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slicers/slicer2.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slicers/slicer3.xml" ContentType="application/vnd.ms-excel.slicer+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slicers/slicer4.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slicers/slicer5.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xml"/>
  <Override PartName="/xl/slicers/slicer6.xml" ContentType="application/vnd.ms-excel.slicer+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mc:AlternateContent xmlns:mc="http://schemas.openxmlformats.org/markup-compatibility/2006">
    <mc:Choice Requires="x15">
      <x15ac:absPath xmlns:x15ac="http://schemas.microsoft.com/office/spreadsheetml/2010/11/ac" url="C:\Users\evega\AppData\Local\Microsoft\Windows\INetCache\Content.Outlook\FLU9KN1K\"/>
    </mc:Choice>
  </mc:AlternateContent>
  <xr:revisionPtr revIDLastSave="0" documentId="13_ncr:1_{A4FCFA65-33D7-4044-ACCE-294CAA1E2EA7}" xr6:coauthVersionLast="47" xr6:coauthVersionMax="47" xr10:uidLastSave="{00000000-0000-0000-0000-000000000000}"/>
  <bookViews>
    <workbookView showHorizontalScroll="0" showVerticalScroll="0" showSheetTabs="0" xWindow="-120" yWindow="-120" windowWidth="20730" windowHeight="11040" firstSheet="2" activeTab="2" xr2:uid="{00000000-000D-0000-FFFF-FFFF00000000}"/>
  </bookViews>
  <sheets>
    <sheet name="Tabla dinamica" sheetId="3" state="veryHidden" r:id="rId1"/>
    <sheet name="Diccionario" sheetId="4" state="veryHidden" r:id="rId2"/>
    <sheet name="Sección A_B" sheetId="5" r:id="rId3"/>
    <sheet name="Sección C" sheetId="8" r:id="rId4"/>
    <sheet name="Sección D" sheetId="9" r:id="rId5"/>
    <sheet name="Sección D (2)" sheetId="12" r:id="rId6"/>
    <sheet name="Sección E" sheetId="10" r:id="rId7"/>
    <sheet name="Sección C2_E4_D7" sheetId="11" r:id="rId8"/>
    <sheet name="Nota" sheetId="13" r:id="rId9"/>
  </sheets>
  <definedNames>
    <definedName name="_Toc165876588" localSheetId="8">Nota!#REF!</definedName>
    <definedName name="_Toc184102963" localSheetId="8">Nota!#REF!</definedName>
    <definedName name="_xlcn.WorksheetConnection_BasePreliminarFinalETML2024.xlsxETML20241" hidden="1">ETML2024</definedName>
    <definedName name="_xlnm.Print_Area" localSheetId="2">'Sección A_B'!$A$1:$N$35</definedName>
    <definedName name="SegmentaciónDeDatos_DEPARTAMENTO">#N/A</definedName>
    <definedName name="SegmentaciónDeDatos_SECTORF">#N/A</definedName>
  </definedNames>
  <calcPr calcId="191029"/>
  <pivotCaches>
    <pivotCache cacheId="5"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ETML2024" name="ETML2024" connection="WorksheetConnection_BasePreliminarFinalETML2024.xlsx!ETML202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6" i="3" l="1"/>
  <c r="L27" i="3"/>
  <c r="L25" i="3"/>
  <c r="I364" i="3"/>
  <c r="L28" i="3"/>
  <c r="H150" i="3" l="1"/>
  <c r="G150" i="3"/>
  <c r="F150" i="3"/>
  <c r="H149" i="3"/>
  <c r="G149" i="3"/>
  <c r="F149" i="3"/>
  <c r="H148" i="3"/>
  <c r="G148" i="3"/>
  <c r="F148" i="3"/>
  <c r="H147" i="3"/>
  <c r="G147" i="3"/>
  <c r="F147" i="3"/>
  <c r="H146" i="3"/>
  <c r="G146" i="3"/>
  <c r="F146" i="3"/>
  <c r="H145" i="3"/>
  <c r="G145" i="3"/>
  <c r="F145" i="3"/>
  <c r="H144" i="3"/>
  <c r="G144" i="3"/>
  <c r="F144" i="3"/>
  <c r="H143" i="3"/>
  <c r="G143" i="3"/>
  <c r="F143" i="3"/>
  <c r="H142" i="3"/>
  <c r="G142" i="3"/>
  <c r="F142" i="3"/>
  <c r="H141" i="3"/>
  <c r="G141" i="3"/>
  <c r="F141" i="3"/>
  <c r="E125" i="3"/>
  <c r="H132" i="3" s="1"/>
  <c r="E130" i="3"/>
  <c r="H128" i="3" s="1"/>
  <c r="E131" i="3"/>
  <c r="E137" i="3"/>
  <c r="E129" i="3"/>
  <c r="E133" i="3"/>
  <c r="E136" i="3"/>
  <c r="E135" i="3"/>
  <c r="H125" i="3" s="1"/>
  <c r="E132" i="3"/>
  <c r="H127" i="3" s="1"/>
  <c r="E134" i="3"/>
  <c r="H126" i="3" s="1"/>
  <c r="E126" i="3"/>
  <c r="H131" i="3" s="1"/>
  <c r="E127" i="3"/>
  <c r="H130" i="3" s="1"/>
  <c r="E128" i="3"/>
  <c r="H129" i="3" s="1"/>
  <c r="B49" i="3"/>
  <c r="B48" i="3"/>
  <c r="F46" i="3" s="1"/>
  <c r="B47" i="3"/>
  <c r="B44" i="3"/>
  <c r="F44" i="3" s="1"/>
  <c r="B45" i="3"/>
  <c r="B46" i="3"/>
  <c r="B38" i="3"/>
  <c r="B43" i="3"/>
  <c r="B42" i="3"/>
  <c r="B41" i="3"/>
  <c r="B40" i="3"/>
  <c r="B39" i="3"/>
  <c r="C25" i="3"/>
  <c r="C16" i="3"/>
  <c r="C15" i="3"/>
  <c r="D16" i="3"/>
  <c r="D15" i="3"/>
  <c r="E15" i="3"/>
  <c r="E16" i="3"/>
  <c r="K149" i="3"/>
  <c r="K144" i="3"/>
  <c r="Q191" i="3"/>
  <c r="I420" i="3"/>
  <c r="E241" i="3"/>
  <c r="I314" i="3"/>
  <c r="K145" i="3"/>
  <c r="J147" i="3"/>
  <c r="I368" i="3"/>
  <c r="E65" i="3"/>
  <c r="J252" i="3"/>
  <c r="J149" i="3"/>
  <c r="I419" i="3"/>
  <c r="J162" i="3"/>
  <c r="I418" i="3"/>
  <c r="I148" i="3"/>
  <c r="I313" i="3"/>
  <c r="J249" i="3"/>
  <c r="I417" i="3"/>
  <c r="G240" i="3"/>
  <c r="F514" i="3"/>
  <c r="J144" i="3"/>
  <c r="E242" i="3"/>
  <c r="K150" i="3"/>
  <c r="J150" i="3"/>
  <c r="F484" i="3"/>
  <c r="I416" i="3"/>
  <c r="I309" i="3"/>
  <c r="J145" i="3"/>
  <c r="E66" i="3"/>
  <c r="F481" i="3"/>
  <c r="F482" i="3"/>
  <c r="K147" i="3"/>
  <c r="I143" i="3"/>
  <c r="E68" i="3"/>
  <c r="J254" i="3"/>
  <c r="I146" i="3"/>
  <c r="Q190" i="3"/>
  <c r="E64" i="3"/>
  <c r="K146" i="3"/>
  <c r="K162" i="3"/>
  <c r="E67" i="3"/>
  <c r="K161" i="3"/>
  <c r="F237" i="3"/>
  <c r="Q188" i="3"/>
  <c r="I142" i="3"/>
  <c r="G238" i="3"/>
  <c r="J250" i="3"/>
  <c r="I365" i="3"/>
  <c r="I414" i="3"/>
  <c r="I141" i="3"/>
  <c r="K142" i="3"/>
  <c r="G237" i="3"/>
  <c r="I366" i="3"/>
  <c r="F515" i="3"/>
  <c r="I415" i="3"/>
  <c r="Q185" i="3"/>
  <c r="I315" i="3"/>
  <c r="K148" i="3"/>
  <c r="J148" i="3"/>
  <c r="I147" i="3"/>
  <c r="F483" i="3"/>
  <c r="J142" i="3"/>
  <c r="I312" i="3"/>
  <c r="K141" i="3"/>
  <c r="E240" i="3"/>
  <c r="I363" i="3"/>
  <c r="F239" i="3"/>
  <c r="F240" i="3"/>
  <c r="E239" i="3"/>
  <c r="I144" i="3"/>
  <c r="I308" i="3"/>
  <c r="G242" i="3"/>
  <c r="Q189" i="3"/>
  <c r="I369" i="3"/>
  <c r="F238" i="3"/>
  <c r="F485" i="3"/>
  <c r="L162" i="3"/>
  <c r="K143" i="3"/>
  <c r="Q187" i="3"/>
  <c r="I362" i="3"/>
  <c r="I150" i="3"/>
  <c r="G241" i="3"/>
  <c r="I310" i="3"/>
  <c r="I367" i="3"/>
  <c r="I413" i="3"/>
  <c r="Q186" i="3"/>
  <c r="J161" i="3"/>
  <c r="I311" i="3"/>
  <c r="J143" i="3"/>
  <c r="J141" i="3"/>
  <c r="J253" i="3"/>
  <c r="F241" i="3"/>
  <c r="F480" i="3"/>
  <c r="E237" i="3"/>
  <c r="E238" i="3"/>
  <c r="L161" i="3"/>
  <c r="J146" i="3"/>
  <c r="I145" i="3"/>
  <c r="I149" i="3"/>
  <c r="Q192" i="3"/>
  <c r="F242" i="3"/>
  <c r="G239" i="3"/>
  <c r="J251" i="3"/>
  <c r="B28" i="3"/>
  <c r="G515" i="3" l="1"/>
  <c r="G514" i="3"/>
  <c r="F42" i="3"/>
  <c r="F41" i="3"/>
  <c r="F45" i="3"/>
  <c r="F43" i="3"/>
  <c r="C28" i="3"/>
  <c r="B27" i="3"/>
  <c r="C27"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FEA002-F031-426F-84F0-757A5A4B5CC9}"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5B0C8B0-E2F9-4726-83ED-4C7061CB9E32}" name="WorksheetConnection_BasePreliminarFinalETML2024.xlsx!ETML2024" type="102" refreshedVersion="7" minRefreshableVersion="5">
    <extLst>
      <ext xmlns:x15="http://schemas.microsoft.com/office/spreadsheetml/2010/11/main" uri="{DE250136-89BD-433C-8126-D09CA5730AF9}">
        <x15:connection id="ETML2024">
          <x15:rangePr sourceName="_xlcn.WorksheetConnection_BasePreliminarFinalETML2024.xlsxETML20241"/>
        </x15:connection>
      </ext>
    </extLst>
  </connection>
</connections>
</file>

<file path=xl/sharedStrings.xml><?xml version="1.0" encoding="utf-8"?>
<sst xmlns="http://schemas.openxmlformats.org/spreadsheetml/2006/main" count="1883" uniqueCount="849">
  <si>
    <t>ID_EMPRESA</t>
  </si>
  <si>
    <t>DEPARTAMENTO</t>
  </si>
  <si>
    <t>DISTRITO</t>
  </si>
  <si>
    <t>CODIGO_ACTIVIDAD_DE_LA_EMPRESA</t>
  </si>
  <si>
    <t>DESCRIPCION_DE_LA_ACTIVIDAD</t>
  </si>
  <si>
    <t>SECTOR</t>
  </si>
  <si>
    <t>SUBSECTOR</t>
  </si>
  <si>
    <t>TAMANHO</t>
  </si>
  <si>
    <t>F1</t>
  </si>
  <si>
    <t>DIA1</t>
  </si>
  <si>
    <t>MES1</t>
  </si>
  <si>
    <t>ANO1</t>
  </si>
  <si>
    <t>HINICIO1</t>
  </si>
  <si>
    <t>MINICIO1</t>
  </si>
  <si>
    <t>F2</t>
  </si>
  <si>
    <t>DIA2</t>
  </si>
  <si>
    <t>MES2</t>
  </si>
  <si>
    <t>ANO2</t>
  </si>
  <si>
    <t>A1</t>
  </si>
  <si>
    <t>A2_DESCRIP</t>
  </si>
  <si>
    <t>A2_COD</t>
  </si>
  <si>
    <t>A3</t>
  </si>
  <si>
    <t>A3_1</t>
  </si>
  <si>
    <t>A3_2</t>
  </si>
  <si>
    <t>B1</t>
  </si>
  <si>
    <t>B2</t>
  </si>
  <si>
    <t>B3_1</t>
  </si>
  <si>
    <t>B3_2</t>
  </si>
  <si>
    <t>B3_3</t>
  </si>
  <si>
    <t>B4_1</t>
  </si>
  <si>
    <t>B4_2</t>
  </si>
  <si>
    <t>B4_3</t>
  </si>
  <si>
    <t>B4_4</t>
  </si>
  <si>
    <t>B4_5</t>
  </si>
  <si>
    <t>B4_6</t>
  </si>
  <si>
    <t>B4_7</t>
  </si>
  <si>
    <t>B4_8</t>
  </si>
  <si>
    <t>B4_9</t>
  </si>
  <si>
    <t>B4_10</t>
  </si>
  <si>
    <t>B4_11</t>
  </si>
  <si>
    <t>B4_12</t>
  </si>
  <si>
    <t>B4_13</t>
  </si>
  <si>
    <t>B5A_1</t>
  </si>
  <si>
    <t>B5ACOD_1</t>
  </si>
  <si>
    <t>B5COD1_E</t>
  </si>
  <si>
    <t>B5A_2</t>
  </si>
  <si>
    <t>B5ACOD_2</t>
  </si>
  <si>
    <t>B5COD2_E</t>
  </si>
  <si>
    <t>B5A_3</t>
  </si>
  <si>
    <t>B5ACOD_3</t>
  </si>
  <si>
    <t>B5COD3_E</t>
  </si>
  <si>
    <t>B5A_4</t>
  </si>
  <si>
    <t>B5ACOD_4</t>
  </si>
  <si>
    <t>B5COD4_E</t>
  </si>
  <si>
    <t>B5A_5</t>
  </si>
  <si>
    <t>B5ACOD_5</t>
  </si>
  <si>
    <t>B5COD5_E</t>
  </si>
  <si>
    <t>C1_PUEST_VAC</t>
  </si>
  <si>
    <t>C2_1_AGRE</t>
  </si>
  <si>
    <t>C2_1_COD</t>
  </si>
  <si>
    <t>C2_1_PUESTOS_VAC</t>
  </si>
  <si>
    <t>C2A_1</t>
  </si>
  <si>
    <t>C2B_1</t>
  </si>
  <si>
    <t>C2_2_AGRE</t>
  </si>
  <si>
    <t>C2_2_COD</t>
  </si>
  <si>
    <t>C2_2_PUESTOS_VAC</t>
  </si>
  <si>
    <t>C2A_2</t>
  </si>
  <si>
    <t>C2B_2</t>
  </si>
  <si>
    <t>C2_3_AGRE</t>
  </si>
  <si>
    <t>C2_3_COD</t>
  </si>
  <si>
    <t>C2_3_PUESTOS_VAC</t>
  </si>
  <si>
    <t>C2A_3</t>
  </si>
  <si>
    <t>C2B_3</t>
  </si>
  <si>
    <t>C3A_1</t>
  </si>
  <si>
    <t>C3A_2</t>
  </si>
  <si>
    <t>C3A_3</t>
  </si>
  <si>
    <t>C3A_4</t>
  </si>
  <si>
    <t>C3A_5</t>
  </si>
  <si>
    <t>C3A_6</t>
  </si>
  <si>
    <t>C3A_7</t>
  </si>
  <si>
    <t>C3A_7_ESPEC</t>
  </si>
  <si>
    <t>C3B_1</t>
  </si>
  <si>
    <t>C3B_2</t>
  </si>
  <si>
    <t>C3B_3</t>
  </si>
  <si>
    <t>C3B_4</t>
  </si>
  <si>
    <t>C3B_5</t>
  </si>
  <si>
    <t>C3B_6</t>
  </si>
  <si>
    <t>C3B_7</t>
  </si>
  <si>
    <t>C3B_7_ESPEC</t>
  </si>
  <si>
    <t>C3C_1</t>
  </si>
  <si>
    <t>C3C_2</t>
  </si>
  <si>
    <t>C3C_3</t>
  </si>
  <si>
    <t>C3C_4</t>
  </si>
  <si>
    <t>C3C_5</t>
  </si>
  <si>
    <t>C3C_6</t>
  </si>
  <si>
    <t>C3C_7</t>
  </si>
  <si>
    <t>C3C_7_ESPEC</t>
  </si>
  <si>
    <t>C4_1</t>
  </si>
  <si>
    <t>C4_2</t>
  </si>
  <si>
    <t>C4_3</t>
  </si>
  <si>
    <t>C4_4</t>
  </si>
  <si>
    <t>C4_5</t>
  </si>
  <si>
    <t>C4_6</t>
  </si>
  <si>
    <t>C4_7</t>
  </si>
  <si>
    <t>C4_8</t>
  </si>
  <si>
    <t>C4_9</t>
  </si>
  <si>
    <t>C4_10</t>
  </si>
  <si>
    <t>C4_10_ESPEC</t>
  </si>
  <si>
    <t>C5_1</t>
  </si>
  <si>
    <t>C5_2</t>
  </si>
  <si>
    <t>C5_3</t>
  </si>
  <si>
    <t>C5_4</t>
  </si>
  <si>
    <t>C5_5</t>
  </si>
  <si>
    <t>C5_6</t>
  </si>
  <si>
    <t>C5_7</t>
  </si>
  <si>
    <t>C5_8</t>
  </si>
  <si>
    <t>C5_9</t>
  </si>
  <si>
    <t>C5_10</t>
  </si>
  <si>
    <t>C5_11</t>
  </si>
  <si>
    <t>C5_12</t>
  </si>
  <si>
    <t>C5_13</t>
  </si>
  <si>
    <t>C5_13_ESPEC</t>
  </si>
  <si>
    <t>C6_1</t>
  </si>
  <si>
    <t>C6_2</t>
  </si>
  <si>
    <t>C6_3</t>
  </si>
  <si>
    <t>C6_4</t>
  </si>
  <si>
    <t>C6_5</t>
  </si>
  <si>
    <t>C6_6</t>
  </si>
  <si>
    <t>C6_7</t>
  </si>
  <si>
    <t>C6_8</t>
  </si>
  <si>
    <t>C6_9</t>
  </si>
  <si>
    <t>C6_10</t>
  </si>
  <si>
    <t>C6_11</t>
  </si>
  <si>
    <t>C6_12</t>
  </si>
  <si>
    <t>C6_12_ESPEC</t>
  </si>
  <si>
    <t>D1_1</t>
  </si>
  <si>
    <t>D1_2</t>
  </si>
  <si>
    <t>D1_3</t>
  </si>
  <si>
    <t>D1_4</t>
  </si>
  <si>
    <t>D1_5</t>
  </si>
  <si>
    <t>D1_6</t>
  </si>
  <si>
    <t>D1_7</t>
  </si>
  <si>
    <t>D1_8</t>
  </si>
  <si>
    <t>D1_9</t>
  </si>
  <si>
    <t>D1_10</t>
  </si>
  <si>
    <t>D1_11</t>
  </si>
  <si>
    <t>D1_11_ESPEC</t>
  </si>
  <si>
    <t>D2_1</t>
  </si>
  <si>
    <t>D2_2</t>
  </si>
  <si>
    <t>D2_3</t>
  </si>
  <si>
    <t>D2_4</t>
  </si>
  <si>
    <t>D2_5</t>
  </si>
  <si>
    <t>D2_6</t>
  </si>
  <si>
    <t>D2_7</t>
  </si>
  <si>
    <t>D2_8</t>
  </si>
  <si>
    <t>D2_9</t>
  </si>
  <si>
    <t>D2_10</t>
  </si>
  <si>
    <t>D2_11</t>
  </si>
  <si>
    <t>D2_11_ESPEC</t>
  </si>
  <si>
    <t>D3_1</t>
  </si>
  <si>
    <t>D3_2</t>
  </si>
  <si>
    <t>D3_3</t>
  </si>
  <si>
    <t>D3_4</t>
  </si>
  <si>
    <t>D3_5</t>
  </si>
  <si>
    <t>D3_6</t>
  </si>
  <si>
    <t>D3_7</t>
  </si>
  <si>
    <t>D3_7_ESPEC</t>
  </si>
  <si>
    <t>D4</t>
  </si>
  <si>
    <t>D5_1</t>
  </si>
  <si>
    <t>D5_2</t>
  </si>
  <si>
    <t>D5_3</t>
  </si>
  <si>
    <t>D5_4</t>
  </si>
  <si>
    <t>D5_5</t>
  </si>
  <si>
    <t>D6</t>
  </si>
  <si>
    <t>D7_A_1</t>
  </si>
  <si>
    <t>D7_BCOD_1</t>
  </si>
  <si>
    <t>D7_C_2025_1</t>
  </si>
  <si>
    <t>D7_C_2026_1</t>
  </si>
  <si>
    <t>D7_C_2027_1</t>
  </si>
  <si>
    <t>D7_C_2028_1</t>
  </si>
  <si>
    <t>D7_C_2029_1</t>
  </si>
  <si>
    <t>D7_A_2</t>
  </si>
  <si>
    <t>D7_BCOD_2</t>
  </si>
  <si>
    <t>D7_C_2025_2</t>
  </si>
  <si>
    <t>D7_C_2026_2</t>
  </si>
  <si>
    <t>D7_C_2027_2</t>
  </si>
  <si>
    <t>D7_C_2028_2</t>
  </si>
  <si>
    <t>D7_C_2029_2</t>
  </si>
  <si>
    <t>D7_A_3</t>
  </si>
  <si>
    <t>D7_BCOD_3</t>
  </si>
  <si>
    <t>D7_C_2025_3</t>
  </si>
  <si>
    <t>D7_C_2026_3</t>
  </si>
  <si>
    <t>D7_C_2027_3</t>
  </si>
  <si>
    <t>D7_C_2028_3</t>
  </si>
  <si>
    <t>D7_C_2029_3</t>
  </si>
  <si>
    <t>D7_A_4</t>
  </si>
  <si>
    <t>D7_BCOD_4</t>
  </si>
  <si>
    <t>D7_C_2025_4</t>
  </si>
  <si>
    <t>D7_C_2026_4</t>
  </si>
  <si>
    <t>D7_C_2027_4</t>
  </si>
  <si>
    <t>D7_C_2028_4</t>
  </si>
  <si>
    <t>D7_C_2029_4</t>
  </si>
  <si>
    <t>D7_A_5</t>
  </si>
  <si>
    <t>D7_BCOD_5</t>
  </si>
  <si>
    <t>D7_C_2025_5</t>
  </si>
  <si>
    <t>D7_C_2026_5</t>
  </si>
  <si>
    <t>D7_C_2027_5</t>
  </si>
  <si>
    <t>D7_C_2028_5</t>
  </si>
  <si>
    <t>D7_C_2029_5</t>
  </si>
  <si>
    <t>E1</t>
  </si>
  <si>
    <t>E2_1</t>
  </si>
  <si>
    <t>E2_2</t>
  </si>
  <si>
    <t>E2_3</t>
  </si>
  <si>
    <t>E2_4</t>
  </si>
  <si>
    <t>E2_5</t>
  </si>
  <si>
    <t>E2_6</t>
  </si>
  <si>
    <t>E2_7</t>
  </si>
  <si>
    <t>E2_8</t>
  </si>
  <si>
    <t>E2_8_ESPEC</t>
  </si>
  <si>
    <t>E3_1</t>
  </si>
  <si>
    <t>E3_2</t>
  </si>
  <si>
    <t>E3_3</t>
  </si>
  <si>
    <t>E3_4</t>
  </si>
  <si>
    <t>E3_5</t>
  </si>
  <si>
    <t>E3_6</t>
  </si>
  <si>
    <t>E3_7</t>
  </si>
  <si>
    <t>E3_97</t>
  </si>
  <si>
    <t>E3_7_ESPEC</t>
  </si>
  <si>
    <t>E4_FILTRO</t>
  </si>
  <si>
    <t>E4_CAP_1</t>
  </si>
  <si>
    <t>E4_CAP_COD_1</t>
  </si>
  <si>
    <t>E4_PT_1</t>
  </si>
  <si>
    <t>E4_PT_COD_1</t>
  </si>
  <si>
    <t>E4_CAP_2</t>
  </si>
  <si>
    <t>E4_CAP_COD_2</t>
  </si>
  <si>
    <t>E4_PT_2</t>
  </si>
  <si>
    <t>E4_PT_COD_2</t>
  </si>
  <si>
    <t>E4_CAP_3</t>
  </si>
  <si>
    <t>E4_CAP_COD_3</t>
  </si>
  <si>
    <t>E4_PT_3</t>
  </si>
  <si>
    <t>E4_PT_COD_3</t>
  </si>
  <si>
    <t>E4_CAP_4</t>
  </si>
  <si>
    <t>E4_CAP_COD_4</t>
  </si>
  <si>
    <t>E4_PT_4</t>
  </si>
  <si>
    <t>E4_PT_COD_4</t>
  </si>
  <si>
    <t>E4_CAP_5</t>
  </si>
  <si>
    <t>E4_CAP_COD_5</t>
  </si>
  <si>
    <t>E4_PT_5</t>
  </si>
  <si>
    <t>E4_PT_COD_5</t>
  </si>
  <si>
    <t>E4_CAP_6</t>
  </si>
  <si>
    <t>E4_CAP_COD_6</t>
  </si>
  <si>
    <t>E4_PT_6</t>
  </si>
  <si>
    <t>E4_PT_COD_6</t>
  </si>
  <si>
    <t>E4_AUX_CARGA_1</t>
  </si>
  <si>
    <t>E4_AUX_CARGA_2</t>
  </si>
  <si>
    <t>E4_AUX_CARGA_3</t>
  </si>
  <si>
    <t>E4_AUX_CARGA_4</t>
  </si>
  <si>
    <t>E4_AUX_CARGA_5</t>
  </si>
  <si>
    <t>E4_AUX_CARGA_6</t>
  </si>
  <si>
    <t>E5</t>
  </si>
  <si>
    <t>E6_1</t>
  </si>
  <si>
    <t>E6_2</t>
  </si>
  <si>
    <t>E6_3</t>
  </si>
  <si>
    <t>E6_4</t>
  </si>
  <si>
    <t>E6_5</t>
  </si>
  <si>
    <t>E6_6</t>
  </si>
  <si>
    <t>E6_7</t>
  </si>
  <si>
    <t>E6_8</t>
  </si>
  <si>
    <t>E6_8_ESPEC</t>
  </si>
  <si>
    <t>E7_1</t>
  </si>
  <si>
    <t>E7_2</t>
  </si>
  <si>
    <t>E7_3</t>
  </si>
  <si>
    <t>E7_4</t>
  </si>
  <si>
    <t>E7_5</t>
  </si>
  <si>
    <t>E7_6</t>
  </si>
  <si>
    <t>E8_1</t>
  </si>
  <si>
    <t>E8_2</t>
  </si>
  <si>
    <t>E8_3</t>
  </si>
  <si>
    <t>E8_4</t>
  </si>
  <si>
    <t>E8_5</t>
  </si>
  <si>
    <t>E8_6</t>
  </si>
  <si>
    <t>E8_6_ESPEC</t>
  </si>
  <si>
    <t>I2</t>
  </si>
  <si>
    <t>I5_HH</t>
  </si>
  <si>
    <t>I5_MM</t>
  </si>
  <si>
    <t>I6</t>
  </si>
  <si>
    <t>I6_ESPEC</t>
  </si>
  <si>
    <t>FPVDC</t>
  </si>
  <si>
    <t>FPVMC</t>
  </si>
  <si>
    <t>FPVAC</t>
  </si>
  <si>
    <t>HPVHC</t>
  </si>
  <si>
    <t>HPVMC</t>
  </si>
  <si>
    <t>TAMAÑOF_B1</t>
  </si>
  <si>
    <t>TAMAÑOF_B2</t>
  </si>
  <si>
    <t>SECTORF</t>
  </si>
  <si>
    <t>SUBSECTORF</t>
  </si>
  <si>
    <t>OCUP_AGREG_C2_P1</t>
  </si>
  <si>
    <t>OCUP_AGREG_C2_P2</t>
  </si>
  <si>
    <t>OCUP_AGREG_C2_P3</t>
  </si>
  <si>
    <t>OCUP_AGREG_D7_P1</t>
  </si>
  <si>
    <t>OCUP_AGREG_D7_P2</t>
  </si>
  <si>
    <t>OCUP_AGREG_D7_P3</t>
  </si>
  <si>
    <t>OCUP_AGREG_D7_P4</t>
  </si>
  <si>
    <t>OCUP_AGREG_D7_P5</t>
  </si>
  <si>
    <t>OCUP_AGREG_E4_PT1</t>
  </si>
  <si>
    <t>OCUP_AGREG_E4_PT2</t>
  </si>
  <si>
    <t>OCUP_AGREG_E4_PT3</t>
  </si>
  <si>
    <t>OCUP_AGREG_E4_PT4</t>
  </si>
  <si>
    <t>OCUP_AGREG_E4_PT5</t>
  </si>
  <si>
    <t>OCUP_AGREG_E4_PT6</t>
  </si>
  <si>
    <t>E4_FAMILIA.1</t>
  </si>
  <si>
    <t>E4_FAMILIA.2</t>
  </si>
  <si>
    <t>E4_FAMILIA.3</t>
  </si>
  <si>
    <t>E4_FAMILIA.4</t>
  </si>
  <si>
    <t>E4_FAMILIA.5</t>
  </si>
  <si>
    <t>E4_FAMILIA.6</t>
  </si>
  <si>
    <t>COD_AREA.1</t>
  </si>
  <si>
    <t>COD_AREA.2</t>
  </si>
  <si>
    <t>COD_AREA.3</t>
  </si>
  <si>
    <t>COD_AREA.4</t>
  </si>
  <si>
    <t>COD_AREA.5</t>
  </si>
  <si>
    <t>COD_AREA.6</t>
  </si>
  <si>
    <t>E4_AGRUP_COD.1</t>
  </si>
  <si>
    <t>E4_AGRUP_COD.2</t>
  </si>
  <si>
    <t>E4_AGRUP_COD.3</t>
  </si>
  <si>
    <t>E4_AGRUP_COD.4</t>
  </si>
  <si>
    <t>E4_AGRUP_COD.5</t>
  </si>
  <si>
    <t>E4_AGRUP_COD.6</t>
  </si>
  <si>
    <t>E4_RECODF.1</t>
  </si>
  <si>
    <t>E4_RECODF.2</t>
  </si>
  <si>
    <t>E4_RECODF.3</t>
  </si>
  <si>
    <t>E4_RECODF.4</t>
  </si>
  <si>
    <t>E4_RECODF.5</t>
  </si>
  <si>
    <t>E4_RECODF.6</t>
  </si>
  <si>
    <t>WEIGHT</t>
  </si>
  <si>
    <t>total</t>
  </si>
  <si>
    <t>Asunción</t>
  </si>
  <si>
    <t>Industria</t>
  </si>
  <si>
    <t>No</t>
  </si>
  <si>
    <t>Sí</t>
  </si>
  <si>
    <t>Si utiliza actualmente</t>
  </si>
  <si>
    <t>No utiliza ni planea utilizar</t>
  </si>
  <si>
    <t>Planea incorporar en los prox. 5 años</t>
  </si>
  <si>
    <t>Ninguna</t>
  </si>
  <si>
    <t>Transformación de competencia</t>
  </si>
  <si>
    <t>Formación relacionada al desarrollo y programación de software, aplicativos o sistemas informáticos</t>
  </si>
  <si>
    <t>No, se mantiene igual</t>
  </si>
  <si>
    <t>No lo sé, aún no hay certeza sobre ello</t>
  </si>
  <si>
    <t>Si</t>
  </si>
  <si>
    <t>Motivación</t>
  </si>
  <si>
    <t>Inteligencia emocional</t>
  </si>
  <si>
    <t>Liderazgo</t>
  </si>
  <si>
    <t>Negociación / Resolución de conflictos</t>
  </si>
  <si>
    <t>Comunicación asertiva</t>
  </si>
  <si>
    <t>Virtual</t>
  </si>
  <si>
    <t>No conoce</t>
  </si>
  <si>
    <t>Conoce, pero no utiliza</t>
  </si>
  <si>
    <t>Desarrollo de mallas curriculares para la Formación y Capacitación Laboral</t>
  </si>
  <si>
    <t>Capacitaciones al personal de la empresa</t>
  </si>
  <si>
    <t>Evaluación y Certificación de Competencias</t>
  </si>
  <si>
    <t>Profesionales científicos e intelectuales</t>
  </si>
  <si>
    <t>Personal de apoyo administrativo</t>
  </si>
  <si>
    <t>Directores y Gerentes</t>
  </si>
  <si>
    <t>Técnicos y profesionales de nivel medio</t>
  </si>
  <si>
    <t>Total</t>
  </si>
  <si>
    <t>Nuevas contrataciones</t>
  </si>
  <si>
    <t>Formación relacionada al uso de software especializados</t>
  </si>
  <si>
    <t>Formación relacionada al uso de redes sociales</t>
  </si>
  <si>
    <t>Va a crecer</t>
  </si>
  <si>
    <t>Presencial</t>
  </si>
  <si>
    <t>Conoce y utiliza</t>
  </si>
  <si>
    <t>Participación en estudios sobre el mercado de trabajo</t>
  </si>
  <si>
    <t>Formación relacionada al manejo de herramientas básicas para uso de computadoras e internet</t>
  </si>
  <si>
    <t>Formación relacionada a la Configuración de equipos /aplicativos</t>
  </si>
  <si>
    <t>Formación relacionada a la Operación de maquinarias y equipos (nuevos equipos, automatización, robotización)</t>
  </si>
  <si>
    <t>Sí, ha disminuido</t>
  </si>
  <si>
    <t>Trabajo en equipo</t>
  </si>
  <si>
    <t>No introdujo ninguna transformación digital</t>
  </si>
  <si>
    <t>Mixto</t>
  </si>
  <si>
    <t>Oficiales, operarios y artesanos de artes mecánicas y de otros oficios</t>
  </si>
  <si>
    <t>Operadores de instalaciones y máquinas y ensambladores</t>
  </si>
  <si>
    <t>Ocupaciones elementales</t>
  </si>
  <si>
    <t>Se va a mantener</t>
  </si>
  <si>
    <t>Trabajadores de los servicios y vendedores de comercios y mercados</t>
  </si>
  <si>
    <t>Ambos</t>
  </si>
  <si>
    <t>Sí, ha aumentado</t>
  </si>
  <si>
    <t>Otros</t>
  </si>
  <si>
    <t>Ninguna relacionada con habilidades blandas</t>
  </si>
  <si>
    <t>Otro</t>
  </si>
  <si>
    <t>Otra</t>
  </si>
  <si>
    <t>Se va a reducir</t>
  </si>
  <si>
    <t>Agricultores y trabajadores calificados agropecuarios, forestales, pesqueros</t>
  </si>
  <si>
    <t>Central</t>
  </si>
  <si>
    <t>Include</t>
  </si>
  <si>
    <t>Información de variable</t>
  </si>
  <si>
    <t>Variable</t>
  </si>
  <si>
    <t>Posición</t>
  </si>
  <si>
    <t>Etiqueta</t>
  </si>
  <si>
    <t>Nivel de medición</t>
  </si>
  <si>
    <t>Escala</t>
  </si>
  <si>
    <t>Dpto_cod</t>
  </si>
  <si>
    <t>Nominal</t>
  </si>
  <si>
    <t>Distrito_cod</t>
  </si>
  <si>
    <t>Código de actividad de la empresa</t>
  </si>
  <si>
    <t>Descripción de actividad</t>
  </si>
  <si>
    <t>Sector</t>
  </si>
  <si>
    <t>Subsector</t>
  </si>
  <si>
    <t>Tamaño</t>
  </si>
  <si>
    <t>Fecha de inicio de la entrevista</t>
  </si>
  <si>
    <t>Dia</t>
  </si>
  <si>
    <t>Mes</t>
  </si>
  <si>
    <t>Año</t>
  </si>
  <si>
    <t>Hora entrevista</t>
  </si>
  <si>
    <t>Minuto de la entrevista</t>
  </si>
  <si>
    <t>Fecha de Resultado Final</t>
  </si>
  <si>
    <t>Día de Resultado Final</t>
  </si>
  <si>
    <t>Mes de Resultado Final</t>
  </si>
  <si>
    <t>Año de Resultado Final</t>
  </si>
  <si>
    <t>A1. ¿En qué año la empresa inició sus actividades?</t>
  </si>
  <si>
    <t>A2. ¿Cuál es la principal actividad económica a la que se dedicó la empresa en el año 2023?</t>
  </si>
  <si>
    <t>A2. Código de actividad económica</t>
  </si>
  <si>
    <t>A3. ¿Este establecimiento es: ??</t>
  </si>
  <si>
    <t>A3.1. ¿Cuántos establecimientos posee la empresa incluido este?</t>
  </si>
  <si>
    <t>A3.2. ¿De estos establecimientos cuántos se encuentran en Asunción y el Departamento Central?</t>
  </si>
  <si>
    <t>B1. ¿Cuántas personas ocupadas incluido usted tiene esta empresa actualmente?</t>
  </si>
  <si>
    <t>B2. ¿Cuántas personas ocupadas, incluido usted corresponden a este/los establecimiento/s de Asunción y el Departamento Central?</t>
  </si>
  <si>
    <t>B3. 1. ¿De estas personas ocupadas ¿cuántos son: Hombres?</t>
  </si>
  <si>
    <t>B3. 2. ¿De estas personas ocupadas ¿cuántos son: Mujeres?</t>
  </si>
  <si>
    <t>B3.3. Total</t>
  </si>
  <si>
    <t>B4.1. Sin instrucción</t>
  </si>
  <si>
    <t>B4.2. Educación inicial</t>
  </si>
  <si>
    <t>B4.3. Primaria (EEB) terminada (1er al 9no grado; ex 1er grado al 3er curso)</t>
  </si>
  <si>
    <t>B4.4. Primaria (EEB) incompleta</t>
  </si>
  <si>
    <t>B4.5. Secundaria terminada (Educación media 1er al 3er año, ex 4to al 6to curso)</t>
  </si>
  <si>
    <t>B4.6. Secundaria incompleta (Educación media)</t>
  </si>
  <si>
    <t>B4.7. Técnico superior no universitario completo</t>
  </si>
  <si>
    <t>B4.8. Técnico superior no universitario incompleto</t>
  </si>
  <si>
    <t>B4.9. Universitario completo</t>
  </si>
  <si>
    <t>B4.10. Universitario incompleto</t>
  </si>
  <si>
    <t>B4.11. Postgrado completo</t>
  </si>
  <si>
    <t>B4.12. Postgrado incompleto</t>
  </si>
  <si>
    <t>B4.13. Total</t>
  </si>
  <si>
    <t>Jóvenes buscadores de primer empleo</t>
  </si>
  <si>
    <t>B5cod.1. ¿podria decirme cuál de la siguientes políticas es mayormente aplicada?</t>
  </si>
  <si>
    <t>B5a1. Especifique</t>
  </si>
  <si>
    <t>Pasantes y/o aprendices</t>
  </si>
  <si>
    <t>B5cod.2. ¿podria decirme cuál de la siguientes políticas es mayormente aplicada?</t>
  </si>
  <si>
    <t>B5a2. Especifique</t>
  </si>
  <si>
    <t>Mujeres</t>
  </si>
  <si>
    <t>B5cod.3. ¿podria decirme cuál de la siguientes políticas es mayormente aplicada?</t>
  </si>
  <si>
    <t>B5a3. Especifique</t>
  </si>
  <si>
    <t>Personas con discapacidad</t>
  </si>
  <si>
    <t>B5cod.4. ¿podria decirme cuál de la siguientes políticas es mayormente aplicada?</t>
  </si>
  <si>
    <t>B5a4. Especifique</t>
  </si>
  <si>
    <t>Personas de la población Indígena</t>
  </si>
  <si>
    <t>B5cod.5. ¿podria decirme cuál de la siguientes políticas es mayormente aplicada?</t>
  </si>
  <si>
    <t>B5a5. Especifique</t>
  </si>
  <si>
    <t>C1. En los últimos 12 meses, ¿la empresa tuvo puestos vacantes en los establecimientos de Asunción y el Departamento Central?</t>
  </si>
  <si>
    <t>Desea registrar más puestos vacantes</t>
  </si>
  <si>
    <t>C2.1.COD. Código Puesto</t>
  </si>
  <si>
    <t>C2.1. Puestos principales que estuvieron vacantes en los últimos 12 meses</t>
  </si>
  <si>
    <t>C2a.1. ¿Logró cubrir todas las vacantes?</t>
  </si>
  <si>
    <t>C2b.1. ¿Tuvo dificultades para cubrir estas vacantes?</t>
  </si>
  <si>
    <t>C2.2.COD. Código Puesto</t>
  </si>
  <si>
    <t>C2.2. Puestos principales que estuvieron vacantes en los últimos 12 meses</t>
  </si>
  <si>
    <t>C2a.2. ¿Logró cubrir todas las vacantes?</t>
  </si>
  <si>
    <t>C2b.2. ¿Tuvo dificultades para cubrir estas vacantes?</t>
  </si>
  <si>
    <t>¿Desea registrar más puestos vacantes?</t>
  </si>
  <si>
    <t>C2.3.COD. Código Puesto</t>
  </si>
  <si>
    <t>C2.3. Puestos principales que estuvieron vacantes en los últimos 12 meses</t>
  </si>
  <si>
    <t>C2a.3. ¿Logró cubrir todas las vacantes?</t>
  </si>
  <si>
    <t>C2b.3. ¿Tuvo dificultades para cubrir estas vacantes?</t>
  </si>
  <si>
    <t>C3a.1. Candidatos sin capacitación o habilidades técnicas necesarios</t>
  </si>
  <si>
    <t>C3a.2. Candidatos sin habilidades blandas o socioemocionales (proactividad, actitud de aprendizaje, compromiso, entre otros)</t>
  </si>
  <si>
    <t>C3a.3. Candidato sin licencias, certificados orequisitos legales requeridos para ejercer la ocupación</t>
  </si>
  <si>
    <t>C3a.4. Candidatos con falt de experiencia laboral</t>
  </si>
  <si>
    <t>C3a.5. Candidatos que no aceptaron las condiciones laborales ofrecidas (ubicación, horario, remuneración)</t>
  </si>
  <si>
    <t>C3a.6. Falta de postulantes/candidatos</t>
  </si>
  <si>
    <t>C3a.7. Otra</t>
  </si>
  <si>
    <t>C3a.7. Especificar</t>
  </si>
  <si>
    <t>C3b.1. Candidatos sin capacitación o habilidades técnicas necesarios</t>
  </si>
  <si>
    <t>C3b.2. Candidatos sin habilidades blandas o socioemocionales (proactividad, actitud de aprendizaje, compromiso, entre otros)</t>
  </si>
  <si>
    <t>C3b.3. Candidato sin licencias, certificados orequisitos legales requeridos para ejercer la ocupación</t>
  </si>
  <si>
    <t>C3b.4. Candidatos con falt de experiencia laboral</t>
  </si>
  <si>
    <t>C3b.5. Candidatos que no aceptaron las condiciones laborales ofrecidas (ubicación, horario, remuneración)</t>
  </si>
  <si>
    <t>C3b.6. Falta de postulantes/candidatos</t>
  </si>
  <si>
    <t>C3b.7. Otra</t>
  </si>
  <si>
    <t>C3b.7. Especificar</t>
  </si>
  <si>
    <t>C3c.1. Candidatos sin capacitación o habilidades técnicas necesarios</t>
  </si>
  <si>
    <t>C3c.2. Candidatos sin habilidades blandas o socioemocionales (proactividad, actitud de aprendizaje, compromiso, entre otros)</t>
  </si>
  <si>
    <t>C3c.3. Candidato sin licencias, certificados orequisitos legales requeridos para ejercer la ocupación</t>
  </si>
  <si>
    <t>C3c.4. Candidatos con falt de experiencia laboral</t>
  </si>
  <si>
    <t>C3c.5. Candidatos que no aceptaron las condiciones laborales ofrecidas (ubicación, horario, remuneración)</t>
  </si>
  <si>
    <t>C3c.6. Falta de postulantes/candidatos</t>
  </si>
  <si>
    <t>C3c.7. Otra</t>
  </si>
  <si>
    <t>C3c.7. Especificar</t>
  </si>
  <si>
    <t>C4.1. Aumentar la remuneración para hacer la vacante más atractiva</t>
  </si>
  <si>
    <t>C4.2. Capacitar a los trabajadores actuales para que puedan cumplir funciones que estaban asignadas a esa vacante</t>
  </si>
  <si>
    <t>C4.3. Reasignar / redefinir los puestos de trabajo existentes</t>
  </si>
  <si>
    <t>C4.4. Utilizar tecnología o maquinaria para sustituir el trabajo de la vacante</t>
  </si>
  <si>
    <t>C4.5. Externalizar el trabajo por fuera de la empresa (outsourcing)</t>
  </si>
  <si>
    <t>C4.6. Incorporar trabajadores temporales a través de agencias</t>
  </si>
  <si>
    <t>C4.7. Redefinir el perfil y características de la vacante</t>
  </si>
  <si>
    <t>C4.8. Aumentar los esfuerzos en el reclutamiento (más divulgación de la vacante, más bolsas de empleo)</t>
  </si>
  <si>
    <t>C4.9. Contratar trabajadores del exterior</t>
  </si>
  <si>
    <t>C4.10.Otra</t>
  </si>
  <si>
    <t>C4.10. Especificar</t>
  </si>
  <si>
    <t>Disponer de tiempo para horarios rotativos</t>
  </si>
  <si>
    <t>Contar con movilidad propia</t>
  </si>
  <si>
    <t>Manejar idiomas extranjeros</t>
  </si>
  <si>
    <t>Tener buena presencia</t>
  </si>
  <si>
    <t>Poseer experiencia en el cargo</t>
  </si>
  <si>
    <t>Poseer el nivel educativo requerido</t>
  </si>
  <si>
    <t>Competencias básicas como comprensión lectora, escritura, cálculos matemáticos básicos</t>
  </si>
  <si>
    <t>Manejo básico de computadoras (ofimática: Word, Excel, Correo electrónico, etc.)</t>
  </si>
  <si>
    <t>Manejo avanzado de la Tecnología de la Información y Comunicación (TIC)</t>
  </si>
  <si>
    <t>Contar con competencias actitudinales o socioemocionales (proactividad, actitud de aprendizaje, compromiso, entre otros)</t>
  </si>
  <si>
    <t>Contar con competencias técnicas o profesionales específicas del puesto</t>
  </si>
  <si>
    <t>Tener certificación de educación técnica y formación profesional</t>
  </si>
  <si>
    <t>C5.13. Especificar</t>
  </si>
  <si>
    <t>C6.1. Anuncio en un medio de prensa impreso</t>
  </si>
  <si>
    <t>C6.2. Plataforma web privada gratuita (Bolsas de trabajo) (excluyendo redes sociales)</t>
  </si>
  <si>
    <t>C6.3. Redes sociales de la empresa (Facebook, Twitter, Instagram, etc)</t>
  </si>
  <si>
    <t>C6.4. Servicio Público de Empleo del Ministerio de Trabajo</t>
  </si>
  <si>
    <t>C6.5. Redes de profesionales o egresados</t>
  </si>
  <si>
    <t>C6.6. Recomendaciones de trabajadores de la empresa u otros actores</t>
  </si>
  <si>
    <t>C6.7. Contratación de empresas de reclutamiento</t>
  </si>
  <si>
    <t>C6.8. Ferias de empleo</t>
  </si>
  <si>
    <t>C6.9. Avisos en las inmediaciones de la empresa</t>
  </si>
  <si>
    <t>C6.10. Contactos personales del empleador</t>
  </si>
  <si>
    <t>C6.11. Banco de currículos de la empresa</t>
  </si>
  <si>
    <t>C6.12. Otro</t>
  </si>
  <si>
    <t>C6.12. Especificar</t>
  </si>
  <si>
    <t>D1.1. Computador, celular, tablet</t>
  </si>
  <si>
    <t>D1.2. Conexión a internet</t>
  </si>
  <si>
    <t>D1.3. Programas básicos de ofimática (word, excel, email, etc.)</t>
  </si>
  <si>
    <t>D1.4. Programas o software especializados como ERP y CRM (por ej. Software de gestión de inventario, contabilidad, recursos humanos, atención al cliente, producción, etc.)</t>
  </si>
  <si>
    <t>D1.5. Redes sociales (WhatsApp, Facebook, Instagram, X/Twitter, Marketplace, etc.)</t>
  </si>
  <si>
    <t>D1.6. Sitio web propio</t>
  </si>
  <si>
    <t>D1.7. Pagos y cobros electrónicos</t>
  </si>
  <si>
    <t>D1.8. Ventas a través de App (Airbnb, Booking, Pedidos ya y otros similares)</t>
  </si>
  <si>
    <t>D1.9. Ciencia de datos (inteligencia artificial, big data, etc)</t>
  </si>
  <si>
    <t>D1.10. Tecnologías de automatización de procesos o servicios (cajas de autoservicios, robotización, logista de insumos y materias primas, chatbots)</t>
  </si>
  <si>
    <t>D1.11. Otra</t>
  </si>
  <si>
    <t>D1.11. Especificar</t>
  </si>
  <si>
    <t>D2.1. Computador, celular, tablet</t>
  </si>
  <si>
    <t>D2.2. Conexión a internet</t>
  </si>
  <si>
    <t>D2.3. Programas básicos de ofimática (word, excel, email, etc.)</t>
  </si>
  <si>
    <t>D2.4. Programas o software especializados como ERP y CRM (por ej. Software de gestión de inventario, contabilidad, recursos humanos, atención al cliente, producción, etc.)</t>
  </si>
  <si>
    <t>D2.5. Redes sociales (WhatsApp, Facebook, Instagram, X/Twitter, Marketplace, etc.)</t>
  </si>
  <si>
    <t>D2.6. Sitio web propio</t>
  </si>
  <si>
    <t>D2.7. Pagos y cobros electrónicos</t>
  </si>
  <si>
    <t>D2.8. Ventas a través de App (Airbnb, Booking, Pedidos ya y otros similares)</t>
  </si>
  <si>
    <t>D2.9. Ciencia de datos (inteligencia artificial, big data, etc)</t>
  </si>
  <si>
    <t>D2.10. Tecnologías de automatización de procesos o servicios (cajas de autoservicios, robotización, logista de insumos y materias primas, chatbots)</t>
  </si>
  <si>
    <t>D2.11. Otra</t>
  </si>
  <si>
    <t>D2.11. Especificar</t>
  </si>
  <si>
    <t>D3.1. Formación relacionada al manejo de herramientas básicas para uso de computadoras e internet</t>
  </si>
  <si>
    <t>D3.2. Formación relacionada al uso de software especializados</t>
  </si>
  <si>
    <t>D3.3. Formación relacionada al uso de redes sociales</t>
  </si>
  <si>
    <t>D3.4. Formación relacionada al desarrollo y programación de software, aplicativos o sistemas informáticos</t>
  </si>
  <si>
    <t>D3.5. Formación relacionada a la configuración de equipos /aplicativos</t>
  </si>
  <si>
    <t>D3.6. Formación relacionada a la operación de maquinarias y equipos (nuevos equipos, automatización, robotización)</t>
  </si>
  <si>
    <t>D3.7. Otra</t>
  </si>
  <si>
    <t>D3.7. Especificar</t>
  </si>
  <si>
    <t>D4. ¿La empresa ha tenido cambios en la cantidad de personal debido a las transformaciones digitales o la automatización del trabajo?</t>
  </si>
  <si>
    <t>D5.1. Apertura de nuevos establecimientos, sucursales</t>
  </si>
  <si>
    <t>D5.2. Cierre de establecimientos, sucursales</t>
  </si>
  <si>
    <t>D5.3. Reemplazo o sustitución de trabajadores por nuevas tecnologías</t>
  </si>
  <si>
    <t>D5.4. Contratación de trabajadores para implementar nuevas tecnologías</t>
  </si>
  <si>
    <t>D5.5. Capacitación o reconversión de trabajadores actuales para adaptarse a nuevas tecnologías</t>
  </si>
  <si>
    <t>D6. Teniendo en cuenta los planes de inversión y de negocios de la empresa, así como las politicas económicas, ¿usted cree que durante los proximos 5 años (2025-2029) la cantidad total de trabajadores de la empresa va a crecer, mantenerse o reducirse?</t>
  </si>
  <si>
    <t>D7.A. Puesto de trabajo 1</t>
  </si>
  <si>
    <t>D7.B. Código del puesto de trabajo 1</t>
  </si>
  <si>
    <t>D7.C. Cantidad 2025.1</t>
  </si>
  <si>
    <t>D7.C. Cantidad 2026.1</t>
  </si>
  <si>
    <t>D7.C. Cantidad 2027.1</t>
  </si>
  <si>
    <t>D7.C. Cantidad 2028.1</t>
  </si>
  <si>
    <t>D7.C. Cantidad 2029.1</t>
  </si>
  <si>
    <t>D7.A. Puesto de trabajo 2</t>
  </si>
  <si>
    <t>D7.B. Código del puesto de trabajo 2</t>
  </si>
  <si>
    <t>D7.C. Cantidad 2025.2</t>
  </si>
  <si>
    <t>D7.C. Cantidad 2026.2</t>
  </si>
  <si>
    <t>D7.C. Cantidad 2027.2</t>
  </si>
  <si>
    <t>D7.C. Cantidad 2028.2</t>
  </si>
  <si>
    <t>D7.C. Cantidad 2029.2</t>
  </si>
  <si>
    <t>D7.A. Puesto de trabajo 3</t>
  </si>
  <si>
    <t>D7.B. Código del puesto de trabajo 3</t>
  </si>
  <si>
    <t>D7.C. Cantidad 2025.3</t>
  </si>
  <si>
    <t>D7.C. Cantidad 2026.3</t>
  </si>
  <si>
    <t>D7.C. Cantidad 2027.3</t>
  </si>
  <si>
    <t>D7.C. Cantidad 2028.3</t>
  </si>
  <si>
    <t>D7.C. Cantidad 2029.3</t>
  </si>
  <si>
    <t>D7.A. Puesto de trabajo 4</t>
  </si>
  <si>
    <t>D7.B. Código del puesto de trabajo 4</t>
  </si>
  <si>
    <t>D7.C. Cantidad 2025.4</t>
  </si>
  <si>
    <t>D7.C. Cantidad 2026.4</t>
  </si>
  <si>
    <t>D7.C. Cantidad 2027.4</t>
  </si>
  <si>
    <t>D7.C. Cantidad 2028.4</t>
  </si>
  <si>
    <t>D7.C. Cantidad 2029.4</t>
  </si>
  <si>
    <t>D7.A. Puesto de trabajo 5</t>
  </si>
  <si>
    <t>D7.B. Código del puesto de trabajo 5</t>
  </si>
  <si>
    <t>D7.C. Cantidad 2025.5</t>
  </si>
  <si>
    <t>D7.C. Cantidad 2026.5</t>
  </si>
  <si>
    <t>D7.C. Cantidad 2027.5</t>
  </si>
  <si>
    <t>D7.C. Cantidad 2028.5</t>
  </si>
  <si>
    <t>D7.C. Cantidad 2029.5</t>
  </si>
  <si>
    <t>E1.  En los próximos 24 meses ¿la empresa estaría interesada en capacitar a sus trabajadores?</t>
  </si>
  <si>
    <t>E2.1. La empresa no tiene recursos para capacitar</t>
  </si>
  <si>
    <t>E2.2. Todo nuestro personal es plenamente competente, no se necesita capacitación</t>
  </si>
  <si>
    <t>E2.3. No hay oferta de capacitación en áreas o contenidos relevantes para la empresa</t>
  </si>
  <si>
    <t>E2.4. La empresa no dispone de tiempo para capacitar a sus trabajadores</t>
  </si>
  <si>
    <t>E2.5. La calidad de la oferta de capacitación no es satisfactoria</t>
  </si>
  <si>
    <t>E2.6. La capacitación no es una prioridad para la empresa</t>
  </si>
  <si>
    <t>E2.7. Muchos trabajadores son temporales y puede que no permanezcan en nuestra empresa</t>
  </si>
  <si>
    <t>E2.8. Otra</t>
  </si>
  <si>
    <t>E2.8. Especificar</t>
  </si>
  <si>
    <t>E3.1. Motivación</t>
  </si>
  <si>
    <t>E3.2. Trabajo en equipo</t>
  </si>
  <si>
    <t>E3.3. Inteligencia emocional</t>
  </si>
  <si>
    <t>E3.4. Liderazgo</t>
  </si>
  <si>
    <t>E3.5. Negociación / Resolución de conflictos</t>
  </si>
  <si>
    <t>E3.6. Comunicación asertiva</t>
  </si>
  <si>
    <t>E3.7. Otros</t>
  </si>
  <si>
    <t>E3.97. Ninguna relacionada con habilidades blandas</t>
  </si>
  <si>
    <t>E3.7. Especificar</t>
  </si>
  <si>
    <t>E4. En los próximos 24 meses ¿la empresa estaría interesada en capacitar a sus trabajadores con habilidades técnicas?</t>
  </si>
  <si>
    <t>E4. Capacitaciones técnicas específicas de los puestos de trabajo 1</t>
  </si>
  <si>
    <t>E4. Código de Capacitaciones 1</t>
  </si>
  <si>
    <t>E4. Puesto de trabajo 1</t>
  </si>
  <si>
    <t>E4. Código del Puesto de Trabajo 1</t>
  </si>
  <si>
    <t>E4. Capacitaciones técnicas específicas de los puestos de trabajo 2</t>
  </si>
  <si>
    <t>E4. Código de Capacitaciones 2</t>
  </si>
  <si>
    <t>E4. Puesto de trabajo 2</t>
  </si>
  <si>
    <t>E4. Código del Puesto de Trabajo 2</t>
  </si>
  <si>
    <t>E4. Capacitaciones técnicas específicas de los puestos de trabajo 3</t>
  </si>
  <si>
    <t>E4. Código de Capacitaciones 3</t>
  </si>
  <si>
    <t>E4. Puesto de trabajo 3</t>
  </si>
  <si>
    <t>E4. Código del Puesto de Trabajo 3</t>
  </si>
  <si>
    <t>E4. Capacitaciones técnicas específicas de los puestos de trabajo 4</t>
  </si>
  <si>
    <t>E4. Código de Capacitaciones 4</t>
  </si>
  <si>
    <t>E4. Puesto de trabajo 4</t>
  </si>
  <si>
    <t>E4. Código del Puesto de Trabajo 4</t>
  </si>
  <si>
    <t>E4. Capacitaciones técnicas específicas de los puestos de trabajo 5</t>
  </si>
  <si>
    <t>E4. Código de Capacitaciones 5</t>
  </si>
  <si>
    <t>E4. Puesto de trabajo 5</t>
  </si>
  <si>
    <t>E4. Código del Puesto de Trabajo 5</t>
  </si>
  <si>
    <t>E4. Capacitaciones técnicas específicas de los puestos de trabajo 6</t>
  </si>
  <si>
    <t>E4. Código de Capacitaciones 6</t>
  </si>
  <si>
    <t>E4. Puesto de trabajo 6</t>
  </si>
  <si>
    <t>E4. Código del Puesto de Trabajo 6</t>
  </si>
  <si>
    <t>E4.¿Desea seguir cargando datos?</t>
  </si>
  <si>
    <t>E5. ¿Cuál es el formato de capacitaciones más conveniente para la empresa?</t>
  </si>
  <si>
    <t>E6.1. Desarrollo de competencias, habilidades o conocimientos técnicos</t>
  </si>
  <si>
    <t>E6.2. Incorporación de nuevas tecnologías</t>
  </si>
  <si>
    <t>E6.3. Contribución al desarrollo profesional de los trabajadores</t>
  </si>
  <si>
    <t>E6.4. Desarrollo de habilidades socioemocionales o blandas</t>
  </si>
  <si>
    <t>E6.5. Dotación de habilidades básicas o inducción laboral</t>
  </si>
  <si>
    <t>E6.6. Cumplimiento de estándares de seguridad</t>
  </si>
  <si>
    <t>E6.7. Cumplimiento de protocolos sanitarios</t>
  </si>
  <si>
    <t>E6.8. Otro</t>
  </si>
  <si>
    <t>E6.8. Especificar</t>
  </si>
  <si>
    <t>E7.1. Plataforma Emplea Py</t>
  </si>
  <si>
    <t>E7.2. Programa de aprendizaje</t>
  </si>
  <si>
    <t>E7.3. Modelo Paraguayo de Formación Dual (MOPADUAL)</t>
  </si>
  <si>
    <t>E7.4. Capacitaciones del SNPP</t>
  </si>
  <si>
    <t>E7.5. Capacitaciones del SINAFOCAL</t>
  </si>
  <si>
    <t>E7.6. Ferias públicas de empleo</t>
  </si>
  <si>
    <t>E8.1. Participación en estudios sobre el mercado de trabajo</t>
  </si>
  <si>
    <t>E8.2. Desarrollo de mallas curriculares para la Formación y Capacitación Laboral</t>
  </si>
  <si>
    <t>E8.3. Capacitaciones al personal de la empresa</t>
  </si>
  <si>
    <t>E8.4. Evaluación y Certificación de Competencias</t>
  </si>
  <si>
    <t>E8.5. Ninguna</t>
  </si>
  <si>
    <t>E8.6. Otra</t>
  </si>
  <si>
    <t>E8.6. Especificar</t>
  </si>
  <si>
    <t>I2. Cargo del Informante</t>
  </si>
  <si>
    <t>I5. Hora de término de la entrevista</t>
  </si>
  <si>
    <t>I5. Minuto de término de la entrevista</t>
  </si>
  <si>
    <t>I6. Situación del cuestionario</t>
  </si>
  <si>
    <t>I6. Especificar</t>
  </si>
  <si>
    <t>FPVDC. Día de la cita</t>
  </si>
  <si>
    <t>FPVMC. Mes de la cita</t>
  </si>
  <si>
    <t>FPVAC. Año de la cita</t>
  </si>
  <si>
    <t>Hora próxima visita - Horas</t>
  </si>
  <si>
    <t>Hora próxima visita - Minutos</t>
  </si>
  <si>
    <t>Tamaño de la empresa por personal ocupado utilizando la variable B1</t>
  </si>
  <si>
    <t>Tamaño de la empresa por personal ocupado utilizando la variable B2</t>
  </si>
  <si>
    <t>Sector económico final</t>
  </si>
  <si>
    <t>Subsector económico final</t>
  </si>
  <si>
    <t>Ocupación agregada de C2 por grandes grupos P1</t>
  </si>
  <si>
    <t>Ocupación agregada de C2 por grandes grupos P2</t>
  </si>
  <si>
    <t>Ocupación agregada de C2 por grandes grupos P3</t>
  </si>
  <si>
    <t>Ocupación agregada de D7 por grandes grupos D7_1</t>
  </si>
  <si>
    <t>Ocupación agregada de D7 por grandes grupos D7_2</t>
  </si>
  <si>
    <t>Ocupación agregada de D7 por grandes grupos D7_3</t>
  </si>
  <si>
    <t>Ocupación agregada de D7 por grandes grupos D7_4</t>
  </si>
  <si>
    <t>Ocupación agregada de D7 por grandes grupos D7_5</t>
  </si>
  <si>
    <t>Ocupación agregada de E4 por grandes grupos E4_1</t>
  </si>
  <si>
    <t>Ocupación agregada de E4 por grandes grupos E4_2</t>
  </si>
  <si>
    <t>Ocupación agregada de E4 por grandes grupos E4_3</t>
  </si>
  <si>
    <t>Ocupación agregada de E4 por grandes grupos E4_4</t>
  </si>
  <si>
    <t>Ocupación agregada de E4 por grandes grupos E4_5</t>
  </si>
  <si>
    <t>Ocupación agregada de E4 por grandes grupos E4_6</t>
  </si>
  <si>
    <t>&lt;ninguno&gt;</t>
  </si>
  <si>
    <t>Variables en el archivo de trabajo</t>
  </si>
  <si>
    <t>(Todas)</t>
  </si>
  <si>
    <t>Etiquetas de fila</t>
  </si>
  <si>
    <t>Total general</t>
  </si>
  <si>
    <t>Suma de WEIGHT</t>
  </si>
  <si>
    <t>10-19 años</t>
  </si>
  <si>
    <t>20-29 años</t>
  </si>
  <si>
    <t>30 y más años</t>
  </si>
  <si>
    <t>Empresas con más de un establecimiento</t>
  </si>
  <si>
    <t>Empresas con un establecimiento</t>
  </si>
  <si>
    <t>Suma de B3_22</t>
  </si>
  <si>
    <t>Suma de B3_23</t>
  </si>
  <si>
    <t>Hombres</t>
  </si>
  <si>
    <t>Suma de B3_24</t>
  </si>
  <si>
    <t>Suma de B3_25</t>
  </si>
  <si>
    <t>Suma de B3_26</t>
  </si>
  <si>
    <t>Suma de B3_27</t>
  </si>
  <si>
    <t>Suma de B3_28</t>
  </si>
  <si>
    <t>Suma de B3_29</t>
  </si>
  <si>
    <t>Suma de B3_30</t>
  </si>
  <si>
    <t>Suma de B3_31</t>
  </si>
  <si>
    <t>Suma de B3_32</t>
  </si>
  <si>
    <t>Suma de B3_33</t>
  </si>
  <si>
    <t>Suma de B3_34</t>
  </si>
  <si>
    <t>Suma de B3_35</t>
  </si>
  <si>
    <t>Suma de B3_36</t>
  </si>
  <si>
    <t>Sin instrucción</t>
  </si>
  <si>
    <t>Educación inicial</t>
  </si>
  <si>
    <t>Primaria (EEB) terminada</t>
  </si>
  <si>
    <t>Primaria (EEB) incompleta</t>
  </si>
  <si>
    <t xml:space="preserve"> Secundaria terminada</t>
  </si>
  <si>
    <t>Secundaria incompleta (Educación media)</t>
  </si>
  <si>
    <t>Técnico superior no universitario completo</t>
  </si>
  <si>
    <t>Técnico superior no universitario incompleto</t>
  </si>
  <si>
    <t>Universitario completo</t>
  </si>
  <si>
    <t>Postgrado incompleto</t>
  </si>
  <si>
    <t>Postgrado completo</t>
  </si>
  <si>
    <t>Universitario incompleto</t>
  </si>
  <si>
    <t xml:space="preserve">Mujeres </t>
  </si>
  <si>
    <t xml:space="preserve">Personas de la población Indígena </t>
  </si>
  <si>
    <t>Logró cubrir todas las vacantes</t>
  </si>
  <si>
    <t>No tuvo dificultades</t>
  </si>
  <si>
    <t>Tuvo dificultades para cubrir estas vacantes</t>
  </si>
  <si>
    <t>Etiquetas de columna</t>
  </si>
  <si>
    <t>Disponibilidad para horarios rotativos.</t>
  </si>
  <si>
    <t>Movilidad propia.</t>
  </si>
  <si>
    <t>Idiomas extranjeros.</t>
  </si>
  <si>
    <t>Buena presencia.</t>
  </si>
  <si>
    <t>Experiencia en el cargo.</t>
  </si>
  <si>
    <t>Nivel educativo requerido.</t>
  </si>
  <si>
    <t>Competencias básicas: comprensión lectora, escritura, cálculos.</t>
  </si>
  <si>
    <t>Manejo básico de ofimática (Word, Excel, correo electrónico).</t>
  </si>
  <si>
    <t>Manejo avanzado de TIC.</t>
  </si>
  <si>
    <t>Competencias socioemocionales (proactividad, compromiso).</t>
  </si>
  <si>
    <t>Competencias técnicas específicas del puesto.</t>
  </si>
  <si>
    <t>Certificación de Educación Técnica y Formación Profesional.</t>
  </si>
  <si>
    <t>Dispositivos: computador, celular, tablet.</t>
  </si>
  <si>
    <t>Internet.</t>
  </si>
  <si>
    <t>Ofimática (Word, Excel).</t>
  </si>
  <si>
    <t>Software especializado (ERP, CRM).</t>
  </si>
  <si>
    <t>Redes sociales.</t>
  </si>
  <si>
    <t>Sitio web.</t>
  </si>
  <si>
    <t>Pagos electrónicos.</t>
  </si>
  <si>
    <t>Ventas por apps.</t>
  </si>
  <si>
    <t>Ciencia de datos (IA, big data).</t>
  </si>
  <si>
    <t>Automatización de procesos.</t>
  </si>
  <si>
    <t>(en blanco)</t>
  </si>
  <si>
    <t xml:space="preserve">Motivación </t>
  </si>
  <si>
    <t xml:space="preserve">Otros </t>
  </si>
  <si>
    <t xml:space="preserve"> Plataforma Emplea Py</t>
  </si>
  <si>
    <t>Programa de aprendizaje</t>
  </si>
  <si>
    <t>Modelo Paraguayo de Formación Dual (MOPADUAL)</t>
  </si>
  <si>
    <t>Capacitaciones del SNPP</t>
  </si>
  <si>
    <t>Capacitaciones del SINAFOCAL</t>
  </si>
  <si>
    <t>Ferias públicas de empleo</t>
  </si>
  <si>
    <t>Participación en estudios sobre el mercado de trabajo.</t>
  </si>
  <si>
    <t>Desarrollo de mallas curriculares para la Formación y Capacitación Laboral.</t>
  </si>
  <si>
    <t>Capacitaciones al personal de la empresa.</t>
  </si>
  <si>
    <t>Evaluación y Certificación de Competencias.</t>
  </si>
  <si>
    <t>Ninguna.</t>
  </si>
  <si>
    <t>Menores a 10 años</t>
  </si>
  <si>
    <t>Oficiales, operarios y artesanos de artes mecanicas y de otros oficios</t>
  </si>
  <si>
    <t>OCUP_AGREG_C2_P4</t>
  </si>
  <si>
    <t>OCUP_AGREG_C2_P5</t>
  </si>
  <si>
    <t>OCUP_AGREG_C2_P6</t>
  </si>
  <si>
    <t>OCUP_AGREG_C2_P7</t>
  </si>
  <si>
    <t>OCUP_AGREG_C2_P8</t>
  </si>
  <si>
    <t>OCUP_AGREG_C2_P9</t>
  </si>
  <si>
    <t>Directores y gerentes</t>
  </si>
  <si>
    <t>D7P1</t>
  </si>
  <si>
    <t>D7P2</t>
  </si>
  <si>
    <t>D7P3</t>
  </si>
  <si>
    <t>D7P4</t>
  </si>
  <si>
    <t>D7P5</t>
  </si>
  <si>
    <t>D7P6</t>
  </si>
  <si>
    <t>D7P7</t>
  </si>
  <si>
    <t>D7P8</t>
  </si>
  <si>
    <t>D7P9</t>
  </si>
  <si>
    <t>E4P1</t>
  </si>
  <si>
    <t>E4P2</t>
  </si>
  <si>
    <t>E4P3</t>
  </si>
  <si>
    <t>E4P4</t>
  </si>
  <si>
    <t>E4P5</t>
  </si>
  <si>
    <t>E4P6</t>
  </si>
  <si>
    <t>E4P7</t>
  </si>
  <si>
    <t>E4P8</t>
  </si>
  <si>
    <t>E4P9</t>
  </si>
  <si>
    <t>Primaria completa (1er al 9no grado; ex 1er grado al 3er curso)</t>
  </si>
  <si>
    <t>Secundaria completa (Educación media 1er al 3er año, ex 4to al 6to curso)</t>
  </si>
  <si>
    <t>Terciario no universitario completo</t>
  </si>
  <si>
    <t>No logró cubrir todas las vacantes</t>
  </si>
  <si>
    <t>Otro requisitos</t>
  </si>
  <si>
    <t>Otros requisitos</t>
  </si>
  <si>
    <t>planea</t>
  </si>
  <si>
    <t>Uso de softwares especializados</t>
  </si>
  <si>
    <t>Manejo de herramientas básicas para uso de computadoras e internet</t>
  </si>
  <si>
    <t>Desarrollo y programación de softwares, aplicativos o sistemas informáticos</t>
  </si>
  <si>
    <t>Configuración de equipos /aplicativos</t>
  </si>
  <si>
    <t>Uso de redes sociales</t>
  </si>
  <si>
    <t>Operación de maquinarias y equipos (nuevos equipos, automatización, robotización)</t>
  </si>
  <si>
    <t>Planea</t>
  </si>
  <si>
    <t>Relacionadas con habilidades blandas</t>
  </si>
  <si>
    <t>Relacionadas con habilidades técnicas</t>
  </si>
  <si>
    <t>No requiere</t>
  </si>
  <si>
    <t>Blandas</t>
  </si>
  <si>
    <t>Tecnicas</t>
  </si>
  <si>
    <t>Habilidades blandas</t>
  </si>
  <si>
    <t>Habilidades técnicas</t>
  </si>
  <si>
    <t>COBERTURA GEOGRÁFICA</t>
  </si>
  <si>
    <t>POBLACIÓN OBJETIVO</t>
  </si>
  <si>
    <t>MARCO MUESTRAL</t>
  </si>
  <si>
    <t>TAMAÑO DE LA MUESTRA</t>
  </si>
  <si>
    <t>SECTOR ECONÓMICO DE ACTIVIDAD</t>
  </si>
  <si>
    <t xml:space="preserve">Ficha Técnica </t>
  </si>
  <si>
    <t>Comercio</t>
  </si>
  <si>
    <t>Servicios</t>
  </si>
  <si>
    <t>MÉTODO Y PERIODO DE LA RECOLECCIÓN</t>
  </si>
  <si>
    <t>La encuesta abarca los territorios de Asunción y el departamento Central.</t>
  </si>
  <si>
    <t>Está conformada por empresas de Asunción y el departamento Central que cuentan con Registro Único del Contribuyente (RUC) de la Dirección Nacional de Ingresos Tributarios (DNIT), realizan actividades económicas en los sectores de la industria, comercio y servicios, que tienen 5 o más personas ocupadas y se encuentran activas, según el Directorio General de Empresas y Establecimientos (DIRGE 2023) generado por el INE.</t>
  </si>
  <si>
    <t xml:space="preserve">El marco muestral se construye basándose en el Directorio General de Empresas y Establecimientos (DIRGE 2023), el cual es regularmente actualizado por el INE y proporciona datos sobre empresas, incluyendo información sobre identificación, ubicación y estratificación. El total de las empresas en el marco queda conformado por N=10.627 empresas de Asunción y el departamento Central, que tienen 5 o más personas ocupadas que realizan actividades económicas en los sectores de la industria, comercio y servicios. </t>
  </si>
  <si>
    <t xml:space="preserve">El tamaño de la muestra es de n=1.500 empresas, de las cuales 500 están en Asunción y 1.000 en el Departamento Central, con una tasa de respuesta total del 97%. </t>
  </si>
  <si>
    <t>La recolección de los datos fue por medio de entrevista personal cara a cara, con la aplicación de un cuestionario asistida por dispositivos móviles de captura (tabletas), con la participación de la persona mejor informada de la empresa (propietario, gerente o en última instancia quien la represente). La recolección de los datos se realizó entre los meses de junio y agosto del año 2024.</t>
  </si>
  <si>
    <t>Para la realización de esta encuesta se considera los sectores de: 
• Industria: comprende las actividades económicas relacionadas con minas y canteras, industria manufacturera y construcción.
• Comercio: comprende las actividades económicas relacionadas con el comercio al por mayor y al por menor; reparación de vehículos automotores y motocicletas.
• Servicios: comprende actividades relacionadas con el suministro de agua, transporte, telecomunicaciones, intermediación financiera, servicios inmobiliarios, servicios a las empresas, restaurantes y hoteles; y las actividades económicas de servicios a los hogares.</t>
  </si>
  <si>
    <t>PRECISIONES SOBRE LOS GRÁFICOS</t>
  </si>
  <si>
    <t xml:space="preserve">La suma de los porcentajes podría no coincidir con el 100 % debido al redondeo de las cifras o a la inclusión de preguntas con opciones de respuesta múltiple.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</si>
</sst>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
    <numFmt numFmtId="165" formatCode="0.0%"/>
  </numFmts>
  <fonts count="13" x14ac:knownFonts="1">
    <font>
      <sz val="11"/>
      <color theme="1"/>
      <name val="Calibri"/>
      <family val="2"/>
      <scheme val="minor"/>
    </font>
    <font>
      <sz val="10"/>
      <name val="Arial"/>
      <family val="2"/>
    </font>
    <font>
      <i/>
      <sz val="12"/>
      <color indexed="8"/>
      <name val="Times New Roman"/>
      <family val="1"/>
    </font>
    <font>
      <sz val="12"/>
      <color indexed="8"/>
      <name val="Times New Roman"/>
      <family val="1"/>
    </font>
    <font>
      <sz val="11"/>
      <color theme="1"/>
      <name val="Calibri"/>
      <family val="2"/>
      <scheme val="minor"/>
    </font>
    <font>
      <sz val="11"/>
      <color rgb="FF000000"/>
      <name val="Calibri"/>
      <family val="2"/>
      <scheme val="minor"/>
    </font>
    <font>
      <sz val="11"/>
      <color theme="1"/>
      <name val="Times New Roman"/>
      <family val="1"/>
    </font>
    <font>
      <sz val="11"/>
      <color rgb="FF000000"/>
      <name val="Times New Roman"/>
      <family val="1"/>
    </font>
    <font>
      <b/>
      <sz val="12"/>
      <name val="Palatino Linotype"/>
      <family val="1"/>
    </font>
    <font>
      <sz val="12"/>
      <color rgb="FF000000"/>
      <name val="Palatino Linotype"/>
      <family val="1"/>
    </font>
    <font>
      <sz val="12"/>
      <color theme="1"/>
      <name val="Palatino Linotype"/>
      <family val="1"/>
    </font>
    <font>
      <sz val="22"/>
      <color theme="0"/>
      <name val="Fira Sans ExtraBold"/>
      <family val="2"/>
    </font>
    <font>
      <sz val="14"/>
      <color theme="0"/>
      <name val="Calibri"/>
      <family val="2"/>
      <scheme val="minor"/>
    </font>
  </fonts>
  <fills count="18">
    <fill>
      <patternFill patternType="none"/>
    </fill>
    <fill>
      <patternFill patternType="gray125"/>
    </fill>
    <fill>
      <patternFill patternType="solid">
        <fgColor rgb="FFDAEEF3"/>
        <bgColor indexed="64"/>
      </patternFill>
    </fill>
    <fill>
      <patternFill patternType="solid">
        <fgColor rgb="FFFFFF00"/>
        <bgColor indexed="64"/>
      </patternFill>
    </fill>
    <fill>
      <patternFill patternType="solid">
        <fgColor rgb="FFAB0768"/>
        <bgColor indexed="64"/>
      </patternFill>
    </fill>
    <fill>
      <patternFill patternType="solid">
        <fgColor rgb="FFFAE894"/>
        <bgColor indexed="64"/>
      </patternFill>
    </fill>
    <fill>
      <patternFill patternType="solid">
        <fgColor rgb="FFB9CC01"/>
        <bgColor indexed="64"/>
      </patternFill>
    </fill>
    <fill>
      <patternFill patternType="solid">
        <fgColor rgb="FF169D99"/>
        <bgColor indexed="64"/>
      </patternFill>
    </fill>
    <fill>
      <patternFill patternType="solid">
        <fgColor rgb="FFFB6066"/>
        <bgColor indexed="64"/>
      </patternFill>
    </fill>
    <fill>
      <patternFill patternType="solid">
        <fgColor rgb="FFFDD86E"/>
        <bgColor indexed="64"/>
      </patternFill>
    </fill>
    <fill>
      <patternFill patternType="solid">
        <fgColor rgb="FF08295E"/>
        <bgColor indexed="64"/>
      </patternFill>
    </fill>
    <fill>
      <patternFill patternType="solid">
        <fgColor rgb="FF4BACC6"/>
        <bgColor indexed="64"/>
      </patternFill>
    </fill>
    <fill>
      <patternFill patternType="solid">
        <fgColor rgb="FFE8EDB0"/>
        <bgColor indexed="64"/>
      </patternFill>
    </fill>
    <fill>
      <patternFill patternType="solid">
        <fgColor theme="1" tint="0.14999847407452621"/>
        <bgColor indexed="64"/>
      </patternFill>
    </fill>
    <fill>
      <patternFill patternType="solid">
        <fgColor theme="1"/>
        <bgColor indexed="64"/>
      </patternFill>
    </fill>
    <fill>
      <patternFill patternType="solid">
        <fgColor theme="5" tint="0.79998168889431442"/>
        <bgColor indexed="64"/>
      </patternFill>
    </fill>
    <fill>
      <patternFill patternType="solid">
        <fgColor rgb="FFBFBFBF"/>
        <bgColor indexed="64"/>
      </patternFill>
    </fill>
    <fill>
      <patternFill patternType="solid">
        <fgColor rgb="FF1391A6"/>
        <bgColor indexed="64"/>
      </patternFill>
    </fill>
  </fills>
  <borders count="17">
    <border>
      <left/>
      <right/>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medium">
        <color indexed="64"/>
      </left>
      <right style="medium">
        <color indexed="64"/>
      </right>
      <top/>
      <bottom style="medium">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3">
    <xf numFmtId="0" fontId="0" fillId="0" borderId="0"/>
    <xf numFmtId="0" fontId="1" fillId="0" borderId="0"/>
    <xf numFmtId="9" fontId="4" fillId="0" borderId="0" applyFont="0" applyFill="0" applyBorder="0" applyAlignment="0" applyProtection="0"/>
  </cellStyleXfs>
  <cellXfs count="71">
    <xf numFmtId="0" fontId="0" fillId="0" borderId="0" xfId="0"/>
    <xf numFmtId="1" fontId="0" fillId="0" borderId="0" xfId="0" applyNumberFormat="1"/>
    <xf numFmtId="0" fontId="1" fillId="0" borderId="0" xfId="1"/>
    <xf numFmtId="0" fontId="3" fillId="0" borderId="1" xfId="1" applyFont="1" applyBorder="1" applyAlignment="1">
      <alignment horizontal="center" wrapText="1"/>
    </xf>
    <xf numFmtId="164" fontId="3" fillId="0" borderId="2" xfId="1" applyNumberFormat="1" applyFont="1" applyBorder="1" applyAlignment="1">
      <alignment horizontal="center" vertical="top"/>
    </xf>
    <xf numFmtId="0" fontId="3" fillId="0" borderId="2" xfId="1" applyFont="1" applyBorder="1" applyAlignment="1">
      <alignment horizontal="center" vertical="top" wrapText="1"/>
    </xf>
    <xf numFmtId="164" fontId="3" fillId="0" borderId="0" xfId="1" applyNumberFormat="1" applyFont="1" applyBorder="1" applyAlignment="1">
      <alignment horizontal="center" vertical="top"/>
    </xf>
    <xf numFmtId="0" fontId="3" fillId="0" borderId="0" xfId="1" applyFont="1" applyBorder="1" applyAlignment="1">
      <alignment horizontal="center" vertical="top" wrapText="1"/>
    </xf>
    <xf numFmtId="164" fontId="3" fillId="0" borderId="3" xfId="1" applyNumberFormat="1" applyFont="1" applyBorder="1" applyAlignment="1">
      <alignment horizontal="center" vertical="top"/>
    </xf>
    <xf numFmtId="0" fontId="3" fillId="0" borderId="3" xfId="1" applyFont="1" applyBorder="1" applyAlignment="1">
      <alignment horizontal="center" vertical="top" wrapText="1"/>
    </xf>
    <xf numFmtId="0" fontId="3" fillId="0" borderId="1" xfId="1" applyFont="1" applyBorder="1" applyAlignment="1">
      <alignment horizontal="left" vertical="center" wrapText="1"/>
    </xf>
    <xf numFmtId="0" fontId="3" fillId="0" borderId="2" xfId="1" applyFont="1" applyBorder="1" applyAlignment="1">
      <alignment horizontal="left" vertical="center" wrapText="1"/>
    </xf>
    <xf numFmtId="0" fontId="3" fillId="0" borderId="0" xfId="1" applyFont="1" applyBorder="1" applyAlignment="1">
      <alignment horizontal="left" vertical="center" wrapText="1"/>
    </xf>
    <xf numFmtId="0" fontId="3" fillId="0" borderId="3" xfId="1" applyFont="1" applyBorder="1" applyAlignment="1">
      <alignment horizontal="left" vertical="center" wrapText="1"/>
    </xf>
    <xf numFmtId="0" fontId="0" fillId="0" borderId="0" xfId="0" applyAlignment="1">
      <alignment vertical="center"/>
    </xf>
    <xf numFmtId="0" fontId="0" fillId="0" borderId="0" xfId="0" pivotButton="1"/>
    <xf numFmtId="0" fontId="0" fillId="0" borderId="0" xfId="0" applyAlignment="1">
      <alignment horizontal="left"/>
    </xf>
    <xf numFmtId="165" fontId="0" fillId="0" borderId="0" xfId="0" applyNumberFormat="1"/>
    <xf numFmtId="0" fontId="0" fillId="0" borderId="0" xfId="0" applyNumberFormat="1"/>
    <xf numFmtId="165" fontId="0" fillId="0" borderId="0" xfId="2" applyNumberFormat="1" applyFont="1"/>
    <xf numFmtId="0" fontId="0" fillId="0" borderId="0" xfId="0" applyAlignment="1">
      <alignment horizontal="left" vertical="center" wrapText="1" indent="1"/>
    </xf>
    <xf numFmtId="0" fontId="5" fillId="0" borderId="0" xfId="0" applyFont="1" applyAlignment="1">
      <alignment vertical="center"/>
    </xf>
    <xf numFmtId="3" fontId="0" fillId="0" borderId="0" xfId="0" applyNumberFormat="1"/>
    <xf numFmtId="0" fontId="0" fillId="0" borderId="0" xfId="0" applyAlignment="1">
      <alignment horizontal="left" vertical="center" wrapText="1"/>
    </xf>
    <xf numFmtId="0" fontId="5" fillId="0" borderId="4" xfId="0" applyFont="1" applyBorder="1" applyAlignment="1">
      <alignment vertical="center"/>
    </xf>
    <xf numFmtId="0" fontId="4" fillId="0" borderId="0" xfId="0" applyFont="1" applyAlignment="1">
      <alignment horizontal="left" wrapText="1"/>
    </xf>
    <xf numFmtId="0" fontId="0" fillId="0" borderId="0" xfId="0" applyAlignment="1"/>
    <xf numFmtId="0" fontId="0" fillId="0" borderId="0" xfId="0" applyNumberFormat="1" applyAlignment="1">
      <alignment vertical="center"/>
    </xf>
    <xf numFmtId="0" fontId="0" fillId="0" borderId="0" xfId="0" pivotButton="1" applyAlignment="1">
      <alignment vertical="center"/>
    </xf>
    <xf numFmtId="0" fontId="0" fillId="0" borderId="0" xfId="0" applyAlignment="1">
      <alignment horizontal="left" vertical="center"/>
    </xf>
    <xf numFmtId="165" fontId="0" fillId="0" borderId="0" xfId="2" applyNumberFormat="1" applyFont="1" applyAlignment="1">
      <alignment vertical="center"/>
    </xf>
    <xf numFmtId="0" fontId="6" fillId="2" borderId="5"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vertical="center" wrapText="1"/>
    </xf>
    <xf numFmtId="0" fontId="0" fillId="3" borderId="0" xfId="0" applyFill="1"/>
    <xf numFmtId="0" fontId="0" fillId="4" borderId="0" xfId="0" applyFill="1" applyAlignment="1">
      <alignment vertical="center"/>
    </xf>
    <xf numFmtId="0" fontId="0" fillId="5" borderId="0" xfId="0" applyFill="1" applyAlignment="1">
      <alignment vertical="center"/>
    </xf>
    <xf numFmtId="0" fontId="0" fillId="6" borderId="0" xfId="0" applyFill="1" applyAlignment="1">
      <alignment vertical="center"/>
    </xf>
    <xf numFmtId="0" fontId="0" fillId="7" borderId="0" xfId="0" applyFill="1" applyAlignment="1">
      <alignment vertical="center"/>
    </xf>
    <xf numFmtId="0" fontId="0" fillId="8" borderId="0" xfId="0" applyFill="1" applyAlignment="1">
      <alignment vertical="center"/>
    </xf>
    <xf numFmtId="0" fontId="0" fillId="9" borderId="0" xfId="0" applyFill="1" applyAlignment="1">
      <alignment vertical="center"/>
    </xf>
    <xf numFmtId="0" fontId="0" fillId="10" borderId="0" xfId="0" applyFill="1" applyAlignment="1">
      <alignment vertical="center"/>
    </xf>
    <xf numFmtId="0" fontId="0" fillId="11" borderId="0" xfId="0" applyFill="1" applyAlignment="1">
      <alignment vertical="center"/>
    </xf>
    <xf numFmtId="0" fontId="0" fillId="12" borderId="0" xfId="0" applyFill="1"/>
    <xf numFmtId="0" fontId="0" fillId="15" borderId="0" xfId="0" applyFill="1"/>
    <xf numFmtId="0" fontId="2" fillId="0" borderId="0" xfId="1" applyFont="1" applyBorder="1" applyAlignment="1">
      <alignment horizontal="left" vertical="center" wrapText="1"/>
    </xf>
    <xf numFmtId="0" fontId="3" fillId="0" borderId="0" xfId="1" applyFont="1" applyBorder="1" applyAlignment="1">
      <alignment horizontal="left" vertical="top" wrapText="1"/>
    </xf>
    <xf numFmtId="0" fontId="8" fillId="17" borderId="8" xfId="0" applyFont="1" applyFill="1" applyBorder="1" applyAlignment="1">
      <alignment horizontal="left" vertical="center" wrapText="1"/>
    </xf>
    <xf numFmtId="0" fontId="10" fillId="16" borderId="8" xfId="0" applyFont="1" applyFill="1" applyBorder="1" applyAlignment="1">
      <alignment horizontal="justify" vertical="center" wrapText="1"/>
    </xf>
    <xf numFmtId="0" fontId="12" fillId="14" borderId="15" xfId="0" applyFont="1" applyFill="1" applyBorder="1" applyAlignment="1">
      <alignment horizontal="left"/>
    </xf>
    <xf numFmtId="0" fontId="8" fillId="17" borderId="8" xfId="0" applyFont="1" applyFill="1" applyBorder="1" applyAlignment="1">
      <alignment horizontal="left" vertical="center" wrapText="1" readingOrder="1"/>
    </xf>
    <xf numFmtId="0" fontId="9" fillId="16" borderId="8" xfId="0" applyFont="1" applyFill="1" applyBorder="1" applyAlignment="1">
      <alignment horizontal="justify" vertical="center" wrapText="1" readingOrder="1"/>
    </xf>
    <xf numFmtId="0" fontId="11" fillId="13" borderId="0" xfId="0" applyFont="1" applyFill="1" applyAlignment="1">
      <alignment horizontal="center"/>
    </xf>
    <xf numFmtId="0" fontId="8" fillId="17" borderId="9" xfId="0" applyFont="1" applyFill="1" applyBorder="1" applyAlignment="1">
      <alignment horizontal="left" vertical="center" wrapText="1" readingOrder="1"/>
    </xf>
    <xf numFmtId="0" fontId="8" fillId="17" borderId="10" xfId="0" applyFont="1" applyFill="1" applyBorder="1" applyAlignment="1">
      <alignment horizontal="left" vertical="center" wrapText="1" readingOrder="1"/>
    </xf>
    <xf numFmtId="0" fontId="8" fillId="17" borderId="11" xfId="0" applyFont="1" applyFill="1" applyBorder="1" applyAlignment="1">
      <alignment horizontal="left" vertical="center" wrapText="1" readingOrder="1"/>
    </xf>
    <xf numFmtId="0" fontId="8" fillId="17" borderId="12" xfId="0" applyFont="1" applyFill="1" applyBorder="1" applyAlignment="1">
      <alignment horizontal="left" vertical="center" wrapText="1" readingOrder="1"/>
    </xf>
    <xf numFmtId="0" fontId="8" fillId="17" borderId="0" xfId="0" applyFont="1" applyFill="1" applyAlignment="1">
      <alignment horizontal="left" vertical="center" wrapText="1" readingOrder="1"/>
    </xf>
    <xf numFmtId="0" fontId="8" fillId="17" borderId="13" xfId="0" applyFont="1" applyFill="1" applyBorder="1" applyAlignment="1">
      <alignment horizontal="left" vertical="center" wrapText="1" readingOrder="1"/>
    </xf>
    <xf numFmtId="0" fontId="8" fillId="17" borderId="14" xfId="0" applyFont="1" applyFill="1" applyBorder="1" applyAlignment="1">
      <alignment horizontal="left" vertical="center" wrapText="1" readingOrder="1"/>
    </xf>
    <xf numFmtId="0" fontId="8" fillId="17" borderId="15" xfId="0" applyFont="1" applyFill="1" applyBorder="1" applyAlignment="1">
      <alignment horizontal="left" vertical="center" wrapText="1" readingOrder="1"/>
    </xf>
    <xf numFmtId="0" fontId="8" fillId="17" borderId="16" xfId="0" applyFont="1" applyFill="1" applyBorder="1" applyAlignment="1">
      <alignment horizontal="left" vertical="center" wrapText="1" readingOrder="1"/>
    </xf>
    <xf numFmtId="0" fontId="9" fillId="16" borderId="9" xfId="0" applyFont="1" applyFill="1" applyBorder="1" applyAlignment="1">
      <alignment horizontal="justify" vertical="center" wrapText="1" readingOrder="1"/>
    </xf>
    <xf numFmtId="0" fontId="9" fillId="16" borderId="10" xfId="0" applyFont="1" applyFill="1" applyBorder="1" applyAlignment="1">
      <alignment horizontal="justify" vertical="center" wrapText="1" readingOrder="1"/>
    </xf>
    <xf numFmtId="0" fontId="9" fillId="16" borderId="11" xfId="0" applyFont="1" applyFill="1" applyBorder="1" applyAlignment="1">
      <alignment horizontal="justify" vertical="center" wrapText="1" readingOrder="1"/>
    </xf>
    <xf numFmtId="0" fontId="9" fillId="16" borderId="12" xfId="0" applyFont="1" applyFill="1" applyBorder="1" applyAlignment="1">
      <alignment horizontal="justify" vertical="center" wrapText="1" readingOrder="1"/>
    </xf>
    <xf numFmtId="0" fontId="9" fillId="16" borderId="0" xfId="0" applyFont="1" applyFill="1" applyAlignment="1">
      <alignment horizontal="justify" vertical="center" wrapText="1" readingOrder="1"/>
    </xf>
    <xf numFmtId="0" fontId="9" fillId="16" borderId="13" xfId="0" applyFont="1" applyFill="1" applyBorder="1" applyAlignment="1">
      <alignment horizontal="justify" vertical="center" wrapText="1" readingOrder="1"/>
    </xf>
    <xf numFmtId="0" fontId="9" fillId="16" borderId="14" xfId="0" applyFont="1" applyFill="1" applyBorder="1" applyAlignment="1">
      <alignment horizontal="justify" vertical="center" wrapText="1" readingOrder="1"/>
    </xf>
    <xf numFmtId="0" fontId="9" fillId="16" borderId="15" xfId="0" applyFont="1" applyFill="1" applyBorder="1" applyAlignment="1">
      <alignment horizontal="justify" vertical="center" wrapText="1" readingOrder="1"/>
    </xf>
    <xf numFmtId="0" fontId="9" fillId="16" borderId="16" xfId="0" applyFont="1" applyFill="1" applyBorder="1" applyAlignment="1">
      <alignment horizontal="justify" vertical="center" wrapText="1" readingOrder="1"/>
    </xf>
  </cellXfs>
  <cellStyles count="3">
    <cellStyle name="Normal" xfId="0" builtinId="0"/>
    <cellStyle name="Normal_Hoja3" xfId="1" xr:uid="{FED001A7-5E57-462B-8A58-6646209FE3AB}"/>
    <cellStyle name="Porcentaje" xfId="2" builtinId="5"/>
  </cellStyles>
  <dxfs count="1493">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65" formatCode="0.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alignment vertical="center"/>
    </dxf>
    <dxf>
      <alignment vertical="center"/>
    </dxf>
    <dxf>
      <alignment vertical="center"/>
    </dxf>
    <dxf>
      <alignment vertical="center"/>
    </dxf>
    <dxf>
      <numFmt numFmtId="3" formatCode="#,##0"/>
    </dxf>
    <dxf>
      <numFmt numFmtId="0" formatCode="General"/>
    </dxf>
    <dxf>
      <numFmt numFmtId="3" formatCode="#,##0"/>
    </dxf>
    <dxf>
      <numFmt numFmtId="3"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vertic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vertical="center"/>
    </dxf>
    <dxf>
      <alignment vertical="center"/>
    </dxf>
    <dxf>
      <alignment vertical="center"/>
    </dxf>
    <dxf>
      <alignment vertical="center"/>
    </dxf>
    <dxf>
      <numFmt numFmtId="3" formatCode="#,##0"/>
    </dxf>
    <dxf>
      <numFmt numFmtId="1" formatCode="0"/>
    </dxf>
    <dxf>
      <numFmt numFmtId="165" formatCode="0.0%"/>
    </dxf>
    <dxf>
      <numFmt numFmtId="1" formatCode="0"/>
    </dxf>
    <dxf>
      <numFmt numFmtId="3" formatCode="#,##0"/>
    </dxf>
    <dxf>
      <numFmt numFmtId="0" formatCode="General"/>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sz val="8"/>
        <color theme="0"/>
        <name val="Fira Sans"/>
        <family val="2"/>
        <scheme val="none"/>
      </font>
      <fill>
        <patternFill>
          <bgColor rgb="FF038C8C"/>
        </patternFill>
      </fill>
      <border diagonalUp="0" diagonalDown="0">
        <left/>
        <right/>
        <top/>
        <bottom/>
        <vertical/>
        <horizontal/>
      </border>
    </dxf>
    <dxf>
      <font>
        <sz val="8"/>
        <color theme="0"/>
        <name val="Fira Sans"/>
        <family val="2"/>
        <scheme val="none"/>
      </font>
      <fill>
        <patternFill>
          <bgColor theme="5" tint="0.79998168889431442"/>
        </patternFill>
      </fill>
      <border diagonalUp="0" diagonalDown="0">
        <left/>
        <right/>
        <top/>
        <bottom/>
        <vertical/>
        <horizontal/>
      </border>
    </dxf>
    <dxf>
      <font>
        <sz val="12"/>
        <color theme="0"/>
        <name val="Fira Sans ExtraBold"/>
        <family val="2"/>
        <scheme val="none"/>
      </font>
      <fill>
        <patternFill>
          <bgColor rgb="FF169D99"/>
        </patternFill>
      </fill>
    </dxf>
  </dxfs>
  <tableStyles count="3" defaultTableStyle="TableStyleMedium9" defaultPivotStyle="PivotStyleLight16">
    <tableStyle name="Estilo de segmentación de datos 1" pivot="0" table="0" count="2" xr9:uid="{98234D94-D365-4EFB-B61A-1CCE6BFF4582}">
      <tableStyleElement type="wholeTable" dxfId="1492"/>
    </tableStyle>
    <tableStyle name="ETML" pivot="0" table="0" count="10" xr9:uid="{E694CA88-EEF6-44FC-B0EE-695C2BF70ED1}">
      <tableStyleElement type="wholeTable" dxfId="1491"/>
      <tableStyleElement type="headerRow" dxfId="1490"/>
    </tableStyle>
    <tableStyle name="etml20" pivot="0" table="0" count="10" xr9:uid="{8BDEA340-E0EC-4B89-AF31-B4043852514F}">
      <tableStyleElement type="wholeTable" dxfId="1489"/>
      <tableStyleElement type="headerRow" dxfId="1488"/>
    </tableStyle>
  </tableStyles>
  <colors>
    <mruColors>
      <color rgb="FFFAE894"/>
      <color rgb="FF000000"/>
      <color rgb="FF2E2F3C"/>
      <color rgb="FFA8DADC"/>
      <color rgb="FFFE4069"/>
      <color rgb="FFEE6055"/>
      <color rgb="FF60D394"/>
      <color rgb="FF1391A6"/>
      <color rgb="FF169D99"/>
      <color rgb="FFBFBFBF"/>
    </mruColors>
  </colors>
  <extLst>
    <ext xmlns:x14="http://schemas.microsoft.com/office/spreadsheetml/2009/9/main" uri="{46F421CA-312F-682f-3DD2-61675219B42D}">
      <x14:dxfs count="17">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9" tint="-0.249977111117893"/>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auto="1"/>
          </font>
          <fill>
            <patternFill patternType="solid">
              <fgColor theme="9"/>
              <bgColor rgb="FFE74C4C"/>
            </patternFill>
          </fill>
          <border diagonalUp="0" diagonalDown="0">
            <left/>
            <right/>
            <top/>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b val="0"/>
            <i val="0"/>
            <sz val="11"/>
            <name val="Open Sans"/>
            <family val="2"/>
            <scheme val="none"/>
          </font>
        </dxf>
      </x14:dxfs>
    </ext>
    <ext xmlns:x14="http://schemas.microsoft.com/office/spreadsheetml/2009/9/main" uri="{EB79DEF2-80B8-43e5-95BD-54CBDDF9020C}">
      <x14:slicerStyles defaultSlicerStyle="SlicerStyleLight1">
        <x14:slicerStyle name="Estilo de segmentación de datos 1">
          <x14:slicerStyleElements>
            <x14:slicerStyleElement type="selectedItemWithData" dxfId="16"/>
          </x14:slicerStyleElements>
        </x14:slicerStyle>
        <x14:slicerStyle name="ETML">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etml20">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customXml" Target="../customXml/item6.xml"/><Relationship Id="rId32"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10" Type="http://schemas.openxmlformats.org/officeDocument/2006/relationships/pivotCacheDefinition" Target="pivotCache/pivotCacheDefinition1.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dinamica!TablaDinámica3</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003555119276615"/>
          <c:y val="0.10948916240240554"/>
          <c:w val="0.63996444880723391"/>
          <c:h val="0.81717777352817045"/>
        </c:manualLayout>
      </c:layout>
      <c:barChart>
        <c:barDir val="bar"/>
        <c:grouping val="clustered"/>
        <c:varyColors val="0"/>
        <c:ser>
          <c:idx val="0"/>
          <c:order val="0"/>
          <c:tx>
            <c:strRef>
              <c:f>'Tabla dinamica'!$F$3</c:f>
              <c:strCache>
                <c:ptCount val="1"/>
                <c:pt idx="0">
                  <c:v>Total</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dinamica'!$E$4:$E$8</c:f>
              <c:strCache>
                <c:ptCount val="4"/>
                <c:pt idx="0">
                  <c:v>30 y más años</c:v>
                </c:pt>
                <c:pt idx="1">
                  <c:v>20-29 años</c:v>
                </c:pt>
                <c:pt idx="2">
                  <c:v>10-19 años</c:v>
                </c:pt>
                <c:pt idx="3">
                  <c:v>Menores a 10 años</c:v>
                </c:pt>
              </c:strCache>
            </c:strRef>
          </c:cat>
          <c:val>
            <c:numRef>
              <c:f>'Tabla dinamica'!$F$4:$F$8</c:f>
              <c:numCache>
                <c:formatCode>0.0%</c:formatCode>
                <c:ptCount val="4"/>
                <c:pt idx="0">
                  <c:v>0.29942510809255507</c:v>
                </c:pt>
                <c:pt idx="1">
                  <c:v>0.27480922188308382</c:v>
                </c:pt>
                <c:pt idx="2">
                  <c:v>0.28234901787110855</c:v>
                </c:pt>
                <c:pt idx="3">
                  <c:v>0.1434166521532525</c:v>
                </c:pt>
              </c:numCache>
            </c:numRef>
          </c:val>
          <c:extLst>
            <c:ext xmlns:c16="http://schemas.microsoft.com/office/drawing/2014/chart" uri="{C3380CC4-5D6E-409C-BE32-E72D297353CC}">
              <c16:uniqueId val="{00000000-1849-4D3B-8FA6-3FC61B1A310D}"/>
            </c:ext>
          </c:extLst>
        </c:ser>
        <c:dLbls>
          <c:dLblPos val="ctr"/>
          <c:showLegendKey val="0"/>
          <c:showVal val="1"/>
          <c:showCatName val="0"/>
          <c:showSerName val="0"/>
          <c:showPercent val="0"/>
          <c:showBubbleSize val="0"/>
        </c:dLbls>
        <c:gapWidth val="80"/>
        <c:overlap val="20"/>
        <c:axId val="1825041728"/>
        <c:axId val="1825045472"/>
      </c:barChart>
      <c:catAx>
        <c:axId val="182504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oboto Light" panose="02000000000000000000" pitchFamily="2" charset="0"/>
                <a:ea typeface="Roboto Light" panose="02000000000000000000" pitchFamily="2" charset="0"/>
                <a:cs typeface="Absans" pitchFamily="50" charset="0"/>
              </a:defRPr>
            </a:pPr>
            <a:endParaRPr lang="es-ES"/>
          </a:p>
        </c:txPr>
        <c:crossAx val="1825045472"/>
        <c:crosses val="autoZero"/>
        <c:auto val="1"/>
        <c:lblAlgn val="ctr"/>
        <c:lblOffset val="100"/>
        <c:noMultiLvlLbl val="0"/>
      </c:catAx>
      <c:valAx>
        <c:axId val="1825045472"/>
        <c:scaling>
          <c:orientation val="minMax"/>
        </c:scaling>
        <c:delete val="1"/>
        <c:axPos val="b"/>
        <c:numFmt formatCode="0.0%" sourceLinked="1"/>
        <c:majorTickMark val="none"/>
        <c:minorTickMark val="none"/>
        <c:tickLblPos val="nextTo"/>
        <c:crossAx val="1825041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dinamica!TablaDinámica16</c:name>
    <c:fmtId val="3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EE6055"/>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E6055"/>
          </a:solidFill>
          <a:ln>
            <a:noFill/>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fld id="{49E49452-EF5B-4AA4-BEC3-9A69E5F37187}" type="VALUE">
                  <a:rPr lang="en-US">
                    <a:solidFill>
                      <a:sysClr val="windowText" lastClr="000000"/>
                    </a:solidFill>
                  </a:rPr>
                  <a:pPr algn="ctr">
                    <a:defRPr lang="en-US" sz="1000" b="1">
                      <a:solidFill>
                        <a:sysClr val="windowText" lastClr="000000"/>
                      </a:solidFill>
                      <a:latin typeface="Roboto Light" panose="02000000000000000000" pitchFamily="2" charset="0"/>
                      <a:ea typeface="Roboto Light" panose="02000000000000000000" pitchFamily="2" charset="0"/>
                    </a:defRPr>
                  </a:pPr>
                  <a:t>[VALOR]</a:t>
                </a:fld>
                <a:endParaRPr lang="es-ES"/>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barChart>
        <c:barDir val="bar"/>
        <c:grouping val="percentStacked"/>
        <c:varyColors val="0"/>
        <c:ser>
          <c:idx val="0"/>
          <c:order val="0"/>
          <c:tx>
            <c:strRef>
              <c:f>'Tabla dinamica'!$G$77:$G$78</c:f>
              <c:strCache>
                <c:ptCount val="1"/>
                <c:pt idx="0">
                  <c:v>No tuvo dificultades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dinamica'!$F$79</c:f>
              <c:strCache>
                <c:ptCount val="1"/>
                <c:pt idx="0">
                  <c:v>Total</c:v>
                </c:pt>
              </c:strCache>
            </c:strRef>
          </c:cat>
          <c:val>
            <c:numRef>
              <c:f>'Tabla dinamica'!$G$79</c:f>
              <c:numCache>
                <c:formatCode>0.0%</c:formatCode>
                <c:ptCount val="1"/>
                <c:pt idx="0">
                  <c:v>0.62124509836971697</c:v>
                </c:pt>
              </c:numCache>
            </c:numRef>
          </c:val>
          <c:extLst>
            <c:ext xmlns:c16="http://schemas.microsoft.com/office/drawing/2014/chart" uri="{C3380CC4-5D6E-409C-BE32-E72D297353CC}">
              <c16:uniqueId val="{00000000-35C3-4D0C-9C2A-F209F7394C7F}"/>
            </c:ext>
          </c:extLst>
        </c:ser>
        <c:ser>
          <c:idx val="1"/>
          <c:order val="1"/>
          <c:tx>
            <c:strRef>
              <c:f>'Tabla dinamica'!$H$77:$H$78</c:f>
              <c:strCache>
                <c:ptCount val="1"/>
                <c:pt idx="0">
                  <c:v>Tuvo dificultades para cubrir estas vacantes</c:v>
                </c:pt>
              </c:strCache>
            </c:strRef>
          </c:tx>
          <c:spPr>
            <a:solidFill>
              <a:srgbClr val="EE6055"/>
            </a:solidFill>
            <a:ln>
              <a:noFill/>
            </a:ln>
            <a:effectLst/>
          </c:spPr>
          <c:invertIfNegative val="0"/>
          <c:dPt>
            <c:idx val="0"/>
            <c:invertIfNegative val="0"/>
            <c:bubble3D val="0"/>
            <c:spPr>
              <a:solidFill>
                <a:srgbClr val="EE6055"/>
              </a:solidFill>
              <a:ln>
                <a:noFill/>
              </a:ln>
              <a:effectLst/>
            </c:spPr>
            <c:extLst>
              <c:ext xmlns:c16="http://schemas.microsoft.com/office/drawing/2014/chart" uri="{C3380CC4-5D6E-409C-BE32-E72D297353CC}">
                <c16:uniqueId val="{00000001-2F90-45E3-B336-01883150B82B}"/>
              </c:ext>
            </c:extLst>
          </c:dPt>
          <c:dLbls>
            <c:dLbl>
              <c:idx val="0"/>
              <c:tx>
                <c:rich>
                  <a:bodyPr/>
                  <a:lstStyle/>
                  <a:p>
                    <a:fld id="{49E49452-EF5B-4AA4-BEC3-9A69E5F37187}" type="VALUE">
                      <a:rPr lang="en-US">
                        <a:solidFill>
                          <a:sysClr val="windowText" lastClr="000000"/>
                        </a:solidFill>
                      </a:rPr>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F90-45E3-B336-01883150B82B}"/>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dinamica'!$F$79</c:f>
              <c:strCache>
                <c:ptCount val="1"/>
                <c:pt idx="0">
                  <c:v>Total</c:v>
                </c:pt>
              </c:strCache>
            </c:strRef>
          </c:cat>
          <c:val>
            <c:numRef>
              <c:f>'Tabla dinamica'!$H$79</c:f>
              <c:numCache>
                <c:formatCode>0.0%</c:formatCode>
                <c:ptCount val="1"/>
                <c:pt idx="0">
                  <c:v>0.37875490163028308</c:v>
                </c:pt>
              </c:numCache>
            </c:numRef>
          </c:val>
          <c:extLst>
            <c:ext xmlns:c16="http://schemas.microsoft.com/office/drawing/2014/chart" uri="{C3380CC4-5D6E-409C-BE32-E72D297353CC}">
              <c16:uniqueId val="{00000001-35C3-4D0C-9C2A-F209F7394C7F}"/>
            </c:ext>
          </c:extLst>
        </c:ser>
        <c:dLbls>
          <c:showLegendKey val="0"/>
          <c:showVal val="0"/>
          <c:showCatName val="0"/>
          <c:showSerName val="0"/>
          <c:showPercent val="0"/>
          <c:showBubbleSize val="0"/>
        </c:dLbls>
        <c:gapWidth val="150"/>
        <c:overlap val="100"/>
        <c:axId val="850876895"/>
        <c:axId val="850871071"/>
      </c:barChart>
      <c:catAx>
        <c:axId val="850876895"/>
        <c:scaling>
          <c:orientation val="minMax"/>
        </c:scaling>
        <c:delete val="1"/>
        <c:axPos val="l"/>
        <c:numFmt formatCode="General" sourceLinked="1"/>
        <c:majorTickMark val="none"/>
        <c:minorTickMark val="none"/>
        <c:tickLblPos val="nextTo"/>
        <c:crossAx val="850871071"/>
        <c:crosses val="autoZero"/>
        <c:auto val="1"/>
        <c:lblAlgn val="ctr"/>
        <c:lblOffset val="100"/>
        <c:noMultiLvlLbl val="0"/>
      </c:catAx>
      <c:valAx>
        <c:axId val="850871071"/>
        <c:scaling>
          <c:orientation val="minMax"/>
        </c:scaling>
        <c:delete val="1"/>
        <c:axPos val="b"/>
        <c:numFmt formatCode="0%" sourceLinked="1"/>
        <c:majorTickMark val="none"/>
        <c:minorTickMark val="none"/>
        <c:tickLblPos val="nextTo"/>
        <c:crossAx val="850876895"/>
        <c:crosses val="autoZero"/>
        <c:crossBetween val="between"/>
      </c:valAx>
      <c:spPr>
        <a:noFill/>
        <a:ln>
          <a:noFill/>
        </a:ln>
        <a:effectLst/>
      </c:spPr>
    </c:plotArea>
    <c:legend>
      <c:legendPos val="b"/>
      <c:layout>
        <c:manualLayout>
          <c:xMode val="edge"/>
          <c:yMode val="edge"/>
          <c:x val="2.731475644702087E-3"/>
          <c:y val="0.42916774548003511"/>
          <c:w val="0.87267448712076634"/>
          <c:h val="0.46283980895830645"/>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dinamica!TablaDinámica14</c:name>
    <c:fmtId val="3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A30E3B"/>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DE3E3"/>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A1B0"/>
          </a:solidFill>
          <a:ln w="19050">
            <a:noFill/>
          </a:ln>
          <a:effectLst/>
        </c:spPr>
      </c:pivotFmt>
      <c:pivotFmt>
        <c:idx val="6"/>
        <c:spPr>
          <a:solidFill>
            <a:srgbClr val="A30E3B"/>
          </a:solidFill>
          <a:ln w="19050">
            <a:noFill/>
          </a:ln>
          <a:effectLst/>
        </c:spPr>
      </c:pivotFmt>
      <c:pivotFmt>
        <c:idx val="7"/>
        <c:spPr>
          <a:solidFill>
            <a:srgbClr val="FE4069"/>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E2F3C"/>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8DADC"/>
          </a:solidFill>
          <a:ln w="19050">
            <a:noFill/>
          </a:ln>
          <a:effectLst/>
        </c:spPr>
      </c:pivotFmt>
      <c:pivotFmt>
        <c:idx val="9"/>
        <c:spPr>
          <a:solidFill>
            <a:srgbClr val="FE4069"/>
          </a:solidFill>
          <a:ln w="19050">
            <a:noFill/>
          </a:ln>
          <a:effectLst/>
        </c:spPr>
      </c:pivotFmt>
    </c:pivotFmts>
    <c:plotArea>
      <c:layout>
        <c:manualLayout>
          <c:layoutTarget val="inner"/>
          <c:xMode val="edge"/>
          <c:yMode val="edge"/>
          <c:x val="0.12833492688413947"/>
          <c:y val="8.8999315144854832E-2"/>
          <c:w val="0.58493166479190106"/>
          <c:h val="0.91100057937689827"/>
        </c:manualLayout>
      </c:layout>
      <c:pieChart>
        <c:varyColors val="1"/>
        <c:ser>
          <c:idx val="0"/>
          <c:order val="0"/>
          <c:tx>
            <c:strRef>
              <c:f>'Tabla dinamica'!$I$66</c:f>
              <c:strCache>
                <c:ptCount val="1"/>
                <c:pt idx="0">
                  <c:v>Total</c:v>
                </c:pt>
              </c:strCache>
            </c:strRef>
          </c:tx>
          <c:spPr>
            <a:solidFill>
              <a:srgbClr val="FE4069"/>
            </a:solidFill>
          </c:spPr>
          <c:explosion val="4"/>
          <c:dPt>
            <c:idx val="0"/>
            <c:bubble3D val="0"/>
            <c:spPr>
              <a:solidFill>
                <a:srgbClr val="A8DADC"/>
              </a:solidFill>
              <a:ln w="19050">
                <a:noFill/>
              </a:ln>
              <a:effectLst/>
            </c:spPr>
            <c:extLst>
              <c:ext xmlns:c16="http://schemas.microsoft.com/office/drawing/2014/chart" uri="{C3380CC4-5D6E-409C-BE32-E72D297353CC}">
                <c16:uniqueId val="{00000001-834E-4EA6-B4C0-5126CC9C7B1A}"/>
              </c:ext>
            </c:extLst>
          </c:dPt>
          <c:dPt>
            <c:idx val="1"/>
            <c:bubble3D val="0"/>
            <c:spPr>
              <a:solidFill>
                <a:srgbClr val="FE4069"/>
              </a:solidFill>
              <a:ln w="19050">
                <a:noFill/>
              </a:ln>
              <a:effectLst/>
            </c:spPr>
            <c:extLst>
              <c:ext xmlns:c16="http://schemas.microsoft.com/office/drawing/2014/chart" uri="{C3380CC4-5D6E-409C-BE32-E72D297353CC}">
                <c16:uniqueId val="{00000003-834E-4EA6-B4C0-5126CC9C7B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E2F3C"/>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dinamica'!$H$67:$H$69</c:f>
              <c:strCache>
                <c:ptCount val="2"/>
                <c:pt idx="0">
                  <c:v>No</c:v>
                </c:pt>
                <c:pt idx="1">
                  <c:v>Sí</c:v>
                </c:pt>
              </c:strCache>
            </c:strRef>
          </c:cat>
          <c:val>
            <c:numRef>
              <c:f>'Tabla dinamica'!$I$67:$I$69</c:f>
              <c:numCache>
                <c:formatCode>0.0%</c:formatCode>
                <c:ptCount val="2"/>
                <c:pt idx="0">
                  <c:v>0.37224851133884124</c:v>
                </c:pt>
                <c:pt idx="1">
                  <c:v>0.62775148866115871</c:v>
                </c:pt>
              </c:numCache>
            </c:numRef>
          </c:val>
          <c:extLst>
            <c:ext xmlns:c16="http://schemas.microsoft.com/office/drawing/2014/chart" uri="{C3380CC4-5D6E-409C-BE32-E72D297353CC}">
              <c16:uniqueId val="{00000004-834E-4EA6-B4C0-5126CC9C7B1A}"/>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3157114735658046"/>
          <c:y val="0.15458550336853172"/>
          <c:w val="0.13271456692913386"/>
          <c:h val="0.52901141956137421"/>
        </c:manualLayout>
      </c:layout>
      <c:overlay val="0"/>
      <c:spPr>
        <a:noFill/>
        <a:ln>
          <a:noFill/>
        </a:ln>
        <a:effectLst/>
      </c:spPr>
      <c:txPr>
        <a:bodyPr rot="0" spcFirstLastPara="1" vertOverflow="ellipsis" vert="horz" wrap="square" anchor="ctr" anchorCtr="1"/>
        <a:lstStyle/>
        <a:p>
          <a:pPr algn="ctr">
            <a:defRPr lang="en-US" sz="1400" b="0" i="0" u="none" strike="noStrike" kern="1200" baseline="0">
              <a:solidFill>
                <a:srgbClr val="000000"/>
              </a:solidFill>
              <a:latin typeface="Roboto Light" panose="02000000000000000000" pitchFamily="2" charset="0"/>
              <a:ea typeface="Roboto Light" panose="02000000000000000000" pitchFamily="2" charset="0"/>
              <a:cs typeface="Absans" pitchFamily="50"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343915264916583"/>
          <c:y val="4.9823504313957906E-2"/>
          <c:w val="0.4434670433201246"/>
          <c:h val="0.90417237722471677"/>
        </c:manualLayout>
      </c:layout>
      <c:barChart>
        <c:barDir val="bar"/>
        <c:grouping val="clustered"/>
        <c:varyColors val="0"/>
        <c:ser>
          <c:idx val="0"/>
          <c:order val="0"/>
          <c:spPr>
            <a:solidFill>
              <a:srgbClr val="4552FF"/>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dinamica'!$G$125:$G$132</c:f>
              <c:strCache>
                <c:ptCount val="8"/>
                <c:pt idx="0">
                  <c:v>Poseer el nivel educativo requerido</c:v>
                </c:pt>
                <c:pt idx="1">
                  <c:v>Tener buena presencia</c:v>
                </c:pt>
                <c:pt idx="2">
                  <c:v>Poseer experiencia en el cargo</c:v>
                </c:pt>
                <c:pt idx="3">
                  <c:v>Tener certificación de educación técnica y formación profesional</c:v>
                </c:pt>
                <c:pt idx="4">
                  <c:v>Disponer de tiempo para horarios rotativos</c:v>
                </c:pt>
                <c:pt idx="5">
                  <c:v>Contar con movilidad propia</c:v>
                </c:pt>
                <c:pt idx="6">
                  <c:v>Manejar idiomas extranjeros</c:v>
                </c:pt>
                <c:pt idx="7">
                  <c:v>Otros requisitos</c:v>
                </c:pt>
              </c:strCache>
            </c:strRef>
          </c:cat>
          <c:val>
            <c:numRef>
              <c:f>'Tabla dinamica'!$H$125:$H$132</c:f>
              <c:numCache>
                <c:formatCode>0.0%</c:formatCode>
                <c:ptCount val="8"/>
                <c:pt idx="0">
                  <c:v>0.74026953233839132</c:v>
                </c:pt>
                <c:pt idx="1">
                  <c:v>0.72769778256500672</c:v>
                </c:pt>
                <c:pt idx="2">
                  <c:v>0.71209086471099969</c:v>
                </c:pt>
                <c:pt idx="3">
                  <c:v>0.43277822752365486</c:v>
                </c:pt>
                <c:pt idx="4">
                  <c:v>0.31087279722351507</c:v>
                </c:pt>
                <c:pt idx="5">
                  <c:v>0.14467107584314767</c:v>
                </c:pt>
                <c:pt idx="6">
                  <c:v>8.1939464495068809E-2</c:v>
                </c:pt>
                <c:pt idx="7">
                  <c:v>6.2412761670264355E-2</c:v>
                </c:pt>
              </c:numCache>
            </c:numRef>
          </c:val>
          <c:extLst>
            <c:ext xmlns:c16="http://schemas.microsoft.com/office/drawing/2014/chart" uri="{C3380CC4-5D6E-409C-BE32-E72D297353CC}">
              <c16:uniqueId val="{00000000-4622-40AC-B0F9-7ABADDDF3805}"/>
            </c:ext>
          </c:extLst>
        </c:ser>
        <c:dLbls>
          <c:dLblPos val="inEnd"/>
          <c:showLegendKey val="0"/>
          <c:showVal val="1"/>
          <c:showCatName val="0"/>
          <c:showSerName val="0"/>
          <c:showPercent val="0"/>
          <c:showBubbleSize val="0"/>
        </c:dLbls>
        <c:gapWidth val="150"/>
        <c:overlap val="20"/>
        <c:axId val="133114176"/>
        <c:axId val="133108768"/>
      </c:barChart>
      <c:catAx>
        <c:axId val="133114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33108768"/>
        <c:crosses val="autoZero"/>
        <c:auto val="1"/>
        <c:lblAlgn val="ctr"/>
        <c:lblOffset val="100"/>
        <c:noMultiLvlLbl val="0"/>
      </c:catAx>
      <c:valAx>
        <c:axId val="133108768"/>
        <c:scaling>
          <c:orientation val="minMax"/>
        </c:scaling>
        <c:delete val="1"/>
        <c:axPos val="t"/>
        <c:numFmt formatCode="0.0%" sourceLinked="1"/>
        <c:majorTickMark val="none"/>
        <c:minorTickMark val="none"/>
        <c:tickLblPos val="nextTo"/>
        <c:crossAx val="1331141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379613397393777"/>
          <c:y val="6.9216749799434927E-3"/>
          <c:w val="0.52620386602606217"/>
          <c:h val="0.91693990024067817"/>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dinamica'!$H$308:$H$315</c:f>
              <c:strCache>
                <c:ptCount val="8"/>
                <c:pt idx="0">
                  <c:v>Personal de apoyo administrativo</c:v>
                </c:pt>
                <c:pt idx="1">
                  <c:v>Trabajadores de los servicios y vendedores de comercios y mercados</c:v>
                </c:pt>
                <c:pt idx="2">
                  <c:v>Operadores de instalaciones y máquinas y ensambladores</c:v>
                </c:pt>
                <c:pt idx="3">
                  <c:v>Oficiales, operarios y artesanos de artes mecánicas y de otros oficios</c:v>
                </c:pt>
                <c:pt idx="4">
                  <c:v>Profesionales científicos e intelectuales</c:v>
                </c:pt>
                <c:pt idx="5">
                  <c:v>Técnicos y profesionales de nivel medio</c:v>
                </c:pt>
                <c:pt idx="6">
                  <c:v>Ocupaciones elementales</c:v>
                </c:pt>
                <c:pt idx="7">
                  <c:v>Directores y gerentes</c:v>
                </c:pt>
              </c:strCache>
            </c:strRef>
          </c:cat>
          <c:val>
            <c:numRef>
              <c:f>'Tabla dinamica'!$I$308:$I$315</c:f>
              <c:numCache>
                <c:formatCode>0.0%</c:formatCode>
                <c:ptCount val="8"/>
                <c:pt idx="0">
                  <c:v>0.29986123933992054</c:v>
                </c:pt>
                <c:pt idx="1">
                  <c:v>0.27617549983828565</c:v>
                </c:pt>
                <c:pt idx="2">
                  <c:v>0.21994927982681214</c:v>
                </c:pt>
                <c:pt idx="3">
                  <c:v>0.21743178005058234</c:v>
                </c:pt>
                <c:pt idx="4">
                  <c:v>0.19487415310833547</c:v>
                </c:pt>
                <c:pt idx="5">
                  <c:v>0.18266847140109388</c:v>
                </c:pt>
                <c:pt idx="6">
                  <c:v>0.1753015242894139</c:v>
                </c:pt>
                <c:pt idx="7">
                  <c:v>2.6867657335444956E-2</c:v>
                </c:pt>
              </c:numCache>
            </c:numRef>
          </c:val>
          <c:extLst>
            <c:ext xmlns:c16="http://schemas.microsoft.com/office/drawing/2014/chart" uri="{C3380CC4-5D6E-409C-BE32-E72D297353CC}">
              <c16:uniqueId val="{00000000-391B-49CF-BFC8-1A436E6963A8}"/>
            </c:ext>
          </c:extLst>
        </c:ser>
        <c:dLbls>
          <c:dLblPos val="ctr"/>
          <c:showLegendKey val="0"/>
          <c:showVal val="1"/>
          <c:showCatName val="0"/>
          <c:showSerName val="0"/>
          <c:showPercent val="0"/>
          <c:showBubbleSize val="0"/>
        </c:dLbls>
        <c:gapWidth val="150"/>
        <c:overlap val="20"/>
        <c:axId val="1287558079"/>
        <c:axId val="1287550591"/>
      </c:barChart>
      <c:catAx>
        <c:axId val="12875580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287550591"/>
        <c:crosses val="autoZero"/>
        <c:auto val="1"/>
        <c:lblAlgn val="ctr"/>
        <c:lblOffset val="100"/>
        <c:noMultiLvlLbl val="0"/>
      </c:catAx>
      <c:valAx>
        <c:axId val="1287550591"/>
        <c:scaling>
          <c:orientation val="minMax"/>
        </c:scaling>
        <c:delete val="1"/>
        <c:axPos val="t"/>
        <c:numFmt formatCode="0.0%" sourceLinked="1"/>
        <c:majorTickMark val="none"/>
        <c:minorTickMark val="none"/>
        <c:tickLblPos val="nextTo"/>
        <c:crossAx val="1287558079"/>
        <c:crosses val="autoZero"/>
        <c:crossBetween val="between"/>
      </c:valAx>
      <c:spPr>
        <a:solidFill>
          <a:srgbClr val="169D99"/>
        </a:solidFill>
        <a:ln>
          <a:noFill/>
        </a:ln>
        <a:effectLst/>
      </c:spPr>
    </c:plotArea>
    <c:plotVisOnly val="1"/>
    <c:dispBlanksAs val="gap"/>
    <c:showDLblsOverMax val="0"/>
  </c:chart>
  <c:spPr>
    <a:noFill/>
    <a:ln w="9525" cap="flat" cmpd="sng" algn="ctr">
      <a:noFill/>
      <a:round/>
    </a:ln>
    <a:effectLst/>
  </c:spPr>
  <c:txPr>
    <a:bodyPr/>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dinamica!TablaDinámica30</c:name>
    <c:fmtId val="39"/>
  </c:pivotSource>
  <c:chart>
    <c:autoTitleDeleted val="1"/>
    <c:pivotFmts>
      <c:pivotFmt>
        <c:idx val="0"/>
        <c:spPr>
          <a:solidFill>
            <a:srgbClr val="A30E3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A30E3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960779110549036E-2"/>
          <c:y val="0.10317460317460317"/>
          <c:w val="0.94607844177890188"/>
          <c:h val="0.49161417322834644"/>
        </c:manualLayout>
      </c:layout>
      <c:barChart>
        <c:barDir val="col"/>
        <c:grouping val="clustered"/>
        <c:varyColors val="0"/>
        <c:ser>
          <c:idx val="0"/>
          <c:order val="0"/>
          <c:tx>
            <c:strRef>
              <c:f>'Tabla dinamica'!$F$187</c:f>
              <c:strCache>
                <c:ptCount val="1"/>
                <c:pt idx="0">
                  <c:v>Total</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dinamica'!$E$188:$E$192</c:f>
              <c:strCache>
                <c:ptCount val="4"/>
                <c:pt idx="0">
                  <c:v>No, se mantiene igual</c:v>
                </c:pt>
                <c:pt idx="1">
                  <c:v>No introdujo ninguna transformación digital</c:v>
                </c:pt>
                <c:pt idx="2">
                  <c:v>Sí, ha aumentado</c:v>
                </c:pt>
                <c:pt idx="3">
                  <c:v>Sí, ha disminuido</c:v>
                </c:pt>
              </c:strCache>
            </c:strRef>
          </c:cat>
          <c:val>
            <c:numRef>
              <c:f>'Tabla dinamica'!$F$188:$F$192</c:f>
              <c:numCache>
                <c:formatCode>0.0%</c:formatCode>
                <c:ptCount val="4"/>
                <c:pt idx="0">
                  <c:v>0.73290985987826385</c:v>
                </c:pt>
                <c:pt idx="1">
                  <c:v>0.12989897781545695</c:v>
                </c:pt>
                <c:pt idx="2">
                  <c:v>8.1048567607773542E-2</c:v>
                </c:pt>
                <c:pt idx="3">
                  <c:v>5.6142594698505494E-2</c:v>
                </c:pt>
              </c:numCache>
            </c:numRef>
          </c:val>
          <c:extLst>
            <c:ext xmlns:c16="http://schemas.microsoft.com/office/drawing/2014/chart" uri="{C3380CC4-5D6E-409C-BE32-E72D297353CC}">
              <c16:uniqueId val="{00000000-2135-4A28-81EB-9BC5D29F2C90}"/>
            </c:ext>
          </c:extLst>
        </c:ser>
        <c:dLbls>
          <c:dLblPos val="outEnd"/>
          <c:showLegendKey val="0"/>
          <c:showVal val="1"/>
          <c:showCatName val="0"/>
          <c:showSerName val="0"/>
          <c:showPercent val="0"/>
          <c:showBubbleSize val="0"/>
        </c:dLbls>
        <c:gapWidth val="300"/>
        <c:overlap val="58"/>
        <c:axId val="142740960"/>
        <c:axId val="142742208"/>
      </c:barChart>
      <c:catAx>
        <c:axId val="14274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42742208"/>
        <c:crosses val="autoZero"/>
        <c:auto val="1"/>
        <c:lblAlgn val="ctr"/>
        <c:lblOffset val="100"/>
        <c:noMultiLvlLbl val="0"/>
      </c:catAx>
      <c:valAx>
        <c:axId val="142742208"/>
        <c:scaling>
          <c:orientation val="minMax"/>
        </c:scaling>
        <c:delete val="1"/>
        <c:axPos val="l"/>
        <c:numFmt formatCode="0.0%" sourceLinked="1"/>
        <c:majorTickMark val="none"/>
        <c:minorTickMark val="none"/>
        <c:tickLblPos val="nextTo"/>
        <c:crossAx val="142740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633810107497489"/>
          <c:y val="3.3236125662214538E-2"/>
          <c:w val="0.50366189892502511"/>
          <c:h val="0.90583097729039219"/>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dinamica'!$E$480:$E$485</c:f>
              <c:strCache>
                <c:ptCount val="6"/>
                <c:pt idx="0">
                  <c:v>Uso de softwares especializados</c:v>
                </c:pt>
                <c:pt idx="1">
                  <c:v>Manejo de herramientas básicas para uso de computadoras e internet</c:v>
                </c:pt>
                <c:pt idx="2">
                  <c:v>Desarrollo y programación de softwares, aplicativos o sistemas informáticos</c:v>
                </c:pt>
                <c:pt idx="3">
                  <c:v>Configuración de equipos /aplicativos</c:v>
                </c:pt>
                <c:pt idx="4">
                  <c:v>Uso de redes sociales</c:v>
                </c:pt>
                <c:pt idx="5">
                  <c:v>Operación de maquinarias y equipos (nuevos equipos, automatización, robotización)</c:v>
                </c:pt>
              </c:strCache>
            </c:strRef>
          </c:cat>
          <c:val>
            <c:numRef>
              <c:f>'Tabla dinamica'!$F$480:$F$485</c:f>
              <c:numCache>
                <c:formatCode>0.0%</c:formatCode>
                <c:ptCount val="6"/>
                <c:pt idx="0">
                  <c:v>0.64280933299849219</c:v>
                </c:pt>
                <c:pt idx="1">
                  <c:v>0.63415563905885508</c:v>
                </c:pt>
                <c:pt idx="2">
                  <c:v>0.59286299679301024</c:v>
                </c:pt>
                <c:pt idx="3">
                  <c:v>0.48357645919117959</c:v>
                </c:pt>
                <c:pt idx="4">
                  <c:v>0.46308546529130962</c:v>
                </c:pt>
                <c:pt idx="5">
                  <c:v>0.388210645231094</c:v>
                </c:pt>
              </c:numCache>
            </c:numRef>
          </c:val>
          <c:extLst>
            <c:ext xmlns:c16="http://schemas.microsoft.com/office/drawing/2014/chart" uri="{C3380CC4-5D6E-409C-BE32-E72D297353CC}">
              <c16:uniqueId val="{00000000-0EA0-4EA0-B16F-5C52D11E4E5F}"/>
            </c:ext>
          </c:extLst>
        </c:ser>
        <c:dLbls>
          <c:dLblPos val="ctr"/>
          <c:showLegendKey val="0"/>
          <c:showVal val="1"/>
          <c:showCatName val="0"/>
          <c:showSerName val="0"/>
          <c:showPercent val="0"/>
          <c:showBubbleSize val="0"/>
        </c:dLbls>
        <c:gapWidth val="182"/>
        <c:axId val="821185808"/>
        <c:axId val="821181648"/>
      </c:barChart>
      <c:catAx>
        <c:axId val="821185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Roboto Light" panose="02000000000000000000" pitchFamily="2" charset="0"/>
                <a:ea typeface="Roboto Light" panose="02000000000000000000" pitchFamily="2" charset="0"/>
                <a:cs typeface="Roboto" panose="02000000000000000000" pitchFamily="2" charset="0"/>
              </a:defRPr>
            </a:pPr>
            <a:endParaRPr lang="es-ES"/>
          </a:p>
        </c:txPr>
        <c:crossAx val="821181648"/>
        <c:crosses val="autoZero"/>
        <c:auto val="1"/>
        <c:lblAlgn val="ctr"/>
        <c:lblOffset val="100"/>
        <c:noMultiLvlLbl val="0"/>
      </c:catAx>
      <c:valAx>
        <c:axId val="821181648"/>
        <c:scaling>
          <c:orientation val="minMax"/>
        </c:scaling>
        <c:delete val="1"/>
        <c:axPos val="t"/>
        <c:numFmt formatCode="0.0%" sourceLinked="1"/>
        <c:majorTickMark val="none"/>
        <c:minorTickMark val="none"/>
        <c:tickLblPos val="nextTo"/>
        <c:crossAx val="8211858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76994505605904"/>
          <c:y val="0.11160057188702507"/>
          <c:w val="0.49363751866945105"/>
          <c:h val="0.75197080458739862"/>
        </c:manualLayout>
      </c:layout>
      <c:barChart>
        <c:barDir val="bar"/>
        <c:grouping val="clustered"/>
        <c:varyColors val="0"/>
        <c:ser>
          <c:idx val="0"/>
          <c:order val="0"/>
          <c:tx>
            <c:strRef>
              <c:f>'Tabla dinamica'!$I$161</c:f>
              <c:strCache>
                <c:ptCount val="1"/>
                <c:pt idx="0">
                  <c:v>Sitio web.</c:v>
                </c:pt>
              </c:strCache>
            </c:strRef>
          </c:tx>
          <c:spPr>
            <a:solidFill>
              <a:srgbClr val="FAE89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rgbClr val="4E031A"/>
                    </a:solidFill>
                    <a:latin typeface="Roboto Light" panose="02000000000000000000" pitchFamily="2" charset="0"/>
                    <a:ea typeface="Roboto Light" panose="02000000000000000000" pitchFamily="2" charset="0"/>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dinamica'!$J$160:$L$160</c:f>
              <c:strCache>
                <c:ptCount val="3"/>
                <c:pt idx="0">
                  <c:v>Ambos</c:v>
                </c:pt>
                <c:pt idx="1">
                  <c:v>Nuevas contrataciones</c:v>
                </c:pt>
                <c:pt idx="2">
                  <c:v>Transformación de competencia</c:v>
                </c:pt>
              </c:strCache>
            </c:strRef>
          </c:cat>
          <c:val>
            <c:numRef>
              <c:f>'Tabla dinamica'!$J$161:$L$161</c:f>
              <c:numCache>
                <c:formatCode>0.0%</c:formatCode>
                <c:ptCount val="3"/>
                <c:pt idx="0">
                  <c:v>0.21215683770979196</c:v>
                </c:pt>
                <c:pt idx="1">
                  <c:v>0.2974809173797664</c:v>
                </c:pt>
                <c:pt idx="2">
                  <c:v>0.49036224491044167</c:v>
                </c:pt>
              </c:numCache>
            </c:numRef>
          </c:val>
          <c:extLst>
            <c:ext xmlns:c16="http://schemas.microsoft.com/office/drawing/2014/chart" uri="{C3380CC4-5D6E-409C-BE32-E72D297353CC}">
              <c16:uniqueId val="{00000000-65F3-4030-AF90-6F260BEDA2C1}"/>
            </c:ext>
          </c:extLst>
        </c:ser>
        <c:ser>
          <c:idx val="1"/>
          <c:order val="1"/>
          <c:tx>
            <c:strRef>
              <c:f>'Tabla dinamica'!$I$162</c:f>
              <c:strCache>
                <c:ptCount val="1"/>
                <c:pt idx="0">
                  <c:v>Ciencia de datos (IA, big data).</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dinamica'!$J$160:$L$160</c:f>
              <c:strCache>
                <c:ptCount val="3"/>
                <c:pt idx="0">
                  <c:v>Ambos</c:v>
                </c:pt>
                <c:pt idx="1">
                  <c:v>Nuevas contrataciones</c:v>
                </c:pt>
                <c:pt idx="2">
                  <c:v>Transformación de competencia</c:v>
                </c:pt>
              </c:strCache>
            </c:strRef>
          </c:cat>
          <c:val>
            <c:numRef>
              <c:f>'Tabla dinamica'!$J$162:$L$162</c:f>
              <c:numCache>
                <c:formatCode>0.0%</c:formatCode>
                <c:ptCount val="3"/>
                <c:pt idx="0">
                  <c:v>0.32523228027658702</c:v>
                </c:pt>
                <c:pt idx="1">
                  <c:v>0.26559750393761261</c:v>
                </c:pt>
                <c:pt idx="2">
                  <c:v>0.40917021578580026</c:v>
                </c:pt>
              </c:numCache>
            </c:numRef>
          </c:val>
          <c:extLst>
            <c:ext xmlns:c16="http://schemas.microsoft.com/office/drawing/2014/chart" uri="{C3380CC4-5D6E-409C-BE32-E72D297353CC}">
              <c16:uniqueId val="{00000001-65F3-4030-AF90-6F260BEDA2C1}"/>
            </c:ext>
          </c:extLst>
        </c:ser>
        <c:dLbls>
          <c:showLegendKey val="0"/>
          <c:showVal val="0"/>
          <c:showCatName val="0"/>
          <c:showSerName val="0"/>
          <c:showPercent val="0"/>
          <c:showBubbleSize val="0"/>
        </c:dLbls>
        <c:gapWidth val="182"/>
        <c:axId val="821196208"/>
        <c:axId val="821184560"/>
      </c:barChart>
      <c:catAx>
        <c:axId val="821196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821184560"/>
        <c:crosses val="autoZero"/>
        <c:auto val="1"/>
        <c:lblAlgn val="ctr"/>
        <c:lblOffset val="100"/>
        <c:noMultiLvlLbl val="0"/>
      </c:catAx>
      <c:valAx>
        <c:axId val="821184560"/>
        <c:scaling>
          <c:orientation val="minMax"/>
        </c:scaling>
        <c:delete val="1"/>
        <c:axPos val="b"/>
        <c:numFmt formatCode="0.0%" sourceLinked="1"/>
        <c:majorTickMark val="none"/>
        <c:minorTickMark val="none"/>
        <c:tickLblPos val="nextTo"/>
        <c:crossAx val="821196208"/>
        <c:crosses val="autoZero"/>
        <c:crossBetween val="between"/>
      </c:valAx>
      <c:spPr>
        <a:noFill/>
        <a:ln>
          <a:noFill/>
        </a:ln>
        <a:effectLst/>
      </c:spPr>
    </c:plotArea>
    <c:legend>
      <c:legendPos val="r"/>
      <c:layout>
        <c:manualLayout>
          <c:xMode val="edge"/>
          <c:yMode val="edge"/>
          <c:x val="0.7597454111595987"/>
          <c:y val="0.38896358218503368"/>
          <c:w val="0.24025458884040132"/>
          <c:h val="0.3950537220548213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'Tabla dinamica'!$I$140</c:f>
              <c:strCache>
                <c:ptCount val="1"/>
                <c:pt idx="0">
                  <c:v>No utiliza ni planea utilizar</c:v>
                </c:pt>
              </c:strCache>
            </c:strRef>
          </c:tx>
          <c:spPr>
            <a:solidFill>
              <a:srgbClr val="01E6C4"/>
            </a:solidFill>
            <a:ln>
              <a:noFill/>
            </a:ln>
            <a:effectLst/>
          </c:spPr>
          <c:invertIfNegative val="0"/>
          <c:cat>
            <c:strRef>
              <c:f>'Tabla dinamica'!$E$141:$E$150</c:f>
              <c:strCache>
                <c:ptCount val="10"/>
                <c:pt idx="0">
                  <c:v>Dispositivos: computador, celular, tablet.</c:v>
                </c:pt>
                <c:pt idx="1">
                  <c:v>Internet.</c:v>
                </c:pt>
                <c:pt idx="2">
                  <c:v>Ofimática (Word, Excel).</c:v>
                </c:pt>
                <c:pt idx="3">
                  <c:v>Software especializado (ERP, CRM).</c:v>
                </c:pt>
                <c:pt idx="4">
                  <c:v>Redes sociales.</c:v>
                </c:pt>
                <c:pt idx="5">
                  <c:v>Sitio web.</c:v>
                </c:pt>
                <c:pt idx="6">
                  <c:v>Pagos electrónicos.</c:v>
                </c:pt>
                <c:pt idx="7">
                  <c:v>Ventas por apps.</c:v>
                </c:pt>
                <c:pt idx="8">
                  <c:v>Ciencia de datos (IA, big data).</c:v>
                </c:pt>
                <c:pt idx="9">
                  <c:v>Automatización de procesos.</c:v>
                </c:pt>
              </c:strCache>
            </c:strRef>
          </c:cat>
          <c:val>
            <c:numRef>
              <c:f>'Tabla dinamica'!$I$141:$I$150</c:f>
              <c:numCache>
                <c:formatCode>0.0%</c:formatCode>
                <c:ptCount val="10"/>
                <c:pt idx="0">
                  <c:v>7.6994934111007177E-3</c:v>
                </c:pt>
                <c:pt idx="1">
                  <c:v>8.013021473503917E-3</c:v>
                </c:pt>
                <c:pt idx="2">
                  <c:v>3.1334939206586525E-2</c:v>
                </c:pt>
                <c:pt idx="3">
                  <c:v>0.16318962698505529</c:v>
                </c:pt>
                <c:pt idx="4">
                  <c:v>5.4008789083007512E-2</c:v>
                </c:pt>
                <c:pt idx="5">
                  <c:v>0.27883101288774093</c:v>
                </c:pt>
                <c:pt idx="6">
                  <c:v>6.3788294327640729E-2</c:v>
                </c:pt>
                <c:pt idx="7">
                  <c:v>0.65542892884076842</c:v>
                </c:pt>
                <c:pt idx="8">
                  <c:v>0.63898896293407115</c:v>
                </c:pt>
                <c:pt idx="9">
                  <c:v>0.6237690105943704</c:v>
                </c:pt>
              </c:numCache>
            </c:numRef>
          </c:val>
          <c:extLst>
            <c:ext xmlns:c16="http://schemas.microsoft.com/office/drawing/2014/chart" uri="{C3380CC4-5D6E-409C-BE32-E72D297353CC}">
              <c16:uniqueId val="{00000000-3858-4EF7-B6FA-4A7ADEE58388}"/>
            </c:ext>
          </c:extLst>
        </c:ser>
        <c:ser>
          <c:idx val="1"/>
          <c:order val="1"/>
          <c:tx>
            <c:strRef>
              <c:f>'Tabla dinamica'!$J$140</c:f>
              <c:strCache>
                <c:ptCount val="1"/>
                <c:pt idx="0">
                  <c:v>Planea incorporar en los prox. 5 años</c:v>
                </c:pt>
              </c:strCache>
            </c:strRef>
          </c:tx>
          <c:spPr>
            <a:solidFill>
              <a:srgbClr val="E5AC05"/>
            </a:solidFill>
            <a:ln>
              <a:noFill/>
            </a:ln>
            <a:effectLst/>
          </c:spPr>
          <c:invertIfNegative val="0"/>
          <c:cat>
            <c:strRef>
              <c:f>'Tabla dinamica'!$E$141:$E$150</c:f>
              <c:strCache>
                <c:ptCount val="10"/>
                <c:pt idx="0">
                  <c:v>Dispositivos: computador, celular, tablet.</c:v>
                </c:pt>
                <c:pt idx="1">
                  <c:v>Internet.</c:v>
                </c:pt>
                <c:pt idx="2">
                  <c:v>Ofimática (Word, Excel).</c:v>
                </c:pt>
                <c:pt idx="3">
                  <c:v>Software especializado (ERP, CRM).</c:v>
                </c:pt>
                <c:pt idx="4">
                  <c:v>Redes sociales.</c:v>
                </c:pt>
                <c:pt idx="5">
                  <c:v>Sitio web.</c:v>
                </c:pt>
                <c:pt idx="6">
                  <c:v>Pagos electrónicos.</c:v>
                </c:pt>
                <c:pt idx="7">
                  <c:v>Ventas por apps.</c:v>
                </c:pt>
                <c:pt idx="8">
                  <c:v>Ciencia de datos (IA, big data).</c:v>
                </c:pt>
                <c:pt idx="9">
                  <c:v>Automatización de procesos.</c:v>
                </c:pt>
              </c:strCache>
            </c:strRef>
          </c:cat>
          <c:val>
            <c:numRef>
              <c:f>'Tabla dinamica'!$J$141:$J$150</c:f>
              <c:numCache>
                <c:formatCode>0.0%</c:formatCode>
                <c:ptCount val="10"/>
                <c:pt idx="0">
                  <c:v>3.1951121680585553E-3</c:v>
                </c:pt>
                <c:pt idx="1">
                  <c:v>3.9212253492827811E-3</c:v>
                </c:pt>
                <c:pt idx="2">
                  <c:v>2.330166103220406E-2</c:v>
                </c:pt>
                <c:pt idx="3">
                  <c:v>0.11108217681589422</c:v>
                </c:pt>
                <c:pt idx="4">
                  <c:v>3.599341679479795E-2</c:v>
                </c:pt>
                <c:pt idx="5">
                  <c:v>0.28483699203065721</c:v>
                </c:pt>
                <c:pt idx="6">
                  <c:v>6.1323568121630805E-2</c:v>
                </c:pt>
                <c:pt idx="7">
                  <c:v>0.18323047249755756</c:v>
                </c:pt>
                <c:pt idx="8">
                  <c:v>0.23250269610925667</c:v>
                </c:pt>
                <c:pt idx="9">
                  <c:v>0.20795322399597191</c:v>
                </c:pt>
              </c:numCache>
            </c:numRef>
          </c:val>
          <c:extLst>
            <c:ext xmlns:c16="http://schemas.microsoft.com/office/drawing/2014/chart" uri="{C3380CC4-5D6E-409C-BE32-E72D297353CC}">
              <c16:uniqueId val="{00000001-3858-4EF7-B6FA-4A7ADEE58388}"/>
            </c:ext>
          </c:extLst>
        </c:ser>
        <c:ser>
          <c:idx val="2"/>
          <c:order val="2"/>
          <c:tx>
            <c:strRef>
              <c:f>'Tabla dinamica'!$K$140</c:f>
              <c:strCache>
                <c:ptCount val="1"/>
                <c:pt idx="0">
                  <c:v>Si utiliza actualmente</c:v>
                </c:pt>
              </c:strCache>
            </c:strRef>
          </c:tx>
          <c:spPr>
            <a:solidFill>
              <a:schemeClr val="accent4">
                <a:lumMod val="40000"/>
                <a:lumOff val="60000"/>
              </a:schemeClr>
            </a:solidFill>
            <a:ln>
              <a:noFill/>
            </a:ln>
            <a:effectLst/>
          </c:spPr>
          <c:invertIfNegative val="0"/>
          <c:cat>
            <c:strRef>
              <c:f>'Tabla dinamica'!$E$141:$E$150</c:f>
              <c:strCache>
                <c:ptCount val="10"/>
                <c:pt idx="0">
                  <c:v>Dispositivos: computador, celular, tablet.</c:v>
                </c:pt>
                <c:pt idx="1">
                  <c:v>Internet.</c:v>
                </c:pt>
                <c:pt idx="2">
                  <c:v>Ofimática (Word, Excel).</c:v>
                </c:pt>
                <c:pt idx="3">
                  <c:v>Software especializado (ERP, CRM).</c:v>
                </c:pt>
                <c:pt idx="4">
                  <c:v>Redes sociales.</c:v>
                </c:pt>
                <c:pt idx="5">
                  <c:v>Sitio web.</c:v>
                </c:pt>
                <c:pt idx="6">
                  <c:v>Pagos electrónicos.</c:v>
                </c:pt>
                <c:pt idx="7">
                  <c:v>Ventas por apps.</c:v>
                </c:pt>
                <c:pt idx="8">
                  <c:v>Ciencia de datos (IA, big data).</c:v>
                </c:pt>
                <c:pt idx="9">
                  <c:v>Automatización de procesos.</c:v>
                </c:pt>
              </c:strCache>
            </c:strRef>
          </c:cat>
          <c:val>
            <c:numRef>
              <c:f>'Tabla dinamica'!$K$141:$K$150</c:f>
              <c:numCache>
                <c:formatCode>0.0%</c:formatCode>
                <c:ptCount val="10"/>
                <c:pt idx="0">
                  <c:v>0.98910539442084078</c:v>
                </c:pt>
                <c:pt idx="1">
                  <c:v>0.98806575317721324</c:v>
                </c:pt>
                <c:pt idx="2">
                  <c:v>0.94536339976120942</c:v>
                </c:pt>
                <c:pt idx="3">
                  <c:v>0.72572819619905049</c:v>
                </c:pt>
                <c:pt idx="4">
                  <c:v>0.9099977941221945</c:v>
                </c:pt>
                <c:pt idx="5">
                  <c:v>0.43633199508160181</c:v>
                </c:pt>
                <c:pt idx="6">
                  <c:v>0.87488813755072847</c:v>
                </c:pt>
                <c:pt idx="7">
                  <c:v>0.16134059866167405</c:v>
                </c:pt>
                <c:pt idx="8">
                  <c:v>0.12850834095667218</c:v>
                </c:pt>
                <c:pt idx="9">
                  <c:v>0.1682777654096578</c:v>
                </c:pt>
              </c:numCache>
            </c:numRef>
          </c:val>
          <c:extLst>
            <c:ext xmlns:c16="http://schemas.microsoft.com/office/drawing/2014/chart" uri="{C3380CC4-5D6E-409C-BE32-E72D297353CC}">
              <c16:uniqueId val="{00000002-3858-4EF7-B6FA-4A7ADEE58388}"/>
            </c:ext>
          </c:extLst>
        </c:ser>
        <c:dLbls>
          <c:showLegendKey val="0"/>
          <c:showVal val="0"/>
          <c:showCatName val="0"/>
          <c:showSerName val="0"/>
          <c:showPercent val="0"/>
          <c:showBubbleSize val="0"/>
        </c:dLbls>
        <c:gapWidth val="80"/>
        <c:overlap val="100"/>
        <c:axId val="1077704352"/>
        <c:axId val="1077696032"/>
      </c:barChart>
      <c:catAx>
        <c:axId val="1077704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077696032"/>
        <c:crosses val="autoZero"/>
        <c:auto val="1"/>
        <c:lblAlgn val="ctr"/>
        <c:lblOffset val="100"/>
        <c:noMultiLvlLbl val="0"/>
      </c:catAx>
      <c:valAx>
        <c:axId val="1077696032"/>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bg1"/>
                </a:solidFill>
                <a:latin typeface="+mn-lt"/>
                <a:ea typeface="+mn-ea"/>
                <a:cs typeface="+mn-cs"/>
              </a:defRPr>
            </a:pPr>
            <a:endParaRPr lang="es-ES"/>
          </a:p>
        </c:txPr>
        <c:crossAx val="107770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8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dinamica!TablaDinámica31</c:name>
    <c:fmtId val="4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A30E3B"/>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30E3B"/>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7358306441203046"/>
          <c:y val="0"/>
          <c:w val="0.40103471965333193"/>
          <c:h val="1"/>
        </c:manualLayout>
      </c:layout>
      <c:barChart>
        <c:barDir val="bar"/>
        <c:grouping val="clustered"/>
        <c:varyColors val="0"/>
        <c:ser>
          <c:idx val="0"/>
          <c:order val="0"/>
          <c:tx>
            <c:strRef>
              <c:f>'Tabla dinamica'!$F$201</c:f>
              <c:strCache>
                <c:ptCount val="1"/>
                <c:pt idx="0">
                  <c:v>Total</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dinamica'!$E$202:$E$206</c:f>
              <c:strCache>
                <c:ptCount val="4"/>
                <c:pt idx="0">
                  <c:v>Se va a reducir</c:v>
                </c:pt>
                <c:pt idx="1">
                  <c:v>No lo sé, aún no hay certeza sobre ello</c:v>
                </c:pt>
                <c:pt idx="2">
                  <c:v>Se va a mantener</c:v>
                </c:pt>
                <c:pt idx="3">
                  <c:v>Va a crecer</c:v>
                </c:pt>
              </c:strCache>
            </c:strRef>
          </c:cat>
          <c:val>
            <c:numRef>
              <c:f>'Tabla dinamica'!$F$202:$F$206</c:f>
              <c:numCache>
                <c:formatCode>0.0%</c:formatCode>
                <c:ptCount val="4"/>
                <c:pt idx="0">
                  <c:v>3.351561178794199E-2</c:v>
                </c:pt>
                <c:pt idx="1">
                  <c:v>8.6367378081935856E-2</c:v>
                </c:pt>
                <c:pt idx="2">
                  <c:v>0.28035845843221735</c:v>
                </c:pt>
                <c:pt idx="3">
                  <c:v>0.59975855169790482</c:v>
                </c:pt>
              </c:numCache>
            </c:numRef>
          </c:val>
          <c:extLst>
            <c:ext xmlns:c16="http://schemas.microsoft.com/office/drawing/2014/chart" uri="{C3380CC4-5D6E-409C-BE32-E72D297353CC}">
              <c16:uniqueId val="{00000000-290F-44D5-88EA-6B4DA21858DD}"/>
            </c:ext>
          </c:extLst>
        </c:ser>
        <c:dLbls>
          <c:dLblPos val="outEnd"/>
          <c:showLegendKey val="0"/>
          <c:showVal val="1"/>
          <c:showCatName val="0"/>
          <c:showSerName val="0"/>
          <c:showPercent val="0"/>
          <c:showBubbleSize val="0"/>
        </c:dLbls>
        <c:gapWidth val="182"/>
        <c:axId val="142774656"/>
        <c:axId val="142781728"/>
      </c:barChart>
      <c:catAx>
        <c:axId val="14277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42781728"/>
        <c:crosses val="autoZero"/>
        <c:auto val="1"/>
        <c:lblAlgn val="ctr"/>
        <c:lblOffset val="100"/>
        <c:noMultiLvlLbl val="0"/>
      </c:catAx>
      <c:valAx>
        <c:axId val="142781728"/>
        <c:scaling>
          <c:orientation val="minMax"/>
        </c:scaling>
        <c:delete val="1"/>
        <c:axPos val="b"/>
        <c:numFmt formatCode="0.0%" sourceLinked="1"/>
        <c:majorTickMark val="none"/>
        <c:minorTickMark val="none"/>
        <c:tickLblPos val="nextTo"/>
        <c:crossAx val="142774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dinamica'!$H$362:$H$369</c:f>
              <c:strCache>
                <c:ptCount val="8"/>
                <c:pt idx="0">
                  <c:v>Personal de apoyo administrativo</c:v>
                </c:pt>
                <c:pt idx="1">
                  <c:v>Trabajadores de los servicios y vendedores de comercios y mercados</c:v>
                </c:pt>
                <c:pt idx="2">
                  <c:v>Técnicos y profesionales de nivel medio</c:v>
                </c:pt>
                <c:pt idx="3">
                  <c:v>Profesionales científicos e intelectuales</c:v>
                </c:pt>
                <c:pt idx="4">
                  <c:v>Oficiales, operarios y artesanos de artes mecánicas y de otros oficios</c:v>
                </c:pt>
                <c:pt idx="5">
                  <c:v>Operadores de instalaciones y máquinas y ensambladores</c:v>
                </c:pt>
                <c:pt idx="6">
                  <c:v>Ocupaciones elementales</c:v>
                </c:pt>
                <c:pt idx="7">
                  <c:v>Directores y gerentes</c:v>
                </c:pt>
              </c:strCache>
            </c:strRef>
          </c:cat>
          <c:val>
            <c:numRef>
              <c:f>'Tabla dinamica'!$I$362:$I$369</c:f>
              <c:numCache>
                <c:formatCode>0.0%</c:formatCode>
                <c:ptCount val="8"/>
                <c:pt idx="0">
                  <c:v>0.3663828649542088</c:v>
                </c:pt>
                <c:pt idx="1">
                  <c:v>0.33702286192110725</c:v>
                </c:pt>
                <c:pt idx="2">
                  <c:v>0.29724330080947969</c:v>
                </c:pt>
                <c:pt idx="3">
                  <c:v>0.25762703516895119</c:v>
                </c:pt>
                <c:pt idx="4">
                  <c:v>0.24283676853491012</c:v>
                </c:pt>
                <c:pt idx="5">
                  <c:v>0.19262272182810738</c:v>
                </c:pt>
                <c:pt idx="6">
                  <c:v>0.17296607246566154</c:v>
                </c:pt>
                <c:pt idx="7">
                  <c:v>6.1365983554614124E-2</c:v>
                </c:pt>
              </c:numCache>
            </c:numRef>
          </c:val>
          <c:extLst>
            <c:ext xmlns:c16="http://schemas.microsoft.com/office/drawing/2014/chart" uri="{C3380CC4-5D6E-409C-BE32-E72D297353CC}">
              <c16:uniqueId val="{00000000-0D96-45EC-A98F-E8E651C2A802}"/>
            </c:ext>
          </c:extLst>
        </c:ser>
        <c:dLbls>
          <c:dLblPos val="inEnd"/>
          <c:showLegendKey val="0"/>
          <c:showVal val="1"/>
          <c:showCatName val="0"/>
          <c:showSerName val="0"/>
          <c:showPercent val="0"/>
          <c:showBubbleSize val="0"/>
        </c:dLbls>
        <c:gapWidth val="182"/>
        <c:axId val="571901280"/>
        <c:axId val="571902528"/>
      </c:barChart>
      <c:catAx>
        <c:axId val="571901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571902528"/>
        <c:crosses val="autoZero"/>
        <c:auto val="1"/>
        <c:lblAlgn val="ctr"/>
        <c:lblOffset val="100"/>
        <c:noMultiLvlLbl val="0"/>
      </c:catAx>
      <c:valAx>
        <c:axId val="571902528"/>
        <c:scaling>
          <c:orientation val="minMax"/>
        </c:scaling>
        <c:delete val="1"/>
        <c:axPos val="t"/>
        <c:numFmt formatCode="0.0%" sourceLinked="1"/>
        <c:majorTickMark val="none"/>
        <c:minorTickMark val="none"/>
        <c:tickLblPos val="nextTo"/>
        <c:crossAx val="5719012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3455644532115357"/>
          <c:w val="0.89333337405550028"/>
          <c:h val="0.73088710935769285"/>
        </c:manualLayout>
      </c:layout>
      <c:barChart>
        <c:barDir val="bar"/>
        <c:grouping val="percentStacked"/>
        <c:varyColors val="0"/>
        <c:ser>
          <c:idx val="0"/>
          <c:order val="0"/>
          <c:spPr>
            <a:solidFill>
              <a:srgbClr val="FAE894"/>
            </a:solidFill>
            <a:ln>
              <a:noFill/>
            </a:ln>
            <a:effectLst/>
          </c:spPr>
          <c:invertIfNegative val="0"/>
          <c:cat>
            <c:strRef>
              <c:f>'Tabla dinamica'!$C$15</c:f>
              <c:strCache>
                <c:ptCount val="1"/>
                <c:pt idx="0">
                  <c:v>Empresas con más de un establecimiento</c:v>
                </c:pt>
              </c:strCache>
            </c:strRef>
          </c:cat>
          <c:val>
            <c:numRef>
              <c:f>'Tabla dinamica'!$D$15</c:f>
              <c:numCache>
                <c:formatCode>0.0%</c:formatCode>
                <c:ptCount val="1"/>
                <c:pt idx="0">
                  <c:v>0.2896744712054119</c:v>
                </c:pt>
              </c:numCache>
            </c:numRef>
          </c:val>
          <c:extLst>
            <c:ext xmlns:c16="http://schemas.microsoft.com/office/drawing/2014/chart" uri="{C3380CC4-5D6E-409C-BE32-E72D297353CC}">
              <c16:uniqueId val="{00000000-E4CB-4C0A-94A2-23DB99589D62}"/>
            </c:ext>
          </c:extLst>
        </c:ser>
        <c:ser>
          <c:idx val="1"/>
          <c:order val="1"/>
          <c:spPr>
            <a:solidFill>
              <a:schemeClr val="bg1">
                <a:lumMod val="75000"/>
              </a:schemeClr>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3-E4CB-4C0A-94A2-23DB99589D62}"/>
              </c:ext>
            </c:extLst>
          </c:dPt>
          <c:cat>
            <c:strRef>
              <c:f>'Tabla dinamica'!$C$15</c:f>
              <c:strCache>
                <c:ptCount val="1"/>
                <c:pt idx="0">
                  <c:v>Empresas con más de un establecimiento</c:v>
                </c:pt>
              </c:strCache>
            </c:strRef>
          </c:cat>
          <c:val>
            <c:numRef>
              <c:f>'Tabla dinamica'!$E$15</c:f>
              <c:numCache>
                <c:formatCode>0.0%</c:formatCode>
                <c:ptCount val="1"/>
                <c:pt idx="0">
                  <c:v>0.7103255287945881</c:v>
                </c:pt>
              </c:numCache>
            </c:numRef>
          </c:val>
          <c:extLst>
            <c:ext xmlns:c16="http://schemas.microsoft.com/office/drawing/2014/chart" uri="{C3380CC4-5D6E-409C-BE32-E72D297353CC}">
              <c16:uniqueId val="{00000001-E4CB-4C0A-94A2-23DB99589D62}"/>
            </c:ext>
          </c:extLst>
        </c:ser>
        <c:dLbls>
          <c:showLegendKey val="0"/>
          <c:showVal val="0"/>
          <c:showCatName val="0"/>
          <c:showSerName val="0"/>
          <c:showPercent val="0"/>
          <c:showBubbleSize val="0"/>
        </c:dLbls>
        <c:gapWidth val="200"/>
        <c:overlap val="100"/>
        <c:axId val="658751616"/>
        <c:axId val="658754944"/>
      </c:barChart>
      <c:catAx>
        <c:axId val="658751616"/>
        <c:scaling>
          <c:orientation val="minMax"/>
        </c:scaling>
        <c:delete val="1"/>
        <c:axPos val="l"/>
        <c:numFmt formatCode="General" sourceLinked="1"/>
        <c:majorTickMark val="none"/>
        <c:minorTickMark val="none"/>
        <c:tickLblPos val="nextTo"/>
        <c:crossAx val="658754944"/>
        <c:crosses val="autoZero"/>
        <c:auto val="1"/>
        <c:lblAlgn val="ctr"/>
        <c:lblOffset val="100"/>
        <c:noMultiLvlLbl val="0"/>
      </c:catAx>
      <c:valAx>
        <c:axId val="658754944"/>
        <c:scaling>
          <c:orientation val="minMax"/>
        </c:scaling>
        <c:delete val="1"/>
        <c:axPos val="b"/>
        <c:numFmt formatCode="0%" sourceLinked="1"/>
        <c:majorTickMark val="none"/>
        <c:minorTickMark val="none"/>
        <c:tickLblPos val="nextTo"/>
        <c:crossAx val="65875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dinamica!TablaDinámica42</c:name>
    <c:fmtId val="47"/>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AB0768"/>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5"/>
        <c:spPr>
          <a:solidFill>
            <a:srgbClr val="A8DADC"/>
          </a:solidFill>
          <a:ln w="19050">
            <a:noFill/>
          </a:ln>
          <a:effectLst/>
        </c:spPr>
        <c:dLbl>
          <c:idx val="0"/>
          <c:layout>
            <c:manualLayout>
              <c:x val="3.9446624281421719E-2"/>
              <c:y val="1.0619567001358525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extLst>
        </c:dLbl>
      </c:pivotFmt>
      <c:pivotFmt>
        <c:idx val="6"/>
        <c:spPr>
          <a:solidFill>
            <a:srgbClr val="FE4069"/>
          </a:solidFill>
          <a:ln w="19050">
            <a:noFill/>
          </a:ln>
          <a:effectLst/>
        </c:spPr>
      </c:pivotFmt>
    </c:pivotFmts>
    <c:plotArea>
      <c:layout/>
      <c:pieChart>
        <c:varyColors val="1"/>
        <c:ser>
          <c:idx val="0"/>
          <c:order val="0"/>
          <c:tx>
            <c:strRef>
              <c:f>'Tabla dinamica'!$F$216</c:f>
              <c:strCache>
                <c:ptCount val="1"/>
                <c:pt idx="0">
                  <c:v>Total</c:v>
                </c:pt>
              </c:strCache>
            </c:strRef>
          </c:tx>
          <c:spPr>
            <a:solidFill>
              <a:srgbClr val="AB0768"/>
            </a:solidFill>
            <a:ln>
              <a:noFill/>
            </a:ln>
          </c:spPr>
          <c:dPt>
            <c:idx val="0"/>
            <c:bubble3D val="0"/>
            <c:explosion val="15"/>
            <c:spPr>
              <a:solidFill>
                <a:srgbClr val="A8DADC"/>
              </a:solidFill>
              <a:ln w="19050">
                <a:noFill/>
              </a:ln>
              <a:effectLst/>
            </c:spPr>
            <c:extLst>
              <c:ext xmlns:c16="http://schemas.microsoft.com/office/drawing/2014/chart" uri="{C3380CC4-5D6E-409C-BE32-E72D297353CC}">
                <c16:uniqueId val="{00000001-7C91-4410-B0A1-39C853579BAF}"/>
              </c:ext>
            </c:extLst>
          </c:dPt>
          <c:dPt>
            <c:idx val="1"/>
            <c:bubble3D val="0"/>
            <c:spPr>
              <a:solidFill>
                <a:srgbClr val="FE4069"/>
              </a:solidFill>
              <a:ln w="19050">
                <a:noFill/>
              </a:ln>
              <a:effectLst/>
            </c:spPr>
            <c:extLst>
              <c:ext xmlns:c16="http://schemas.microsoft.com/office/drawing/2014/chart" uri="{C3380CC4-5D6E-409C-BE32-E72D297353CC}">
                <c16:uniqueId val="{00000003-7C91-4410-B0A1-39C853579BAF}"/>
              </c:ext>
            </c:extLst>
          </c:dPt>
          <c:dLbls>
            <c:dLbl>
              <c:idx val="0"/>
              <c:layout>
                <c:manualLayout>
                  <c:x val="3.9446624281421719E-2"/>
                  <c:y val="1.061956700135852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1-4410-B0A1-39C853579BA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'Tabla dinamica'!$E$217:$E$219</c:f>
              <c:strCache>
                <c:ptCount val="2"/>
                <c:pt idx="0">
                  <c:v>No</c:v>
                </c:pt>
                <c:pt idx="1">
                  <c:v>Si</c:v>
                </c:pt>
              </c:strCache>
            </c:strRef>
          </c:cat>
          <c:val>
            <c:numRef>
              <c:f>'Tabla dinamica'!$F$217:$F$219</c:f>
              <c:numCache>
                <c:formatCode>0.0%</c:formatCode>
                <c:ptCount val="2"/>
                <c:pt idx="0">
                  <c:v>8.4508333936192517E-2</c:v>
                </c:pt>
                <c:pt idx="1">
                  <c:v>0.9154916660638075</c:v>
                </c:pt>
              </c:numCache>
            </c:numRef>
          </c:val>
          <c:extLst>
            <c:ext xmlns:c16="http://schemas.microsoft.com/office/drawing/2014/chart" uri="{C3380CC4-5D6E-409C-BE32-E72D297353CC}">
              <c16:uniqueId val="{00000004-7C91-4410-B0A1-39C853579BAF}"/>
            </c:ext>
          </c:extLst>
        </c:ser>
        <c:dLbls>
          <c:showLegendKey val="0"/>
          <c:showVal val="0"/>
          <c:showCatName val="0"/>
          <c:showSerName val="0"/>
          <c:showPercent val="0"/>
          <c:showBubbleSize val="0"/>
          <c:showLeaderLines val="1"/>
        </c:dLbls>
        <c:firstSliceAng val="5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629274965800272"/>
          <c:y val="4.5528455284552849E-2"/>
          <c:w val="0.55975662480718991"/>
          <c:h val="0.88292682926829269"/>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'Tabla dinamica'!$P$185:$P$192</c15:sqref>
                  </c15:fullRef>
                </c:ext>
              </c:extLst>
              <c:f>'Tabla dinamica'!$P$185:$P$190</c:f>
              <c:strCache>
                <c:ptCount val="6"/>
                <c:pt idx="0">
                  <c:v>Trabajo en equipo</c:v>
                </c:pt>
                <c:pt idx="1">
                  <c:v>Liderazgo</c:v>
                </c:pt>
                <c:pt idx="2">
                  <c:v>Motivación </c:v>
                </c:pt>
                <c:pt idx="3">
                  <c:v>Negociación / Resolución de conflictos</c:v>
                </c:pt>
                <c:pt idx="4">
                  <c:v>Comunicación asertiva</c:v>
                </c:pt>
                <c:pt idx="5">
                  <c:v>Inteligencia emocional</c:v>
                </c:pt>
              </c:strCache>
            </c:strRef>
          </c:cat>
          <c:val>
            <c:numRef>
              <c:extLst>
                <c:ext xmlns:c15="http://schemas.microsoft.com/office/drawing/2012/chart" uri="{02D57815-91ED-43cb-92C2-25804820EDAC}">
                  <c15:fullRef>
                    <c15:sqref>'Tabla dinamica'!$Q$185:$Q$192</c15:sqref>
                  </c15:fullRef>
                </c:ext>
              </c:extLst>
              <c:f>'Tabla dinamica'!$Q$185:$Q$190</c:f>
              <c:numCache>
                <c:formatCode>0.0%</c:formatCode>
                <c:ptCount val="6"/>
                <c:pt idx="0">
                  <c:v>0.90331043316522597</c:v>
                </c:pt>
                <c:pt idx="1">
                  <c:v>0.76719060061829825</c:v>
                </c:pt>
                <c:pt idx="2">
                  <c:v>0.75423803086839003</c:v>
                </c:pt>
                <c:pt idx="3">
                  <c:v>0.7513235309725681</c:v>
                </c:pt>
                <c:pt idx="4">
                  <c:v>0.75015644041792895</c:v>
                </c:pt>
                <c:pt idx="5">
                  <c:v>0.73155654183575347</c:v>
                </c:pt>
              </c:numCache>
            </c:numRef>
          </c:val>
          <c:extLst>
            <c:ext xmlns:c16="http://schemas.microsoft.com/office/drawing/2014/chart" uri="{C3380CC4-5D6E-409C-BE32-E72D297353CC}">
              <c16:uniqueId val="{00000000-0C8C-4C40-AC8B-D98664F227CA}"/>
            </c:ext>
          </c:extLst>
        </c:ser>
        <c:dLbls>
          <c:dLblPos val="ctr"/>
          <c:showLegendKey val="0"/>
          <c:showVal val="1"/>
          <c:showCatName val="0"/>
          <c:showSerName val="0"/>
          <c:showPercent val="0"/>
          <c:showBubbleSize val="0"/>
        </c:dLbls>
        <c:gapWidth val="182"/>
        <c:axId val="142770080"/>
        <c:axId val="142776320"/>
      </c:barChart>
      <c:catAx>
        <c:axId val="142770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42776320"/>
        <c:crosses val="autoZero"/>
        <c:auto val="1"/>
        <c:lblAlgn val="ctr"/>
        <c:lblOffset val="100"/>
        <c:noMultiLvlLbl val="0"/>
      </c:catAx>
      <c:valAx>
        <c:axId val="142776320"/>
        <c:scaling>
          <c:orientation val="minMax"/>
        </c:scaling>
        <c:delete val="1"/>
        <c:axPos val="t"/>
        <c:numFmt formatCode="0.0%" sourceLinked="1"/>
        <c:majorTickMark val="none"/>
        <c:minorTickMark val="none"/>
        <c:tickLblPos val="nextTo"/>
        <c:crossAx val="142770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dinamica!TablaDinámica53</c:name>
    <c:fmtId val="50"/>
  </c:pivotSource>
  <c:chart>
    <c:autoTitleDeleted val="1"/>
    <c:pivotFmts>
      <c:pivotFmt>
        <c:idx val="0"/>
        <c:spPr>
          <a:solidFill>
            <a:srgbClr val="12115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12115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364553418094181E-2"/>
          <c:y val="8.6986049506744767E-2"/>
          <c:w val="0.88295926236687872"/>
          <c:h val="0.69846980110145196"/>
        </c:manualLayout>
      </c:layout>
      <c:barChart>
        <c:barDir val="col"/>
        <c:grouping val="clustered"/>
        <c:varyColors val="0"/>
        <c:ser>
          <c:idx val="0"/>
          <c:order val="0"/>
          <c:tx>
            <c:strRef>
              <c:f>'Tabla dinamica'!$Q$200</c:f>
              <c:strCache>
                <c:ptCount val="1"/>
                <c:pt idx="0">
                  <c:v>Total</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dinamica'!$P$201:$P$204</c:f>
              <c:strCache>
                <c:ptCount val="3"/>
                <c:pt idx="0">
                  <c:v>Presencial</c:v>
                </c:pt>
                <c:pt idx="1">
                  <c:v>Mixto</c:v>
                </c:pt>
                <c:pt idx="2">
                  <c:v>Virtual</c:v>
                </c:pt>
              </c:strCache>
            </c:strRef>
          </c:cat>
          <c:val>
            <c:numRef>
              <c:f>'Tabla dinamica'!$Q$201:$Q$204</c:f>
              <c:numCache>
                <c:formatCode>0.0%</c:formatCode>
                <c:ptCount val="3"/>
                <c:pt idx="0">
                  <c:v>0.53874342745610782</c:v>
                </c:pt>
                <c:pt idx="1">
                  <c:v>0.3581096129508044</c:v>
                </c:pt>
                <c:pt idx="2">
                  <c:v>0.10314695959308763</c:v>
                </c:pt>
              </c:numCache>
            </c:numRef>
          </c:val>
          <c:extLst>
            <c:ext xmlns:c16="http://schemas.microsoft.com/office/drawing/2014/chart" uri="{C3380CC4-5D6E-409C-BE32-E72D297353CC}">
              <c16:uniqueId val="{00000000-DF43-41FB-B625-52D197601D71}"/>
            </c:ext>
          </c:extLst>
        </c:ser>
        <c:dLbls>
          <c:showLegendKey val="0"/>
          <c:showVal val="0"/>
          <c:showCatName val="0"/>
          <c:showSerName val="0"/>
          <c:showPercent val="0"/>
          <c:showBubbleSize val="0"/>
        </c:dLbls>
        <c:gapWidth val="60"/>
        <c:overlap val="80"/>
        <c:axId val="296284736"/>
        <c:axId val="296293056"/>
      </c:barChart>
      <c:catAx>
        <c:axId val="2962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crossAx val="296293056"/>
        <c:crosses val="autoZero"/>
        <c:auto val="1"/>
        <c:lblAlgn val="ctr"/>
        <c:lblOffset val="100"/>
        <c:noMultiLvlLbl val="0"/>
      </c:catAx>
      <c:valAx>
        <c:axId val="296293056"/>
        <c:scaling>
          <c:orientation val="minMax"/>
        </c:scaling>
        <c:delete val="1"/>
        <c:axPos val="l"/>
        <c:numFmt formatCode="0.0%" sourceLinked="1"/>
        <c:majorTickMark val="none"/>
        <c:minorTickMark val="none"/>
        <c:tickLblPos val="nextTo"/>
        <c:crossAx val="296284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AB076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50" b="1"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dinamica'!$E$514</c:f>
              <c:strCache>
                <c:ptCount val="1"/>
                <c:pt idx="0">
                  <c:v>Habilidades blandas</c:v>
                </c:pt>
              </c:strCache>
            </c:strRef>
          </c:cat>
          <c:val>
            <c:numRef>
              <c:f>'Tabla dinamica'!$F$514</c:f>
              <c:numCache>
                <c:formatCode>0.0%</c:formatCode>
                <c:ptCount val="1"/>
                <c:pt idx="0">
                  <c:v>0.9567103142612885</c:v>
                </c:pt>
              </c:numCache>
            </c:numRef>
          </c:val>
          <c:extLst>
            <c:ext xmlns:c16="http://schemas.microsoft.com/office/drawing/2014/chart" uri="{C3380CC4-5D6E-409C-BE32-E72D297353CC}">
              <c16:uniqueId val="{00000000-BF55-47CD-AA38-8D3F2AC93E17}"/>
            </c:ext>
          </c:extLst>
        </c:ser>
        <c:ser>
          <c:idx val="1"/>
          <c:order val="1"/>
          <c:spPr>
            <a:solidFill>
              <a:schemeClr val="bg1">
                <a:lumMod val="75000"/>
              </a:schemeClr>
            </a:solidFill>
            <a:ln>
              <a:noFill/>
            </a:ln>
            <a:effectLst/>
          </c:spPr>
          <c:invertIfNegative val="0"/>
          <c:cat>
            <c:strRef>
              <c:f>'Tabla dinamica'!$E$514</c:f>
              <c:strCache>
                <c:ptCount val="1"/>
                <c:pt idx="0">
                  <c:v>Habilidades blandas</c:v>
                </c:pt>
              </c:strCache>
            </c:strRef>
          </c:cat>
          <c:val>
            <c:numRef>
              <c:f>'Tabla dinamica'!$G$514</c:f>
              <c:numCache>
                <c:formatCode>0.0%</c:formatCode>
                <c:ptCount val="1"/>
                <c:pt idx="0">
                  <c:v>4.3289685738711503E-2</c:v>
                </c:pt>
              </c:numCache>
            </c:numRef>
          </c:val>
          <c:extLst>
            <c:ext xmlns:c16="http://schemas.microsoft.com/office/drawing/2014/chart" uri="{C3380CC4-5D6E-409C-BE32-E72D297353CC}">
              <c16:uniqueId val="{00000001-BF55-47CD-AA38-8D3F2AC93E17}"/>
            </c:ext>
          </c:extLst>
        </c:ser>
        <c:dLbls>
          <c:showLegendKey val="0"/>
          <c:showVal val="0"/>
          <c:showCatName val="0"/>
          <c:showSerName val="0"/>
          <c:showPercent val="0"/>
          <c:showBubbleSize val="0"/>
        </c:dLbls>
        <c:gapWidth val="150"/>
        <c:overlap val="100"/>
        <c:axId val="1353356288"/>
        <c:axId val="1353360032"/>
      </c:barChart>
      <c:catAx>
        <c:axId val="135335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crossAx val="1353360032"/>
        <c:crosses val="autoZero"/>
        <c:auto val="1"/>
        <c:lblAlgn val="ctr"/>
        <c:lblOffset val="100"/>
        <c:noMultiLvlLbl val="0"/>
      </c:catAx>
      <c:valAx>
        <c:axId val="1353360032"/>
        <c:scaling>
          <c:orientation val="minMax"/>
          <c:max val="1"/>
          <c:min val="0"/>
        </c:scaling>
        <c:delete val="1"/>
        <c:axPos val="b"/>
        <c:numFmt formatCode="0.0%" sourceLinked="1"/>
        <c:majorTickMark val="none"/>
        <c:minorTickMark val="none"/>
        <c:tickLblPos val="nextTo"/>
        <c:crossAx val="135335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08295E"/>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50" b="1"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dinamica'!$E$515</c:f>
              <c:strCache>
                <c:ptCount val="1"/>
                <c:pt idx="0">
                  <c:v>Habilidades técnicas</c:v>
                </c:pt>
              </c:strCache>
            </c:strRef>
          </c:cat>
          <c:val>
            <c:numRef>
              <c:f>'Tabla dinamica'!$F$515</c:f>
              <c:numCache>
                <c:formatCode>0.0%</c:formatCode>
                <c:ptCount val="1"/>
                <c:pt idx="0">
                  <c:v>0.89446776208852274</c:v>
                </c:pt>
              </c:numCache>
            </c:numRef>
          </c:val>
          <c:extLst>
            <c:ext xmlns:c16="http://schemas.microsoft.com/office/drawing/2014/chart" uri="{C3380CC4-5D6E-409C-BE32-E72D297353CC}">
              <c16:uniqueId val="{00000000-FD9B-446C-9E75-D84CB31E950B}"/>
            </c:ext>
          </c:extLst>
        </c:ser>
        <c:ser>
          <c:idx val="1"/>
          <c:order val="1"/>
          <c:spPr>
            <a:solidFill>
              <a:schemeClr val="bg1">
                <a:lumMod val="75000"/>
              </a:schemeClr>
            </a:solidFill>
            <a:ln>
              <a:noFill/>
            </a:ln>
            <a:effectLst/>
          </c:spPr>
          <c:invertIfNegative val="0"/>
          <c:cat>
            <c:strRef>
              <c:f>'Tabla dinamica'!$E$515</c:f>
              <c:strCache>
                <c:ptCount val="1"/>
                <c:pt idx="0">
                  <c:v>Habilidades técnicas</c:v>
                </c:pt>
              </c:strCache>
            </c:strRef>
          </c:cat>
          <c:val>
            <c:numRef>
              <c:f>'Tabla dinamica'!$G$515</c:f>
              <c:numCache>
                <c:formatCode>0.0%</c:formatCode>
                <c:ptCount val="1"/>
                <c:pt idx="0">
                  <c:v>0.10553223791147726</c:v>
                </c:pt>
              </c:numCache>
            </c:numRef>
          </c:val>
          <c:extLst>
            <c:ext xmlns:c16="http://schemas.microsoft.com/office/drawing/2014/chart" uri="{C3380CC4-5D6E-409C-BE32-E72D297353CC}">
              <c16:uniqueId val="{00000001-FD9B-446C-9E75-D84CB31E950B}"/>
            </c:ext>
          </c:extLst>
        </c:ser>
        <c:dLbls>
          <c:showLegendKey val="0"/>
          <c:showVal val="0"/>
          <c:showCatName val="0"/>
          <c:showSerName val="0"/>
          <c:showPercent val="0"/>
          <c:showBubbleSize val="0"/>
        </c:dLbls>
        <c:gapWidth val="150"/>
        <c:overlap val="100"/>
        <c:axId val="1353356288"/>
        <c:axId val="1353360032"/>
      </c:barChart>
      <c:catAx>
        <c:axId val="135335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crossAx val="1353360032"/>
        <c:crosses val="autoZero"/>
        <c:auto val="1"/>
        <c:lblAlgn val="ctr"/>
        <c:lblOffset val="100"/>
        <c:noMultiLvlLbl val="0"/>
      </c:catAx>
      <c:valAx>
        <c:axId val="1353360032"/>
        <c:scaling>
          <c:orientation val="minMax"/>
          <c:max val="1"/>
          <c:min val="0"/>
        </c:scaling>
        <c:delete val="1"/>
        <c:axPos val="b"/>
        <c:numFmt formatCode="0.0%" sourceLinked="1"/>
        <c:majorTickMark val="none"/>
        <c:minorTickMark val="none"/>
        <c:tickLblPos val="nextTo"/>
        <c:crossAx val="135335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6E-2"/>
          <c:y val="0.14170692431561996"/>
          <c:w val="0.93888888888888888"/>
          <c:h val="0.85829307568438007"/>
        </c:manualLayout>
      </c:layout>
      <c:barChart>
        <c:barDir val="bar"/>
        <c:grouping val="percentStacked"/>
        <c:varyColors val="0"/>
        <c:dLbls>
          <c:showLegendKey val="0"/>
          <c:showVal val="0"/>
          <c:showCatName val="0"/>
          <c:showSerName val="0"/>
          <c:showPercent val="0"/>
          <c:showBubbleSize val="0"/>
        </c:dLbls>
        <c:gapWidth val="150"/>
        <c:overlap val="100"/>
        <c:axId val="658751616"/>
        <c:axId val="658754944"/>
      </c:barChart>
      <c:catAx>
        <c:axId val="658751616"/>
        <c:scaling>
          <c:orientation val="minMax"/>
        </c:scaling>
        <c:delete val="1"/>
        <c:axPos val="l"/>
        <c:numFmt formatCode="General" sourceLinked="1"/>
        <c:majorTickMark val="none"/>
        <c:minorTickMark val="none"/>
        <c:tickLblPos val="nextTo"/>
        <c:crossAx val="658754944"/>
        <c:crosses val="autoZero"/>
        <c:auto val="1"/>
        <c:lblAlgn val="ctr"/>
        <c:lblOffset val="100"/>
        <c:noMultiLvlLbl val="0"/>
      </c:catAx>
      <c:valAx>
        <c:axId val="658754944"/>
        <c:scaling>
          <c:orientation val="minMax"/>
        </c:scaling>
        <c:delete val="1"/>
        <c:axPos val="b"/>
        <c:numFmt formatCode="0%" sourceLinked="1"/>
        <c:majorTickMark val="none"/>
        <c:minorTickMark val="none"/>
        <c:tickLblPos val="nextTo"/>
        <c:crossAx val="65875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6380165153447"/>
          <c:y val="6.6987169343755898E-2"/>
          <c:w val="0.3353353108900351"/>
          <c:h val="0.72709278441107661"/>
        </c:manualLayout>
      </c:layout>
      <c:barChart>
        <c:barDir val="bar"/>
        <c:grouping val="clustered"/>
        <c:varyColors val="0"/>
        <c:dLbls>
          <c:dLblPos val="outEnd"/>
          <c:showLegendKey val="0"/>
          <c:showVal val="1"/>
          <c:showCatName val="0"/>
          <c:showSerName val="0"/>
          <c:showPercent val="0"/>
          <c:showBubbleSize val="0"/>
        </c:dLbls>
        <c:gapWidth val="219"/>
        <c:axId val="1262806943"/>
        <c:axId val="1262800287"/>
      </c:barChart>
      <c:catAx>
        <c:axId val="1262806943"/>
        <c:scaling>
          <c:orientation val="maxMin"/>
        </c:scaling>
        <c:delete val="1"/>
        <c:axPos val="l"/>
        <c:numFmt formatCode="General" sourceLinked="1"/>
        <c:majorTickMark val="none"/>
        <c:minorTickMark val="none"/>
        <c:tickLblPos val="nextTo"/>
        <c:crossAx val="1262800287"/>
        <c:crosses val="autoZero"/>
        <c:auto val="1"/>
        <c:lblAlgn val="ctr"/>
        <c:lblOffset val="250"/>
        <c:noMultiLvlLbl val="0"/>
      </c:catAx>
      <c:valAx>
        <c:axId val="1262800287"/>
        <c:scaling>
          <c:orientation val="minMax"/>
        </c:scaling>
        <c:delete val="1"/>
        <c:axPos val="t"/>
        <c:numFmt formatCode="0.0%" sourceLinked="1"/>
        <c:majorTickMark val="none"/>
        <c:minorTickMark val="none"/>
        <c:tickLblPos val="nextTo"/>
        <c:crossAx val="126280694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'Tabla dinamica'!$E$236</c:f>
              <c:strCache>
                <c:ptCount val="1"/>
                <c:pt idx="0">
                  <c:v>Conoce y utiliza</c:v>
                </c:pt>
              </c:strCache>
            </c:strRef>
          </c:tx>
          <c:spPr>
            <a:solidFill>
              <a:srgbClr val="9BBB59"/>
            </a:solidFill>
            <a:ln>
              <a:noFill/>
            </a:ln>
            <a:effectLst/>
          </c:spPr>
          <c:invertIfNegative val="0"/>
          <c:cat>
            <c:strRef>
              <c:f>'Tabla dinamica'!$D$237:$D$242</c:f>
              <c:strCache>
                <c:ptCount val="6"/>
                <c:pt idx="0">
                  <c:v> Plataforma Emplea Py</c:v>
                </c:pt>
                <c:pt idx="1">
                  <c:v>Programa de aprendizaje</c:v>
                </c:pt>
                <c:pt idx="2">
                  <c:v>Modelo Paraguayo de Formación Dual (MOPADUAL)</c:v>
                </c:pt>
                <c:pt idx="3">
                  <c:v>Capacitaciones del SNPP</c:v>
                </c:pt>
                <c:pt idx="4">
                  <c:v>Capacitaciones del SINAFOCAL</c:v>
                </c:pt>
                <c:pt idx="5">
                  <c:v>Ferias públicas de empleo</c:v>
                </c:pt>
              </c:strCache>
            </c:strRef>
          </c:cat>
          <c:val>
            <c:numRef>
              <c:f>'Tabla dinamica'!$E$237:$E$242</c:f>
              <c:numCache>
                <c:formatCode>0.0%</c:formatCode>
                <c:ptCount val="6"/>
                <c:pt idx="0">
                  <c:v>4.6552908928288381E-2</c:v>
                </c:pt>
                <c:pt idx="1">
                  <c:v>5.2455490011776316E-2</c:v>
                </c:pt>
                <c:pt idx="2">
                  <c:v>9.0101048731371283E-3</c:v>
                </c:pt>
                <c:pt idx="3">
                  <c:v>0.2136011962009095</c:v>
                </c:pt>
                <c:pt idx="4">
                  <c:v>6.3120297482654894E-2</c:v>
                </c:pt>
                <c:pt idx="5">
                  <c:v>5.7578566895134457E-2</c:v>
                </c:pt>
              </c:numCache>
            </c:numRef>
          </c:val>
          <c:extLst>
            <c:ext xmlns:c16="http://schemas.microsoft.com/office/drawing/2014/chart" uri="{C3380CC4-5D6E-409C-BE32-E72D297353CC}">
              <c16:uniqueId val="{00000000-6379-4AD1-9D78-A6375F6CAA01}"/>
            </c:ext>
          </c:extLst>
        </c:ser>
        <c:ser>
          <c:idx val="1"/>
          <c:order val="1"/>
          <c:tx>
            <c:strRef>
              <c:f>'Tabla dinamica'!$F$236</c:f>
              <c:strCache>
                <c:ptCount val="1"/>
                <c:pt idx="0">
                  <c:v>Conoce, pero no utiliza</c:v>
                </c:pt>
              </c:strCache>
            </c:strRef>
          </c:tx>
          <c:spPr>
            <a:solidFill>
              <a:srgbClr val="4BACC6"/>
            </a:solidFill>
            <a:ln>
              <a:noFill/>
            </a:ln>
            <a:effectLst/>
          </c:spPr>
          <c:invertIfNegative val="0"/>
          <c:cat>
            <c:strRef>
              <c:f>'Tabla dinamica'!$D$237:$D$242</c:f>
              <c:strCache>
                <c:ptCount val="6"/>
                <c:pt idx="0">
                  <c:v> Plataforma Emplea Py</c:v>
                </c:pt>
                <c:pt idx="1">
                  <c:v>Programa de aprendizaje</c:v>
                </c:pt>
                <c:pt idx="2">
                  <c:v>Modelo Paraguayo de Formación Dual (MOPADUAL)</c:v>
                </c:pt>
                <c:pt idx="3">
                  <c:v>Capacitaciones del SNPP</c:v>
                </c:pt>
                <c:pt idx="4">
                  <c:v>Capacitaciones del SINAFOCAL</c:v>
                </c:pt>
                <c:pt idx="5">
                  <c:v>Ferias públicas de empleo</c:v>
                </c:pt>
              </c:strCache>
            </c:strRef>
          </c:cat>
          <c:val>
            <c:numRef>
              <c:f>'Tabla dinamica'!$F$237:$F$242</c:f>
              <c:numCache>
                <c:formatCode>0.0%</c:formatCode>
                <c:ptCount val="6"/>
                <c:pt idx="0">
                  <c:v>0.33646683079267542</c:v>
                </c:pt>
                <c:pt idx="1">
                  <c:v>0.21759323325486246</c:v>
                </c:pt>
                <c:pt idx="2">
                  <c:v>9.829333153863716E-2</c:v>
                </c:pt>
                <c:pt idx="3">
                  <c:v>0.7547923332164741</c:v>
                </c:pt>
                <c:pt idx="4">
                  <c:v>0.58847611924386167</c:v>
                </c:pt>
                <c:pt idx="5">
                  <c:v>0.73030236031957596</c:v>
                </c:pt>
              </c:numCache>
            </c:numRef>
          </c:val>
          <c:extLst>
            <c:ext xmlns:c16="http://schemas.microsoft.com/office/drawing/2014/chart" uri="{C3380CC4-5D6E-409C-BE32-E72D297353CC}">
              <c16:uniqueId val="{00000001-6379-4AD1-9D78-A6375F6CAA01}"/>
            </c:ext>
          </c:extLst>
        </c:ser>
        <c:ser>
          <c:idx val="2"/>
          <c:order val="2"/>
          <c:tx>
            <c:strRef>
              <c:f>'Tabla dinamica'!$G$236</c:f>
              <c:strCache>
                <c:ptCount val="1"/>
                <c:pt idx="0">
                  <c:v>No conoce</c:v>
                </c:pt>
              </c:strCache>
            </c:strRef>
          </c:tx>
          <c:spPr>
            <a:solidFill>
              <a:schemeClr val="accent4">
                <a:lumMod val="40000"/>
                <a:lumOff val="60000"/>
              </a:schemeClr>
            </a:solidFill>
            <a:ln>
              <a:noFill/>
            </a:ln>
            <a:effectLst/>
          </c:spPr>
          <c:invertIfNegative val="0"/>
          <c:cat>
            <c:strRef>
              <c:f>'Tabla dinamica'!$D$237:$D$242</c:f>
              <c:strCache>
                <c:ptCount val="6"/>
                <c:pt idx="0">
                  <c:v> Plataforma Emplea Py</c:v>
                </c:pt>
                <c:pt idx="1">
                  <c:v>Programa de aprendizaje</c:v>
                </c:pt>
                <c:pt idx="2">
                  <c:v>Modelo Paraguayo de Formación Dual (MOPADUAL)</c:v>
                </c:pt>
                <c:pt idx="3">
                  <c:v>Capacitaciones del SNPP</c:v>
                </c:pt>
                <c:pt idx="4">
                  <c:v>Capacitaciones del SINAFOCAL</c:v>
                </c:pt>
                <c:pt idx="5">
                  <c:v>Ferias públicas de empleo</c:v>
                </c:pt>
              </c:strCache>
            </c:strRef>
          </c:cat>
          <c:val>
            <c:numRef>
              <c:f>'Tabla dinamica'!$G$237:$G$242</c:f>
              <c:numCache>
                <c:formatCode>0.0%</c:formatCode>
                <c:ptCount val="6"/>
                <c:pt idx="0">
                  <c:v>0.6169802602790363</c:v>
                </c:pt>
                <c:pt idx="1">
                  <c:v>0.72995127673336113</c:v>
                </c:pt>
                <c:pt idx="2">
                  <c:v>0.8926965635882258</c:v>
                </c:pt>
                <c:pt idx="3">
                  <c:v>3.1606470582616335E-2</c:v>
                </c:pt>
                <c:pt idx="4">
                  <c:v>0.34840358327348353</c:v>
                </c:pt>
                <c:pt idx="5">
                  <c:v>0.21211907278528977</c:v>
                </c:pt>
              </c:numCache>
            </c:numRef>
          </c:val>
          <c:extLst>
            <c:ext xmlns:c16="http://schemas.microsoft.com/office/drawing/2014/chart" uri="{C3380CC4-5D6E-409C-BE32-E72D297353CC}">
              <c16:uniqueId val="{00000002-6379-4AD1-9D78-A6375F6CAA01}"/>
            </c:ext>
          </c:extLst>
        </c:ser>
        <c:dLbls>
          <c:showLegendKey val="0"/>
          <c:showVal val="0"/>
          <c:showCatName val="0"/>
          <c:showSerName val="0"/>
          <c:showPercent val="0"/>
          <c:showBubbleSize val="0"/>
        </c:dLbls>
        <c:gapWidth val="150"/>
        <c:overlap val="100"/>
        <c:axId val="142746784"/>
        <c:axId val="142747200"/>
      </c:barChart>
      <c:catAx>
        <c:axId val="142746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42747200"/>
        <c:crosses val="autoZero"/>
        <c:auto val="1"/>
        <c:lblAlgn val="ctr"/>
        <c:lblOffset val="100"/>
        <c:noMultiLvlLbl val="0"/>
      </c:catAx>
      <c:valAx>
        <c:axId val="142747200"/>
        <c:scaling>
          <c:orientation val="minMax"/>
        </c:scaling>
        <c:delete val="0"/>
        <c:axPos val="b"/>
        <c:majorGridlines>
          <c:spPr>
            <a:ln w="9525" cap="flat" cmpd="sng" algn="ctr">
              <a:solidFill>
                <a:schemeClr val="dk1">
                  <a:shade val="95000"/>
                  <a:satMod val="10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
          </a:p>
        </c:txPr>
        <c:crossAx val="142746784"/>
        <c:crosses val="autoZero"/>
        <c:crossBetween val="between"/>
      </c:valAx>
      <c:spPr>
        <a:noFill/>
        <a:ln>
          <a:noFill/>
        </a:ln>
        <a:effectLst/>
      </c:spPr>
    </c:plotArea>
    <c:legend>
      <c:legendPos val="b"/>
      <c:layout>
        <c:manualLayout>
          <c:xMode val="edge"/>
          <c:yMode val="edge"/>
          <c:x val="0.15446744149531033"/>
          <c:y val="0.88939360660204014"/>
          <c:w val="0.7088696730530748"/>
          <c:h val="8.2665207760315967E-2"/>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027923152120136"/>
          <c:y val="4.8926619492222261E-2"/>
          <c:w val="0.43731306842458639"/>
          <c:h val="0.93804480001975254"/>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dinamica'!$I$249:$I$254</c:f>
              <c:strCache>
                <c:ptCount val="6"/>
                <c:pt idx="0">
                  <c:v>Capacitaciones al personal de la empresa.</c:v>
                </c:pt>
                <c:pt idx="1">
                  <c:v>Evaluación y Certificación de Competencias.</c:v>
                </c:pt>
                <c:pt idx="2">
                  <c:v>Participación en estudios sobre el mercado de trabajo.</c:v>
                </c:pt>
                <c:pt idx="3">
                  <c:v>Desarrollo de mallas curriculares para la Formación y Capacitación Laboral.</c:v>
                </c:pt>
                <c:pt idx="4">
                  <c:v>Ninguna.</c:v>
                </c:pt>
                <c:pt idx="5">
                  <c:v>Otra</c:v>
                </c:pt>
              </c:strCache>
            </c:strRef>
          </c:cat>
          <c:val>
            <c:numRef>
              <c:f>'Tabla dinamica'!$J$249:$J$254</c:f>
              <c:numCache>
                <c:formatCode>0.0%</c:formatCode>
                <c:ptCount val="6"/>
                <c:pt idx="0">
                  <c:v>0.84661894227152124</c:v>
                </c:pt>
                <c:pt idx="1">
                  <c:v>0.66489770533012638</c:v>
                </c:pt>
                <c:pt idx="2">
                  <c:v>0.58204990661813838</c:v>
                </c:pt>
                <c:pt idx="3">
                  <c:v>0.54661436965466581</c:v>
                </c:pt>
                <c:pt idx="4">
                  <c:v>0.11095059239221335</c:v>
                </c:pt>
                <c:pt idx="5">
                  <c:v>4.4051369448941833E-3</c:v>
                </c:pt>
              </c:numCache>
            </c:numRef>
          </c:val>
          <c:extLst>
            <c:ext xmlns:c16="http://schemas.microsoft.com/office/drawing/2014/chart" uri="{C3380CC4-5D6E-409C-BE32-E72D297353CC}">
              <c16:uniqueId val="{00000000-4B71-4DC7-8E58-7A82F02E8101}"/>
            </c:ext>
          </c:extLst>
        </c:ser>
        <c:dLbls>
          <c:dLblPos val="ctr"/>
          <c:showLegendKey val="0"/>
          <c:showVal val="1"/>
          <c:showCatName val="0"/>
          <c:showSerName val="0"/>
          <c:showPercent val="0"/>
          <c:showBubbleSize val="0"/>
        </c:dLbls>
        <c:gapWidth val="80"/>
        <c:axId val="118458192"/>
        <c:axId val="118458608"/>
      </c:barChart>
      <c:catAx>
        <c:axId val="1184581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crossAx val="118458608"/>
        <c:crosses val="autoZero"/>
        <c:auto val="1"/>
        <c:lblAlgn val="ctr"/>
        <c:lblOffset val="100"/>
        <c:noMultiLvlLbl val="0"/>
      </c:catAx>
      <c:valAx>
        <c:axId val="118458608"/>
        <c:scaling>
          <c:orientation val="minMax"/>
        </c:scaling>
        <c:delete val="1"/>
        <c:axPos val="t"/>
        <c:numFmt formatCode="0.0%" sourceLinked="1"/>
        <c:majorTickMark val="none"/>
        <c:minorTickMark val="none"/>
        <c:tickLblPos val="nextTo"/>
        <c:crossAx val="1184581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6E-2"/>
          <c:y val="0.14170692431561996"/>
          <c:w val="0.93888888888888888"/>
          <c:h val="0.85829307568438007"/>
        </c:manualLayout>
      </c:layout>
      <c:barChart>
        <c:barDir val="bar"/>
        <c:grouping val="percentStacked"/>
        <c:varyColors val="0"/>
        <c:ser>
          <c:idx val="0"/>
          <c:order val="0"/>
          <c:spPr>
            <a:solidFill>
              <a:srgbClr val="FE4069"/>
            </a:solidFill>
            <a:ln>
              <a:noFill/>
            </a:ln>
            <a:effectLst/>
          </c:spPr>
          <c:invertIfNegative val="0"/>
          <c:cat>
            <c:strRef>
              <c:f>'Tabla dinamica'!$C$16</c:f>
              <c:strCache>
                <c:ptCount val="1"/>
                <c:pt idx="0">
                  <c:v>Empresas con un establecimiento</c:v>
                </c:pt>
              </c:strCache>
            </c:strRef>
          </c:cat>
          <c:val>
            <c:numRef>
              <c:f>'Tabla dinamica'!$D$16</c:f>
              <c:numCache>
                <c:formatCode>0.0%</c:formatCode>
                <c:ptCount val="1"/>
                <c:pt idx="0">
                  <c:v>0.7103255287945881</c:v>
                </c:pt>
              </c:numCache>
            </c:numRef>
          </c:val>
          <c:extLst>
            <c:ext xmlns:c16="http://schemas.microsoft.com/office/drawing/2014/chart" uri="{C3380CC4-5D6E-409C-BE32-E72D297353CC}">
              <c16:uniqueId val="{00000000-7853-49C3-94B5-DF7E2103DA9D}"/>
            </c:ext>
          </c:extLst>
        </c:ser>
        <c:ser>
          <c:idx val="1"/>
          <c:order val="1"/>
          <c:spPr>
            <a:solidFill>
              <a:schemeClr val="bg1">
                <a:lumMod val="75000"/>
              </a:schemeClr>
            </a:solidFill>
            <a:ln>
              <a:noFill/>
            </a:ln>
            <a:effectLst/>
          </c:spPr>
          <c:invertIfNegative val="0"/>
          <c:cat>
            <c:strRef>
              <c:f>'Tabla dinamica'!$C$16</c:f>
              <c:strCache>
                <c:ptCount val="1"/>
                <c:pt idx="0">
                  <c:v>Empresas con un establecimiento</c:v>
                </c:pt>
              </c:strCache>
            </c:strRef>
          </c:cat>
          <c:val>
            <c:numRef>
              <c:f>'Tabla dinamica'!$E$16</c:f>
              <c:numCache>
                <c:formatCode>0.0%</c:formatCode>
                <c:ptCount val="1"/>
                <c:pt idx="0">
                  <c:v>0.2896744712054119</c:v>
                </c:pt>
              </c:numCache>
            </c:numRef>
          </c:val>
          <c:extLst>
            <c:ext xmlns:c16="http://schemas.microsoft.com/office/drawing/2014/chart" uri="{C3380CC4-5D6E-409C-BE32-E72D297353CC}">
              <c16:uniqueId val="{00000001-7853-49C3-94B5-DF7E2103DA9D}"/>
            </c:ext>
          </c:extLst>
        </c:ser>
        <c:dLbls>
          <c:showLegendKey val="0"/>
          <c:showVal val="0"/>
          <c:showCatName val="0"/>
          <c:showSerName val="0"/>
          <c:showPercent val="0"/>
          <c:showBubbleSize val="0"/>
        </c:dLbls>
        <c:gapWidth val="150"/>
        <c:overlap val="100"/>
        <c:axId val="658751616"/>
        <c:axId val="658754944"/>
      </c:barChart>
      <c:catAx>
        <c:axId val="658751616"/>
        <c:scaling>
          <c:orientation val="minMax"/>
        </c:scaling>
        <c:delete val="1"/>
        <c:axPos val="l"/>
        <c:numFmt formatCode="General" sourceLinked="1"/>
        <c:majorTickMark val="none"/>
        <c:minorTickMark val="none"/>
        <c:tickLblPos val="nextTo"/>
        <c:crossAx val="658754944"/>
        <c:crosses val="autoZero"/>
        <c:auto val="1"/>
        <c:lblAlgn val="ctr"/>
        <c:lblOffset val="100"/>
        <c:noMultiLvlLbl val="0"/>
      </c:catAx>
      <c:valAx>
        <c:axId val="658754944"/>
        <c:scaling>
          <c:orientation val="minMax"/>
        </c:scaling>
        <c:delete val="1"/>
        <c:axPos val="b"/>
        <c:numFmt formatCode="0%" sourceLinked="1"/>
        <c:majorTickMark val="none"/>
        <c:minorTickMark val="none"/>
        <c:tickLblPos val="nextTo"/>
        <c:crossAx val="658751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72365318741938"/>
          <c:y val="0.15085290838953894"/>
          <c:w val="0.49430001334578938"/>
          <c:h val="0.81010220902434449"/>
        </c:manualLayout>
      </c:layout>
      <c:doughnutChart>
        <c:varyColors val="1"/>
        <c:ser>
          <c:idx val="0"/>
          <c:order val="0"/>
          <c:spPr>
            <a:solidFill>
              <a:schemeClr val="tx2">
                <a:lumMod val="60000"/>
                <a:lumOff val="40000"/>
              </a:schemeClr>
            </a:solidFill>
            <a:ln>
              <a:noFill/>
            </a:ln>
          </c:spPr>
          <c:dPt>
            <c:idx val="0"/>
            <c:bubble3D val="0"/>
            <c:spPr>
              <a:solidFill>
                <a:schemeClr val="tx2">
                  <a:lumMod val="60000"/>
                  <a:lumOff val="40000"/>
                </a:schemeClr>
              </a:solidFill>
              <a:ln w="19050">
                <a:noFill/>
              </a:ln>
              <a:effectLst/>
            </c:spPr>
            <c:extLst>
              <c:ext xmlns:c16="http://schemas.microsoft.com/office/drawing/2014/chart" uri="{C3380CC4-5D6E-409C-BE32-E72D297353CC}">
                <c16:uniqueId val="{00000001-C274-4E0C-A901-EF2A10B1E7FA}"/>
              </c:ext>
            </c:extLst>
          </c:dPt>
          <c:dPt>
            <c:idx val="1"/>
            <c:bubble3D val="0"/>
            <c:spPr>
              <a:solidFill>
                <a:schemeClr val="tx2">
                  <a:lumMod val="60000"/>
                  <a:lumOff val="40000"/>
                </a:schemeClr>
              </a:solidFill>
              <a:ln w="19050">
                <a:noFill/>
              </a:ln>
              <a:effectLst/>
            </c:spPr>
            <c:extLst>
              <c:ext xmlns:c16="http://schemas.microsoft.com/office/drawing/2014/chart" uri="{C3380CC4-5D6E-409C-BE32-E72D297353CC}">
                <c16:uniqueId val="{00000003-C274-4E0C-A901-EF2A10B1E7FA}"/>
              </c:ext>
            </c:extLst>
          </c:dPt>
          <c:dPt>
            <c:idx val="2"/>
            <c:bubble3D val="0"/>
            <c:spPr>
              <a:solidFill>
                <a:schemeClr val="tx2">
                  <a:lumMod val="60000"/>
                  <a:lumOff val="40000"/>
                </a:schemeClr>
              </a:solidFill>
              <a:ln w="19050">
                <a:noFill/>
              </a:ln>
              <a:effectLst/>
            </c:spPr>
            <c:extLst>
              <c:ext xmlns:c16="http://schemas.microsoft.com/office/drawing/2014/chart" uri="{C3380CC4-5D6E-409C-BE32-E72D297353CC}">
                <c16:uniqueId val="{00000005-C274-4E0C-A901-EF2A10B1E7FA}"/>
              </c:ext>
            </c:extLst>
          </c:dPt>
          <c:dPt>
            <c:idx val="3"/>
            <c:bubble3D val="0"/>
            <c:spPr>
              <a:solidFill>
                <a:schemeClr val="tx2">
                  <a:lumMod val="60000"/>
                  <a:lumOff val="40000"/>
                </a:schemeClr>
              </a:solidFill>
              <a:ln w="19050">
                <a:noFill/>
              </a:ln>
              <a:effectLst/>
            </c:spPr>
            <c:extLst>
              <c:ext xmlns:c16="http://schemas.microsoft.com/office/drawing/2014/chart" uri="{C3380CC4-5D6E-409C-BE32-E72D297353CC}">
                <c16:uniqueId val="{00000007-C274-4E0C-A901-EF2A10B1E7FA}"/>
              </c:ext>
            </c:extLst>
          </c:dPt>
          <c:dPt>
            <c:idx val="4"/>
            <c:bubble3D val="0"/>
            <c:spPr>
              <a:solidFill>
                <a:schemeClr val="tx2">
                  <a:lumMod val="60000"/>
                  <a:lumOff val="40000"/>
                </a:schemeClr>
              </a:solidFill>
              <a:ln w="19050">
                <a:noFill/>
              </a:ln>
              <a:effectLst/>
            </c:spPr>
            <c:extLst>
              <c:ext xmlns:c16="http://schemas.microsoft.com/office/drawing/2014/chart" uri="{C3380CC4-5D6E-409C-BE32-E72D297353CC}">
                <c16:uniqueId val="{00000009-C274-4E0C-A901-EF2A10B1E7FA}"/>
              </c:ext>
            </c:extLst>
          </c:dPt>
          <c:dPt>
            <c:idx val="5"/>
            <c:bubble3D val="0"/>
            <c:spPr>
              <a:solidFill>
                <a:schemeClr val="tx2">
                  <a:lumMod val="60000"/>
                  <a:lumOff val="40000"/>
                </a:schemeClr>
              </a:solidFill>
              <a:ln w="19050">
                <a:noFill/>
              </a:ln>
              <a:effectLst/>
            </c:spPr>
            <c:extLst>
              <c:ext xmlns:c16="http://schemas.microsoft.com/office/drawing/2014/chart" uri="{C3380CC4-5D6E-409C-BE32-E72D297353CC}">
                <c16:uniqueId val="{0000000B-C274-4E0C-A901-EF2A10B1E7FA}"/>
              </c:ext>
            </c:extLst>
          </c:dPt>
          <c:dPt>
            <c:idx val="6"/>
            <c:bubble3D val="0"/>
            <c:spPr>
              <a:solidFill>
                <a:schemeClr val="tx2">
                  <a:lumMod val="60000"/>
                  <a:lumOff val="40000"/>
                </a:schemeClr>
              </a:solidFill>
              <a:ln w="19050">
                <a:noFill/>
              </a:ln>
              <a:effectLst/>
            </c:spPr>
            <c:extLst>
              <c:ext xmlns:c16="http://schemas.microsoft.com/office/drawing/2014/chart" uri="{C3380CC4-5D6E-409C-BE32-E72D297353CC}">
                <c16:uniqueId val="{0000000D-C274-4E0C-A901-EF2A10B1E7FA}"/>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C274-4E0C-A901-EF2A10B1E7FA}"/>
              </c:ext>
            </c:extLst>
          </c:dPt>
          <c:dPt>
            <c:idx val="8"/>
            <c:bubble3D val="0"/>
            <c:spPr>
              <a:solidFill>
                <a:schemeClr val="tx2">
                  <a:lumMod val="60000"/>
                  <a:lumOff val="40000"/>
                </a:schemeClr>
              </a:solidFill>
              <a:ln w="19050">
                <a:noFill/>
              </a:ln>
              <a:effectLst/>
            </c:spPr>
            <c:extLst>
              <c:ext xmlns:c16="http://schemas.microsoft.com/office/drawing/2014/chart" uri="{C3380CC4-5D6E-409C-BE32-E72D297353CC}">
                <c16:uniqueId val="{00000011-C274-4E0C-A901-EF2A10B1E7FA}"/>
              </c:ext>
            </c:extLst>
          </c:dPt>
          <c:dPt>
            <c:idx val="9"/>
            <c:bubble3D val="0"/>
            <c:spPr>
              <a:solidFill>
                <a:schemeClr val="tx2">
                  <a:lumMod val="60000"/>
                  <a:lumOff val="40000"/>
                </a:schemeClr>
              </a:solidFill>
              <a:ln w="19050">
                <a:noFill/>
              </a:ln>
              <a:effectLst/>
            </c:spPr>
            <c:extLst>
              <c:ext xmlns:c16="http://schemas.microsoft.com/office/drawing/2014/chart" uri="{C3380CC4-5D6E-409C-BE32-E72D297353CC}">
                <c16:uniqueId val="{00000013-C274-4E0C-A901-EF2A10B1E7FA}"/>
              </c:ext>
            </c:extLst>
          </c:dPt>
          <c:dPt>
            <c:idx val="10"/>
            <c:bubble3D val="0"/>
            <c:spPr>
              <a:solidFill>
                <a:schemeClr val="tx2">
                  <a:lumMod val="60000"/>
                  <a:lumOff val="40000"/>
                </a:schemeClr>
              </a:solidFill>
              <a:ln w="19050">
                <a:noFill/>
              </a:ln>
              <a:effectLst/>
            </c:spPr>
            <c:extLst>
              <c:ext xmlns:c16="http://schemas.microsoft.com/office/drawing/2014/chart" uri="{C3380CC4-5D6E-409C-BE32-E72D297353CC}">
                <c16:uniqueId val="{00000015-C274-4E0C-A901-EF2A10B1E7FA}"/>
              </c:ext>
            </c:extLst>
          </c:dPt>
          <c:dPt>
            <c:idx val="11"/>
            <c:bubble3D val="0"/>
            <c:spPr>
              <a:solidFill>
                <a:schemeClr val="tx2">
                  <a:lumMod val="60000"/>
                  <a:lumOff val="40000"/>
                </a:schemeClr>
              </a:solidFill>
              <a:ln w="19050">
                <a:noFill/>
              </a:ln>
              <a:effectLst/>
            </c:spPr>
            <c:extLst>
              <c:ext xmlns:c16="http://schemas.microsoft.com/office/drawing/2014/chart" uri="{C3380CC4-5D6E-409C-BE32-E72D297353CC}">
                <c16:uniqueId val="{00000017-C274-4E0C-A901-EF2A10B1E7FA}"/>
              </c:ext>
            </c:extLst>
          </c:dPt>
          <c:dPt>
            <c:idx val="12"/>
            <c:bubble3D val="0"/>
            <c:spPr>
              <a:solidFill>
                <a:schemeClr val="tx2">
                  <a:lumMod val="60000"/>
                  <a:lumOff val="40000"/>
                </a:schemeClr>
              </a:solidFill>
              <a:ln w="19050">
                <a:noFill/>
              </a:ln>
              <a:effectLst/>
            </c:spPr>
            <c:extLst>
              <c:ext xmlns:c16="http://schemas.microsoft.com/office/drawing/2014/chart" uri="{C3380CC4-5D6E-409C-BE32-E72D297353CC}">
                <c16:uniqueId val="{00000019-C274-4E0C-A901-EF2A10B1E7FA}"/>
              </c:ext>
            </c:extLst>
          </c:dPt>
          <c:dPt>
            <c:idx val="13"/>
            <c:bubble3D val="0"/>
            <c:spPr>
              <a:solidFill>
                <a:schemeClr val="tx2">
                  <a:lumMod val="60000"/>
                  <a:lumOff val="40000"/>
                </a:schemeClr>
              </a:solidFill>
              <a:ln w="19050">
                <a:noFill/>
              </a:ln>
              <a:effectLst/>
            </c:spPr>
            <c:extLst>
              <c:ext xmlns:c16="http://schemas.microsoft.com/office/drawing/2014/chart" uri="{C3380CC4-5D6E-409C-BE32-E72D297353CC}">
                <c16:uniqueId val="{0000001B-C274-4E0C-A901-EF2A10B1E7FA}"/>
              </c:ext>
            </c:extLst>
          </c:dPt>
          <c:dPt>
            <c:idx val="14"/>
            <c:bubble3D val="0"/>
            <c:spPr>
              <a:solidFill>
                <a:schemeClr val="tx2">
                  <a:lumMod val="60000"/>
                  <a:lumOff val="40000"/>
                </a:schemeClr>
              </a:solidFill>
              <a:ln w="19050">
                <a:noFill/>
              </a:ln>
              <a:effectLst/>
            </c:spPr>
            <c:extLst>
              <c:ext xmlns:c16="http://schemas.microsoft.com/office/drawing/2014/chart" uri="{C3380CC4-5D6E-409C-BE32-E72D297353CC}">
                <c16:uniqueId val="{0000001D-C274-4E0C-A901-EF2A10B1E7FA}"/>
              </c:ext>
            </c:extLst>
          </c:dPt>
          <c:dPt>
            <c:idx val="15"/>
            <c:bubble3D val="0"/>
            <c:spPr>
              <a:solidFill>
                <a:schemeClr val="tx2">
                  <a:lumMod val="60000"/>
                  <a:lumOff val="40000"/>
                </a:schemeClr>
              </a:solidFill>
              <a:ln w="19050">
                <a:noFill/>
              </a:ln>
              <a:effectLst/>
            </c:spPr>
            <c:extLst>
              <c:ext xmlns:c16="http://schemas.microsoft.com/office/drawing/2014/chart" uri="{C3380CC4-5D6E-409C-BE32-E72D297353CC}">
                <c16:uniqueId val="{0000001F-C274-4E0C-A901-EF2A10B1E7FA}"/>
              </c:ext>
            </c:extLst>
          </c:dPt>
          <c:dPt>
            <c:idx val="16"/>
            <c:bubble3D val="0"/>
            <c:spPr>
              <a:solidFill>
                <a:schemeClr val="tx2">
                  <a:lumMod val="60000"/>
                  <a:lumOff val="40000"/>
                </a:schemeClr>
              </a:solidFill>
              <a:ln w="19050">
                <a:noFill/>
              </a:ln>
              <a:effectLst/>
            </c:spPr>
            <c:extLst>
              <c:ext xmlns:c16="http://schemas.microsoft.com/office/drawing/2014/chart" uri="{C3380CC4-5D6E-409C-BE32-E72D297353CC}">
                <c16:uniqueId val="{00000021-C274-4E0C-A901-EF2A10B1E7FA}"/>
              </c:ext>
            </c:extLst>
          </c:dPt>
          <c:dPt>
            <c:idx val="17"/>
            <c:bubble3D val="0"/>
            <c:spPr>
              <a:solidFill>
                <a:schemeClr val="tx2">
                  <a:lumMod val="60000"/>
                  <a:lumOff val="40000"/>
                </a:schemeClr>
              </a:solidFill>
              <a:ln w="19050">
                <a:noFill/>
              </a:ln>
              <a:effectLst/>
            </c:spPr>
            <c:extLst>
              <c:ext xmlns:c16="http://schemas.microsoft.com/office/drawing/2014/chart" uri="{C3380CC4-5D6E-409C-BE32-E72D297353CC}">
                <c16:uniqueId val="{00000023-C274-4E0C-A901-EF2A10B1E7FA}"/>
              </c:ext>
            </c:extLst>
          </c:dPt>
          <c:dPt>
            <c:idx val="18"/>
            <c:bubble3D val="0"/>
            <c:spPr>
              <a:solidFill>
                <a:schemeClr val="tx2">
                  <a:lumMod val="60000"/>
                  <a:lumOff val="40000"/>
                </a:schemeClr>
              </a:solidFill>
              <a:ln w="19050">
                <a:noFill/>
              </a:ln>
              <a:effectLst/>
            </c:spPr>
            <c:extLst>
              <c:ext xmlns:c16="http://schemas.microsoft.com/office/drawing/2014/chart" uri="{C3380CC4-5D6E-409C-BE32-E72D297353CC}">
                <c16:uniqueId val="{00000025-C274-4E0C-A901-EF2A10B1E7FA}"/>
              </c:ext>
            </c:extLst>
          </c:dPt>
          <c:dPt>
            <c:idx val="19"/>
            <c:bubble3D val="0"/>
            <c:spPr>
              <a:solidFill>
                <a:schemeClr val="tx2">
                  <a:lumMod val="60000"/>
                  <a:lumOff val="40000"/>
                </a:schemeClr>
              </a:solidFill>
              <a:ln w="19050">
                <a:noFill/>
              </a:ln>
              <a:effectLst/>
            </c:spPr>
            <c:extLst>
              <c:ext xmlns:c16="http://schemas.microsoft.com/office/drawing/2014/chart" uri="{C3380CC4-5D6E-409C-BE32-E72D297353CC}">
                <c16:uniqueId val="{00000027-C274-4E0C-A901-EF2A10B1E7FA}"/>
              </c:ext>
            </c:extLst>
          </c:dPt>
          <c:val>
            <c:numRef>
              <c:f>'Tabla dinamica'!$M$23:$M$42</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0</c:v>
                </c:pt>
                <c:pt idx="12">
                  <c:v>313800.95469455078</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28-C274-4E0C-A901-EF2A10B1E7FA}"/>
            </c:ext>
          </c:extLst>
        </c:ser>
        <c:dLbls>
          <c:showLegendKey val="0"/>
          <c:showVal val="0"/>
          <c:showCatName val="0"/>
          <c:showSerName val="0"/>
          <c:showPercent val="0"/>
          <c:showBubbleSize val="0"/>
          <c:showLeaderLines val="1"/>
        </c:dLbls>
        <c:firstSliceAng val="0"/>
        <c:holeSize val="50"/>
      </c:doughnutChart>
      <c:doughnutChart>
        <c:varyColors val="1"/>
        <c:ser>
          <c:idx val="1"/>
          <c:order val="1"/>
          <c:tx>
            <c:strRef>
              <c:f>'Tabla dinamica'!$A$27</c:f>
              <c:strCache>
                <c:ptCount val="1"/>
                <c:pt idx="0">
                  <c:v>Hombres</c:v>
                </c:pt>
              </c:strCache>
            </c:strRef>
          </c:tx>
          <c:spPr>
            <a:solidFill>
              <a:srgbClr val="4552FF"/>
            </a:solidFill>
            <a:ln>
              <a:noFill/>
            </a:ln>
          </c:spPr>
          <c:dPt>
            <c:idx val="0"/>
            <c:bubble3D val="0"/>
            <c:spPr>
              <a:solidFill>
                <a:srgbClr val="002060"/>
              </a:solidFill>
              <a:ln w="19050">
                <a:noFill/>
              </a:ln>
              <a:effectLst/>
            </c:spPr>
            <c:extLst>
              <c:ext xmlns:c16="http://schemas.microsoft.com/office/drawing/2014/chart" uri="{C3380CC4-5D6E-409C-BE32-E72D297353CC}">
                <c16:uniqueId val="{0000002A-C274-4E0C-A901-EF2A10B1E7FA}"/>
              </c:ext>
            </c:extLst>
          </c:dPt>
          <c:dPt>
            <c:idx val="1"/>
            <c:bubble3D val="0"/>
            <c:spPr>
              <a:solidFill>
                <a:schemeClr val="bg1">
                  <a:lumMod val="75000"/>
                </a:schemeClr>
              </a:solidFill>
              <a:ln w="19050">
                <a:noFill/>
              </a:ln>
              <a:effectLst/>
            </c:spPr>
            <c:extLst>
              <c:ext xmlns:c16="http://schemas.microsoft.com/office/drawing/2014/chart" uri="{C3380CC4-5D6E-409C-BE32-E72D297353CC}">
                <c16:uniqueId val="{0000002C-C274-4E0C-A901-EF2A10B1E7FA}"/>
              </c:ext>
            </c:extLst>
          </c:dPt>
          <c:val>
            <c:numRef>
              <c:f>'Tabla dinamica'!$B$27:$C$27</c:f>
              <c:numCache>
                <c:formatCode>0.0%</c:formatCode>
                <c:ptCount val="2"/>
                <c:pt idx="0">
                  <c:v>0.63436114226898255</c:v>
                </c:pt>
                <c:pt idx="1">
                  <c:v>0.36563885773101745</c:v>
                </c:pt>
              </c:numCache>
            </c:numRef>
          </c:val>
          <c:extLst>
            <c:ext xmlns:c16="http://schemas.microsoft.com/office/drawing/2014/chart" uri="{C3380CC4-5D6E-409C-BE32-E72D297353CC}">
              <c16:uniqueId val="{0000002D-C274-4E0C-A901-EF2A10B1E7F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85238838435578"/>
          <c:y val="0.16295617157444361"/>
          <c:w val="0.52417108051088179"/>
          <c:h val="0.82933879840362423"/>
        </c:manualLayout>
      </c:layout>
      <c:doughnutChart>
        <c:varyColors val="1"/>
        <c:ser>
          <c:idx val="0"/>
          <c:order val="0"/>
          <c:tx>
            <c:v>d+'Tabla dinamica'!$M$23:$M$41</c:v>
          </c:tx>
          <c:spPr>
            <a:solidFill>
              <a:schemeClr val="tx2">
                <a:lumMod val="60000"/>
                <a:lumOff val="40000"/>
              </a:schemeClr>
            </a:solidFill>
            <a:ln>
              <a:noFill/>
            </a:ln>
          </c:spPr>
          <c:dPt>
            <c:idx val="0"/>
            <c:bubble3D val="0"/>
            <c:spPr>
              <a:solidFill>
                <a:schemeClr val="tx2">
                  <a:lumMod val="60000"/>
                  <a:lumOff val="40000"/>
                </a:schemeClr>
              </a:solidFill>
              <a:ln w="19050">
                <a:noFill/>
              </a:ln>
              <a:effectLst/>
            </c:spPr>
            <c:extLst>
              <c:ext xmlns:c16="http://schemas.microsoft.com/office/drawing/2014/chart" uri="{C3380CC4-5D6E-409C-BE32-E72D297353CC}">
                <c16:uniqueId val="{00000001-0CF5-49E4-AA32-4D78CE74632B}"/>
              </c:ext>
            </c:extLst>
          </c:dPt>
          <c:dPt>
            <c:idx val="1"/>
            <c:bubble3D val="0"/>
            <c:spPr>
              <a:solidFill>
                <a:schemeClr val="tx2">
                  <a:lumMod val="60000"/>
                  <a:lumOff val="40000"/>
                </a:schemeClr>
              </a:solidFill>
              <a:ln w="19050">
                <a:noFill/>
              </a:ln>
              <a:effectLst/>
            </c:spPr>
            <c:extLst>
              <c:ext xmlns:c16="http://schemas.microsoft.com/office/drawing/2014/chart" uri="{C3380CC4-5D6E-409C-BE32-E72D297353CC}">
                <c16:uniqueId val="{00000003-0CF5-49E4-AA32-4D78CE74632B}"/>
              </c:ext>
            </c:extLst>
          </c:dPt>
          <c:dPt>
            <c:idx val="2"/>
            <c:bubble3D val="0"/>
            <c:spPr>
              <a:solidFill>
                <a:schemeClr val="tx2">
                  <a:lumMod val="60000"/>
                  <a:lumOff val="40000"/>
                </a:schemeClr>
              </a:solidFill>
              <a:ln w="19050">
                <a:noFill/>
              </a:ln>
              <a:effectLst/>
            </c:spPr>
            <c:extLst>
              <c:ext xmlns:c16="http://schemas.microsoft.com/office/drawing/2014/chart" uri="{C3380CC4-5D6E-409C-BE32-E72D297353CC}">
                <c16:uniqueId val="{00000005-0CF5-49E4-AA32-4D78CE74632B}"/>
              </c:ext>
            </c:extLst>
          </c:dPt>
          <c:dPt>
            <c:idx val="3"/>
            <c:bubble3D val="0"/>
            <c:spPr>
              <a:solidFill>
                <a:schemeClr val="tx2">
                  <a:lumMod val="60000"/>
                  <a:lumOff val="40000"/>
                </a:schemeClr>
              </a:solidFill>
              <a:ln w="19050">
                <a:noFill/>
              </a:ln>
              <a:effectLst/>
            </c:spPr>
            <c:extLst>
              <c:ext xmlns:c16="http://schemas.microsoft.com/office/drawing/2014/chart" uri="{C3380CC4-5D6E-409C-BE32-E72D297353CC}">
                <c16:uniqueId val="{00000007-0CF5-49E4-AA32-4D78CE74632B}"/>
              </c:ext>
            </c:extLst>
          </c:dPt>
          <c:dPt>
            <c:idx val="4"/>
            <c:bubble3D val="0"/>
            <c:spPr>
              <a:solidFill>
                <a:schemeClr val="tx2">
                  <a:lumMod val="60000"/>
                  <a:lumOff val="40000"/>
                </a:schemeClr>
              </a:solidFill>
              <a:ln w="19050">
                <a:noFill/>
              </a:ln>
              <a:effectLst/>
            </c:spPr>
            <c:extLst>
              <c:ext xmlns:c16="http://schemas.microsoft.com/office/drawing/2014/chart" uri="{C3380CC4-5D6E-409C-BE32-E72D297353CC}">
                <c16:uniqueId val="{00000009-0CF5-49E4-AA32-4D78CE74632B}"/>
              </c:ext>
            </c:extLst>
          </c:dPt>
          <c:dPt>
            <c:idx val="5"/>
            <c:bubble3D val="0"/>
            <c:spPr>
              <a:solidFill>
                <a:schemeClr val="tx2">
                  <a:lumMod val="60000"/>
                  <a:lumOff val="40000"/>
                </a:schemeClr>
              </a:solidFill>
              <a:ln w="19050">
                <a:noFill/>
              </a:ln>
              <a:effectLst/>
            </c:spPr>
            <c:extLst>
              <c:ext xmlns:c16="http://schemas.microsoft.com/office/drawing/2014/chart" uri="{C3380CC4-5D6E-409C-BE32-E72D297353CC}">
                <c16:uniqueId val="{0000000B-0CF5-49E4-AA32-4D78CE74632B}"/>
              </c:ext>
            </c:extLst>
          </c:dPt>
          <c:dPt>
            <c:idx val="6"/>
            <c:bubble3D val="0"/>
            <c:spPr>
              <a:solidFill>
                <a:schemeClr val="tx2">
                  <a:lumMod val="60000"/>
                  <a:lumOff val="40000"/>
                </a:schemeClr>
              </a:solidFill>
              <a:ln w="19050">
                <a:noFill/>
              </a:ln>
              <a:effectLst/>
            </c:spPr>
            <c:extLst>
              <c:ext xmlns:c16="http://schemas.microsoft.com/office/drawing/2014/chart" uri="{C3380CC4-5D6E-409C-BE32-E72D297353CC}">
                <c16:uniqueId val="{0000000D-0CF5-49E4-AA32-4D78CE74632B}"/>
              </c:ext>
            </c:extLst>
          </c:dPt>
          <c:dPt>
            <c:idx val="7"/>
            <c:bubble3D val="0"/>
            <c:spPr>
              <a:solidFill>
                <a:schemeClr val="tx2">
                  <a:lumMod val="60000"/>
                  <a:lumOff val="40000"/>
                </a:schemeClr>
              </a:solidFill>
              <a:ln w="19050">
                <a:noFill/>
              </a:ln>
              <a:effectLst/>
            </c:spPr>
            <c:extLst>
              <c:ext xmlns:c16="http://schemas.microsoft.com/office/drawing/2014/chart" uri="{C3380CC4-5D6E-409C-BE32-E72D297353CC}">
                <c16:uniqueId val="{0000000F-0CF5-49E4-AA32-4D78CE74632B}"/>
              </c:ext>
            </c:extLst>
          </c:dPt>
          <c:dPt>
            <c:idx val="8"/>
            <c:bubble3D val="0"/>
            <c:spPr>
              <a:solidFill>
                <a:schemeClr val="tx2">
                  <a:lumMod val="60000"/>
                  <a:lumOff val="40000"/>
                </a:schemeClr>
              </a:solidFill>
              <a:ln w="19050">
                <a:noFill/>
              </a:ln>
              <a:effectLst/>
            </c:spPr>
            <c:extLst>
              <c:ext xmlns:c16="http://schemas.microsoft.com/office/drawing/2014/chart" uri="{C3380CC4-5D6E-409C-BE32-E72D297353CC}">
                <c16:uniqueId val="{00000011-0CF5-49E4-AA32-4D78CE74632B}"/>
              </c:ext>
            </c:extLst>
          </c:dPt>
          <c:dPt>
            <c:idx val="9"/>
            <c:bubble3D val="0"/>
            <c:spPr>
              <a:solidFill>
                <a:schemeClr val="tx2">
                  <a:lumMod val="60000"/>
                  <a:lumOff val="40000"/>
                </a:schemeClr>
              </a:solidFill>
              <a:ln w="19050">
                <a:noFill/>
              </a:ln>
              <a:effectLst/>
            </c:spPr>
            <c:extLst>
              <c:ext xmlns:c16="http://schemas.microsoft.com/office/drawing/2014/chart" uri="{C3380CC4-5D6E-409C-BE32-E72D297353CC}">
                <c16:uniqueId val="{00000013-0CF5-49E4-AA32-4D78CE74632B}"/>
              </c:ext>
            </c:extLst>
          </c:dPt>
          <c:dPt>
            <c:idx val="10"/>
            <c:bubble3D val="0"/>
            <c:spPr>
              <a:solidFill>
                <a:schemeClr val="tx2">
                  <a:lumMod val="60000"/>
                  <a:lumOff val="40000"/>
                </a:schemeClr>
              </a:solidFill>
              <a:ln w="19050">
                <a:noFill/>
              </a:ln>
              <a:effectLst/>
            </c:spPr>
            <c:extLst>
              <c:ext xmlns:c16="http://schemas.microsoft.com/office/drawing/2014/chart" uri="{C3380CC4-5D6E-409C-BE32-E72D297353CC}">
                <c16:uniqueId val="{00000015-0CF5-49E4-AA32-4D78CE74632B}"/>
              </c:ext>
            </c:extLst>
          </c:dPt>
          <c:dPt>
            <c:idx val="11"/>
            <c:bubble3D val="0"/>
            <c:spPr>
              <a:solidFill>
                <a:schemeClr val="tx2">
                  <a:lumMod val="60000"/>
                  <a:lumOff val="40000"/>
                </a:schemeClr>
              </a:solidFill>
              <a:ln w="19050">
                <a:noFill/>
              </a:ln>
              <a:effectLst/>
            </c:spPr>
            <c:extLst>
              <c:ext xmlns:c16="http://schemas.microsoft.com/office/drawing/2014/chart" uri="{C3380CC4-5D6E-409C-BE32-E72D297353CC}">
                <c16:uniqueId val="{00000017-0CF5-49E4-AA32-4D78CE74632B}"/>
              </c:ext>
            </c:extLst>
          </c:dPt>
          <c:dPt>
            <c:idx val="12"/>
            <c:bubble3D val="0"/>
            <c:spPr>
              <a:solidFill>
                <a:schemeClr val="tx2">
                  <a:lumMod val="60000"/>
                  <a:lumOff val="40000"/>
                </a:schemeClr>
              </a:solidFill>
              <a:ln w="19050">
                <a:noFill/>
              </a:ln>
              <a:effectLst/>
            </c:spPr>
            <c:extLst>
              <c:ext xmlns:c16="http://schemas.microsoft.com/office/drawing/2014/chart" uri="{C3380CC4-5D6E-409C-BE32-E72D297353CC}">
                <c16:uniqueId val="{00000019-0CF5-49E4-AA32-4D78CE74632B}"/>
              </c:ext>
            </c:extLst>
          </c:dPt>
          <c:dPt>
            <c:idx val="13"/>
            <c:bubble3D val="0"/>
            <c:spPr>
              <a:solidFill>
                <a:schemeClr val="tx2">
                  <a:lumMod val="60000"/>
                  <a:lumOff val="40000"/>
                </a:schemeClr>
              </a:solidFill>
              <a:ln w="19050">
                <a:noFill/>
              </a:ln>
              <a:effectLst/>
            </c:spPr>
            <c:extLst>
              <c:ext xmlns:c16="http://schemas.microsoft.com/office/drawing/2014/chart" uri="{C3380CC4-5D6E-409C-BE32-E72D297353CC}">
                <c16:uniqueId val="{0000001B-0CF5-49E4-AA32-4D78CE74632B}"/>
              </c:ext>
            </c:extLst>
          </c:dPt>
          <c:dPt>
            <c:idx val="14"/>
            <c:bubble3D val="0"/>
            <c:spPr>
              <a:solidFill>
                <a:schemeClr val="tx2">
                  <a:lumMod val="60000"/>
                  <a:lumOff val="40000"/>
                </a:schemeClr>
              </a:solidFill>
              <a:ln w="19050">
                <a:noFill/>
              </a:ln>
              <a:effectLst/>
            </c:spPr>
            <c:extLst>
              <c:ext xmlns:c16="http://schemas.microsoft.com/office/drawing/2014/chart" uri="{C3380CC4-5D6E-409C-BE32-E72D297353CC}">
                <c16:uniqueId val="{0000001D-0CF5-49E4-AA32-4D78CE74632B}"/>
              </c:ext>
            </c:extLst>
          </c:dPt>
          <c:dPt>
            <c:idx val="15"/>
            <c:bubble3D val="0"/>
            <c:spPr>
              <a:solidFill>
                <a:schemeClr val="tx2">
                  <a:lumMod val="60000"/>
                  <a:lumOff val="40000"/>
                </a:schemeClr>
              </a:solidFill>
              <a:ln w="19050">
                <a:noFill/>
              </a:ln>
              <a:effectLst/>
            </c:spPr>
            <c:extLst>
              <c:ext xmlns:c16="http://schemas.microsoft.com/office/drawing/2014/chart" uri="{C3380CC4-5D6E-409C-BE32-E72D297353CC}">
                <c16:uniqueId val="{0000001F-0CF5-49E4-AA32-4D78CE74632B}"/>
              </c:ext>
            </c:extLst>
          </c:dPt>
          <c:dPt>
            <c:idx val="16"/>
            <c:bubble3D val="0"/>
            <c:spPr>
              <a:solidFill>
                <a:schemeClr val="tx2">
                  <a:lumMod val="60000"/>
                  <a:lumOff val="40000"/>
                </a:schemeClr>
              </a:solidFill>
              <a:ln w="19050">
                <a:noFill/>
              </a:ln>
              <a:effectLst/>
            </c:spPr>
            <c:extLst>
              <c:ext xmlns:c16="http://schemas.microsoft.com/office/drawing/2014/chart" uri="{C3380CC4-5D6E-409C-BE32-E72D297353CC}">
                <c16:uniqueId val="{00000021-0CF5-49E4-AA32-4D78CE74632B}"/>
              </c:ext>
            </c:extLst>
          </c:dPt>
          <c:dPt>
            <c:idx val="17"/>
            <c:bubble3D val="0"/>
            <c:spPr>
              <a:solidFill>
                <a:schemeClr val="tx2">
                  <a:lumMod val="60000"/>
                  <a:lumOff val="40000"/>
                </a:schemeClr>
              </a:solidFill>
              <a:ln w="19050">
                <a:noFill/>
              </a:ln>
              <a:effectLst/>
            </c:spPr>
            <c:extLst>
              <c:ext xmlns:c16="http://schemas.microsoft.com/office/drawing/2014/chart" uri="{C3380CC4-5D6E-409C-BE32-E72D297353CC}">
                <c16:uniqueId val="{00000023-0CF5-49E4-AA32-4D78CE74632B}"/>
              </c:ext>
            </c:extLst>
          </c:dPt>
          <c:dPt>
            <c:idx val="18"/>
            <c:bubble3D val="0"/>
            <c:spPr>
              <a:solidFill>
                <a:schemeClr val="tx2">
                  <a:lumMod val="60000"/>
                  <a:lumOff val="40000"/>
                </a:schemeClr>
              </a:solidFill>
              <a:ln w="19050">
                <a:noFill/>
              </a:ln>
              <a:effectLst/>
            </c:spPr>
            <c:extLst>
              <c:ext xmlns:c16="http://schemas.microsoft.com/office/drawing/2014/chart" uri="{C3380CC4-5D6E-409C-BE32-E72D297353CC}">
                <c16:uniqueId val="{00000025-0CF5-49E4-AA32-4D78CE74632B}"/>
              </c:ext>
            </c:extLst>
          </c:dPt>
          <c:dPt>
            <c:idx val="19"/>
            <c:bubble3D val="0"/>
            <c:spPr>
              <a:solidFill>
                <a:schemeClr val="tx2">
                  <a:lumMod val="60000"/>
                  <a:lumOff val="40000"/>
                </a:schemeClr>
              </a:solidFill>
              <a:ln w="19050">
                <a:noFill/>
              </a:ln>
              <a:effectLst/>
            </c:spPr>
            <c:extLst>
              <c:ext xmlns:c16="http://schemas.microsoft.com/office/drawing/2014/chart" uri="{C3380CC4-5D6E-409C-BE32-E72D297353CC}">
                <c16:uniqueId val="{00000027-0CF5-49E4-AA32-4D78CE74632B}"/>
              </c:ext>
            </c:extLst>
          </c:dPt>
          <c:val>
            <c:numRef>
              <c:f>'Tabla dinamica'!$M$23:$M$42</c:f>
              <c:numCache>
                <c:formatCode>General</c:formatCode>
                <c:ptCount val="20"/>
                <c:pt idx="0">
                  <c:v>1</c:v>
                </c:pt>
                <c:pt idx="1">
                  <c:v>1</c:v>
                </c:pt>
                <c:pt idx="2">
                  <c:v>1</c:v>
                </c:pt>
                <c:pt idx="3">
                  <c:v>1</c:v>
                </c:pt>
                <c:pt idx="4">
                  <c:v>1</c:v>
                </c:pt>
                <c:pt idx="5">
                  <c:v>1</c:v>
                </c:pt>
                <c:pt idx="6">
                  <c:v>1</c:v>
                </c:pt>
                <c:pt idx="7">
                  <c:v>1</c:v>
                </c:pt>
                <c:pt idx="8">
                  <c:v>1</c:v>
                </c:pt>
                <c:pt idx="9">
                  <c:v>1</c:v>
                </c:pt>
                <c:pt idx="10">
                  <c:v>1</c:v>
                </c:pt>
                <c:pt idx="11">
                  <c:v>0</c:v>
                </c:pt>
                <c:pt idx="12">
                  <c:v>313800.95469455078</c:v>
                </c:pt>
                <c:pt idx="13">
                  <c:v>1</c:v>
                </c:pt>
                <c:pt idx="14">
                  <c:v>1</c:v>
                </c:pt>
                <c:pt idx="15">
                  <c:v>1</c:v>
                </c:pt>
                <c:pt idx="16">
                  <c:v>1</c:v>
                </c:pt>
                <c:pt idx="17">
                  <c:v>1</c:v>
                </c:pt>
                <c:pt idx="18">
                  <c:v>1</c:v>
                </c:pt>
                <c:pt idx="19">
                  <c:v>1</c:v>
                </c:pt>
              </c:numCache>
            </c:numRef>
          </c:val>
          <c:extLst>
            <c:ext xmlns:c16="http://schemas.microsoft.com/office/drawing/2014/chart" uri="{C3380CC4-5D6E-409C-BE32-E72D297353CC}">
              <c16:uniqueId val="{00000028-0CF5-49E4-AA32-4D78CE74632B}"/>
            </c:ext>
          </c:extLst>
        </c:ser>
        <c:dLbls>
          <c:showLegendKey val="0"/>
          <c:showVal val="0"/>
          <c:showCatName val="0"/>
          <c:showSerName val="0"/>
          <c:showPercent val="0"/>
          <c:showBubbleSize val="0"/>
          <c:showLeaderLines val="1"/>
        </c:dLbls>
        <c:firstSliceAng val="0"/>
        <c:holeSize val="50"/>
      </c:doughnutChart>
      <c:doughnutChart>
        <c:varyColors val="1"/>
        <c:ser>
          <c:idx val="1"/>
          <c:order val="1"/>
          <c:tx>
            <c:strRef>
              <c:f>'Tabla dinamica'!$A$28</c:f>
              <c:strCache>
                <c:ptCount val="1"/>
                <c:pt idx="0">
                  <c:v>Mujeres</c:v>
                </c:pt>
              </c:strCache>
            </c:strRef>
          </c:tx>
          <c:spPr>
            <a:solidFill>
              <a:srgbClr val="E74C4C"/>
            </a:solidFill>
          </c:spPr>
          <c:dPt>
            <c:idx val="0"/>
            <c:bubble3D val="0"/>
            <c:spPr>
              <a:solidFill>
                <a:srgbClr val="E74C4C"/>
              </a:solidFill>
              <a:ln w="19050">
                <a:noFill/>
              </a:ln>
              <a:effectLst/>
            </c:spPr>
            <c:extLst>
              <c:ext xmlns:c16="http://schemas.microsoft.com/office/drawing/2014/chart" uri="{C3380CC4-5D6E-409C-BE32-E72D297353CC}">
                <c16:uniqueId val="{0000002A-0CF5-49E4-AA32-4D78CE74632B}"/>
              </c:ext>
            </c:extLst>
          </c:dPt>
          <c:dPt>
            <c:idx val="1"/>
            <c:bubble3D val="0"/>
            <c:spPr>
              <a:solidFill>
                <a:schemeClr val="bg1">
                  <a:lumMod val="75000"/>
                </a:schemeClr>
              </a:solidFill>
              <a:ln w="19050">
                <a:noFill/>
              </a:ln>
              <a:effectLst/>
            </c:spPr>
            <c:extLst>
              <c:ext xmlns:c16="http://schemas.microsoft.com/office/drawing/2014/chart" uri="{C3380CC4-5D6E-409C-BE32-E72D297353CC}">
                <c16:uniqueId val="{0000002C-0CF5-49E4-AA32-4D78CE74632B}"/>
              </c:ext>
            </c:extLst>
          </c:dPt>
          <c:val>
            <c:numRef>
              <c:f>'Tabla dinamica'!$B$28:$C$28</c:f>
              <c:numCache>
                <c:formatCode>0.0%</c:formatCode>
                <c:ptCount val="2"/>
                <c:pt idx="0">
                  <c:v>0.36563885773101745</c:v>
                </c:pt>
                <c:pt idx="1">
                  <c:v>0.63436114226898255</c:v>
                </c:pt>
              </c:numCache>
            </c:numRef>
          </c:val>
          <c:extLst>
            <c:ext xmlns:c16="http://schemas.microsoft.com/office/drawing/2014/chart" uri="{C3380CC4-5D6E-409C-BE32-E72D297353CC}">
              <c16:uniqueId val="{0000002D-0CF5-49E4-AA32-4D78CE74632B}"/>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dinamica!TablaDinámica5</c:name>
    <c:fmtId val="29"/>
  </c:pivotSource>
  <c:chart>
    <c:title>
      <c:tx>
        <c:rich>
          <a:bodyPr rot="0" spcFirstLastPara="1" vertOverflow="ellipsis" vert="horz" wrap="square" anchor="ctr" anchorCtr="1"/>
          <a:lstStyle/>
          <a:p>
            <a:pPr>
              <a:defRPr lang="en-US" sz="1000" b="0" i="0" u="none" strike="noStrike" kern="1200" spc="0" baseline="0">
                <a:solidFill>
                  <a:schemeClr val="bg1"/>
                </a:solidFill>
                <a:latin typeface="Fira Sans" panose="020B0803050000020004" pitchFamily="34" charset="0"/>
                <a:ea typeface="Fira Sans" panose="020B0803050000020004" pitchFamily="34" charset="0"/>
                <a:cs typeface="+mn-cs"/>
              </a:defRPr>
            </a:pPr>
            <a:r>
              <a:rPr lang="en-US" sz="1000" b="0" i="0" u="none" strike="noStrike" kern="1200" spc="0" baseline="0">
                <a:solidFill>
                  <a:schemeClr val="bg1"/>
                </a:solidFill>
                <a:latin typeface="Fira Sans" panose="020B0803050000020004" pitchFamily="34" charset="0"/>
                <a:ea typeface="Fira Sans" panose="020B0803050000020004" pitchFamily="34" charset="0"/>
                <a:cs typeface="+mn-cs"/>
              </a:rPr>
              <a:t>Empresas según sector económico</a:t>
            </a:r>
          </a:p>
        </c:rich>
      </c:tx>
      <c:layout>
        <c:manualLayout>
          <c:xMode val="edge"/>
          <c:yMode val="edge"/>
          <c:x val="7.4565039378273537E-2"/>
          <c:y val="4.3181832349086013E-2"/>
        </c:manualLayout>
      </c:layout>
      <c:overlay val="0"/>
      <c:spPr>
        <a:noFill/>
        <a:ln>
          <a:noFill/>
        </a:ln>
        <a:effectLst/>
      </c:spPr>
      <c:txPr>
        <a:bodyPr rot="0" spcFirstLastPara="1" vertOverflow="ellipsis" vert="horz" wrap="square" anchor="ctr" anchorCtr="1"/>
        <a:lstStyle/>
        <a:p>
          <a:pPr>
            <a:defRPr lang="en-US" sz="1000" b="0" i="0" u="none" strike="noStrike" kern="1200" spc="0" baseline="0">
              <a:solidFill>
                <a:schemeClr val="bg1"/>
              </a:solidFill>
              <a:latin typeface="Fira Sans" panose="020B0803050000020004" pitchFamily="34" charset="0"/>
              <a:ea typeface="Fira Sans" panose="020B0803050000020004" pitchFamily="34" charset="0"/>
              <a:cs typeface="+mn-cs"/>
            </a:defRPr>
          </a:pPr>
          <a:endParaRPr lang="es-E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extLst>
        </c:dLbl>
      </c:pivotFmt>
      <c:pivotFmt>
        <c:idx val="2"/>
        <c:spPr>
          <a:blipFill>
            <a:blip xmlns:r="http://schemas.openxmlformats.org/officeDocument/2006/relationships" r:embed="rId3"/>
            <a:stretch>
              <a:fillRect/>
            </a:stretch>
          </a:blip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'Tabla dinamica'!$G$24</c:f>
              <c:strCache>
                <c:ptCount val="1"/>
                <c:pt idx="0">
                  <c:v>Total</c:v>
                </c:pt>
              </c:strCache>
            </c:strRef>
          </c:tx>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dinamica'!$F$25:$F$28</c:f>
              <c:strCache>
                <c:ptCount val="3"/>
                <c:pt idx="0">
                  <c:v>Industria</c:v>
                </c:pt>
                <c:pt idx="1">
                  <c:v>Comercio</c:v>
                </c:pt>
                <c:pt idx="2">
                  <c:v>Servicios</c:v>
                </c:pt>
              </c:strCache>
            </c:strRef>
          </c:cat>
          <c:val>
            <c:numRef>
              <c:f>'Tabla dinamica'!$G$25:$G$28</c:f>
              <c:numCache>
                <c:formatCode>0.0%</c:formatCode>
                <c:ptCount val="3"/>
                <c:pt idx="0">
                  <c:v>0.21031335278065286</c:v>
                </c:pt>
                <c:pt idx="1">
                  <c:v>0.36219064646654714</c:v>
                </c:pt>
                <c:pt idx="2">
                  <c:v>0.42749600075280009</c:v>
                </c:pt>
              </c:numCache>
            </c:numRef>
          </c:val>
          <c:extLst>
            <c:ext xmlns:c16="http://schemas.microsoft.com/office/drawing/2014/chart" uri="{C3380CC4-5D6E-409C-BE32-E72D297353CC}">
              <c16:uniqueId val="{00000000-AFC8-4207-81B2-561A702DF3C8}"/>
            </c:ext>
          </c:extLst>
        </c:ser>
        <c:dLbls>
          <c:showLegendKey val="0"/>
          <c:showVal val="0"/>
          <c:showCatName val="0"/>
          <c:showSerName val="0"/>
          <c:showPercent val="0"/>
          <c:showBubbleSize val="0"/>
        </c:dLbls>
        <c:gapWidth val="80"/>
        <c:overlap val="20"/>
        <c:axId val="658775744"/>
        <c:axId val="658776160"/>
      </c:barChart>
      <c:catAx>
        <c:axId val="65877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Fira Sans" panose="020B0803050000020004" pitchFamily="34" charset="0"/>
                <a:ea typeface="Fira Sans" panose="020B0803050000020004" pitchFamily="34" charset="0"/>
                <a:cs typeface="+mn-cs"/>
              </a:defRPr>
            </a:pPr>
            <a:endParaRPr lang="es-ES"/>
          </a:p>
        </c:txPr>
        <c:crossAx val="658776160"/>
        <c:crosses val="autoZero"/>
        <c:auto val="1"/>
        <c:lblAlgn val="ctr"/>
        <c:lblOffset val="100"/>
        <c:noMultiLvlLbl val="0"/>
      </c:catAx>
      <c:valAx>
        <c:axId val="658776160"/>
        <c:scaling>
          <c:orientation val="minMax"/>
        </c:scaling>
        <c:delete val="1"/>
        <c:axPos val="l"/>
        <c:numFmt formatCode="0.0%" sourceLinked="1"/>
        <c:majorTickMark val="none"/>
        <c:minorTickMark val="none"/>
        <c:tickLblPos val="nextTo"/>
        <c:crossAx val="658775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12518700825736"/>
          <c:y val="0.10200364298724955"/>
          <c:w val="0.4693349202715526"/>
          <c:h val="0.85152605614749255"/>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dinamica'!$D$64:$D$68</c:f>
              <c:strCache>
                <c:ptCount val="5"/>
                <c:pt idx="0">
                  <c:v>Jóvenes buscadores de primer empleo</c:v>
                </c:pt>
                <c:pt idx="1">
                  <c:v>Pasantes y/o aprendices</c:v>
                </c:pt>
                <c:pt idx="2">
                  <c:v>Mujeres </c:v>
                </c:pt>
                <c:pt idx="3">
                  <c:v>Personas con discapacidad</c:v>
                </c:pt>
                <c:pt idx="4">
                  <c:v>Personas de la población Indígena </c:v>
                </c:pt>
              </c:strCache>
            </c:strRef>
          </c:cat>
          <c:val>
            <c:numRef>
              <c:f>'Tabla dinamica'!$E$64:$E$68</c:f>
              <c:numCache>
                <c:formatCode>0.0%</c:formatCode>
                <c:ptCount val="5"/>
                <c:pt idx="0">
                  <c:v>0.40530452298274056</c:v>
                </c:pt>
                <c:pt idx="1">
                  <c:v>0.3768556186731632</c:v>
                </c:pt>
                <c:pt idx="2">
                  <c:v>0.29246217647151501</c:v>
                </c:pt>
                <c:pt idx="3">
                  <c:v>6.4046186798677823E-2</c:v>
                </c:pt>
                <c:pt idx="4">
                  <c:v>1.9000775542190242E-2</c:v>
                </c:pt>
              </c:numCache>
            </c:numRef>
          </c:val>
          <c:extLst>
            <c:ext xmlns:c16="http://schemas.microsoft.com/office/drawing/2014/chart" uri="{C3380CC4-5D6E-409C-BE32-E72D297353CC}">
              <c16:uniqueId val="{00000001-E523-4EEB-8AE4-345D32921522}"/>
            </c:ext>
          </c:extLst>
        </c:ser>
        <c:dLbls>
          <c:dLblPos val="ctr"/>
          <c:showLegendKey val="0"/>
          <c:showVal val="1"/>
          <c:showCatName val="0"/>
          <c:showSerName val="0"/>
          <c:showPercent val="0"/>
          <c:showBubbleSize val="0"/>
        </c:dLbls>
        <c:gapWidth val="80"/>
        <c:overlap val="20"/>
        <c:axId val="850852767"/>
        <c:axId val="850846111"/>
      </c:barChart>
      <c:catAx>
        <c:axId val="85085276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Roboto Light" panose="02000000000000000000" pitchFamily="2" charset="0"/>
                <a:ea typeface="Roboto Light" panose="02000000000000000000" pitchFamily="2" charset="0"/>
                <a:cs typeface="Absans" pitchFamily="50" charset="0"/>
              </a:defRPr>
            </a:pPr>
            <a:endParaRPr lang="es-ES"/>
          </a:p>
        </c:txPr>
        <c:crossAx val="850846111"/>
        <c:crosses val="autoZero"/>
        <c:auto val="1"/>
        <c:lblAlgn val="ctr"/>
        <c:lblOffset val="100"/>
        <c:noMultiLvlLbl val="0"/>
      </c:catAx>
      <c:valAx>
        <c:axId val="850846111"/>
        <c:scaling>
          <c:orientation val="minMax"/>
        </c:scaling>
        <c:delete val="1"/>
        <c:axPos val="t"/>
        <c:numFmt formatCode="0.0%" sourceLinked="1"/>
        <c:majorTickMark val="none"/>
        <c:minorTickMark val="none"/>
        <c:tickLblPos val="nextTo"/>
        <c:crossAx val="8508527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123162041569396"/>
          <c:y val="8.3893298282352782E-3"/>
          <c:w val="0.38759502521363154"/>
          <c:h val="0.95580603286939581"/>
        </c:manualLayout>
      </c:layout>
      <c:barChart>
        <c:barDir val="bar"/>
        <c:grouping val="clustered"/>
        <c:varyColors val="0"/>
        <c:ser>
          <c:idx val="0"/>
          <c:order val="0"/>
          <c:spPr>
            <a:blipFill>
              <a:blip xmlns:r="http://schemas.openxmlformats.org/officeDocument/2006/relationships" r:embed="rId3"/>
              <a:stretch>
                <a:fillRect/>
              </a:stretch>
            </a:blipFill>
            <a:ln>
              <a:noFill/>
            </a:ln>
            <a:effectLst/>
          </c:spPr>
          <c:invertIfNegative val="0"/>
          <c:dLbls>
            <c:spPr>
              <a:noFill/>
              <a:ln>
                <a:noFill/>
              </a:ln>
              <a:effectLst/>
            </c:spPr>
            <c:txPr>
              <a:bodyPr rot="0" spcFirstLastPara="1" vertOverflow="ellipsis" vert="horz" wrap="square" anchor="ctr" anchorCtr="0"/>
              <a:lstStyle/>
              <a:p>
                <a:pPr algn="ctr">
                  <a:defRPr lang="en-US" sz="10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dinamica'!$E$41:$E$46</c:f>
              <c:strCache>
                <c:ptCount val="6"/>
                <c:pt idx="0">
                  <c:v>Sin instrucción</c:v>
                </c:pt>
                <c:pt idx="1">
                  <c:v>Primaria completa (1er al 9no grado; ex 1er grado al 3er curso)</c:v>
                </c:pt>
                <c:pt idx="2">
                  <c:v>Secundaria completa (Educación media 1er al 3er año, ex 4to al 6to curso)</c:v>
                </c:pt>
                <c:pt idx="3">
                  <c:v>Terciario no universitario completo</c:v>
                </c:pt>
                <c:pt idx="4">
                  <c:v>Universitario completo</c:v>
                </c:pt>
                <c:pt idx="5">
                  <c:v>Postgrado completo</c:v>
                </c:pt>
              </c:strCache>
            </c:strRef>
          </c:cat>
          <c:val>
            <c:numRef>
              <c:f>'Tabla dinamica'!$F$41:$F$46</c:f>
              <c:numCache>
                <c:formatCode>0.0%</c:formatCode>
                <c:ptCount val="6"/>
                <c:pt idx="0">
                  <c:v>1.4610233254702336E-2</c:v>
                </c:pt>
                <c:pt idx="1">
                  <c:v>6.5670877817416956E-2</c:v>
                </c:pt>
                <c:pt idx="2">
                  <c:v>0.5846895863149234</c:v>
                </c:pt>
                <c:pt idx="3">
                  <c:v>5.5294703253528497E-2</c:v>
                </c:pt>
                <c:pt idx="4">
                  <c:v>0.24270638385839163</c:v>
                </c:pt>
                <c:pt idx="5">
                  <c:v>3.7028215501042606E-2</c:v>
                </c:pt>
              </c:numCache>
            </c:numRef>
          </c:val>
          <c:extLst>
            <c:ext xmlns:c16="http://schemas.microsoft.com/office/drawing/2014/chart" uri="{C3380CC4-5D6E-409C-BE32-E72D297353CC}">
              <c16:uniqueId val="{00000000-1903-4F5C-9CCB-C0697FD41E55}"/>
            </c:ext>
          </c:extLst>
        </c:ser>
        <c:dLbls>
          <c:dLblPos val="outEnd"/>
          <c:showLegendKey val="0"/>
          <c:showVal val="1"/>
          <c:showCatName val="0"/>
          <c:showSerName val="0"/>
          <c:showPercent val="0"/>
          <c:showBubbleSize val="0"/>
        </c:dLbls>
        <c:gapWidth val="80"/>
        <c:overlap val="20"/>
        <c:axId val="887857296"/>
        <c:axId val="887843152"/>
      </c:barChart>
      <c:catAx>
        <c:axId val="887857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850" b="0" i="0" u="none" strike="noStrike" kern="1200" baseline="0">
                <a:solidFill>
                  <a:sysClr val="windowText" lastClr="000000"/>
                </a:solidFill>
                <a:latin typeface="Roboto Light" panose="02000000000000000000" pitchFamily="2" charset="0"/>
                <a:ea typeface="Roboto Light" panose="02000000000000000000" pitchFamily="2" charset="0"/>
                <a:cs typeface="Absans" pitchFamily="50" charset="0"/>
              </a:defRPr>
            </a:pPr>
            <a:endParaRPr lang="es-ES"/>
          </a:p>
        </c:txPr>
        <c:crossAx val="887843152"/>
        <c:crosses val="autoZero"/>
        <c:auto val="1"/>
        <c:lblAlgn val="ctr"/>
        <c:lblOffset val="100"/>
        <c:noMultiLvlLbl val="0"/>
      </c:catAx>
      <c:valAx>
        <c:axId val="887843152"/>
        <c:scaling>
          <c:orientation val="minMax"/>
        </c:scaling>
        <c:delete val="1"/>
        <c:axPos val="t"/>
        <c:numFmt formatCode="0.0%" sourceLinked="1"/>
        <c:majorTickMark val="none"/>
        <c:minorTickMark val="none"/>
        <c:tickLblPos val="nextTo"/>
        <c:crossAx val="887857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lgn="ctr">
        <a:defRPr lang="en-US" sz="900" b="0" i="0" u="none" strike="noStrike" kern="1200" baseline="0">
          <a:solidFill>
            <a:sysClr val="windowText" lastClr="000000"/>
          </a:solidFill>
          <a:latin typeface="Roboto Light" panose="02000000000000000000" pitchFamily="2" charset="0"/>
          <a:ea typeface="Roboto Light" panose="02000000000000000000" pitchFamily="2" charset="0"/>
          <a:cs typeface="Absans" pitchFamily="50"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[ETML2024 Dashboard final SINAFOCAL-INE.xlsx]Tabla dinamica!TablaDinámica15</c:name>
    <c:fmtId val="3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8A9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A30E3B"/>
          </a:solidFill>
          <a:ln>
            <a:noFill/>
          </a:ln>
          <a:effectLst/>
        </c:spPr>
      </c:pivotFmt>
      <c:pivotFmt>
        <c:idx val="3"/>
        <c:spPr>
          <a:solidFill>
            <a:srgbClr val="A30E3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8A9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AE894"/>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E68B7"/>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398811613369093E-2"/>
          <c:y val="0.21924607250180683"/>
          <c:w val="0.94168324610171072"/>
          <c:h val="0.56819354102476316"/>
        </c:manualLayout>
      </c:layout>
      <c:barChart>
        <c:barDir val="bar"/>
        <c:grouping val="percentStacked"/>
        <c:varyColors val="0"/>
        <c:ser>
          <c:idx val="0"/>
          <c:order val="0"/>
          <c:tx>
            <c:strRef>
              <c:f>'Tabla dinamica'!$B$77:$B$78</c:f>
              <c:strCache>
                <c:ptCount val="1"/>
                <c:pt idx="0">
                  <c:v>Logró cubrir todas las vacantes</c:v>
                </c:pt>
              </c:strCache>
            </c:strRef>
          </c:tx>
          <c:spPr>
            <a:solidFill>
              <a:srgbClr val="FAE89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dinamica'!$A$79</c:f>
              <c:strCache>
                <c:ptCount val="1"/>
                <c:pt idx="0">
                  <c:v>Total</c:v>
                </c:pt>
              </c:strCache>
            </c:strRef>
          </c:cat>
          <c:val>
            <c:numRef>
              <c:f>'Tabla dinamica'!$B$79</c:f>
              <c:numCache>
                <c:formatCode>0.0%</c:formatCode>
                <c:ptCount val="1"/>
                <c:pt idx="0">
                  <c:v>0.85373443229161849</c:v>
                </c:pt>
              </c:numCache>
            </c:numRef>
          </c:val>
          <c:extLst>
            <c:ext xmlns:c16="http://schemas.microsoft.com/office/drawing/2014/chart" uri="{C3380CC4-5D6E-409C-BE32-E72D297353CC}">
              <c16:uniqueId val="{00000000-41C0-4A15-999D-2CA5E3FB41B3}"/>
            </c:ext>
          </c:extLst>
        </c:ser>
        <c:ser>
          <c:idx val="1"/>
          <c:order val="1"/>
          <c:tx>
            <c:strRef>
              <c:f>'Tabla dinamica'!$C$77:$C$78</c:f>
              <c:strCache>
                <c:ptCount val="1"/>
                <c:pt idx="0">
                  <c:v>No logró cubrir todas las vacantes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 dinamica'!$A$79</c:f>
              <c:strCache>
                <c:ptCount val="1"/>
                <c:pt idx="0">
                  <c:v>Total</c:v>
                </c:pt>
              </c:strCache>
            </c:strRef>
          </c:cat>
          <c:val>
            <c:numRef>
              <c:f>'Tabla dinamica'!$C$79</c:f>
              <c:numCache>
                <c:formatCode>0.0%</c:formatCode>
                <c:ptCount val="1"/>
                <c:pt idx="0">
                  <c:v>0.14626556770838153</c:v>
                </c:pt>
              </c:numCache>
            </c:numRef>
          </c:val>
          <c:extLst>
            <c:ext xmlns:c16="http://schemas.microsoft.com/office/drawing/2014/chart" uri="{C3380CC4-5D6E-409C-BE32-E72D297353CC}">
              <c16:uniqueId val="{00000000-10DC-4455-8661-3E7E5FD8504C}"/>
            </c:ext>
          </c:extLst>
        </c:ser>
        <c:dLbls>
          <c:dLblPos val="ctr"/>
          <c:showLegendKey val="0"/>
          <c:showVal val="1"/>
          <c:showCatName val="0"/>
          <c:showSerName val="0"/>
          <c:showPercent val="0"/>
          <c:showBubbleSize val="0"/>
        </c:dLbls>
        <c:gapWidth val="150"/>
        <c:overlap val="100"/>
        <c:axId val="850894783"/>
        <c:axId val="850890623"/>
      </c:barChart>
      <c:catAx>
        <c:axId val="850894783"/>
        <c:scaling>
          <c:orientation val="minMax"/>
        </c:scaling>
        <c:delete val="1"/>
        <c:axPos val="l"/>
        <c:numFmt formatCode="General" sourceLinked="1"/>
        <c:majorTickMark val="none"/>
        <c:minorTickMark val="none"/>
        <c:tickLblPos val="nextTo"/>
        <c:crossAx val="850890623"/>
        <c:crosses val="autoZero"/>
        <c:auto val="1"/>
        <c:lblAlgn val="ctr"/>
        <c:lblOffset val="100"/>
        <c:noMultiLvlLbl val="0"/>
      </c:catAx>
      <c:valAx>
        <c:axId val="850890623"/>
        <c:scaling>
          <c:orientation val="minMax"/>
          <c:min val="0"/>
        </c:scaling>
        <c:delete val="1"/>
        <c:axPos val="b"/>
        <c:numFmt formatCode="0%" sourceLinked="1"/>
        <c:majorTickMark val="none"/>
        <c:minorTickMark val="none"/>
        <c:tickLblPos val="nextTo"/>
        <c:crossAx val="850894783"/>
        <c:crosses val="autoZero"/>
        <c:crossBetween val="between"/>
      </c:valAx>
      <c:spPr>
        <a:noFill/>
        <a:ln>
          <a:noFill/>
        </a:ln>
        <a:effectLst/>
      </c:spPr>
    </c:plotArea>
    <c:legend>
      <c:legendPos val="t"/>
      <c:layout>
        <c:manualLayout>
          <c:xMode val="edge"/>
          <c:yMode val="edge"/>
          <c:x val="0"/>
          <c:y val="0.71497584541062797"/>
          <c:w val="0.89999991673217072"/>
          <c:h val="0.16127505800905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Roboto Light" panose="02000000000000000000" pitchFamily="2" charset="0"/>
              <a:ea typeface="Roboto Light" panose="02000000000000000000" pitchFamily="2" charset="0"/>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5.png"/><Relationship Id="rId18" Type="http://schemas.openxmlformats.org/officeDocument/2006/relationships/image" Target="../media/image6.png"/><Relationship Id="rId3" Type="http://schemas.openxmlformats.org/officeDocument/2006/relationships/image" Target="../media/image4.svg"/><Relationship Id="rId21" Type="http://schemas.openxmlformats.org/officeDocument/2006/relationships/image" Target="../media/image8.png"/><Relationship Id="rId7" Type="http://schemas.openxmlformats.org/officeDocument/2006/relationships/chart" Target="../charts/chart5.xml"/><Relationship Id="rId12" Type="http://schemas.openxmlformats.org/officeDocument/2006/relationships/hyperlink" Target="#'Secci&#243;n E'!D8"/><Relationship Id="rId17" Type="http://schemas.openxmlformats.org/officeDocument/2006/relationships/hyperlink" Target="#'Secci&#243;n C2_E4_D7'!D8"/><Relationship Id="rId2" Type="http://schemas.openxmlformats.org/officeDocument/2006/relationships/image" Target="../media/image3.png"/><Relationship Id="rId16" Type="http://schemas.openxmlformats.org/officeDocument/2006/relationships/chart" Target="../charts/chart8.xml"/><Relationship Id="rId20" Type="http://schemas.openxmlformats.org/officeDocument/2006/relationships/hyperlink" Target="#Nota!A1"/><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hyperlink" Target="#'Secci&#243;n D'!D8"/><Relationship Id="rId5" Type="http://schemas.openxmlformats.org/officeDocument/2006/relationships/chart" Target="../charts/chart3.xml"/><Relationship Id="rId15" Type="http://schemas.openxmlformats.org/officeDocument/2006/relationships/chart" Target="../charts/chart7.xml"/><Relationship Id="rId10" Type="http://schemas.openxmlformats.org/officeDocument/2006/relationships/hyperlink" Target="#'Secci&#243;n C'!D8"/><Relationship Id="rId19" Type="http://schemas.openxmlformats.org/officeDocument/2006/relationships/image" Target="../media/image7.svg"/><Relationship Id="rId4" Type="http://schemas.openxmlformats.org/officeDocument/2006/relationships/chart" Target="../charts/chart2.xml"/><Relationship Id="rId9" Type="http://schemas.openxmlformats.org/officeDocument/2006/relationships/hyperlink" Target="#'Secci&#243;n A_B'!D8"/><Relationship Id="rId14" Type="http://schemas.openxmlformats.org/officeDocument/2006/relationships/hyperlink" Target="#'Secci&#243;n D (2)'!D8"/></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hyperlink" Target="#'Secci&#243;n D (2)'!D8"/><Relationship Id="rId3" Type="http://schemas.openxmlformats.org/officeDocument/2006/relationships/chart" Target="../charts/chart9.xml"/><Relationship Id="rId7" Type="http://schemas.openxmlformats.org/officeDocument/2006/relationships/chart" Target="../charts/chart12.xml"/><Relationship Id="rId12" Type="http://schemas.openxmlformats.org/officeDocument/2006/relationships/hyperlink" Target="#'Secci&#243;n E'!D8"/><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11.xml"/><Relationship Id="rId11" Type="http://schemas.openxmlformats.org/officeDocument/2006/relationships/hyperlink" Target="#'Secci&#243;n D'!D8"/><Relationship Id="rId5" Type="http://schemas.openxmlformats.org/officeDocument/2006/relationships/image" Target="../media/image9.png"/><Relationship Id="rId15" Type="http://schemas.openxmlformats.org/officeDocument/2006/relationships/image" Target="../media/image8.png"/><Relationship Id="rId10" Type="http://schemas.openxmlformats.org/officeDocument/2006/relationships/hyperlink" Target="#'Secci&#243;n C'!D8"/><Relationship Id="rId4" Type="http://schemas.openxmlformats.org/officeDocument/2006/relationships/chart" Target="../charts/chart10.xml"/><Relationship Id="rId9" Type="http://schemas.openxmlformats.org/officeDocument/2006/relationships/hyperlink" Target="#'Secci&#243;n A_B'!D8"/><Relationship Id="rId14" Type="http://schemas.openxmlformats.org/officeDocument/2006/relationships/hyperlink" Target="#'Secci&#243;n C2_E4_D7'!D8"/></Relationships>
</file>

<file path=xl/drawings/_rels/drawing4.xml.rels><?xml version="1.0" encoding="UTF-8" standalone="yes"?>
<Relationships xmlns="http://schemas.openxmlformats.org/package/2006/relationships"><Relationship Id="rId8" Type="http://schemas.openxmlformats.org/officeDocument/2006/relationships/hyperlink" Target="#'Secci&#243;n C'!D8"/><Relationship Id="rId13" Type="http://schemas.openxmlformats.org/officeDocument/2006/relationships/chart" Target="../charts/chart17.xml"/><Relationship Id="rId3" Type="http://schemas.openxmlformats.org/officeDocument/2006/relationships/chart" Target="../charts/chart14.xml"/><Relationship Id="rId7" Type="http://schemas.openxmlformats.org/officeDocument/2006/relationships/hyperlink" Target="#'Secci&#243;n A_B'!D8"/><Relationship Id="rId12" Type="http://schemas.openxmlformats.org/officeDocument/2006/relationships/hyperlink" Target="#'Secci&#243;n C2_E4_D7'!D8"/><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16.xml"/><Relationship Id="rId11" Type="http://schemas.openxmlformats.org/officeDocument/2006/relationships/hyperlink" Target="#'Secci&#243;n D (2)'!D8"/><Relationship Id="rId5" Type="http://schemas.openxmlformats.org/officeDocument/2006/relationships/chart" Target="../charts/chart15.xml"/><Relationship Id="rId10" Type="http://schemas.openxmlformats.org/officeDocument/2006/relationships/hyperlink" Target="#'Secci&#243;n E'!D8"/><Relationship Id="rId4" Type="http://schemas.openxmlformats.org/officeDocument/2006/relationships/image" Target="../media/image10.png"/><Relationship Id="rId9" Type="http://schemas.openxmlformats.org/officeDocument/2006/relationships/hyperlink" Target="#'Secci&#243;n D'!D8"/><Relationship Id="rId1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hyperlink" Target="#'Secci&#243;n D'!D8"/><Relationship Id="rId3" Type="http://schemas.openxmlformats.org/officeDocument/2006/relationships/chart" Target="../charts/chart18.xml"/><Relationship Id="rId7" Type="http://schemas.openxmlformats.org/officeDocument/2006/relationships/hyperlink" Target="#'Secci&#243;n C'!D8"/><Relationship Id="rId12" Type="http://schemas.openxmlformats.org/officeDocument/2006/relationships/image" Target="../media/image8.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hyperlink" Target="#'Secci&#243;n A_B'!D8"/><Relationship Id="rId11" Type="http://schemas.openxmlformats.org/officeDocument/2006/relationships/hyperlink" Target="#'Secci&#243;n C2_E4_D7'!D8"/><Relationship Id="rId5" Type="http://schemas.openxmlformats.org/officeDocument/2006/relationships/chart" Target="../charts/chart19.xml"/><Relationship Id="rId10" Type="http://schemas.openxmlformats.org/officeDocument/2006/relationships/hyperlink" Target="#'Secci&#243;n D (2)'!D8"/><Relationship Id="rId4" Type="http://schemas.openxmlformats.org/officeDocument/2006/relationships/image" Target="../media/image10.png"/><Relationship Id="rId9" Type="http://schemas.openxmlformats.org/officeDocument/2006/relationships/hyperlink" Target="#'Secci&#243;n E'!D8"/></Relationships>
</file>

<file path=xl/drawings/_rels/drawing6.xml.rels><?xml version="1.0" encoding="UTF-8" standalone="yes"?>
<Relationships xmlns="http://schemas.openxmlformats.org/package/2006/relationships"><Relationship Id="rId8" Type="http://schemas.openxmlformats.org/officeDocument/2006/relationships/hyperlink" Target="#'Secci&#243;n C'!D8"/><Relationship Id="rId13" Type="http://schemas.openxmlformats.org/officeDocument/2006/relationships/chart" Target="../charts/chart23.xml"/><Relationship Id="rId3" Type="http://schemas.openxmlformats.org/officeDocument/2006/relationships/chart" Target="../charts/chart20.xml"/><Relationship Id="rId7" Type="http://schemas.openxmlformats.org/officeDocument/2006/relationships/hyperlink" Target="#'Secci&#243;n A_B'!D8"/><Relationship Id="rId12" Type="http://schemas.openxmlformats.org/officeDocument/2006/relationships/hyperlink" Target="#'Secci&#243;n C2_E4_D7'!D8"/><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5.png"/><Relationship Id="rId11" Type="http://schemas.openxmlformats.org/officeDocument/2006/relationships/hyperlink" Target="#'Secci&#243;n D (2)'!D8"/><Relationship Id="rId5" Type="http://schemas.openxmlformats.org/officeDocument/2006/relationships/chart" Target="../charts/chart22.xml"/><Relationship Id="rId15" Type="http://schemas.openxmlformats.org/officeDocument/2006/relationships/image" Target="../media/image8.png"/><Relationship Id="rId10" Type="http://schemas.openxmlformats.org/officeDocument/2006/relationships/hyperlink" Target="#'Secci&#243;n E'!D8"/><Relationship Id="rId4" Type="http://schemas.openxmlformats.org/officeDocument/2006/relationships/chart" Target="../charts/chart21.xml"/><Relationship Id="rId9" Type="http://schemas.openxmlformats.org/officeDocument/2006/relationships/hyperlink" Target="#'Secci&#243;n D'!D8"/><Relationship Id="rId1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Secci&#243;n A_B'!D8"/><Relationship Id="rId13" Type="http://schemas.openxmlformats.org/officeDocument/2006/relationships/hyperlink" Target="#'Secci&#243;n C2_E4_D7'!D8"/><Relationship Id="rId3" Type="http://schemas.openxmlformats.org/officeDocument/2006/relationships/chart" Target="../charts/chart25.xml"/><Relationship Id="rId7" Type="http://schemas.openxmlformats.org/officeDocument/2006/relationships/chart" Target="../charts/chart28.xml"/><Relationship Id="rId12" Type="http://schemas.openxmlformats.org/officeDocument/2006/relationships/hyperlink" Target="#'Secci&#243;n D (2)'!D8"/><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27.xml"/><Relationship Id="rId11" Type="http://schemas.openxmlformats.org/officeDocument/2006/relationships/hyperlink" Target="#'Secci&#243;n E'!D8"/><Relationship Id="rId5" Type="http://schemas.openxmlformats.org/officeDocument/2006/relationships/chart" Target="../charts/chart26.xml"/><Relationship Id="rId10" Type="http://schemas.openxmlformats.org/officeDocument/2006/relationships/hyperlink" Target="#'Secci&#243;n D'!D8"/><Relationship Id="rId4" Type="http://schemas.openxmlformats.org/officeDocument/2006/relationships/image" Target="../media/image5.png"/><Relationship Id="rId9" Type="http://schemas.openxmlformats.org/officeDocument/2006/relationships/hyperlink" Target="#'Secci&#243;n C'!D8"/><Relationship Id="rId1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hyperlink" Target="#'Secci&#243;n C'!D8"/><Relationship Id="rId7" Type="http://schemas.openxmlformats.org/officeDocument/2006/relationships/hyperlink" Target="#'Secci&#243;n C2_E4_D7'!D8"/><Relationship Id="rId2" Type="http://schemas.openxmlformats.org/officeDocument/2006/relationships/hyperlink" Target="#'Secci&#243;n A_B'!D8"/><Relationship Id="rId1" Type="http://schemas.openxmlformats.org/officeDocument/2006/relationships/image" Target="../media/image5.png"/><Relationship Id="rId6" Type="http://schemas.openxmlformats.org/officeDocument/2006/relationships/hyperlink" Target="#'Secci&#243;n D (2)'!D8"/><Relationship Id="rId5" Type="http://schemas.openxmlformats.org/officeDocument/2006/relationships/hyperlink" Target="#'Secci&#243;n E'!D8"/><Relationship Id="rId4" Type="http://schemas.openxmlformats.org/officeDocument/2006/relationships/hyperlink" Target="#'Secci&#243;n D'!D8"/></Relationships>
</file>

<file path=xl/drawings/drawing1.xml><?xml version="1.0" encoding="utf-8"?>
<xdr:wsDr xmlns:xdr="http://schemas.openxmlformats.org/drawingml/2006/spreadsheetDrawing" xmlns:a="http://schemas.openxmlformats.org/drawingml/2006/main">
  <xdr:twoCellAnchor editAs="oneCell">
    <xdr:from>
      <xdr:col>9</xdr:col>
      <xdr:colOff>861786</xdr:colOff>
      <xdr:row>512</xdr:row>
      <xdr:rowOff>170090</xdr:rowOff>
    </xdr:from>
    <xdr:to>
      <xdr:col>14</xdr:col>
      <xdr:colOff>80272</xdr:colOff>
      <xdr:row>529</xdr:row>
      <xdr:rowOff>93883</xdr:rowOff>
    </xdr:to>
    <xdr:pic>
      <xdr:nvPicPr>
        <xdr:cNvPr id="10" name="Imagen 9">
          <a:extLst>
            <a:ext uri="{FF2B5EF4-FFF2-40B4-BE49-F238E27FC236}">
              <a16:creationId xmlns:a16="http://schemas.microsoft.com/office/drawing/2014/main" id="{7924F565-2E29-40C4-9DFD-6977A9677F6C}"/>
            </a:ext>
          </a:extLst>
        </xdr:cNvPr>
        <xdr:cNvPicPr>
          <a:picLocks noChangeAspect="1"/>
        </xdr:cNvPicPr>
      </xdr:nvPicPr>
      <xdr:blipFill>
        <a:blip xmlns:r="http://schemas.openxmlformats.org/officeDocument/2006/relationships" r:embed="rId1"/>
        <a:stretch>
          <a:fillRect/>
        </a:stretch>
      </xdr:blipFill>
      <xdr:spPr>
        <a:xfrm>
          <a:off x="11622768" y="115626697"/>
          <a:ext cx="6430272" cy="3200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134592</xdr:colOff>
      <xdr:row>20</xdr:row>
      <xdr:rowOff>103532</xdr:rowOff>
    </xdr:from>
    <xdr:to>
      <xdr:col>2</xdr:col>
      <xdr:colOff>496957</xdr:colOff>
      <xdr:row>24</xdr:row>
      <xdr:rowOff>41413</xdr:rowOff>
    </xdr:to>
    <xdr:sp macro="" textlink="">
      <xdr:nvSpPr>
        <xdr:cNvPr id="39" name="Rectángulo: esquinas redondeadas 38">
          <a:extLst>
            <a:ext uri="{FF2B5EF4-FFF2-40B4-BE49-F238E27FC236}">
              <a16:creationId xmlns:a16="http://schemas.microsoft.com/office/drawing/2014/main" id="{7478172B-946E-4EA2-96F2-2289A69DFE7D}"/>
            </a:ext>
          </a:extLst>
        </xdr:cNvPr>
        <xdr:cNvSpPr/>
      </xdr:nvSpPr>
      <xdr:spPr>
        <a:xfrm>
          <a:off x="134592" y="3830706"/>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671763</xdr:colOff>
      <xdr:row>0</xdr:row>
      <xdr:rowOff>0</xdr:rowOff>
    </xdr:from>
    <xdr:to>
      <xdr:col>16</xdr:col>
      <xdr:colOff>431132</xdr:colOff>
      <xdr:row>5</xdr:row>
      <xdr:rowOff>110291</xdr:rowOff>
    </xdr:to>
    <xdr:sp macro="" textlink="">
      <xdr:nvSpPr>
        <xdr:cNvPr id="38" name="Rectángulo: esquinas redondeadas 37">
          <a:extLst>
            <a:ext uri="{FF2B5EF4-FFF2-40B4-BE49-F238E27FC236}">
              <a16:creationId xmlns:a16="http://schemas.microsoft.com/office/drawing/2014/main" id="{CB683759-CF19-4D97-BB85-B3D9073BC56C}"/>
            </a:ext>
          </a:extLst>
        </xdr:cNvPr>
        <xdr:cNvSpPr/>
      </xdr:nvSpPr>
      <xdr:spPr>
        <a:xfrm>
          <a:off x="11018921" y="0"/>
          <a:ext cx="1323474" cy="1062791"/>
        </a:xfrm>
        <a:prstGeom prst="roundRect">
          <a:avLst/>
        </a:prstGeom>
        <a:solidFill>
          <a:srgbClr val="FAE8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i="1">
              <a:solidFill>
                <a:sysClr val="windowText" lastClr="000000"/>
              </a:solidFill>
              <a:latin typeface="+mn-lt"/>
              <a:cs typeface="Absans" pitchFamily="50" charset="0"/>
            </a:rPr>
            <a:t>Presiona Ctrl + Shift + F1 para abrir la pantalla completa</a:t>
          </a:r>
          <a:endParaRPr lang="es-ES" sz="1100" i="1">
            <a:solidFill>
              <a:sysClr val="windowText" lastClr="000000"/>
            </a:solidFill>
            <a:latin typeface="+mn-lt"/>
            <a:cs typeface="Absans" pitchFamily="50" charset="0"/>
          </a:endParaRPr>
        </a:p>
      </xdr:txBody>
    </xdr:sp>
    <xdr:clientData/>
  </xdr:twoCellAnchor>
  <xdr:twoCellAnchor editAs="absolute">
    <xdr:from>
      <xdr:col>11</xdr:col>
      <xdr:colOff>1632</xdr:colOff>
      <xdr:row>16</xdr:row>
      <xdr:rowOff>133349</xdr:rowOff>
    </xdr:from>
    <xdr:to>
      <xdr:col>14</xdr:col>
      <xdr:colOff>134592</xdr:colOff>
      <xdr:row>31</xdr:row>
      <xdr:rowOff>155849</xdr:rowOff>
    </xdr:to>
    <xdr:sp macro="" textlink="">
      <xdr:nvSpPr>
        <xdr:cNvPr id="50" name="Rectángulo: esquinas redondeadas 49">
          <a:extLst>
            <a:ext uri="{FF2B5EF4-FFF2-40B4-BE49-F238E27FC236}">
              <a16:creationId xmlns:a16="http://schemas.microsoft.com/office/drawing/2014/main" id="{FBDDD388-52C6-4FCB-9C1F-41D142F21E00}"/>
            </a:ext>
          </a:extLst>
        </xdr:cNvPr>
        <xdr:cNvSpPr/>
      </xdr:nvSpPr>
      <xdr:spPr>
        <a:xfrm>
          <a:off x="7942583" y="3115088"/>
          <a:ext cx="2462444" cy="2817881"/>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209551</xdr:colOff>
      <xdr:row>0</xdr:row>
      <xdr:rowOff>0</xdr:rowOff>
    </xdr:from>
    <xdr:to>
      <xdr:col>14</xdr:col>
      <xdr:colOff>209550</xdr:colOff>
      <xdr:row>5</xdr:row>
      <xdr:rowOff>104775</xdr:rowOff>
    </xdr:to>
    <xdr:sp macro="" textlink="">
      <xdr:nvSpPr>
        <xdr:cNvPr id="22" name="Rectángulo 21">
          <a:extLst>
            <a:ext uri="{FF2B5EF4-FFF2-40B4-BE49-F238E27FC236}">
              <a16:creationId xmlns:a16="http://schemas.microsoft.com/office/drawing/2014/main" id="{9001C44D-A907-4452-BC8F-0A3123AE3D75}"/>
            </a:ext>
          </a:extLst>
        </xdr:cNvPr>
        <xdr:cNvSpPr/>
      </xdr:nvSpPr>
      <xdr:spPr>
        <a:xfrm>
          <a:off x="1952626" y="0"/>
          <a:ext cx="8591549"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ES" sz="1200">
            <a:latin typeface="Fira Sans ExtraBold" panose="020B0903050000020004" pitchFamily="34" charset="0"/>
            <a:ea typeface="Fira Sans ExtraBold" panose="020B0903050000020004" pitchFamily="34" charset="0"/>
          </a:endParaRPr>
        </a:p>
      </xdr:txBody>
    </xdr:sp>
    <xdr:clientData/>
  </xdr:twoCellAnchor>
  <xdr:twoCellAnchor editAs="absolute">
    <xdr:from>
      <xdr:col>2</xdr:col>
      <xdr:colOff>638175</xdr:colOff>
      <xdr:row>6</xdr:row>
      <xdr:rowOff>104775</xdr:rowOff>
    </xdr:from>
    <xdr:to>
      <xdr:col>6</xdr:col>
      <xdr:colOff>304800</xdr:colOff>
      <xdr:row>15</xdr:row>
      <xdr:rowOff>161925</xdr:rowOff>
    </xdr:to>
    <xdr:sp macro="" textlink="">
      <xdr:nvSpPr>
        <xdr:cNvPr id="3" name="Rectángulo: esquinas redondeadas 2">
          <a:extLst>
            <a:ext uri="{FF2B5EF4-FFF2-40B4-BE49-F238E27FC236}">
              <a16:creationId xmlns:a16="http://schemas.microsoft.com/office/drawing/2014/main" id="{4CFA9D69-891A-407D-8B27-D575217AD521}"/>
            </a:ext>
          </a:extLst>
        </xdr:cNvPr>
        <xdr:cNvSpPr/>
      </xdr:nvSpPr>
      <xdr:spPr>
        <a:xfrm>
          <a:off x="1600701" y="1247775"/>
          <a:ext cx="2794836" cy="177165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6</xdr:col>
      <xdr:colOff>621631</xdr:colOff>
      <xdr:row>16</xdr:row>
      <xdr:rowOff>123323</xdr:rowOff>
    </xdr:from>
    <xdr:to>
      <xdr:col>10</xdr:col>
      <xdr:colOff>601578</xdr:colOff>
      <xdr:row>31</xdr:row>
      <xdr:rowOff>145823</xdr:rowOff>
    </xdr:to>
    <xdr:sp macro="" textlink="">
      <xdr:nvSpPr>
        <xdr:cNvPr id="4" name="Rectángulo: esquinas redondeadas 3">
          <a:extLst>
            <a:ext uri="{FF2B5EF4-FFF2-40B4-BE49-F238E27FC236}">
              <a16:creationId xmlns:a16="http://schemas.microsoft.com/office/drawing/2014/main" id="{4987747C-D8B0-48B7-85DC-5441E18C3252}"/>
            </a:ext>
          </a:extLst>
        </xdr:cNvPr>
        <xdr:cNvSpPr/>
      </xdr:nvSpPr>
      <xdr:spPr>
        <a:xfrm>
          <a:off x="4712368" y="3171323"/>
          <a:ext cx="3108157" cy="288000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6</xdr:col>
      <xdr:colOff>420103</xdr:colOff>
      <xdr:row>6</xdr:row>
      <xdr:rowOff>76200</xdr:rowOff>
    </xdr:from>
    <xdr:to>
      <xdr:col>10</xdr:col>
      <xdr:colOff>199023</xdr:colOff>
      <xdr:row>15</xdr:row>
      <xdr:rowOff>133350</xdr:rowOff>
    </xdr:to>
    <xdr:sp macro="" textlink="">
      <xdr:nvSpPr>
        <xdr:cNvPr id="5" name="Rectángulo: esquinas redondeadas 4">
          <a:extLst>
            <a:ext uri="{FF2B5EF4-FFF2-40B4-BE49-F238E27FC236}">
              <a16:creationId xmlns:a16="http://schemas.microsoft.com/office/drawing/2014/main" id="{3EF76254-EDC5-4109-BBE0-82C1BA973100}"/>
            </a:ext>
          </a:extLst>
        </xdr:cNvPr>
        <xdr:cNvSpPr/>
      </xdr:nvSpPr>
      <xdr:spPr>
        <a:xfrm>
          <a:off x="4510840" y="1219200"/>
          <a:ext cx="2907130" cy="177165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3510</xdr:colOff>
      <xdr:row>17</xdr:row>
      <xdr:rowOff>56146</xdr:rowOff>
    </xdr:from>
    <xdr:to>
      <xdr:col>6</xdr:col>
      <xdr:colOff>370974</xdr:colOff>
      <xdr:row>31</xdr:row>
      <xdr:rowOff>150395</xdr:rowOff>
    </xdr:to>
    <xdr:sp macro="" textlink="">
      <xdr:nvSpPr>
        <xdr:cNvPr id="6" name="Rectángulo: esquinas redondeadas 5">
          <a:extLst>
            <a:ext uri="{FF2B5EF4-FFF2-40B4-BE49-F238E27FC236}">
              <a16:creationId xmlns:a16="http://schemas.microsoft.com/office/drawing/2014/main" id="{A131A27A-8C67-4F93-807F-21D6835614A9}"/>
            </a:ext>
          </a:extLst>
        </xdr:cNvPr>
        <xdr:cNvSpPr/>
      </xdr:nvSpPr>
      <xdr:spPr>
        <a:xfrm>
          <a:off x="1748089" y="3294646"/>
          <a:ext cx="2713622" cy="2761249"/>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10</xdr:col>
      <xdr:colOff>413254</xdr:colOff>
      <xdr:row>6</xdr:row>
      <xdr:rowOff>63165</xdr:rowOff>
    </xdr:from>
    <xdr:to>
      <xdr:col>14</xdr:col>
      <xdr:colOff>124239</xdr:colOff>
      <xdr:row>15</xdr:row>
      <xdr:rowOff>121800</xdr:rowOff>
    </xdr:to>
    <xdr:sp macro="" textlink="">
      <xdr:nvSpPr>
        <xdr:cNvPr id="7" name="Rectángulo: esquinas redondeadas 6">
          <a:extLst>
            <a:ext uri="{FF2B5EF4-FFF2-40B4-BE49-F238E27FC236}">
              <a16:creationId xmlns:a16="http://schemas.microsoft.com/office/drawing/2014/main" id="{2D079FD6-B329-4799-827A-49D5EB1980C6}"/>
            </a:ext>
          </a:extLst>
        </xdr:cNvPr>
        <xdr:cNvSpPr/>
      </xdr:nvSpPr>
      <xdr:spPr>
        <a:xfrm>
          <a:off x="7577711" y="1181317"/>
          <a:ext cx="2816963" cy="1735863"/>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375979</xdr:colOff>
      <xdr:row>6</xdr:row>
      <xdr:rowOff>161926</xdr:rowOff>
    </xdr:from>
    <xdr:to>
      <xdr:col>16</xdr:col>
      <xdr:colOff>747454</xdr:colOff>
      <xdr:row>32</xdr:row>
      <xdr:rowOff>20054</xdr:rowOff>
    </xdr:to>
    <xdr:sp macro="" textlink="">
      <xdr:nvSpPr>
        <xdr:cNvPr id="8" name="Rectángulo: esquinas redondeadas 7">
          <a:extLst>
            <a:ext uri="{FF2B5EF4-FFF2-40B4-BE49-F238E27FC236}">
              <a16:creationId xmlns:a16="http://schemas.microsoft.com/office/drawing/2014/main" id="{AD1980EC-3198-43E8-8043-D3DC40EFFAB3}"/>
            </a:ext>
          </a:extLst>
        </xdr:cNvPr>
        <xdr:cNvSpPr/>
      </xdr:nvSpPr>
      <xdr:spPr>
        <a:xfrm>
          <a:off x="10723137" y="1304926"/>
          <a:ext cx="1935580" cy="481112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10</xdr:col>
      <xdr:colOff>491292</xdr:colOff>
      <xdr:row>7</xdr:row>
      <xdr:rowOff>50131</xdr:rowOff>
    </xdr:from>
    <xdr:to>
      <xdr:col>13</xdr:col>
      <xdr:colOff>735083</xdr:colOff>
      <xdr:row>15</xdr:row>
      <xdr:rowOff>180474</xdr:rowOff>
    </xdr:to>
    <xdr:graphicFrame macro="">
      <xdr:nvGraphicFramePr>
        <xdr:cNvPr id="2" name="Gráfico 1">
          <a:extLst>
            <a:ext uri="{FF2B5EF4-FFF2-40B4-BE49-F238E27FC236}">
              <a16:creationId xmlns:a16="http://schemas.microsoft.com/office/drawing/2014/main" id="{482E1C0E-7380-4961-B501-2F5479E97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17" name="DEPARTAMENTO">
              <a:extLst>
                <a:ext uri="{FF2B5EF4-FFF2-40B4-BE49-F238E27FC236}">
                  <a16:creationId xmlns:a16="http://schemas.microsoft.com/office/drawing/2014/main" id="{59FF7DA4-78AC-460B-8C51-59B14D7D354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0" y="1600201"/>
              <a:ext cx="1410201"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19" name="SECTORF">
              <a:extLst>
                <a:ext uri="{FF2B5EF4-FFF2-40B4-BE49-F238E27FC236}">
                  <a16:creationId xmlns:a16="http://schemas.microsoft.com/office/drawing/2014/main" id="{0C456262-ED2F-42F2-9704-CEA8A997852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a:graphicData>
          </a:graphic>
        </xdr:graphicFrame>
      </mc:Choice>
      <mc:Fallback xmlns="">
        <xdr:sp macro="" textlink="">
          <xdr:nvSpPr>
            <xdr:cNvPr id="0" name=""/>
            <xdr:cNvSpPr>
              <a:spLocks noTextEdit="1"/>
            </xdr:cNvSpPr>
          </xdr:nvSpPr>
          <xdr:spPr>
            <a:xfrm>
              <a:off x="0" y="2576512"/>
              <a:ext cx="1411200"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20" name="Rectángulo: esquinas diagonales redondeadas 19">
          <a:extLst>
            <a:ext uri="{FF2B5EF4-FFF2-40B4-BE49-F238E27FC236}">
              <a16:creationId xmlns:a16="http://schemas.microsoft.com/office/drawing/2014/main" id="{F30EA9AE-30A6-48DF-8096-2E307E67B0B8}"/>
            </a:ext>
          </a:extLst>
        </xdr:cNvPr>
        <xdr:cNvSpPr/>
      </xdr:nvSpPr>
      <xdr:spPr>
        <a:xfrm>
          <a:off x="1858879" y="28575"/>
          <a:ext cx="8869279"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9" name="Triángulo rectángulo 8">
          <a:extLst>
            <a:ext uri="{FF2B5EF4-FFF2-40B4-BE49-F238E27FC236}">
              <a16:creationId xmlns:a16="http://schemas.microsoft.com/office/drawing/2014/main" id="{169EF173-6D67-438D-B1DD-28A5103D45A8}"/>
            </a:ext>
          </a:extLst>
        </xdr:cNvPr>
        <xdr:cNvSpPr/>
      </xdr:nvSpPr>
      <xdr:spPr>
        <a:xfrm rot="10800000">
          <a:off x="1908403"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6" name="Triángulo rectángulo 15">
          <a:extLst>
            <a:ext uri="{FF2B5EF4-FFF2-40B4-BE49-F238E27FC236}">
              <a16:creationId xmlns:a16="http://schemas.microsoft.com/office/drawing/2014/main" id="{9D4590F6-CB59-40EC-8DFA-419E039B511E}"/>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0" name="Rectángulo: una sola esquina redondeada 9">
          <a:extLst>
            <a:ext uri="{FF2B5EF4-FFF2-40B4-BE49-F238E27FC236}">
              <a16:creationId xmlns:a16="http://schemas.microsoft.com/office/drawing/2014/main" id="{C6A70E1E-2E63-4AAA-9362-EFE5302B710F}"/>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2" name="Gráfico 11" descr="Mano con dedo índice apuntando a la derecha con relleno sólido">
          <a:extLst>
            <a:ext uri="{FF2B5EF4-FFF2-40B4-BE49-F238E27FC236}">
              <a16:creationId xmlns:a16="http://schemas.microsoft.com/office/drawing/2014/main" id="{D81B2EC1-0A98-473F-921E-F303376E6C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7333276">
          <a:off x="914401" y="723900"/>
          <a:ext cx="914400" cy="914400"/>
        </a:xfrm>
        <a:prstGeom prst="rect">
          <a:avLst/>
        </a:prstGeom>
      </xdr:spPr>
    </xdr:pic>
    <xdr:clientData/>
  </xdr:twoCellAnchor>
  <xdr:twoCellAnchor editAs="absolute">
    <xdr:from>
      <xdr:col>6</xdr:col>
      <xdr:colOff>457701</xdr:colOff>
      <xdr:row>8</xdr:row>
      <xdr:rowOff>35593</xdr:rowOff>
    </xdr:from>
    <xdr:to>
      <xdr:col>9</xdr:col>
      <xdr:colOff>733927</xdr:colOff>
      <xdr:row>13</xdr:row>
      <xdr:rowOff>121319</xdr:rowOff>
    </xdr:to>
    <xdr:graphicFrame macro="">
      <xdr:nvGraphicFramePr>
        <xdr:cNvPr id="24" name="Gráfico 23">
          <a:extLst>
            <a:ext uri="{FF2B5EF4-FFF2-40B4-BE49-F238E27FC236}">
              <a16:creationId xmlns:a16="http://schemas.microsoft.com/office/drawing/2014/main" id="{62734593-5AAB-40EC-9581-612369819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391528</xdr:colOff>
      <xdr:row>11</xdr:row>
      <xdr:rowOff>134353</xdr:rowOff>
    </xdr:from>
    <xdr:to>
      <xdr:col>9</xdr:col>
      <xdr:colOff>562977</xdr:colOff>
      <xdr:row>15</xdr:row>
      <xdr:rowOff>143878</xdr:rowOff>
    </xdr:to>
    <xdr:graphicFrame macro="">
      <xdr:nvGraphicFramePr>
        <xdr:cNvPr id="25" name="Gráfico 24">
          <a:extLst>
            <a:ext uri="{FF2B5EF4-FFF2-40B4-BE49-F238E27FC236}">
              <a16:creationId xmlns:a16="http://schemas.microsoft.com/office/drawing/2014/main" id="{C739E7E8-4A0B-4CA7-B1BC-65CDD2A84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381501</xdr:colOff>
      <xdr:row>8</xdr:row>
      <xdr:rowOff>140369</xdr:rowOff>
    </xdr:from>
    <xdr:to>
      <xdr:col>10</xdr:col>
      <xdr:colOff>105276</xdr:colOff>
      <xdr:row>10</xdr:row>
      <xdr:rowOff>1635</xdr:rowOff>
    </xdr:to>
    <xdr:sp macro="" textlink="'Tabla dinamica'!C15">
      <xdr:nvSpPr>
        <xdr:cNvPr id="13" name="CuadroTexto 12">
          <a:extLst>
            <a:ext uri="{FF2B5EF4-FFF2-40B4-BE49-F238E27FC236}">
              <a16:creationId xmlns:a16="http://schemas.microsoft.com/office/drawing/2014/main" id="{81E69FF9-FF19-441F-88D4-2EDA318B3517}"/>
            </a:ext>
          </a:extLst>
        </xdr:cNvPr>
        <xdr:cNvSpPr txBox="1"/>
      </xdr:nvSpPr>
      <xdr:spPr>
        <a:xfrm>
          <a:off x="4472238" y="1664369"/>
          <a:ext cx="28519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591405-1DC1-4C9B-B01F-6FC01FF360C5}" type="TxLink">
            <a:rPr lang="en-US" sz="1050" b="0" i="0" u="none" strike="noStrike">
              <a:solidFill>
                <a:schemeClr val="bg1"/>
              </a:solidFill>
              <a:latin typeface="Fira Sans" panose="020B0803050000020004" pitchFamily="34" charset="0"/>
              <a:ea typeface="Fira Sans" panose="020B0803050000020004" pitchFamily="34" charset="0"/>
              <a:cs typeface="Calibri"/>
            </a:rPr>
            <a:pPr/>
            <a:t>Empresas con más de un establecimiento</a:t>
          </a:fld>
          <a:endParaRPr lang="es-ES" sz="1050">
            <a:solidFill>
              <a:schemeClr val="bg1"/>
            </a:solidFill>
            <a:latin typeface="Fira Sans" panose="020B0803050000020004" pitchFamily="34" charset="0"/>
            <a:ea typeface="Fira Sans" panose="020B0803050000020004" pitchFamily="34" charset="0"/>
          </a:endParaRPr>
        </a:p>
      </xdr:txBody>
    </xdr:sp>
    <xdr:clientData/>
  </xdr:twoCellAnchor>
  <xdr:twoCellAnchor editAs="absolute">
    <xdr:from>
      <xdr:col>6</xdr:col>
      <xdr:colOff>361449</xdr:colOff>
      <xdr:row>11</xdr:row>
      <xdr:rowOff>172954</xdr:rowOff>
    </xdr:from>
    <xdr:to>
      <xdr:col>10</xdr:col>
      <xdr:colOff>85224</xdr:colOff>
      <xdr:row>13</xdr:row>
      <xdr:rowOff>30079</xdr:rowOff>
    </xdr:to>
    <xdr:sp macro="" textlink="'Tabla dinamica'!C16">
      <xdr:nvSpPr>
        <xdr:cNvPr id="26" name="CuadroTexto 25">
          <a:extLst>
            <a:ext uri="{FF2B5EF4-FFF2-40B4-BE49-F238E27FC236}">
              <a16:creationId xmlns:a16="http://schemas.microsoft.com/office/drawing/2014/main" id="{00C67824-4415-4B26-A62B-9BDEDF55A7D8}"/>
            </a:ext>
          </a:extLst>
        </xdr:cNvPr>
        <xdr:cNvSpPr txBox="1"/>
      </xdr:nvSpPr>
      <xdr:spPr>
        <a:xfrm>
          <a:off x="4452186" y="2268454"/>
          <a:ext cx="28519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8EA3ACB-3044-499D-8ABD-712BB9E9CA58}" type="TxLink">
            <a:rPr lang="en-US" sz="1050" b="0" i="0" u="none" strike="noStrike">
              <a:solidFill>
                <a:schemeClr val="bg1"/>
              </a:solidFill>
              <a:latin typeface="Fira Sans" panose="020B0803050000020004" pitchFamily="34" charset="0"/>
              <a:ea typeface="Fira Sans" panose="020B0803050000020004" pitchFamily="34" charset="0"/>
              <a:cs typeface="Calibri"/>
            </a:rPr>
            <a:pPr marL="0" indent="0"/>
            <a:t>Empresas con un establecimiento</a:t>
          </a:fld>
          <a:endParaRPr lang="es-ES" sz="1050" b="0" i="0" u="none" strike="noStrike">
            <a:solidFill>
              <a:schemeClr val="bg1"/>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9</xdr:col>
      <xdr:colOff>401052</xdr:colOff>
      <xdr:row>9</xdr:row>
      <xdr:rowOff>159920</xdr:rowOff>
    </xdr:from>
    <xdr:to>
      <xdr:col>10</xdr:col>
      <xdr:colOff>258177</xdr:colOff>
      <xdr:row>12</xdr:row>
      <xdr:rowOff>26570</xdr:rowOff>
    </xdr:to>
    <xdr:sp macro="" textlink="'Tabla dinamica'!D15">
      <xdr:nvSpPr>
        <xdr:cNvPr id="27" name="CuadroTexto 26">
          <a:extLst>
            <a:ext uri="{FF2B5EF4-FFF2-40B4-BE49-F238E27FC236}">
              <a16:creationId xmlns:a16="http://schemas.microsoft.com/office/drawing/2014/main" id="{A6AAC7FF-D8F7-4A27-BA16-A96FD892B4C0}"/>
            </a:ext>
          </a:extLst>
        </xdr:cNvPr>
        <xdr:cNvSpPr txBox="1"/>
      </xdr:nvSpPr>
      <xdr:spPr>
        <a:xfrm>
          <a:off x="6837947" y="1874420"/>
          <a:ext cx="63917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9FD304FB-5CBC-4483-ACF4-DE7176DC5F58}" type="TxLink">
            <a:rPr lang="en-US" sz="1100" b="0" i="0" u="none" strike="noStrike">
              <a:solidFill>
                <a:srgbClr val="000000"/>
              </a:solidFill>
              <a:latin typeface="Fira Sans" panose="020B0803050000020004" pitchFamily="34" charset="0"/>
              <a:ea typeface="Fira Sans" panose="020B0803050000020004" pitchFamily="34" charset="0"/>
              <a:cs typeface="Calibri"/>
            </a:rPr>
            <a:pPr marL="0" indent="0"/>
            <a:t>29,0%</a:t>
          </a:fld>
          <a:endParaRPr lang="es-ES" sz="1100" b="0"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1</xdr:col>
      <xdr:colOff>347826</xdr:colOff>
      <xdr:row>21</xdr:row>
      <xdr:rowOff>16149</xdr:rowOff>
    </xdr:from>
    <xdr:to>
      <xdr:col>2</xdr:col>
      <xdr:colOff>331304</xdr:colOff>
      <xdr:row>23</xdr:row>
      <xdr:rowOff>20706</xdr:rowOff>
    </xdr:to>
    <xdr:sp macro="" textlink="'Tabla dinamica'!L28">
      <xdr:nvSpPr>
        <xdr:cNvPr id="14" name="CuadroTexto 13">
          <a:extLst>
            <a:ext uri="{FF2B5EF4-FFF2-40B4-BE49-F238E27FC236}">
              <a16:creationId xmlns:a16="http://schemas.microsoft.com/office/drawing/2014/main" id="{3EFDCFF2-56C2-41A6-830D-0FD51FF65EB1}"/>
            </a:ext>
          </a:extLst>
        </xdr:cNvPr>
        <xdr:cNvSpPr txBox="1"/>
      </xdr:nvSpPr>
      <xdr:spPr>
        <a:xfrm>
          <a:off x="523831" y="3929682"/>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2</xdr:col>
      <xdr:colOff>317834</xdr:colOff>
      <xdr:row>19</xdr:row>
      <xdr:rowOff>15148</xdr:rowOff>
    </xdr:from>
    <xdr:to>
      <xdr:col>5</xdr:col>
      <xdr:colOff>320842</xdr:colOff>
      <xdr:row>30</xdr:row>
      <xdr:rowOff>121296</xdr:rowOff>
    </xdr:to>
    <xdr:graphicFrame macro="">
      <xdr:nvGraphicFramePr>
        <xdr:cNvPr id="29" name="Gráfico 28">
          <a:extLst>
            <a:ext uri="{FF2B5EF4-FFF2-40B4-BE49-F238E27FC236}">
              <a16:creationId xmlns:a16="http://schemas.microsoft.com/office/drawing/2014/main" id="{DB8ABEB4-4FA8-40B0-9DED-D3CF5A9C5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4</xdr:col>
      <xdr:colOff>188496</xdr:colOff>
      <xdr:row>18</xdr:row>
      <xdr:rowOff>141871</xdr:rowOff>
    </xdr:from>
    <xdr:to>
      <xdr:col>7</xdr:col>
      <xdr:colOff>193139</xdr:colOff>
      <xdr:row>30</xdr:row>
      <xdr:rowOff>62671</xdr:rowOff>
    </xdr:to>
    <xdr:graphicFrame macro="">
      <xdr:nvGraphicFramePr>
        <xdr:cNvPr id="30" name="Gráfico 29">
          <a:extLst>
            <a:ext uri="{FF2B5EF4-FFF2-40B4-BE49-F238E27FC236}">
              <a16:creationId xmlns:a16="http://schemas.microsoft.com/office/drawing/2014/main" id="{A70BBC8C-F48F-457E-805B-6EF6FA3B9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117307</xdr:colOff>
      <xdr:row>20</xdr:row>
      <xdr:rowOff>142875</xdr:rowOff>
    </xdr:from>
    <xdr:to>
      <xdr:col>4</xdr:col>
      <xdr:colOff>394023</xdr:colOff>
      <xdr:row>22</xdr:row>
      <xdr:rowOff>133011</xdr:rowOff>
    </xdr:to>
    <xdr:sp macro="" textlink="'Tabla dinamica'!A27">
      <xdr:nvSpPr>
        <xdr:cNvPr id="32" name="CuadroTexto 31">
          <a:extLst>
            <a:ext uri="{FF2B5EF4-FFF2-40B4-BE49-F238E27FC236}">
              <a16:creationId xmlns:a16="http://schemas.microsoft.com/office/drawing/2014/main" id="{32961877-5EC9-417C-A6CB-9198724F3279}"/>
            </a:ext>
          </a:extLst>
        </xdr:cNvPr>
        <xdr:cNvSpPr txBox="1"/>
      </xdr:nvSpPr>
      <xdr:spPr>
        <a:xfrm>
          <a:off x="1861886" y="3952875"/>
          <a:ext cx="1058769" cy="37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220599-5E55-4A00-A21A-594D29DD707A}" type="TxLink">
            <a:rPr lang="en-US" sz="1200" b="0" i="0" u="none" strike="noStrike">
              <a:solidFill>
                <a:schemeClr val="bg1"/>
              </a:solidFill>
              <a:latin typeface="Fira Sans" panose="020B0803050000020004" pitchFamily="34" charset="0"/>
              <a:ea typeface="Fira Sans" panose="020B0803050000020004" pitchFamily="34" charset="0"/>
              <a:cs typeface="Calibri"/>
            </a:rPr>
            <a:pPr algn="ctr"/>
            <a:t>Hombres</a:t>
          </a:fld>
          <a:endParaRPr lang="es-ES" sz="1100">
            <a:solidFill>
              <a:schemeClr val="bg1"/>
            </a:solidFill>
            <a:latin typeface="Fira Sans" panose="020B0803050000020004" pitchFamily="34" charset="0"/>
            <a:ea typeface="Fira Sans" panose="020B0803050000020004" pitchFamily="34" charset="0"/>
          </a:endParaRPr>
        </a:p>
      </xdr:txBody>
    </xdr:sp>
    <xdr:clientData/>
  </xdr:twoCellAnchor>
  <xdr:twoCellAnchor editAs="absolute">
    <xdr:from>
      <xdr:col>4</xdr:col>
      <xdr:colOff>690313</xdr:colOff>
      <xdr:row>20</xdr:row>
      <xdr:rowOff>113297</xdr:rowOff>
    </xdr:from>
    <xdr:to>
      <xdr:col>6</xdr:col>
      <xdr:colOff>184976</xdr:colOff>
      <xdr:row>22</xdr:row>
      <xdr:rowOff>103433</xdr:rowOff>
    </xdr:to>
    <xdr:sp macro="" textlink="'Tabla dinamica'!A28">
      <xdr:nvSpPr>
        <xdr:cNvPr id="33" name="CuadroTexto 32">
          <a:extLst>
            <a:ext uri="{FF2B5EF4-FFF2-40B4-BE49-F238E27FC236}">
              <a16:creationId xmlns:a16="http://schemas.microsoft.com/office/drawing/2014/main" id="{8D8A176A-594F-4BAB-99BD-41328E767E49}"/>
            </a:ext>
          </a:extLst>
        </xdr:cNvPr>
        <xdr:cNvSpPr txBox="1"/>
      </xdr:nvSpPr>
      <xdr:spPr>
        <a:xfrm>
          <a:off x="3216945" y="3923297"/>
          <a:ext cx="1058768" cy="371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148A668-3833-4ED5-ACD9-A22070B82A5C}" type="TxLink">
            <a:rPr lang="en-US" sz="1100" b="0" i="0" u="none" strike="noStrike">
              <a:solidFill>
                <a:schemeClr val="bg1"/>
              </a:solidFill>
              <a:latin typeface="Fira Sans" panose="020B0803050000020004" pitchFamily="34" charset="0"/>
              <a:ea typeface="Fira Sans" panose="020B0803050000020004" pitchFamily="34" charset="0"/>
              <a:cs typeface="Calibri"/>
            </a:rPr>
            <a:pPr marL="0" indent="0" algn="ctr"/>
            <a:t>Mujeres</a:t>
          </a:fld>
          <a:endParaRPr lang="es-ES" sz="1100" b="0" i="0" u="none" strike="noStrike">
            <a:solidFill>
              <a:schemeClr val="bg1"/>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3</xdr:col>
      <xdr:colOff>357940</xdr:colOff>
      <xdr:row>23</xdr:row>
      <xdr:rowOff>133348</xdr:rowOff>
    </xdr:from>
    <xdr:to>
      <xdr:col>4</xdr:col>
      <xdr:colOff>180473</xdr:colOff>
      <xdr:row>27</xdr:row>
      <xdr:rowOff>54237</xdr:rowOff>
    </xdr:to>
    <xdr:sp macro="" textlink="'Tabla dinamica'!B27">
      <xdr:nvSpPr>
        <xdr:cNvPr id="34" name="CuadroTexto 33">
          <a:extLst>
            <a:ext uri="{FF2B5EF4-FFF2-40B4-BE49-F238E27FC236}">
              <a16:creationId xmlns:a16="http://schemas.microsoft.com/office/drawing/2014/main" id="{2372BFA9-0786-4F4B-A025-ADD89A71F1F0}"/>
            </a:ext>
          </a:extLst>
        </xdr:cNvPr>
        <xdr:cNvSpPr txBox="1"/>
      </xdr:nvSpPr>
      <xdr:spPr>
        <a:xfrm>
          <a:off x="2102519" y="4514848"/>
          <a:ext cx="604586" cy="682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49F97E8-583C-4AC6-AA7C-28B78EAF8506}" type="TxLink">
            <a:rPr lang="en-US" sz="1100" b="0" i="0" u="none" strike="noStrike">
              <a:solidFill>
                <a:srgbClr val="000000"/>
              </a:solidFill>
              <a:latin typeface="Fira Sans" panose="020B0803050000020004" pitchFamily="34" charset="0"/>
              <a:ea typeface="Fira Sans" panose="020B0803050000020004" pitchFamily="34" charset="0"/>
              <a:cs typeface="Calibri"/>
            </a:rPr>
            <a:pPr marL="0" indent="0"/>
            <a:t>63,4%</a:t>
          </a:fld>
          <a:endParaRPr lang="es-ES" sz="1100" b="0"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5</xdr:col>
      <xdr:colOff>212558</xdr:colOff>
      <xdr:row>23</xdr:row>
      <xdr:rowOff>111793</xdr:rowOff>
    </xdr:from>
    <xdr:to>
      <xdr:col>6</xdr:col>
      <xdr:colOff>20052</xdr:colOff>
      <xdr:row>27</xdr:row>
      <xdr:rowOff>32682</xdr:rowOff>
    </xdr:to>
    <xdr:sp macro="" textlink="'Tabla dinamica'!B28">
      <xdr:nvSpPr>
        <xdr:cNvPr id="35" name="CuadroTexto 34">
          <a:extLst>
            <a:ext uri="{FF2B5EF4-FFF2-40B4-BE49-F238E27FC236}">
              <a16:creationId xmlns:a16="http://schemas.microsoft.com/office/drawing/2014/main" id="{8E66A7B5-A2EC-4ECF-9293-FB7E8B1A2C34}"/>
            </a:ext>
          </a:extLst>
        </xdr:cNvPr>
        <xdr:cNvSpPr txBox="1"/>
      </xdr:nvSpPr>
      <xdr:spPr>
        <a:xfrm>
          <a:off x="3521242" y="4493293"/>
          <a:ext cx="589547" cy="682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34548A7D-101A-410A-8D4D-9594222C402E}" type="TxLink">
            <a:rPr lang="en-US" sz="1100" b="0" i="0" u="none" strike="noStrike">
              <a:solidFill>
                <a:srgbClr val="000000"/>
              </a:solidFill>
              <a:latin typeface="Fira Sans" panose="020B0803050000020004" pitchFamily="34" charset="0"/>
              <a:ea typeface="Fira Sans" panose="020B0803050000020004" pitchFamily="34" charset="0"/>
              <a:cs typeface="Calibri"/>
            </a:rPr>
            <a:pPr marL="0" indent="0"/>
            <a:t>36,6%</a:t>
          </a:fld>
          <a:endParaRPr lang="es-ES" sz="1100" b="0"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absolute">
    <xdr:from>
      <xdr:col>3</xdr:col>
      <xdr:colOff>233113</xdr:colOff>
      <xdr:row>17</xdr:row>
      <xdr:rowOff>120316</xdr:rowOff>
    </xdr:from>
    <xdr:to>
      <xdr:col>6</xdr:col>
      <xdr:colOff>451184</xdr:colOff>
      <xdr:row>19</xdr:row>
      <xdr:rowOff>161238</xdr:rowOff>
    </xdr:to>
    <xdr:sp macro="" textlink="">
      <xdr:nvSpPr>
        <xdr:cNvPr id="36" name="CuadroTexto 35">
          <a:extLst>
            <a:ext uri="{FF2B5EF4-FFF2-40B4-BE49-F238E27FC236}">
              <a16:creationId xmlns:a16="http://schemas.microsoft.com/office/drawing/2014/main" id="{042BC82D-1A5A-4E5D-9DCC-C1A68701D6B8}"/>
            </a:ext>
          </a:extLst>
        </xdr:cNvPr>
        <xdr:cNvSpPr txBox="1"/>
      </xdr:nvSpPr>
      <xdr:spPr>
        <a:xfrm>
          <a:off x="1977692" y="3358816"/>
          <a:ext cx="2564229" cy="421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0" i="0" u="none" strike="noStrike">
              <a:solidFill>
                <a:schemeClr val="bg1"/>
              </a:solidFill>
              <a:latin typeface="Fira Sans" panose="020B0803050000020004" pitchFamily="34" charset="0"/>
              <a:ea typeface="Fira Sans" panose="020B0803050000020004" pitchFamily="34" charset="0"/>
              <a:cs typeface="Calibri"/>
            </a:rPr>
            <a:t>Distribución de personas ocupadas por sexo</a:t>
          </a:r>
        </a:p>
      </xdr:txBody>
    </xdr:sp>
    <xdr:clientData/>
  </xdr:twoCellAnchor>
  <xdr:twoCellAnchor editAs="absolute">
    <xdr:from>
      <xdr:col>2</xdr:col>
      <xdr:colOff>601580</xdr:colOff>
      <xdr:row>6</xdr:row>
      <xdr:rowOff>80211</xdr:rowOff>
    </xdr:from>
    <xdr:to>
      <xdr:col>6</xdr:col>
      <xdr:colOff>240631</xdr:colOff>
      <xdr:row>15</xdr:row>
      <xdr:rowOff>130342</xdr:rowOff>
    </xdr:to>
    <xdr:graphicFrame macro="">
      <xdr:nvGraphicFramePr>
        <xdr:cNvPr id="37" name="Gráfico 36">
          <a:extLst>
            <a:ext uri="{FF2B5EF4-FFF2-40B4-BE49-F238E27FC236}">
              <a16:creationId xmlns:a16="http://schemas.microsoft.com/office/drawing/2014/main" id="{28F19382-BB30-4138-BB36-4C914498B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499803</xdr:colOff>
      <xdr:row>8</xdr:row>
      <xdr:rowOff>135356</xdr:rowOff>
    </xdr:from>
    <xdr:to>
      <xdr:col>16</xdr:col>
      <xdr:colOff>604503</xdr:colOff>
      <xdr:row>31</xdr:row>
      <xdr:rowOff>20053</xdr:rowOff>
    </xdr:to>
    <xdr:sp macro="" textlink="">
      <xdr:nvSpPr>
        <xdr:cNvPr id="15" name="Rectángulo 14">
          <a:extLst>
            <a:ext uri="{FF2B5EF4-FFF2-40B4-BE49-F238E27FC236}">
              <a16:creationId xmlns:a16="http://schemas.microsoft.com/office/drawing/2014/main" id="{C45F125D-DBD8-4643-86C0-29A89E4B249F}"/>
            </a:ext>
          </a:extLst>
        </xdr:cNvPr>
        <xdr:cNvSpPr/>
      </xdr:nvSpPr>
      <xdr:spPr>
        <a:xfrm>
          <a:off x="10846961" y="1659356"/>
          <a:ext cx="1668805"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499804</xdr:colOff>
      <xdr:row>7</xdr:row>
      <xdr:rowOff>116307</xdr:rowOff>
    </xdr:from>
    <xdr:to>
      <xdr:col>16</xdr:col>
      <xdr:colOff>604579</xdr:colOff>
      <xdr:row>9</xdr:row>
      <xdr:rowOff>40107</xdr:rowOff>
    </xdr:to>
    <xdr:sp macro="" textlink="">
      <xdr:nvSpPr>
        <xdr:cNvPr id="11" name="Rectángulo 10">
          <a:extLst>
            <a:ext uri="{FF2B5EF4-FFF2-40B4-BE49-F238E27FC236}">
              <a16:creationId xmlns:a16="http://schemas.microsoft.com/office/drawing/2014/main" id="{D36CC13B-E230-48F4-87C3-B22604629CEA}"/>
            </a:ext>
          </a:extLst>
        </xdr:cNvPr>
        <xdr:cNvSpPr/>
      </xdr:nvSpPr>
      <xdr:spPr>
        <a:xfrm>
          <a:off x="10846962" y="1449807"/>
          <a:ext cx="1668880"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 </a:t>
          </a:r>
        </a:p>
      </xdr:txBody>
    </xdr:sp>
    <xdr:clientData/>
  </xdr:twoCellAnchor>
  <xdr:twoCellAnchor>
    <xdr:from>
      <xdr:col>14</xdr:col>
      <xdr:colOff>499804</xdr:colOff>
      <xdr:row>9</xdr:row>
      <xdr:rowOff>131675</xdr:rowOff>
    </xdr:from>
    <xdr:to>
      <xdr:col>16</xdr:col>
      <xdr:colOff>614104</xdr:colOff>
      <xdr:row>15</xdr:row>
      <xdr:rowOff>74660</xdr:rowOff>
    </xdr:to>
    <xdr:sp macro="" textlink="">
      <xdr:nvSpPr>
        <xdr:cNvPr id="23" name="Rectángulo 22">
          <a:hlinkClick xmlns:r="http://schemas.openxmlformats.org/officeDocument/2006/relationships" r:id="rId9"/>
          <a:extLst>
            <a:ext uri="{FF2B5EF4-FFF2-40B4-BE49-F238E27FC236}">
              <a16:creationId xmlns:a16="http://schemas.microsoft.com/office/drawing/2014/main" id="{47A9EC42-3BC5-4B70-B7B0-387CB659B70A}"/>
            </a:ext>
          </a:extLst>
        </xdr:cNvPr>
        <xdr:cNvSpPr/>
      </xdr:nvSpPr>
      <xdr:spPr>
        <a:xfrm>
          <a:off x="10846962" y="1846175"/>
          <a:ext cx="1678405" cy="1085985"/>
        </a:xfrm>
        <a:prstGeom prst="rect">
          <a:avLst/>
        </a:prstGeom>
        <a:solidFill>
          <a:srgbClr val="0A11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rgbClr val="9EFA26"/>
              </a:solidFill>
              <a:effectLst/>
              <a:latin typeface="Absans" pitchFamily="50" charset="0"/>
              <a:ea typeface="+mn-ea"/>
              <a:cs typeface="Absans" pitchFamily="50" charset="0"/>
            </a:rPr>
            <a:t>Caracterización de la empresa y personal ocupado</a:t>
          </a:r>
        </a:p>
      </xdr:txBody>
    </xdr:sp>
    <xdr:clientData/>
  </xdr:twoCellAnchor>
  <xdr:twoCellAnchor>
    <xdr:from>
      <xdr:col>14</xdr:col>
      <xdr:colOff>500305</xdr:colOff>
      <xdr:row>15</xdr:row>
      <xdr:rowOff>166228</xdr:rowOff>
    </xdr:from>
    <xdr:to>
      <xdr:col>16</xdr:col>
      <xdr:colOff>614605</xdr:colOff>
      <xdr:row>18</xdr:row>
      <xdr:rowOff>80728</xdr:rowOff>
    </xdr:to>
    <xdr:sp macro="" textlink="">
      <xdr:nvSpPr>
        <xdr:cNvPr id="40" name="Rectángulo 39">
          <a:hlinkClick xmlns:r="http://schemas.openxmlformats.org/officeDocument/2006/relationships" r:id="rId10"/>
          <a:extLst>
            <a:ext uri="{FF2B5EF4-FFF2-40B4-BE49-F238E27FC236}">
              <a16:creationId xmlns:a16="http://schemas.microsoft.com/office/drawing/2014/main" id="{C110AB4C-C661-4F7F-9CFB-D7A1C87AF923}"/>
            </a:ext>
          </a:extLst>
        </xdr:cNvPr>
        <xdr:cNvSpPr/>
      </xdr:nvSpPr>
      <xdr:spPr>
        <a:xfrm>
          <a:off x="10847463" y="3023728"/>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Puestos vacantes y requisitos</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500306</xdr:colOff>
      <xdr:row>18</xdr:row>
      <xdr:rowOff>172296</xdr:rowOff>
    </xdr:from>
    <xdr:to>
      <xdr:col>16</xdr:col>
      <xdr:colOff>614606</xdr:colOff>
      <xdr:row>21</xdr:row>
      <xdr:rowOff>86796</xdr:rowOff>
    </xdr:to>
    <xdr:sp macro="" textlink="">
      <xdr:nvSpPr>
        <xdr:cNvPr id="41" name="Rectángulo 40">
          <a:hlinkClick xmlns:r="http://schemas.openxmlformats.org/officeDocument/2006/relationships" r:id="rId11"/>
          <a:extLst>
            <a:ext uri="{FF2B5EF4-FFF2-40B4-BE49-F238E27FC236}">
              <a16:creationId xmlns:a16="http://schemas.microsoft.com/office/drawing/2014/main" id="{B64584DA-7460-46A7-86FD-D2EA8EFC0F7B}"/>
            </a:ext>
          </a:extLst>
        </xdr:cNvPr>
        <xdr:cNvSpPr/>
      </xdr:nvSpPr>
      <xdr:spPr>
        <a:xfrm>
          <a:off x="10847464" y="3601296"/>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14</xdr:col>
      <xdr:colOff>489778</xdr:colOff>
      <xdr:row>24</xdr:row>
      <xdr:rowOff>184432</xdr:rowOff>
    </xdr:from>
    <xdr:to>
      <xdr:col>16</xdr:col>
      <xdr:colOff>604078</xdr:colOff>
      <xdr:row>27</xdr:row>
      <xdr:rowOff>98932</xdr:rowOff>
    </xdr:to>
    <xdr:sp macro="" textlink="">
      <xdr:nvSpPr>
        <xdr:cNvPr id="42" name="Rectángulo 41">
          <a:hlinkClick xmlns:r="http://schemas.openxmlformats.org/officeDocument/2006/relationships" r:id="rId12"/>
          <a:extLst>
            <a:ext uri="{FF2B5EF4-FFF2-40B4-BE49-F238E27FC236}">
              <a16:creationId xmlns:a16="http://schemas.microsoft.com/office/drawing/2014/main" id="{9526DF6D-E5AA-4804-989C-9283178190B1}"/>
            </a:ext>
          </a:extLst>
        </xdr:cNvPr>
        <xdr:cNvSpPr/>
      </xdr:nvSpPr>
      <xdr:spPr>
        <a:xfrm>
          <a:off x="10836936" y="4756432"/>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Capacitaciones </a:t>
          </a:r>
          <a:endParaRPr lang="es-ES" sz="1100" b="1">
            <a:solidFill>
              <a:srgbClr val="FDE3E3"/>
            </a:solidFill>
            <a:effectLst/>
            <a:latin typeface="Absans" pitchFamily="50" charset="0"/>
            <a:ea typeface="+mn-ea"/>
            <a:cs typeface="Absans" pitchFamily="50" charset="0"/>
          </a:endParaRPr>
        </a:p>
      </xdr:txBody>
    </xdr:sp>
    <xdr:clientData/>
  </xdr:twoCellAnchor>
  <xdr:twoCellAnchor editAs="oneCell">
    <xdr:from>
      <xdr:col>4</xdr:col>
      <xdr:colOff>310815</xdr:colOff>
      <xdr:row>0</xdr:row>
      <xdr:rowOff>0</xdr:rowOff>
    </xdr:from>
    <xdr:to>
      <xdr:col>12</xdr:col>
      <xdr:colOff>589319</xdr:colOff>
      <xdr:row>2</xdr:row>
      <xdr:rowOff>82826</xdr:rowOff>
    </xdr:to>
    <xdr:pic>
      <xdr:nvPicPr>
        <xdr:cNvPr id="31" name="Imagen 30">
          <a:extLst>
            <a:ext uri="{FF2B5EF4-FFF2-40B4-BE49-F238E27FC236}">
              <a16:creationId xmlns:a16="http://schemas.microsoft.com/office/drawing/2014/main" id="{8161F0CC-0B6B-43E5-BBB6-6A12DB043BF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16304" y="0"/>
          <a:ext cx="6490461" cy="455543"/>
        </a:xfrm>
        <a:prstGeom prst="rect">
          <a:avLst/>
        </a:prstGeom>
      </xdr:spPr>
    </xdr:pic>
    <xdr:clientData/>
  </xdr:twoCellAnchor>
  <xdr:twoCellAnchor>
    <xdr:from>
      <xdr:col>14</xdr:col>
      <xdr:colOff>491281</xdr:colOff>
      <xdr:row>21</xdr:row>
      <xdr:rowOff>178364</xdr:rowOff>
    </xdr:from>
    <xdr:to>
      <xdr:col>16</xdr:col>
      <xdr:colOff>605581</xdr:colOff>
      <xdr:row>24</xdr:row>
      <xdr:rowOff>92864</xdr:rowOff>
    </xdr:to>
    <xdr:sp macro="" textlink="">
      <xdr:nvSpPr>
        <xdr:cNvPr id="46" name="Rectángulo 45">
          <a:hlinkClick xmlns:r="http://schemas.openxmlformats.org/officeDocument/2006/relationships" r:id="rId14"/>
          <a:extLst>
            <a:ext uri="{FF2B5EF4-FFF2-40B4-BE49-F238E27FC236}">
              <a16:creationId xmlns:a16="http://schemas.microsoft.com/office/drawing/2014/main" id="{7B0A285D-28C4-48D2-A3C0-75727D1DC1EA}"/>
            </a:ext>
          </a:extLst>
        </xdr:cNvPr>
        <xdr:cNvSpPr/>
      </xdr:nvSpPr>
      <xdr:spPr>
        <a:xfrm>
          <a:off x="10838439" y="4178864"/>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a:solidFill>
                <a:schemeClr val="lt1"/>
              </a:solidFill>
              <a:effectLst/>
              <a:latin typeface="+mn-lt"/>
              <a:ea typeface="+mn-ea"/>
              <a:cs typeface="+mn-cs"/>
            </a:rPr>
            <a:t>Proyección de la empresa</a:t>
          </a:r>
          <a:endParaRPr lang="es-ES" sz="1100" b="1">
            <a:solidFill>
              <a:srgbClr val="FDE3E3"/>
            </a:solidFill>
            <a:effectLst/>
            <a:latin typeface="Absans" pitchFamily="50" charset="0"/>
            <a:ea typeface="+mn-ea"/>
            <a:cs typeface="Absans" pitchFamily="50" charset="0"/>
          </a:endParaRPr>
        </a:p>
      </xdr:txBody>
    </xdr:sp>
    <xdr:clientData/>
  </xdr:twoCellAnchor>
  <xdr:twoCellAnchor editAs="absolute">
    <xdr:from>
      <xdr:col>6</xdr:col>
      <xdr:colOff>473739</xdr:colOff>
      <xdr:row>5</xdr:row>
      <xdr:rowOff>183480</xdr:rowOff>
    </xdr:from>
    <xdr:to>
      <xdr:col>10</xdr:col>
      <xdr:colOff>180472</xdr:colOff>
      <xdr:row>9</xdr:row>
      <xdr:rowOff>40105</xdr:rowOff>
    </xdr:to>
    <xdr:sp macro="" textlink="">
      <xdr:nvSpPr>
        <xdr:cNvPr id="43" name="CuadroTexto 42">
          <a:extLst>
            <a:ext uri="{FF2B5EF4-FFF2-40B4-BE49-F238E27FC236}">
              <a16:creationId xmlns:a16="http://schemas.microsoft.com/office/drawing/2014/main" id="{FAA3D87B-4352-4CD1-AA14-64CEE7018E11}"/>
            </a:ext>
          </a:extLst>
        </xdr:cNvPr>
        <xdr:cNvSpPr txBox="1"/>
      </xdr:nvSpPr>
      <xdr:spPr>
        <a:xfrm>
          <a:off x="4564476" y="1135980"/>
          <a:ext cx="2834943" cy="61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b="0" i="0" u="none" strike="noStrike">
            <a:solidFill>
              <a:schemeClr val="bg1"/>
            </a:solidFill>
            <a:latin typeface="Fira Sans" panose="020B0803050000020004" pitchFamily="34" charset="0"/>
            <a:ea typeface="Fira Sans" panose="020B0803050000020004" pitchFamily="34" charset="0"/>
            <a:cs typeface="Calibri"/>
          </a:endParaRPr>
        </a:p>
        <a:p>
          <a:r>
            <a:rPr lang="en-US" sz="1000" b="0" i="0" u="none" strike="noStrike" kern="1200" spc="0" baseline="0">
              <a:solidFill>
                <a:schemeClr val="bg1"/>
              </a:solidFill>
              <a:latin typeface="Fira Sans" panose="020B0803050000020004" pitchFamily="34" charset="0"/>
              <a:ea typeface="Fira Sans" panose="020B0803050000020004" pitchFamily="34" charset="0"/>
              <a:cs typeface="+mn-cs"/>
            </a:rPr>
            <a:t>Composición</a:t>
          </a:r>
          <a:r>
            <a:rPr lang="en-US" sz="1000" b="0" i="0" u="none" strike="noStrike">
              <a:solidFill>
                <a:schemeClr val="bg1"/>
              </a:solidFill>
              <a:latin typeface="Fira Sans" panose="020B0803050000020004" pitchFamily="34" charset="0"/>
              <a:ea typeface="Fira Sans" panose="020B0803050000020004" pitchFamily="34" charset="0"/>
              <a:cs typeface="Calibri"/>
            </a:rPr>
            <a:t> de las empresas </a:t>
          </a:r>
        </a:p>
      </xdr:txBody>
    </xdr:sp>
    <xdr:clientData/>
  </xdr:twoCellAnchor>
  <xdr:twoCellAnchor editAs="absolute">
    <xdr:from>
      <xdr:col>10</xdr:col>
      <xdr:colOff>555915</xdr:colOff>
      <xdr:row>6</xdr:row>
      <xdr:rowOff>144620</xdr:rowOff>
    </xdr:from>
    <xdr:to>
      <xdr:col>14</xdr:col>
      <xdr:colOff>176004</xdr:colOff>
      <xdr:row>8</xdr:row>
      <xdr:rowOff>76407</xdr:rowOff>
    </xdr:to>
    <xdr:sp macro="" textlink="">
      <xdr:nvSpPr>
        <xdr:cNvPr id="44" name="CuadroTexto 43">
          <a:extLst>
            <a:ext uri="{FF2B5EF4-FFF2-40B4-BE49-F238E27FC236}">
              <a16:creationId xmlns:a16="http://schemas.microsoft.com/office/drawing/2014/main" id="{8185640B-40CE-4CDF-A9C1-2ED52305494E}"/>
            </a:ext>
          </a:extLst>
        </xdr:cNvPr>
        <xdr:cNvSpPr txBox="1"/>
      </xdr:nvSpPr>
      <xdr:spPr>
        <a:xfrm>
          <a:off x="7720372" y="1262772"/>
          <a:ext cx="2726067" cy="304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chemeClr val="bg1"/>
              </a:solidFill>
              <a:latin typeface="Fira Sans" panose="020B0803050000020004" pitchFamily="34" charset="0"/>
              <a:ea typeface="Fira Sans" panose="020B0803050000020004" pitchFamily="34" charset="0"/>
              <a:cs typeface="Calibri"/>
            </a:rPr>
            <a:t>Rango de antigüedad</a:t>
          </a:r>
          <a:r>
            <a:rPr lang="en-US" sz="1000" b="0" i="0" u="none" strike="noStrike" baseline="0">
              <a:solidFill>
                <a:schemeClr val="bg1"/>
              </a:solidFill>
              <a:latin typeface="Fira Sans" panose="020B0803050000020004" pitchFamily="34" charset="0"/>
              <a:ea typeface="Fira Sans" panose="020B0803050000020004" pitchFamily="34" charset="0"/>
              <a:cs typeface="Calibri"/>
            </a:rPr>
            <a:t> </a:t>
          </a:r>
          <a:r>
            <a:rPr lang="en-US" sz="1000" b="0" i="0" u="none" strike="noStrike">
              <a:solidFill>
                <a:schemeClr val="bg1"/>
              </a:solidFill>
              <a:latin typeface="Fira Sans" panose="020B0803050000020004" pitchFamily="34" charset="0"/>
              <a:ea typeface="Fira Sans" panose="020B0803050000020004" pitchFamily="34" charset="0"/>
              <a:cs typeface="Calibri"/>
            </a:rPr>
            <a:t>de las empresas</a:t>
          </a:r>
        </a:p>
      </xdr:txBody>
    </xdr:sp>
    <xdr:clientData/>
  </xdr:twoCellAnchor>
  <xdr:twoCellAnchor editAs="absolute">
    <xdr:from>
      <xdr:col>7</xdr:col>
      <xdr:colOff>42065</xdr:colOff>
      <xdr:row>17</xdr:row>
      <xdr:rowOff>30407</xdr:rowOff>
    </xdr:from>
    <xdr:to>
      <xdr:col>10</xdr:col>
      <xdr:colOff>415003</xdr:colOff>
      <xdr:row>19</xdr:row>
      <xdr:rowOff>150722</xdr:rowOff>
    </xdr:to>
    <xdr:sp macro="" textlink="">
      <xdr:nvSpPr>
        <xdr:cNvPr id="45" name="CuadroTexto 44">
          <a:extLst>
            <a:ext uri="{FF2B5EF4-FFF2-40B4-BE49-F238E27FC236}">
              <a16:creationId xmlns:a16="http://schemas.microsoft.com/office/drawing/2014/main" id="{DBABD648-B07E-48E9-91EB-4C5DCF22DB7E}"/>
            </a:ext>
          </a:extLst>
        </xdr:cNvPr>
        <xdr:cNvSpPr txBox="1"/>
      </xdr:nvSpPr>
      <xdr:spPr>
        <a:xfrm>
          <a:off x="4877038" y="3198505"/>
          <a:ext cx="2702422" cy="49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u="none" strike="noStrike">
              <a:solidFill>
                <a:schemeClr val="bg1"/>
              </a:solidFill>
              <a:latin typeface="Fira Sans" panose="020B0803050000020004" pitchFamily="34" charset="0"/>
              <a:ea typeface="Fira Sans" panose="020B0803050000020004" pitchFamily="34" charset="0"/>
              <a:cs typeface="Calibri"/>
            </a:rPr>
            <a:t>Nivel educativo de las personas ocupadas </a:t>
          </a:r>
        </a:p>
      </xdr:txBody>
    </xdr:sp>
    <xdr:clientData/>
  </xdr:twoCellAnchor>
  <xdr:twoCellAnchor>
    <xdr:from>
      <xdr:col>11</xdr:col>
      <xdr:colOff>110293</xdr:colOff>
      <xdr:row>19</xdr:row>
      <xdr:rowOff>41412</xdr:rowOff>
    </xdr:from>
    <xdr:to>
      <xdr:col>13</xdr:col>
      <xdr:colOff>651710</xdr:colOff>
      <xdr:row>31</xdr:row>
      <xdr:rowOff>170446</xdr:rowOff>
    </xdr:to>
    <xdr:graphicFrame macro="">
      <xdr:nvGraphicFramePr>
        <xdr:cNvPr id="47" name="Gráfico 46">
          <a:extLst>
            <a:ext uri="{FF2B5EF4-FFF2-40B4-BE49-F238E27FC236}">
              <a16:creationId xmlns:a16="http://schemas.microsoft.com/office/drawing/2014/main" id="{064EEFC2-F872-4A4D-9DA0-88741E2E9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183945</xdr:colOff>
      <xdr:row>16</xdr:row>
      <xdr:rowOff>146535</xdr:rowOff>
    </xdr:from>
    <xdr:to>
      <xdr:col>14</xdr:col>
      <xdr:colOff>17546</xdr:colOff>
      <xdr:row>20</xdr:row>
      <xdr:rowOff>144944</xdr:rowOff>
    </xdr:to>
    <xdr:sp macro="" textlink="">
      <xdr:nvSpPr>
        <xdr:cNvPr id="48" name="Text Box 1">
          <a:extLst>
            <a:ext uri="{FF2B5EF4-FFF2-40B4-BE49-F238E27FC236}">
              <a16:creationId xmlns:a16="http://schemas.microsoft.com/office/drawing/2014/main" id="{0EC0A0AA-EA53-4CE9-BA8D-35FCFE61599F}"/>
            </a:ext>
          </a:extLst>
        </xdr:cNvPr>
        <xdr:cNvSpPr txBox="1">
          <a:spLocks noChangeArrowheads="1"/>
        </xdr:cNvSpPr>
      </xdr:nvSpPr>
      <xdr:spPr bwMode="auto">
        <a:xfrm>
          <a:off x="8124896" y="3128274"/>
          <a:ext cx="2163085" cy="74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00" b="0" i="0" u="none" strike="noStrike">
              <a:solidFill>
                <a:schemeClr val="bg1"/>
              </a:solidFill>
              <a:latin typeface="Fira Sans" panose="020B0803050000020004" pitchFamily="34" charset="0"/>
              <a:ea typeface="Fira Sans" panose="020B0803050000020004" pitchFamily="34" charset="0"/>
              <a:cs typeface="Calibri"/>
            </a:rPr>
            <a:t>Empresas que implementan alguna estrategia para contratar grupos específicos de personas</a:t>
          </a:r>
        </a:p>
      </xdr:txBody>
    </xdr:sp>
    <xdr:clientData/>
  </xdr:twoCellAnchor>
  <xdr:twoCellAnchor>
    <xdr:from>
      <xdr:col>6</xdr:col>
      <xdr:colOff>591553</xdr:colOff>
      <xdr:row>18</xdr:row>
      <xdr:rowOff>60159</xdr:rowOff>
    </xdr:from>
    <xdr:to>
      <xdr:col>10</xdr:col>
      <xdr:colOff>517664</xdr:colOff>
      <xdr:row>32</xdr:row>
      <xdr:rowOff>30080</xdr:rowOff>
    </xdr:to>
    <xdr:graphicFrame macro="">
      <xdr:nvGraphicFramePr>
        <xdr:cNvPr id="49" name="Gráfico 48">
          <a:extLst>
            <a:ext uri="{FF2B5EF4-FFF2-40B4-BE49-F238E27FC236}">
              <a16:creationId xmlns:a16="http://schemas.microsoft.com/office/drawing/2014/main" id="{9737243B-BA9C-49C6-A2C9-5D1728B07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491282</xdr:colOff>
      <xdr:row>28</xdr:row>
      <xdr:rowOff>1</xdr:rowOff>
    </xdr:from>
    <xdr:to>
      <xdr:col>16</xdr:col>
      <xdr:colOff>605582</xdr:colOff>
      <xdr:row>30</xdr:row>
      <xdr:rowOff>105001</xdr:rowOff>
    </xdr:to>
    <xdr:sp macro="" textlink="">
      <xdr:nvSpPr>
        <xdr:cNvPr id="51" name="Rectángulo 50">
          <a:hlinkClick xmlns:r="http://schemas.openxmlformats.org/officeDocument/2006/relationships" r:id="rId17"/>
          <a:extLst>
            <a:ext uri="{FF2B5EF4-FFF2-40B4-BE49-F238E27FC236}">
              <a16:creationId xmlns:a16="http://schemas.microsoft.com/office/drawing/2014/main" id="{E4810D93-E8D9-4256-80C3-B3BD9D276EA0}"/>
            </a:ext>
          </a:extLst>
        </xdr:cNvPr>
        <xdr:cNvSpPr/>
      </xdr:nvSpPr>
      <xdr:spPr>
        <a:xfrm>
          <a:off x="10838440" y="5334001"/>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FDE3E3"/>
              </a:solidFill>
              <a:effectLst/>
              <a:latin typeface="Absans" pitchFamily="50" charset="0"/>
              <a:ea typeface="+mn-ea"/>
              <a:cs typeface="Absans" pitchFamily="50" charset="0"/>
            </a:rPr>
            <a:t>Programas y servicios públicos</a:t>
          </a:r>
        </a:p>
      </xdr:txBody>
    </xdr:sp>
    <xdr:clientData/>
  </xdr:twoCellAnchor>
  <xdr:twoCellAnchor editAs="oneCell">
    <xdr:from>
      <xdr:col>14</xdr:col>
      <xdr:colOff>431132</xdr:colOff>
      <xdr:row>0</xdr:row>
      <xdr:rowOff>40107</xdr:rowOff>
    </xdr:from>
    <xdr:to>
      <xdr:col>16</xdr:col>
      <xdr:colOff>671763</xdr:colOff>
      <xdr:row>6</xdr:row>
      <xdr:rowOff>62599</xdr:rowOff>
    </xdr:to>
    <xdr:pic>
      <xdr:nvPicPr>
        <xdr:cNvPr id="21" name="Gráfico 20" descr="Portátil con relleno sólido">
          <a:extLst>
            <a:ext uri="{FF2B5EF4-FFF2-40B4-BE49-F238E27FC236}">
              <a16:creationId xmlns:a16="http://schemas.microsoft.com/office/drawing/2014/main" id="{FD6B48DC-F46F-476C-AC7D-29FE44BFC404}"/>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t="20948" b="20159"/>
        <a:stretch/>
      </xdr:blipFill>
      <xdr:spPr>
        <a:xfrm>
          <a:off x="10778290" y="40107"/>
          <a:ext cx="1804736" cy="1165492"/>
        </a:xfrm>
        <a:prstGeom prst="rect">
          <a:avLst/>
        </a:prstGeom>
      </xdr:spPr>
    </xdr:pic>
    <xdr:clientData/>
  </xdr:twoCellAnchor>
  <xdr:twoCellAnchor>
    <xdr:from>
      <xdr:col>0</xdr:col>
      <xdr:colOff>103532</xdr:colOff>
      <xdr:row>1</xdr:row>
      <xdr:rowOff>134593</xdr:rowOff>
    </xdr:from>
    <xdr:to>
      <xdr:col>2</xdr:col>
      <xdr:colOff>621196</xdr:colOff>
      <xdr:row>3</xdr:row>
      <xdr:rowOff>72473</xdr:rowOff>
    </xdr:to>
    <xdr:sp macro="" textlink="">
      <xdr:nvSpPr>
        <xdr:cNvPr id="53" name="Rectángulo: esquinas redondeadas 52">
          <a:hlinkClick xmlns:r="http://schemas.openxmlformats.org/officeDocument/2006/relationships" r:id="rId20"/>
          <a:extLst>
            <a:ext uri="{FF2B5EF4-FFF2-40B4-BE49-F238E27FC236}">
              <a16:creationId xmlns:a16="http://schemas.microsoft.com/office/drawing/2014/main" id="{8ACBFA98-0622-4383-955D-CBEB54E7494E}"/>
            </a:ext>
          </a:extLst>
        </xdr:cNvPr>
        <xdr:cNvSpPr/>
      </xdr:nvSpPr>
      <xdr:spPr>
        <a:xfrm>
          <a:off x="103532" y="320952"/>
          <a:ext cx="1470164" cy="310597"/>
        </a:xfrm>
        <a:prstGeom prst="roundRect">
          <a:avLst>
            <a:gd name="adj" fmla="val 36667"/>
          </a:avLst>
        </a:prstGeom>
        <a:solidFill>
          <a:schemeClr val="tx1"/>
        </a:solidFill>
        <a:ln>
          <a:noFill/>
        </a:ln>
        <a:effectLst>
          <a:outerShdw blurRad="76200" dir="13500000" sy="23000" kx="1200000" algn="br" rotWithShape="0">
            <a:prstClr val="black">
              <a:alpha val="20000"/>
            </a:prstClr>
          </a:outerShdw>
          <a:reflection blurRad="6350" stA="50000" endA="300" endPos="5550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a:latin typeface="+mn-lt"/>
              <a:ea typeface="Fira Sans" panose="020B0803050000020004" pitchFamily="34" charset="0"/>
            </a:rPr>
            <a:t>Ficha Técnica </a:t>
          </a:r>
        </a:p>
      </xdr:txBody>
    </xdr:sp>
    <xdr:clientData/>
  </xdr:twoCellAnchor>
  <xdr:twoCellAnchor>
    <xdr:from>
      <xdr:col>2</xdr:col>
      <xdr:colOff>418916</xdr:colOff>
      <xdr:row>2</xdr:row>
      <xdr:rowOff>68588</xdr:rowOff>
    </xdr:from>
    <xdr:to>
      <xdr:col>2</xdr:col>
      <xdr:colOff>524840</xdr:colOff>
      <xdr:row>2</xdr:row>
      <xdr:rowOff>169224</xdr:rowOff>
    </xdr:to>
    <xdr:sp macro="" textlink="">
      <xdr:nvSpPr>
        <xdr:cNvPr id="54" name="Flecha: hacia abajo 53">
          <a:extLst>
            <a:ext uri="{FF2B5EF4-FFF2-40B4-BE49-F238E27FC236}">
              <a16:creationId xmlns:a16="http://schemas.microsoft.com/office/drawing/2014/main" id="{51D6EF75-7574-45BC-BAC0-AAA54A4AB0C1}"/>
            </a:ext>
          </a:extLst>
        </xdr:cNvPr>
        <xdr:cNvSpPr/>
      </xdr:nvSpPr>
      <xdr:spPr>
        <a:xfrm rot="5400000">
          <a:off x="1374060" y="438661"/>
          <a:ext cx="100636" cy="105924"/>
        </a:xfrm>
        <a:prstGeom prst="downArrow">
          <a:avLst/>
        </a:prstGeom>
        <a:solidFill>
          <a:schemeClr val="bg2">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745435</xdr:colOff>
      <xdr:row>32</xdr:row>
      <xdr:rowOff>103533</xdr:rowOff>
    </xdr:from>
    <xdr:to>
      <xdr:col>8</xdr:col>
      <xdr:colOff>558204</xdr:colOff>
      <xdr:row>35</xdr:row>
      <xdr:rowOff>186141</xdr:rowOff>
    </xdr:to>
    <xdr:sp macro="" textlink="">
      <xdr:nvSpPr>
        <xdr:cNvPr id="55" name="Google Shape;1001;p42">
          <a:extLst>
            <a:ext uri="{FF2B5EF4-FFF2-40B4-BE49-F238E27FC236}">
              <a16:creationId xmlns:a16="http://schemas.microsoft.com/office/drawing/2014/main" id="{5BCD4499-986B-40C2-97D4-F0D0857F5721}"/>
            </a:ext>
          </a:extLst>
        </xdr:cNvPr>
        <xdr:cNvSpPr/>
      </xdr:nvSpPr>
      <xdr:spPr>
        <a:xfrm>
          <a:off x="1697935" y="6067011"/>
          <a:ext cx="4471736" cy="641684"/>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editAs="oneCell">
    <xdr:from>
      <xdr:col>0</xdr:col>
      <xdr:colOff>165652</xdr:colOff>
      <xdr:row>21</xdr:row>
      <xdr:rowOff>62118</xdr:rowOff>
    </xdr:from>
    <xdr:to>
      <xdr:col>1</xdr:col>
      <xdr:colOff>352012</xdr:colOff>
      <xdr:row>23</xdr:row>
      <xdr:rowOff>51766</xdr:rowOff>
    </xdr:to>
    <xdr:pic>
      <xdr:nvPicPr>
        <xdr:cNvPr id="52" name="Imagen 51">
          <a:extLst>
            <a:ext uri="{FF2B5EF4-FFF2-40B4-BE49-F238E27FC236}">
              <a16:creationId xmlns:a16="http://schemas.microsoft.com/office/drawing/2014/main" id="{9EB5F30C-6E74-4878-9A60-E59A35ADD876}"/>
            </a:ext>
          </a:extLst>
        </xdr:cNvPr>
        <xdr:cNvPicPr>
          <a:picLocks noChangeAspect="1"/>
        </xdr:cNvPicPr>
      </xdr:nvPicPr>
      <xdr:blipFill>
        <a:blip xmlns:r="http://schemas.openxmlformats.org/officeDocument/2006/relationships" r:embed="rId21"/>
        <a:stretch>
          <a:fillRect/>
        </a:stretch>
      </xdr:blipFill>
      <xdr:spPr>
        <a:xfrm>
          <a:off x="165652" y="3975651"/>
          <a:ext cx="362365" cy="362365"/>
        </a:xfrm>
        <a:prstGeom prst="rect">
          <a:avLst/>
        </a:prstGeom>
      </xdr:spPr>
    </xdr:pic>
    <xdr:clientData/>
  </xdr:twoCellAnchor>
  <xdr:twoCellAnchor>
    <xdr:from>
      <xdr:col>1</xdr:col>
      <xdr:colOff>372717</xdr:colOff>
      <xdr:row>21</xdr:row>
      <xdr:rowOff>41412</xdr:rowOff>
    </xdr:from>
    <xdr:to>
      <xdr:col>2</xdr:col>
      <xdr:colOff>227771</xdr:colOff>
      <xdr:row>22</xdr:row>
      <xdr:rowOff>124239</xdr:rowOff>
    </xdr:to>
    <xdr:sp macro="" textlink="">
      <xdr:nvSpPr>
        <xdr:cNvPr id="58" name="Rectángulo 57">
          <a:extLst>
            <a:ext uri="{FF2B5EF4-FFF2-40B4-BE49-F238E27FC236}">
              <a16:creationId xmlns:a16="http://schemas.microsoft.com/office/drawing/2014/main" id="{8FA1A000-E46D-41B3-9F4B-ABEAC35C93FD}"/>
            </a:ext>
          </a:extLst>
        </xdr:cNvPr>
        <xdr:cNvSpPr/>
      </xdr:nvSpPr>
      <xdr:spPr>
        <a:xfrm>
          <a:off x="548722" y="3954945"/>
          <a:ext cx="631549" cy="2691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189780</xdr:colOff>
      <xdr:row>21</xdr:row>
      <xdr:rowOff>184288</xdr:rowOff>
    </xdr:from>
    <xdr:to>
      <xdr:col>2</xdr:col>
      <xdr:colOff>466495</xdr:colOff>
      <xdr:row>23</xdr:row>
      <xdr:rowOff>174424</xdr:rowOff>
    </xdr:to>
    <xdr:sp macro="" textlink="">
      <xdr:nvSpPr>
        <xdr:cNvPr id="61" name="CuadroTexto 60">
          <a:extLst>
            <a:ext uri="{FF2B5EF4-FFF2-40B4-BE49-F238E27FC236}">
              <a16:creationId xmlns:a16="http://schemas.microsoft.com/office/drawing/2014/main" id="{A86B11D1-3DC5-456A-B5E6-52BA63A43C10}"/>
            </a:ext>
          </a:extLst>
        </xdr:cNvPr>
        <xdr:cNvSpPr txBox="1"/>
      </xdr:nvSpPr>
      <xdr:spPr>
        <a:xfrm>
          <a:off x="365785" y="4097821"/>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twoCellAnchor editAs="absolute">
    <xdr:from>
      <xdr:col>9</xdr:col>
      <xdr:colOff>452818</xdr:colOff>
      <xdr:row>12</xdr:row>
      <xdr:rowOff>180627</xdr:rowOff>
    </xdr:from>
    <xdr:to>
      <xdr:col>10</xdr:col>
      <xdr:colOff>309943</xdr:colOff>
      <xdr:row>15</xdr:row>
      <xdr:rowOff>47277</xdr:rowOff>
    </xdr:to>
    <xdr:sp macro="" textlink="'Tabla dinamica'!D16">
      <xdr:nvSpPr>
        <xdr:cNvPr id="65" name="CuadroTexto 64">
          <a:extLst>
            <a:ext uri="{FF2B5EF4-FFF2-40B4-BE49-F238E27FC236}">
              <a16:creationId xmlns:a16="http://schemas.microsoft.com/office/drawing/2014/main" id="{E0A6A143-1F53-4692-BE9D-96C8966610EE}"/>
            </a:ext>
          </a:extLst>
        </xdr:cNvPr>
        <xdr:cNvSpPr txBox="1"/>
      </xdr:nvSpPr>
      <xdr:spPr>
        <a:xfrm>
          <a:off x="6840780" y="2416931"/>
          <a:ext cx="633620" cy="425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B8B20BC4-D77D-4F3A-81D0-086D632CE84B}" type="TxLink">
            <a:rPr lang="en-US" sz="1100" b="0" i="0" u="none" strike="noStrike">
              <a:solidFill>
                <a:srgbClr val="000000"/>
              </a:solidFill>
              <a:latin typeface="Fira Sans" panose="020B0803050000020004" pitchFamily="34" charset="0"/>
              <a:ea typeface="Fira Sans" panose="020B0803050000020004" pitchFamily="34" charset="0"/>
              <a:cs typeface="Calibri"/>
            </a:rPr>
            <a:pPr marL="0" indent="0"/>
            <a:t>71,0%</a:t>
          </a:fld>
          <a:endParaRPr lang="es-ES" sz="1100" b="0"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209551</xdr:colOff>
      <xdr:row>0</xdr:row>
      <xdr:rowOff>0</xdr:rowOff>
    </xdr:from>
    <xdr:to>
      <xdr:col>14</xdr:col>
      <xdr:colOff>209550</xdr:colOff>
      <xdr:row>5</xdr:row>
      <xdr:rowOff>104775</xdr:rowOff>
    </xdr:to>
    <xdr:sp macro="" textlink="">
      <xdr:nvSpPr>
        <xdr:cNvPr id="2" name="Rectángulo 1">
          <a:extLst>
            <a:ext uri="{FF2B5EF4-FFF2-40B4-BE49-F238E27FC236}">
              <a16:creationId xmlns:a16="http://schemas.microsoft.com/office/drawing/2014/main" id="{2F8ED25A-6DFB-4F82-93AE-3E979EACA95B}"/>
            </a:ext>
          </a:extLst>
        </xdr:cNvPr>
        <xdr:cNvSpPr/>
      </xdr:nvSpPr>
      <xdr:spPr>
        <a:xfrm>
          <a:off x="1952626" y="0"/>
          <a:ext cx="8591549"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clientData/>
  </xdr:twoCellAnchor>
  <xdr:twoCellAnchor editAs="absolute">
    <xdr:from>
      <xdr:col>3</xdr:col>
      <xdr:colOff>40107</xdr:colOff>
      <xdr:row>6</xdr:row>
      <xdr:rowOff>0</xdr:rowOff>
    </xdr:from>
    <xdr:to>
      <xdr:col>8</xdr:col>
      <xdr:colOff>150395</xdr:colOff>
      <xdr:row>18</xdr:row>
      <xdr:rowOff>0</xdr:rowOff>
    </xdr:to>
    <xdr:sp macro="" textlink="">
      <xdr:nvSpPr>
        <xdr:cNvPr id="3" name="Rectángulo: esquinas redondeadas 2">
          <a:extLst>
            <a:ext uri="{FF2B5EF4-FFF2-40B4-BE49-F238E27FC236}">
              <a16:creationId xmlns:a16="http://schemas.microsoft.com/office/drawing/2014/main" id="{DC77E559-1503-4A04-BC2A-1B160150449F}"/>
            </a:ext>
          </a:extLst>
        </xdr:cNvPr>
        <xdr:cNvSpPr/>
      </xdr:nvSpPr>
      <xdr:spPr>
        <a:xfrm>
          <a:off x="1786357" y="1143000"/>
          <a:ext cx="4026121" cy="228600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2</xdr:col>
      <xdr:colOff>738049</xdr:colOff>
      <xdr:row>18</xdr:row>
      <xdr:rowOff>101765</xdr:rowOff>
    </xdr:from>
    <xdr:to>
      <xdr:col>9</xdr:col>
      <xdr:colOff>486277</xdr:colOff>
      <xdr:row>32</xdr:row>
      <xdr:rowOff>98758</xdr:rowOff>
    </xdr:to>
    <xdr:sp macro="" textlink="">
      <xdr:nvSpPr>
        <xdr:cNvPr id="4" name="Rectángulo: esquinas redondeadas 3">
          <a:extLst>
            <a:ext uri="{FF2B5EF4-FFF2-40B4-BE49-F238E27FC236}">
              <a16:creationId xmlns:a16="http://schemas.microsoft.com/office/drawing/2014/main" id="{C23801C3-8BE0-4373-B098-A8F4CB17ECA2}"/>
            </a:ext>
          </a:extLst>
        </xdr:cNvPr>
        <xdr:cNvSpPr/>
      </xdr:nvSpPr>
      <xdr:spPr>
        <a:xfrm>
          <a:off x="1701132" y="3530765"/>
          <a:ext cx="5230395" cy="2663993"/>
        </a:xfrm>
        <a:prstGeom prst="roundRect">
          <a:avLst>
            <a:gd name="adj" fmla="val 12297"/>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10</xdr:col>
      <xdr:colOff>0</xdr:colOff>
      <xdr:row>18</xdr:row>
      <xdr:rowOff>74083</xdr:rowOff>
    </xdr:from>
    <xdr:to>
      <xdr:col>14</xdr:col>
      <xdr:colOff>262641</xdr:colOff>
      <xdr:row>36</xdr:row>
      <xdr:rowOff>80207</xdr:rowOff>
    </xdr:to>
    <xdr:sp macro="" textlink="">
      <xdr:nvSpPr>
        <xdr:cNvPr id="7" name="Rectángulo: esquinas redondeadas 6">
          <a:extLst>
            <a:ext uri="{FF2B5EF4-FFF2-40B4-BE49-F238E27FC236}">
              <a16:creationId xmlns:a16="http://schemas.microsoft.com/office/drawing/2014/main" id="{8B05C9F2-4695-40AF-8B46-15F660827428}"/>
            </a:ext>
          </a:extLst>
        </xdr:cNvPr>
        <xdr:cNvSpPr/>
      </xdr:nvSpPr>
      <xdr:spPr>
        <a:xfrm>
          <a:off x="7228417" y="3503083"/>
          <a:ext cx="3395307" cy="3435124"/>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10" name="DEPARTAMENTO 1">
              <a:extLst>
                <a:ext uri="{FF2B5EF4-FFF2-40B4-BE49-F238E27FC236}">
                  <a16:creationId xmlns:a16="http://schemas.microsoft.com/office/drawing/2014/main" id="{BA3EFE08-B3E7-4A27-AE97-7482DCCFE3B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ARTAMENTO 1"/>
            </a:graphicData>
          </a:graphic>
        </xdr:graphicFrame>
      </mc:Choice>
      <mc:Fallback xmlns="">
        <xdr:sp macro="" textlink="">
          <xdr:nvSpPr>
            <xdr:cNvPr id="0" name=""/>
            <xdr:cNvSpPr>
              <a:spLocks noTextEdit="1"/>
            </xdr:cNvSpPr>
          </xdr:nvSpPr>
          <xdr:spPr>
            <a:xfrm>
              <a:off x="0" y="1600201"/>
              <a:ext cx="1409700"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11" name="SECTORF 1">
              <a:extLst>
                <a:ext uri="{FF2B5EF4-FFF2-40B4-BE49-F238E27FC236}">
                  <a16:creationId xmlns:a16="http://schemas.microsoft.com/office/drawing/2014/main" id="{D76B2CDC-0A50-44A9-851F-EBE46ABCE4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1"/>
            </a:graphicData>
          </a:graphic>
        </xdr:graphicFrame>
      </mc:Choice>
      <mc:Fallback xmlns="">
        <xdr:sp macro="" textlink="">
          <xdr:nvSpPr>
            <xdr:cNvPr id="0" name=""/>
            <xdr:cNvSpPr>
              <a:spLocks noTextEdit="1"/>
            </xdr:cNvSpPr>
          </xdr:nvSpPr>
          <xdr:spPr>
            <a:xfrm>
              <a:off x="0" y="2576512"/>
              <a:ext cx="1411200"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12" name="Rectángulo: esquinas diagonales redondeadas 11">
          <a:extLst>
            <a:ext uri="{FF2B5EF4-FFF2-40B4-BE49-F238E27FC236}">
              <a16:creationId xmlns:a16="http://schemas.microsoft.com/office/drawing/2014/main" id="{A2CB1B61-B4EA-4603-8643-2A1B8231A0C6}"/>
            </a:ext>
          </a:extLst>
        </xdr:cNvPr>
        <xdr:cNvSpPr/>
      </xdr:nvSpPr>
      <xdr:spPr>
        <a:xfrm>
          <a:off x="1857375" y="28575"/>
          <a:ext cx="8858250"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14" name="Triángulo rectángulo 13">
          <a:extLst>
            <a:ext uri="{FF2B5EF4-FFF2-40B4-BE49-F238E27FC236}">
              <a16:creationId xmlns:a16="http://schemas.microsoft.com/office/drawing/2014/main" id="{19C72AC0-9097-4DE9-8083-159B590722CB}"/>
            </a:ext>
          </a:extLst>
        </xdr:cNvPr>
        <xdr:cNvSpPr/>
      </xdr:nvSpPr>
      <xdr:spPr>
        <a:xfrm rot="10800000">
          <a:off x="1906899"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5" name="Triángulo rectángulo 14">
          <a:extLst>
            <a:ext uri="{FF2B5EF4-FFF2-40B4-BE49-F238E27FC236}">
              <a16:creationId xmlns:a16="http://schemas.microsoft.com/office/drawing/2014/main" id="{BECE249F-E540-4CD4-A198-9CAE78EE2A63}"/>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6" name="Rectángulo: una sola esquina redondeada 15">
          <a:extLst>
            <a:ext uri="{FF2B5EF4-FFF2-40B4-BE49-F238E27FC236}">
              <a16:creationId xmlns:a16="http://schemas.microsoft.com/office/drawing/2014/main" id="{7B05E116-7F0B-4CEE-A373-7149B4D1054F}"/>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7" name="Gráfico 16" descr="Mano con dedo índice apuntando a la derecha con relleno sólido">
          <a:extLst>
            <a:ext uri="{FF2B5EF4-FFF2-40B4-BE49-F238E27FC236}">
              <a16:creationId xmlns:a16="http://schemas.microsoft.com/office/drawing/2014/main" id="{F763A6AF-46CE-4BEB-8F3C-FAB341682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7333276">
          <a:off x="914401" y="723900"/>
          <a:ext cx="914400" cy="914400"/>
        </a:xfrm>
        <a:prstGeom prst="rect">
          <a:avLst/>
        </a:prstGeom>
      </xdr:spPr>
    </xdr:pic>
    <xdr:clientData/>
  </xdr:twoCellAnchor>
  <xdr:twoCellAnchor>
    <xdr:from>
      <xdr:col>3</xdr:col>
      <xdr:colOff>31080</xdr:colOff>
      <xdr:row>18</xdr:row>
      <xdr:rowOff>175793</xdr:rowOff>
    </xdr:from>
    <xdr:to>
      <xdr:col>9</xdr:col>
      <xdr:colOff>135856</xdr:colOff>
      <xdr:row>25</xdr:row>
      <xdr:rowOff>156743</xdr:rowOff>
    </xdr:to>
    <xdr:graphicFrame macro="">
      <xdr:nvGraphicFramePr>
        <xdr:cNvPr id="53" name="Gráfico 52">
          <a:extLst>
            <a:ext uri="{FF2B5EF4-FFF2-40B4-BE49-F238E27FC236}">
              <a16:creationId xmlns:a16="http://schemas.microsoft.com/office/drawing/2014/main" id="{4007352F-D0E4-4353-BD85-4E94D228F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101376</xdr:colOff>
      <xdr:row>25</xdr:row>
      <xdr:rowOff>186212</xdr:rowOff>
    </xdr:from>
    <xdr:to>
      <xdr:col>9</xdr:col>
      <xdr:colOff>264583</xdr:colOff>
      <xdr:row>32</xdr:row>
      <xdr:rowOff>119536</xdr:rowOff>
    </xdr:to>
    <xdr:graphicFrame macro="">
      <xdr:nvGraphicFramePr>
        <xdr:cNvPr id="55" name="Gráfico 54">
          <a:extLst>
            <a:ext uri="{FF2B5EF4-FFF2-40B4-BE49-F238E27FC236}">
              <a16:creationId xmlns:a16="http://schemas.microsoft.com/office/drawing/2014/main" id="{81A61DA3-2170-46E0-98DF-0ACE0CDA0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52917</xdr:colOff>
      <xdr:row>25</xdr:row>
      <xdr:rowOff>65615</xdr:rowOff>
    </xdr:from>
    <xdr:to>
      <xdr:col>9</xdr:col>
      <xdr:colOff>571501</xdr:colOff>
      <xdr:row>27</xdr:row>
      <xdr:rowOff>169333</xdr:rowOff>
    </xdr:to>
    <xdr:sp macro="" textlink="">
      <xdr:nvSpPr>
        <xdr:cNvPr id="56" name="Text Box 1">
          <a:extLst>
            <a:ext uri="{FF2B5EF4-FFF2-40B4-BE49-F238E27FC236}">
              <a16:creationId xmlns:a16="http://schemas.microsoft.com/office/drawing/2014/main" id="{9EF52E76-1A4D-491A-91BB-76F9928F9640}"/>
            </a:ext>
          </a:extLst>
        </xdr:cNvPr>
        <xdr:cNvSpPr txBox="1">
          <a:spLocks noChangeArrowheads="1"/>
        </xdr:cNvSpPr>
      </xdr:nvSpPr>
      <xdr:spPr bwMode="auto">
        <a:xfrm>
          <a:off x="1799167" y="4828115"/>
          <a:ext cx="5217584" cy="48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rtl="0">
            <a:defRPr sz="1000"/>
          </a:pPr>
          <a:r>
            <a:rPr lang="es-ES" sz="1050" b="0" i="1" u="none" strike="noStrike">
              <a:solidFill>
                <a:schemeClr val="bg1"/>
              </a:solidFill>
              <a:latin typeface="Fira Sans" panose="020B0803050000020004" pitchFamily="34" charset="0"/>
              <a:ea typeface="Fira Sans" panose="020B0803050000020004" pitchFamily="34" charset="0"/>
              <a:cs typeface="Calibri"/>
            </a:rPr>
            <a:t>Empresas que tuvieron dificultades para cubrir sus puestos vacantes en los últimos 12 meses</a:t>
          </a:r>
        </a:p>
      </xdr:txBody>
    </xdr:sp>
    <xdr:clientData/>
  </xdr:twoCellAnchor>
  <xdr:twoCellAnchor>
    <xdr:from>
      <xdr:col>10</xdr:col>
      <xdr:colOff>376323</xdr:colOff>
      <xdr:row>18</xdr:row>
      <xdr:rowOff>98368</xdr:rowOff>
    </xdr:from>
    <xdr:to>
      <xdr:col>14</xdr:col>
      <xdr:colOff>52917</xdr:colOff>
      <xdr:row>21</xdr:row>
      <xdr:rowOff>169333</xdr:rowOff>
    </xdr:to>
    <xdr:sp macro="" textlink="">
      <xdr:nvSpPr>
        <xdr:cNvPr id="58" name="Text Box 1">
          <a:extLst>
            <a:ext uri="{FF2B5EF4-FFF2-40B4-BE49-F238E27FC236}">
              <a16:creationId xmlns:a16="http://schemas.microsoft.com/office/drawing/2014/main" id="{005C9D99-DE5E-4CCF-85C3-20F32DC197D8}"/>
            </a:ext>
          </a:extLst>
        </xdr:cNvPr>
        <xdr:cNvSpPr txBox="1">
          <a:spLocks noChangeArrowheads="1"/>
        </xdr:cNvSpPr>
      </xdr:nvSpPr>
      <xdr:spPr bwMode="auto">
        <a:xfrm>
          <a:off x="7604740" y="3527368"/>
          <a:ext cx="2809260" cy="64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Requisitos que pide normalmente la empresa para cubrir cualquier vacancia</a:t>
          </a:r>
        </a:p>
      </xdr:txBody>
    </xdr:sp>
    <xdr:clientData/>
  </xdr:twoCellAnchor>
  <xdr:twoCellAnchor editAs="oneCell">
    <xdr:from>
      <xdr:col>4</xdr:col>
      <xdr:colOff>461211</xdr:colOff>
      <xdr:row>0</xdr:row>
      <xdr:rowOff>50130</xdr:rowOff>
    </xdr:from>
    <xdr:to>
      <xdr:col>12</xdr:col>
      <xdr:colOff>739715</xdr:colOff>
      <xdr:row>2</xdr:row>
      <xdr:rowOff>110289</xdr:rowOff>
    </xdr:to>
    <xdr:pic>
      <xdr:nvPicPr>
        <xdr:cNvPr id="35" name="Imagen 34">
          <a:extLst>
            <a:ext uri="{FF2B5EF4-FFF2-40B4-BE49-F238E27FC236}">
              <a16:creationId xmlns:a16="http://schemas.microsoft.com/office/drawing/2014/main" id="{A11D481E-B9C3-4918-AF5E-A2C59D4BA8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87843" y="50130"/>
          <a:ext cx="6534925" cy="441159"/>
        </a:xfrm>
        <a:prstGeom prst="rect">
          <a:avLst/>
        </a:prstGeom>
      </xdr:spPr>
    </xdr:pic>
    <xdr:clientData/>
  </xdr:twoCellAnchor>
  <xdr:twoCellAnchor>
    <xdr:from>
      <xdr:col>3</xdr:col>
      <xdr:colOff>241746</xdr:colOff>
      <xdr:row>33</xdr:row>
      <xdr:rowOff>62940</xdr:rowOff>
    </xdr:from>
    <xdr:to>
      <xdr:col>9</xdr:col>
      <xdr:colOff>20052</xdr:colOff>
      <xdr:row>36</xdr:row>
      <xdr:rowOff>133124</xdr:rowOff>
    </xdr:to>
    <xdr:sp macro="" textlink="">
      <xdr:nvSpPr>
        <xdr:cNvPr id="33" name="Google Shape;1001;p42">
          <a:extLst>
            <a:ext uri="{FF2B5EF4-FFF2-40B4-BE49-F238E27FC236}">
              <a16:creationId xmlns:a16="http://schemas.microsoft.com/office/drawing/2014/main" id="{1283BABB-3D74-4EC4-83C7-AC22C62B04F9}"/>
            </a:ext>
          </a:extLst>
        </xdr:cNvPr>
        <xdr:cNvSpPr/>
      </xdr:nvSpPr>
      <xdr:spPr>
        <a:xfrm>
          <a:off x="1987996" y="6349440"/>
          <a:ext cx="4477306" cy="641684"/>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xdr:from>
      <xdr:col>3</xdr:col>
      <xdr:colOff>402167</xdr:colOff>
      <xdr:row>8</xdr:row>
      <xdr:rowOff>84667</xdr:rowOff>
    </xdr:from>
    <xdr:to>
      <xdr:col>8</xdr:col>
      <xdr:colOff>42334</xdr:colOff>
      <xdr:row>17</xdr:row>
      <xdr:rowOff>137583</xdr:rowOff>
    </xdr:to>
    <xdr:graphicFrame macro="">
      <xdr:nvGraphicFramePr>
        <xdr:cNvPr id="34" name="Gráfico 33">
          <a:extLst>
            <a:ext uri="{FF2B5EF4-FFF2-40B4-BE49-F238E27FC236}">
              <a16:creationId xmlns:a16="http://schemas.microsoft.com/office/drawing/2014/main" id="{2E36E001-E398-4438-96BF-F4055D426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254000</xdr:colOff>
      <xdr:row>6</xdr:row>
      <xdr:rowOff>82883</xdr:rowOff>
    </xdr:from>
    <xdr:to>
      <xdr:col>7</xdr:col>
      <xdr:colOff>709083</xdr:colOff>
      <xdr:row>9</xdr:row>
      <xdr:rowOff>16208</xdr:rowOff>
    </xdr:to>
    <xdr:sp macro="" textlink="">
      <xdr:nvSpPr>
        <xdr:cNvPr id="37" name="Text Box 1">
          <a:extLst>
            <a:ext uri="{FF2B5EF4-FFF2-40B4-BE49-F238E27FC236}">
              <a16:creationId xmlns:a16="http://schemas.microsoft.com/office/drawing/2014/main" id="{498DB7D8-B8EE-43F6-9D0C-64D5D348F873}"/>
            </a:ext>
          </a:extLst>
        </xdr:cNvPr>
        <xdr:cNvSpPr txBox="1">
          <a:spLocks noChangeArrowheads="1"/>
        </xdr:cNvSpPr>
      </xdr:nvSpPr>
      <xdr:spPr bwMode="auto">
        <a:xfrm>
          <a:off x="2000250" y="1225883"/>
          <a:ext cx="358775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Empresas que tuvieron puestos vacantes en los últimos 12 meses</a:t>
          </a:r>
        </a:p>
      </xdr:txBody>
    </xdr:sp>
    <xdr:clientData/>
  </xdr:twoCellAnchor>
  <xdr:twoCellAnchor>
    <xdr:from>
      <xdr:col>10</xdr:col>
      <xdr:colOff>63499</xdr:colOff>
      <xdr:row>20</xdr:row>
      <xdr:rowOff>144044</xdr:rowOff>
    </xdr:from>
    <xdr:to>
      <xdr:col>14</xdr:col>
      <xdr:colOff>529166</xdr:colOff>
      <xdr:row>37</xdr:row>
      <xdr:rowOff>61827</xdr:rowOff>
    </xdr:to>
    <xdr:graphicFrame macro="">
      <xdr:nvGraphicFramePr>
        <xdr:cNvPr id="52" name="Gráfico 51">
          <a:extLst>
            <a:ext uri="{FF2B5EF4-FFF2-40B4-BE49-F238E27FC236}">
              <a16:creationId xmlns:a16="http://schemas.microsoft.com/office/drawing/2014/main" id="{DE5AEEF5-9E26-4645-933D-BDB113247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8</xdr:col>
      <xdr:colOff>462045</xdr:colOff>
      <xdr:row>6</xdr:row>
      <xdr:rowOff>0</xdr:rowOff>
    </xdr:from>
    <xdr:to>
      <xdr:col>14</xdr:col>
      <xdr:colOff>281013</xdr:colOff>
      <xdr:row>17</xdr:row>
      <xdr:rowOff>127000</xdr:rowOff>
    </xdr:to>
    <xdr:sp macro="" textlink="">
      <xdr:nvSpPr>
        <xdr:cNvPr id="54" name="Rectángulo: esquinas redondeadas 53">
          <a:extLst>
            <a:ext uri="{FF2B5EF4-FFF2-40B4-BE49-F238E27FC236}">
              <a16:creationId xmlns:a16="http://schemas.microsoft.com/office/drawing/2014/main" id="{0FD7F6C8-AE78-4A9D-A6B4-9B2D05DFEAF0}"/>
            </a:ext>
          </a:extLst>
        </xdr:cNvPr>
        <xdr:cNvSpPr/>
      </xdr:nvSpPr>
      <xdr:spPr>
        <a:xfrm>
          <a:off x="6124128" y="1143000"/>
          <a:ext cx="4517968" cy="222250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465667</xdr:colOff>
      <xdr:row>8</xdr:row>
      <xdr:rowOff>44562</xdr:rowOff>
    </xdr:from>
    <xdr:to>
      <xdr:col>14</xdr:col>
      <xdr:colOff>222250</xdr:colOff>
      <xdr:row>17</xdr:row>
      <xdr:rowOff>74084</xdr:rowOff>
    </xdr:to>
    <xdr:graphicFrame macro="">
      <xdr:nvGraphicFramePr>
        <xdr:cNvPr id="59" name="Gráfico 58">
          <a:extLst>
            <a:ext uri="{FF2B5EF4-FFF2-40B4-BE49-F238E27FC236}">
              <a16:creationId xmlns:a16="http://schemas.microsoft.com/office/drawing/2014/main" id="{464663A2-BE7D-4AC3-938E-8EE0BF592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53640</xdr:colOff>
      <xdr:row>6</xdr:row>
      <xdr:rowOff>5514</xdr:rowOff>
    </xdr:from>
    <xdr:to>
      <xdr:col>14</xdr:col>
      <xdr:colOff>84666</xdr:colOff>
      <xdr:row>9</xdr:row>
      <xdr:rowOff>10025</xdr:rowOff>
    </xdr:to>
    <xdr:sp macro="" textlink="">
      <xdr:nvSpPr>
        <xdr:cNvPr id="60" name="Text Box 1">
          <a:extLst>
            <a:ext uri="{FF2B5EF4-FFF2-40B4-BE49-F238E27FC236}">
              <a16:creationId xmlns:a16="http://schemas.microsoft.com/office/drawing/2014/main" id="{07EDCCD3-D391-42A1-B5F7-0FA396814ADA}"/>
            </a:ext>
          </a:extLst>
        </xdr:cNvPr>
        <xdr:cNvSpPr txBox="1">
          <a:spLocks noChangeArrowheads="1"/>
        </xdr:cNvSpPr>
      </xdr:nvSpPr>
      <xdr:spPr bwMode="auto">
        <a:xfrm>
          <a:off x="6498890" y="1148514"/>
          <a:ext cx="3946859" cy="576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rtl="0">
            <a:defRPr sz="1000"/>
          </a:pPr>
          <a:r>
            <a:rPr lang="es-ES" sz="900" b="0" i="0" u="none" strike="noStrike">
              <a:solidFill>
                <a:schemeClr val="bg1"/>
              </a:solidFill>
              <a:latin typeface="Fira Sans" panose="020B0803050000020004" pitchFamily="34" charset="0"/>
              <a:ea typeface="Fira Sans" panose="020B0803050000020004" pitchFamily="34" charset="0"/>
              <a:cs typeface="Calibri"/>
            </a:rPr>
            <a:t>Empresas con puestos vacantes en los últimos 12 meses según principales grupos ocupacionales</a:t>
          </a:r>
        </a:p>
      </xdr:txBody>
    </xdr:sp>
    <xdr:clientData/>
  </xdr:twoCellAnchor>
  <xdr:twoCellAnchor editAs="absolute">
    <xdr:from>
      <xdr:col>14</xdr:col>
      <xdr:colOff>592662</xdr:colOff>
      <xdr:row>6</xdr:row>
      <xdr:rowOff>52919</xdr:rowOff>
    </xdr:from>
    <xdr:to>
      <xdr:col>17</xdr:col>
      <xdr:colOff>178742</xdr:colOff>
      <xdr:row>31</xdr:row>
      <xdr:rowOff>101547</xdr:rowOff>
    </xdr:to>
    <xdr:sp macro="" textlink="">
      <xdr:nvSpPr>
        <xdr:cNvPr id="38" name="Rectángulo: esquinas redondeadas 37">
          <a:extLst>
            <a:ext uri="{FF2B5EF4-FFF2-40B4-BE49-F238E27FC236}">
              <a16:creationId xmlns:a16="http://schemas.microsoft.com/office/drawing/2014/main" id="{A3EA7837-A09D-47C7-BC7F-E0FF0F2C768F}"/>
            </a:ext>
          </a:extLst>
        </xdr:cNvPr>
        <xdr:cNvSpPr/>
      </xdr:nvSpPr>
      <xdr:spPr>
        <a:xfrm>
          <a:off x="10953745" y="1195919"/>
          <a:ext cx="1935580" cy="481112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716486</xdr:colOff>
      <xdr:row>8</xdr:row>
      <xdr:rowOff>26349</xdr:rowOff>
    </xdr:from>
    <xdr:to>
      <xdr:col>17</xdr:col>
      <xdr:colOff>35791</xdr:colOff>
      <xdr:row>30</xdr:row>
      <xdr:rowOff>101546</xdr:rowOff>
    </xdr:to>
    <xdr:sp macro="" textlink="">
      <xdr:nvSpPr>
        <xdr:cNvPr id="39" name="Rectángulo 38">
          <a:extLst>
            <a:ext uri="{FF2B5EF4-FFF2-40B4-BE49-F238E27FC236}">
              <a16:creationId xmlns:a16="http://schemas.microsoft.com/office/drawing/2014/main" id="{50C44E4D-7BEB-4B7E-B9A2-31267EC47916}"/>
            </a:ext>
          </a:extLst>
        </xdr:cNvPr>
        <xdr:cNvSpPr/>
      </xdr:nvSpPr>
      <xdr:spPr>
        <a:xfrm>
          <a:off x="11077569" y="1550349"/>
          <a:ext cx="1668805"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716487</xdr:colOff>
      <xdr:row>7</xdr:row>
      <xdr:rowOff>7300</xdr:rowOff>
    </xdr:from>
    <xdr:to>
      <xdr:col>17</xdr:col>
      <xdr:colOff>35867</xdr:colOff>
      <xdr:row>8</xdr:row>
      <xdr:rowOff>121600</xdr:rowOff>
    </xdr:to>
    <xdr:sp macro="" textlink="">
      <xdr:nvSpPr>
        <xdr:cNvPr id="41" name="Rectángulo 40">
          <a:extLst>
            <a:ext uri="{FF2B5EF4-FFF2-40B4-BE49-F238E27FC236}">
              <a16:creationId xmlns:a16="http://schemas.microsoft.com/office/drawing/2014/main" id="{658980E6-48D1-42BE-AC8E-51BC3E7458B7}"/>
            </a:ext>
          </a:extLst>
        </xdr:cNvPr>
        <xdr:cNvSpPr/>
      </xdr:nvSpPr>
      <xdr:spPr>
        <a:xfrm>
          <a:off x="11077570" y="1340800"/>
          <a:ext cx="1668880"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a:t>
          </a:r>
        </a:p>
      </xdr:txBody>
    </xdr:sp>
    <xdr:clientData/>
  </xdr:twoCellAnchor>
  <xdr:twoCellAnchor>
    <xdr:from>
      <xdr:col>14</xdr:col>
      <xdr:colOff>716487</xdr:colOff>
      <xdr:row>9</xdr:row>
      <xdr:rowOff>22668</xdr:rowOff>
    </xdr:from>
    <xdr:to>
      <xdr:col>17</xdr:col>
      <xdr:colOff>45392</xdr:colOff>
      <xdr:row>14</xdr:row>
      <xdr:rowOff>156153</xdr:rowOff>
    </xdr:to>
    <xdr:sp macro="" textlink="">
      <xdr:nvSpPr>
        <xdr:cNvPr id="42" name="Rectángulo 41">
          <a:hlinkClick xmlns:r="http://schemas.openxmlformats.org/officeDocument/2006/relationships" r:id="rId9"/>
          <a:extLst>
            <a:ext uri="{FF2B5EF4-FFF2-40B4-BE49-F238E27FC236}">
              <a16:creationId xmlns:a16="http://schemas.microsoft.com/office/drawing/2014/main" id="{EAAD6EEE-19AE-46F9-A427-3D32EAA330BC}"/>
            </a:ext>
          </a:extLst>
        </xdr:cNvPr>
        <xdr:cNvSpPr/>
      </xdr:nvSpPr>
      <xdr:spPr>
        <a:xfrm>
          <a:off x="11077570" y="1737168"/>
          <a:ext cx="1678405" cy="108598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14</xdr:col>
      <xdr:colOff>716988</xdr:colOff>
      <xdr:row>15</xdr:row>
      <xdr:rowOff>57221</xdr:rowOff>
    </xdr:from>
    <xdr:to>
      <xdr:col>17</xdr:col>
      <xdr:colOff>45893</xdr:colOff>
      <xdr:row>17</xdr:row>
      <xdr:rowOff>162221</xdr:rowOff>
    </xdr:to>
    <xdr:sp macro="" textlink="">
      <xdr:nvSpPr>
        <xdr:cNvPr id="50" name="Rectángulo 49">
          <a:hlinkClick xmlns:r="http://schemas.openxmlformats.org/officeDocument/2006/relationships" r:id="rId10"/>
          <a:extLst>
            <a:ext uri="{FF2B5EF4-FFF2-40B4-BE49-F238E27FC236}">
              <a16:creationId xmlns:a16="http://schemas.microsoft.com/office/drawing/2014/main" id="{ED6AF185-313B-4A4F-8083-171D127BB716}"/>
            </a:ext>
          </a:extLst>
        </xdr:cNvPr>
        <xdr:cNvSpPr/>
      </xdr:nvSpPr>
      <xdr:spPr>
        <a:xfrm>
          <a:off x="11078071" y="2914721"/>
          <a:ext cx="1678405" cy="48600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9EFA26"/>
              </a:solidFill>
              <a:effectLst/>
              <a:latin typeface="Absans" pitchFamily="50" charset="0"/>
              <a:ea typeface="+mn-ea"/>
              <a:cs typeface="Absans" pitchFamily="50" charset="0"/>
            </a:rPr>
            <a:t>Puestos vacantes y requisitos</a:t>
          </a:r>
          <a:endParaRPr lang="es-ES" sz="1100" b="1">
            <a:solidFill>
              <a:srgbClr val="9EFA26"/>
            </a:solidFill>
            <a:effectLst/>
            <a:latin typeface="Absans" pitchFamily="50" charset="0"/>
            <a:ea typeface="+mn-ea"/>
            <a:cs typeface="Absans" pitchFamily="50" charset="0"/>
          </a:endParaRPr>
        </a:p>
      </xdr:txBody>
    </xdr:sp>
    <xdr:clientData/>
  </xdr:twoCellAnchor>
  <xdr:twoCellAnchor>
    <xdr:from>
      <xdr:col>14</xdr:col>
      <xdr:colOff>716989</xdr:colOff>
      <xdr:row>18</xdr:row>
      <xdr:rowOff>63289</xdr:rowOff>
    </xdr:from>
    <xdr:to>
      <xdr:col>17</xdr:col>
      <xdr:colOff>45894</xdr:colOff>
      <xdr:row>20</xdr:row>
      <xdr:rowOff>168289</xdr:rowOff>
    </xdr:to>
    <xdr:sp macro="" textlink="">
      <xdr:nvSpPr>
        <xdr:cNvPr id="51" name="Rectángulo 50">
          <a:hlinkClick xmlns:r="http://schemas.openxmlformats.org/officeDocument/2006/relationships" r:id="rId11"/>
          <a:extLst>
            <a:ext uri="{FF2B5EF4-FFF2-40B4-BE49-F238E27FC236}">
              <a16:creationId xmlns:a16="http://schemas.microsoft.com/office/drawing/2014/main" id="{1E8892A2-2B98-4C26-AC01-7D23247D6ECB}"/>
            </a:ext>
          </a:extLst>
        </xdr:cNvPr>
        <xdr:cNvSpPr/>
      </xdr:nvSpPr>
      <xdr:spPr>
        <a:xfrm>
          <a:off x="11078072" y="3492289"/>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14</xdr:col>
      <xdr:colOff>706461</xdr:colOff>
      <xdr:row>24</xdr:row>
      <xdr:rowOff>75425</xdr:rowOff>
    </xdr:from>
    <xdr:to>
      <xdr:col>17</xdr:col>
      <xdr:colOff>35366</xdr:colOff>
      <xdr:row>26</xdr:row>
      <xdr:rowOff>180425</xdr:rowOff>
    </xdr:to>
    <xdr:sp macro="" textlink="">
      <xdr:nvSpPr>
        <xdr:cNvPr id="57" name="Rectángulo 56">
          <a:hlinkClick xmlns:r="http://schemas.openxmlformats.org/officeDocument/2006/relationships" r:id="rId12"/>
          <a:extLst>
            <a:ext uri="{FF2B5EF4-FFF2-40B4-BE49-F238E27FC236}">
              <a16:creationId xmlns:a16="http://schemas.microsoft.com/office/drawing/2014/main" id="{B4FD1D9E-A5AF-4BFD-8288-51EB16B37305}"/>
            </a:ext>
          </a:extLst>
        </xdr:cNvPr>
        <xdr:cNvSpPr/>
      </xdr:nvSpPr>
      <xdr:spPr>
        <a:xfrm>
          <a:off x="11067544" y="4647425"/>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Capacitaciones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707964</xdr:colOff>
      <xdr:row>21</xdr:row>
      <xdr:rowOff>69357</xdr:rowOff>
    </xdr:from>
    <xdr:to>
      <xdr:col>17</xdr:col>
      <xdr:colOff>36869</xdr:colOff>
      <xdr:row>23</xdr:row>
      <xdr:rowOff>174357</xdr:rowOff>
    </xdr:to>
    <xdr:sp macro="" textlink="">
      <xdr:nvSpPr>
        <xdr:cNvPr id="61" name="Rectángulo 60">
          <a:hlinkClick xmlns:r="http://schemas.openxmlformats.org/officeDocument/2006/relationships" r:id="rId13"/>
          <a:extLst>
            <a:ext uri="{FF2B5EF4-FFF2-40B4-BE49-F238E27FC236}">
              <a16:creationId xmlns:a16="http://schemas.microsoft.com/office/drawing/2014/main" id="{90342EC9-20A5-4BC9-A070-547FD92ACD9E}"/>
            </a:ext>
          </a:extLst>
        </xdr:cNvPr>
        <xdr:cNvSpPr/>
      </xdr:nvSpPr>
      <xdr:spPr>
        <a:xfrm>
          <a:off x="11069047" y="4069857"/>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chemeClr val="lt1"/>
              </a:solidFill>
              <a:effectLst/>
              <a:latin typeface="+mn-lt"/>
              <a:ea typeface="+mn-ea"/>
              <a:cs typeface="+mn-cs"/>
            </a:rPr>
            <a:t>Proyección de la empresa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707965</xdr:colOff>
      <xdr:row>27</xdr:row>
      <xdr:rowOff>81494</xdr:rowOff>
    </xdr:from>
    <xdr:to>
      <xdr:col>17</xdr:col>
      <xdr:colOff>36870</xdr:colOff>
      <xdr:row>29</xdr:row>
      <xdr:rowOff>186494</xdr:rowOff>
    </xdr:to>
    <xdr:sp macro="" textlink="">
      <xdr:nvSpPr>
        <xdr:cNvPr id="62" name="Rectángulo 61">
          <a:hlinkClick xmlns:r="http://schemas.openxmlformats.org/officeDocument/2006/relationships" r:id="rId14"/>
          <a:extLst>
            <a:ext uri="{FF2B5EF4-FFF2-40B4-BE49-F238E27FC236}">
              <a16:creationId xmlns:a16="http://schemas.microsoft.com/office/drawing/2014/main" id="{3DC2713D-F824-4C01-9FFA-C1C52C9FD554}"/>
            </a:ext>
          </a:extLst>
        </xdr:cNvPr>
        <xdr:cNvSpPr/>
      </xdr:nvSpPr>
      <xdr:spPr>
        <a:xfrm>
          <a:off x="11069048" y="5224994"/>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FDE3E3"/>
              </a:solidFill>
              <a:effectLst/>
              <a:latin typeface="Absans" pitchFamily="50" charset="0"/>
              <a:ea typeface="+mn-ea"/>
              <a:cs typeface="Absans" pitchFamily="50" charset="0"/>
            </a:rPr>
            <a:t>Programas y servicios públicos</a:t>
          </a:r>
        </a:p>
      </xdr:txBody>
    </xdr:sp>
    <xdr:clientData/>
  </xdr:twoCellAnchor>
  <xdr:twoCellAnchor>
    <xdr:from>
      <xdr:col>0</xdr:col>
      <xdr:colOff>31753</xdr:colOff>
      <xdr:row>21</xdr:row>
      <xdr:rowOff>0</xdr:rowOff>
    </xdr:from>
    <xdr:to>
      <xdr:col>2</xdr:col>
      <xdr:colOff>383535</xdr:colOff>
      <xdr:row>24</xdr:row>
      <xdr:rowOff>111816</xdr:rowOff>
    </xdr:to>
    <xdr:sp macro="" textlink="">
      <xdr:nvSpPr>
        <xdr:cNvPr id="36" name="Rectángulo: esquinas redondeadas 35">
          <a:extLst>
            <a:ext uri="{FF2B5EF4-FFF2-40B4-BE49-F238E27FC236}">
              <a16:creationId xmlns:a16="http://schemas.microsoft.com/office/drawing/2014/main" id="{A735C9D7-329A-4508-99F0-6CB71EDD49E9}"/>
            </a:ext>
          </a:extLst>
        </xdr:cNvPr>
        <xdr:cNvSpPr/>
      </xdr:nvSpPr>
      <xdr:spPr>
        <a:xfrm>
          <a:off x="31753" y="4000500"/>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241075</xdr:colOff>
      <xdr:row>21</xdr:row>
      <xdr:rowOff>98976</xdr:rowOff>
    </xdr:from>
    <xdr:to>
      <xdr:col>2</xdr:col>
      <xdr:colOff>217882</xdr:colOff>
      <xdr:row>23</xdr:row>
      <xdr:rowOff>95250</xdr:rowOff>
    </xdr:to>
    <xdr:sp macro="" textlink="'Tabla dinamica'!L28">
      <xdr:nvSpPr>
        <xdr:cNvPr id="43" name="CuadroTexto 42">
          <a:extLst>
            <a:ext uri="{FF2B5EF4-FFF2-40B4-BE49-F238E27FC236}">
              <a16:creationId xmlns:a16="http://schemas.microsoft.com/office/drawing/2014/main" id="{9C177E1F-A7C1-4EE4-A3DA-6698C9B4154D}"/>
            </a:ext>
          </a:extLst>
        </xdr:cNvPr>
        <xdr:cNvSpPr txBox="1"/>
      </xdr:nvSpPr>
      <xdr:spPr>
        <a:xfrm>
          <a:off x="420992" y="4099476"/>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0</xdr:col>
      <xdr:colOff>62813</xdr:colOff>
      <xdr:row>21</xdr:row>
      <xdr:rowOff>144945</xdr:rowOff>
    </xdr:from>
    <xdr:to>
      <xdr:col>1</xdr:col>
      <xdr:colOff>245261</xdr:colOff>
      <xdr:row>23</xdr:row>
      <xdr:rowOff>126310</xdr:rowOff>
    </xdr:to>
    <xdr:pic>
      <xdr:nvPicPr>
        <xdr:cNvPr id="44" name="Imagen 43">
          <a:extLst>
            <a:ext uri="{FF2B5EF4-FFF2-40B4-BE49-F238E27FC236}">
              <a16:creationId xmlns:a16="http://schemas.microsoft.com/office/drawing/2014/main" id="{875AA0FA-5E2E-47C2-9063-C8C198EB0CF1}"/>
            </a:ext>
          </a:extLst>
        </xdr:cNvPr>
        <xdr:cNvPicPr>
          <a:picLocks noChangeAspect="1"/>
        </xdr:cNvPicPr>
      </xdr:nvPicPr>
      <xdr:blipFill>
        <a:blip xmlns:r="http://schemas.openxmlformats.org/officeDocument/2006/relationships" r:embed="rId15"/>
        <a:stretch>
          <a:fillRect/>
        </a:stretch>
      </xdr:blipFill>
      <xdr:spPr>
        <a:xfrm>
          <a:off x="62813" y="4145445"/>
          <a:ext cx="362365" cy="362365"/>
        </a:xfrm>
        <a:prstGeom prst="rect">
          <a:avLst/>
        </a:prstGeom>
      </xdr:spPr>
    </xdr:pic>
    <xdr:clientData/>
  </xdr:twoCellAnchor>
  <xdr:twoCellAnchor editAs="absolute">
    <xdr:from>
      <xdr:col>1</xdr:col>
      <xdr:colOff>83029</xdr:colOff>
      <xdr:row>22</xdr:row>
      <xdr:rowOff>76615</xdr:rowOff>
    </xdr:from>
    <xdr:to>
      <xdr:col>2</xdr:col>
      <xdr:colOff>353073</xdr:colOff>
      <xdr:row>24</xdr:row>
      <xdr:rowOff>58468</xdr:rowOff>
    </xdr:to>
    <xdr:sp macro="" textlink="">
      <xdr:nvSpPr>
        <xdr:cNvPr id="45" name="CuadroTexto 44">
          <a:extLst>
            <a:ext uri="{FF2B5EF4-FFF2-40B4-BE49-F238E27FC236}">
              <a16:creationId xmlns:a16="http://schemas.microsoft.com/office/drawing/2014/main" id="{E9B9599C-F2AF-4F77-92E0-41CA963506B9}"/>
            </a:ext>
          </a:extLst>
        </xdr:cNvPr>
        <xdr:cNvSpPr txBox="1"/>
      </xdr:nvSpPr>
      <xdr:spPr>
        <a:xfrm>
          <a:off x="262946" y="4267615"/>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twoCellAnchor>
    <xdr:from>
      <xdr:col>9</xdr:col>
      <xdr:colOff>137583</xdr:colOff>
      <xdr:row>16</xdr:row>
      <xdr:rowOff>169333</xdr:rowOff>
    </xdr:from>
    <xdr:to>
      <xdr:col>14</xdr:col>
      <xdr:colOff>10584</xdr:colOff>
      <xdr:row>17</xdr:row>
      <xdr:rowOff>137583</xdr:rowOff>
    </xdr:to>
    <xdr:sp macro="" textlink="">
      <xdr:nvSpPr>
        <xdr:cNvPr id="3073" name="Text Box 1">
          <a:extLst>
            <a:ext uri="{FF2B5EF4-FFF2-40B4-BE49-F238E27FC236}">
              <a16:creationId xmlns:a16="http://schemas.microsoft.com/office/drawing/2014/main" id="{D3B81E63-3140-4EBE-9708-332D7A62291C}"/>
            </a:ext>
          </a:extLst>
        </xdr:cNvPr>
        <xdr:cNvSpPr txBox="1">
          <a:spLocks noChangeArrowheads="1"/>
        </xdr:cNvSpPr>
      </xdr:nvSpPr>
      <xdr:spPr bwMode="auto">
        <a:xfrm>
          <a:off x="6582833" y="3217333"/>
          <a:ext cx="3788834" cy="158750"/>
        </a:xfrm>
        <a:prstGeom prst="rect">
          <a:avLst/>
        </a:prstGeom>
        <a:noFill/>
        <a:ln w="9525">
          <a:noFill/>
          <a:miter lim="800000"/>
          <a:headEnd/>
          <a:tailEnd/>
        </a:ln>
      </xdr:spPr>
      <xdr:txBody>
        <a:bodyPr vertOverflow="clip" wrap="square" lIns="27432" tIns="22860" rIns="0" bIns="0" anchor="t" upright="1"/>
        <a:lstStyle/>
        <a:p>
          <a:pPr rtl="0"/>
          <a:r>
            <a:rPr lang="es-ES" sz="900" b="0" i="0" baseline="0">
              <a:effectLst/>
              <a:latin typeface="Arial" panose="020B0604020202020204" pitchFamily="34" charset="0"/>
              <a:ea typeface="+mn-ea"/>
              <a:cs typeface="Arial" panose="020B0604020202020204" pitchFamily="34" charset="0"/>
            </a:rPr>
            <a:t>Nota: Empresas con vacantes en los últimos 12 meses </a:t>
          </a:r>
          <a:endParaRPr lang="es-ES" sz="900">
            <a:effectLst/>
            <a:latin typeface="Arial" panose="020B0604020202020204" pitchFamily="34" charset="0"/>
            <a:cs typeface="Arial" panose="020B0604020202020204" pitchFamily="34" charset="0"/>
          </a:endParaRPr>
        </a:p>
      </xdr:txBody>
    </xdr:sp>
    <xdr:clientData/>
  </xdr:twoCellAnchor>
  <xdr:twoCellAnchor>
    <xdr:from>
      <xdr:col>3</xdr:col>
      <xdr:colOff>84667</xdr:colOff>
      <xdr:row>19</xdr:row>
      <xdr:rowOff>42335</xdr:rowOff>
    </xdr:from>
    <xdr:to>
      <xdr:col>9</xdr:col>
      <xdr:colOff>381000</xdr:colOff>
      <xdr:row>21</xdr:row>
      <xdr:rowOff>52918</xdr:rowOff>
    </xdr:to>
    <xdr:sp macro="" textlink="">
      <xdr:nvSpPr>
        <xdr:cNvPr id="40" name="Text Box 1">
          <a:extLst>
            <a:ext uri="{FF2B5EF4-FFF2-40B4-BE49-F238E27FC236}">
              <a16:creationId xmlns:a16="http://schemas.microsoft.com/office/drawing/2014/main" id="{9556985E-194C-4DE3-A41E-ED3DA74E0D4F}"/>
            </a:ext>
          </a:extLst>
        </xdr:cNvPr>
        <xdr:cNvSpPr txBox="1">
          <a:spLocks noChangeArrowheads="1"/>
        </xdr:cNvSpPr>
      </xdr:nvSpPr>
      <xdr:spPr bwMode="auto">
        <a:xfrm>
          <a:off x="1830917" y="3661835"/>
          <a:ext cx="4995333" cy="391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rtl="0">
            <a:defRPr sz="1000"/>
          </a:pPr>
          <a:r>
            <a:rPr lang="es-ES" sz="1050" b="0" i="1" u="none" strike="noStrike">
              <a:solidFill>
                <a:schemeClr val="bg1"/>
              </a:solidFill>
              <a:latin typeface="Fira Sans" panose="020B0803050000020004" pitchFamily="34" charset="0"/>
              <a:ea typeface="Fira Sans" panose="020B0803050000020004" pitchFamily="34" charset="0"/>
              <a:cs typeface="Calibri"/>
            </a:rPr>
            <a:t>Empresas que lograron cubrir las vacancias requeridas en los últimos 12 meses </a:t>
          </a:r>
        </a:p>
      </xdr:txBody>
    </xdr:sp>
    <xdr:clientData/>
  </xdr:twoCellAnchor>
  <xdr:twoCellAnchor>
    <xdr:from>
      <xdr:col>3</xdr:col>
      <xdr:colOff>116416</xdr:colOff>
      <xdr:row>30</xdr:row>
      <xdr:rowOff>148167</xdr:rowOff>
    </xdr:from>
    <xdr:to>
      <xdr:col>9</xdr:col>
      <xdr:colOff>455083</xdr:colOff>
      <xdr:row>33</xdr:row>
      <xdr:rowOff>62442</xdr:rowOff>
    </xdr:to>
    <xdr:sp macro="" textlink="">
      <xdr:nvSpPr>
        <xdr:cNvPr id="5" name="Text Box 1">
          <a:extLst>
            <a:ext uri="{FF2B5EF4-FFF2-40B4-BE49-F238E27FC236}">
              <a16:creationId xmlns:a16="http://schemas.microsoft.com/office/drawing/2014/main" id="{D7ED085A-F5F7-4F76-9C07-017707D2739F}"/>
            </a:ext>
          </a:extLst>
        </xdr:cNvPr>
        <xdr:cNvSpPr txBox="1">
          <a:spLocks noChangeArrowheads="1"/>
        </xdr:cNvSpPr>
      </xdr:nvSpPr>
      <xdr:spPr bwMode="auto">
        <a:xfrm>
          <a:off x="1862666" y="5863167"/>
          <a:ext cx="5037667" cy="4857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900" b="0" i="0" u="none" strike="noStrike" baseline="0">
              <a:solidFill>
                <a:srgbClr val="000000"/>
              </a:solidFill>
              <a:latin typeface="Arial" panose="020B0604020202020204" pitchFamily="34" charset="0"/>
              <a:ea typeface="Calibri"/>
              <a:cs typeface="Arial" panose="020B0604020202020204" pitchFamily="34" charset="0"/>
            </a:rPr>
            <a:t>Nota: Los porcentajes corresponden a aquellas empresas que solicitaron puestos vacantes en los últimos 12 meses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3</xdr:col>
      <xdr:colOff>209551</xdr:colOff>
      <xdr:row>0</xdr:row>
      <xdr:rowOff>0</xdr:rowOff>
    </xdr:from>
    <xdr:to>
      <xdr:col>14</xdr:col>
      <xdr:colOff>209550</xdr:colOff>
      <xdr:row>5</xdr:row>
      <xdr:rowOff>104775</xdr:rowOff>
    </xdr:to>
    <xdr:sp macro="" textlink="">
      <xdr:nvSpPr>
        <xdr:cNvPr id="2" name="Rectángulo 1">
          <a:extLst>
            <a:ext uri="{FF2B5EF4-FFF2-40B4-BE49-F238E27FC236}">
              <a16:creationId xmlns:a16="http://schemas.microsoft.com/office/drawing/2014/main" id="{FF9BC76C-DB1C-470F-97D0-2BF065FDEA93}"/>
            </a:ext>
          </a:extLst>
        </xdr:cNvPr>
        <xdr:cNvSpPr/>
      </xdr:nvSpPr>
      <xdr:spPr>
        <a:xfrm>
          <a:off x="1952626" y="0"/>
          <a:ext cx="8591549"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clientData/>
  </xdr:twoCellAnchor>
  <xdr:twoCellAnchor editAs="absolute">
    <xdr:from>
      <xdr:col>3</xdr:col>
      <xdr:colOff>51856</xdr:colOff>
      <xdr:row>5</xdr:row>
      <xdr:rowOff>176739</xdr:rowOff>
    </xdr:from>
    <xdr:to>
      <xdr:col>9</xdr:col>
      <xdr:colOff>719940</xdr:colOff>
      <xdr:row>20</xdr:row>
      <xdr:rowOff>2782</xdr:rowOff>
    </xdr:to>
    <xdr:sp macro="" textlink="">
      <xdr:nvSpPr>
        <xdr:cNvPr id="3" name="Rectángulo: esquinas redondeadas 2">
          <a:extLst>
            <a:ext uri="{FF2B5EF4-FFF2-40B4-BE49-F238E27FC236}">
              <a16:creationId xmlns:a16="http://schemas.microsoft.com/office/drawing/2014/main" id="{B6D2E004-06E4-423C-BDF1-93719F6B4E28}"/>
            </a:ext>
          </a:extLst>
        </xdr:cNvPr>
        <xdr:cNvSpPr/>
      </xdr:nvSpPr>
      <xdr:spPr>
        <a:xfrm>
          <a:off x="1798106" y="1129239"/>
          <a:ext cx="5367084" cy="2683543"/>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7</xdr:col>
      <xdr:colOff>672654</xdr:colOff>
      <xdr:row>20</xdr:row>
      <xdr:rowOff>167940</xdr:rowOff>
    </xdr:from>
    <xdr:to>
      <xdr:col>14</xdr:col>
      <xdr:colOff>557242</xdr:colOff>
      <xdr:row>35</xdr:row>
      <xdr:rowOff>67677</xdr:rowOff>
    </xdr:to>
    <xdr:sp macro="" textlink="">
      <xdr:nvSpPr>
        <xdr:cNvPr id="4" name="Rectángulo: esquinas redondeadas 3">
          <a:extLst>
            <a:ext uri="{FF2B5EF4-FFF2-40B4-BE49-F238E27FC236}">
              <a16:creationId xmlns:a16="http://schemas.microsoft.com/office/drawing/2014/main" id="{8C32024C-DBE4-47D1-BA32-FEB432D8057A}"/>
            </a:ext>
          </a:extLst>
        </xdr:cNvPr>
        <xdr:cNvSpPr/>
      </xdr:nvSpPr>
      <xdr:spPr>
        <a:xfrm>
          <a:off x="5551571" y="3977940"/>
          <a:ext cx="5366754" cy="2757237"/>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10</xdr:col>
      <xdr:colOff>129502</xdr:colOff>
      <xdr:row>6</xdr:row>
      <xdr:rowOff>3897</xdr:rowOff>
    </xdr:from>
    <xdr:to>
      <xdr:col>14</xdr:col>
      <xdr:colOff>497418</xdr:colOff>
      <xdr:row>20</xdr:row>
      <xdr:rowOff>23948</xdr:rowOff>
    </xdr:to>
    <xdr:sp macro="" textlink="">
      <xdr:nvSpPr>
        <xdr:cNvPr id="5" name="Rectángulo: esquinas redondeadas 4">
          <a:extLst>
            <a:ext uri="{FF2B5EF4-FFF2-40B4-BE49-F238E27FC236}">
              <a16:creationId xmlns:a16="http://schemas.microsoft.com/office/drawing/2014/main" id="{C998CC32-D5EF-4D66-912A-B96FAA838551}"/>
            </a:ext>
          </a:extLst>
        </xdr:cNvPr>
        <xdr:cNvSpPr/>
      </xdr:nvSpPr>
      <xdr:spPr>
        <a:xfrm>
          <a:off x="7357919" y="1146897"/>
          <a:ext cx="3500582" cy="2687051"/>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30078</xdr:colOff>
      <xdr:row>20</xdr:row>
      <xdr:rowOff>162927</xdr:rowOff>
    </xdr:from>
    <xdr:to>
      <xdr:col>7</xdr:col>
      <xdr:colOff>539750</xdr:colOff>
      <xdr:row>35</xdr:row>
      <xdr:rowOff>72690</xdr:rowOff>
    </xdr:to>
    <xdr:sp macro="" textlink="">
      <xdr:nvSpPr>
        <xdr:cNvPr id="6" name="Rectángulo: esquinas redondeadas 5">
          <a:extLst>
            <a:ext uri="{FF2B5EF4-FFF2-40B4-BE49-F238E27FC236}">
              <a16:creationId xmlns:a16="http://schemas.microsoft.com/office/drawing/2014/main" id="{D0DFF8AC-3680-4BB0-85CB-06B21D7983A5}"/>
            </a:ext>
          </a:extLst>
        </xdr:cNvPr>
        <xdr:cNvSpPr/>
      </xdr:nvSpPr>
      <xdr:spPr>
        <a:xfrm>
          <a:off x="1776328" y="3972927"/>
          <a:ext cx="3642339" cy="2767263"/>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7" name="DEPARTAMENTO 2">
              <a:extLst>
                <a:ext uri="{FF2B5EF4-FFF2-40B4-BE49-F238E27FC236}">
                  <a16:creationId xmlns:a16="http://schemas.microsoft.com/office/drawing/2014/main" id="{53BBB740-B8DB-4D68-9AB9-A70F34890D9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ARTAMENTO 2"/>
            </a:graphicData>
          </a:graphic>
        </xdr:graphicFrame>
      </mc:Choice>
      <mc:Fallback xmlns="">
        <xdr:sp macro="" textlink="">
          <xdr:nvSpPr>
            <xdr:cNvPr id="0" name=""/>
            <xdr:cNvSpPr>
              <a:spLocks noTextEdit="1"/>
            </xdr:cNvSpPr>
          </xdr:nvSpPr>
          <xdr:spPr>
            <a:xfrm>
              <a:off x="0" y="1600201"/>
              <a:ext cx="1409700"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8" name="SECTORF 2">
              <a:extLst>
                <a:ext uri="{FF2B5EF4-FFF2-40B4-BE49-F238E27FC236}">
                  <a16:creationId xmlns:a16="http://schemas.microsoft.com/office/drawing/2014/main" id="{9037FF18-65FA-4D2C-9591-CFFC6ECBC07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2"/>
            </a:graphicData>
          </a:graphic>
        </xdr:graphicFrame>
      </mc:Choice>
      <mc:Fallback xmlns="">
        <xdr:sp macro="" textlink="">
          <xdr:nvSpPr>
            <xdr:cNvPr id="0" name=""/>
            <xdr:cNvSpPr>
              <a:spLocks noTextEdit="1"/>
            </xdr:cNvSpPr>
          </xdr:nvSpPr>
          <xdr:spPr>
            <a:xfrm>
              <a:off x="0" y="2576512"/>
              <a:ext cx="1411200"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9" name="Rectángulo: esquinas diagonales redondeadas 8">
          <a:extLst>
            <a:ext uri="{FF2B5EF4-FFF2-40B4-BE49-F238E27FC236}">
              <a16:creationId xmlns:a16="http://schemas.microsoft.com/office/drawing/2014/main" id="{3BE47534-2935-48EA-A2A5-CEAF565617E9}"/>
            </a:ext>
          </a:extLst>
        </xdr:cNvPr>
        <xdr:cNvSpPr/>
      </xdr:nvSpPr>
      <xdr:spPr>
        <a:xfrm>
          <a:off x="1857375" y="28575"/>
          <a:ext cx="8858250"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11" name="Triángulo rectángulo 10">
          <a:extLst>
            <a:ext uri="{FF2B5EF4-FFF2-40B4-BE49-F238E27FC236}">
              <a16:creationId xmlns:a16="http://schemas.microsoft.com/office/drawing/2014/main" id="{F96E56E2-A389-4667-822D-D2EB001E839E}"/>
            </a:ext>
          </a:extLst>
        </xdr:cNvPr>
        <xdr:cNvSpPr/>
      </xdr:nvSpPr>
      <xdr:spPr>
        <a:xfrm rot="10800000">
          <a:off x="1906899"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2" name="Triángulo rectángulo 11">
          <a:extLst>
            <a:ext uri="{FF2B5EF4-FFF2-40B4-BE49-F238E27FC236}">
              <a16:creationId xmlns:a16="http://schemas.microsoft.com/office/drawing/2014/main" id="{C07CE0EF-36BB-46C8-A8B9-F4DA481B615E}"/>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3" name="Rectángulo: una sola esquina redondeada 12">
          <a:extLst>
            <a:ext uri="{FF2B5EF4-FFF2-40B4-BE49-F238E27FC236}">
              <a16:creationId xmlns:a16="http://schemas.microsoft.com/office/drawing/2014/main" id="{F913BE77-F6AA-47D6-957B-2E571C724324}"/>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4" name="Gráfico 13" descr="Mano con dedo índice apuntando a la derecha con relleno sólido">
          <a:extLst>
            <a:ext uri="{FF2B5EF4-FFF2-40B4-BE49-F238E27FC236}">
              <a16:creationId xmlns:a16="http://schemas.microsoft.com/office/drawing/2014/main" id="{AB89BBC8-0A75-46C5-B51D-7B716552FC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7333276">
          <a:off x="914401" y="723900"/>
          <a:ext cx="914400" cy="914400"/>
        </a:xfrm>
        <a:prstGeom prst="rect">
          <a:avLst/>
        </a:prstGeom>
      </xdr:spPr>
    </xdr:pic>
    <xdr:clientData/>
  </xdr:twoCellAnchor>
  <xdr:twoCellAnchor>
    <xdr:from>
      <xdr:col>3</xdr:col>
      <xdr:colOff>518581</xdr:colOff>
      <xdr:row>5</xdr:row>
      <xdr:rowOff>155574</xdr:rowOff>
    </xdr:from>
    <xdr:to>
      <xdr:col>9</xdr:col>
      <xdr:colOff>318557</xdr:colOff>
      <xdr:row>8</xdr:row>
      <xdr:rowOff>41274</xdr:rowOff>
    </xdr:to>
    <xdr:sp macro="" textlink="">
      <xdr:nvSpPr>
        <xdr:cNvPr id="17" name="Text Box 1">
          <a:extLst>
            <a:ext uri="{FF2B5EF4-FFF2-40B4-BE49-F238E27FC236}">
              <a16:creationId xmlns:a16="http://schemas.microsoft.com/office/drawing/2014/main" id="{E8769EAC-7092-4E92-AF38-F170AF3C833B}"/>
            </a:ext>
          </a:extLst>
        </xdr:cNvPr>
        <xdr:cNvSpPr txBox="1">
          <a:spLocks noChangeArrowheads="1"/>
        </xdr:cNvSpPr>
      </xdr:nvSpPr>
      <xdr:spPr bwMode="auto">
        <a:xfrm>
          <a:off x="2264831" y="1108074"/>
          <a:ext cx="449897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Herramientas y tecnologías que las empresas utilizan o planean utilizar en los proximos 5 años (2025-2029) </a:t>
          </a:r>
        </a:p>
      </xdr:txBody>
    </xdr:sp>
    <xdr:clientData/>
  </xdr:twoCellAnchor>
  <xdr:twoCellAnchor>
    <xdr:from>
      <xdr:col>8</xdr:col>
      <xdr:colOff>248872</xdr:colOff>
      <xdr:row>21</xdr:row>
      <xdr:rowOff>83218</xdr:rowOff>
    </xdr:from>
    <xdr:to>
      <xdr:col>14</xdr:col>
      <xdr:colOff>285749</xdr:colOff>
      <xdr:row>24</xdr:row>
      <xdr:rowOff>140368</xdr:rowOff>
    </xdr:to>
    <xdr:sp macro="" textlink="">
      <xdr:nvSpPr>
        <xdr:cNvPr id="29" name="Text Box 1">
          <a:extLst>
            <a:ext uri="{FF2B5EF4-FFF2-40B4-BE49-F238E27FC236}">
              <a16:creationId xmlns:a16="http://schemas.microsoft.com/office/drawing/2014/main" id="{925FA480-B079-474F-878E-0900CEF50603}"/>
            </a:ext>
          </a:extLst>
        </xdr:cNvPr>
        <xdr:cNvSpPr txBox="1">
          <a:spLocks noChangeArrowheads="1"/>
        </xdr:cNvSpPr>
      </xdr:nvSpPr>
      <xdr:spPr bwMode="auto">
        <a:xfrm>
          <a:off x="5910955" y="4083718"/>
          <a:ext cx="4735877"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PY" sz="1050" b="0" i="0" u="none" strike="noStrike">
              <a:solidFill>
                <a:schemeClr val="bg1"/>
              </a:solidFill>
              <a:latin typeface="Fira Sans" panose="020B0803050000020004" pitchFamily="34" charset="0"/>
              <a:ea typeface="Fira Sans" panose="020B0803050000020004" pitchFamily="34" charset="0"/>
              <a:cs typeface="Calibri"/>
            </a:rPr>
            <a:t>Empresas por efecto de las transformaciones digitales y la automatización del trabajo en la cantidad del personal</a:t>
          </a:r>
        </a:p>
      </xdr:txBody>
    </xdr:sp>
    <xdr:clientData/>
  </xdr:twoCellAnchor>
  <xdr:twoCellAnchor>
    <xdr:from>
      <xdr:col>3</xdr:col>
      <xdr:colOff>94024</xdr:colOff>
      <xdr:row>20</xdr:row>
      <xdr:rowOff>140534</xdr:rowOff>
    </xdr:from>
    <xdr:to>
      <xdr:col>7</xdr:col>
      <xdr:colOff>412750</xdr:colOff>
      <xdr:row>23</xdr:row>
      <xdr:rowOff>190499</xdr:rowOff>
    </xdr:to>
    <xdr:sp macro="" textlink="">
      <xdr:nvSpPr>
        <xdr:cNvPr id="31" name="Text Box 1">
          <a:extLst>
            <a:ext uri="{FF2B5EF4-FFF2-40B4-BE49-F238E27FC236}">
              <a16:creationId xmlns:a16="http://schemas.microsoft.com/office/drawing/2014/main" id="{FE159D86-8308-416C-9A33-B3E758E14574}"/>
            </a:ext>
          </a:extLst>
        </xdr:cNvPr>
        <xdr:cNvSpPr txBox="1">
          <a:spLocks noChangeArrowheads="1"/>
        </xdr:cNvSpPr>
      </xdr:nvSpPr>
      <xdr:spPr bwMode="auto">
        <a:xfrm>
          <a:off x="1840274" y="3950534"/>
          <a:ext cx="3451393" cy="62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rtl="0">
            <a:defRPr sz="1000"/>
          </a:pPr>
          <a:r>
            <a:rPr lang="es-ES" sz="900" b="0" i="0" u="none" strike="noStrike">
              <a:solidFill>
                <a:schemeClr val="bg1"/>
              </a:solidFill>
              <a:latin typeface="Fira Sans" panose="020B0803050000020004" pitchFamily="34" charset="0"/>
              <a:ea typeface="Fira Sans" panose="020B0803050000020004" pitchFamily="34" charset="0"/>
              <a:cs typeface="Calibri"/>
            </a:rPr>
            <a:t>Tipo de formación requerida para la </a:t>
          </a:r>
          <a:r>
            <a:rPr lang="es-ES" sz="1000" b="0" i="0" u="none" strike="noStrike">
              <a:solidFill>
                <a:schemeClr val="bg1"/>
              </a:solidFill>
              <a:latin typeface="Fira Sans" panose="020B0803050000020004" pitchFamily="34" charset="0"/>
              <a:ea typeface="Fira Sans" panose="020B0803050000020004" pitchFamily="34" charset="0"/>
              <a:cs typeface="Calibri"/>
            </a:rPr>
            <a:t>implementación</a:t>
          </a:r>
          <a:r>
            <a:rPr lang="es-ES" sz="900" b="0" i="0" u="none" strike="noStrike">
              <a:solidFill>
                <a:schemeClr val="bg1"/>
              </a:solidFill>
              <a:latin typeface="Fira Sans" panose="020B0803050000020004" pitchFamily="34" charset="0"/>
              <a:ea typeface="Fira Sans" panose="020B0803050000020004" pitchFamily="34" charset="0"/>
              <a:cs typeface="Calibri"/>
            </a:rPr>
            <a:t> de nuevas herramientas y tecnologías en los próximos 5 años (2025-2029) </a:t>
          </a:r>
        </a:p>
      </xdr:txBody>
    </xdr:sp>
    <xdr:clientData/>
  </xdr:twoCellAnchor>
  <xdr:twoCellAnchor>
    <xdr:from>
      <xdr:col>7</xdr:col>
      <xdr:colOff>740833</xdr:colOff>
      <xdr:row>24</xdr:row>
      <xdr:rowOff>121985</xdr:rowOff>
    </xdr:from>
    <xdr:to>
      <xdr:col>14</xdr:col>
      <xdr:colOff>497417</xdr:colOff>
      <xdr:row>34</xdr:row>
      <xdr:rowOff>105832</xdr:rowOff>
    </xdr:to>
    <xdr:graphicFrame macro="">
      <xdr:nvGraphicFramePr>
        <xdr:cNvPr id="30" name="Gráfico 29">
          <a:extLst>
            <a:ext uri="{FF2B5EF4-FFF2-40B4-BE49-F238E27FC236}">
              <a16:creationId xmlns:a16="http://schemas.microsoft.com/office/drawing/2014/main" id="{BE3DE7E1-6E90-4FFC-BCD8-F206D517D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571502</xdr:colOff>
      <xdr:row>0</xdr:row>
      <xdr:rowOff>60156</xdr:rowOff>
    </xdr:from>
    <xdr:to>
      <xdr:col>13</xdr:col>
      <xdr:colOff>67954</xdr:colOff>
      <xdr:row>2</xdr:row>
      <xdr:rowOff>160421</xdr:rowOff>
    </xdr:to>
    <xdr:pic>
      <xdr:nvPicPr>
        <xdr:cNvPr id="38" name="Imagen 37">
          <a:extLst>
            <a:ext uri="{FF2B5EF4-FFF2-40B4-BE49-F238E27FC236}">
              <a16:creationId xmlns:a16="http://schemas.microsoft.com/office/drawing/2014/main" id="{A222A588-AE38-434D-BD83-F518B89283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98134" y="60156"/>
          <a:ext cx="6534925" cy="481265"/>
        </a:xfrm>
        <a:prstGeom prst="rect">
          <a:avLst/>
        </a:prstGeom>
      </xdr:spPr>
    </xdr:pic>
    <xdr:clientData/>
  </xdr:twoCellAnchor>
  <xdr:twoCellAnchor>
    <xdr:from>
      <xdr:col>3</xdr:col>
      <xdr:colOff>8409</xdr:colOff>
      <xdr:row>22</xdr:row>
      <xdr:rowOff>120313</xdr:rowOff>
    </xdr:from>
    <xdr:to>
      <xdr:col>7</xdr:col>
      <xdr:colOff>592666</xdr:colOff>
      <xdr:row>35</xdr:row>
      <xdr:rowOff>84666</xdr:rowOff>
    </xdr:to>
    <xdr:graphicFrame macro="">
      <xdr:nvGraphicFramePr>
        <xdr:cNvPr id="35" name="Gráfico 34">
          <a:extLst>
            <a:ext uri="{FF2B5EF4-FFF2-40B4-BE49-F238E27FC236}">
              <a16:creationId xmlns:a16="http://schemas.microsoft.com/office/drawing/2014/main" id="{3A711B74-C897-4CB1-BD14-C117A2C8D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332594</xdr:colOff>
      <xdr:row>7</xdr:row>
      <xdr:rowOff>104160</xdr:rowOff>
    </xdr:from>
    <xdr:to>
      <xdr:col>14</xdr:col>
      <xdr:colOff>391584</xdr:colOff>
      <xdr:row>19</xdr:row>
      <xdr:rowOff>94134</xdr:rowOff>
    </xdr:to>
    <xdr:graphicFrame macro="">
      <xdr:nvGraphicFramePr>
        <xdr:cNvPr id="36" name="Gráfico 35">
          <a:extLst>
            <a:ext uri="{FF2B5EF4-FFF2-40B4-BE49-F238E27FC236}">
              <a16:creationId xmlns:a16="http://schemas.microsoft.com/office/drawing/2014/main" id="{E9C82770-B383-4673-A552-537E1B783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349251</xdr:colOff>
      <xdr:row>6</xdr:row>
      <xdr:rowOff>99315</xdr:rowOff>
    </xdr:from>
    <xdr:to>
      <xdr:col>14</xdr:col>
      <xdr:colOff>455083</xdr:colOff>
      <xdr:row>10</xdr:row>
      <xdr:rowOff>63501</xdr:rowOff>
    </xdr:to>
    <xdr:sp macro="" textlink="">
      <xdr:nvSpPr>
        <xdr:cNvPr id="40" name="Text Box 1">
          <a:extLst>
            <a:ext uri="{FF2B5EF4-FFF2-40B4-BE49-F238E27FC236}">
              <a16:creationId xmlns:a16="http://schemas.microsoft.com/office/drawing/2014/main" id="{BFB8D2D7-B193-4DAA-9DE5-1DDD488D53D2}"/>
            </a:ext>
          </a:extLst>
        </xdr:cNvPr>
        <xdr:cNvSpPr txBox="1">
          <a:spLocks noChangeArrowheads="1"/>
        </xdr:cNvSpPr>
      </xdr:nvSpPr>
      <xdr:spPr bwMode="auto">
        <a:xfrm>
          <a:off x="7577668" y="1242315"/>
          <a:ext cx="3238498" cy="726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Cobertura de la demanda ocupacional para la implementación de herramientas y tecnologías</a:t>
          </a:r>
        </a:p>
      </xdr:txBody>
    </xdr:sp>
    <xdr:clientData/>
  </xdr:twoCellAnchor>
  <xdr:twoCellAnchor editAs="absolute">
    <xdr:from>
      <xdr:col>14</xdr:col>
      <xdr:colOff>690145</xdr:colOff>
      <xdr:row>6</xdr:row>
      <xdr:rowOff>85221</xdr:rowOff>
    </xdr:from>
    <xdr:to>
      <xdr:col>18</xdr:col>
      <xdr:colOff>98537</xdr:colOff>
      <xdr:row>31</xdr:row>
      <xdr:rowOff>133849</xdr:rowOff>
    </xdr:to>
    <xdr:sp macro="" textlink="">
      <xdr:nvSpPr>
        <xdr:cNvPr id="32" name="Rectángulo: esquinas redondeadas 31">
          <a:extLst>
            <a:ext uri="{FF2B5EF4-FFF2-40B4-BE49-F238E27FC236}">
              <a16:creationId xmlns:a16="http://schemas.microsoft.com/office/drawing/2014/main" id="{6CAE274F-5551-4345-BE55-D6FD1DA3F0FF}"/>
            </a:ext>
          </a:extLst>
        </xdr:cNvPr>
        <xdr:cNvSpPr/>
      </xdr:nvSpPr>
      <xdr:spPr>
        <a:xfrm>
          <a:off x="11051228" y="1228221"/>
          <a:ext cx="1937809" cy="481112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30802</xdr:colOff>
      <xdr:row>8</xdr:row>
      <xdr:rowOff>58651</xdr:rowOff>
    </xdr:from>
    <xdr:to>
      <xdr:col>17</xdr:col>
      <xdr:colOff>135503</xdr:colOff>
      <xdr:row>30</xdr:row>
      <xdr:rowOff>133848</xdr:rowOff>
    </xdr:to>
    <xdr:sp macro="" textlink="">
      <xdr:nvSpPr>
        <xdr:cNvPr id="34" name="Rectángulo 33">
          <a:extLst>
            <a:ext uri="{FF2B5EF4-FFF2-40B4-BE49-F238E27FC236}">
              <a16:creationId xmlns:a16="http://schemas.microsoft.com/office/drawing/2014/main" id="{AA2D662C-A875-4C5C-A8FF-6F95B3FBB089}"/>
            </a:ext>
          </a:extLst>
        </xdr:cNvPr>
        <xdr:cNvSpPr/>
      </xdr:nvSpPr>
      <xdr:spPr>
        <a:xfrm>
          <a:off x="11175052" y="1582651"/>
          <a:ext cx="1671034"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30803</xdr:colOff>
      <xdr:row>7</xdr:row>
      <xdr:rowOff>39602</xdr:rowOff>
    </xdr:from>
    <xdr:to>
      <xdr:col>17</xdr:col>
      <xdr:colOff>135579</xdr:colOff>
      <xdr:row>8</xdr:row>
      <xdr:rowOff>153902</xdr:rowOff>
    </xdr:to>
    <xdr:sp macro="" textlink="">
      <xdr:nvSpPr>
        <xdr:cNvPr id="37" name="Rectángulo 36">
          <a:extLst>
            <a:ext uri="{FF2B5EF4-FFF2-40B4-BE49-F238E27FC236}">
              <a16:creationId xmlns:a16="http://schemas.microsoft.com/office/drawing/2014/main" id="{8F23344C-67CD-4640-9960-676EF7E3E85E}"/>
            </a:ext>
          </a:extLst>
        </xdr:cNvPr>
        <xdr:cNvSpPr/>
      </xdr:nvSpPr>
      <xdr:spPr>
        <a:xfrm>
          <a:off x="11175053" y="1373102"/>
          <a:ext cx="1671109"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a:t>
          </a:r>
        </a:p>
      </xdr:txBody>
    </xdr:sp>
    <xdr:clientData/>
  </xdr:twoCellAnchor>
  <xdr:twoCellAnchor>
    <xdr:from>
      <xdr:col>15</xdr:col>
      <xdr:colOff>30803</xdr:colOff>
      <xdr:row>9</xdr:row>
      <xdr:rowOff>54970</xdr:rowOff>
    </xdr:from>
    <xdr:to>
      <xdr:col>17</xdr:col>
      <xdr:colOff>145104</xdr:colOff>
      <xdr:row>14</xdr:row>
      <xdr:rowOff>188455</xdr:rowOff>
    </xdr:to>
    <xdr:sp macro="" textlink="">
      <xdr:nvSpPr>
        <xdr:cNvPr id="41" name="Rectángulo 40">
          <a:hlinkClick xmlns:r="http://schemas.openxmlformats.org/officeDocument/2006/relationships" r:id="rId7"/>
          <a:extLst>
            <a:ext uri="{FF2B5EF4-FFF2-40B4-BE49-F238E27FC236}">
              <a16:creationId xmlns:a16="http://schemas.microsoft.com/office/drawing/2014/main" id="{4B49153A-B821-4A7F-8B45-EE0454F85EF0}"/>
            </a:ext>
          </a:extLst>
        </xdr:cNvPr>
        <xdr:cNvSpPr/>
      </xdr:nvSpPr>
      <xdr:spPr>
        <a:xfrm>
          <a:off x="11175053" y="1769470"/>
          <a:ext cx="1680634" cy="108598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15</xdr:col>
      <xdr:colOff>31304</xdr:colOff>
      <xdr:row>15</xdr:row>
      <xdr:rowOff>89523</xdr:rowOff>
    </xdr:from>
    <xdr:to>
      <xdr:col>17</xdr:col>
      <xdr:colOff>145605</xdr:colOff>
      <xdr:row>18</xdr:row>
      <xdr:rowOff>4023</xdr:rowOff>
    </xdr:to>
    <xdr:sp macro="" textlink="">
      <xdr:nvSpPr>
        <xdr:cNvPr id="42" name="Rectángulo 41">
          <a:hlinkClick xmlns:r="http://schemas.openxmlformats.org/officeDocument/2006/relationships" r:id="rId8"/>
          <a:extLst>
            <a:ext uri="{FF2B5EF4-FFF2-40B4-BE49-F238E27FC236}">
              <a16:creationId xmlns:a16="http://schemas.microsoft.com/office/drawing/2014/main" id="{5133F902-5B71-47E9-B74C-288AB0CFB5FC}"/>
            </a:ext>
          </a:extLst>
        </xdr:cNvPr>
        <xdr:cNvSpPr/>
      </xdr:nvSpPr>
      <xdr:spPr>
        <a:xfrm>
          <a:off x="11175554" y="2947023"/>
          <a:ext cx="168063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Puestos vacantes y requisitos</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31305</xdr:colOff>
      <xdr:row>18</xdr:row>
      <xdr:rowOff>95591</xdr:rowOff>
    </xdr:from>
    <xdr:to>
      <xdr:col>17</xdr:col>
      <xdr:colOff>145606</xdr:colOff>
      <xdr:row>21</xdr:row>
      <xdr:rowOff>10091</xdr:rowOff>
    </xdr:to>
    <xdr:sp macro="" textlink="">
      <xdr:nvSpPr>
        <xdr:cNvPr id="43" name="Rectángulo 42">
          <a:hlinkClick xmlns:r="http://schemas.openxmlformats.org/officeDocument/2006/relationships" r:id="rId9"/>
          <a:extLst>
            <a:ext uri="{FF2B5EF4-FFF2-40B4-BE49-F238E27FC236}">
              <a16:creationId xmlns:a16="http://schemas.microsoft.com/office/drawing/2014/main" id="{EA2062FF-9CE7-45D7-92EF-6A1CE7E6DF07}"/>
            </a:ext>
          </a:extLst>
        </xdr:cNvPr>
        <xdr:cNvSpPr/>
      </xdr:nvSpPr>
      <xdr:spPr>
        <a:xfrm>
          <a:off x="11175555" y="3524591"/>
          <a:ext cx="1680634" cy="48600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9EFA26"/>
              </a:solidFill>
              <a:effectLst/>
              <a:latin typeface="Absans" pitchFamily="50" charset="0"/>
              <a:ea typeface="+mn-ea"/>
              <a:cs typeface="Absans" pitchFamily="50" charset="0"/>
            </a:rPr>
            <a:t>Herramientas tecnológicas</a:t>
          </a:r>
        </a:p>
      </xdr:txBody>
    </xdr:sp>
    <xdr:clientData/>
  </xdr:twoCellAnchor>
  <xdr:twoCellAnchor>
    <xdr:from>
      <xdr:col>15</xdr:col>
      <xdr:colOff>20777</xdr:colOff>
      <xdr:row>24</xdr:row>
      <xdr:rowOff>107727</xdr:rowOff>
    </xdr:from>
    <xdr:to>
      <xdr:col>17</xdr:col>
      <xdr:colOff>135078</xdr:colOff>
      <xdr:row>27</xdr:row>
      <xdr:rowOff>22227</xdr:rowOff>
    </xdr:to>
    <xdr:sp macro="" textlink="">
      <xdr:nvSpPr>
        <xdr:cNvPr id="44" name="Rectángulo 43">
          <a:hlinkClick xmlns:r="http://schemas.openxmlformats.org/officeDocument/2006/relationships" r:id="rId10"/>
          <a:extLst>
            <a:ext uri="{FF2B5EF4-FFF2-40B4-BE49-F238E27FC236}">
              <a16:creationId xmlns:a16="http://schemas.microsoft.com/office/drawing/2014/main" id="{8731D933-9784-4AC0-BB8D-E4827E821E37}"/>
            </a:ext>
          </a:extLst>
        </xdr:cNvPr>
        <xdr:cNvSpPr/>
      </xdr:nvSpPr>
      <xdr:spPr>
        <a:xfrm>
          <a:off x="11165027" y="4679727"/>
          <a:ext cx="168063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Capacitaciones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22280</xdr:colOff>
      <xdr:row>21</xdr:row>
      <xdr:rowOff>101659</xdr:rowOff>
    </xdr:from>
    <xdr:to>
      <xdr:col>17</xdr:col>
      <xdr:colOff>136581</xdr:colOff>
      <xdr:row>24</xdr:row>
      <xdr:rowOff>16159</xdr:rowOff>
    </xdr:to>
    <xdr:sp macro="" textlink="">
      <xdr:nvSpPr>
        <xdr:cNvPr id="45" name="Rectángulo 44">
          <a:hlinkClick xmlns:r="http://schemas.openxmlformats.org/officeDocument/2006/relationships" r:id="rId11"/>
          <a:extLst>
            <a:ext uri="{FF2B5EF4-FFF2-40B4-BE49-F238E27FC236}">
              <a16:creationId xmlns:a16="http://schemas.microsoft.com/office/drawing/2014/main" id="{5DC59202-60A3-4C0D-AD3D-DC014DF9169B}"/>
            </a:ext>
          </a:extLst>
        </xdr:cNvPr>
        <xdr:cNvSpPr/>
      </xdr:nvSpPr>
      <xdr:spPr>
        <a:xfrm>
          <a:off x="11166530" y="4102159"/>
          <a:ext cx="168063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chemeClr val="lt1"/>
              </a:solidFill>
              <a:effectLst/>
              <a:latin typeface="+mn-lt"/>
              <a:ea typeface="+mn-ea"/>
              <a:cs typeface="+mn-cs"/>
            </a:rPr>
            <a:t>Proyección de la empresa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22281</xdr:colOff>
      <xdr:row>27</xdr:row>
      <xdr:rowOff>113796</xdr:rowOff>
    </xdr:from>
    <xdr:to>
      <xdr:col>17</xdr:col>
      <xdr:colOff>136582</xdr:colOff>
      <xdr:row>30</xdr:row>
      <xdr:rowOff>28296</xdr:rowOff>
    </xdr:to>
    <xdr:sp macro="" textlink="">
      <xdr:nvSpPr>
        <xdr:cNvPr id="46" name="Rectángulo 45">
          <a:hlinkClick xmlns:r="http://schemas.openxmlformats.org/officeDocument/2006/relationships" r:id="rId12"/>
          <a:extLst>
            <a:ext uri="{FF2B5EF4-FFF2-40B4-BE49-F238E27FC236}">
              <a16:creationId xmlns:a16="http://schemas.microsoft.com/office/drawing/2014/main" id="{C8099F43-0BB8-458F-8D53-5160D740D2B6}"/>
            </a:ext>
          </a:extLst>
        </xdr:cNvPr>
        <xdr:cNvSpPr/>
      </xdr:nvSpPr>
      <xdr:spPr>
        <a:xfrm>
          <a:off x="11166531" y="5257296"/>
          <a:ext cx="168063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FDE3E3"/>
              </a:solidFill>
              <a:effectLst/>
              <a:latin typeface="Absans" pitchFamily="50" charset="0"/>
              <a:ea typeface="+mn-ea"/>
              <a:cs typeface="Absans" pitchFamily="50" charset="0"/>
            </a:rPr>
            <a:t>Programas y servicios públicos</a:t>
          </a:r>
        </a:p>
      </xdr:txBody>
    </xdr:sp>
    <xdr:clientData/>
  </xdr:twoCellAnchor>
  <xdr:twoCellAnchor>
    <xdr:from>
      <xdr:col>3</xdr:col>
      <xdr:colOff>42332</xdr:colOff>
      <xdr:row>7</xdr:row>
      <xdr:rowOff>190499</xdr:rowOff>
    </xdr:from>
    <xdr:to>
      <xdr:col>9</xdr:col>
      <xdr:colOff>433915</xdr:colOff>
      <xdr:row>19</xdr:row>
      <xdr:rowOff>105832</xdr:rowOff>
    </xdr:to>
    <xdr:graphicFrame macro="">
      <xdr:nvGraphicFramePr>
        <xdr:cNvPr id="39" name="Gráfico 38">
          <a:extLst>
            <a:ext uri="{FF2B5EF4-FFF2-40B4-BE49-F238E27FC236}">
              <a16:creationId xmlns:a16="http://schemas.microsoft.com/office/drawing/2014/main" id="{D8A96DF6-E6FF-4CF2-8562-F3257F82B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74082</xdr:colOff>
      <xdr:row>35</xdr:row>
      <xdr:rowOff>148168</xdr:rowOff>
    </xdr:from>
    <xdr:to>
      <xdr:col>13</xdr:col>
      <xdr:colOff>116416</xdr:colOff>
      <xdr:row>37</xdr:row>
      <xdr:rowOff>63501</xdr:rowOff>
    </xdr:to>
    <xdr:sp macro="" textlink="">
      <xdr:nvSpPr>
        <xdr:cNvPr id="48" name="Google Shape;1001;p42">
          <a:extLst>
            <a:ext uri="{FF2B5EF4-FFF2-40B4-BE49-F238E27FC236}">
              <a16:creationId xmlns:a16="http://schemas.microsoft.com/office/drawing/2014/main" id="{50106058-8BE2-431D-98F5-DDA9C710BFFE}"/>
            </a:ext>
          </a:extLst>
        </xdr:cNvPr>
        <xdr:cNvSpPr/>
      </xdr:nvSpPr>
      <xdr:spPr>
        <a:xfrm>
          <a:off x="1820332" y="6815668"/>
          <a:ext cx="7874001" cy="296333"/>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xdr:from>
      <xdr:col>1</xdr:col>
      <xdr:colOff>0</xdr:colOff>
      <xdr:row>21</xdr:row>
      <xdr:rowOff>0</xdr:rowOff>
    </xdr:from>
    <xdr:to>
      <xdr:col>2</xdr:col>
      <xdr:colOff>531699</xdr:colOff>
      <xdr:row>24</xdr:row>
      <xdr:rowOff>111816</xdr:rowOff>
    </xdr:to>
    <xdr:sp macro="" textlink="">
      <xdr:nvSpPr>
        <xdr:cNvPr id="52" name="Rectángulo: esquinas redondeadas 51">
          <a:extLst>
            <a:ext uri="{FF2B5EF4-FFF2-40B4-BE49-F238E27FC236}">
              <a16:creationId xmlns:a16="http://schemas.microsoft.com/office/drawing/2014/main" id="{D0174656-733D-4579-ADDC-F755C1C1988D}"/>
            </a:ext>
          </a:extLst>
        </xdr:cNvPr>
        <xdr:cNvSpPr/>
      </xdr:nvSpPr>
      <xdr:spPr>
        <a:xfrm>
          <a:off x="179917" y="4000500"/>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389239</xdr:colOff>
      <xdr:row>21</xdr:row>
      <xdr:rowOff>98976</xdr:rowOff>
    </xdr:from>
    <xdr:to>
      <xdr:col>2</xdr:col>
      <xdr:colOff>366046</xdr:colOff>
      <xdr:row>23</xdr:row>
      <xdr:rowOff>95250</xdr:rowOff>
    </xdr:to>
    <xdr:sp macro="" textlink="'Tabla dinamica'!L28">
      <xdr:nvSpPr>
        <xdr:cNvPr id="53" name="CuadroTexto 52">
          <a:extLst>
            <a:ext uri="{FF2B5EF4-FFF2-40B4-BE49-F238E27FC236}">
              <a16:creationId xmlns:a16="http://schemas.microsoft.com/office/drawing/2014/main" id="{CFB9FD86-D200-458F-AEAC-41A0B37CB5AB}"/>
            </a:ext>
          </a:extLst>
        </xdr:cNvPr>
        <xdr:cNvSpPr txBox="1"/>
      </xdr:nvSpPr>
      <xdr:spPr>
        <a:xfrm>
          <a:off x="569156" y="4099476"/>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1</xdr:col>
      <xdr:colOff>31060</xdr:colOff>
      <xdr:row>21</xdr:row>
      <xdr:rowOff>144945</xdr:rowOff>
    </xdr:from>
    <xdr:to>
      <xdr:col>1</xdr:col>
      <xdr:colOff>393425</xdr:colOff>
      <xdr:row>23</xdr:row>
      <xdr:rowOff>126310</xdr:rowOff>
    </xdr:to>
    <xdr:pic>
      <xdr:nvPicPr>
        <xdr:cNvPr id="54" name="Imagen 53">
          <a:extLst>
            <a:ext uri="{FF2B5EF4-FFF2-40B4-BE49-F238E27FC236}">
              <a16:creationId xmlns:a16="http://schemas.microsoft.com/office/drawing/2014/main" id="{55939842-2F03-443D-A4B7-24FCD9D680C0}"/>
            </a:ext>
          </a:extLst>
        </xdr:cNvPr>
        <xdr:cNvPicPr>
          <a:picLocks noChangeAspect="1"/>
        </xdr:cNvPicPr>
      </xdr:nvPicPr>
      <xdr:blipFill>
        <a:blip xmlns:r="http://schemas.openxmlformats.org/officeDocument/2006/relationships" r:embed="rId14"/>
        <a:stretch>
          <a:fillRect/>
        </a:stretch>
      </xdr:blipFill>
      <xdr:spPr>
        <a:xfrm>
          <a:off x="210977" y="4145445"/>
          <a:ext cx="362365" cy="362365"/>
        </a:xfrm>
        <a:prstGeom prst="rect">
          <a:avLst/>
        </a:prstGeom>
      </xdr:spPr>
    </xdr:pic>
    <xdr:clientData/>
  </xdr:twoCellAnchor>
  <xdr:twoCellAnchor editAs="absolute">
    <xdr:from>
      <xdr:col>1</xdr:col>
      <xdr:colOff>231193</xdr:colOff>
      <xdr:row>22</xdr:row>
      <xdr:rowOff>76615</xdr:rowOff>
    </xdr:from>
    <xdr:to>
      <xdr:col>2</xdr:col>
      <xdr:colOff>501237</xdr:colOff>
      <xdr:row>24</xdr:row>
      <xdr:rowOff>58468</xdr:rowOff>
    </xdr:to>
    <xdr:sp macro="" textlink="">
      <xdr:nvSpPr>
        <xdr:cNvPr id="55" name="CuadroTexto 54">
          <a:extLst>
            <a:ext uri="{FF2B5EF4-FFF2-40B4-BE49-F238E27FC236}">
              <a16:creationId xmlns:a16="http://schemas.microsoft.com/office/drawing/2014/main" id="{20285E58-73FF-4676-9461-ADD56DE7CBA3}"/>
            </a:ext>
          </a:extLst>
        </xdr:cNvPr>
        <xdr:cNvSpPr txBox="1"/>
      </xdr:nvSpPr>
      <xdr:spPr>
        <a:xfrm>
          <a:off x="411110" y="4267615"/>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twoCellAnchor>
    <xdr:from>
      <xdr:col>3</xdr:col>
      <xdr:colOff>328084</xdr:colOff>
      <xdr:row>34</xdr:row>
      <xdr:rowOff>63501</xdr:rowOff>
    </xdr:from>
    <xdr:to>
      <xdr:col>7</xdr:col>
      <xdr:colOff>539750</xdr:colOff>
      <xdr:row>35</xdr:row>
      <xdr:rowOff>74083</xdr:rowOff>
    </xdr:to>
    <xdr:sp macro="" textlink="">
      <xdr:nvSpPr>
        <xdr:cNvPr id="16" name="CuadroTexto 15">
          <a:extLst>
            <a:ext uri="{FF2B5EF4-FFF2-40B4-BE49-F238E27FC236}">
              <a16:creationId xmlns:a16="http://schemas.microsoft.com/office/drawing/2014/main" id="{A05A87DD-0551-4A9F-87BE-2173F9F67971}"/>
            </a:ext>
          </a:extLst>
        </xdr:cNvPr>
        <xdr:cNvSpPr txBox="1"/>
      </xdr:nvSpPr>
      <xdr:spPr>
        <a:xfrm>
          <a:off x="2074334" y="6540501"/>
          <a:ext cx="3344333" cy="20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b="0">
              <a:latin typeface="Arial" panose="020B0604020202020204" pitchFamily="34" charset="0"/>
              <a:cs typeface="Arial" panose="020B0604020202020204" pitchFamily="34" charset="0"/>
            </a:rPr>
            <a:t>Nota: Empresas que planean incorporar tecnologías (2025-2029)</a:t>
          </a:r>
        </a:p>
        <a:p>
          <a:endParaRPr lang="es-ES" sz="900" b="0"/>
        </a:p>
      </xdr:txBody>
    </xdr:sp>
    <xdr:clientData/>
  </xdr:twoCellAnchor>
  <xdr:twoCellAnchor>
    <xdr:from>
      <xdr:col>10</xdr:col>
      <xdr:colOff>298835</xdr:colOff>
      <xdr:row>18</xdr:row>
      <xdr:rowOff>120314</xdr:rowOff>
    </xdr:from>
    <xdr:to>
      <xdr:col>14</xdr:col>
      <xdr:colOff>510502</xdr:colOff>
      <xdr:row>19</xdr:row>
      <xdr:rowOff>130896</xdr:rowOff>
    </xdr:to>
    <xdr:sp macro="" textlink="">
      <xdr:nvSpPr>
        <xdr:cNvPr id="47" name="CuadroTexto 46">
          <a:extLst>
            <a:ext uri="{FF2B5EF4-FFF2-40B4-BE49-F238E27FC236}">
              <a16:creationId xmlns:a16="http://schemas.microsoft.com/office/drawing/2014/main" id="{736CCFB6-B892-4161-AC26-6508B868A38C}"/>
            </a:ext>
          </a:extLst>
        </xdr:cNvPr>
        <xdr:cNvSpPr txBox="1"/>
      </xdr:nvSpPr>
      <xdr:spPr>
        <a:xfrm>
          <a:off x="7527252" y="3549314"/>
          <a:ext cx="3344333" cy="20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800" b="0">
              <a:latin typeface="Arial" panose="020B0604020202020204" pitchFamily="34" charset="0"/>
              <a:cs typeface="Arial" panose="020B0604020202020204" pitchFamily="34" charset="0"/>
            </a:rPr>
            <a:t>Nota: Empresas que planean incorporar tecnologías (2025-2029)</a:t>
          </a:r>
        </a:p>
        <a:p>
          <a:endParaRPr lang="es-ES" sz="900" b="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209551</xdr:colOff>
      <xdr:row>0</xdr:row>
      <xdr:rowOff>0</xdr:rowOff>
    </xdr:from>
    <xdr:to>
      <xdr:col>14</xdr:col>
      <xdr:colOff>209550</xdr:colOff>
      <xdr:row>5</xdr:row>
      <xdr:rowOff>104775</xdr:rowOff>
    </xdr:to>
    <xdr:sp macro="" textlink="">
      <xdr:nvSpPr>
        <xdr:cNvPr id="2" name="Rectángulo 1">
          <a:extLst>
            <a:ext uri="{FF2B5EF4-FFF2-40B4-BE49-F238E27FC236}">
              <a16:creationId xmlns:a16="http://schemas.microsoft.com/office/drawing/2014/main" id="{C3C2C202-DBF7-4FA5-BA26-F41C66B101B9}"/>
            </a:ext>
          </a:extLst>
        </xdr:cNvPr>
        <xdr:cNvSpPr/>
      </xdr:nvSpPr>
      <xdr:spPr>
        <a:xfrm>
          <a:off x="1952626" y="0"/>
          <a:ext cx="8591549"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clientData/>
  </xdr:twoCellAnchor>
  <xdr:twoCellAnchor editAs="absolute">
    <xdr:from>
      <xdr:col>7</xdr:col>
      <xdr:colOff>87063</xdr:colOff>
      <xdr:row>6</xdr:row>
      <xdr:rowOff>0</xdr:rowOff>
    </xdr:from>
    <xdr:to>
      <xdr:col>13</xdr:col>
      <xdr:colOff>755147</xdr:colOff>
      <xdr:row>29</xdr:row>
      <xdr:rowOff>20052</xdr:rowOff>
    </xdr:to>
    <xdr:sp macro="" textlink="">
      <xdr:nvSpPr>
        <xdr:cNvPr id="3" name="Rectángulo: esquinas redondeadas 2">
          <a:extLst>
            <a:ext uri="{FF2B5EF4-FFF2-40B4-BE49-F238E27FC236}">
              <a16:creationId xmlns:a16="http://schemas.microsoft.com/office/drawing/2014/main" id="{9D55E565-2418-49C5-9840-9EB714E5193B}"/>
            </a:ext>
          </a:extLst>
        </xdr:cNvPr>
        <xdr:cNvSpPr/>
      </xdr:nvSpPr>
      <xdr:spPr>
        <a:xfrm>
          <a:off x="4959852" y="1143000"/>
          <a:ext cx="5360400" cy="4401552"/>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2</xdr:col>
      <xdr:colOff>730207</xdr:colOff>
      <xdr:row>6</xdr:row>
      <xdr:rowOff>0</xdr:rowOff>
    </xdr:from>
    <xdr:to>
      <xdr:col>6</xdr:col>
      <xdr:colOff>705391</xdr:colOff>
      <xdr:row>20</xdr:row>
      <xdr:rowOff>180476</xdr:rowOff>
    </xdr:to>
    <xdr:sp macro="" textlink="">
      <xdr:nvSpPr>
        <xdr:cNvPr id="6" name="Rectángulo: esquinas redondeadas 5">
          <a:extLst>
            <a:ext uri="{FF2B5EF4-FFF2-40B4-BE49-F238E27FC236}">
              <a16:creationId xmlns:a16="http://schemas.microsoft.com/office/drawing/2014/main" id="{BE90008B-8A47-454E-B0A9-1B5F07DC79C9}"/>
            </a:ext>
          </a:extLst>
        </xdr:cNvPr>
        <xdr:cNvSpPr/>
      </xdr:nvSpPr>
      <xdr:spPr>
        <a:xfrm>
          <a:off x="1692733" y="1143000"/>
          <a:ext cx="3103395" cy="2847476"/>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7" name="DEPARTAMENTO 5">
              <a:extLst>
                <a:ext uri="{FF2B5EF4-FFF2-40B4-BE49-F238E27FC236}">
                  <a16:creationId xmlns:a16="http://schemas.microsoft.com/office/drawing/2014/main" id="{71B37408-F77B-4607-B66A-4B09BA65076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ARTAMENTO 5"/>
            </a:graphicData>
          </a:graphic>
        </xdr:graphicFrame>
      </mc:Choice>
      <mc:Fallback xmlns="">
        <xdr:sp macro="" textlink="">
          <xdr:nvSpPr>
            <xdr:cNvPr id="0" name=""/>
            <xdr:cNvSpPr>
              <a:spLocks noTextEdit="1"/>
            </xdr:cNvSpPr>
          </xdr:nvSpPr>
          <xdr:spPr>
            <a:xfrm>
              <a:off x="0" y="1600201"/>
              <a:ext cx="1410201"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8" name="SECTORF 5">
              <a:extLst>
                <a:ext uri="{FF2B5EF4-FFF2-40B4-BE49-F238E27FC236}">
                  <a16:creationId xmlns:a16="http://schemas.microsoft.com/office/drawing/2014/main" id="{76D0C160-5CDF-4471-94B2-BBA9D63F782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5"/>
            </a:graphicData>
          </a:graphic>
        </xdr:graphicFrame>
      </mc:Choice>
      <mc:Fallback xmlns="">
        <xdr:sp macro="" textlink="">
          <xdr:nvSpPr>
            <xdr:cNvPr id="0" name=""/>
            <xdr:cNvSpPr>
              <a:spLocks noTextEdit="1"/>
            </xdr:cNvSpPr>
          </xdr:nvSpPr>
          <xdr:spPr>
            <a:xfrm>
              <a:off x="0" y="2576512"/>
              <a:ext cx="1411701"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9" name="Rectángulo: esquinas diagonales redondeadas 8">
          <a:extLst>
            <a:ext uri="{FF2B5EF4-FFF2-40B4-BE49-F238E27FC236}">
              <a16:creationId xmlns:a16="http://schemas.microsoft.com/office/drawing/2014/main" id="{167E0961-B530-4CCB-A45F-639414A940A5}"/>
            </a:ext>
          </a:extLst>
        </xdr:cNvPr>
        <xdr:cNvSpPr/>
      </xdr:nvSpPr>
      <xdr:spPr>
        <a:xfrm>
          <a:off x="1857375" y="28575"/>
          <a:ext cx="8858250"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10" name="Triángulo rectángulo 9">
          <a:extLst>
            <a:ext uri="{FF2B5EF4-FFF2-40B4-BE49-F238E27FC236}">
              <a16:creationId xmlns:a16="http://schemas.microsoft.com/office/drawing/2014/main" id="{E69B6AD3-7F0C-4F75-84E8-453331CFEB0E}"/>
            </a:ext>
          </a:extLst>
        </xdr:cNvPr>
        <xdr:cNvSpPr/>
      </xdr:nvSpPr>
      <xdr:spPr>
        <a:xfrm rot="10800000">
          <a:off x="1906899"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1" name="Triángulo rectángulo 10">
          <a:extLst>
            <a:ext uri="{FF2B5EF4-FFF2-40B4-BE49-F238E27FC236}">
              <a16:creationId xmlns:a16="http://schemas.microsoft.com/office/drawing/2014/main" id="{D582037F-A50C-4D36-AC37-DD9EF3B6E97D}"/>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2" name="Rectángulo: una sola esquina redondeada 11">
          <a:extLst>
            <a:ext uri="{FF2B5EF4-FFF2-40B4-BE49-F238E27FC236}">
              <a16:creationId xmlns:a16="http://schemas.microsoft.com/office/drawing/2014/main" id="{EF911037-F850-448F-A6D5-02F23861371B}"/>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3" name="Gráfico 12" descr="Mano con dedo índice apuntando a la derecha con relleno sólido">
          <a:extLst>
            <a:ext uri="{FF2B5EF4-FFF2-40B4-BE49-F238E27FC236}">
              <a16:creationId xmlns:a16="http://schemas.microsoft.com/office/drawing/2014/main" id="{6A4E5FCD-0928-4827-A706-5176F57A5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7333276">
          <a:off x="914401" y="723900"/>
          <a:ext cx="914400" cy="914400"/>
        </a:xfrm>
        <a:prstGeom prst="rect">
          <a:avLst/>
        </a:prstGeom>
      </xdr:spPr>
    </xdr:pic>
    <xdr:clientData/>
  </xdr:twoCellAnchor>
  <xdr:twoCellAnchor>
    <xdr:from>
      <xdr:col>7</xdr:col>
      <xdr:colOff>626644</xdr:colOff>
      <xdr:row>7</xdr:row>
      <xdr:rowOff>23561</xdr:rowOff>
    </xdr:from>
    <xdr:to>
      <xdr:col>13</xdr:col>
      <xdr:colOff>426620</xdr:colOff>
      <xdr:row>9</xdr:row>
      <xdr:rowOff>99761</xdr:rowOff>
    </xdr:to>
    <xdr:sp macro="" textlink="">
      <xdr:nvSpPr>
        <xdr:cNvPr id="15" name="Text Box 1">
          <a:extLst>
            <a:ext uri="{FF2B5EF4-FFF2-40B4-BE49-F238E27FC236}">
              <a16:creationId xmlns:a16="http://schemas.microsoft.com/office/drawing/2014/main" id="{ABD388E3-2987-4D04-A526-F4D9D1D6932D}"/>
            </a:ext>
          </a:extLst>
        </xdr:cNvPr>
        <xdr:cNvSpPr txBox="1">
          <a:spLocks noChangeArrowheads="1"/>
        </xdr:cNvSpPr>
      </xdr:nvSpPr>
      <xdr:spPr bwMode="auto">
        <a:xfrm>
          <a:off x="5499433" y="1357061"/>
          <a:ext cx="4492292"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Principales grupos ocupacionales que demandarán en caso de crecimiento del personal en los próximos 5 años (2025-2029) </a:t>
          </a:r>
        </a:p>
      </xdr:txBody>
    </xdr:sp>
    <xdr:clientData/>
  </xdr:twoCellAnchor>
  <xdr:twoCellAnchor>
    <xdr:from>
      <xdr:col>3</xdr:col>
      <xdr:colOff>52636</xdr:colOff>
      <xdr:row>10</xdr:row>
      <xdr:rowOff>60158</xdr:rowOff>
    </xdr:from>
    <xdr:to>
      <xdr:col>6</xdr:col>
      <xdr:colOff>611603</xdr:colOff>
      <xdr:row>19</xdr:row>
      <xdr:rowOff>150395</xdr:rowOff>
    </xdr:to>
    <xdr:graphicFrame macro="">
      <xdr:nvGraphicFramePr>
        <xdr:cNvPr id="27" name="Gráfico 26">
          <a:extLst>
            <a:ext uri="{FF2B5EF4-FFF2-40B4-BE49-F238E27FC236}">
              <a16:creationId xmlns:a16="http://schemas.microsoft.com/office/drawing/2014/main" id="{BE572B5A-717C-495A-8A52-641C19D82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82214</xdr:colOff>
      <xdr:row>6</xdr:row>
      <xdr:rowOff>170946</xdr:rowOff>
    </xdr:from>
    <xdr:to>
      <xdr:col>6</xdr:col>
      <xdr:colOff>682290</xdr:colOff>
      <xdr:row>10</xdr:row>
      <xdr:rowOff>37596</xdr:rowOff>
    </xdr:to>
    <xdr:sp macro="" textlink="">
      <xdr:nvSpPr>
        <xdr:cNvPr id="28" name="Text Box 1">
          <a:extLst>
            <a:ext uri="{FF2B5EF4-FFF2-40B4-BE49-F238E27FC236}">
              <a16:creationId xmlns:a16="http://schemas.microsoft.com/office/drawing/2014/main" id="{A56F55D7-7413-404A-95CF-79D14E99052F}"/>
            </a:ext>
          </a:extLst>
        </xdr:cNvPr>
        <xdr:cNvSpPr txBox="1">
          <a:spLocks noChangeArrowheads="1"/>
        </xdr:cNvSpPr>
      </xdr:nvSpPr>
      <xdr:spPr bwMode="auto">
        <a:xfrm>
          <a:off x="1826793" y="1313946"/>
          <a:ext cx="2946234"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PY" sz="1050" b="0" i="0" u="none" strike="noStrike">
              <a:solidFill>
                <a:schemeClr val="bg1"/>
              </a:solidFill>
              <a:latin typeface="Fira Sans" panose="020B0803050000020004" pitchFamily="34" charset="0"/>
              <a:ea typeface="Fira Sans" panose="020B0803050000020004" pitchFamily="34" charset="0"/>
              <a:cs typeface="Calibri"/>
            </a:rPr>
            <a:t>Posibilidad de un crecimiento en el número de trabajadores durante los proximos 5 años (2025-2029) </a:t>
          </a:r>
          <a:endParaRPr lang="es-ES" sz="1050" b="0" i="0" u="none" strike="noStrike">
            <a:solidFill>
              <a:schemeClr val="bg1"/>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4</xdr:col>
      <xdr:colOff>571502</xdr:colOff>
      <xdr:row>0</xdr:row>
      <xdr:rowOff>60156</xdr:rowOff>
    </xdr:from>
    <xdr:to>
      <xdr:col>13</xdr:col>
      <xdr:colOff>67954</xdr:colOff>
      <xdr:row>2</xdr:row>
      <xdr:rowOff>160421</xdr:rowOff>
    </xdr:to>
    <xdr:pic>
      <xdr:nvPicPr>
        <xdr:cNvPr id="29" name="Imagen 28">
          <a:extLst>
            <a:ext uri="{FF2B5EF4-FFF2-40B4-BE49-F238E27FC236}">
              <a16:creationId xmlns:a16="http://schemas.microsoft.com/office/drawing/2014/main" id="{5311108F-2027-4557-B249-3D78F04DCF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95627" y="60156"/>
          <a:ext cx="6525902" cy="481265"/>
        </a:xfrm>
        <a:prstGeom prst="rect">
          <a:avLst/>
        </a:prstGeom>
      </xdr:spPr>
    </xdr:pic>
    <xdr:clientData/>
  </xdr:twoCellAnchor>
  <xdr:twoCellAnchor>
    <xdr:from>
      <xdr:col>7</xdr:col>
      <xdr:colOff>390523</xdr:colOff>
      <xdr:row>9</xdr:row>
      <xdr:rowOff>40105</xdr:rowOff>
    </xdr:from>
    <xdr:to>
      <xdr:col>13</xdr:col>
      <xdr:colOff>431130</xdr:colOff>
      <xdr:row>27</xdr:row>
      <xdr:rowOff>1</xdr:rowOff>
    </xdr:to>
    <xdr:graphicFrame macro="">
      <xdr:nvGraphicFramePr>
        <xdr:cNvPr id="32" name="Gráfico 31">
          <a:extLst>
            <a:ext uri="{FF2B5EF4-FFF2-40B4-BE49-F238E27FC236}">
              <a16:creationId xmlns:a16="http://schemas.microsoft.com/office/drawing/2014/main" id="{8B609D5F-9A69-4264-9782-1D0232964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727825</xdr:colOff>
      <xdr:row>22</xdr:row>
      <xdr:rowOff>130339</xdr:rowOff>
    </xdr:from>
    <xdr:to>
      <xdr:col>6</xdr:col>
      <xdr:colOff>761999</xdr:colOff>
      <xdr:row>27</xdr:row>
      <xdr:rowOff>100260</xdr:rowOff>
    </xdr:to>
    <xdr:sp macro="" textlink="">
      <xdr:nvSpPr>
        <xdr:cNvPr id="33" name="Google Shape;1001;p42">
          <a:extLst>
            <a:ext uri="{FF2B5EF4-FFF2-40B4-BE49-F238E27FC236}">
              <a16:creationId xmlns:a16="http://schemas.microsoft.com/office/drawing/2014/main" id="{DE8F0A1F-17A9-440D-A4FF-36A045EA2D28}"/>
            </a:ext>
          </a:extLst>
        </xdr:cNvPr>
        <xdr:cNvSpPr/>
      </xdr:nvSpPr>
      <xdr:spPr>
        <a:xfrm>
          <a:off x="1690351" y="4321339"/>
          <a:ext cx="3162385" cy="922421"/>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editAs="absolute">
    <xdr:from>
      <xdr:col>14</xdr:col>
      <xdr:colOff>80209</xdr:colOff>
      <xdr:row>6</xdr:row>
      <xdr:rowOff>0</xdr:rowOff>
    </xdr:from>
    <xdr:to>
      <xdr:col>16</xdr:col>
      <xdr:colOff>451684</xdr:colOff>
      <xdr:row>31</xdr:row>
      <xdr:rowOff>48628</xdr:rowOff>
    </xdr:to>
    <xdr:sp macro="" textlink="">
      <xdr:nvSpPr>
        <xdr:cNvPr id="31" name="Rectángulo: esquinas redondeadas 30">
          <a:extLst>
            <a:ext uri="{FF2B5EF4-FFF2-40B4-BE49-F238E27FC236}">
              <a16:creationId xmlns:a16="http://schemas.microsoft.com/office/drawing/2014/main" id="{B1D3B0D9-45CC-4760-AE90-17843EF7A040}"/>
            </a:ext>
          </a:extLst>
        </xdr:cNvPr>
        <xdr:cNvSpPr/>
      </xdr:nvSpPr>
      <xdr:spPr>
        <a:xfrm>
          <a:off x="10427367" y="1143000"/>
          <a:ext cx="1935580" cy="4811128"/>
        </a:xfrm>
        <a:prstGeom prst="round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204033</xdr:colOff>
      <xdr:row>7</xdr:row>
      <xdr:rowOff>163930</xdr:rowOff>
    </xdr:from>
    <xdr:to>
      <xdr:col>16</xdr:col>
      <xdr:colOff>308733</xdr:colOff>
      <xdr:row>30</xdr:row>
      <xdr:rowOff>48627</xdr:rowOff>
    </xdr:to>
    <xdr:sp macro="" textlink="">
      <xdr:nvSpPr>
        <xdr:cNvPr id="34" name="Rectángulo 33">
          <a:extLst>
            <a:ext uri="{FF2B5EF4-FFF2-40B4-BE49-F238E27FC236}">
              <a16:creationId xmlns:a16="http://schemas.microsoft.com/office/drawing/2014/main" id="{F3733770-1CFE-434D-8EBA-53A27202AD31}"/>
            </a:ext>
          </a:extLst>
        </xdr:cNvPr>
        <xdr:cNvSpPr/>
      </xdr:nvSpPr>
      <xdr:spPr>
        <a:xfrm>
          <a:off x="10551191" y="1497430"/>
          <a:ext cx="1668805"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204034</xdr:colOff>
      <xdr:row>6</xdr:row>
      <xdr:rowOff>144881</xdr:rowOff>
    </xdr:from>
    <xdr:to>
      <xdr:col>16</xdr:col>
      <xdr:colOff>308809</xdr:colOff>
      <xdr:row>8</xdr:row>
      <xdr:rowOff>68681</xdr:rowOff>
    </xdr:to>
    <xdr:sp macro="" textlink="">
      <xdr:nvSpPr>
        <xdr:cNvPr id="35" name="Rectángulo 34">
          <a:extLst>
            <a:ext uri="{FF2B5EF4-FFF2-40B4-BE49-F238E27FC236}">
              <a16:creationId xmlns:a16="http://schemas.microsoft.com/office/drawing/2014/main" id="{01EF5806-5303-4427-BA9F-AC8FB2A5E257}"/>
            </a:ext>
          </a:extLst>
        </xdr:cNvPr>
        <xdr:cNvSpPr/>
      </xdr:nvSpPr>
      <xdr:spPr>
        <a:xfrm>
          <a:off x="10551192" y="1287881"/>
          <a:ext cx="1668880"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a:t>
          </a:r>
        </a:p>
      </xdr:txBody>
    </xdr:sp>
    <xdr:clientData/>
  </xdr:twoCellAnchor>
  <xdr:twoCellAnchor>
    <xdr:from>
      <xdr:col>14</xdr:col>
      <xdr:colOff>204034</xdr:colOff>
      <xdr:row>8</xdr:row>
      <xdr:rowOff>160249</xdr:rowOff>
    </xdr:from>
    <xdr:to>
      <xdr:col>16</xdr:col>
      <xdr:colOff>318334</xdr:colOff>
      <xdr:row>14</xdr:row>
      <xdr:rowOff>103234</xdr:rowOff>
    </xdr:to>
    <xdr:sp macro="" textlink="">
      <xdr:nvSpPr>
        <xdr:cNvPr id="36" name="Rectángulo 35">
          <a:hlinkClick xmlns:r="http://schemas.openxmlformats.org/officeDocument/2006/relationships" r:id="rId6"/>
          <a:extLst>
            <a:ext uri="{FF2B5EF4-FFF2-40B4-BE49-F238E27FC236}">
              <a16:creationId xmlns:a16="http://schemas.microsoft.com/office/drawing/2014/main" id="{296D92CE-7D9A-4F3D-A6A7-69954D78EB54}"/>
            </a:ext>
          </a:extLst>
        </xdr:cNvPr>
        <xdr:cNvSpPr/>
      </xdr:nvSpPr>
      <xdr:spPr>
        <a:xfrm>
          <a:off x="10551192" y="1684249"/>
          <a:ext cx="1678405" cy="108598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14</xdr:col>
      <xdr:colOff>204535</xdr:colOff>
      <xdr:row>15</xdr:row>
      <xdr:rowOff>4302</xdr:rowOff>
    </xdr:from>
    <xdr:to>
      <xdr:col>16</xdr:col>
      <xdr:colOff>318835</xdr:colOff>
      <xdr:row>17</xdr:row>
      <xdr:rowOff>109302</xdr:rowOff>
    </xdr:to>
    <xdr:sp macro="" textlink="">
      <xdr:nvSpPr>
        <xdr:cNvPr id="37" name="Rectángulo 36">
          <a:hlinkClick xmlns:r="http://schemas.openxmlformats.org/officeDocument/2006/relationships" r:id="rId7"/>
          <a:extLst>
            <a:ext uri="{FF2B5EF4-FFF2-40B4-BE49-F238E27FC236}">
              <a16:creationId xmlns:a16="http://schemas.microsoft.com/office/drawing/2014/main" id="{42C69554-C10B-4F00-9E01-64C12AA17181}"/>
            </a:ext>
          </a:extLst>
        </xdr:cNvPr>
        <xdr:cNvSpPr/>
      </xdr:nvSpPr>
      <xdr:spPr>
        <a:xfrm>
          <a:off x="10551693" y="2861802"/>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Puestos vacantes y requisitos</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204536</xdr:colOff>
      <xdr:row>18</xdr:row>
      <xdr:rowOff>10370</xdr:rowOff>
    </xdr:from>
    <xdr:to>
      <xdr:col>16</xdr:col>
      <xdr:colOff>318836</xdr:colOff>
      <xdr:row>20</xdr:row>
      <xdr:rowOff>115370</xdr:rowOff>
    </xdr:to>
    <xdr:sp macro="" textlink="">
      <xdr:nvSpPr>
        <xdr:cNvPr id="38" name="Rectángulo 37">
          <a:hlinkClick xmlns:r="http://schemas.openxmlformats.org/officeDocument/2006/relationships" r:id="rId8"/>
          <a:extLst>
            <a:ext uri="{FF2B5EF4-FFF2-40B4-BE49-F238E27FC236}">
              <a16:creationId xmlns:a16="http://schemas.microsoft.com/office/drawing/2014/main" id="{F0D12AAB-E0E2-41A9-95A0-1227CF133BED}"/>
            </a:ext>
          </a:extLst>
        </xdr:cNvPr>
        <xdr:cNvSpPr/>
      </xdr:nvSpPr>
      <xdr:spPr>
        <a:xfrm>
          <a:off x="10551694" y="3439370"/>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14</xdr:col>
      <xdr:colOff>194008</xdr:colOff>
      <xdr:row>24</xdr:row>
      <xdr:rowOff>22506</xdr:rowOff>
    </xdr:from>
    <xdr:to>
      <xdr:col>16</xdr:col>
      <xdr:colOff>308308</xdr:colOff>
      <xdr:row>26</xdr:row>
      <xdr:rowOff>127506</xdr:rowOff>
    </xdr:to>
    <xdr:sp macro="" textlink="">
      <xdr:nvSpPr>
        <xdr:cNvPr id="39" name="Rectángulo 38">
          <a:hlinkClick xmlns:r="http://schemas.openxmlformats.org/officeDocument/2006/relationships" r:id="rId9"/>
          <a:extLst>
            <a:ext uri="{FF2B5EF4-FFF2-40B4-BE49-F238E27FC236}">
              <a16:creationId xmlns:a16="http://schemas.microsoft.com/office/drawing/2014/main" id="{4EB504CE-B158-4961-91D5-6825D31B5F0C}"/>
            </a:ext>
          </a:extLst>
        </xdr:cNvPr>
        <xdr:cNvSpPr/>
      </xdr:nvSpPr>
      <xdr:spPr>
        <a:xfrm>
          <a:off x="10541166" y="4594506"/>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Capacitaciones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195511</xdr:colOff>
      <xdr:row>21</xdr:row>
      <xdr:rowOff>16438</xdr:rowOff>
    </xdr:from>
    <xdr:to>
      <xdr:col>16</xdr:col>
      <xdr:colOff>309811</xdr:colOff>
      <xdr:row>23</xdr:row>
      <xdr:rowOff>121438</xdr:rowOff>
    </xdr:to>
    <xdr:sp macro="" textlink="">
      <xdr:nvSpPr>
        <xdr:cNvPr id="40" name="Rectángulo 39">
          <a:hlinkClick xmlns:r="http://schemas.openxmlformats.org/officeDocument/2006/relationships" r:id="rId10"/>
          <a:extLst>
            <a:ext uri="{FF2B5EF4-FFF2-40B4-BE49-F238E27FC236}">
              <a16:creationId xmlns:a16="http://schemas.microsoft.com/office/drawing/2014/main" id="{BAA510B5-D422-435C-A182-288B629AAD0A}"/>
            </a:ext>
          </a:extLst>
        </xdr:cNvPr>
        <xdr:cNvSpPr/>
      </xdr:nvSpPr>
      <xdr:spPr>
        <a:xfrm>
          <a:off x="10542669" y="4016938"/>
          <a:ext cx="1678405" cy="48600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9EFA26"/>
              </a:solidFill>
              <a:effectLst/>
              <a:latin typeface="+mn-lt"/>
              <a:ea typeface="+mn-ea"/>
              <a:cs typeface="+mn-cs"/>
            </a:rPr>
            <a:t>Proyección de la empresa</a:t>
          </a:r>
          <a:endParaRPr lang="es-ES" sz="1100" b="1">
            <a:solidFill>
              <a:srgbClr val="9EFA26"/>
            </a:solidFill>
            <a:effectLst/>
            <a:latin typeface="Absans" pitchFamily="50" charset="0"/>
            <a:ea typeface="+mn-ea"/>
            <a:cs typeface="Absans" pitchFamily="50" charset="0"/>
          </a:endParaRPr>
        </a:p>
      </xdr:txBody>
    </xdr:sp>
    <xdr:clientData/>
  </xdr:twoCellAnchor>
  <xdr:twoCellAnchor>
    <xdr:from>
      <xdr:col>14</xdr:col>
      <xdr:colOff>195512</xdr:colOff>
      <xdr:row>27</xdr:row>
      <xdr:rowOff>28575</xdr:rowOff>
    </xdr:from>
    <xdr:to>
      <xdr:col>16</xdr:col>
      <xdr:colOff>309812</xdr:colOff>
      <xdr:row>29</xdr:row>
      <xdr:rowOff>133575</xdr:rowOff>
    </xdr:to>
    <xdr:sp macro="" textlink="">
      <xdr:nvSpPr>
        <xdr:cNvPr id="41" name="Rectángulo 40">
          <a:hlinkClick xmlns:r="http://schemas.openxmlformats.org/officeDocument/2006/relationships" r:id="rId11"/>
          <a:extLst>
            <a:ext uri="{FF2B5EF4-FFF2-40B4-BE49-F238E27FC236}">
              <a16:creationId xmlns:a16="http://schemas.microsoft.com/office/drawing/2014/main" id="{7E6BF6FB-F53C-4A91-AC70-2DE7ABE97B65}"/>
            </a:ext>
          </a:extLst>
        </xdr:cNvPr>
        <xdr:cNvSpPr/>
      </xdr:nvSpPr>
      <xdr:spPr>
        <a:xfrm>
          <a:off x="10542670" y="5172075"/>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FDE3E3"/>
              </a:solidFill>
              <a:effectLst/>
              <a:latin typeface="Absans" pitchFamily="50" charset="0"/>
              <a:ea typeface="+mn-ea"/>
              <a:cs typeface="Absans" pitchFamily="50" charset="0"/>
            </a:rPr>
            <a:t>Programas y servicios públicos</a:t>
          </a:r>
        </a:p>
      </xdr:txBody>
    </xdr:sp>
    <xdr:clientData/>
  </xdr:twoCellAnchor>
  <xdr:twoCellAnchor>
    <xdr:from>
      <xdr:col>0</xdr:col>
      <xdr:colOff>0</xdr:colOff>
      <xdr:row>21</xdr:row>
      <xdr:rowOff>0</xdr:rowOff>
    </xdr:from>
    <xdr:to>
      <xdr:col>2</xdr:col>
      <xdr:colOff>352339</xdr:colOff>
      <xdr:row>24</xdr:row>
      <xdr:rowOff>111816</xdr:rowOff>
    </xdr:to>
    <xdr:sp macro="" textlink="">
      <xdr:nvSpPr>
        <xdr:cNvPr id="45" name="Rectángulo: esquinas redondeadas 44">
          <a:extLst>
            <a:ext uri="{FF2B5EF4-FFF2-40B4-BE49-F238E27FC236}">
              <a16:creationId xmlns:a16="http://schemas.microsoft.com/office/drawing/2014/main" id="{E31C4DE3-4A6D-42DA-9F85-B50B5B41D0D0}"/>
            </a:ext>
          </a:extLst>
        </xdr:cNvPr>
        <xdr:cNvSpPr/>
      </xdr:nvSpPr>
      <xdr:spPr>
        <a:xfrm>
          <a:off x="0" y="4000500"/>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208765</xdr:colOff>
      <xdr:row>21</xdr:row>
      <xdr:rowOff>98976</xdr:rowOff>
    </xdr:from>
    <xdr:to>
      <xdr:col>2</xdr:col>
      <xdr:colOff>186686</xdr:colOff>
      <xdr:row>23</xdr:row>
      <xdr:rowOff>95250</xdr:rowOff>
    </xdr:to>
    <xdr:sp macro="" textlink="'Tabla dinamica'!L28">
      <xdr:nvSpPr>
        <xdr:cNvPr id="46" name="CuadroTexto 45">
          <a:extLst>
            <a:ext uri="{FF2B5EF4-FFF2-40B4-BE49-F238E27FC236}">
              <a16:creationId xmlns:a16="http://schemas.microsoft.com/office/drawing/2014/main" id="{FBFBE407-9732-417F-8CED-EF845FAA02FA}"/>
            </a:ext>
          </a:extLst>
        </xdr:cNvPr>
        <xdr:cNvSpPr txBox="1"/>
      </xdr:nvSpPr>
      <xdr:spPr>
        <a:xfrm>
          <a:off x="389239" y="4099476"/>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0</xdr:col>
      <xdr:colOff>31060</xdr:colOff>
      <xdr:row>21</xdr:row>
      <xdr:rowOff>144945</xdr:rowOff>
    </xdr:from>
    <xdr:to>
      <xdr:col>1</xdr:col>
      <xdr:colOff>212951</xdr:colOff>
      <xdr:row>23</xdr:row>
      <xdr:rowOff>126310</xdr:rowOff>
    </xdr:to>
    <xdr:pic>
      <xdr:nvPicPr>
        <xdr:cNvPr id="47" name="Imagen 46">
          <a:extLst>
            <a:ext uri="{FF2B5EF4-FFF2-40B4-BE49-F238E27FC236}">
              <a16:creationId xmlns:a16="http://schemas.microsoft.com/office/drawing/2014/main" id="{E517EF87-8288-45D2-AEC0-31A56A6A6205}"/>
            </a:ext>
          </a:extLst>
        </xdr:cNvPr>
        <xdr:cNvPicPr>
          <a:picLocks noChangeAspect="1"/>
        </xdr:cNvPicPr>
      </xdr:nvPicPr>
      <xdr:blipFill>
        <a:blip xmlns:r="http://schemas.openxmlformats.org/officeDocument/2006/relationships" r:embed="rId12"/>
        <a:stretch>
          <a:fillRect/>
        </a:stretch>
      </xdr:blipFill>
      <xdr:spPr>
        <a:xfrm>
          <a:off x="31060" y="4145445"/>
          <a:ext cx="362365" cy="362365"/>
        </a:xfrm>
        <a:prstGeom prst="rect">
          <a:avLst/>
        </a:prstGeom>
      </xdr:spPr>
    </xdr:pic>
    <xdr:clientData/>
  </xdr:twoCellAnchor>
  <xdr:twoCellAnchor editAs="absolute">
    <xdr:from>
      <xdr:col>1</xdr:col>
      <xdr:colOff>50719</xdr:colOff>
      <xdr:row>22</xdr:row>
      <xdr:rowOff>76615</xdr:rowOff>
    </xdr:from>
    <xdr:to>
      <xdr:col>2</xdr:col>
      <xdr:colOff>321877</xdr:colOff>
      <xdr:row>24</xdr:row>
      <xdr:rowOff>58468</xdr:rowOff>
    </xdr:to>
    <xdr:sp macro="" textlink="">
      <xdr:nvSpPr>
        <xdr:cNvPr id="48" name="CuadroTexto 47">
          <a:extLst>
            <a:ext uri="{FF2B5EF4-FFF2-40B4-BE49-F238E27FC236}">
              <a16:creationId xmlns:a16="http://schemas.microsoft.com/office/drawing/2014/main" id="{A94FA054-AA70-4B9A-BA84-69D59F2F294B}"/>
            </a:ext>
          </a:extLst>
        </xdr:cNvPr>
        <xdr:cNvSpPr txBox="1"/>
      </xdr:nvSpPr>
      <xdr:spPr>
        <a:xfrm>
          <a:off x="231193" y="4267615"/>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twoCellAnchor>
    <xdr:from>
      <xdr:col>7</xdr:col>
      <xdr:colOff>561474</xdr:colOff>
      <xdr:row>27</xdr:row>
      <xdr:rowOff>10027</xdr:rowOff>
    </xdr:from>
    <xdr:to>
      <xdr:col>13</xdr:col>
      <xdr:colOff>421106</xdr:colOff>
      <xdr:row>29</xdr:row>
      <xdr:rowOff>171952</xdr:rowOff>
    </xdr:to>
    <xdr:sp macro="" textlink="">
      <xdr:nvSpPr>
        <xdr:cNvPr id="5121" name="Text Box 1">
          <a:extLst>
            <a:ext uri="{FF2B5EF4-FFF2-40B4-BE49-F238E27FC236}">
              <a16:creationId xmlns:a16="http://schemas.microsoft.com/office/drawing/2014/main" id="{5FD5EE14-02CB-432B-8815-E228EB0DBE56}"/>
            </a:ext>
          </a:extLst>
        </xdr:cNvPr>
        <xdr:cNvSpPr txBox="1">
          <a:spLocks noChangeArrowheads="1"/>
        </xdr:cNvSpPr>
      </xdr:nvSpPr>
      <xdr:spPr bwMode="auto">
        <a:xfrm>
          <a:off x="5434263" y="5153527"/>
          <a:ext cx="4551948" cy="542925"/>
        </a:xfrm>
        <a:prstGeom prst="rect">
          <a:avLst/>
        </a:prstGeom>
        <a:noFill/>
        <a:ln w="9525">
          <a:noFill/>
          <a:miter lim="800000"/>
          <a:headEnd/>
          <a:tailEnd/>
        </a:ln>
      </xdr:spPr>
      <xdr:txBody>
        <a:bodyPr vertOverflow="clip" wrap="square" lIns="27432" tIns="27432" rIns="0" bIns="0" anchor="t" upright="1"/>
        <a:lstStyle/>
        <a:p>
          <a:pPr algn="l" rtl="0">
            <a:defRPr sz="1000"/>
          </a:pPr>
          <a:r>
            <a:rPr lang="es-ES" sz="900" b="0" i="0" u="none" strike="noStrike" baseline="0">
              <a:solidFill>
                <a:srgbClr val="000000"/>
              </a:solidFill>
              <a:latin typeface="Arial" panose="020B0604020202020204" pitchFamily="34" charset="0"/>
              <a:ea typeface="Calibri"/>
              <a:cs typeface="Arial" panose="020B0604020202020204" pitchFamily="34" charset="0"/>
            </a:rPr>
            <a:t>Nota: Comprende aquellas empresas que declararon que tendrían un crecimiento en el plantel del personal. </a:t>
          </a:r>
          <a:r>
            <a:rPr lang="es-PY" sz="1000" b="0" i="0">
              <a:effectLst/>
              <a:latin typeface="+mn-lt"/>
              <a:ea typeface="+mn-ea"/>
              <a:cs typeface="+mn-cs"/>
            </a:rPr>
            <a:t>(2025-2029) </a:t>
          </a:r>
          <a:endParaRPr lang="es-ES" sz="900" b="0" i="0" u="none" strike="noStrike" baseline="0">
            <a:solidFill>
              <a:srgbClr val="000000"/>
            </a:solidFill>
            <a:latin typeface="Arial" panose="020B0604020202020204" pitchFamily="34" charset="0"/>
            <a:ea typeface="Calibri"/>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3</xdr:col>
      <xdr:colOff>209551</xdr:colOff>
      <xdr:row>0</xdr:row>
      <xdr:rowOff>0</xdr:rowOff>
    </xdr:from>
    <xdr:to>
      <xdr:col>14</xdr:col>
      <xdr:colOff>209550</xdr:colOff>
      <xdr:row>5</xdr:row>
      <xdr:rowOff>104775</xdr:rowOff>
    </xdr:to>
    <xdr:sp macro="" textlink="">
      <xdr:nvSpPr>
        <xdr:cNvPr id="2" name="Rectángulo 1">
          <a:extLst>
            <a:ext uri="{FF2B5EF4-FFF2-40B4-BE49-F238E27FC236}">
              <a16:creationId xmlns:a16="http://schemas.microsoft.com/office/drawing/2014/main" id="{8391B72B-AF61-421B-BE1A-0D66DDF30E99}"/>
            </a:ext>
          </a:extLst>
        </xdr:cNvPr>
        <xdr:cNvSpPr/>
      </xdr:nvSpPr>
      <xdr:spPr>
        <a:xfrm>
          <a:off x="1954130" y="0"/>
          <a:ext cx="8602578"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clientData/>
  </xdr:twoCellAnchor>
  <xdr:twoCellAnchor editAs="absolute">
    <xdr:from>
      <xdr:col>3</xdr:col>
      <xdr:colOff>2842</xdr:colOff>
      <xdr:row>5</xdr:row>
      <xdr:rowOff>184762</xdr:rowOff>
    </xdr:from>
    <xdr:to>
      <xdr:col>8</xdr:col>
      <xdr:colOff>105834</xdr:colOff>
      <xdr:row>22</xdr:row>
      <xdr:rowOff>95250</xdr:rowOff>
    </xdr:to>
    <xdr:sp macro="" textlink="">
      <xdr:nvSpPr>
        <xdr:cNvPr id="3" name="Rectángulo: esquinas redondeadas 2">
          <a:extLst>
            <a:ext uri="{FF2B5EF4-FFF2-40B4-BE49-F238E27FC236}">
              <a16:creationId xmlns:a16="http://schemas.microsoft.com/office/drawing/2014/main" id="{996B9AE9-DC5E-42A0-8DBD-4EB8CA23B2AD}"/>
            </a:ext>
          </a:extLst>
        </xdr:cNvPr>
        <xdr:cNvSpPr/>
      </xdr:nvSpPr>
      <xdr:spPr>
        <a:xfrm>
          <a:off x="1749092" y="1137262"/>
          <a:ext cx="4018825" cy="314898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2</xdr:col>
      <xdr:colOff>761321</xdr:colOff>
      <xdr:row>23</xdr:row>
      <xdr:rowOff>120424</xdr:rowOff>
    </xdr:from>
    <xdr:to>
      <xdr:col>9</xdr:col>
      <xdr:colOff>644663</xdr:colOff>
      <xdr:row>37</xdr:row>
      <xdr:rowOff>129950</xdr:rowOff>
    </xdr:to>
    <xdr:sp macro="" textlink="">
      <xdr:nvSpPr>
        <xdr:cNvPr id="4" name="Rectángulo: esquinas redondeadas 3">
          <a:extLst>
            <a:ext uri="{FF2B5EF4-FFF2-40B4-BE49-F238E27FC236}">
              <a16:creationId xmlns:a16="http://schemas.microsoft.com/office/drawing/2014/main" id="{98078F1F-DB0B-486D-9258-C4C974840240}"/>
            </a:ext>
          </a:extLst>
        </xdr:cNvPr>
        <xdr:cNvSpPr/>
      </xdr:nvSpPr>
      <xdr:spPr>
        <a:xfrm>
          <a:off x="1725027" y="4501924"/>
          <a:ext cx="5374224" cy="2676526"/>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8</xdr:col>
      <xdr:colOff>334236</xdr:colOff>
      <xdr:row>5</xdr:row>
      <xdr:rowOff>171450</xdr:rowOff>
    </xdr:from>
    <xdr:to>
      <xdr:col>14</xdr:col>
      <xdr:colOff>438342</xdr:colOff>
      <xdr:row>22</xdr:row>
      <xdr:rowOff>0</xdr:rowOff>
    </xdr:to>
    <xdr:sp macro="" textlink="">
      <xdr:nvSpPr>
        <xdr:cNvPr id="5" name="Rectángulo: esquinas redondeadas 4">
          <a:extLst>
            <a:ext uri="{FF2B5EF4-FFF2-40B4-BE49-F238E27FC236}">
              <a16:creationId xmlns:a16="http://schemas.microsoft.com/office/drawing/2014/main" id="{3F07F4A8-B5E5-48EA-B3D8-3484C59C82E8}"/>
            </a:ext>
          </a:extLst>
        </xdr:cNvPr>
        <xdr:cNvSpPr/>
      </xdr:nvSpPr>
      <xdr:spPr>
        <a:xfrm>
          <a:off x="6004412" y="1123950"/>
          <a:ext cx="4810577" cy="306705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10</xdr:col>
      <xdr:colOff>88461</xdr:colOff>
      <xdr:row>23</xdr:row>
      <xdr:rowOff>114817</xdr:rowOff>
    </xdr:from>
    <xdr:to>
      <xdr:col>14</xdr:col>
      <xdr:colOff>438534</xdr:colOff>
      <xdr:row>37</xdr:row>
      <xdr:rowOff>162944</xdr:rowOff>
    </xdr:to>
    <xdr:sp macro="" textlink="">
      <xdr:nvSpPr>
        <xdr:cNvPr id="6" name="Rectángulo: esquinas redondeadas 5">
          <a:extLst>
            <a:ext uri="{FF2B5EF4-FFF2-40B4-BE49-F238E27FC236}">
              <a16:creationId xmlns:a16="http://schemas.microsoft.com/office/drawing/2014/main" id="{2EC9305D-3128-48BD-8144-DCE21CD71CE3}"/>
            </a:ext>
          </a:extLst>
        </xdr:cNvPr>
        <xdr:cNvSpPr/>
      </xdr:nvSpPr>
      <xdr:spPr>
        <a:xfrm>
          <a:off x="7327461" y="4496317"/>
          <a:ext cx="3487720" cy="2715127"/>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7" name="DEPARTAMENTO 3">
              <a:extLst>
                <a:ext uri="{FF2B5EF4-FFF2-40B4-BE49-F238E27FC236}">
                  <a16:creationId xmlns:a16="http://schemas.microsoft.com/office/drawing/2014/main" id="{2C201B92-3CB1-4623-9C39-8CE9163BB70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ARTAMENTO 3"/>
            </a:graphicData>
          </a:graphic>
        </xdr:graphicFrame>
      </mc:Choice>
      <mc:Fallback xmlns="">
        <xdr:sp macro="" textlink="">
          <xdr:nvSpPr>
            <xdr:cNvPr id="0" name=""/>
            <xdr:cNvSpPr>
              <a:spLocks noTextEdit="1"/>
            </xdr:cNvSpPr>
          </xdr:nvSpPr>
          <xdr:spPr>
            <a:xfrm>
              <a:off x="0" y="1600201"/>
              <a:ext cx="1409700"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8" name="SECTORF 3">
              <a:extLst>
                <a:ext uri="{FF2B5EF4-FFF2-40B4-BE49-F238E27FC236}">
                  <a16:creationId xmlns:a16="http://schemas.microsoft.com/office/drawing/2014/main" id="{A304E5F4-F9BE-48D5-BD62-936EF15FFBA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3"/>
            </a:graphicData>
          </a:graphic>
        </xdr:graphicFrame>
      </mc:Choice>
      <mc:Fallback xmlns="">
        <xdr:sp macro="" textlink="">
          <xdr:nvSpPr>
            <xdr:cNvPr id="0" name=""/>
            <xdr:cNvSpPr>
              <a:spLocks noTextEdit="1"/>
            </xdr:cNvSpPr>
          </xdr:nvSpPr>
          <xdr:spPr>
            <a:xfrm>
              <a:off x="0" y="2576512"/>
              <a:ext cx="1411200"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9" name="Rectángulo: esquinas diagonales redondeadas 8">
          <a:extLst>
            <a:ext uri="{FF2B5EF4-FFF2-40B4-BE49-F238E27FC236}">
              <a16:creationId xmlns:a16="http://schemas.microsoft.com/office/drawing/2014/main" id="{FB169B35-E182-4276-8F8D-E640AB4AA535}"/>
            </a:ext>
          </a:extLst>
        </xdr:cNvPr>
        <xdr:cNvSpPr/>
      </xdr:nvSpPr>
      <xdr:spPr>
        <a:xfrm>
          <a:off x="1857375" y="28575"/>
          <a:ext cx="8858250"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11" name="Triángulo rectángulo 10">
          <a:extLst>
            <a:ext uri="{FF2B5EF4-FFF2-40B4-BE49-F238E27FC236}">
              <a16:creationId xmlns:a16="http://schemas.microsoft.com/office/drawing/2014/main" id="{712F2623-27BF-48E6-8E48-F25ED131E18F}"/>
            </a:ext>
          </a:extLst>
        </xdr:cNvPr>
        <xdr:cNvSpPr/>
      </xdr:nvSpPr>
      <xdr:spPr>
        <a:xfrm rot="10800000">
          <a:off x="1906899"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2" name="Triángulo rectángulo 11">
          <a:extLst>
            <a:ext uri="{FF2B5EF4-FFF2-40B4-BE49-F238E27FC236}">
              <a16:creationId xmlns:a16="http://schemas.microsoft.com/office/drawing/2014/main" id="{169A9B6B-7277-41EB-9679-D32A58F83A02}"/>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3" name="Rectángulo: una sola esquina redondeada 12">
          <a:extLst>
            <a:ext uri="{FF2B5EF4-FFF2-40B4-BE49-F238E27FC236}">
              <a16:creationId xmlns:a16="http://schemas.microsoft.com/office/drawing/2014/main" id="{D5DFA29E-D4D9-4F34-87DC-DBA9DB7835CC}"/>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4" name="Gráfico 13" descr="Mano con dedo índice apuntando a la derecha con relleno sólido">
          <a:extLst>
            <a:ext uri="{FF2B5EF4-FFF2-40B4-BE49-F238E27FC236}">
              <a16:creationId xmlns:a16="http://schemas.microsoft.com/office/drawing/2014/main" id="{376B0A30-3B3D-42D2-BD50-0BF51F427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7333276">
          <a:off x="914401" y="723900"/>
          <a:ext cx="914400" cy="914400"/>
        </a:xfrm>
        <a:prstGeom prst="rect">
          <a:avLst/>
        </a:prstGeom>
      </xdr:spPr>
    </xdr:pic>
    <xdr:clientData/>
  </xdr:twoCellAnchor>
  <xdr:twoCellAnchor>
    <xdr:from>
      <xdr:col>3</xdr:col>
      <xdr:colOff>298389</xdr:colOff>
      <xdr:row>5</xdr:row>
      <xdr:rowOff>123264</xdr:rowOff>
    </xdr:from>
    <xdr:to>
      <xdr:col>8</xdr:col>
      <xdr:colOff>1</xdr:colOff>
      <xdr:row>9</xdr:row>
      <xdr:rowOff>179293</xdr:rowOff>
    </xdr:to>
    <xdr:sp macro="" textlink="">
      <xdr:nvSpPr>
        <xdr:cNvPr id="16" name="Text Box 1">
          <a:extLst>
            <a:ext uri="{FF2B5EF4-FFF2-40B4-BE49-F238E27FC236}">
              <a16:creationId xmlns:a16="http://schemas.microsoft.com/office/drawing/2014/main" id="{E4F26EF1-8851-4689-82BE-3E9257770E1B}"/>
            </a:ext>
          </a:extLst>
        </xdr:cNvPr>
        <xdr:cNvSpPr txBox="1">
          <a:spLocks noChangeArrowheads="1"/>
        </xdr:cNvSpPr>
      </xdr:nvSpPr>
      <xdr:spPr bwMode="auto">
        <a:xfrm>
          <a:off x="2046507" y="1075764"/>
          <a:ext cx="3623670"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rtl="0">
            <a:defRPr sz="1000"/>
          </a:pPr>
          <a:r>
            <a:rPr lang="es-ES" sz="1100" b="0" i="0" u="none" strike="noStrike">
              <a:solidFill>
                <a:schemeClr val="bg1"/>
              </a:solidFill>
              <a:latin typeface="Fira Sans" panose="020B0803050000020004" pitchFamily="34" charset="0"/>
              <a:ea typeface="Fira Sans" panose="020B0803050000020004" pitchFamily="34" charset="0"/>
              <a:cs typeface="Calibri"/>
            </a:rPr>
            <a:t>Empresas que tienen interés en capacitar a sus trabajadores en los</a:t>
          </a:r>
          <a:r>
            <a:rPr lang="es-ES" sz="1100" b="0" i="0" u="none" strike="noStrike" baseline="0">
              <a:solidFill>
                <a:schemeClr val="bg1"/>
              </a:solidFill>
              <a:latin typeface="Fira Sans" panose="020B0803050000020004" pitchFamily="34" charset="0"/>
              <a:ea typeface="Fira Sans" panose="020B0803050000020004" pitchFamily="34" charset="0"/>
              <a:cs typeface="Calibri"/>
            </a:rPr>
            <a:t> </a:t>
          </a:r>
          <a:r>
            <a:rPr lang="es-ES" sz="1100" b="0" i="0" u="none" strike="noStrike">
              <a:solidFill>
                <a:schemeClr val="bg1"/>
              </a:solidFill>
              <a:latin typeface="Fira Sans" panose="020B0803050000020004" pitchFamily="34" charset="0"/>
              <a:ea typeface="Fira Sans" panose="020B0803050000020004" pitchFamily="34" charset="0"/>
              <a:cs typeface="Calibri"/>
            </a:rPr>
            <a:t>próximos 24 meses</a:t>
          </a:r>
        </a:p>
      </xdr:txBody>
    </xdr:sp>
    <xdr:clientData/>
  </xdr:twoCellAnchor>
  <xdr:twoCellAnchor>
    <xdr:from>
      <xdr:col>9</xdr:col>
      <xdr:colOff>37975</xdr:colOff>
      <xdr:row>6</xdr:row>
      <xdr:rowOff>658</xdr:rowOff>
    </xdr:from>
    <xdr:to>
      <xdr:col>14</xdr:col>
      <xdr:colOff>462554</xdr:colOff>
      <xdr:row>8</xdr:row>
      <xdr:rowOff>134008</xdr:rowOff>
    </xdr:to>
    <xdr:sp macro="" textlink="">
      <xdr:nvSpPr>
        <xdr:cNvPr id="25" name="Text Box 1">
          <a:extLst>
            <a:ext uri="{FF2B5EF4-FFF2-40B4-BE49-F238E27FC236}">
              <a16:creationId xmlns:a16="http://schemas.microsoft.com/office/drawing/2014/main" id="{1D9CCC4B-6D86-4B6D-8D4B-84CF001C785A}"/>
            </a:ext>
          </a:extLst>
        </xdr:cNvPr>
        <xdr:cNvSpPr txBox="1">
          <a:spLocks noChangeArrowheads="1"/>
        </xdr:cNvSpPr>
      </xdr:nvSpPr>
      <xdr:spPr bwMode="auto">
        <a:xfrm>
          <a:off x="6492563" y="1143658"/>
          <a:ext cx="4346638"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Tipo de capacitaciones relacionadas con habilidades blandas estaría interesada la empresa en los próximos 24 meses </a:t>
          </a:r>
        </a:p>
      </xdr:txBody>
    </xdr:sp>
    <xdr:clientData/>
  </xdr:twoCellAnchor>
  <xdr:twoCellAnchor>
    <xdr:from>
      <xdr:col>3</xdr:col>
      <xdr:colOff>267142</xdr:colOff>
      <xdr:row>10</xdr:row>
      <xdr:rowOff>9356</xdr:rowOff>
    </xdr:from>
    <xdr:to>
      <xdr:col>7</xdr:col>
      <xdr:colOff>361564</xdr:colOff>
      <xdr:row>20</xdr:row>
      <xdr:rowOff>163762</xdr:rowOff>
    </xdr:to>
    <xdr:graphicFrame macro="">
      <xdr:nvGraphicFramePr>
        <xdr:cNvPr id="31" name="Gráfico 30">
          <a:extLst>
            <a:ext uri="{FF2B5EF4-FFF2-40B4-BE49-F238E27FC236}">
              <a16:creationId xmlns:a16="http://schemas.microsoft.com/office/drawing/2014/main" id="{E9335DD0-74F7-4A1C-9E9B-2ED9C2E40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270912</xdr:colOff>
      <xdr:row>7</xdr:row>
      <xdr:rowOff>10027</xdr:rowOff>
    </xdr:from>
    <xdr:to>
      <xdr:col>14</xdr:col>
      <xdr:colOff>191750</xdr:colOff>
      <xdr:row>21</xdr:row>
      <xdr:rowOff>80211</xdr:rowOff>
    </xdr:to>
    <xdr:graphicFrame macro="">
      <xdr:nvGraphicFramePr>
        <xdr:cNvPr id="32" name="Gráfico 31">
          <a:extLst>
            <a:ext uri="{FF2B5EF4-FFF2-40B4-BE49-F238E27FC236}">
              <a16:creationId xmlns:a16="http://schemas.microsoft.com/office/drawing/2014/main" id="{AADDC7FC-29B7-4727-9C33-589FE2CC9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295220</xdr:colOff>
      <xdr:row>26</xdr:row>
      <xdr:rowOff>21445</xdr:rowOff>
    </xdr:from>
    <xdr:to>
      <xdr:col>14</xdr:col>
      <xdr:colOff>285194</xdr:colOff>
      <xdr:row>38</xdr:row>
      <xdr:rowOff>8913</xdr:rowOff>
    </xdr:to>
    <xdr:graphicFrame macro="">
      <xdr:nvGraphicFramePr>
        <xdr:cNvPr id="33" name="Gráfico 32">
          <a:extLst>
            <a:ext uri="{FF2B5EF4-FFF2-40B4-BE49-F238E27FC236}">
              <a16:creationId xmlns:a16="http://schemas.microsoft.com/office/drawing/2014/main" id="{6255A1CE-B142-4E8D-9A4E-B60CB037A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521366</xdr:colOff>
      <xdr:row>0</xdr:row>
      <xdr:rowOff>10025</xdr:rowOff>
    </xdr:from>
    <xdr:to>
      <xdr:col>13</xdr:col>
      <xdr:colOff>17818</xdr:colOff>
      <xdr:row>2</xdr:row>
      <xdr:rowOff>160420</xdr:rowOff>
    </xdr:to>
    <xdr:pic>
      <xdr:nvPicPr>
        <xdr:cNvPr id="41" name="Imagen 40">
          <a:extLst>
            <a:ext uri="{FF2B5EF4-FFF2-40B4-BE49-F238E27FC236}">
              <a16:creationId xmlns:a16="http://schemas.microsoft.com/office/drawing/2014/main" id="{B58DE0F3-3938-49AD-A563-E1FBB95CF8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7998" y="10025"/>
          <a:ext cx="6534925" cy="531395"/>
        </a:xfrm>
        <a:prstGeom prst="rect">
          <a:avLst/>
        </a:prstGeom>
      </xdr:spPr>
    </xdr:pic>
    <xdr:clientData/>
  </xdr:twoCellAnchor>
  <xdr:twoCellAnchor>
    <xdr:from>
      <xdr:col>10</xdr:col>
      <xdr:colOff>373537</xdr:colOff>
      <xdr:row>23</xdr:row>
      <xdr:rowOff>189847</xdr:rowOff>
    </xdr:from>
    <xdr:to>
      <xdr:col>14</xdr:col>
      <xdr:colOff>338669</xdr:colOff>
      <xdr:row>26</xdr:row>
      <xdr:rowOff>132697</xdr:rowOff>
    </xdr:to>
    <xdr:sp macro="" textlink="">
      <xdr:nvSpPr>
        <xdr:cNvPr id="35" name="Text Box 1">
          <a:extLst>
            <a:ext uri="{FF2B5EF4-FFF2-40B4-BE49-F238E27FC236}">
              <a16:creationId xmlns:a16="http://schemas.microsoft.com/office/drawing/2014/main" id="{AD6E2BDF-1381-4AAC-888E-D82571BFA20F}"/>
            </a:ext>
          </a:extLst>
        </xdr:cNvPr>
        <xdr:cNvSpPr txBox="1">
          <a:spLocks noChangeArrowheads="1"/>
        </xdr:cNvSpPr>
      </xdr:nvSpPr>
      <xdr:spPr bwMode="auto">
        <a:xfrm>
          <a:off x="7612537" y="4571347"/>
          <a:ext cx="3102779"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Formato de capacitaciones más conveniente para la empresa</a:t>
          </a:r>
        </a:p>
      </xdr:txBody>
    </xdr:sp>
    <xdr:clientData/>
  </xdr:twoCellAnchor>
  <xdr:twoCellAnchor>
    <xdr:from>
      <xdr:col>3</xdr:col>
      <xdr:colOff>498667</xdr:colOff>
      <xdr:row>24</xdr:row>
      <xdr:rowOff>40434</xdr:rowOff>
    </xdr:from>
    <xdr:to>
      <xdr:col>9</xdr:col>
      <xdr:colOff>252130</xdr:colOff>
      <xdr:row>26</xdr:row>
      <xdr:rowOff>173784</xdr:rowOff>
    </xdr:to>
    <xdr:sp macro="" textlink="">
      <xdr:nvSpPr>
        <xdr:cNvPr id="40" name="Text Box 1">
          <a:extLst>
            <a:ext uri="{FF2B5EF4-FFF2-40B4-BE49-F238E27FC236}">
              <a16:creationId xmlns:a16="http://schemas.microsoft.com/office/drawing/2014/main" id="{36B2306B-C7D3-4432-8BB5-043CEBA73318}"/>
            </a:ext>
          </a:extLst>
        </xdr:cNvPr>
        <xdr:cNvSpPr txBox="1">
          <a:spLocks noChangeArrowheads="1"/>
        </xdr:cNvSpPr>
      </xdr:nvSpPr>
      <xdr:spPr bwMode="auto">
        <a:xfrm>
          <a:off x="2246785" y="4612434"/>
          <a:ext cx="4459933"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ES" sz="1050" b="0" i="0" u="none" strike="noStrike">
              <a:solidFill>
                <a:schemeClr val="bg1"/>
              </a:solidFill>
              <a:latin typeface="Fira Sans" panose="020B0803050000020004" pitchFamily="34" charset="0"/>
              <a:ea typeface="Fira Sans" panose="020B0803050000020004" pitchFamily="34" charset="0"/>
              <a:cs typeface="Calibri"/>
            </a:rPr>
            <a:t>Tipo de capacitaciones requeridas  por las empresas para sus trabajadores en los próximos 24 meses</a:t>
          </a:r>
        </a:p>
      </xdr:txBody>
    </xdr:sp>
    <xdr:clientData/>
  </xdr:twoCellAnchor>
  <xdr:twoCellAnchor editAs="absolute">
    <xdr:from>
      <xdr:col>14</xdr:col>
      <xdr:colOff>666745</xdr:colOff>
      <xdr:row>6</xdr:row>
      <xdr:rowOff>31749</xdr:rowOff>
    </xdr:from>
    <xdr:to>
      <xdr:col>18</xdr:col>
      <xdr:colOff>246529</xdr:colOff>
      <xdr:row>31</xdr:row>
      <xdr:rowOff>80377</xdr:rowOff>
    </xdr:to>
    <xdr:sp macro="" textlink="">
      <xdr:nvSpPr>
        <xdr:cNvPr id="34" name="Rectángulo: esquinas redondeadas 33">
          <a:extLst>
            <a:ext uri="{FF2B5EF4-FFF2-40B4-BE49-F238E27FC236}">
              <a16:creationId xmlns:a16="http://schemas.microsoft.com/office/drawing/2014/main" id="{DC5A3A21-87D6-46FB-B314-F6352FF89BE0}"/>
            </a:ext>
          </a:extLst>
        </xdr:cNvPr>
        <xdr:cNvSpPr/>
      </xdr:nvSpPr>
      <xdr:spPr>
        <a:xfrm>
          <a:off x="11043392" y="1174749"/>
          <a:ext cx="2112313" cy="481112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7403</xdr:colOff>
      <xdr:row>8</xdr:row>
      <xdr:rowOff>5179</xdr:rowOff>
    </xdr:from>
    <xdr:to>
      <xdr:col>18</xdr:col>
      <xdr:colOff>80262</xdr:colOff>
      <xdr:row>30</xdr:row>
      <xdr:rowOff>80376</xdr:rowOff>
    </xdr:to>
    <xdr:sp macro="" textlink="">
      <xdr:nvSpPr>
        <xdr:cNvPr id="36" name="Rectángulo 35">
          <a:extLst>
            <a:ext uri="{FF2B5EF4-FFF2-40B4-BE49-F238E27FC236}">
              <a16:creationId xmlns:a16="http://schemas.microsoft.com/office/drawing/2014/main" id="{18A0DE2E-FEE7-44E2-A906-96A28450B314}"/>
            </a:ext>
          </a:extLst>
        </xdr:cNvPr>
        <xdr:cNvSpPr/>
      </xdr:nvSpPr>
      <xdr:spPr>
        <a:xfrm>
          <a:off x="11168462" y="1529179"/>
          <a:ext cx="1820976"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7404</xdr:colOff>
      <xdr:row>6</xdr:row>
      <xdr:rowOff>176630</xdr:rowOff>
    </xdr:from>
    <xdr:to>
      <xdr:col>18</xdr:col>
      <xdr:colOff>80345</xdr:colOff>
      <xdr:row>8</xdr:row>
      <xdr:rowOff>100430</xdr:rowOff>
    </xdr:to>
    <xdr:sp macro="" textlink="">
      <xdr:nvSpPr>
        <xdr:cNvPr id="37" name="Rectángulo 36">
          <a:extLst>
            <a:ext uri="{FF2B5EF4-FFF2-40B4-BE49-F238E27FC236}">
              <a16:creationId xmlns:a16="http://schemas.microsoft.com/office/drawing/2014/main" id="{E6FA0B0B-87F7-4962-85AA-B49F4131DCF1}"/>
            </a:ext>
          </a:extLst>
        </xdr:cNvPr>
        <xdr:cNvSpPr/>
      </xdr:nvSpPr>
      <xdr:spPr>
        <a:xfrm>
          <a:off x="11168463" y="1319630"/>
          <a:ext cx="1821058"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a:t>
          </a:r>
        </a:p>
      </xdr:txBody>
    </xdr:sp>
    <xdr:clientData/>
  </xdr:twoCellAnchor>
  <xdr:twoCellAnchor>
    <xdr:from>
      <xdr:col>15</xdr:col>
      <xdr:colOff>7404</xdr:colOff>
      <xdr:row>9</xdr:row>
      <xdr:rowOff>1498</xdr:rowOff>
    </xdr:from>
    <xdr:to>
      <xdr:col>18</xdr:col>
      <xdr:colOff>90071</xdr:colOff>
      <xdr:row>14</xdr:row>
      <xdr:rowOff>134983</xdr:rowOff>
    </xdr:to>
    <xdr:sp macro="" textlink="">
      <xdr:nvSpPr>
        <xdr:cNvPr id="38" name="Rectángulo 37">
          <a:hlinkClick xmlns:r="http://schemas.openxmlformats.org/officeDocument/2006/relationships" r:id="rId7"/>
          <a:extLst>
            <a:ext uri="{FF2B5EF4-FFF2-40B4-BE49-F238E27FC236}">
              <a16:creationId xmlns:a16="http://schemas.microsoft.com/office/drawing/2014/main" id="{ABFDD088-C5D2-4EAC-BF07-704B4A28CBB8}"/>
            </a:ext>
          </a:extLst>
        </xdr:cNvPr>
        <xdr:cNvSpPr/>
      </xdr:nvSpPr>
      <xdr:spPr>
        <a:xfrm>
          <a:off x="11168463" y="1715998"/>
          <a:ext cx="1830784" cy="108598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15</xdr:col>
      <xdr:colOff>7905</xdr:colOff>
      <xdr:row>15</xdr:row>
      <xdr:rowOff>36051</xdr:rowOff>
    </xdr:from>
    <xdr:to>
      <xdr:col>18</xdr:col>
      <xdr:colOff>90572</xdr:colOff>
      <xdr:row>17</xdr:row>
      <xdr:rowOff>141051</xdr:rowOff>
    </xdr:to>
    <xdr:sp macro="" textlink="">
      <xdr:nvSpPr>
        <xdr:cNvPr id="43" name="Rectángulo 42">
          <a:hlinkClick xmlns:r="http://schemas.openxmlformats.org/officeDocument/2006/relationships" r:id="rId8"/>
          <a:extLst>
            <a:ext uri="{FF2B5EF4-FFF2-40B4-BE49-F238E27FC236}">
              <a16:creationId xmlns:a16="http://schemas.microsoft.com/office/drawing/2014/main" id="{FF33527B-E797-4C20-8F77-B69554C9774D}"/>
            </a:ext>
          </a:extLst>
        </xdr:cNvPr>
        <xdr:cNvSpPr/>
      </xdr:nvSpPr>
      <xdr:spPr>
        <a:xfrm>
          <a:off x="11168964" y="2893551"/>
          <a:ext cx="183078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Puestos vacantes y requisitos</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7906</xdr:colOff>
      <xdr:row>18</xdr:row>
      <xdr:rowOff>42119</xdr:rowOff>
    </xdr:from>
    <xdr:to>
      <xdr:col>18</xdr:col>
      <xdr:colOff>90573</xdr:colOff>
      <xdr:row>20</xdr:row>
      <xdr:rowOff>147119</xdr:rowOff>
    </xdr:to>
    <xdr:sp macro="" textlink="">
      <xdr:nvSpPr>
        <xdr:cNvPr id="44" name="Rectángulo 43">
          <a:hlinkClick xmlns:r="http://schemas.openxmlformats.org/officeDocument/2006/relationships" r:id="rId9"/>
          <a:extLst>
            <a:ext uri="{FF2B5EF4-FFF2-40B4-BE49-F238E27FC236}">
              <a16:creationId xmlns:a16="http://schemas.microsoft.com/office/drawing/2014/main" id="{6A7F7DB1-B6FF-41E4-B962-492BD9D439F9}"/>
            </a:ext>
          </a:extLst>
        </xdr:cNvPr>
        <xdr:cNvSpPr/>
      </xdr:nvSpPr>
      <xdr:spPr>
        <a:xfrm>
          <a:off x="11168965" y="3471119"/>
          <a:ext cx="1830784"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14</xdr:col>
      <xdr:colOff>780545</xdr:colOff>
      <xdr:row>24</xdr:row>
      <xdr:rowOff>54255</xdr:rowOff>
    </xdr:from>
    <xdr:to>
      <xdr:col>18</xdr:col>
      <xdr:colOff>80759</xdr:colOff>
      <xdr:row>26</xdr:row>
      <xdr:rowOff>159255</xdr:rowOff>
    </xdr:to>
    <xdr:sp macro="" textlink="">
      <xdr:nvSpPr>
        <xdr:cNvPr id="45" name="Rectángulo 44">
          <a:hlinkClick xmlns:r="http://schemas.openxmlformats.org/officeDocument/2006/relationships" r:id="rId10"/>
          <a:extLst>
            <a:ext uri="{FF2B5EF4-FFF2-40B4-BE49-F238E27FC236}">
              <a16:creationId xmlns:a16="http://schemas.microsoft.com/office/drawing/2014/main" id="{2F5FF202-F009-4895-93E1-DBD89EF47F5F}"/>
            </a:ext>
          </a:extLst>
        </xdr:cNvPr>
        <xdr:cNvSpPr/>
      </xdr:nvSpPr>
      <xdr:spPr>
        <a:xfrm>
          <a:off x="11157192" y="4626255"/>
          <a:ext cx="1832743" cy="486000"/>
        </a:xfrm>
        <a:prstGeom prst="rect">
          <a:avLst/>
        </a:prstGeom>
        <a:solidFill>
          <a:srgbClr val="0A11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9EFA26"/>
              </a:solidFill>
              <a:effectLst/>
              <a:latin typeface="Absans" pitchFamily="50" charset="0"/>
              <a:ea typeface="+mn-ea"/>
              <a:cs typeface="Absans" pitchFamily="50" charset="0"/>
            </a:rPr>
            <a:t>Capacitaciones </a:t>
          </a:r>
          <a:endParaRPr lang="es-ES" sz="1100" b="1">
            <a:solidFill>
              <a:srgbClr val="9EFA26"/>
            </a:solidFill>
            <a:effectLst/>
            <a:latin typeface="Absans" pitchFamily="50" charset="0"/>
            <a:ea typeface="+mn-ea"/>
            <a:cs typeface="Absans" pitchFamily="50" charset="0"/>
          </a:endParaRPr>
        </a:p>
      </xdr:txBody>
    </xdr:sp>
    <xdr:clientData/>
  </xdr:twoCellAnchor>
  <xdr:twoCellAnchor>
    <xdr:from>
      <xdr:col>14</xdr:col>
      <xdr:colOff>782048</xdr:colOff>
      <xdr:row>21</xdr:row>
      <xdr:rowOff>48187</xdr:rowOff>
    </xdr:from>
    <xdr:to>
      <xdr:col>18</xdr:col>
      <xdr:colOff>82262</xdr:colOff>
      <xdr:row>23</xdr:row>
      <xdr:rowOff>153187</xdr:rowOff>
    </xdr:to>
    <xdr:sp macro="" textlink="">
      <xdr:nvSpPr>
        <xdr:cNvPr id="46" name="Rectángulo 45">
          <a:hlinkClick xmlns:r="http://schemas.openxmlformats.org/officeDocument/2006/relationships" r:id="rId11"/>
          <a:extLst>
            <a:ext uri="{FF2B5EF4-FFF2-40B4-BE49-F238E27FC236}">
              <a16:creationId xmlns:a16="http://schemas.microsoft.com/office/drawing/2014/main" id="{ADE61247-6DD6-4D1A-881C-00012E44F699}"/>
            </a:ext>
          </a:extLst>
        </xdr:cNvPr>
        <xdr:cNvSpPr/>
      </xdr:nvSpPr>
      <xdr:spPr>
        <a:xfrm>
          <a:off x="11158695" y="4048687"/>
          <a:ext cx="1832743"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chemeClr val="lt1"/>
              </a:solidFill>
              <a:effectLst/>
              <a:latin typeface="+mn-lt"/>
              <a:ea typeface="+mn-ea"/>
              <a:cs typeface="+mn-cs"/>
            </a:rPr>
            <a:t>Proyección de la empresa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14</xdr:col>
      <xdr:colOff>782049</xdr:colOff>
      <xdr:row>27</xdr:row>
      <xdr:rowOff>60324</xdr:rowOff>
    </xdr:from>
    <xdr:to>
      <xdr:col>18</xdr:col>
      <xdr:colOff>82263</xdr:colOff>
      <xdr:row>29</xdr:row>
      <xdr:rowOff>165324</xdr:rowOff>
    </xdr:to>
    <xdr:sp macro="" textlink="">
      <xdr:nvSpPr>
        <xdr:cNvPr id="47" name="Rectángulo 46">
          <a:hlinkClick xmlns:r="http://schemas.openxmlformats.org/officeDocument/2006/relationships" r:id="rId12"/>
          <a:extLst>
            <a:ext uri="{FF2B5EF4-FFF2-40B4-BE49-F238E27FC236}">
              <a16:creationId xmlns:a16="http://schemas.microsoft.com/office/drawing/2014/main" id="{6A82D822-1DCC-4B53-9726-725DD2318E7A}"/>
            </a:ext>
          </a:extLst>
        </xdr:cNvPr>
        <xdr:cNvSpPr/>
      </xdr:nvSpPr>
      <xdr:spPr>
        <a:xfrm>
          <a:off x="11158696" y="5203824"/>
          <a:ext cx="1832743"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FDE3E3"/>
              </a:solidFill>
              <a:effectLst/>
              <a:latin typeface="Absans" pitchFamily="50" charset="0"/>
              <a:ea typeface="+mn-ea"/>
              <a:cs typeface="Absans" pitchFamily="50" charset="0"/>
            </a:rPr>
            <a:t>Programas y servicios públicos</a:t>
          </a:r>
        </a:p>
      </xdr:txBody>
    </xdr:sp>
    <xdr:clientData/>
  </xdr:twoCellAnchor>
  <xdr:twoCellAnchor>
    <xdr:from>
      <xdr:col>3</xdr:col>
      <xdr:colOff>168487</xdr:colOff>
      <xdr:row>26</xdr:row>
      <xdr:rowOff>82175</xdr:rowOff>
    </xdr:from>
    <xdr:to>
      <xdr:col>8</xdr:col>
      <xdr:colOff>560294</xdr:colOff>
      <xdr:row>32</xdr:row>
      <xdr:rowOff>19175</xdr:rowOff>
    </xdr:to>
    <xdr:graphicFrame macro="">
      <xdr:nvGraphicFramePr>
        <xdr:cNvPr id="42" name="Gráfico 41">
          <a:extLst>
            <a:ext uri="{FF2B5EF4-FFF2-40B4-BE49-F238E27FC236}">
              <a16:creationId xmlns:a16="http://schemas.microsoft.com/office/drawing/2014/main" id="{D646AF41-6B12-45B0-BB7D-4B6D2EEA4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134868</xdr:colOff>
      <xdr:row>31</xdr:row>
      <xdr:rowOff>14940</xdr:rowOff>
    </xdr:from>
    <xdr:to>
      <xdr:col>8</xdr:col>
      <xdr:colOff>571898</xdr:colOff>
      <xdr:row>36</xdr:row>
      <xdr:rowOff>142440</xdr:rowOff>
    </xdr:to>
    <xdr:graphicFrame macro="">
      <xdr:nvGraphicFramePr>
        <xdr:cNvPr id="48" name="Gráfico 47">
          <a:extLst>
            <a:ext uri="{FF2B5EF4-FFF2-40B4-BE49-F238E27FC236}">
              <a16:creationId xmlns:a16="http://schemas.microsoft.com/office/drawing/2014/main" id="{E02E76EE-766D-46EC-9D5F-BE95A376F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515472</xdr:colOff>
      <xdr:row>32</xdr:row>
      <xdr:rowOff>78440</xdr:rowOff>
    </xdr:from>
    <xdr:to>
      <xdr:col>18</xdr:col>
      <xdr:colOff>649943</xdr:colOff>
      <xdr:row>36</xdr:row>
      <xdr:rowOff>190499</xdr:rowOff>
    </xdr:to>
    <xdr:sp macro="" textlink="">
      <xdr:nvSpPr>
        <xdr:cNvPr id="39" name="Google Shape;1001;p42">
          <a:extLst>
            <a:ext uri="{FF2B5EF4-FFF2-40B4-BE49-F238E27FC236}">
              <a16:creationId xmlns:a16="http://schemas.microsoft.com/office/drawing/2014/main" id="{233283B9-09F7-49D2-A786-5644ACAD9B42}"/>
            </a:ext>
          </a:extLst>
        </xdr:cNvPr>
        <xdr:cNvSpPr/>
      </xdr:nvSpPr>
      <xdr:spPr>
        <a:xfrm>
          <a:off x="10892119" y="6174440"/>
          <a:ext cx="2667000" cy="874059"/>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xdr:from>
      <xdr:col>0</xdr:col>
      <xdr:colOff>89646</xdr:colOff>
      <xdr:row>21</xdr:row>
      <xdr:rowOff>0</xdr:rowOff>
    </xdr:from>
    <xdr:to>
      <xdr:col>2</xdr:col>
      <xdr:colOff>440805</xdr:colOff>
      <xdr:row>24</xdr:row>
      <xdr:rowOff>111816</xdr:rowOff>
    </xdr:to>
    <xdr:sp macro="" textlink="">
      <xdr:nvSpPr>
        <xdr:cNvPr id="49" name="Rectángulo: esquinas redondeadas 48">
          <a:extLst>
            <a:ext uri="{FF2B5EF4-FFF2-40B4-BE49-F238E27FC236}">
              <a16:creationId xmlns:a16="http://schemas.microsoft.com/office/drawing/2014/main" id="{202BCC4F-1999-4F3E-A821-2E5D6B7CD609}"/>
            </a:ext>
          </a:extLst>
        </xdr:cNvPr>
        <xdr:cNvSpPr/>
      </xdr:nvSpPr>
      <xdr:spPr>
        <a:xfrm>
          <a:off x="89646" y="4000500"/>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299591</xdr:colOff>
      <xdr:row>21</xdr:row>
      <xdr:rowOff>98976</xdr:rowOff>
    </xdr:from>
    <xdr:to>
      <xdr:col>2</xdr:col>
      <xdr:colOff>275152</xdr:colOff>
      <xdr:row>23</xdr:row>
      <xdr:rowOff>95250</xdr:rowOff>
    </xdr:to>
    <xdr:sp macro="" textlink="'Tabla dinamica'!L28">
      <xdr:nvSpPr>
        <xdr:cNvPr id="50" name="CuadroTexto 49">
          <a:extLst>
            <a:ext uri="{FF2B5EF4-FFF2-40B4-BE49-F238E27FC236}">
              <a16:creationId xmlns:a16="http://schemas.microsoft.com/office/drawing/2014/main" id="{910A3205-CEC4-4167-A5BA-1DCBFDA6B695}"/>
            </a:ext>
          </a:extLst>
        </xdr:cNvPr>
        <xdr:cNvSpPr txBox="1"/>
      </xdr:nvSpPr>
      <xdr:spPr>
        <a:xfrm>
          <a:off x="478885" y="4099476"/>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0</xdr:col>
      <xdr:colOff>120706</xdr:colOff>
      <xdr:row>21</xdr:row>
      <xdr:rowOff>144945</xdr:rowOff>
    </xdr:from>
    <xdr:to>
      <xdr:col>1</xdr:col>
      <xdr:colOff>303777</xdr:colOff>
      <xdr:row>23</xdr:row>
      <xdr:rowOff>126310</xdr:rowOff>
    </xdr:to>
    <xdr:pic>
      <xdr:nvPicPr>
        <xdr:cNvPr id="51" name="Imagen 50">
          <a:extLst>
            <a:ext uri="{FF2B5EF4-FFF2-40B4-BE49-F238E27FC236}">
              <a16:creationId xmlns:a16="http://schemas.microsoft.com/office/drawing/2014/main" id="{3F07EEE4-D142-4B71-966E-955426E0E9EC}"/>
            </a:ext>
          </a:extLst>
        </xdr:cNvPr>
        <xdr:cNvPicPr>
          <a:picLocks noChangeAspect="1"/>
        </xdr:cNvPicPr>
      </xdr:nvPicPr>
      <xdr:blipFill>
        <a:blip xmlns:r="http://schemas.openxmlformats.org/officeDocument/2006/relationships" r:embed="rId15"/>
        <a:stretch>
          <a:fillRect/>
        </a:stretch>
      </xdr:blipFill>
      <xdr:spPr>
        <a:xfrm>
          <a:off x="120706" y="4145445"/>
          <a:ext cx="362365" cy="362365"/>
        </a:xfrm>
        <a:prstGeom prst="rect">
          <a:avLst/>
        </a:prstGeom>
      </xdr:spPr>
    </xdr:pic>
    <xdr:clientData/>
  </xdr:twoCellAnchor>
  <xdr:twoCellAnchor editAs="absolute">
    <xdr:from>
      <xdr:col>1</xdr:col>
      <xdr:colOff>141545</xdr:colOff>
      <xdr:row>22</xdr:row>
      <xdr:rowOff>76615</xdr:rowOff>
    </xdr:from>
    <xdr:to>
      <xdr:col>2</xdr:col>
      <xdr:colOff>410343</xdr:colOff>
      <xdr:row>24</xdr:row>
      <xdr:rowOff>58468</xdr:rowOff>
    </xdr:to>
    <xdr:sp macro="" textlink="">
      <xdr:nvSpPr>
        <xdr:cNvPr id="52" name="CuadroTexto 51">
          <a:extLst>
            <a:ext uri="{FF2B5EF4-FFF2-40B4-BE49-F238E27FC236}">
              <a16:creationId xmlns:a16="http://schemas.microsoft.com/office/drawing/2014/main" id="{0A270F40-7CC1-4F0E-83DE-5982330CADB6}"/>
            </a:ext>
          </a:extLst>
        </xdr:cNvPr>
        <xdr:cNvSpPr txBox="1"/>
      </xdr:nvSpPr>
      <xdr:spPr>
        <a:xfrm>
          <a:off x="320839" y="4267615"/>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twoCellAnchor>
    <xdr:from>
      <xdr:col>8</xdr:col>
      <xdr:colOff>683559</xdr:colOff>
      <xdr:row>20</xdr:row>
      <xdr:rowOff>33618</xdr:rowOff>
    </xdr:from>
    <xdr:to>
      <xdr:col>14</xdr:col>
      <xdr:colOff>190500</xdr:colOff>
      <xdr:row>22</xdr:row>
      <xdr:rowOff>109818</xdr:rowOff>
    </xdr:to>
    <xdr:sp macro="" textlink="">
      <xdr:nvSpPr>
        <xdr:cNvPr id="6145" name="Text Box 1">
          <a:extLst>
            <a:ext uri="{FF2B5EF4-FFF2-40B4-BE49-F238E27FC236}">
              <a16:creationId xmlns:a16="http://schemas.microsoft.com/office/drawing/2014/main" id="{47BC5CE3-A73C-4072-8FC8-2C646554B1F5}"/>
            </a:ext>
          </a:extLst>
        </xdr:cNvPr>
        <xdr:cNvSpPr txBox="1">
          <a:spLocks noChangeArrowheads="1"/>
        </xdr:cNvSpPr>
      </xdr:nvSpPr>
      <xdr:spPr bwMode="auto">
        <a:xfrm>
          <a:off x="6353735" y="3843618"/>
          <a:ext cx="4213412" cy="4572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900" b="0" i="0" u="none" strike="noStrike" baseline="0">
              <a:solidFill>
                <a:srgbClr val="000000"/>
              </a:solidFill>
              <a:latin typeface="Arial" panose="020B0604020202020204" pitchFamily="34" charset="0"/>
              <a:ea typeface="Calibri"/>
              <a:cs typeface="Arial" panose="020B0604020202020204" pitchFamily="34" charset="0"/>
            </a:rPr>
            <a:t>Nota: Comprende aquellas empresas que manifestaron estar interesadas en capacitación de habilidades blandas para sus trabajadores</a:t>
          </a:r>
        </a:p>
      </xdr:txBody>
    </xdr:sp>
    <xdr:clientData/>
  </xdr:twoCellAnchor>
  <xdr:twoCellAnchor>
    <xdr:from>
      <xdr:col>3</xdr:col>
      <xdr:colOff>235322</xdr:colOff>
      <xdr:row>35</xdr:row>
      <xdr:rowOff>156882</xdr:rowOff>
    </xdr:from>
    <xdr:to>
      <xdr:col>9</xdr:col>
      <xdr:colOff>481852</xdr:colOff>
      <xdr:row>38</xdr:row>
      <xdr:rowOff>112059</xdr:rowOff>
    </xdr:to>
    <xdr:sp macro="" textlink="">
      <xdr:nvSpPr>
        <xdr:cNvPr id="10" name="Text Box 1">
          <a:extLst>
            <a:ext uri="{FF2B5EF4-FFF2-40B4-BE49-F238E27FC236}">
              <a16:creationId xmlns:a16="http://schemas.microsoft.com/office/drawing/2014/main" id="{569CE5EF-0218-424F-B9DC-15C2D05E6532}"/>
            </a:ext>
          </a:extLst>
        </xdr:cNvPr>
        <xdr:cNvSpPr txBox="1">
          <a:spLocks noChangeArrowheads="1"/>
        </xdr:cNvSpPr>
      </xdr:nvSpPr>
      <xdr:spPr bwMode="auto">
        <a:xfrm>
          <a:off x="1983440" y="6824382"/>
          <a:ext cx="4953000" cy="526677"/>
        </a:xfrm>
        <a:prstGeom prst="rect">
          <a:avLst/>
        </a:prstGeom>
        <a:noFill/>
        <a:ln w="9525">
          <a:noFill/>
          <a:miter lim="800000"/>
          <a:headEnd/>
          <a:tailEnd/>
        </a:ln>
      </xdr:spPr>
      <xdr:txBody>
        <a:bodyPr vertOverflow="clip" wrap="square" lIns="27432" tIns="22860" rIns="0" bIns="0" anchor="t" upright="1"/>
        <a:lstStyle/>
        <a:p>
          <a:pPr algn="l" rtl="0">
            <a:defRPr sz="1000"/>
          </a:pPr>
          <a:r>
            <a:rPr lang="es-ES" sz="900" b="0" i="0" u="none" strike="noStrike" baseline="0">
              <a:solidFill>
                <a:srgbClr val="000000"/>
              </a:solidFill>
              <a:latin typeface="Arial" panose="020B0604020202020204" pitchFamily="34" charset="0"/>
              <a:ea typeface="Calibri"/>
              <a:cs typeface="Arial" panose="020B0604020202020204" pitchFamily="34" charset="0"/>
            </a:rPr>
            <a:t>Nota: Comprende aquellas empresas que respondieron estar interesadas en capacitar a sus trabajadores en los próximos 24 meses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209551</xdr:colOff>
      <xdr:row>0</xdr:row>
      <xdr:rowOff>0</xdr:rowOff>
    </xdr:from>
    <xdr:to>
      <xdr:col>14</xdr:col>
      <xdr:colOff>209550</xdr:colOff>
      <xdr:row>5</xdr:row>
      <xdr:rowOff>104775</xdr:rowOff>
    </xdr:to>
    <xdr:sp macro="" textlink="">
      <xdr:nvSpPr>
        <xdr:cNvPr id="3" name="Rectángulo 2">
          <a:extLst>
            <a:ext uri="{FF2B5EF4-FFF2-40B4-BE49-F238E27FC236}">
              <a16:creationId xmlns:a16="http://schemas.microsoft.com/office/drawing/2014/main" id="{0B012DCB-5FF0-4DD2-98F0-D6AE18B2F902}"/>
            </a:ext>
          </a:extLst>
        </xdr:cNvPr>
        <xdr:cNvSpPr/>
      </xdr:nvSpPr>
      <xdr:spPr>
        <a:xfrm>
          <a:off x="1954130" y="0"/>
          <a:ext cx="8602578"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2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clientData/>
  </xdr:twoCellAnchor>
  <xdr:twoCellAnchor editAs="absolute">
    <xdr:from>
      <xdr:col>2</xdr:col>
      <xdr:colOff>758490</xdr:colOff>
      <xdr:row>6</xdr:row>
      <xdr:rowOff>131847</xdr:rowOff>
    </xdr:from>
    <xdr:to>
      <xdr:col>9</xdr:col>
      <xdr:colOff>150395</xdr:colOff>
      <xdr:row>27</xdr:row>
      <xdr:rowOff>66185</xdr:rowOff>
    </xdr:to>
    <xdr:sp macro="" textlink="">
      <xdr:nvSpPr>
        <xdr:cNvPr id="4" name="Rectángulo: esquinas redondeadas 3">
          <a:extLst>
            <a:ext uri="{FF2B5EF4-FFF2-40B4-BE49-F238E27FC236}">
              <a16:creationId xmlns:a16="http://schemas.microsoft.com/office/drawing/2014/main" id="{0BC6D99B-8964-4C23-83BD-FF35DC5C811F}"/>
            </a:ext>
          </a:extLst>
        </xdr:cNvPr>
        <xdr:cNvSpPr/>
      </xdr:nvSpPr>
      <xdr:spPr>
        <a:xfrm>
          <a:off x="1721016" y="1274847"/>
          <a:ext cx="4866274" cy="393483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9</xdr:col>
      <xdr:colOff>323350</xdr:colOff>
      <xdr:row>6</xdr:row>
      <xdr:rowOff>131847</xdr:rowOff>
    </xdr:from>
    <xdr:to>
      <xdr:col>14</xdr:col>
      <xdr:colOff>503824</xdr:colOff>
      <xdr:row>27</xdr:row>
      <xdr:rowOff>40105</xdr:rowOff>
    </xdr:to>
    <xdr:sp macro="" textlink="">
      <xdr:nvSpPr>
        <xdr:cNvPr id="7" name="Rectángulo: esquinas redondeadas 6">
          <a:extLst>
            <a:ext uri="{FF2B5EF4-FFF2-40B4-BE49-F238E27FC236}">
              <a16:creationId xmlns:a16="http://schemas.microsoft.com/office/drawing/2014/main" id="{99B71544-FE34-447F-9685-2D054653AC8B}"/>
            </a:ext>
          </a:extLst>
        </xdr:cNvPr>
        <xdr:cNvSpPr/>
      </xdr:nvSpPr>
      <xdr:spPr>
        <a:xfrm>
          <a:off x="6760245" y="1274847"/>
          <a:ext cx="4090737" cy="390875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0</xdr:colOff>
      <xdr:row>8</xdr:row>
      <xdr:rowOff>76201</xdr:rowOff>
    </xdr:from>
    <xdr:to>
      <xdr:col>2</xdr:col>
      <xdr:colOff>447675</xdr:colOff>
      <xdr:row>13</xdr:row>
      <xdr:rowOff>47625</xdr:rowOff>
    </xdr:to>
    <mc:AlternateContent xmlns:mc="http://schemas.openxmlformats.org/markup-compatibility/2006" xmlns:a14="http://schemas.microsoft.com/office/drawing/2010/main">
      <mc:Choice Requires="a14">
        <xdr:graphicFrame macro="">
          <xdr:nvGraphicFramePr>
            <xdr:cNvPr id="11" name="DEPARTAMENTO 4">
              <a:extLst>
                <a:ext uri="{FF2B5EF4-FFF2-40B4-BE49-F238E27FC236}">
                  <a16:creationId xmlns:a16="http://schemas.microsoft.com/office/drawing/2014/main" id="{AEC52E34-560C-4A0E-A117-CB282E9357C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ARTAMENTO 4"/>
            </a:graphicData>
          </a:graphic>
        </xdr:graphicFrame>
      </mc:Choice>
      <mc:Fallback xmlns="">
        <xdr:sp macro="" textlink="">
          <xdr:nvSpPr>
            <xdr:cNvPr id="0" name=""/>
            <xdr:cNvSpPr>
              <a:spLocks noTextEdit="1"/>
            </xdr:cNvSpPr>
          </xdr:nvSpPr>
          <xdr:spPr>
            <a:xfrm>
              <a:off x="0" y="1600201"/>
              <a:ext cx="1410201" cy="9239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13</xdr:row>
      <xdr:rowOff>100012</xdr:rowOff>
    </xdr:from>
    <xdr:to>
      <xdr:col>2</xdr:col>
      <xdr:colOff>449175</xdr:colOff>
      <xdr:row>19</xdr:row>
      <xdr:rowOff>100012</xdr:rowOff>
    </xdr:to>
    <mc:AlternateContent xmlns:mc="http://schemas.openxmlformats.org/markup-compatibility/2006" xmlns:a14="http://schemas.microsoft.com/office/drawing/2010/main">
      <mc:Choice Requires="a14">
        <xdr:graphicFrame macro="">
          <xdr:nvGraphicFramePr>
            <xdr:cNvPr id="12" name="SECTORF 4">
              <a:extLst>
                <a:ext uri="{FF2B5EF4-FFF2-40B4-BE49-F238E27FC236}">
                  <a16:creationId xmlns:a16="http://schemas.microsoft.com/office/drawing/2014/main" id="{DF4B8278-BD49-44B3-81CD-B40522E8D51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F 4"/>
            </a:graphicData>
          </a:graphic>
        </xdr:graphicFrame>
      </mc:Choice>
      <mc:Fallback xmlns="">
        <xdr:sp macro="" textlink="">
          <xdr:nvSpPr>
            <xdr:cNvPr id="0" name=""/>
            <xdr:cNvSpPr>
              <a:spLocks noTextEdit="1"/>
            </xdr:cNvSpPr>
          </xdr:nvSpPr>
          <xdr:spPr>
            <a:xfrm>
              <a:off x="0" y="2576512"/>
              <a:ext cx="1411701" cy="11430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114300</xdr:colOff>
      <xdr:row>0</xdr:row>
      <xdr:rowOff>28575</xdr:rowOff>
    </xdr:from>
    <xdr:to>
      <xdr:col>14</xdr:col>
      <xdr:colOff>381000</xdr:colOff>
      <xdr:row>2</xdr:row>
      <xdr:rowOff>104775</xdr:rowOff>
    </xdr:to>
    <xdr:sp macro="" textlink="">
      <xdr:nvSpPr>
        <xdr:cNvPr id="13" name="Rectángulo: esquinas diagonales redondeadas 12">
          <a:extLst>
            <a:ext uri="{FF2B5EF4-FFF2-40B4-BE49-F238E27FC236}">
              <a16:creationId xmlns:a16="http://schemas.microsoft.com/office/drawing/2014/main" id="{9A2AF535-AAB3-4C3D-979D-2A6F9AFE0ABA}"/>
            </a:ext>
          </a:extLst>
        </xdr:cNvPr>
        <xdr:cNvSpPr/>
      </xdr:nvSpPr>
      <xdr:spPr>
        <a:xfrm>
          <a:off x="1857375" y="28575"/>
          <a:ext cx="8858250"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3</xdr:col>
      <xdr:colOff>163824</xdr:colOff>
      <xdr:row>2</xdr:row>
      <xdr:rowOff>104772</xdr:rowOff>
    </xdr:from>
    <xdr:to>
      <xdr:col>3</xdr:col>
      <xdr:colOff>209543</xdr:colOff>
      <xdr:row>5</xdr:row>
      <xdr:rowOff>114293</xdr:rowOff>
    </xdr:to>
    <xdr:sp macro="" textlink="">
      <xdr:nvSpPr>
        <xdr:cNvPr id="14" name="Triángulo rectángulo 13">
          <a:extLst>
            <a:ext uri="{FF2B5EF4-FFF2-40B4-BE49-F238E27FC236}">
              <a16:creationId xmlns:a16="http://schemas.microsoft.com/office/drawing/2014/main" id="{F3CAFB1D-F58F-47A4-99F3-76CA100D7A55}"/>
            </a:ext>
          </a:extLst>
        </xdr:cNvPr>
        <xdr:cNvSpPr/>
      </xdr:nvSpPr>
      <xdr:spPr>
        <a:xfrm rot="10800000">
          <a:off x="1906899" y="485772"/>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14</xdr:col>
      <xdr:colOff>209544</xdr:colOff>
      <xdr:row>2</xdr:row>
      <xdr:rowOff>104771</xdr:rowOff>
    </xdr:from>
    <xdr:to>
      <xdr:col>14</xdr:col>
      <xdr:colOff>323850</xdr:colOff>
      <xdr:row>5</xdr:row>
      <xdr:rowOff>114292</xdr:rowOff>
    </xdr:to>
    <xdr:sp macro="" textlink="">
      <xdr:nvSpPr>
        <xdr:cNvPr id="15" name="Triángulo rectángulo 14">
          <a:extLst>
            <a:ext uri="{FF2B5EF4-FFF2-40B4-BE49-F238E27FC236}">
              <a16:creationId xmlns:a16="http://schemas.microsoft.com/office/drawing/2014/main" id="{E87EE422-60B3-4AB4-94D2-6684DA9606AE}"/>
            </a:ext>
          </a:extLst>
        </xdr:cNvPr>
        <xdr:cNvSpPr/>
      </xdr:nvSpPr>
      <xdr:spPr>
        <a:xfrm rot="10800000" flipH="1">
          <a:off x="10544169" y="485771"/>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0</xdr:col>
      <xdr:colOff>19050</xdr:colOff>
      <xdr:row>6</xdr:row>
      <xdr:rowOff>104775</xdr:rowOff>
    </xdr:from>
    <xdr:to>
      <xdr:col>2</xdr:col>
      <xdr:colOff>190500</xdr:colOff>
      <xdr:row>8</xdr:row>
      <xdr:rowOff>47625</xdr:rowOff>
    </xdr:to>
    <xdr:sp macro="" textlink="">
      <xdr:nvSpPr>
        <xdr:cNvPr id="16" name="Rectángulo: una sola esquina redondeada 15">
          <a:extLst>
            <a:ext uri="{FF2B5EF4-FFF2-40B4-BE49-F238E27FC236}">
              <a16:creationId xmlns:a16="http://schemas.microsoft.com/office/drawing/2014/main" id="{E4B8F4A2-C796-4E10-9D61-3D43E96077AE}"/>
            </a:ext>
          </a:extLst>
        </xdr:cNvPr>
        <xdr:cNvSpPr/>
      </xdr:nvSpPr>
      <xdr:spPr>
        <a:xfrm>
          <a:off x="19050" y="1247775"/>
          <a:ext cx="1133475" cy="323850"/>
        </a:xfrm>
        <a:prstGeom prst="round1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bg1"/>
              </a:solidFill>
              <a:latin typeface="Fira Sans ExtraBold" panose="020B0903050000020004" pitchFamily="34" charset="0"/>
              <a:ea typeface="Fira Sans ExtraBold" panose="020B0903050000020004" pitchFamily="34" charset="0"/>
            </a:rPr>
            <a:t>Filtrar</a:t>
          </a:r>
          <a:r>
            <a:rPr lang="es-ES" sz="1200" baseline="0">
              <a:solidFill>
                <a:schemeClr val="bg1"/>
              </a:solidFill>
              <a:latin typeface="Fira Sans ExtraBold" panose="020B0903050000020004" pitchFamily="34" charset="0"/>
              <a:ea typeface="Fira Sans ExtraBold" panose="020B0903050000020004" pitchFamily="34" charset="0"/>
            </a:rPr>
            <a:t> según:</a:t>
          </a:r>
          <a:endParaRPr lang="es-ES" sz="1200">
            <a:solidFill>
              <a:schemeClr val="bg1"/>
            </a:solidFill>
            <a:latin typeface="Fira Sans ExtraBold" panose="020B0903050000020004" pitchFamily="34" charset="0"/>
            <a:ea typeface="Fira Sans ExtraBold" panose="020B0903050000020004" pitchFamily="34" charset="0"/>
          </a:endParaRPr>
        </a:p>
      </xdr:txBody>
    </xdr:sp>
    <xdr:clientData/>
  </xdr:twoCellAnchor>
  <xdr:twoCellAnchor editAs="absolute">
    <xdr:from>
      <xdr:col>1</xdr:col>
      <xdr:colOff>733426</xdr:colOff>
      <xdr:row>3</xdr:row>
      <xdr:rowOff>152400</xdr:rowOff>
    </xdr:from>
    <xdr:to>
      <xdr:col>3</xdr:col>
      <xdr:colOff>85726</xdr:colOff>
      <xdr:row>8</xdr:row>
      <xdr:rowOff>114300</xdr:rowOff>
    </xdr:to>
    <xdr:pic>
      <xdr:nvPicPr>
        <xdr:cNvPr id="17" name="Gráfico 16" descr="Mano con dedo índice apuntando a la derecha con relleno sólido">
          <a:extLst>
            <a:ext uri="{FF2B5EF4-FFF2-40B4-BE49-F238E27FC236}">
              <a16:creationId xmlns:a16="http://schemas.microsoft.com/office/drawing/2014/main" id="{E8540D86-7D04-413A-84F1-91392BF18B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7333276">
          <a:off x="914401" y="723900"/>
          <a:ext cx="914400" cy="914400"/>
        </a:xfrm>
        <a:prstGeom prst="rect">
          <a:avLst/>
        </a:prstGeom>
      </xdr:spPr>
    </xdr:pic>
    <xdr:clientData/>
  </xdr:twoCellAnchor>
  <xdr:twoCellAnchor editAs="absolute">
    <xdr:from>
      <xdr:col>6</xdr:col>
      <xdr:colOff>371475</xdr:colOff>
      <xdr:row>10</xdr:row>
      <xdr:rowOff>114300</xdr:rowOff>
    </xdr:from>
    <xdr:to>
      <xdr:col>9</xdr:col>
      <xdr:colOff>542924</xdr:colOff>
      <xdr:row>14</xdr:row>
      <xdr:rowOff>123825</xdr:rowOff>
    </xdr:to>
    <xdr:graphicFrame macro="">
      <xdr:nvGraphicFramePr>
        <xdr:cNvPr id="19" name="Gráfico 18">
          <a:extLst>
            <a:ext uri="{FF2B5EF4-FFF2-40B4-BE49-F238E27FC236}">
              <a16:creationId xmlns:a16="http://schemas.microsoft.com/office/drawing/2014/main" id="{CEA929E3-1237-486A-9F4A-5FB893C29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310815</xdr:colOff>
      <xdr:row>0</xdr:row>
      <xdr:rowOff>0</xdr:rowOff>
    </xdr:from>
    <xdr:to>
      <xdr:col>12</xdr:col>
      <xdr:colOff>589319</xdr:colOff>
      <xdr:row>2</xdr:row>
      <xdr:rowOff>150395</xdr:rowOff>
    </xdr:to>
    <xdr:pic>
      <xdr:nvPicPr>
        <xdr:cNvPr id="42" name="Imagen 41">
          <a:extLst>
            <a:ext uri="{FF2B5EF4-FFF2-40B4-BE49-F238E27FC236}">
              <a16:creationId xmlns:a16="http://schemas.microsoft.com/office/drawing/2014/main" id="{EA3A18AF-D42D-4B9E-A7F6-FBC54EB433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34940" y="0"/>
          <a:ext cx="6526904" cy="531395"/>
        </a:xfrm>
        <a:prstGeom prst="rect">
          <a:avLst/>
        </a:prstGeom>
      </xdr:spPr>
    </xdr:pic>
    <xdr:clientData/>
  </xdr:twoCellAnchor>
  <xdr:twoCellAnchor>
    <xdr:from>
      <xdr:col>8</xdr:col>
      <xdr:colOff>761998</xdr:colOff>
      <xdr:row>7</xdr:row>
      <xdr:rowOff>0</xdr:rowOff>
    </xdr:from>
    <xdr:to>
      <xdr:col>14</xdr:col>
      <xdr:colOff>701842</xdr:colOff>
      <xdr:row>19</xdr:row>
      <xdr:rowOff>180475</xdr:rowOff>
    </xdr:to>
    <xdr:graphicFrame macro="">
      <xdr:nvGraphicFramePr>
        <xdr:cNvPr id="47" name="Gráfico 46">
          <a:extLst>
            <a:ext uri="{FF2B5EF4-FFF2-40B4-BE49-F238E27FC236}">
              <a16:creationId xmlns:a16="http://schemas.microsoft.com/office/drawing/2014/main" id="{1689A6B6-DD5A-4018-807D-A444C414F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140368</xdr:colOff>
      <xdr:row>28</xdr:row>
      <xdr:rowOff>40108</xdr:rowOff>
    </xdr:from>
    <xdr:to>
      <xdr:col>8</xdr:col>
      <xdr:colOff>701841</xdr:colOff>
      <xdr:row>31</xdr:row>
      <xdr:rowOff>110292</xdr:rowOff>
    </xdr:to>
    <xdr:sp macro="" textlink="">
      <xdr:nvSpPr>
        <xdr:cNvPr id="52" name="Google Shape;1001;p42">
          <a:extLst>
            <a:ext uri="{FF2B5EF4-FFF2-40B4-BE49-F238E27FC236}">
              <a16:creationId xmlns:a16="http://schemas.microsoft.com/office/drawing/2014/main" id="{8BCF562D-9078-4005-A091-9B1311286294}"/>
            </a:ext>
          </a:extLst>
        </xdr:cNvPr>
        <xdr:cNvSpPr/>
      </xdr:nvSpPr>
      <xdr:spPr>
        <a:xfrm>
          <a:off x="1884947" y="5374108"/>
          <a:ext cx="4471736" cy="641684"/>
        </a:xfrm>
        <a:prstGeom prst="roundRect">
          <a:avLst>
            <a:gd name="adj" fmla="val 50000"/>
          </a:avLst>
        </a:prstGeom>
        <a:solidFill>
          <a:srgbClr val="AB0768"/>
        </a:solidFill>
        <a:ln>
          <a:noFill/>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l"/>
          <a:r>
            <a:rPr lang="es-PY" sz="1400" b="1" i="0" u="none" strike="noStrike" cap="none">
              <a:solidFill>
                <a:schemeClr val="bg1"/>
              </a:solidFill>
              <a:effectLst/>
              <a:latin typeface="Fira Sans" panose="020B0803050000020004" pitchFamily="34" charset="0"/>
              <a:ea typeface="Fira Sans" panose="020B0803050000020004" pitchFamily="34" charset="0"/>
              <a:cs typeface="Arial"/>
              <a:sym typeface="Arial"/>
            </a:rPr>
            <a:t>Fuente</a:t>
          </a:r>
          <a:r>
            <a:rPr lang="es-PY" sz="14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 </a:t>
          </a:r>
          <a:r>
            <a:rPr lang="es-PY" sz="1200" b="0" i="0" u="none" strike="noStrike" cap="none">
              <a:solidFill>
                <a:schemeClr val="bg1"/>
              </a:solidFill>
              <a:effectLst/>
              <a:latin typeface="Fira Sans" panose="020B0803050000020004" pitchFamily="34" charset="0"/>
              <a:ea typeface="Fira Sans" panose="020B0803050000020004" pitchFamily="34" charset="0"/>
              <a:cs typeface="Arial"/>
              <a:sym typeface="Arial"/>
            </a:rPr>
            <a:t>SINAFOCAL-INE. Estudio sobre Tendencias del Mercado Laboral en Asunción y Central (ETML 2024).</a:t>
          </a:r>
          <a:endParaRPr lang="es-ES" sz="1400" b="0" i="0" u="none" strike="noStrike" cap="none">
            <a:solidFill>
              <a:schemeClr val="bg1"/>
            </a:solidFill>
            <a:effectLst/>
            <a:latin typeface="Fira Sans" panose="020B0803050000020004" pitchFamily="34" charset="0"/>
            <a:ea typeface="Fira Sans" panose="020B0803050000020004" pitchFamily="34" charset="0"/>
            <a:cs typeface="Arial"/>
            <a:sym typeface="Arial"/>
          </a:endParaRPr>
        </a:p>
      </xdr:txBody>
    </xdr:sp>
    <xdr:clientData/>
  </xdr:twoCellAnchor>
  <xdr:twoCellAnchor>
    <xdr:from>
      <xdr:col>3</xdr:col>
      <xdr:colOff>266703</xdr:colOff>
      <xdr:row>7</xdr:row>
      <xdr:rowOff>120316</xdr:rowOff>
    </xdr:from>
    <xdr:to>
      <xdr:col>9</xdr:col>
      <xdr:colOff>190500</xdr:colOff>
      <xdr:row>10</xdr:row>
      <xdr:rowOff>38843</xdr:rowOff>
    </xdr:to>
    <xdr:sp macro="" textlink="">
      <xdr:nvSpPr>
        <xdr:cNvPr id="31" name="Text Box 1">
          <a:extLst>
            <a:ext uri="{FF2B5EF4-FFF2-40B4-BE49-F238E27FC236}">
              <a16:creationId xmlns:a16="http://schemas.microsoft.com/office/drawing/2014/main" id="{97FB78E2-EBE9-4B59-95EC-A9178C5DC8C7}"/>
            </a:ext>
          </a:extLst>
        </xdr:cNvPr>
        <xdr:cNvSpPr txBox="1">
          <a:spLocks noChangeArrowheads="1"/>
        </xdr:cNvSpPr>
      </xdr:nvSpPr>
      <xdr:spPr bwMode="auto">
        <a:xfrm>
          <a:off x="2011282" y="1453816"/>
          <a:ext cx="4616113" cy="490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PY" sz="1050" b="0" i="0" u="none" strike="noStrike">
              <a:solidFill>
                <a:schemeClr val="bg1"/>
              </a:solidFill>
              <a:latin typeface="Fira Sans" panose="020B0803050000020004" pitchFamily="34" charset="0"/>
              <a:ea typeface="Fira Sans" panose="020B0803050000020004" pitchFamily="34" charset="0"/>
              <a:cs typeface="Calibri"/>
            </a:rPr>
            <a:t>Empresas según conocimiento y/o utilización de programas y servicios públicos</a:t>
          </a:r>
        </a:p>
      </xdr:txBody>
    </xdr:sp>
    <xdr:clientData/>
  </xdr:twoCellAnchor>
  <xdr:twoCellAnchor>
    <xdr:from>
      <xdr:col>2</xdr:col>
      <xdr:colOff>711868</xdr:colOff>
      <xdr:row>9</xdr:row>
      <xdr:rowOff>80210</xdr:rowOff>
    </xdr:from>
    <xdr:to>
      <xdr:col>9</xdr:col>
      <xdr:colOff>110288</xdr:colOff>
      <xdr:row>26</xdr:row>
      <xdr:rowOff>60157</xdr:rowOff>
    </xdr:to>
    <xdr:graphicFrame macro="">
      <xdr:nvGraphicFramePr>
        <xdr:cNvPr id="32" name="Gráfico 31">
          <a:extLst>
            <a:ext uri="{FF2B5EF4-FFF2-40B4-BE49-F238E27FC236}">
              <a16:creationId xmlns:a16="http://schemas.microsoft.com/office/drawing/2014/main" id="{08DE633D-4B57-4038-9F64-FE10B1997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711868</xdr:colOff>
      <xdr:row>7</xdr:row>
      <xdr:rowOff>40104</xdr:rowOff>
    </xdr:from>
    <xdr:to>
      <xdr:col>14</xdr:col>
      <xdr:colOff>421104</xdr:colOff>
      <xdr:row>10</xdr:row>
      <xdr:rowOff>97254</xdr:rowOff>
    </xdr:to>
    <xdr:sp macro="" textlink="">
      <xdr:nvSpPr>
        <xdr:cNvPr id="40" name="Text Box 1">
          <a:extLst>
            <a:ext uri="{FF2B5EF4-FFF2-40B4-BE49-F238E27FC236}">
              <a16:creationId xmlns:a16="http://schemas.microsoft.com/office/drawing/2014/main" id="{0D8C7536-7D88-45BB-92BB-7635323296C5}"/>
            </a:ext>
          </a:extLst>
        </xdr:cNvPr>
        <xdr:cNvSpPr txBox="1">
          <a:spLocks noChangeArrowheads="1"/>
        </xdr:cNvSpPr>
      </xdr:nvSpPr>
      <xdr:spPr bwMode="auto">
        <a:xfrm>
          <a:off x="7148763" y="1373604"/>
          <a:ext cx="3619499"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rtl="0">
            <a:defRPr sz="1000"/>
          </a:pPr>
          <a:r>
            <a:rPr lang="es-PY" sz="1050" b="0" i="0" u="none" strike="noStrike">
              <a:solidFill>
                <a:schemeClr val="bg1"/>
              </a:solidFill>
              <a:latin typeface="Fira Sans" panose="020B0803050000020004" pitchFamily="34" charset="0"/>
              <a:ea typeface="Fira Sans" panose="020B0803050000020004" pitchFamily="34" charset="0"/>
              <a:cs typeface="Calibri"/>
            </a:rPr>
            <a:t>Empresa</a:t>
          </a:r>
          <a:r>
            <a:rPr lang="es-PY" sz="1050" b="0" i="0" u="none" strike="noStrike" baseline="0">
              <a:solidFill>
                <a:schemeClr val="bg1"/>
              </a:solidFill>
              <a:latin typeface="Fira Sans" panose="020B0803050000020004" pitchFamily="34" charset="0"/>
              <a:ea typeface="Fira Sans" panose="020B0803050000020004" pitchFamily="34" charset="0"/>
              <a:cs typeface="Calibri"/>
            </a:rPr>
            <a:t> que e</a:t>
          </a:r>
          <a:r>
            <a:rPr lang="es-PY" sz="1050" b="0" i="0" u="none" strike="noStrike">
              <a:solidFill>
                <a:schemeClr val="bg1"/>
              </a:solidFill>
              <a:latin typeface="Fira Sans" panose="020B0803050000020004" pitchFamily="34" charset="0"/>
              <a:ea typeface="Fira Sans" panose="020B0803050000020004" pitchFamily="34" charset="0"/>
              <a:cs typeface="Calibri"/>
            </a:rPr>
            <a:t>staría dispuesta a trabajar</a:t>
          </a:r>
          <a:r>
            <a:rPr lang="es-PY" sz="1050" b="0" i="0" u="none" strike="noStrike" baseline="0">
              <a:solidFill>
                <a:schemeClr val="bg1"/>
              </a:solidFill>
              <a:latin typeface="Fira Sans" panose="020B0803050000020004" pitchFamily="34" charset="0"/>
              <a:ea typeface="Fira Sans" panose="020B0803050000020004" pitchFamily="34" charset="0"/>
              <a:cs typeface="Calibri"/>
            </a:rPr>
            <a:t> </a:t>
          </a:r>
          <a:r>
            <a:rPr lang="es-PY" sz="1050" b="0" i="0" u="none" strike="noStrike">
              <a:solidFill>
                <a:schemeClr val="bg1"/>
              </a:solidFill>
              <a:latin typeface="Fira Sans" panose="020B0803050000020004" pitchFamily="34" charset="0"/>
              <a:ea typeface="Fira Sans" panose="020B0803050000020004" pitchFamily="34" charset="0"/>
              <a:cs typeface="Calibri"/>
            </a:rPr>
            <a:t>conjuntamente con SINAFOCAL para:</a:t>
          </a:r>
          <a:endParaRPr lang="es-ES" sz="1050" b="0" i="0" u="none" strike="noStrike">
            <a:solidFill>
              <a:schemeClr val="bg1"/>
            </a:solidFill>
            <a:latin typeface="Fira Sans" panose="020B0803050000020004" pitchFamily="34" charset="0"/>
            <a:ea typeface="Fira Sans" panose="020B0803050000020004" pitchFamily="34" charset="0"/>
            <a:cs typeface="Calibri"/>
          </a:endParaRPr>
        </a:p>
      </xdr:txBody>
    </xdr:sp>
    <xdr:clientData/>
  </xdr:twoCellAnchor>
  <xdr:twoCellAnchor>
    <xdr:from>
      <xdr:col>9</xdr:col>
      <xdr:colOff>511341</xdr:colOff>
      <xdr:row>8</xdr:row>
      <xdr:rowOff>70183</xdr:rowOff>
    </xdr:from>
    <xdr:to>
      <xdr:col>14</xdr:col>
      <xdr:colOff>631657</xdr:colOff>
      <xdr:row>26</xdr:row>
      <xdr:rowOff>159155</xdr:rowOff>
    </xdr:to>
    <xdr:graphicFrame macro="">
      <xdr:nvGraphicFramePr>
        <xdr:cNvPr id="41" name="Gráfico 40">
          <a:extLst>
            <a:ext uri="{FF2B5EF4-FFF2-40B4-BE49-F238E27FC236}">
              <a16:creationId xmlns:a16="http://schemas.microsoft.com/office/drawing/2014/main" id="{24141BE2-599D-4AE7-B70B-91F9B198D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14</xdr:col>
      <xdr:colOff>701843</xdr:colOff>
      <xdr:row>6</xdr:row>
      <xdr:rowOff>70185</xdr:rowOff>
    </xdr:from>
    <xdr:to>
      <xdr:col>18</xdr:col>
      <xdr:colOff>110792</xdr:colOff>
      <xdr:row>31</xdr:row>
      <xdr:rowOff>118813</xdr:rowOff>
    </xdr:to>
    <xdr:sp macro="" textlink="">
      <xdr:nvSpPr>
        <xdr:cNvPr id="29" name="Rectángulo: esquinas redondeadas 28">
          <a:extLst>
            <a:ext uri="{FF2B5EF4-FFF2-40B4-BE49-F238E27FC236}">
              <a16:creationId xmlns:a16="http://schemas.microsoft.com/office/drawing/2014/main" id="{C5E33F1A-B539-495B-A116-0E5DAC3B3661}"/>
            </a:ext>
          </a:extLst>
        </xdr:cNvPr>
        <xdr:cNvSpPr/>
      </xdr:nvSpPr>
      <xdr:spPr>
        <a:xfrm>
          <a:off x="11049001" y="1213185"/>
          <a:ext cx="1935580" cy="4811128"/>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43614</xdr:colOff>
      <xdr:row>8</xdr:row>
      <xdr:rowOff>43615</xdr:rowOff>
    </xdr:from>
    <xdr:to>
      <xdr:col>17</xdr:col>
      <xdr:colOff>148314</xdr:colOff>
      <xdr:row>30</xdr:row>
      <xdr:rowOff>118812</xdr:rowOff>
    </xdr:to>
    <xdr:sp macro="" textlink="">
      <xdr:nvSpPr>
        <xdr:cNvPr id="30" name="Rectángulo 29">
          <a:extLst>
            <a:ext uri="{FF2B5EF4-FFF2-40B4-BE49-F238E27FC236}">
              <a16:creationId xmlns:a16="http://schemas.microsoft.com/office/drawing/2014/main" id="{72DD341F-553F-4EE0-8A80-62C770F979A8}"/>
            </a:ext>
          </a:extLst>
        </xdr:cNvPr>
        <xdr:cNvSpPr/>
      </xdr:nvSpPr>
      <xdr:spPr>
        <a:xfrm>
          <a:off x="11172825" y="1567615"/>
          <a:ext cx="1668805" cy="4266197"/>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15</xdr:col>
      <xdr:colOff>43615</xdr:colOff>
      <xdr:row>7</xdr:row>
      <xdr:rowOff>24566</xdr:rowOff>
    </xdr:from>
    <xdr:to>
      <xdr:col>17</xdr:col>
      <xdr:colOff>148390</xdr:colOff>
      <xdr:row>8</xdr:row>
      <xdr:rowOff>138866</xdr:rowOff>
    </xdr:to>
    <xdr:sp macro="" textlink="">
      <xdr:nvSpPr>
        <xdr:cNvPr id="43" name="Rectángulo 42">
          <a:extLst>
            <a:ext uri="{FF2B5EF4-FFF2-40B4-BE49-F238E27FC236}">
              <a16:creationId xmlns:a16="http://schemas.microsoft.com/office/drawing/2014/main" id="{A9117E55-22B9-4911-989C-047E2B734900}"/>
            </a:ext>
          </a:extLst>
        </xdr:cNvPr>
        <xdr:cNvSpPr/>
      </xdr:nvSpPr>
      <xdr:spPr>
        <a:xfrm>
          <a:off x="11172826" y="1358066"/>
          <a:ext cx="1668880" cy="3048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a:latin typeface="Fira Sans ExtraBold" panose="020B0903050000020004" pitchFamily="34" charset="0"/>
              <a:ea typeface="Fira Sans ExtraBold" panose="020B0903050000020004" pitchFamily="34" charset="0"/>
            </a:rPr>
            <a:t>Contenido</a:t>
          </a:r>
        </a:p>
      </xdr:txBody>
    </xdr:sp>
    <xdr:clientData/>
  </xdr:twoCellAnchor>
  <xdr:twoCellAnchor>
    <xdr:from>
      <xdr:col>15</xdr:col>
      <xdr:colOff>43615</xdr:colOff>
      <xdr:row>9</xdr:row>
      <xdr:rowOff>39934</xdr:rowOff>
    </xdr:from>
    <xdr:to>
      <xdr:col>17</xdr:col>
      <xdr:colOff>157915</xdr:colOff>
      <xdr:row>14</xdr:row>
      <xdr:rowOff>173419</xdr:rowOff>
    </xdr:to>
    <xdr:sp macro="" textlink="">
      <xdr:nvSpPr>
        <xdr:cNvPr id="44" name="Rectángulo 43">
          <a:hlinkClick xmlns:r="http://schemas.openxmlformats.org/officeDocument/2006/relationships" r:id="rId8"/>
          <a:extLst>
            <a:ext uri="{FF2B5EF4-FFF2-40B4-BE49-F238E27FC236}">
              <a16:creationId xmlns:a16="http://schemas.microsoft.com/office/drawing/2014/main" id="{22B28B20-1274-4EAB-8D47-BF40D06A084E}"/>
            </a:ext>
          </a:extLst>
        </xdr:cNvPr>
        <xdr:cNvSpPr/>
      </xdr:nvSpPr>
      <xdr:spPr>
        <a:xfrm>
          <a:off x="11172826" y="1754434"/>
          <a:ext cx="1678405" cy="108598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1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15</xdr:col>
      <xdr:colOff>44116</xdr:colOff>
      <xdr:row>15</xdr:row>
      <xdr:rowOff>74487</xdr:rowOff>
    </xdr:from>
    <xdr:to>
      <xdr:col>17</xdr:col>
      <xdr:colOff>158416</xdr:colOff>
      <xdr:row>17</xdr:row>
      <xdr:rowOff>179487</xdr:rowOff>
    </xdr:to>
    <xdr:sp macro="" textlink="">
      <xdr:nvSpPr>
        <xdr:cNvPr id="45" name="Rectángulo 44">
          <a:hlinkClick xmlns:r="http://schemas.openxmlformats.org/officeDocument/2006/relationships" r:id="rId9"/>
          <a:extLst>
            <a:ext uri="{FF2B5EF4-FFF2-40B4-BE49-F238E27FC236}">
              <a16:creationId xmlns:a16="http://schemas.microsoft.com/office/drawing/2014/main" id="{10DD58DB-3C88-4A00-9D63-CF25B43B80D5}"/>
            </a:ext>
          </a:extLst>
        </xdr:cNvPr>
        <xdr:cNvSpPr/>
      </xdr:nvSpPr>
      <xdr:spPr>
        <a:xfrm>
          <a:off x="11173327" y="2931987"/>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Puestos vacantes y requisitos</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44117</xdr:colOff>
      <xdr:row>18</xdr:row>
      <xdr:rowOff>80555</xdr:rowOff>
    </xdr:from>
    <xdr:to>
      <xdr:col>17</xdr:col>
      <xdr:colOff>158417</xdr:colOff>
      <xdr:row>20</xdr:row>
      <xdr:rowOff>185555</xdr:rowOff>
    </xdr:to>
    <xdr:sp macro="" textlink="">
      <xdr:nvSpPr>
        <xdr:cNvPr id="48" name="Rectángulo 47">
          <a:hlinkClick xmlns:r="http://schemas.openxmlformats.org/officeDocument/2006/relationships" r:id="rId10"/>
          <a:extLst>
            <a:ext uri="{FF2B5EF4-FFF2-40B4-BE49-F238E27FC236}">
              <a16:creationId xmlns:a16="http://schemas.microsoft.com/office/drawing/2014/main" id="{E8561183-4C9E-41C9-A5B0-13439A85E5E1}"/>
            </a:ext>
          </a:extLst>
        </xdr:cNvPr>
        <xdr:cNvSpPr/>
      </xdr:nvSpPr>
      <xdr:spPr>
        <a:xfrm>
          <a:off x="11173328" y="3509555"/>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15</xdr:col>
      <xdr:colOff>33589</xdr:colOff>
      <xdr:row>24</xdr:row>
      <xdr:rowOff>92691</xdr:rowOff>
    </xdr:from>
    <xdr:to>
      <xdr:col>17</xdr:col>
      <xdr:colOff>147889</xdr:colOff>
      <xdr:row>27</xdr:row>
      <xdr:rowOff>7191</xdr:rowOff>
    </xdr:to>
    <xdr:sp macro="" textlink="">
      <xdr:nvSpPr>
        <xdr:cNvPr id="49" name="Rectángulo 48">
          <a:hlinkClick xmlns:r="http://schemas.openxmlformats.org/officeDocument/2006/relationships" r:id="rId11"/>
          <a:extLst>
            <a:ext uri="{FF2B5EF4-FFF2-40B4-BE49-F238E27FC236}">
              <a16:creationId xmlns:a16="http://schemas.microsoft.com/office/drawing/2014/main" id="{B4FB4DF9-6BE3-45E2-81C7-8730196C7F39}"/>
            </a:ext>
          </a:extLst>
        </xdr:cNvPr>
        <xdr:cNvSpPr/>
      </xdr:nvSpPr>
      <xdr:spPr>
        <a:xfrm>
          <a:off x="11162800" y="4664691"/>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rgbClr val="FDE3E3"/>
              </a:solidFill>
              <a:effectLst/>
              <a:latin typeface="Absans" pitchFamily="50" charset="0"/>
              <a:ea typeface="+mn-ea"/>
              <a:cs typeface="Absans" pitchFamily="50" charset="0"/>
            </a:rPr>
            <a:t>Capacitaciones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35092</xdr:colOff>
      <xdr:row>21</xdr:row>
      <xdr:rowOff>86623</xdr:rowOff>
    </xdr:from>
    <xdr:to>
      <xdr:col>17</xdr:col>
      <xdr:colOff>149392</xdr:colOff>
      <xdr:row>24</xdr:row>
      <xdr:rowOff>1123</xdr:rowOff>
    </xdr:to>
    <xdr:sp macro="" textlink="">
      <xdr:nvSpPr>
        <xdr:cNvPr id="50" name="Rectángulo 49">
          <a:hlinkClick xmlns:r="http://schemas.openxmlformats.org/officeDocument/2006/relationships" r:id="rId12"/>
          <a:extLst>
            <a:ext uri="{FF2B5EF4-FFF2-40B4-BE49-F238E27FC236}">
              <a16:creationId xmlns:a16="http://schemas.microsoft.com/office/drawing/2014/main" id="{57B67C51-5DA0-45B8-A875-4AB3513F5A2E}"/>
            </a:ext>
          </a:extLst>
        </xdr:cNvPr>
        <xdr:cNvSpPr/>
      </xdr:nvSpPr>
      <xdr:spPr>
        <a:xfrm>
          <a:off x="11164303" y="4087123"/>
          <a:ext cx="1678405" cy="486000"/>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100" b="1">
              <a:solidFill>
                <a:schemeClr val="lt1"/>
              </a:solidFill>
              <a:effectLst/>
              <a:latin typeface="+mn-lt"/>
              <a:ea typeface="+mn-ea"/>
              <a:cs typeface="+mn-cs"/>
            </a:rPr>
            <a:t>Proyección de la empresa </a:t>
          </a:r>
          <a:endParaRPr lang="es-ES" sz="1100" b="1">
            <a:solidFill>
              <a:srgbClr val="FDE3E3"/>
            </a:solidFill>
            <a:effectLst/>
            <a:latin typeface="Absans" pitchFamily="50" charset="0"/>
            <a:ea typeface="+mn-ea"/>
            <a:cs typeface="Absans" pitchFamily="50" charset="0"/>
          </a:endParaRPr>
        </a:p>
      </xdr:txBody>
    </xdr:sp>
    <xdr:clientData/>
  </xdr:twoCellAnchor>
  <xdr:twoCellAnchor>
    <xdr:from>
      <xdr:col>15</xdr:col>
      <xdr:colOff>35093</xdr:colOff>
      <xdr:row>27</xdr:row>
      <xdr:rowOff>98760</xdr:rowOff>
    </xdr:from>
    <xdr:to>
      <xdr:col>17</xdr:col>
      <xdr:colOff>149393</xdr:colOff>
      <xdr:row>30</xdr:row>
      <xdr:rowOff>13260</xdr:rowOff>
    </xdr:to>
    <xdr:sp macro="" textlink="">
      <xdr:nvSpPr>
        <xdr:cNvPr id="51" name="Rectángulo 50">
          <a:hlinkClick xmlns:r="http://schemas.openxmlformats.org/officeDocument/2006/relationships" r:id="rId13"/>
          <a:extLst>
            <a:ext uri="{FF2B5EF4-FFF2-40B4-BE49-F238E27FC236}">
              <a16:creationId xmlns:a16="http://schemas.microsoft.com/office/drawing/2014/main" id="{BCF440A8-9A8A-4C8B-BF31-A6DDF01425FC}"/>
            </a:ext>
          </a:extLst>
        </xdr:cNvPr>
        <xdr:cNvSpPr/>
      </xdr:nvSpPr>
      <xdr:spPr>
        <a:xfrm>
          <a:off x="11164304" y="5242260"/>
          <a:ext cx="1678405" cy="486000"/>
        </a:xfrm>
        <a:prstGeom prst="rect">
          <a:avLst/>
        </a:prstGeom>
        <a:solidFill>
          <a:srgbClr val="0A11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100" b="1">
              <a:solidFill>
                <a:srgbClr val="9EFA26"/>
              </a:solidFill>
              <a:effectLst/>
              <a:latin typeface="Absans" pitchFamily="50" charset="0"/>
              <a:ea typeface="+mn-ea"/>
              <a:cs typeface="Absans" pitchFamily="50" charset="0"/>
            </a:rPr>
            <a:t>Programas y servicios públicos</a:t>
          </a:r>
        </a:p>
      </xdr:txBody>
    </xdr:sp>
    <xdr:clientData/>
  </xdr:twoCellAnchor>
  <xdr:twoCellAnchor>
    <xdr:from>
      <xdr:col>0</xdr:col>
      <xdr:colOff>10026</xdr:colOff>
      <xdr:row>20</xdr:row>
      <xdr:rowOff>70186</xdr:rowOff>
    </xdr:from>
    <xdr:to>
      <xdr:col>2</xdr:col>
      <xdr:colOff>362365</xdr:colOff>
      <xdr:row>23</xdr:row>
      <xdr:rowOff>182002</xdr:rowOff>
    </xdr:to>
    <xdr:sp macro="" textlink="">
      <xdr:nvSpPr>
        <xdr:cNvPr id="33" name="Rectángulo: esquinas redondeadas 32">
          <a:extLst>
            <a:ext uri="{FF2B5EF4-FFF2-40B4-BE49-F238E27FC236}">
              <a16:creationId xmlns:a16="http://schemas.microsoft.com/office/drawing/2014/main" id="{14B6D6F2-EF04-4A62-9344-59E2CB09AE5A}"/>
            </a:ext>
          </a:extLst>
        </xdr:cNvPr>
        <xdr:cNvSpPr/>
      </xdr:nvSpPr>
      <xdr:spPr>
        <a:xfrm>
          <a:off x="10026" y="3880186"/>
          <a:ext cx="1314865" cy="683316"/>
        </a:xfrm>
        <a:prstGeom prst="roundRect">
          <a:avLst/>
        </a:prstGeom>
        <a:solidFill>
          <a:srgbClr val="1391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absolute">
    <xdr:from>
      <xdr:col>1</xdr:col>
      <xdr:colOff>218791</xdr:colOff>
      <xdr:row>20</xdr:row>
      <xdr:rowOff>169162</xdr:rowOff>
    </xdr:from>
    <xdr:to>
      <xdr:col>2</xdr:col>
      <xdr:colOff>196712</xdr:colOff>
      <xdr:row>22</xdr:row>
      <xdr:rowOff>165436</xdr:rowOff>
    </xdr:to>
    <xdr:sp macro="" textlink="'Tabla dinamica'!L28">
      <xdr:nvSpPr>
        <xdr:cNvPr id="34" name="CuadroTexto 33">
          <a:extLst>
            <a:ext uri="{FF2B5EF4-FFF2-40B4-BE49-F238E27FC236}">
              <a16:creationId xmlns:a16="http://schemas.microsoft.com/office/drawing/2014/main" id="{4615F1DC-E87D-4249-AB19-240F9E6E9862}"/>
            </a:ext>
          </a:extLst>
        </xdr:cNvPr>
        <xdr:cNvSpPr txBox="1"/>
      </xdr:nvSpPr>
      <xdr:spPr>
        <a:xfrm>
          <a:off x="399265" y="3979162"/>
          <a:ext cx="759973" cy="377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fld id="{435CB2A4-BFAF-4E86-912B-6639993385F3}" type="TxLink">
            <a:rPr lang="en-US" sz="1400" b="1" i="0" u="none" strike="noStrike">
              <a:solidFill>
                <a:srgbClr val="000000"/>
              </a:solidFill>
              <a:latin typeface="Fira Sans" panose="020B0803050000020004" pitchFamily="34" charset="0"/>
              <a:ea typeface="Fira Sans" panose="020B0803050000020004" pitchFamily="34" charset="0"/>
              <a:cs typeface="Calibri"/>
            </a:rPr>
            <a:pPr marL="0" indent="0"/>
            <a:t>10.627</a:t>
          </a:fld>
          <a:endParaRPr lang="es-ES" sz="3200" b="1" i="0" u="none" strike="noStrike">
            <a:solidFill>
              <a:srgbClr val="000000"/>
            </a:solidFill>
            <a:latin typeface="Fira Sans" panose="020B0803050000020004" pitchFamily="34" charset="0"/>
            <a:ea typeface="Fira Sans" panose="020B0803050000020004" pitchFamily="34" charset="0"/>
            <a:cs typeface="Calibri"/>
          </a:endParaRPr>
        </a:p>
      </xdr:txBody>
    </xdr:sp>
    <xdr:clientData/>
  </xdr:twoCellAnchor>
  <xdr:twoCellAnchor editAs="oneCell">
    <xdr:from>
      <xdr:col>0</xdr:col>
      <xdr:colOff>41086</xdr:colOff>
      <xdr:row>21</xdr:row>
      <xdr:rowOff>24631</xdr:rowOff>
    </xdr:from>
    <xdr:to>
      <xdr:col>1</xdr:col>
      <xdr:colOff>222977</xdr:colOff>
      <xdr:row>23</xdr:row>
      <xdr:rowOff>5996</xdr:rowOff>
    </xdr:to>
    <xdr:pic>
      <xdr:nvPicPr>
        <xdr:cNvPr id="35" name="Imagen 34">
          <a:extLst>
            <a:ext uri="{FF2B5EF4-FFF2-40B4-BE49-F238E27FC236}">
              <a16:creationId xmlns:a16="http://schemas.microsoft.com/office/drawing/2014/main" id="{79F8C866-8D10-4CCD-800D-B32D37022A19}"/>
            </a:ext>
          </a:extLst>
        </xdr:cNvPr>
        <xdr:cNvPicPr>
          <a:picLocks noChangeAspect="1"/>
        </xdr:cNvPicPr>
      </xdr:nvPicPr>
      <xdr:blipFill>
        <a:blip xmlns:r="http://schemas.openxmlformats.org/officeDocument/2006/relationships" r:embed="rId14"/>
        <a:stretch>
          <a:fillRect/>
        </a:stretch>
      </xdr:blipFill>
      <xdr:spPr>
        <a:xfrm>
          <a:off x="41086" y="4025131"/>
          <a:ext cx="362365" cy="362365"/>
        </a:xfrm>
        <a:prstGeom prst="rect">
          <a:avLst/>
        </a:prstGeom>
      </xdr:spPr>
    </xdr:pic>
    <xdr:clientData/>
  </xdr:twoCellAnchor>
  <xdr:twoCellAnchor editAs="absolute">
    <xdr:from>
      <xdr:col>1</xdr:col>
      <xdr:colOff>60745</xdr:colOff>
      <xdr:row>21</xdr:row>
      <xdr:rowOff>146801</xdr:rowOff>
    </xdr:from>
    <xdr:to>
      <xdr:col>2</xdr:col>
      <xdr:colOff>331903</xdr:colOff>
      <xdr:row>23</xdr:row>
      <xdr:rowOff>128654</xdr:rowOff>
    </xdr:to>
    <xdr:sp macro="" textlink="">
      <xdr:nvSpPr>
        <xdr:cNvPr id="36" name="CuadroTexto 35">
          <a:extLst>
            <a:ext uri="{FF2B5EF4-FFF2-40B4-BE49-F238E27FC236}">
              <a16:creationId xmlns:a16="http://schemas.microsoft.com/office/drawing/2014/main" id="{282695C7-D28A-4BCE-B919-2C27635C9F75}"/>
            </a:ext>
          </a:extLst>
        </xdr:cNvPr>
        <xdr:cNvSpPr txBox="1"/>
      </xdr:nvSpPr>
      <xdr:spPr>
        <a:xfrm>
          <a:off x="241219" y="4147301"/>
          <a:ext cx="1053210" cy="3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latin typeface="Fira Sans" panose="020B0803050000020004" pitchFamily="34" charset="0"/>
              <a:ea typeface="Fira Sans" panose="020B0803050000020004" pitchFamily="34" charset="0"/>
            </a:rPr>
            <a:t>Empresas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176893</xdr:colOff>
      <xdr:row>0</xdr:row>
      <xdr:rowOff>40821</xdr:rowOff>
    </xdr:from>
    <xdr:to>
      <xdr:col>13</xdr:col>
      <xdr:colOff>528101</xdr:colOff>
      <xdr:row>5</xdr:row>
      <xdr:rowOff>155114</xdr:rowOff>
    </xdr:to>
    <xdr:grpSp>
      <xdr:nvGrpSpPr>
        <xdr:cNvPr id="7" name="Grupo 6">
          <a:extLst>
            <a:ext uri="{FF2B5EF4-FFF2-40B4-BE49-F238E27FC236}">
              <a16:creationId xmlns:a16="http://schemas.microsoft.com/office/drawing/2014/main" id="{924FED3C-C0CF-4E40-9D4E-AA996B744375}"/>
            </a:ext>
          </a:extLst>
        </xdr:cNvPr>
        <xdr:cNvGrpSpPr/>
      </xdr:nvGrpSpPr>
      <xdr:grpSpPr>
        <a:xfrm>
          <a:off x="1700893" y="40821"/>
          <a:ext cx="8872908" cy="1282693"/>
          <a:chOff x="1238250" y="81643"/>
          <a:chExt cx="8869279" cy="1066793"/>
        </a:xfrm>
      </xdr:grpSpPr>
      <xdr:sp macro="" textlink="">
        <xdr:nvSpPr>
          <xdr:cNvPr id="2" name="Rectángulo 1">
            <a:extLst>
              <a:ext uri="{FF2B5EF4-FFF2-40B4-BE49-F238E27FC236}">
                <a16:creationId xmlns:a16="http://schemas.microsoft.com/office/drawing/2014/main" id="{88F1B085-7D19-43F1-A44B-EEE23E2C02B0}"/>
              </a:ext>
            </a:extLst>
          </xdr:cNvPr>
          <xdr:cNvSpPr/>
        </xdr:nvSpPr>
        <xdr:spPr>
          <a:xfrm>
            <a:off x="1333501" y="81643"/>
            <a:ext cx="8602578" cy="1057275"/>
          </a:xfrm>
          <a:prstGeom prst="rect">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s-PY" sz="1400" b="1">
                <a:solidFill>
                  <a:schemeClr val="lt1"/>
                </a:solidFill>
                <a:effectLst/>
                <a:latin typeface="Fira Sans ExtraBold" panose="020B0903050000020004" pitchFamily="34" charset="0"/>
                <a:ea typeface="Fira Sans ExtraBold" panose="020B0903050000020004" pitchFamily="34" charset="0"/>
                <a:cs typeface="+mn-cs"/>
              </a:rPr>
              <a:t>Estudio sobre Tendencias del Mercado Laboral en Asunción y Central (ETML 2024)</a:t>
            </a:r>
          </a:p>
          <a:p>
            <a:pPr algn="ctr"/>
            <a:endParaRPr lang="es-PY" sz="1200" b="1">
              <a:solidFill>
                <a:schemeClr val="lt1"/>
              </a:solidFill>
              <a:effectLst/>
              <a:latin typeface="Fira Sans ExtraBold" panose="020B0903050000020004" pitchFamily="34" charset="0"/>
              <a:ea typeface="Fira Sans ExtraBold" panose="020B0903050000020004" pitchFamily="34" charset="0"/>
              <a:cs typeface="+mn-cs"/>
            </a:endParaRPr>
          </a:p>
        </xdr:txBody>
      </xdr:sp>
      <xdr:sp macro="" textlink="">
        <xdr:nvSpPr>
          <xdr:cNvPr id="3" name="Rectángulo: esquinas diagonales redondeadas 2">
            <a:extLst>
              <a:ext uri="{FF2B5EF4-FFF2-40B4-BE49-F238E27FC236}">
                <a16:creationId xmlns:a16="http://schemas.microsoft.com/office/drawing/2014/main" id="{26517E9F-D702-4EAB-9AE0-8C00FC23424B}"/>
              </a:ext>
            </a:extLst>
          </xdr:cNvPr>
          <xdr:cNvSpPr/>
        </xdr:nvSpPr>
        <xdr:spPr>
          <a:xfrm>
            <a:off x="1238250" y="110218"/>
            <a:ext cx="8869279" cy="457200"/>
          </a:xfrm>
          <a:prstGeom prst="round2Diag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Triángulo rectángulo 3">
            <a:extLst>
              <a:ext uri="{FF2B5EF4-FFF2-40B4-BE49-F238E27FC236}">
                <a16:creationId xmlns:a16="http://schemas.microsoft.com/office/drawing/2014/main" id="{CFCA8FB4-C9A9-40B6-94D7-CDABA9D86EA1}"/>
              </a:ext>
            </a:extLst>
          </xdr:cNvPr>
          <xdr:cNvSpPr/>
        </xdr:nvSpPr>
        <xdr:spPr>
          <a:xfrm rot="10800000">
            <a:off x="1287774" y="567415"/>
            <a:ext cx="45719"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Triángulo rectángulo 4">
            <a:extLst>
              <a:ext uri="{FF2B5EF4-FFF2-40B4-BE49-F238E27FC236}">
                <a16:creationId xmlns:a16="http://schemas.microsoft.com/office/drawing/2014/main" id="{FF8AB8C8-F5BD-4728-879C-32099E8B7C00}"/>
              </a:ext>
            </a:extLst>
          </xdr:cNvPr>
          <xdr:cNvSpPr/>
        </xdr:nvSpPr>
        <xdr:spPr>
          <a:xfrm rot="10800000" flipH="1">
            <a:off x="9936073" y="567414"/>
            <a:ext cx="114306" cy="581021"/>
          </a:xfrm>
          <a:prstGeom prst="r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editAs="oneCell">
    <xdr:from>
      <xdr:col>2</xdr:col>
      <xdr:colOff>692818</xdr:colOff>
      <xdr:row>0</xdr:row>
      <xdr:rowOff>81643</xdr:rowOff>
    </xdr:from>
    <xdr:to>
      <xdr:col>11</xdr:col>
      <xdr:colOff>233672</xdr:colOff>
      <xdr:row>2</xdr:row>
      <xdr:rowOff>232038</xdr:rowOff>
    </xdr:to>
    <xdr:pic>
      <xdr:nvPicPr>
        <xdr:cNvPr id="6" name="Imagen 5">
          <a:extLst>
            <a:ext uri="{FF2B5EF4-FFF2-40B4-BE49-F238E27FC236}">
              <a16:creationId xmlns:a16="http://schemas.microsoft.com/office/drawing/2014/main" id="{BEEA9C43-3B35-401F-BBE3-DAF978A051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6818" y="81643"/>
          <a:ext cx="6534925" cy="531395"/>
        </a:xfrm>
        <a:prstGeom prst="rect">
          <a:avLst/>
        </a:prstGeom>
      </xdr:spPr>
    </xdr:pic>
    <xdr:clientData/>
  </xdr:twoCellAnchor>
  <xdr:twoCellAnchor editAs="absolute">
    <xdr:from>
      <xdr:col>16</xdr:col>
      <xdr:colOff>56241</xdr:colOff>
      <xdr:row>5</xdr:row>
      <xdr:rowOff>101600</xdr:rowOff>
    </xdr:from>
    <xdr:to>
      <xdr:col>19</xdr:col>
      <xdr:colOff>736600</xdr:colOff>
      <xdr:row>25</xdr:row>
      <xdr:rowOff>88900</xdr:rowOff>
    </xdr:to>
    <xdr:sp macro="" textlink="">
      <xdr:nvSpPr>
        <xdr:cNvPr id="8" name="Rectángulo: esquinas redondeadas 7">
          <a:extLst>
            <a:ext uri="{FF2B5EF4-FFF2-40B4-BE49-F238E27FC236}">
              <a16:creationId xmlns:a16="http://schemas.microsoft.com/office/drawing/2014/main" id="{7A08FA2A-8CB8-4384-B70B-433EE495B2C4}"/>
            </a:ext>
          </a:extLst>
        </xdr:cNvPr>
        <xdr:cNvSpPr/>
      </xdr:nvSpPr>
      <xdr:spPr>
        <a:xfrm>
          <a:off x="12387941" y="1308100"/>
          <a:ext cx="2966359" cy="4940300"/>
        </a:xfrm>
        <a:prstGeom prst="roundRect">
          <a:avLst/>
        </a:prstGeom>
        <a:solidFill>
          <a:srgbClr val="169D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400"/>
        </a:p>
      </xdr:txBody>
    </xdr:sp>
    <xdr:clientData/>
  </xdr:twoCellAnchor>
  <xdr:twoCellAnchor>
    <xdr:from>
      <xdr:col>16</xdr:col>
      <xdr:colOff>180066</xdr:colOff>
      <xdr:row>7</xdr:row>
      <xdr:rowOff>155482</xdr:rowOff>
    </xdr:from>
    <xdr:to>
      <xdr:col>19</xdr:col>
      <xdr:colOff>473527</xdr:colOff>
      <xdr:row>24</xdr:row>
      <xdr:rowOff>21686</xdr:rowOff>
    </xdr:to>
    <xdr:sp macro="" textlink="">
      <xdr:nvSpPr>
        <xdr:cNvPr id="9" name="Rectángulo 8">
          <a:extLst>
            <a:ext uri="{FF2B5EF4-FFF2-40B4-BE49-F238E27FC236}">
              <a16:creationId xmlns:a16="http://schemas.microsoft.com/office/drawing/2014/main" id="{384C07E7-1C4E-4CA7-A267-711F5044E3BF}"/>
            </a:ext>
          </a:extLst>
        </xdr:cNvPr>
        <xdr:cNvSpPr/>
      </xdr:nvSpPr>
      <xdr:spPr>
        <a:xfrm>
          <a:off x="12511766" y="1679482"/>
          <a:ext cx="2579461" cy="408260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400"/>
        </a:p>
      </xdr:txBody>
    </xdr:sp>
    <xdr:clientData/>
  </xdr:twoCellAnchor>
  <xdr:twoCellAnchor>
    <xdr:from>
      <xdr:col>16</xdr:col>
      <xdr:colOff>180066</xdr:colOff>
      <xdr:row>7</xdr:row>
      <xdr:rowOff>35091</xdr:rowOff>
    </xdr:from>
    <xdr:to>
      <xdr:col>19</xdr:col>
      <xdr:colOff>473643</xdr:colOff>
      <xdr:row>8</xdr:row>
      <xdr:rowOff>152806</xdr:rowOff>
    </xdr:to>
    <xdr:sp macro="" textlink="">
      <xdr:nvSpPr>
        <xdr:cNvPr id="10" name="Rectángulo 9">
          <a:extLst>
            <a:ext uri="{FF2B5EF4-FFF2-40B4-BE49-F238E27FC236}">
              <a16:creationId xmlns:a16="http://schemas.microsoft.com/office/drawing/2014/main" id="{F8318925-AC84-4537-B1E3-EC843E952AF8}"/>
            </a:ext>
          </a:extLst>
        </xdr:cNvPr>
        <xdr:cNvSpPr/>
      </xdr:nvSpPr>
      <xdr:spPr>
        <a:xfrm>
          <a:off x="12511766" y="1559091"/>
          <a:ext cx="2579577" cy="308215"/>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400" b="1">
              <a:latin typeface="Fira Sans ExtraBold" panose="020B0903050000020004" pitchFamily="34" charset="0"/>
              <a:ea typeface="Fira Sans ExtraBold" panose="020B0903050000020004" pitchFamily="34" charset="0"/>
            </a:rPr>
            <a:t>Contenido</a:t>
          </a:r>
        </a:p>
      </xdr:txBody>
    </xdr:sp>
    <xdr:clientData/>
  </xdr:twoCellAnchor>
  <xdr:twoCellAnchor>
    <xdr:from>
      <xdr:col>16</xdr:col>
      <xdr:colOff>180067</xdr:colOff>
      <xdr:row>9</xdr:row>
      <xdr:rowOff>34900</xdr:rowOff>
    </xdr:from>
    <xdr:to>
      <xdr:col>19</xdr:col>
      <xdr:colOff>488367</xdr:colOff>
      <xdr:row>14</xdr:row>
      <xdr:rowOff>176563</xdr:rowOff>
    </xdr:to>
    <xdr:sp macro="" textlink="">
      <xdr:nvSpPr>
        <xdr:cNvPr id="11" name="Rectángulo 10">
          <a:hlinkClick xmlns:r="http://schemas.openxmlformats.org/officeDocument/2006/relationships" r:id="rId2"/>
          <a:extLst>
            <a:ext uri="{FF2B5EF4-FFF2-40B4-BE49-F238E27FC236}">
              <a16:creationId xmlns:a16="http://schemas.microsoft.com/office/drawing/2014/main" id="{30D5899F-D7F4-4F2D-B79A-B30E87A1B1BB}"/>
            </a:ext>
          </a:extLst>
        </xdr:cNvPr>
        <xdr:cNvSpPr/>
      </xdr:nvSpPr>
      <xdr:spPr>
        <a:xfrm>
          <a:off x="12511767" y="1939900"/>
          <a:ext cx="2594300" cy="1005263"/>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Y" sz="1400" b="1">
              <a:solidFill>
                <a:schemeClr val="bg1"/>
              </a:solidFill>
              <a:effectLst/>
              <a:latin typeface="Absans" pitchFamily="50" charset="0"/>
              <a:ea typeface="+mn-ea"/>
              <a:cs typeface="Absans" pitchFamily="50" charset="0"/>
            </a:rPr>
            <a:t>Caracterización de la empresa y personal ocupado</a:t>
          </a:r>
        </a:p>
      </xdr:txBody>
    </xdr:sp>
    <xdr:clientData/>
  </xdr:twoCellAnchor>
  <xdr:twoCellAnchor>
    <xdr:from>
      <xdr:col>16</xdr:col>
      <xdr:colOff>180568</xdr:colOff>
      <xdr:row>14</xdr:row>
      <xdr:rowOff>273011</xdr:rowOff>
    </xdr:from>
    <xdr:to>
      <xdr:col>19</xdr:col>
      <xdr:colOff>488868</xdr:colOff>
      <xdr:row>16</xdr:row>
      <xdr:rowOff>115900</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EB5E82E5-CEC2-4DCC-AE55-8DBBFAF6BF61}"/>
            </a:ext>
          </a:extLst>
        </xdr:cNvPr>
        <xdr:cNvSpPr/>
      </xdr:nvSpPr>
      <xdr:spPr>
        <a:xfrm>
          <a:off x="12512268" y="3270211"/>
          <a:ext cx="2594300" cy="452489"/>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200" b="1">
              <a:solidFill>
                <a:srgbClr val="FDE3E3"/>
              </a:solidFill>
              <a:effectLst/>
              <a:latin typeface="Absans" pitchFamily="50" charset="0"/>
              <a:ea typeface="+mn-ea"/>
              <a:cs typeface="Absans" pitchFamily="50" charset="0"/>
            </a:rPr>
            <a:t>Puestos vacantes y requisitos</a:t>
          </a:r>
          <a:endParaRPr lang="es-ES" sz="1200" b="1">
            <a:solidFill>
              <a:srgbClr val="FDE3E3"/>
            </a:solidFill>
            <a:effectLst/>
            <a:latin typeface="Absans" pitchFamily="50" charset="0"/>
            <a:ea typeface="+mn-ea"/>
            <a:cs typeface="Absans" pitchFamily="50" charset="0"/>
          </a:endParaRPr>
        </a:p>
      </xdr:txBody>
    </xdr:sp>
    <xdr:clientData/>
  </xdr:twoCellAnchor>
  <xdr:twoCellAnchor>
    <xdr:from>
      <xdr:col>16</xdr:col>
      <xdr:colOff>180569</xdr:colOff>
      <xdr:row>16</xdr:row>
      <xdr:rowOff>202728</xdr:rowOff>
    </xdr:from>
    <xdr:to>
      <xdr:col>19</xdr:col>
      <xdr:colOff>488869</xdr:colOff>
      <xdr:row>17</xdr:row>
      <xdr:rowOff>268231</xdr:rowOff>
    </xdr:to>
    <xdr:sp macro="" textlink="">
      <xdr:nvSpPr>
        <xdr:cNvPr id="13" name="Rectángulo 12">
          <a:hlinkClick xmlns:r="http://schemas.openxmlformats.org/officeDocument/2006/relationships" r:id="rId4"/>
          <a:extLst>
            <a:ext uri="{FF2B5EF4-FFF2-40B4-BE49-F238E27FC236}">
              <a16:creationId xmlns:a16="http://schemas.microsoft.com/office/drawing/2014/main" id="{8E17BE60-7BE2-4F34-9895-E95C0AF143B8}"/>
            </a:ext>
          </a:extLst>
        </xdr:cNvPr>
        <xdr:cNvSpPr/>
      </xdr:nvSpPr>
      <xdr:spPr>
        <a:xfrm>
          <a:off x="12512269" y="3580928"/>
          <a:ext cx="2594300" cy="497303"/>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400" b="1">
              <a:solidFill>
                <a:srgbClr val="FDE3E3"/>
              </a:solidFill>
              <a:effectLst/>
              <a:latin typeface="Absans" pitchFamily="50" charset="0"/>
              <a:ea typeface="+mn-ea"/>
              <a:cs typeface="Absans" pitchFamily="50" charset="0"/>
            </a:rPr>
            <a:t>Herramientas tecnológicas</a:t>
          </a:r>
        </a:p>
      </xdr:txBody>
    </xdr:sp>
    <xdr:clientData/>
  </xdr:twoCellAnchor>
  <xdr:twoCellAnchor>
    <xdr:from>
      <xdr:col>16</xdr:col>
      <xdr:colOff>170041</xdr:colOff>
      <xdr:row>20</xdr:row>
      <xdr:rowOff>73544</xdr:rowOff>
    </xdr:from>
    <xdr:to>
      <xdr:col>19</xdr:col>
      <xdr:colOff>478341</xdr:colOff>
      <xdr:row>23</xdr:row>
      <xdr:rowOff>80016</xdr:rowOff>
    </xdr:to>
    <xdr:sp macro="" textlink="">
      <xdr:nvSpPr>
        <xdr:cNvPr id="14" name="Rectángulo 13">
          <a:hlinkClick xmlns:r="http://schemas.openxmlformats.org/officeDocument/2006/relationships" r:id="rId5"/>
          <a:extLst>
            <a:ext uri="{FF2B5EF4-FFF2-40B4-BE49-F238E27FC236}">
              <a16:creationId xmlns:a16="http://schemas.microsoft.com/office/drawing/2014/main" id="{0D8A6267-9B33-4D2C-87FB-3185D84223FC}"/>
            </a:ext>
          </a:extLst>
        </xdr:cNvPr>
        <xdr:cNvSpPr/>
      </xdr:nvSpPr>
      <xdr:spPr>
        <a:xfrm>
          <a:off x="12501741" y="4734444"/>
          <a:ext cx="2594300" cy="489072"/>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400" b="1">
              <a:solidFill>
                <a:srgbClr val="FDE3E3"/>
              </a:solidFill>
              <a:effectLst/>
              <a:latin typeface="Absans" pitchFamily="50" charset="0"/>
              <a:ea typeface="+mn-ea"/>
              <a:cs typeface="Absans" pitchFamily="50" charset="0"/>
            </a:rPr>
            <a:t>Capacitaciones</a:t>
          </a:r>
          <a:endParaRPr lang="es-ES" sz="1400" b="1">
            <a:solidFill>
              <a:srgbClr val="FDE3E3"/>
            </a:solidFill>
            <a:effectLst/>
            <a:latin typeface="Absans" pitchFamily="50" charset="0"/>
            <a:ea typeface="+mn-ea"/>
            <a:cs typeface="Absans" pitchFamily="50" charset="0"/>
          </a:endParaRPr>
        </a:p>
      </xdr:txBody>
    </xdr:sp>
    <xdr:clientData/>
  </xdr:twoCellAnchor>
  <xdr:twoCellAnchor>
    <xdr:from>
      <xdr:col>16</xdr:col>
      <xdr:colOff>171544</xdr:colOff>
      <xdr:row>17</xdr:row>
      <xdr:rowOff>352427</xdr:rowOff>
    </xdr:from>
    <xdr:to>
      <xdr:col>19</xdr:col>
      <xdr:colOff>479844</xdr:colOff>
      <xdr:row>19</xdr:row>
      <xdr:rowOff>176525</xdr:rowOff>
    </xdr:to>
    <xdr:sp macro="" textlink="">
      <xdr:nvSpPr>
        <xdr:cNvPr id="15" name="Rectángulo 14">
          <a:hlinkClick xmlns:r="http://schemas.openxmlformats.org/officeDocument/2006/relationships" r:id="rId6"/>
          <a:extLst>
            <a:ext uri="{FF2B5EF4-FFF2-40B4-BE49-F238E27FC236}">
              <a16:creationId xmlns:a16="http://schemas.microsoft.com/office/drawing/2014/main" id="{0483B0BC-16FF-47B3-B041-086816E0E8B3}"/>
            </a:ext>
          </a:extLst>
        </xdr:cNvPr>
        <xdr:cNvSpPr/>
      </xdr:nvSpPr>
      <xdr:spPr>
        <a:xfrm>
          <a:off x="12503244" y="4162427"/>
          <a:ext cx="2594300" cy="484498"/>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PY" sz="1400" b="1">
              <a:solidFill>
                <a:schemeClr val="lt1"/>
              </a:solidFill>
              <a:effectLst/>
              <a:latin typeface="+mn-lt"/>
              <a:ea typeface="+mn-ea"/>
              <a:cs typeface="+mn-cs"/>
            </a:rPr>
            <a:t>Proyección de</a:t>
          </a:r>
          <a:r>
            <a:rPr lang="es-PY" sz="1400" b="1" baseline="0">
              <a:solidFill>
                <a:schemeClr val="lt1"/>
              </a:solidFill>
              <a:effectLst/>
              <a:latin typeface="+mn-lt"/>
              <a:ea typeface="+mn-ea"/>
              <a:cs typeface="+mn-cs"/>
            </a:rPr>
            <a:t> la empresa</a:t>
          </a:r>
          <a:r>
            <a:rPr lang="es-PY" sz="1400" b="1">
              <a:solidFill>
                <a:schemeClr val="lt1"/>
              </a:solidFill>
              <a:effectLst/>
              <a:latin typeface="+mn-lt"/>
              <a:ea typeface="+mn-ea"/>
              <a:cs typeface="+mn-cs"/>
            </a:rPr>
            <a:t> </a:t>
          </a:r>
          <a:endParaRPr lang="es-ES" sz="1400" b="1">
            <a:solidFill>
              <a:srgbClr val="FDE3E3"/>
            </a:solidFill>
            <a:effectLst/>
            <a:latin typeface="Absans" pitchFamily="50" charset="0"/>
            <a:ea typeface="+mn-ea"/>
            <a:cs typeface="Absans" pitchFamily="50" charset="0"/>
          </a:endParaRPr>
        </a:p>
      </xdr:txBody>
    </xdr:sp>
    <xdr:clientData/>
  </xdr:twoCellAnchor>
  <xdr:twoCellAnchor>
    <xdr:from>
      <xdr:col>16</xdr:col>
      <xdr:colOff>171545</xdr:colOff>
      <xdr:row>23</xdr:row>
      <xdr:rowOff>169702</xdr:rowOff>
    </xdr:from>
    <xdr:to>
      <xdr:col>19</xdr:col>
      <xdr:colOff>479845</xdr:colOff>
      <xdr:row>23</xdr:row>
      <xdr:rowOff>570060</xdr:rowOff>
    </xdr:to>
    <xdr:sp macro="" textlink="">
      <xdr:nvSpPr>
        <xdr:cNvPr id="16" name="Rectángulo 15">
          <a:hlinkClick xmlns:r="http://schemas.openxmlformats.org/officeDocument/2006/relationships" r:id="rId7"/>
          <a:extLst>
            <a:ext uri="{FF2B5EF4-FFF2-40B4-BE49-F238E27FC236}">
              <a16:creationId xmlns:a16="http://schemas.microsoft.com/office/drawing/2014/main" id="{1A615E71-672E-4086-A8E3-5F4F4173DC60}"/>
            </a:ext>
          </a:extLst>
        </xdr:cNvPr>
        <xdr:cNvSpPr/>
      </xdr:nvSpPr>
      <xdr:spPr>
        <a:xfrm>
          <a:off x="12503245" y="5313202"/>
          <a:ext cx="2594300" cy="400358"/>
        </a:xfrm>
        <a:prstGeom prst="rect">
          <a:avLst/>
        </a:prstGeom>
        <a:solidFill>
          <a:srgbClr val="3149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400" b="1">
              <a:solidFill>
                <a:srgbClr val="FDE3E3"/>
              </a:solidFill>
              <a:effectLst/>
              <a:latin typeface="Absans" pitchFamily="50" charset="0"/>
              <a:ea typeface="+mn-ea"/>
              <a:cs typeface="Absans" pitchFamily="50" charset="0"/>
            </a:rPr>
            <a:t>Programas y servicios públicos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c. Ever Vega" refreshedDate="45636.546857754627" createdVersion="7" refreshedVersion="7" minRefreshableVersion="3" recordCount="1450" xr:uid="{FED1A2B4-0FA4-4949-9BFD-B0446B50008A}">
  <cacheSource type="worksheet">
    <worksheetSource name="ETML2024"/>
  </cacheSource>
  <cacheFields count="364">
    <cacheField name="ID_EMPRESA" numFmtId="1">
      <sharedItems containsSemiMixedTypes="0" containsString="0" containsNumber="1" containsInteger="1" minValue="191" maxValue="9000002926"/>
    </cacheField>
    <cacheField name="Include" numFmtId="1">
      <sharedItems containsNonDate="0" containsString="0" containsBlank="1" count="1">
        <m/>
      </sharedItems>
    </cacheField>
    <cacheField name="DEPARTAMENTO" numFmtId="0">
      <sharedItems count="2">
        <s v="Asunción"/>
        <s v="Central"/>
      </sharedItems>
    </cacheField>
    <cacheField name="DISTRITO" numFmtId="0">
      <sharedItems/>
    </cacheField>
    <cacheField name="CODIGO_ACTIVIDAD_DE_LA_EMPRESA" numFmtId="1">
      <sharedItems containsSemiMixedTypes="0" containsString="0" containsNumber="1" containsInteger="1" minValue="8101" maxValue="96030"/>
    </cacheField>
    <cacheField name="DESCRIPCION_DE_LA_ACTIVIDAD" numFmtId="0">
      <sharedItems/>
    </cacheField>
    <cacheField name="SECTOR" numFmtId="0">
      <sharedItems/>
    </cacheField>
    <cacheField name="SUBSECTOR" numFmtId="0">
      <sharedItems/>
    </cacheField>
    <cacheField name="TAMANHO" numFmtId="0">
      <sharedItems/>
    </cacheField>
    <cacheField name="F1" numFmtId="1">
      <sharedItems containsSemiMixedTypes="0" containsString="0" containsNumber="1" containsInteger="1" minValue="1072024" maxValue="31072024"/>
    </cacheField>
    <cacheField name="DIA1" numFmtId="1">
      <sharedItems containsSemiMixedTypes="0" containsString="0" containsNumber="1" containsInteger="1" minValue="1" maxValue="31"/>
    </cacheField>
    <cacheField name="MES1" numFmtId="0">
      <sharedItems/>
    </cacheField>
    <cacheField name="ANO1" numFmtId="0">
      <sharedItems containsMixedTypes="1" containsNumber="1" containsInteger="1" minValue="2022" maxValue="2022"/>
    </cacheField>
    <cacheField name="HINICIO1" numFmtId="1">
      <sharedItems containsSemiMixedTypes="0" containsString="0" containsNumber="1" containsInteger="1" minValue="5" maxValue="21"/>
    </cacheField>
    <cacheField name="MINICIO1" numFmtId="1">
      <sharedItems containsSemiMixedTypes="0" containsString="0" containsNumber="1" containsInteger="1" minValue="0" maxValue="59"/>
    </cacheField>
    <cacheField name="F2" numFmtId="1">
      <sharedItems containsSemiMixedTypes="0" containsString="0" containsNumber="1" containsInteger="1" minValue="1072024" maxValue="31072024"/>
    </cacheField>
    <cacheField name="DIA2" numFmtId="1">
      <sharedItems containsSemiMixedTypes="0" containsString="0" containsNumber="1" containsInteger="1" minValue="1" maxValue="31"/>
    </cacheField>
    <cacheField name="MES2" numFmtId="0">
      <sharedItems/>
    </cacheField>
    <cacheField name="ANO2" numFmtId="0">
      <sharedItems/>
    </cacheField>
    <cacheField name="A1" numFmtId="1">
      <sharedItems containsSemiMixedTypes="0" containsString="0" containsNumber="1" containsInteger="1" minValue="1900" maxValue="2023"/>
    </cacheField>
    <cacheField name="A2" numFmtId="1">
      <sharedItems containsSemiMixedTypes="0" containsString="0" containsNumber="1" containsInteger="1" minValue="0" maxValue="123"/>
    </cacheField>
    <cacheField name="Antigüedad" numFmtId="1">
      <sharedItems count="5">
        <s v="10-19 años"/>
        <s v="30 y más años"/>
        <s v="20-29 años"/>
        <s v="Menores a 10 años"/>
        <s v="Menor a 9 años" u="1"/>
      </sharedItems>
    </cacheField>
    <cacheField name="A2_DESCRIP" numFmtId="0">
      <sharedItems/>
    </cacheField>
    <cacheField name="A2_COD" numFmtId="0">
      <sharedItems containsMixedTypes="1" containsNumber="1" containsInteger="1" minValue="51110" maxValue="51110"/>
    </cacheField>
    <cacheField name="A3" numFmtId="0">
      <sharedItems/>
    </cacheField>
    <cacheField name="Tipo_empresa" numFmtId="0">
      <sharedItems count="2">
        <s v="Empresas con un establecimiento"/>
        <s v="Empresas con más de un establecimiento"/>
      </sharedItems>
    </cacheField>
    <cacheField name="A3_1" numFmtId="0">
      <sharedItems containsString="0" containsBlank="1" containsNumber="1" containsInteger="1" minValue="2" maxValue="150"/>
    </cacheField>
    <cacheField name="A3_2" numFmtId="0">
      <sharedItems containsString="0" containsBlank="1" containsNumber="1" containsInteger="1" minValue="1" maxValue="145"/>
    </cacheField>
    <cacheField name="B1" numFmtId="1">
      <sharedItems containsSemiMixedTypes="0" containsString="0" containsNumber="1" containsInteger="1" minValue="5" maxValue="2203"/>
    </cacheField>
    <cacheField name="B2" numFmtId="1">
      <sharedItems containsSemiMixedTypes="0" containsString="0" containsNumber="1" containsInteger="1" minValue="5" maxValue="2203"/>
    </cacheField>
    <cacheField name="B3_1" numFmtId="1">
      <sharedItems containsSemiMixedTypes="0" containsString="0" containsNumber="1" containsInteger="1" minValue="0" maxValue="993"/>
    </cacheField>
    <cacheField name="B3_2" numFmtId="1">
      <sharedItems containsSemiMixedTypes="0" containsString="0" containsNumber="1" containsInteger="1" minValue="0" maxValue="1210"/>
    </cacheField>
    <cacheField name="B3_22" numFmtId="1">
      <sharedItems containsSemiMixedTypes="0" containsString="0" containsNumber="1" minValue="0" maxValue="1685.9130434782603"/>
    </cacheField>
    <cacheField name="B3_23" numFmtId="1">
      <sharedItems containsSemiMixedTypes="0" containsString="0" containsNumber="1" minValue="0" maxValue="1312.6956521739125"/>
    </cacheField>
    <cacheField name="B3_24" numFmtId="1">
      <sharedItems containsSemiMixedTypes="0" containsString="0" containsNumber="1" minValue="0" maxValue="59.565217391304401"/>
    </cacheField>
    <cacheField name="B3_25" numFmtId="1">
      <sharedItems containsSemiMixedTypes="0" containsString="0" containsNumber="1" minValue="0" maxValue="38.058252427184499"/>
    </cacheField>
    <cacheField name="B3_26" numFmtId="1">
      <sharedItems containsSemiMixedTypes="0" containsString="0" containsNumber="1" minValue="0" maxValue="1109.6296296296302"/>
    </cacheField>
    <cacheField name="B3_27" numFmtId="1">
      <sharedItems containsSemiMixedTypes="0" containsString="0" containsNumber="1" minValue="0" maxValue="190.22222222222231"/>
    </cacheField>
    <cacheField name="B3_28" numFmtId="1">
      <sharedItems containsSemiMixedTypes="0" containsString="0" containsNumber="1" minValue="0" maxValue="1745"/>
    </cacheField>
    <cacheField name="B3_29" numFmtId="1">
      <sharedItems containsSemiMixedTypes="0" containsString="0" containsNumber="1" minValue="0" maxValue="494.39130434782652"/>
    </cacheField>
    <cacheField name="B3_30" numFmtId="1">
      <sharedItems containsSemiMixedTypes="0" containsString="0" containsNumber="1" minValue="0" maxValue="1204.7407407407413"/>
    </cacheField>
    <cacheField name="B3_31" numFmtId="1">
      <sharedItems containsSemiMixedTypes="0" containsString="0" containsNumber="1" minValue="0" maxValue="204.3975903614463"/>
    </cacheField>
    <cacheField name="B3_32" numFmtId="1">
      <sharedItems containsSemiMixedTypes="0" containsString="0" containsNumber="1" minValue="0" maxValue="1188.8888888888896"/>
    </cacheField>
    <cacheField name="B3_33" numFmtId="1">
      <sharedItems containsSemiMixedTypes="0" containsString="0" containsNumber="1" minValue="0" maxValue="1158.260869565217"/>
    </cacheField>
    <cacheField name="B3_34" numFmtId="1">
      <sharedItems containsSemiMixedTypes="0" containsString="0" containsNumber="1" minValue="0" maxValue="412.14814814814838"/>
    </cacheField>
    <cacheField name="B3_35" numFmtId="1">
      <sharedItems containsSemiMixedTypes="0" containsString="0" containsNumber="1" minValue="0" maxValue="158.51851851851859"/>
    </cacheField>
    <cacheField name="B3_36" numFmtId="1">
      <sharedItems containsSemiMixedTypes="0" containsString="0" containsNumber="1" minValue="14.8913043478261" maxValue="2203"/>
    </cacheField>
    <cacheField name="B3_3" numFmtId="1">
      <sharedItems containsSemiMixedTypes="0" containsString="0" containsNumber="1" containsInteger="1" minValue="5" maxValue="2203"/>
    </cacheField>
    <cacheField name="B4_1" numFmtId="1">
      <sharedItems containsSemiMixedTypes="0" containsString="0" containsNumber="1" containsInteger="1" minValue="0" maxValue="20"/>
    </cacheField>
    <cacheField name="B4_2" numFmtId="1">
      <sharedItems containsSemiMixedTypes="0" containsString="0" containsNumber="1" containsInteger="1" minValue="0" maxValue="10"/>
    </cacheField>
    <cacheField name="B4_3" numFmtId="1">
      <sharedItems containsSemiMixedTypes="0" containsString="0" containsNumber="1" containsInteger="1" minValue="0" maxValue="520"/>
    </cacheField>
    <cacheField name="B4_4" numFmtId="1">
      <sharedItems containsSemiMixedTypes="0" containsString="0" containsNumber="1" containsInteger="1" minValue="0" maxValue="117"/>
    </cacheField>
    <cacheField name="B4_5" numFmtId="1">
      <sharedItems containsSemiMixedTypes="0" containsString="0" containsNumber="1" containsInteger="1" minValue="0" maxValue="1745"/>
    </cacheField>
    <cacheField name="B4_6" numFmtId="1">
      <sharedItems containsSemiMixedTypes="0" containsString="0" containsNumber="1" containsInteger="1" minValue="0" maxValue="300"/>
    </cacheField>
    <cacheField name="B4_7" numFmtId="1">
      <sharedItems containsSemiMixedTypes="0" containsString="0" containsNumber="1" containsInteger="1" minValue="0" maxValue="205"/>
    </cacheField>
    <cacheField name="B4_8" numFmtId="1">
      <sharedItems containsSemiMixedTypes="0" containsString="0" containsNumber="1" containsInteger="1" minValue="0" maxValue="175"/>
    </cacheField>
    <cacheField name="B4_9" numFmtId="1">
      <sharedItems containsSemiMixedTypes="0" containsString="0" containsNumber="1" containsInteger="1" minValue="0" maxValue="396"/>
    </cacheField>
    <cacheField name="B4_10" numFmtId="1">
      <sharedItems containsSemiMixedTypes="0" containsString="0" containsNumber="1" containsInteger="1" minValue="0" maxValue="400"/>
    </cacheField>
    <cacheField name="B4_11" numFmtId="1">
      <sharedItems containsSemiMixedTypes="0" containsString="0" containsNumber="1" containsInteger="1" minValue="0" maxValue="100"/>
    </cacheField>
    <cacheField name="B4_12" numFmtId="1">
      <sharedItems containsSemiMixedTypes="0" containsString="0" containsNumber="1" containsInteger="1" minValue="0" maxValue="118"/>
    </cacheField>
    <cacheField name="B4_13" numFmtId="1">
      <sharedItems containsSemiMixedTypes="0" containsString="0" containsNumber="1" containsInteger="1" minValue="5" maxValue="2203"/>
    </cacheField>
    <cacheField name="B5A_1" numFmtId="0">
      <sharedItems count="2">
        <s v="No"/>
        <s v="Sí"/>
      </sharedItems>
    </cacheField>
    <cacheField name="B5ACOD_1" numFmtId="0">
      <sharedItems containsBlank="1"/>
    </cacheField>
    <cacheField name="B5COD1_E" numFmtId="0">
      <sharedItems containsNonDate="0" containsString="0" containsBlank="1"/>
    </cacheField>
    <cacheField name="B5A_2" numFmtId="0">
      <sharedItems count="2">
        <s v="Sí"/>
        <s v="No"/>
      </sharedItems>
    </cacheField>
    <cacheField name="B5ACOD_2" numFmtId="0">
      <sharedItems containsBlank="1"/>
    </cacheField>
    <cacheField name="B5COD2_E" numFmtId="0">
      <sharedItems containsBlank="1"/>
    </cacheField>
    <cacheField name="B5A_3" numFmtId="0">
      <sharedItems count="2">
        <s v="No"/>
        <s v="Sí"/>
      </sharedItems>
    </cacheField>
    <cacheField name="B5ACOD_3" numFmtId="0">
      <sharedItems containsBlank="1"/>
    </cacheField>
    <cacheField name="B5COD3_E" numFmtId="0">
      <sharedItems containsNonDate="0" containsString="0" containsBlank="1"/>
    </cacheField>
    <cacheField name="B5A_4" numFmtId="0">
      <sharedItems count="2">
        <s v="No"/>
        <s v="Sí"/>
      </sharedItems>
    </cacheField>
    <cacheField name="B5ACOD_4" numFmtId="0">
      <sharedItems containsBlank="1"/>
    </cacheField>
    <cacheField name="B5COD4_E" numFmtId="0">
      <sharedItems containsNonDate="0" containsString="0" containsBlank="1"/>
    </cacheField>
    <cacheField name="B5A_5" numFmtId="0">
      <sharedItems count="2">
        <s v="No"/>
        <s v="Sí"/>
      </sharedItems>
    </cacheField>
    <cacheField name="B5ACOD_5" numFmtId="0">
      <sharedItems containsBlank="1"/>
    </cacheField>
    <cacheField name="B5COD5_E" numFmtId="0">
      <sharedItems containsNonDate="0" containsString="0" containsBlank="1"/>
    </cacheField>
    <cacheField name="C1_PUEST_VAC" numFmtId="0">
      <sharedItems count="2">
        <s v="No"/>
        <s v="Sí"/>
      </sharedItems>
    </cacheField>
    <cacheField name="C2_1_AGRE" numFmtId="10">
      <sharedItems containsNonDate="0" containsString="0" containsBlank="1"/>
    </cacheField>
    <cacheField name="C2_1_COD" numFmtId="0">
      <sharedItems containsString="0" containsBlank="1" containsNumber="1" containsInteger="1" minValue="1120" maxValue="9611"/>
    </cacheField>
    <cacheField name="C2_1_PUESTOS_VAC" numFmtId="0">
      <sharedItems containsBlank="1"/>
    </cacheField>
    <cacheField name="C2A_1" numFmtId="0">
      <sharedItems containsBlank="1"/>
    </cacheField>
    <cacheField name="C2B_1" numFmtId="0">
      <sharedItems containsBlank="1"/>
    </cacheField>
    <cacheField name="C2_2_AGRE" numFmtId="0">
      <sharedItems containsBlank="1"/>
    </cacheField>
    <cacheField name="C2_2_COD" numFmtId="0">
      <sharedItems containsString="0" containsBlank="1" containsNumber="1" containsInteger="1" minValue="1120" maxValue="9622"/>
    </cacheField>
    <cacheField name="C2_2_PUESTOS_VAC" numFmtId="0">
      <sharedItems containsBlank="1"/>
    </cacheField>
    <cacheField name="C2A_2" numFmtId="0">
      <sharedItems containsBlank="1"/>
    </cacheField>
    <cacheField name="C2B_2" numFmtId="0">
      <sharedItems containsBlank="1"/>
    </cacheField>
    <cacheField name="C2_3_AGRE" numFmtId="0">
      <sharedItems containsBlank="1"/>
    </cacheField>
    <cacheField name="C2_3_COD" numFmtId="0">
      <sharedItems containsString="0" containsBlank="1" containsNumber="1" containsInteger="1" minValue="1211" maxValue="9622"/>
    </cacheField>
    <cacheField name="C2_3_PUESTOS_VAC" numFmtId="0">
      <sharedItems containsBlank="1"/>
    </cacheField>
    <cacheField name="C2A_3" numFmtId="0">
      <sharedItems containsBlank="1"/>
    </cacheField>
    <cacheField name="C2B_3" numFmtId="0">
      <sharedItems containsBlank="1"/>
    </cacheField>
    <cacheField name="C3A_1" numFmtId="0">
      <sharedItems containsBlank="1"/>
    </cacheField>
    <cacheField name="C3A_2" numFmtId="0">
      <sharedItems containsBlank="1"/>
    </cacheField>
    <cacheField name="C3A_3" numFmtId="0">
      <sharedItems containsBlank="1"/>
    </cacheField>
    <cacheField name="C3A_4" numFmtId="0">
      <sharedItems containsBlank="1"/>
    </cacheField>
    <cacheField name="C3A_5" numFmtId="0">
      <sharedItems containsBlank="1"/>
    </cacheField>
    <cacheField name="C3A_6" numFmtId="0">
      <sharedItems containsBlank="1"/>
    </cacheField>
    <cacheField name="C3A_7" numFmtId="0">
      <sharedItems containsBlank="1"/>
    </cacheField>
    <cacheField name="C3A_7_ESPEC" numFmtId="0">
      <sharedItems containsBlank="1"/>
    </cacheField>
    <cacheField name="C3B_1" numFmtId="0">
      <sharedItems containsBlank="1"/>
    </cacheField>
    <cacheField name="C3B_2" numFmtId="0">
      <sharedItems containsBlank="1"/>
    </cacheField>
    <cacheField name="C3B_3" numFmtId="0">
      <sharedItems containsBlank="1"/>
    </cacheField>
    <cacheField name="C3B_4" numFmtId="0">
      <sharedItems containsBlank="1"/>
    </cacheField>
    <cacheField name="C3B_5" numFmtId="0">
      <sharedItems containsBlank="1"/>
    </cacheField>
    <cacheField name="C3B_6" numFmtId="0">
      <sharedItems containsBlank="1"/>
    </cacheField>
    <cacheField name="C3B_7" numFmtId="0">
      <sharedItems containsBlank="1"/>
    </cacheField>
    <cacheField name="C3B_7_ESPEC" numFmtId="0">
      <sharedItems containsBlank="1"/>
    </cacheField>
    <cacheField name="C3C_1" numFmtId="0">
      <sharedItems containsBlank="1"/>
    </cacheField>
    <cacheField name="C3C_2" numFmtId="0">
      <sharedItems containsBlank="1"/>
    </cacheField>
    <cacheField name="C3C_3" numFmtId="0">
      <sharedItems containsBlank="1"/>
    </cacheField>
    <cacheField name="C3C_4" numFmtId="0">
      <sharedItems containsBlank="1"/>
    </cacheField>
    <cacheField name="C3C_5" numFmtId="0">
      <sharedItems containsBlank="1"/>
    </cacheField>
    <cacheField name="C3C_6" numFmtId="0">
      <sharedItems containsBlank="1"/>
    </cacheField>
    <cacheField name="C3C_7" numFmtId="0">
      <sharedItems containsBlank="1"/>
    </cacheField>
    <cacheField name="C3C_7_ESPEC" numFmtId="0">
      <sharedItems containsBlank="1"/>
    </cacheField>
    <cacheField name="C4_1" numFmtId="0">
      <sharedItems containsBlank="1"/>
    </cacheField>
    <cacheField name="C4_2" numFmtId="0">
      <sharedItems containsBlank="1"/>
    </cacheField>
    <cacheField name="C4_3" numFmtId="0">
      <sharedItems containsBlank="1"/>
    </cacheField>
    <cacheField name="C4_4" numFmtId="0">
      <sharedItems containsBlank="1"/>
    </cacheField>
    <cacheField name="C4_5" numFmtId="0">
      <sharedItems containsBlank="1"/>
    </cacheField>
    <cacheField name="C4_6" numFmtId="0">
      <sharedItems containsBlank="1"/>
    </cacheField>
    <cacheField name="C4_7" numFmtId="0">
      <sharedItems containsBlank="1"/>
    </cacheField>
    <cacheField name="C4_8" numFmtId="0">
      <sharedItems containsBlank="1"/>
    </cacheField>
    <cacheField name="C4_9" numFmtId="0">
      <sharedItems containsBlank="1"/>
    </cacheField>
    <cacheField name="C4_10" numFmtId="0">
      <sharedItems containsBlank="1"/>
    </cacheField>
    <cacheField name="C4_10_ESPEC" numFmtId="0">
      <sharedItems containsBlank="1"/>
    </cacheField>
    <cacheField name="C5_1" numFmtId="0">
      <sharedItems count="2">
        <s v="No"/>
        <s v="Sí"/>
      </sharedItems>
    </cacheField>
    <cacheField name="C5_2" numFmtId="0">
      <sharedItems count="2">
        <s v="No"/>
        <s v="Sí"/>
      </sharedItems>
    </cacheField>
    <cacheField name="C5_3" numFmtId="0">
      <sharedItems count="2">
        <s v="No"/>
        <s v="Sí"/>
      </sharedItems>
    </cacheField>
    <cacheField name="C5_4" numFmtId="0">
      <sharedItems count="2">
        <s v="Sí"/>
        <s v="No"/>
      </sharedItems>
    </cacheField>
    <cacheField name="C5_5" numFmtId="0">
      <sharedItems count="2">
        <s v="Sí"/>
        <s v="No"/>
      </sharedItems>
    </cacheField>
    <cacheField name="C5_6" numFmtId="0">
      <sharedItems count="2">
        <s v="Sí"/>
        <s v="No"/>
      </sharedItems>
    </cacheField>
    <cacheField name="C5_7" numFmtId="0">
      <sharedItems count="2">
        <s v="Sí"/>
        <s v="No"/>
      </sharedItems>
    </cacheField>
    <cacheField name="C5_8" numFmtId="0">
      <sharedItems count="2">
        <s v="No"/>
        <s v="Sí"/>
      </sharedItems>
    </cacheField>
    <cacheField name="C5_9" numFmtId="0">
      <sharedItems count="2">
        <s v="No"/>
        <s v="Sí"/>
      </sharedItems>
    </cacheField>
    <cacheField name="C5_10" numFmtId="0">
      <sharedItems count="2">
        <s v="Sí"/>
        <s v="No"/>
      </sharedItems>
    </cacheField>
    <cacheField name="C5_11" numFmtId="0">
      <sharedItems count="2">
        <s v="Sí"/>
        <s v="No"/>
      </sharedItems>
    </cacheField>
    <cacheField name="C5_12" numFmtId="0">
      <sharedItems count="2">
        <s v="Sí"/>
        <s v="No"/>
      </sharedItems>
    </cacheField>
    <cacheField name="C5_13" numFmtId="0">
      <sharedItems count="2">
        <s v="No"/>
        <s v="Sí"/>
      </sharedItems>
    </cacheField>
    <cacheField name="C5_13_ESPEC" numFmtId="0">
      <sharedItems containsBlank="1"/>
    </cacheField>
    <cacheField name="C6_1" numFmtId="0">
      <sharedItems containsBlank="1"/>
    </cacheField>
    <cacheField name="C6_2" numFmtId="0">
      <sharedItems containsBlank="1"/>
    </cacheField>
    <cacheField name="C6_3" numFmtId="0">
      <sharedItems containsBlank="1"/>
    </cacheField>
    <cacheField name="C6_4" numFmtId="0">
      <sharedItems containsBlank="1"/>
    </cacheField>
    <cacheField name="C6_5" numFmtId="0">
      <sharedItems containsBlank="1"/>
    </cacheField>
    <cacheField name="C6_6" numFmtId="0">
      <sharedItems containsBlank="1"/>
    </cacheField>
    <cacheField name="C6_7" numFmtId="0">
      <sharedItems containsBlank="1"/>
    </cacheField>
    <cacheField name="C6_8" numFmtId="0">
      <sharedItems containsBlank="1"/>
    </cacheField>
    <cacheField name="C6_9" numFmtId="0">
      <sharedItems containsBlank="1"/>
    </cacheField>
    <cacheField name="C6_10" numFmtId="0">
      <sharedItems containsBlank="1"/>
    </cacheField>
    <cacheField name="C6_11" numFmtId="0">
      <sharedItems containsBlank="1"/>
    </cacheField>
    <cacheField name="C6_12" numFmtId="0">
      <sharedItems containsBlank="1"/>
    </cacheField>
    <cacheField name="C6_12_ESPEC" numFmtId="0">
      <sharedItems containsBlank="1"/>
    </cacheField>
    <cacheField name="D1_1" numFmtId="0">
      <sharedItems count="3">
        <s v="Si utiliza actualmente"/>
        <s v="Planea incorporar en los prox. 5 años"/>
        <s v="No utiliza ni planea utilizar"/>
      </sharedItems>
    </cacheField>
    <cacheField name="D1_2" numFmtId="0">
      <sharedItems count="3">
        <s v="Si utiliza actualmente"/>
        <s v="No utiliza ni planea utilizar"/>
        <s v="Planea incorporar en los prox. 5 años"/>
      </sharedItems>
    </cacheField>
    <cacheField name="D1_3" numFmtId="0">
      <sharedItems count="3">
        <s v="Si utiliza actualmente"/>
        <s v="Planea incorporar en los prox. 5 años"/>
        <s v="No utiliza ni planea utilizar"/>
      </sharedItems>
    </cacheField>
    <cacheField name="D1_4" numFmtId="0">
      <sharedItems count="3">
        <s v="Planea incorporar en los prox. 5 años"/>
        <s v="Si utiliza actualmente"/>
        <s v="No utiliza ni planea utilizar"/>
      </sharedItems>
    </cacheField>
    <cacheField name="D1_5" numFmtId="0">
      <sharedItems count="3">
        <s v="Si utiliza actualmente"/>
        <s v="Planea incorporar en los prox. 5 años"/>
        <s v="No utiliza ni planea utilizar"/>
      </sharedItems>
    </cacheField>
    <cacheField name="D1_6" numFmtId="0">
      <sharedItems count="3">
        <s v="Planea incorporar en los prox. 5 años"/>
        <s v="Si utiliza actualmente"/>
        <s v="No utiliza ni planea utilizar"/>
      </sharedItems>
    </cacheField>
    <cacheField name="D1_7" numFmtId="0">
      <sharedItems count="3">
        <s v="Si utiliza actualmente"/>
        <s v="No utiliza ni planea utilizar"/>
        <s v="Planea incorporar en los prox. 5 años"/>
      </sharedItems>
    </cacheField>
    <cacheField name="D1_8" numFmtId="0">
      <sharedItems count="3">
        <s v="No utiliza ni planea utilizar"/>
        <s v="Planea incorporar en los prox. 5 años"/>
        <s v="Si utiliza actualmente"/>
      </sharedItems>
    </cacheField>
    <cacheField name="D1_9" numFmtId="0">
      <sharedItems count="3">
        <s v="Planea incorporar en los prox. 5 años"/>
        <s v="No utiliza ni planea utilizar"/>
        <s v="Si utiliza actualmente"/>
      </sharedItems>
    </cacheField>
    <cacheField name="D1_10" numFmtId="0">
      <sharedItems count="3">
        <s v="Planea incorporar en los prox. 5 años"/>
        <s v="No utiliza ni planea utilizar"/>
        <s v="Si utiliza actualmente"/>
      </sharedItems>
    </cacheField>
    <cacheField name="D1_11" numFmtId="0">
      <sharedItems/>
    </cacheField>
    <cacheField name="D1_11_ESPEC" numFmtId="0">
      <sharedItems containsBlank="1"/>
    </cacheField>
    <cacheField name="D2_1" numFmtId="0">
      <sharedItems containsBlank="1"/>
    </cacheField>
    <cacheField name="D2_2" numFmtId="0">
      <sharedItems containsBlank="1"/>
    </cacheField>
    <cacheField name="D2_3" numFmtId="0">
      <sharedItems containsBlank="1"/>
    </cacheField>
    <cacheField name="D2_4" numFmtId="0">
      <sharedItems containsBlank="1"/>
    </cacheField>
    <cacheField name="D2_5" numFmtId="0">
      <sharedItems containsBlank="1"/>
    </cacheField>
    <cacheField name="D2_6" numFmtId="0">
      <sharedItems containsBlank="1" count="4">
        <s v="Transformación de competencia"/>
        <m/>
        <s v="Ambos"/>
        <s v="Nuevas contrataciones"/>
      </sharedItems>
    </cacheField>
    <cacheField name="D2_7" numFmtId="0">
      <sharedItems containsBlank="1"/>
    </cacheField>
    <cacheField name="D2_8" numFmtId="0">
      <sharedItems containsBlank="1"/>
    </cacheField>
    <cacheField name="D2_9" numFmtId="0">
      <sharedItems containsBlank="1" count="4">
        <s v="Transformación de competencia"/>
        <m/>
        <s v="Ambos"/>
        <s v="Nuevas contrataciones"/>
      </sharedItems>
    </cacheField>
    <cacheField name="D2_10" numFmtId="0">
      <sharedItems containsBlank="1"/>
    </cacheField>
    <cacheField name="D2_11" numFmtId="0">
      <sharedItems containsBlank="1"/>
    </cacheField>
    <cacheField name="D2_11_ESPEC" numFmtId="0">
      <sharedItems containsNonDate="0" containsString="0" containsBlank="1"/>
    </cacheField>
    <cacheField name="D3_1" numFmtId="0">
      <sharedItems containsBlank="1" count="2">
        <s v="Formación relacionada al manejo de herramientas básicas para uso de computadoras e internet"/>
        <m/>
      </sharedItems>
    </cacheField>
    <cacheField name="D3_2" numFmtId="0">
      <sharedItems containsBlank="1" count="2">
        <s v="Formación relacionada al uso de software especializados"/>
        <m/>
      </sharedItems>
    </cacheField>
    <cacheField name="D3_3" numFmtId="0">
      <sharedItems containsBlank="1" count="2">
        <s v="Formación relacionada al uso de redes sociales"/>
        <m/>
      </sharedItems>
    </cacheField>
    <cacheField name="D3_4" numFmtId="0">
      <sharedItems containsBlank="1" count="2">
        <s v="Formación relacionada al desarrollo y programación de software, aplicativos o sistemas informáticos"/>
        <m/>
      </sharedItems>
    </cacheField>
    <cacheField name="D3_5" numFmtId="0">
      <sharedItems containsBlank="1" count="2">
        <s v="Formación relacionada a la Configuración de equipos /aplicativos"/>
        <m/>
      </sharedItems>
    </cacheField>
    <cacheField name="D3_6" numFmtId="0">
      <sharedItems containsBlank="1" count="2">
        <s v="Formación relacionada a la Operación de maquinarias y equipos (nuevos equipos, automatización, robotización)"/>
        <m/>
      </sharedItems>
    </cacheField>
    <cacheField name="D3_7" numFmtId="0">
      <sharedItems containsBlank="1"/>
    </cacheField>
    <cacheField name="D3_7_ESPEC" numFmtId="0">
      <sharedItems containsBlank="1"/>
    </cacheField>
    <cacheField name="D4" numFmtId="0">
      <sharedItems count="4">
        <s v="Sí, ha disminuido"/>
        <s v="No introdujo ninguna transformación digital"/>
        <s v="No, se mantiene igual"/>
        <s v="Sí, ha aumentado"/>
      </sharedItems>
    </cacheField>
    <cacheField name="D5_1" numFmtId="0">
      <sharedItems/>
    </cacheField>
    <cacheField name="D5_2" numFmtId="0">
      <sharedItems/>
    </cacheField>
    <cacheField name="D5_3" numFmtId="0">
      <sharedItems/>
    </cacheField>
    <cacheField name="D5_4" numFmtId="0">
      <sharedItems/>
    </cacheField>
    <cacheField name="D5_5" numFmtId="0">
      <sharedItems/>
    </cacheField>
    <cacheField name="D6" numFmtId="0">
      <sharedItems count="4">
        <s v="Va a crecer"/>
        <s v="No lo sé, aún no hay certeza sobre ello"/>
        <s v="Se va a mantener"/>
        <s v="Se va a reducir"/>
      </sharedItems>
    </cacheField>
    <cacheField name="D7_A_1" numFmtId="0">
      <sharedItems containsBlank="1"/>
    </cacheField>
    <cacheField name="D7_BCOD_1" numFmtId="0">
      <sharedItems containsString="0" containsBlank="1" containsNumber="1" containsInteger="1" minValue="1120" maxValue="9623"/>
    </cacheField>
    <cacheField name="D7_C_2025_1" numFmtId="0">
      <sharedItems containsString="0" containsBlank="1" containsNumber="1" containsInteger="1" minValue="0" maxValue="9999"/>
    </cacheField>
    <cacheField name="D7_C_2026_1" numFmtId="0">
      <sharedItems containsString="0" containsBlank="1" containsNumber="1" containsInteger="1" minValue="0" maxValue="9999"/>
    </cacheField>
    <cacheField name="D7_C_2027_1" numFmtId="0">
      <sharedItems containsBlank="1" containsMixedTypes="1" containsNumber="1" containsInteger="1" minValue="0" maxValue="9999"/>
    </cacheField>
    <cacheField name="D7_C_2028_1" numFmtId="0">
      <sharedItems containsBlank="1" containsMixedTypes="1" containsNumber="1" containsInteger="1" minValue="0" maxValue="9999"/>
    </cacheField>
    <cacheField name="D7_C_2029_1" numFmtId="0">
      <sharedItems containsBlank="1" containsMixedTypes="1" containsNumber="1" containsInteger="1" minValue="0" maxValue="9999"/>
    </cacheField>
    <cacheField name="D7_A_2" numFmtId="0">
      <sharedItems containsBlank="1"/>
    </cacheField>
    <cacheField name="D7_BCOD_2" numFmtId="0">
      <sharedItems containsString="0" containsBlank="1" containsNumber="1" containsInteger="1" minValue="1120" maxValue="9623"/>
    </cacheField>
    <cacheField name="D7_C_2025_2" numFmtId="0">
      <sharedItems containsString="0" containsBlank="1" containsNumber="1" containsInteger="1" minValue="0" maxValue="9999"/>
    </cacheField>
    <cacheField name="D7_C_2026_2" numFmtId="0">
      <sharedItems containsString="0" containsBlank="1" containsNumber="1" containsInteger="1" minValue="0" maxValue="9999"/>
    </cacheField>
    <cacheField name="D7_C_2027_2" numFmtId="0">
      <sharedItems containsBlank="1" containsMixedTypes="1" containsNumber="1" containsInteger="1" minValue="0" maxValue="9999"/>
    </cacheField>
    <cacheField name="D7_C_2028_2" numFmtId="0">
      <sharedItems containsBlank="1" containsMixedTypes="1" containsNumber="1" containsInteger="1" minValue="0" maxValue="9999"/>
    </cacheField>
    <cacheField name="D7_C_2029_2" numFmtId="0">
      <sharedItems containsBlank="1" containsMixedTypes="1" containsNumber="1" containsInteger="1" minValue="0" maxValue="9999"/>
    </cacheField>
    <cacheField name="D7_A_3" numFmtId="0">
      <sharedItems containsBlank="1"/>
    </cacheField>
    <cacheField name="D7_BCOD_3" numFmtId="0">
      <sharedItems containsString="0" containsBlank="1" containsNumber="1" containsInteger="1" minValue="1120" maxValue="9623"/>
    </cacheField>
    <cacheField name="D7_C_2025_3" numFmtId="0">
      <sharedItems containsString="0" containsBlank="1" containsNumber="1" containsInteger="1" minValue="0" maxValue="9999"/>
    </cacheField>
    <cacheField name="D7_C_2026_3" numFmtId="0">
      <sharedItems containsBlank="1" containsMixedTypes="1" containsNumber="1" containsInteger="1" minValue="0" maxValue="9999"/>
    </cacheField>
    <cacheField name="D7_C_2027_3" numFmtId="0">
      <sharedItems containsBlank="1" containsMixedTypes="1" containsNumber="1" containsInteger="1" minValue="0" maxValue="9999"/>
    </cacheField>
    <cacheField name="D7_C_2028_3" numFmtId="0">
      <sharedItems containsBlank="1" containsMixedTypes="1" containsNumber="1" containsInteger="1" minValue="0" maxValue="9999"/>
    </cacheField>
    <cacheField name="D7_C_2029_3" numFmtId="0">
      <sharedItems containsBlank="1" containsMixedTypes="1" containsNumber="1" containsInteger="1" minValue="0" maxValue="9999"/>
    </cacheField>
    <cacheField name="D7_A_4" numFmtId="0">
      <sharedItems containsBlank="1"/>
    </cacheField>
    <cacheField name="D7_BCOD_4" numFmtId="0">
      <sharedItems containsString="0" containsBlank="1" containsNumber="1" containsInteger="1" minValue="1211" maxValue="9623"/>
    </cacheField>
    <cacheField name="D7_C_2025_4" numFmtId="0">
      <sharedItems containsString="0" containsBlank="1" containsNumber="1" containsInteger="1" minValue="0" maxValue="150"/>
    </cacheField>
    <cacheField name="D7_C_2026_4" numFmtId="0">
      <sharedItems containsString="0" containsBlank="1" containsNumber="1" containsInteger="1" minValue="0" maxValue="150"/>
    </cacheField>
    <cacheField name="D7_C_2027_4" numFmtId="0">
      <sharedItems containsString="0" containsBlank="1" containsNumber="1" containsInteger="1" minValue="0" maxValue="180"/>
    </cacheField>
    <cacheField name="D7_C_2028_4" numFmtId="0">
      <sharedItems containsString="0" containsBlank="1" containsNumber="1" containsInteger="1" minValue="0" maxValue="180"/>
    </cacheField>
    <cacheField name="D7_C_2029_4" numFmtId="0">
      <sharedItems containsString="0" containsBlank="1" containsNumber="1" containsInteger="1" minValue="0" maxValue="180"/>
    </cacheField>
    <cacheField name="D7_A_5" numFmtId="0">
      <sharedItems containsBlank="1"/>
    </cacheField>
    <cacheField name="D7_BCOD_5" numFmtId="0">
      <sharedItems containsString="0" containsBlank="1" containsNumber="1" containsInteger="1" minValue="1219" maxValue="9334"/>
    </cacheField>
    <cacheField name="D7_C_2025_5" numFmtId="0">
      <sharedItems containsString="0" containsBlank="1" containsNumber="1" containsInteger="1" minValue="0" maxValue="400"/>
    </cacheField>
    <cacheField name="D7_C_2026_5" numFmtId="0">
      <sharedItems containsString="0" containsBlank="1" containsNumber="1" containsInteger="1" minValue="0" maxValue="12"/>
    </cacheField>
    <cacheField name="D7_C_2027_5" numFmtId="0">
      <sharedItems containsString="0" containsBlank="1" containsNumber="1" containsInteger="1" minValue="0" maxValue="30"/>
    </cacheField>
    <cacheField name="D7_C_2028_5" numFmtId="0">
      <sharedItems containsString="0" containsBlank="1" containsNumber="1" containsInteger="1" minValue="0" maxValue="15"/>
    </cacheField>
    <cacheField name="D7_C_2029_5" numFmtId="0">
      <sharedItems containsString="0" containsBlank="1" containsNumber="1" containsInteger="1" minValue="0" maxValue="15"/>
    </cacheField>
    <cacheField name="E1" numFmtId="0">
      <sharedItems count="2">
        <s v="Si"/>
        <s v="No"/>
      </sharedItems>
    </cacheField>
    <cacheField name="E2_1" numFmtId="0">
      <sharedItems containsBlank="1"/>
    </cacheField>
    <cacheField name="E2_2" numFmtId="0">
      <sharedItems containsBlank="1"/>
    </cacheField>
    <cacheField name="E2_3" numFmtId="0">
      <sharedItems containsBlank="1"/>
    </cacheField>
    <cacheField name="E2_4" numFmtId="0">
      <sharedItems containsBlank="1"/>
    </cacheField>
    <cacheField name="E2_5" numFmtId="0">
      <sharedItems containsBlank="1"/>
    </cacheField>
    <cacheField name="E2_6" numFmtId="0">
      <sharedItems containsBlank="1"/>
    </cacheField>
    <cacheField name="E2_7" numFmtId="0">
      <sharedItems containsBlank="1"/>
    </cacheField>
    <cacheField name="E2_8" numFmtId="0">
      <sharedItems containsBlank="1"/>
    </cacheField>
    <cacheField name="E2_8_ESPEC" numFmtId="0">
      <sharedItems containsBlank="1"/>
    </cacheField>
    <cacheField name="E3_1" numFmtId="0">
      <sharedItems containsBlank="1" count="2">
        <s v="Motivación"/>
        <m/>
      </sharedItems>
    </cacheField>
    <cacheField name="E3_2" numFmtId="0">
      <sharedItems containsBlank="1" count="2">
        <s v="Trabajo en equipo"/>
        <m/>
      </sharedItems>
    </cacheField>
    <cacheField name="E3_3" numFmtId="0">
      <sharedItems containsBlank="1" count="2">
        <s v="Inteligencia emocional"/>
        <m/>
      </sharedItems>
    </cacheField>
    <cacheField name="E3_4" numFmtId="0">
      <sharedItems containsBlank="1" count="2">
        <s v="Liderazgo"/>
        <m/>
      </sharedItems>
    </cacheField>
    <cacheField name="E3_5" numFmtId="0">
      <sharedItems containsBlank="1" count="2">
        <m/>
        <s v="Negociación / Resolución de conflictos"/>
      </sharedItems>
    </cacheField>
    <cacheField name="E3_6" numFmtId="0">
      <sharedItems containsBlank="1" count="2">
        <m/>
        <s v="Comunicación asertiva"/>
      </sharedItems>
    </cacheField>
    <cacheField name="E3_7" numFmtId="0">
      <sharedItems containsBlank="1" count="2">
        <m/>
        <s v="Otros"/>
      </sharedItems>
    </cacheField>
    <cacheField name="E3_97" numFmtId="0">
      <sharedItems containsBlank="1" count="2">
        <m/>
        <s v="Ninguna relacionada con habilidades blandas"/>
      </sharedItems>
    </cacheField>
    <cacheField name="E3_7_ESPEC" numFmtId="0">
      <sharedItems containsBlank="1"/>
    </cacheField>
    <cacheField name="E4_FILTRO" numFmtId="0">
      <sharedItems containsBlank="1" count="3">
        <s v="Si"/>
        <s v="No"/>
        <m/>
      </sharedItems>
    </cacheField>
    <cacheField name="E4_CAP_1" numFmtId="0">
      <sharedItems containsBlank="1"/>
    </cacheField>
    <cacheField name="E4_CAP_COD_1" numFmtId="0">
      <sharedItems containsBlank="1"/>
    </cacheField>
    <cacheField name="E4_PT_1" numFmtId="0">
      <sharedItems containsBlank="1"/>
    </cacheField>
    <cacheField name="E4_PT_COD_1" numFmtId="0">
      <sharedItems containsString="0" containsBlank="1" containsNumber="1" containsInteger="1" minValue="1120" maxValue="9622"/>
    </cacheField>
    <cacheField name="E4_CAP_2" numFmtId="0">
      <sharedItems containsBlank="1"/>
    </cacheField>
    <cacheField name="E4_CAP_COD_2" numFmtId="0">
      <sharedItems containsBlank="1"/>
    </cacheField>
    <cacheField name="E4_PT_2" numFmtId="0">
      <sharedItems containsBlank="1"/>
    </cacheField>
    <cacheField name="E4_PT_COD_2" numFmtId="0">
      <sharedItems containsString="0" containsBlank="1" containsNumber="1" containsInteger="1" minValue="1120" maxValue="9623"/>
    </cacheField>
    <cacheField name="E4_CAP_3" numFmtId="0">
      <sharedItems containsBlank="1"/>
    </cacheField>
    <cacheField name="E4_CAP_COD_3" numFmtId="0">
      <sharedItems containsBlank="1"/>
    </cacheField>
    <cacheField name="E4_PT_3" numFmtId="0">
      <sharedItems containsBlank="1"/>
    </cacheField>
    <cacheField name="E4_PT_COD_3" numFmtId="0">
      <sharedItems containsString="0" containsBlank="1" containsNumber="1" containsInteger="1" minValue="1120" maxValue="9622"/>
    </cacheField>
    <cacheField name="E4_CAP_4" numFmtId="0">
      <sharedItems containsBlank="1"/>
    </cacheField>
    <cacheField name="E4_CAP_COD_4" numFmtId="0">
      <sharedItems containsBlank="1"/>
    </cacheField>
    <cacheField name="E4_PT_4" numFmtId="0">
      <sharedItems containsBlank="1"/>
    </cacheField>
    <cacheField name="E4_PT_COD_4" numFmtId="0">
      <sharedItems containsString="0" containsBlank="1" containsNumber="1" containsInteger="1" minValue="1120" maxValue="9622"/>
    </cacheField>
    <cacheField name="E4_CAP_5" numFmtId="0">
      <sharedItems containsBlank="1"/>
    </cacheField>
    <cacheField name="E4_CAP_COD_5" numFmtId="0">
      <sharedItems containsBlank="1"/>
    </cacheField>
    <cacheField name="E4_PT_5" numFmtId="0">
      <sharedItems containsBlank="1"/>
    </cacheField>
    <cacheField name="E4_PT_COD_5" numFmtId="0">
      <sharedItems containsString="0" containsBlank="1" containsNumber="1" containsInteger="1" minValue="1120" maxValue="9622"/>
    </cacheField>
    <cacheField name="E4_CAP_6" numFmtId="0">
      <sharedItems containsBlank="1"/>
    </cacheField>
    <cacheField name="E4_CAP_COD_6" numFmtId="0">
      <sharedItems containsBlank="1"/>
    </cacheField>
    <cacheField name="E4_PT_6" numFmtId="0">
      <sharedItems containsBlank="1"/>
    </cacheField>
    <cacheField name="E4_PT_COD_6" numFmtId="0">
      <sharedItems containsString="0" containsBlank="1" containsNumber="1" containsInteger="1" minValue="2341" maxValue="9411"/>
    </cacheField>
    <cacheField name="E4_AUX_CARGA_1" numFmtId="0">
      <sharedItems containsBlank="1"/>
    </cacheField>
    <cacheField name="E4_AUX_CARGA_2" numFmtId="0">
      <sharedItems containsBlank="1"/>
    </cacheField>
    <cacheField name="E4_AUX_CARGA_3" numFmtId="0">
      <sharedItems containsBlank="1"/>
    </cacheField>
    <cacheField name="E4_AUX_CARGA_4" numFmtId="0">
      <sharedItems containsBlank="1"/>
    </cacheField>
    <cacheField name="E4_AUX_CARGA_5" numFmtId="0">
      <sharedItems containsBlank="1"/>
    </cacheField>
    <cacheField name="E4_AUX_CARGA_6" numFmtId="0">
      <sharedItems containsBlank="1"/>
    </cacheField>
    <cacheField name="E5" numFmtId="0">
      <sharedItems containsBlank="1" count="4">
        <s v="Presencial"/>
        <s v="Mixto"/>
        <m/>
        <s v="Virtual"/>
      </sharedItems>
    </cacheField>
    <cacheField name="E6_1" numFmtId="0">
      <sharedItems/>
    </cacheField>
    <cacheField name="E6_2" numFmtId="0">
      <sharedItems/>
    </cacheField>
    <cacheField name="E6_3" numFmtId="0">
      <sharedItems/>
    </cacheField>
    <cacheField name="E6_4" numFmtId="0">
      <sharedItems/>
    </cacheField>
    <cacheField name="E6_5" numFmtId="0">
      <sharedItems/>
    </cacheField>
    <cacheField name="E6_6" numFmtId="0">
      <sharedItems/>
    </cacheField>
    <cacheField name="E6_7" numFmtId="0">
      <sharedItems/>
    </cacheField>
    <cacheField name="E6_8" numFmtId="0">
      <sharedItems/>
    </cacheField>
    <cacheField name="E6_8_ESPEC" numFmtId="0">
      <sharedItems containsBlank="1"/>
    </cacheField>
    <cacheField name="E7_1" numFmtId="0">
      <sharedItems count="3">
        <s v="Conoce, pero no utiliza"/>
        <s v="Conoce y utiliza"/>
        <s v="No conoce"/>
      </sharedItems>
    </cacheField>
    <cacheField name="E7_2" numFmtId="0">
      <sharedItems count="3">
        <s v="Conoce y utiliza"/>
        <s v="Conoce, pero no utiliza"/>
        <s v="No conoce"/>
      </sharedItems>
    </cacheField>
    <cacheField name="E7_3" numFmtId="0">
      <sharedItems count="3">
        <s v="No conoce"/>
        <s v="Conoce, pero no utiliza"/>
        <s v="Conoce y utiliza"/>
      </sharedItems>
    </cacheField>
    <cacheField name="E7_4" numFmtId="0">
      <sharedItems count="3">
        <s v="Conoce, pero no utiliza"/>
        <s v="Conoce y utiliza"/>
        <s v="No conoce"/>
      </sharedItems>
    </cacheField>
    <cacheField name="E7_5" numFmtId="0">
      <sharedItems count="3">
        <s v="Conoce, pero no utiliza"/>
        <s v="Conoce y utiliza"/>
        <s v="No conoce"/>
      </sharedItems>
    </cacheField>
    <cacheField name="E7_6" numFmtId="0">
      <sharedItems count="3">
        <s v="Conoce, pero no utiliza"/>
        <s v="Conoce y utiliza"/>
        <s v="No conoce"/>
      </sharedItems>
    </cacheField>
    <cacheField name="E8_1" numFmtId="0">
      <sharedItems containsBlank="1" count="2">
        <s v="Participación en estudios sobre el mercado de trabajo"/>
        <m/>
      </sharedItems>
    </cacheField>
    <cacheField name="E8_2" numFmtId="0">
      <sharedItems containsBlank="1" count="2">
        <s v="Desarrollo de mallas curriculares para la Formación y Capacitación Laboral"/>
        <m/>
      </sharedItems>
    </cacheField>
    <cacheField name="E8_3" numFmtId="0">
      <sharedItems containsBlank="1" count="2">
        <s v="Capacitaciones al personal de la empresa"/>
        <m/>
      </sharedItems>
    </cacheField>
    <cacheField name="E8_4" numFmtId="0">
      <sharedItems containsBlank="1" count="2">
        <s v="Evaluación y Certificación de Competencias"/>
        <m/>
      </sharedItems>
    </cacheField>
    <cacheField name="E8_5" numFmtId="0">
      <sharedItems containsBlank="1" count="2">
        <m/>
        <s v="Ninguna"/>
      </sharedItems>
    </cacheField>
    <cacheField name="E8_6" numFmtId="0">
      <sharedItems containsBlank="1" count="2">
        <m/>
        <s v="Otra"/>
      </sharedItems>
    </cacheField>
    <cacheField name="E8_6_ESPEC" numFmtId="0">
      <sharedItems containsBlank="1"/>
    </cacheField>
    <cacheField name="I2" numFmtId="0">
      <sharedItems/>
    </cacheField>
    <cacheField name="I2_ESPEC" numFmtId="0">
      <sharedItems containsBlank="1"/>
    </cacheField>
    <cacheField name="I5_HH" numFmtId="1">
      <sharedItems containsSemiMixedTypes="0" containsString="0" containsNumber="1" containsInteger="1" minValue="1" maxValue="23"/>
    </cacheField>
    <cacheField name="I5_MM" numFmtId="1">
      <sharedItems containsSemiMixedTypes="0" containsString="0" containsNumber="1" containsInteger="1" minValue="0" maxValue="59"/>
    </cacheField>
    <cacheField name="I6" numFmtId="0">
      <sharedItems/>
    </cacheField>
    <cacheField name="I6_ESPEC" numFmtId="0">
      <sharedItems containsNonDate="0" containsString="0" containsBlank="1"/>
    </cacheField>
    <cacheField name="FPVDC" numFmtId="10">
      <sharedItems containsNonDate="0" containsString="0" containsBlank="1"/>
    </cacheField>
    <cacheField name="FPVMC" numFmtId="10">
      <sharedItems containsNonDate="0" containsString="0" containsBlank="1"/>
    </cacheField>
    <cacheField name="FPVAC" numFmtId="10">
      <sharedItems containsNonDate="0" containsString="0" containsBlank="1"/>
    </cacheField>
    <cacheField name="HPVHC" numFmtId="10">
      <sharedItems containsNonDate="0" containsString="0" containsBlank="1"/>
    </cacheField>
    <cacheField name="HPVMC" numFmtId="10">
      <sharedItems containsNonDate="0" containsString="0" containsBlank="1"/>
    </cacheField>
    <cacheField name="I_OBS" numFmtId="0">
      <sharedItems containsBlank="1" longText="1"/>
    </cacheField>
    <cacheField name="TAMAÑOF_B1" numFmtId="0">
      <sharedItems/>
    </cacheField>
    <cacheField name="TAMAÑOF_B2" numFmtId="0">
      <sharedItems/>
    </cacheField>
    <cacheField name="SECTORF" numFmtId="0">
      <sharedItems count="3">
        <s v="Servicios"/>
        <s v="Industria"/>
        <s v="Comercio"/>
      </sharedItems>
    </cacheField>
    <cacheField name="SUBSECTORF" numFmtId="0">
      <sharedItems/>
    </cacheField>
    <cacheField name="OCUP_AGREG_C2_P1" numFmtId="0">
      <sharedItems containsBlank="1" count="2">
        <m/>
        <s v="Directores y Gerentes"/>
      </sharedItems>
    </cacheField>
    <cacheField name="OCUP_AGREG_C2_P2" numFmtId="0">
      <sharedItems containsBlank="1" count="2">
        <m/>
        <s v="Profesionales científicos e intelectuales"/>
      </sharedItems>
    </cacheField>
    <cacheField name="OCUP_AGREG_C2_P3" numFmtId="0">
      <sharedItems containsBlank="1" count="2">
        <m/>
        <s v="Técnicos y profesionales de nivel medio"/>
      </sharedItems>
    </cacheField>
    <cacheField name="OCUP_AGREG_C2_P4" numFmtId="0">
      <sharedItems containsBlank="1" count="2">
        <m/>
        <s v="Personal de apoyo administrativo"/>
      </sharedItems>
    </cacheField>
    <cacheField name="OCUP_AGREG_C2_P5" numFmtId="0">
      <sharedItems containsBlank="1" count="2">
        <m/>
        <s v="Trabajadores de los servicios y vendedores de comercios y mercados"/>
      </sharedItems>
    </cacheField>
    <cacheField name="OCUP_AGREG_C2_P6" numFmtId="0">
      <sharedItems containsBlank="1" count="2">
        <m/>
        <s v="Agricultores y trabajadores calificados agropecuarios, forestales, pesqueros"/>
      </sharedItems>
    </cacheField>
    <cacheField name="OCUP_AGREG_C2_P7" numFmtId="0">
      <sharedItems containsBlank="1" count="2">
        <m/>
        <s v="Oficiales, operarios y artesanos de artes mecanicas y de otros oficios"/>
      </sharedItems>
    </cacheField>
    <cacheField name="OCUP_AGREG_C2_P8" numFmtId="0">
      <sharedItems containsBlank="1" count="2">
        <m/>
        <s v="Operadores de instalaciones y máquinas y ensambladores"/>
      </sharedItems>
    </cacheField>
    <cacheField name="OCUP_AGREG_C2_P9" numFmtId="0">
      <sharedItems containsBlank="1" count="2">
        <m/>
        <s v="Ocupaciones elementales"/>
      </sharedItems>
    </cacheField>
    <cacheField name="D7P1" numFmtId="0">
      <sharedItems containsBlank="1" count="2">
        <m/>
        <s v="Directores y Gerentes"/>
      </sharedItems>
    </cacheField>
    <cacheField name="D7P2" numFmtId="0">
      <sharedItems containsBlank="1" count="2">
        <s v="Profesionales científicos e intelectuales"/>
        <m/>
      </sharedItems>
    </cacheField>
    <cacheField name="D7P3" numFmtId="0">
      <sharedItems containsBlank="1" count="2">
        <m/>
        <s v="Técnicos y profesionales de nivel medio"/>
      </sharedItems>
    </cacheField>
    <cacheField name="D7P4" numFmtId="0">
      <sharedItems containsBlank="1" count="2">
        <m/>
        <s v="Personal de apoyo administrativo"/>
      </sharedItems>
    </cacheField>
    <cacheField name="D7P5" numFmtId="0">
      <sharedItems containsBlank="1" count="2">
        <m/>
        <s v="Trabajadores de los servicios y vendedores de comercios y mercados"/>
      </sharedItems>
    </cacheField>
    <cacheField name="D7P6" numFmtId="0">
      <sharedItems containsBlank="1" count="2">
        <m/>
        <s v="Agricultores y trabajadores calificados agropecuarios, forestales, pesqueros"/>
      </sharedItems>
    </cacheField>
    <cacheField name="D7P7" numFmtId="0">
      <sharedItems containsBlank="1" count="2">
        <m/>
        <s v="Oficiales, operarios y artesanos de artes mecanicas y de otros oficios"/>
      </sharedItems>
    </cacheField>
    <cacheField name="D7P8" numFmtId="0">
      <sharedItems containsBlank="1" count="2">
        <m/>
        <s v="Operadores de instalaciones y máquinas y ensambladores"/>
      </sharedItems>
    </cacheField>
    <cacheField name="D7P9" numFmtId="0">
      <sharedItems containsBlank="1" count="2">
        <m/>
        <s v="Ocupaciones elementales"/>
      </sharedItems>
    </cacheField>
    <cacheField name="E4P1" numFmtId="0">
      <sharedItems containsBlank="1" count="2">
        <m/>
        <s v="Directores y Gerentes"/>
      </sharedItems>
    </cacheField>
    <cacheField name="E4P2" numFmtId="0">
      <sharedItems containsBlank="1" count="2">
        <s v="Profesionales científicos e intelectuales"/>
        <m/>
      </sharedItems>
    </cacheField>
    <cacheField name="E4P3" numFmtId="0">
      <sharedItems containsBlank="1" count="2">
        <m/>
        <s v="Técnicos y profesionales de nivel medio"/>
      </sharedItems>
    </cacheField>
    <cacheField name="E4P4" numFmtId="0">
      <sharedItems containsBlank="1" count="2">
        <s v="Personal de apoyo administrativo"/>
        <m/>
      </sharedItems>
    </cacheField>
    <cacheField name="E4P5" numFmtId="0">
      <sharedItems containsBlank="1" count="2">
        <m/>
        <s v="Trabajadores de los servicios y vendedores de comercios y mercados"/>
      </sharedItems>
    </cacheField>
    <cacheField name="E4P6" numFmtId="0">
      <sharedItems containsBlank="1" count="2">
        <m/>
        <s v="Agricultores y trabajadores calificados agropecuarios, forestales, pesqueros"/>
      </sharedItems>
    </cacheField>
    <cacheField name="E4P7" numFmtId="0">
      <sharedItems containsBlank="1" count="2">
        <m/>
        <s v="Oficiales, operarios y artesanos de artes mecanicas y de otros oficios"/>
      </sharedItems>
    </cacheField>
    <cacheField name="E4P8" numFmtId="0">
      <sharedItems containsBlank="1" count="2">
        <m/>
        <s v="Operadores de instalaciones y máquinas y ensambladores"/>
      </sharedItems>
    </cacheField>
    <cacheField name="E4P9" numFmtId="0">
      <sharedItems containsBlank="1" count="2">
        <m/>
        <s v="Ocupaciones elementales"/>
      </sharedItems>
    </cacheField>
    <cacheField name="E4_AGRUP_COD.1" numFmtId="0">
      <sharedItems containsBlank="1"/>
    </cacheField>
    <cacheField name="E4_AGRUP_COD.2" numFmtId="0">
      <sharedItems containsBlank="1"/>
    </cacheField>
    <cacheField name="E4_AGRUP_COD.3" numFmtId="0">
      <sharedItems containsBlank="1"/>
    </cacheField>
    <cacheField name="E4_AGRUP_COD.4" numFmtId="0">
      <sharedItems containsBlank="1"/>
    </cacheField>
    <cacheField name="E4_AGRUP_COD.5" numFmtId="0">
      <sharedItems containsBlank="1"/>
    </cacheField>
    <cacheField name="E4_AGRUP_COD.6" numFmtId="0">
      <sharedItems containsBlank="1"/>
    </cacheField>
    <cacheField name="E4_RECODF.1" numFmtId="0">
      <sharedItems containsBlank="1"/>
    </cacheField>
    <cacheField name="E4_RECODF.2" numFmtId="0">
      <sharedItems containsBlank="1"/>
    </cacheField>
    <cacheField name="E4_RECODF.3" numFmtId="0">
      <sharedItems containsBlank="1"/>
    </cacheField>
    <cacheField name="E4_RECODF.4" numFmtId="0">
      <sharedItems containsBlank="1"/>
    </cacheField>
    <cacheField name="E4_RECODF.5" numFmtId="0">
      <sharedItems containsBlank="1"/>
    </cacheField>
    <cacheField name="E4_RECODF.6" numFmtId="0">
      <sharedItems containsBlank="1"/>
    </cacheField>
    <cacheField name="WEIGHT" numFmtId="2">
      <sharedItems containsSemiMixedTypes="0" containsString="0" containsNumber="1" minValue="1" maxValue="30.961538461538499"/>
    </cacheField>
    <cacheField name="C2A" numFmtId="2">
      <sharedItems containsBlank="1" count="4">
        <m/>
        <s v="Logró cubrir todas las vacantes"/>
        <s v="No logró cubrir todas las vacantes"/>
        <s v="No logro cubrir todas las vacantes" u="1"/>
      </sharedItems>
    </cacheField>
    <cacheField name="C2B" numFmtId="2">
      <sharedItems containsBlank="1" count="3">
        <m/>
        <s v="No tuvo dificultades"/>
        <s v="Tuvo dificultades para cubrir estas vacantes"/>
      </sharedItems>
    </cacheField>
    <cacheField name="planea" numFmtId="2">
      <sharedItems count="4">
        <s v="Planea"/>
        <s v="No planea"/>
        <s v="no" u="1"/>
        <s v="si" u="1"/>
      </sharedItems>
    </cacheField>
    <cacheField name="Blandas" numFmtId="2">
      <sharedItems containsBlank="1" count="3">
        <s v="Relacionadas con habilidades blandas"/>
        <m/>
        <s v="No requiere"/>
      </sharedItems>
    </cacheField>
    <cacheField name="Tecnicas" numFmtId="2">
      <sharedItems containsBlank="1" count="3">
        <s v="Relacionadas con habilidades técnicas"/>
        <s v="No requiere"/>
        <m/>
      </sharedItems>
    </cacheField>
    <cacheField name="total" numFmtId="0">
      <sharedItems/>
    </cacheField>
    <cacheField name="Campo1" numFmtId="0" formula="B4_1*WEIGHT" databaseField="0"/>
  </cacheFields>
  <extLst>
    <ext xmlns:x14="http://schemas.microsoft.com/office/spreadsheetml/2009/9/main" uri="{725AE2AE-9491-48be-B2B4-4EB974FC3084}">
      <x14:pivotCacheDefinition pivotCacheId="175384811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0">
  <r>
    <n v="191"/>
    <x v="0"/>
    <x v="0"/>
    <s v="La Encarnación"/>
    <n v="85210"/>
    <s v="SERVICIO DE ENSEÑANZA SECUNDARIA"/>
    <s v="Servicio"/>
    <s v="Servicios a los hogares"/>
    <s v="Pequeñas (11 a 30 personas ocupadas)"/>
    <n v="9082024"/>
    <n v="9"/>
    <s v="Agosto"/>
    <s v="Año Resultado Final"/>
    <n v="9"/>
    <n v="13"/>
    <n v="9082024"/>
    <n v="9"/>
    <s v="Agosto"/>
    <s v="Año Resultado Final"/>
    <n v="2004"/>
    <n v="19"/>
    <x v="0"/>
    <s v="SERVICIO DE ENSENANZAS PRIMARIAS (DESDE EL 2022)"/>
    <s v="enseñanza prescolar, primaria"/>
    <s v="Único"/>
    <x v="0"/>
    <m/>
    <m/>
    <n v="18"/>
    <n v="18"/>
    <n v="2"/>
    <n v="16"/>
    <n v="31.445783132530199"/>
    <n v="251.56626506024159"/>
    <n v="0"/>
    <n v="0"/>
    <n v="0"/>
    <n v="0"/>
    <n v="0"/>
    <n v="0"/>
    <n v="0"/>
    <n v="0"/>
    <n v="172.9518072289161"/>
    <n v="78.614457831325495"/>
    <n v="0"/>
    <n v="31.445783132530199"/>
    <n v="283.01204819277177"/>
    <n v="18"/>
    <n v="0"/>
    <n v="0"/>
    <n v="0"/>
    <n v="0"/>
    <n v="0"/>
    <n v="0"/>
    <n v="0"/>
    <n v="0"/>
    <n v="11"/>
    <n v="5"/>
    <n v="0"/>
    <n v="2"/>
    <n v="18"/>
    <x v="0"/>
    <m/>
    <m/>
    <x v="0"/>
    <s v="Decisión del directorio/propietarios de la empresa"/>
    <m/>
    <x v="0"/>
    <m/>
    <m/>
    <x v="0"/>
    <m/>
    <m/>
    <x v="0"/>
    <m/>
    <m/>
    <x v="0"/>
    <m/>
    <m/>
    <m/>
    <m/>
    <m/>
    <m/>
    <m/>
    <m/>
    <m/>
    <m/>
    <m/>
    <m/>
    <m/>
    <m/>
    <m/>
    <m/>
    <m/>
    <m/>
    <m/>
    <m/>
    <m/>
    <m/>
    <m/>
    <m/>
    <m/>
    <m/>
    <m/>
    <m/>
    <m/>
    <m/>
    <m/>
    <m/>
    <m/>
    <m/>
    <m/>
    <m/>
    <m/>
    <m/>
    <m/>
    <m/>
    <m/>
    <m/>
    <m/>
    <m/>
    <m/>
    <m/>
    <m/>
    <m/>
    <m/>
    <m/>
    <x v="0"/>
    <x v="0"/>
    <x v="0"/>
    <x v="0"/>
    <x v="0"/>
    <x v="0"/>
    <x v="0"/>
    <x v="0"/>
    <x v="0"/>
    <x v="0"/>
    <x v="0"/>
    <x v="0"/>
    <x v="0"/>
    <m/>
    <m/>
    <m/>
    <s v="Redes sociales de la empresa (Facebook, Twitter, Instagram, etc)"/>
    <m/>
    <m/>
    <s v="Recomendaciones de trabajadores de la empresa u otros actores"/>
    <m/>
    <m/>
    <m/>
    <s v="Contactos personales del empleador"/>
    <m/>
    <m/>
    <m/>
    <x v="0"/>
    <x v="0"/>
    <x v="0"/>
    <x v="0"/>
    <x v="0"/>
    <x v="0"/>
    <x v="0"/>
    <x v="0"/>
    <x v="0"/>
    <x v="0"/>
    <s v="Ninguna"/>
    <m/>
    <m/>
    <m/>
    <m/>
    <s v="Transformación de competencia"/>
    <m/>
    <x v="0"/>
    <m/>
    <m/>
    <x v="0"/>
    <s v="Transformación de competencia"/>
    <m/>
    <m/>
    <x v="0"/>
    <x v="0"/>
    <x v="0"/>
    <x v="0"/>
    <x v="0"/>
    <x v="0"/>
    <m/>
    <m/>
    <x v="0"/>
    <s v="Poco probable"/>
    <s v="Poco probable"/>
    <s v="Poco probable"/>
    <s v="Probable"/>
    <s v="Probable"/>
    <x v="0"/>
    <s v="Docentes de horas catedras"/>
    <n v="2341"/>
    <n v="2"/>
    <n v="2"/>
    <n v="2"/>
    <n v="2"/>
    <n v="2"/>
    <m/>
    <m/>
    <m/>
    <m/>
    <m/>
    <m/>
    <m/>
    <m/>
    <m/>
    <m/>
    <m/>
    <m/>
    <m/>
    <m/>
    <m/>
    <m/>
    <m/>
    <m/>
    <m/>
    <m/>
    <m/>
    <m/>
    <m/>
    <m/>
    <m/>
    <m/>
    <m/>
    <m/>
    <x v="0"/>
    <m/>
    <m/>
    <m/>
    <m/>
    <m/>
    <m/>
    <m/>
    <m/>
    <m/>
    <x v="0"/>
    <x v="0"/>
    <x v="0"/>
    <x v="0"/>
    <x v="0"/>
    <x v="0"/>
    <x v="0"/>
    <x v="0"/>
    <m/>
    <x v="0"/>
    <s v="CAPACITACIÓN EDUCACION INCLUSIVA"/>
    <s v="OTROS"/>
    <s v="DOCENTES EDUCACION BASICA"/>
    <n v="2341"/>
    <s v="CAPACITACIÓN EN INFORMATICA"/>
    <s v="Operación básica de computadoras"/>
    <s v="SECRETARIA"/>
    <n v="4120"/>
    <m/>
    <m/>
    <m/>
    <m/>
    <m/>
    <m/>
    <m/>
    <m/>
    <m/>
    <m/>
    <m/>
    <m/>
    <m/>
    <m/>
    <m/>
    <m/>
    <s v="Si"/>
    <s v="No"/>
    <m/>
    <m/>
    <m/>
    <m/>
    <x v="0"/>
    <s v="Muy importante"/>
    <s v="Importante"/>
    <s v="Importante"/>
    <s v="Importante"/>
    <s v="Importante"/>
    <s v="Importante"/>
    <s v="Importante"/>
    <s v="Ninguna"/>
    <m/>
    <x v="0"/>
    <x v="0"/>
    <x v="0"/>
    <x v="0"/>
    <x v="0"/>
    <x v="0"/>
    <x v="0"/>
    <x v="0"/>
    <x v="0"/>
    <x v="0"/>
    <x v="0"/>
    <x v="0"/>
    <m/>
    <s v="Jefe / Encargado (no propietario)"/>
    <m/>
    <n v="14"/>
    <n v="23"/>
    <s v="Completo"/>
    <m/>
    <m/>
    <m/>
    <m/>
    <m/>
    <m/>
    <s v="DESPUES DE LA PANDEMIA SU PRINCIPAL ACTIVIDAD ES EL SERVICIO DE ENSEÑAZA PRIMARIA DESDE EL AÑO 2022"/>
    <s v="11 a 30 personas ocupadas"/>
    <s v="11 a 30 personas ocupadas"/>
    <x v="0"/>
    <s v="Servicios a los hogares"/>
    <x v="0"/>
    <x v="0"/>
    <x v="0"/>
    <x v="0"/>
    <x v="0"/>
    <x v="0"/>
    <x v="0"/>
    <x v="0"/>
    <x v="0"/>
    <x v="0"/>
    <x v="0"/>
    <x v="0"/>
    <x v="0"/>
    <x v="0"/>
    <x v="0"/>
    <x v="0"/>
    <x v="0"/>
    <x v="0"/>
    <x v="0"/>
    <x v="0"/>
    <x v="0"/>
    <x v="0"/>
    <x v="0"/>
    <x v="0"/>
    <x v="0"/>
    <x v="0"/>
    <x v="0"/>
    <s v="SERVICIOS EDUCATIVOS"/>
    <s v="OFIMATICA"/>
    <m/>
    <m/>
    <m/>
    <m/>
    <s v="SERVICIOS EDUCATIVOS"/>
    <s v="TIC"/>
    <m/>
    <m/>
    <m/>
    <m/>
    <n v="15.722891566265099"/>
    <x v="0"/>
    <x v="0"/>
    <x v="0"/>
    <x v="0"/>
    <x v="0"/>
    <s v="Total"/>
  </r>
  <r>
    <n v="217"/>
    <x v="0"/>
    <x v="0"/>
    <s v="La Encarnación"/>
    <n v="85220"/>
    <s v="SERVICIO DE ENSEÑANZA DE PERIODISMO CON CERTIFICACION Y DURACION DE 2 AÑOS"/>
    <s v="Servicio"/>
    <s v="Servicios a los hogares"/>
    <s v="Pequeñas (11 a 30 personas ocupadas)"/>
    <n v="30072024"/>
    <n v="30"/>
    <s v="Julio"/>
    <s v="Año Resultado Final"/>
    <n v="15"/>
    <n v="1"/>
    <n v="30072024"/>
    <n v="30"/>
    <s v="Julio"/>
    <s v="Año Resultado Final"/>
    <n v="1941"/>
    <n v="82"/>
    <x v="1"/>
    <s v="EDUCACIÓN DE TÉCNICO EN PERIODISMO DEPORTIDO"/>
    <s v="Enseñanza secundaria de formación técnica y profesional"/>
    <s v="Único"/>
    <x v="0"/>
    <m/>
    <m/>
    <n v="12"/>
    <n v="12"/>
    <n v="7"/>
    <n v="5"/>
    <n v="110.06024096385569"/>
    <n v="78.614457831325495"/>
    <n v="0"/>
    <n v="0"/>
    <n v="0"/>
    <n v="0"/>
    <n v="31.445783132530199"/>
    <n v="0"/>
    <n v="0"/>
    <n v="0"/>
    <n v="157.22891566265099"/>
    <n v="0"/>
    <n v="0"/>
    <n v="0"/>
    <n v="188.6746987951812"/>
    <n v="12"/>
    <n v="0"/>
    <n v="0"/>
    <n v="0"/>
    <n v="0"/>
    <n v="2"/>
    <n v="0"/>
    <n v="0"/>
    <n v="0"/>
    <n v="10"/>
    <n v="0"/>
    <n v="0"/>
    <n v="0"/>
    <n v="12"/>
    <x v="1"/>
    <s v="Decisión del directorio/propietarios de la empresa"/>
    <m/>
    <x v="1"/>
    <m/>
    <m/>
    <x v="1"/>
    <s v="Decisión del directorio/propietarios de la empresa"/>
    <m/>
    <x v="0"/>
    <m/>
    <m/>
    <x v="0"/>
    <m/>
    <m/>
    <x v="1"/>
    <m/>
    <n v="4120"/>
    <s v="SECRETARIA"/>
    <s v="Sí"/>
    <s v="No"/>
    <s v="No"/>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0"/>
    <x v="0"/>
    <x v="1"/>
    <x v="0"/>
    <x v="0"/>
    <x v="1"/>
    <x v="1"/>
    <s v="Ninguna"/>
    <m/>
    <m/>
    <m/>
    <m/>
    <s v="Nuevas contrataciones"/>
    <m/>
    <x v="1"/>
    <m/>
    <m/>
    <x v="1"/>
    <m/>
    <m/>
    <m/>
    <x v="0"/>
    <x v="0"/>
    <x v="1"/>
    <x v="0"/>
    <x v="0"/>
    <x v="1"/>
    <m/>
    <m/>
    <x v="1"/>
    <s v="Poco probable"/>
    <s v="Poco probable"/>
    <s v="Poco probable"/>
    <s v="Probable"/>
    <s v="Probable"/>
    <x v="0"/>
    <s v="PLANTEL DE DOCENTES DE TECNICOS EN PERIODISMO"/>
    <n v="2310"/>
    <n v="3"/>
    <n v="3"/>
    <n v="3"/>
    <n v="3"/>
    <n v="3"/>
    <m/>
    <m/>
    <m/>
    <m/>
    <m/>
    <m/>
    <m/>
    <m/>
    <m/>
    <m/>
    <m/>
    <m/>
    <m/>
    <m/>
    <m/>
    <m/>
    <m/>
    <m/>
    <m/>
    <m/>
    <m/>
    <m/>
    <m/>
    <m/>
    <m/>
    <m/>
    <m/>
    <m/>
    <x v="0"/>
    <m/>
    <m/>
    <m/>
    <m/>
    <m/>
    <m/>
    <m/>
    <m/>
    <m/>
    <x v="0"/>
    <x v="0"/>
    <x v="0"/>
    <x v="0"/>
    <x v="1"/>
    <x v="1"/>
    <x v="0"/>
    <x v="0"/>
    <m/>
    <x v="0"/>
    <s v="TÉCNICO ATENCION AL CLIENTE"/>
    <s v="Técnicas de recepción y atención al cliente"/>
    <s v="RECEPCIÓNISTA"/>
    <n v="4226"/>
    <s v="TÉCNICO AUXILIAR ADMINISTRATIVO"/>
    <s v="Operaciones auxiliares de servicios administrativos"/>
    <s v="SECRETARIO AUXILIAR ADMINISTRATIVO"/>
    <n v="3343"/>
    <m/>
    <m/>
    <m/>
    <m/>
    <m/>
    <m/>
    <m/>
    <m/>
    <m/>
    <m/>
    <m/>
    <m/>
    <m/>
    <m/>
    <m/>
    <m/>
    <s v="Si"/>
    <s v="No"/>
    <m/>
    <m/>
    <m/>
    <m/>
    <x v="1"/>
    <s v="Muy importante"/>
    <s v="Muy importante"/>
    <s v="Muy importante"/>
    <s v="Muy importante"/>
    <s v="Importante"/>
    <s v="Muy importante"/>
    <s v="Muy importante"/>
    <s v="Ninguna"/>
    <m/>
    <x v="1"/>
    <x v="0"/>
    <x v="0"/>
    <x v="1"/>
    <x v="1"/>
    <x v="1"/>
    <x v="0"/>
    <x v="0"/>
    <x v="0"/>
    <x v="0"/>
    <x v="0"/>
    <x v="0"/>
    <m/>
    <s v="Administrador/Contador"/>
    <m/>
    <n v="16"/>
    <n v="24"/>
    <s v="Completo"/>
    <m/>
    <m/>
    <m/>
    <m/>
    <m/>
    <m/>
    <m/>
    <s v="11 a 30 personas ocupadas"/>
    <s v="11 a 30 personas ocupadas"/>
    <x v="0"/>
    <s v="Servicios a los hogares"/>
    <x v="0"/>
    <x v="0"/>
    <x v="0"/>
    <x v="1"/>
    <x v="0"/>
    <x v="0"/>
    <x v="0"/>
    <x v="0"/>
    <x v="0"/>
    <x v="0"/>
    <x v="0"/>
    <x v="0"/>
    <x v="0"/>
    <x v="0"/>
    <x v="0"/>
    <x v="0"/>
    <x v="0"/>
    <x v="0"/>
    <x v="0"/>
    <x v="1"/>
    <x v="1"/>
    <x v="0"/>
    <x v="0"/>
    <x v="0"/>
    <x v="0"/>
    <x v="0"/>
    <x v="0"/>
    <s v="ATENCIÓN AL CLIENTE, RECEPCIÓN"/>
    <s v="AUXILIAR ADMINISTRATIVO"/>
    <m/>
    <m/>
    <m/>
    <m/>
    <s v="ADMINISTRACIÓN Y GESTIÓN"/>
    <s v="ADMINISTRACIÓN Y GESTIÓN"/>
    <m/>
    <m/>
    <m/>
    <m/>
    <n v="15.722891566265099"/>
    <x v="1"/>
    <x v="1"/>
    <x v="0"/>
    <x v="0"/>
    <x v="0"/>
    <s v="Total"/>
  </r>
  <r>
    <n v="531"/>
    <x v="0"/>
    <x v="0"/>
    <s v="La Encarnación"/>
    <n v="24310"/>
    <s v="ACTIVIDADES DE FUNDICION DE METALES"/>
    <s v="Industria"/>
    <s v="Manufactura"/>
    <s v="Micro (5 a 10 personas ocupadas)"/>
    <n v="30072024"/>
    <n v="30"/>
    <s v="Julio"/>
    <s v="Año Resultado Final"/>
    <n v="15"/>
    <n v="35"/>
    <n v="31072024"/>
    <n v="31"/>
    <s v="Julio"/>
    <s v="Año Resultado Final"/>
    <n v="1996"/>
    <n v="27"/>
    <x v="2"/>
    <s v="ACTIVIDAD DE FUNDICIÓN DE METALES"/>
    <s v="Fundición de hierro y acero"/>
    <s v="Único"/>
    <x v="0"/>
    <m/>
    <m/>
    <n v="17"/>
    <n v="17"/>
    <n v="11"/>
    <n v="6"/>
    <n v="87.765957446808528"/>
    <n v="47.872340425531924"/>
    <n v="7.9787234042553203"/>
    <n v="0"/>
    <n v="23.936170212765962"/>
    <n v="0"/>
    <n v="23.936170212765962"/>
    <n v="0"/>
    <n v="23.936170212765962"/>
    <n v="0"/>
    <n v="15.957446808510641"/>
    <n v="31.914893617021281"/>
    <n v="7.9787234042553203"/>
    <n v="0"/>
    <n v="135.63829787234044"/>
    <n v="17"/>
    <n v="1"/>
    <n v="0"/>
    <n v="3"/>
    <n v="0"/>
    <n v="3"/>
    <n v="0"/>
    <n v="3"/>
    <n v="0"/>
    <n v="2"/>
    <n v="4"/>
    <n v="1"/>
    <n v="0"/>
    <n v="17"/>
    <x v="1"/>
    <s v="Decisión del directorio/propietarios de la empresa"/>
    <m/>
    <x v="0"/>
    <s v="Decisión del directorio/propietarios de la empresa"/>
    <m/>
    <x v="1"/>
    <s v="Decisión del directorio/propietarios de la empresa"/>
    <m/>
    <x v="0"/>
    <m/>
    <m/>
    <x v="0"/>
    <m/>
    <m/>
    <x v="1"/>
    <m/>
    <n v="7211"/>
    <s v="OPERARIO DE PRODUCCION ( MEZCLADE ARENA, PULIDOR Y OTROS"/>
    <s v="Sí"/>
    <s v="No"/>
    <s v="No"/>
    <m/>
    <m/>
    <m/>
    <m/>
    <m/>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s v="Avisos en las inmediaciones de la empresa"/>
    <s v="Contactos personales del empleador"/>
    <s v="Banco de currículos de la empresa"/>
    <m/>
    <m/>
    <x v="0"/>
    <x v="0"/>
    <x v="0"/>
    <x v="1"/>
    <x v="0"/>
    <x v="1"/>
    <x v="0"/>
    <x v="1"/>
    <x v="2"/>
    <x v="0"/>
    <s v="Ninguna"/>
    <m/>
    <m/>
    <m/>
    <m/>
    <m/>
    <m/>
    <x v="1"/>
    <m/>
    <s v="Transformación de competencia"/>
    <x v="1"/>
    <s v="Transformación de competencia"/>
    <m/>
    <m/>
    <x v="0"/>
    <x v="0"/>
    <x v="1"/>
    <x v="0"/>
    <x v="0"/>
    <x v="0"/>
    <m/>
    <m/>
    <x v="2"/>
    <s v="Muy probable"/>
    <s v="Poco probable"/>
    <s v="Muy probable"/>
    <s v="Probable"/>
    <s v="Muy probable"/>
    <x v="0"/>
    <s v="OPERARIO DE MAQUINARIA automatizada"/>
    <n v="8121"/>
    <n v="3"/>
    <n v="1"/>
    <n v="0"/>
    <n v="1"/>
    <n v="1"/>
    <s v="VENDEDOR EXTERNO"/>
    <n v="3322"/>
    <n v="1"/>
    <n v="1"/>
    <n v="1"/>
    <n v="1"/>
    <n v="1"/>
    <s v="AUXILIAR ADMINISTRATIVA"/>
    <n v="4419"/>
    <n v="1"/>
    <n v="1"/>
    <n v="1"/>
    <n v="1"/>
    <n v="1"/>
    <m/>
    <m/>
    <m/>
    <m/>
    <m/>
    <m/>
    <m/>
    <m/>
    <m/>
    <m/>
    <m/>
    <m/>
    <m/>
    <m/>
    <x v="0"/>
    <m/>
    <m/>
    <m/>
    <m/>
    <m/>
    <m/>
    <m/>
    <m/>
    <m/>
    <x v="0"/>
    <x v="0"/>
    <x v="0"/>
    <x v="0"/>
    <x v="1"/>
    <x v="1"/>
    <x v="0"/>
    <x v="0"/>
    <m/>
    <x v="0"/>
    <s v="MANEJO DE MÁQUINA INYECTORA"/>
    <s v="Operación y mantenimiento de maquinarias industriales"/>
    <s v="OPERARIO DE INYECTORA DE PLASTICOS"/>
    <n v="8142"/>
    <s v="MEJORA DE PROCESO HIERRO DUCTIL"/>
    <s v="Herreria"/>
    <s v="FUNDIDOR"/>
    <n v="7211"/>
    <s v="PROYECTO Y CALCULOS DE ALIMENTOS DE PIEZAS"/>
    <s v="OTROS"/>
    <s v="MOLDEADOR"/>
    <n v="7211"/>
    <s v="CAPACITACION SOBRE METROLOGIA MEDICION DE PIEZAS"/>
    <s v="Torneria"/>
    <s v="TORNEROS"/>
    <n v="7223"/>
    <m/>
    <m/>
    <m/>
    <m/>
    <m/>
    <m/>
    <m/>
    <m/>
    <s v="Si"/>
    <s v="Si"/>
    <s v="Si"/>
    <s v="No"/>
    <m/>
    <m/>
    <x v="1"/>
    <s v="Muy importante"/>
    <s v="Importante"/>
    <s v="Importante"/>
    <s v="Muy importante"/>
    <s v="Importante"/>
    <s v="Muy importante"/>
    <s v="Muy importante"/>
    <s v="Ninguna"/>
    <m/>
    <x v="0"/>
    <x v="1"/>
    <x v="0"/>
    <x v="0"/>
    <x v="0"/>
    <x v="0"/>
    <x v="0"/>
    <x v="0"/>
    <x v="0"/>
    <x v="0"/>
    <x v="0"/>
    <x v="0"/>
    <m/>
    <s v="Administrador/Contador"/>
    <m/>
    <n v="7"/>
    <n v="8"/>
    <s v="Completo"/>
    <m/>
    <m/>
    <m/>
    <m/>
    <m/>
    <m/>
    <m/>
    <s v="11 a 30 personas ocupadas"/>
    <s v="11 a 30 personas ocupadas"/>
    <x v="1"/>
    <s v="Manufactura"/>
    <x v="0"/>
    <x v="0"/>
    <x v="0"/>
    <x v="0"/>
    <x v="0"/>
    <x v="0"/>
    <x v="1"/>
    <x v="0"/>
    <x v="0"/>
    <x v="0"/>
    <x v="1"/>
    <x v="1"/>
    <x v="1"/>
    <x v="0"/>
    <x v="0"/>
    <x v="0"/>
    <x v="1"/>
    <x v="0"/>
    <x v="0"/>
    <x v="1"/>
    <x v="0"/>
    <x v="1"/>
    <x v="0"/>
    <x v="0"/>
    <x v="1"/>
    <x v="1"/>
    <x v="0"/>
    <s v="MECANICA Y METALES"/>
    <s v="MECANICA Y METALES"/>
    <s v="MECANICA Y METALES"/>
    <s v="MECANICA Y METALES"/>
    <m/>
    <m/>
    <s v="MECANICA Y METALES"/>
    <s v="MECANICA Y METALES"/>
    <s v="MECANICA Y METALES"/>
    <s v="MECANICA Y METALES"/>
    <m/>
    <m/>
    <n v="7.9787234042553203"/>
    <x v="1"/>
    <x v="1"/>
    <x v="0"/>
    <x v="0"/>
    <x v="0"/>
    <s v="Total"/>
  </r>
  <r>
    <n v="807"/>
    <x v="0"/>
    <x v="0"/>
    <s v="La Encarnación"/>
    <n v="52220"/>
    <s v="SERVICIOS PORTUARIOS"/>
    <s v="Servicio"/>
    <s v="Transporte"/>
    <s v="Grandes (con 51 o más personas ocupadas)"/>
    <n v="4062024"/>
    <n v="4"/>
    <s v="Junio"/>
    <s v="Año Resultado Final"/>
    <n v="13"/>
    <n v="43"/>
    <n v="4062024"/>
    <n v="4"/>
    <s v="Junio"/>
    <s v="Año Resultado Final"/>
    <n v="1997"/>
    <n v="26"/>
    <x v="2"/>
    <s v="GUARDA Y CUSTODIA DE MERCADERIAS EN GENERAL"/>
    <s v="Actividades auxiliares al transporte acuático"/>
    <s v="Único"/>
    <x v="0"/>
    <m/>
    <m/>
    <n v="84"/>
    <n v="84"/>
    <n v="76"/>
    <n v="8"/>
    <n v="602.37037037037067"/>
    <n v="63.40740740740744"/>
    <n v="0"/>
    <n v="0"/>
    <n v="0"/>
    <n v="0"/>
    <n v="602.37037037037067"/>
    <n v="0"/>
    <n v="0"/>
    <n v="0"/>
    <n v="47.555555555555578"/>
    <n v="7.92592592592593"/>
    <n v="0"/>
    <n v="7.92592592592593"/>
    <n v="665.77777777777817"/>
    <n v="84"/>
    <n v="0"/>
    <n v="0"/>
    <n v="0"/>
    <n v="0"/>
    <n v="76"/>
    <n v="0"/>
    <n v="0"/>
    <n v="0"/>
    <n v="6"/>
    <n v="1"/>
    <n v="0"/>
    <n v="1"/>
    <n v="84"/>
    <x v="0"/>
    <m/>
    <m/>
    <x v="0"/>
    <s v="Decisión del directorio/propietarios de la empresa"/>
    <m/>
    <x v="0"/>
    <m/>
    <m/>
    <x v="0"/>
    <m/>
    <m/>
    <x v="0"/>
    <m/>
    <m/>
    <x v="0"/>
    <m/>
    <m/>
    <m/>
    <m/>
    <m/>
    <m/>
    <m/>
    <m/>
    <m/>
    <m/>
    <m/>
    <m/>
    <m/>
    <m/>
    <m/>
    <m/>
    <m/>
    <m/>
    <m/>
    <m/>
    <m/>
    <m/>
    <m/>
    <m/>
    <m/>
    <m/>
    <m/>
    <m/>
    <m/>
    <m/>
    <m/>
    <m/>
    <m/>
    <m/>
    <m/>
    <m/>
    <m/>
    <m/>
    <m/>
    <m/>
    <m/>
    <m/>
    <m/>
    <m/>
    <m/>
    <m/>
    <m/>
    <m/>
    <m/>
    <m/>
    <x v="0"/>
    <x v="0"/>
    <x v="0"/>
    <x v="0"/>
    <x v="0"/>
    <x v="0"/>
    <x v="0"/>
    <x v="1"/>
    <x v="1"/>
    <x v="0"/>
    <x v="0"/>
    <x v="1"/>
    <x v="0"/>
    <m/>
    <m/>
    <m/>
    <m/>
    <m/>
    <m/>
    <m/>
    <m/>
    <m/>
    <m/>
    <s v="Contactos personales del empleador"/>
    <m/>
    <m/>
    <m/>
    <x v="0"/>
    <x v="0"/>
    <x v="0"/>
    <x v="2"/>
    <x v="0"/>
    <x v="1"/>
    <x v="0"/>
    <x v="2"/>
    <x v="1"/>
    <x v="1"/>
    <s v="Ninguna"/>
    <m/>
    <m/>
    <m/>
    <m/>
    <m/>
    <m/>
    <x v="1"/>
    <m/>
    <m/>
    <x v="1"/>
    <m/>
    <m/>
    <m/>
    <x v="1"/>
    <x v="1"/>
    <x v="1"/>
    <x v="1"/>
    <x v="1"/>
    <x v="1"/>
    <m/>
    <m/>
    <x v="2"/>
    <s v="Poco probable"/>
    <s v="Poco probable"/>
    <s v="Poco probable"/>
    <s v="Probable"/>
    <s v="Probable"/>
    <x v="1"/>
    <m/>
    <m/>
    <m/>
    <m/>
    <m/>
    <m/>
    <m/>
    <m/>
    <m/>
    <m/>
    <m/>
    <m/>
    <m/>
    <m/>
    <m/>
    <m/>
    <m/>
    <m/>
    <m/>
    <m/>
    <m/>
    <m/>
    <m/>
    <m/>
    <m/>
    <m/>
    <m/>
    <m/>
    <m/>
    <m/>
    <m/>
    <m/>
    <m/>
    <m/>
    <m/>
    <x v="0"/>
    <m/>
    <m/>
    <m/>
    <m/>
    <m/>
    <m/>
    <m/>
    <m/>
    <m/>
    <x v="0"/>
    <x v="0"/>
    <x v="0"/>
    <x v="0"/>
    <x v="0"/>
    <x v="0"/>
    <x v="0"/>
    <x v="0"/>
    <m/>
    <x v="0"/>
    <s v="PARA USO Y MANEJO DE MONTACARGAS"/>
    <s v="Operación y mantenimiento de maquinarias industriales"/>
    <s v="ESTIBADORES"/>
    <n v="9333"/>
    <m/>
    <m/>
    <m/>
    <m/>
    <m/>
    <m/>
    <m/>
    <m/>
    <m/>
    <m/>
    <m/>
    <m/>
    <m/>
    <m/>
    <m/>
    <m/>
    <m/>
    <m/>
    <m/>
    <m/>
    <s v="No"/>
    <m/>
    <m/>
    <m/>
    <m/>
    <m/>
    <x v="0"/>
    <s v="Importante"/>
    <s v="Muy importante"/>
    <s v="Muy importante"/>
    <s v="Importante"/>
    <s v="Importante"/>
    <s v="Muy importante"/>
    <s v="Importante"/>
    <s v="Ninguna"/>
    <m/>
    <x v="2"/>
    <x v="2"/>
    <x v="0"/>
    <x v="0"/>
    <x v="0"/>
    <x v="0"/>
    <x v="0"/>
    <x v="1"/>
    <x v="0"/>
    <x v="1"/>
    <x v="0"/>
    <x v="0"/>
    <m/>
    <s v="Jefe / Encargado (no propietario)"/>
    <m/>
    <n v="20"/>
    <n v="5"/>
    <s v="Completo"/>
    <m/>
    <m/>
    <m/>
    <m/>
    <m/>
    <m/>
    <m/>
    <s v="51 y más personas ocupadas"/>
    <s v="51 y más personas ocupadas"/>
    <x v="0"/>
    <s v="Transporte"/>
    <x v="0"/>
    <x v="0"/>
    <x v="0"/>
    <x v="0"/>
    <x v="0"/>
    <x v="0"/>
    <x v="0"/>
    <x v="0"/>
    <x v="0"/>
    <x v="0"/>
    <x v="1"/>
    <x v="0"/>
    <x v="0"/>
    <x v="0"/>
    <x v="0"/>
    <x v="0"/>
    <x v="0"/>
    <x v="0"/>
    <x v="0"/>
    <x v="1"/>
    <x v="0"/>
    <x v="1"/>
    <x v="0"/>
    <x v="0"/>
    <x v="0"/>
    <x v="0"/>
    <x v="1"/>
    <s v="USO Y REPARACIÓN DE MAQUINARIAS, HERRAMIENTAS Y EQUIPOS"/>
    <m/>
    <m/>
    <m/>
    <m/>
    <m/>
    <s v="USO Y REPARACIÓN DE MAQUINARIAS, HERRAMIENTAS Y EQUIPOS"/>
    <m/>
    <m/>
    <m/>
    <m/>
    <m/>
    <n v="7.92592592592593"/>
    <x v="0"/>
    <x v="0"/>
    <x v="1"/>
    <x v="0"/>
    <x v="0"/>
    <s v="Total"/>
  </r>
  <r>
    <n v="1666"/>
    <x v="0"/>
    <x v="0"/>
    <s v="La Encarnación"/>
    <n v="11110"/>
    <s v="ELABORACION DE BEBIDAS ALCOHOLICAS"/>
    <s v="Industria"/>
    <s v="Manufactura"/>
    <s v="Pequeñas (11 a 30 personas ocupadas)"/>
    <n v="27062024"/>
    <n v="27"/>
    <s v="Junio"/>
    <s v="Año Resultado Final"/>
    <n v="9"/>
    <n v="3"/>
    <n v="19072024"/>
    <n v="19"/>
    <s v="Julio"/>
    <s v="Año Resultado Final"/>
    <n v="1971"/>
    <n v="52"/>
    <x v="1"/>
    <s v="COMERCIALIZACION DE PRODUCTOS DE ALIMENTICIOS EN GENERAL AL POR MAYOR"/>
    <s v="Comercio al por mayor de comestibles, excepto carnes"/>
    <s v="Casa Matriz"/>
    <x v="1"/>
    <n v="2"/>
    <n v="2"/>
    <n v="20"/>
    <n v="20"/>
    <n v="17"/>
    <n v="3"/>
    <n v="526.34615384615449"/>
    <n v="92.8846153846155"/>
    <n v="0"/>
    <n v="0"/>
    <n v="0"/>
    <n v="0"/>
    <n v="371.538461538462"/>
    <n v="0"/>
    <n v="154.80769230769249"/>
    <n v="0"/>
    <n v="92.8846153846155"/>
    <n v="0"/>
    <n v="0"/>
    <n v="0"/>
    <n v="619.23076923076997"/>
    <n v="20"/>
    <n v="0"/>
    <n v="0"/>
    <n v="0"/>
    <n v="0"/>
    <n v="12"/>
    <n v="0"/>
    <n v="5"/>
    <n v="0"/>
    <n v="3"/>
    <n v="0"/>
    <n v="0"/>
    <n v="0"/>
    <n v="20"/>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0"/>
    <x v="1"/>
    <x v="0"/>
    <x v="0"/>
    <x v="0"/>
    <x v="0"/>
    <x v="0"/>
    <x v="0"/>
    <x v="0"/>
    <m/>
    <m/>
    <m/>
    <m/>
    <m/>
    <m/>
    <m/>
    <m/>
    <m/>
    <m/>
    <s v="Contactos personales del empleador"/>
    <s v="Banco de currículos de la empresa"/>
    <m/>
    <m/>
    <x v="0"/>
    <x v="0"/>
    <x v="0"/>
    <x v="1"/>
    <x v="0"/>
    <x v="0"/>
    <x v="0"/>
    <x v="1"/>
    <x v="1"/>
    <x v="2"/>
    <s v="Ninguna"/>
    <m/>
    <m/>
    <m/>
    <m/>
    <m/>
    <m/>
    <x v="0"/>
    <m/>
    <s v="Transformación de competencia"/>
    <x v="1"/>
    <m/>
    <m/>
    <m/>
    <x v="0"/>
    <x v="0"/>
    <x v="1"/>
    <x v="1"/>
    <x v="1"/>
    <x v="0"/>
    <m/>
    <m/>
    <x v="2"/>
    <s v="Poco probable"/>
    <s v="Poco probable"/>
    <s v="Probable"/>
    <s v="Probable"/>
    <s v="Probable"/>
    <x v="2"/>
    <m/>
    <m/>
    <m/>
    <m/>
    <m/>
    <m/>
    <m/>
    <m/>
    <m/>
    <m/>
    <m/>
    <m/>
    <m/>
    <m/>
    <m/>
    <m/>
    <m/>
    <m/>
    <m/>
    <m/>
    <m/>
    <m/>
    <m/>
    <m/>
    <m/>
    <m/>
    <m/>
    <m/>
    <m/>
    <m/>
    <m/>
    <m/>
    <m/>
    <m/>
    <m/>
    <x v="0"/>
    <m/>
    <m/>
    <m/>
    <m/>
    <m/>
    <m/>
    <m/>
    <m/>
    <m/>
    <x v="0"/>
    <x v="0"/>
    <x v="0"/>
    <x v="0"/>
    <x v="0"/>
    <x v="1"/>
    <x v="0"/>
    <x v="0"/>
    <m/>
    <x v="0"/>
    <s v="TÉCNICO EN VENTA"/>
    <s v="Técnicas de ventas"/>
    <s v="VENDEDOR"/>
    <n v="5223"/>
    <s v="TÉCNICO ATENCION AL CLIENTE"/>
    <s v="Técnicas de recepción y atención al cliente"/>
    <s v="ATENCIÓN AL CLIENTE"/>
    <n v="4226"/>
    <m/>
    <m/>
    <m/>
    <m/>
    <m/>
    <m/>
    <m/>
    <m/>
    <m/>
    <m/>
    <m/>
    <m/>
    <m/>
    <m/>
    <m/>
    <m/>
    <s v="Si"/>
    <s v="No"/>
    <m/>
    <m/>
    <m/>
    <m/>
    <x v="1"/>
    <s v="Importante"/>
    <s v="Importante"/>
    <s v="Muy importante"/>
    <s v="Importante"/>
    <s v="Muy importante"/>
    <s v="Muy importante"/>
    <s v="Muy importante"/>
    <s v="Ninguna"/>
    <m/>
    <x v="2"/>
    <x v="1"/>
    <x v="1"/>
    <x v="1"/>
    <x v="0"/>
    <x v="0"/>
    <x v="1"/>
    <x v="1"/>
    <x v="0"/>
    <x v="0"/>
    <x v="0"/>
    <x v="0"/>
    <m/>
    <s v="Gerente / Directivo"/>
    <m/>
    <n v="7"/>
    <n v="54"/>
    <s v="Completo"/>
    <m/>
    <m/>
    <m/>
    <m/>
    <m/>
    <m/>
    <s v="VA LLAMAR PARA CONFIRMAR EL HORARIO DE LA CITA DEL 09 DE JULIO MARTES"/>
    <s v="11 a 30 personas ocupadas"/>
    <s v="11 a 30 personas ocupadas"/>
    <x v="2"/>
    <s v="Comercio"/>
    <x v="0"/>
    <x v="0"/>
    <x v="0"/>
    <x v="0"/>
    <x v="0"/>
    <x v="0"/>
    <x v="0"/>
    <x v="0"/>
    <x v="0"/>
    <x v="0"/>
    <x v="1"/>
    <x v="0"/>
    <x v="0"/>
    <x v="0"/>
    <x v="0"/>
    <x v="0"/>
    <x v="0"/>
    <x v="0"/>
    <x v="0"/>
    <x v="1"/>
    <x v="0"/>
    <x v="0"/>
    <x v="1"/>
    <x v="0"/>
    <x v="0"/>
    <x v="0"/>
    <x v="0"/>
    <s v="VENTA"/>
    <s v="ATENCIÓN AL CLIENTE, RECEPCIÓN"/>
    <m/>
    <m/>
    <m/>
    <m/>
    <s v="ADMINISTRACIÓN Y GESTIÓN"/>
    <s v="ADMINISTRACIÓN Y GESTIÓN"/>
    <m/>
    <m/>
    <m/>
    <m/>
    <n v="30.961538461538499"/>
    <x v="0"/>
    <x v="0"/>
    <x v="0"/>
    <x v="0"/>
    <x v="0"/>
    <s v="Total"/>
  </r>
  <r>
    <n v="1682"/>
    <x v="0"/>
    <x v="0"/>
    <s v="La Encarnación"/>
    <n v="52293"/>
    <s v="SERVICIOS DE DESPACHO ADUANEROS"/>
    <s v="Servicio"/>
    <s v="Transporte"/>
    <s v="Pequeñas (11 a 30 personas ocupadas)"/>
    <n v="6062024"/>
    <n v="6"/>
    <s v="Junio"/>
    <s v="Año Resultado Final"/>
    <n v="10"/>
    <n v="39"/>
    <n v="19072024"/>
    <n v="19"/>
    <s v="Julio"/>
    <s v="Año Resultado Final"/>
    <n v="1975"/>
    <n v="48"/>
    <x v="1"/>
    <s v="SERVICIOS DE DESPACHO ADUANERO"/>
    <s v="Actividades de los despachantes de Aduana"/>
    <s v="Casa Matriz"/>
    <x v="1"/>
    <n v="2"/>
    <n v="1"/>
    <n v="26"/>
    <n v="14"/>
    <n v="11"/>
    <n v="3"/>
    <n v="172.9518072289161"/>
    <n v="47.1686746987953"/>
    <n v="0"/>
    <n v="0"/>
    <n v="0"/>
    <n v="0"/>
    <n v="188.6746987951812"/>
    <n v="0"/>
    <n v="0"/>
    <n v="0"/>
    <n v="15.722891566265099"/>
    <n v="15.722891566265099"/>
    <n v="0"/>
    <n v="0"/>
    <n v="220.12048192771138"/>
    <n v="14"/>
    <n v="0"/>
    <n v="0"/>
    <n v="0"/>
    <n v="0"/>
    <n v="12"/>
    <n v="0"/>
    <n v="0"/>
    <n v="0"/>
    <n v="1"/>
    <n v="1"/>
    <n v="0"/>
    <n v="0"/>
    <n v="14"/>
    <x v="0"/>
    <m/>
    <m/>
    <x v="0"/>
    <s v="Decisión del directorio/propietarios de la empresa"/>
    <m/>
    <x v="0"/>
    <m/>
    <m/>
    <x v="0"/>
    <m/>
    <m/>
    <x v="0"/>
    <m/>
    <m/>
    <x v="0"/>
    <m/>
    <m/>
    <m/>
    <m/>
    <m/>
    <m/>
    <m/>
    <m/>
    <m/>
    <m/>
    <m/>
    <m/>
    <m/>
    <m/>
    <m/>
    <m/>
    <m/>
    <m/>
    <m/>
    <m/>
    <m/>
    <m/>
    <m/>
    <m/>
    <m/>
    <m/>
    <m/>
    <m/>
    <m/>
    <m/>
    <m/>
    <m/>
    <m/>
    <m/>
    <m/>
    <m/>
    <m/>
    <m/>
    <m/>
    <m/>
    <m/>
    <m/>
    <m/>
    <m/>
    <m/>
    <m/>
    <m/>
    <m/>
    <m/>
    <m/>
    <x v="0"/>
    <x v="0"/>
    <x v="0"/>
    <x v="0"/>
    <x v="1"/>
    <x v="1"/>
    <x v="0"/>
    <x v="1"/>
    <x v="0"/>
    <x v="0"/>
    <x v="1"/>
    <x v="1"/>
    <x v="0"/>
    <m/>
    <m/>
    <m/>
    <m/>
    <m/>
    <m/>
    <s v="Recomendaciones de trabajadores de la empresa u otros actores"/>
    <m/>
    <m/>
    <m/>
    <m/>
    <m/>
    <m/>
    <m/>
    <x v="0"/>
    <x v="0"/>
    <x v="0"/>
    <x v="1"/>
    <x v="0"/>
    <x v="1"/>
    <x v="0"/>
    <x v="0"/>
    <x v="1"/>
    <x v="0"/>
    <s v="Ninguna"/>
    <m/>
    <m/>
    <m/>
    <m/>
    <m/>
    <m/>
    <x v="1"/>
    <m/>
    <m/>
    <x v="1"/>
    <s v="Transformación de competencia"/>
    <m/>
    <m/>
    <x v="0"/>
    <x v="0"/>
    <x v="1"/>
    <x v="1"/>
    <x v="1"/>
    <x v="1"/>
    <m/>
    <m/>
    <x v="2"/>
    <s v="Poco probable"/>
    <s v="Poco probable"/>
    <s v="Probable"/>
    <s v="Probable"/>
    <s v="Muy probable"/>
    <x v="2"/>
    <m/>
    <m/>
    <m/>
    <m/>
    <m/>
    <m/>
    <m/>
    <m/>
    <m/>
    <m/>
    <m/>
    <m/>
    <m/>
    <m/>
    <m/>
    <m/>
    <m/>
    <m/>
    <m/>
    <m/>
    <m/>
    <m/>
    <m/>
    <m/>
    <m/>
    <m/>
    <m/>
    <m/>
    <m/>
    <m/>
    <m/>
    <m/>
    <m/>
    <m/>
    <m/>
    <x v="0"/>
    <m/>
    <m/>
    <m/>
    <m/>
    <m/>
    <m/>
    <m/>
    <m/>
    <m/>
    <x v="0"/>
    <x v="0"/>
    <x v="0"/>
    <x v="0"/>
    <x v="1"/>
    <x v="1"/>
    <x v="0"/>
    <x v="0"/>
    <m/>
    <x v="0"/>
    <s v="CAPACITACIONES EN OFIMATICA"/>
    <s v="Operación básica de computadoras"/>
    <s v="RECEPCIÓNISTA"/>
    <n v="4226"/>
    <m/>
    <m/>
    <m/>
    <m/>
    <m/>
    <m/>
    <m/>
    <m/>
    <m/>
    <m/>
    <m/>
    <m/>
    <m/>
    <m/>
    <m/>
    <m/>
    <m/>
    <m/>
    <m/>
    <m/>
    <s v="No"/>
    <m/>
    <m/>
    <m/>
    <m/>
    <m/>
    <x v="1"/>
    <s v="Muy importante"/>
    <s v="Muy importante"/>
    <s v="Importante"/>
    <s v="Muy importante"/>
    <s v="Importante"/>
    <s v="Importante"/>
    <s v="Importante"/>
    <s v="Ninguna"/>
    <m/>
    <x v="2"/>
    <x v="1"/>
    <x v="0"/>
    <x v="0"/>
    <x v="0"/>
    <x v="0"/>
    <x v="1"/>
    <x v="1"/>
    <x v="1"/>
    <x v="0"/>
    <x v="0"/>
    <x v="0"/>
    <m/>
    <s v="Jefe / Encargado (no propietario)"/>
    <m/>
    <n v="7"/>
    <n v="52"/>
    <s v="Completo"/>
    <m/>
    <m/>
    <m/>
    <m/>
    <m/>
    <m/>
    <m/>
    <s v="11 a 30 personas ocupadas"/>
    <s v="11 a 30 personas ocupadas"/>
    <x v="0"/>
    <s v="Transporte"/>
    <x v="0"/>
    <x v="0"/>
    <x v="0"/>
    <x v="0"/>
    <x v="0"/>
    <x v="0"/>
    <x v="0"/>
    <x v="0"/>
    <x v="0"/>
    <x v="0"/>
    <x v="1"/>
    <x v="0"/>
    <x v="0"/>
    <x v="0"/>
    <x v="0"/>
    <x v="0"/>
    <x v="0"/>
    <x v="0"/>
    <x v="0"/>
    <x v="1"/>
    <x v="0"/>
    <x v="0"/>
    <x v="0"/>
    <x v="0"/>
    <x v="0"/>
    <x v="0"/>
    <x v="0"/>
    <s v="OFIMATICA"/>
    <m/>
    <m/>
    <m/>
    <m/>
    <m/>
    <s v="TIC"/>
    <m/>
    <m/>
    <m/>
    <m/>
    <m/>
    <n v="15.722891566265099"/>
    <x v="0"/>
    <x v="0"/>
    <x v="0"/>
    <x v="0"/>
    <x v="0"/>
    <s v="Total"/>
  </r>
  <r>
    <n v="1703"/>
    <x v="0"/>
    <x v="0"/>
    <s v="La Encarnación"/>
    <n v="56101"/>
    <s v="SERVICIO DE RESTAURANTES"/>
    <s v="Servicio"/>
    <s v="Restaurantes y hoteles"/>
    <s v="Pequeñas (11 a 30 personas ocupadas)"/>
    <n v="16072024"/>
    <n v="16"/>
    <s v="Julio"/>
    <s v="Año Resultado Final"/>
    <n v="8"/>
    <n v="5"/>
    <n v="24072024"/>
    <n v="24"/>
    <s v="Julio"/>
    <s v="Año Resultado Final"/>
    <n v="1966"/>
    <n v="57"/>
    <x v="1"/>
    <s v="SERVICIO DE RESTAURANTE"/>
    <s v="Restaurantes y parrilladas"/>
    <s v="Casa Matriz"/>
    <x v="1"/>
    <n v="2"/>
    <n v="2"/>
    <n v="60"/>
    <n v="60"/>
    <n v="17"/>
    <n v="43"/>
    <n v="134.74074074074082"/>
    <n v="340.81481481481501"/>
    <n v="0"/>
    <n v="0"/>
    <n v="0"/>
    <n v="0"/>
    <n v="261.55555555555571"/>
    <n v="0"/>
    <n v="79.259259259259295"/>
    <n v="0"/>
    <n v="118.88888888888896"/>
    <n v="15.85185185185186"/>
    <n v="0"/>
    <n v="0"/>
    <n v="475.55555555555583"/>
    <n v="60"/>
    <n v="0"/>
    <n v="0"/>
    <n v="0"/>
    <n v="0"/>
    <n v="33"/>
    <n v="0"/>
    <n v="10"/>
    <n v="0"/>
    <n v="15"/>
    <n v="2"/>
    <n v="0"/>
    <n v="0"/>
    <n v="60"/>
    <x v="0"/>
    <m/>
    <m/>
    <x v="1"/>
    <m/>
    <m/>
    <x v="0"/>
    <m/>
    <m/>
    <x v="0"/>
    <m/>
    <m/>
    <x v="0"/>
    <m/>
    <m/>
    <x v="1"/>
    <m/>
    <n v="5246"/>
    <s v="JEFE DE SALON"/>
    <s v="Sí"/>
    <s v="Sí"/>
    <s v="Sí"/>
    <n v="5131"/>
    <s v="MOZO"/>
    <s v="Sí"/>
    <s v="Sí"/>
    <s v="Sí"/>
    <n v="5230"/>
    <s v="CAJERO"/>
    <s v="Sí"/>
    <s v="Sí"/>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m/>
    <m/>
    <m/>
    <m/>
    <m/>
    <s v="Aumentar los esfuerzos en el reclutamiento (más divulgación de la vacante, más bolsas de empleo)"/>
    <m/>
    <m/>
    <m/>
    <x v="1"/>
    <x v="0"/>
    <x v="0"/>
    <x v="0"/>
    <x v="0"/>
    <x v="0"/>
    <x v="0"/>
    <x v="1"/>
    <x v="0"/>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2"/>
    <x v="0"/>
    <x v="2"/>
    <s v="Ninguna"/>
    <m/>
    <m/>
    <m/>
    <m/>
    <m/>
    <m/>
    <x v="1"/>
    <m/>
    <m/>
    <x v="2"/>
    <m/>
    <m/>
    <m/>
    <x v="0"/>
    <x v="0"/>
    <x v="0"/>
    <x v="0"/>
    <x v="0"/>
    <x v="1"/>
    <m/>
    <m/>
    <x v="2"/>
    <s v="Probable"/>
    <s v="Poco probable"/>
    <s v="Poco probable"/>
    <s v="Probable"/>
    <s v="Muy probable"/>
    <x v="1"/>
    <m/>
    <m/>
    <m/>
    <m/>
    <m/>
    <m/>
    <m/>
    <m/>
    <m/>
    <m/>
    <m/>
    <m/>
    <m/>
    <m/>
    <m/>
    <m/>
    <m/>
    <m/>
    <m/>
    <m/>
    <m/>
    <m/>
    <m/>
    <m/>
    <m/>
    <m/>
    <m/>
    <m/>
    <m/>
    <m/>
    <m/>
    <m/>
    <m/>
    <m/>
    <m/>
    <x v="0"/>
    <m/>
    <m/>
    <m/>
    <m/>
    <m/>
    <m/>
    <m/>
    <m/>
    <m/>
    <x v="0"/>
    <x v="0"/>
    <x v="0"/>
    <x v="0"/>
    <x v="1"/>
    <x v="1"/>
    <x v="0"/>
    <x v="0"/>
    <m/>
    <x v="0"/>
    <s v="COCINA"/>
    <s v="Cocina"/>
    <s v="ENCARGADO DE COCINA"/>
    <n v="5120"/>
    <s v="COCINA"/>
    <s v="Cocina"/>
    <s v="AYUDANTE DE COCINA"/>
    <n v="9412"/>
    <s v="ATENCION AL CLIENTE"/>
    <s v="Técnicas de recepción y atención al cliente"/>
    <s v="MOZO"/>
    <n v="5131"/>
    <s v="ATENCION AL CLIENTE"/>
    <s v="Técnicas de recepción y atención al cliente"/>
    <s v="CAJERO"/>
    <n v="5230"/>
    <s v="CALL CENTER"/>
    <s v="Telemarketing"/>
    <s v="CALL CENTER"/>
    <n v="4222"/>
    <s v="ELABORACION DE BOCADITOS DULCES Y SALADOS"/>
    <s v="Panadería y confitería"/>
    <s v="ELABORADOR DE BOCADITOS"/>
    <n v="9411"/>
    <s v="Si"/>
    <s v="Si"/>
    <s v="Si"/>
    <s v="Si"/>
    <s v="Si"/>
    <s v="No"/>
    <x v="1"/>
    <s v="Muy importante"/>
    <s v="Muy importante"/>
    <s v="Muy importante"/>
    <s v="Muy importante"/>
    <s v="Muy importante"/>
    <s v="Muy importante"/>
    <s v="Muy importante"/>
    <s v="Ninguna"/>
    <m/>
    <x v="0"/>
    <x v="1"/>
    <x v="0"/>
    <x v="0"/>
    <x v="0"/>
    <x v="0"/>
    <x v="0"/>
    <x v="0"/>
    <x v="0"/>
    <x v="0"/>
    <x v="0"/>
    <x v="0"/>
    <m/>
    <s v="Jefe / Encargado (no propietario)"/>
    <m/>
    <n v="7"/>
    <n v="48"/>
    <s v="Completo"/>
    <m/>
    <m/>
    <m/>
    <m/>
    <m/>
    <m/>
    <m/>
    <s v="51 y más personas ocupadas"/>
    <s v="51 y más personas ocupadas"/>
    <x v="0"/>
    <s v="Restaurantes y hoteles"/>
    <x v="0"/>
    <x v="0"/>
    <x v="0"/>
    <x v="0"/>
    <x v="1"/>
    <x v="0"/>
    <x v="0"/>
    <x v="0"/>
    <x v="0"/>
    <x v="0"/>
    <x v="1"/>
    <x v="0"/>
    <x v="0"/>
    <x v="0"/>
    <x v="0"/>
    <x v="0"/>
    <x v="0"/>
    <x v="0"/>
    <x v="0"/>
    <x v="1"/>
    <x v="0"/>
    <x v="0"/>
    <x v="1"/>
    <x v="0"/>
    <x v="0"/>
    <x v="0"/>
    <x v="1"/>
    <s v="GASTRONOMIA"/>
    <s v="GASTRONOMIA"/>
    <s v="ATENCIÓN AL CLIENTE, RECEPCIÓN"/>
    <s v="ATENCIÓN AL CLIENTE, RECEPCIÓN"/>
    <s v="ATENCIÓN AL CLIENTE, RECEPCIÓN"/>
    <s v="PANADERIA Y CONFITERIA"/>
    <s v="ALIMENTOS"/>
    <s v="ALIMENTOS"/>
    <s v="ADMINISTRACIÓN Y GESTIÓN"/>
    <s v="ADMINISTRACIÓN Y GESTIÓN"/>
    <s v="ADMINISTRACIÓN Y GESTIÓN"/>
    <s v="ALIMENTOS"/>
    <n v="7.92592592592593"/>
    <x v="1"/>
    <x v="2"/>
    <x v="0"/>
    <x v="0"/>
    <x v="0"/>
    <s v="Total"/>
  </r>
  <r>
    <n v="1801"/>
    <x v="0"/>
    <x v="0"/>
    <s v="La Encarnación"/>
    <n v="45203"/>
    <s v="SERVICIO DE TALLER DE CHAPERIA Y PINTURA DE VEHICULOS"/>
    <s v="Comercio"/>
    <s v="Comercio"/>
    <s v="Medianas (31 a 50 personas ocupadas)"/>
    <n v="8072024"/>
    <n v="8"/>
    <s v="Julio"/>
    <s v="Año Resultado Final"/>
    <n v="8"/>
    <n v="18"/>
    <n v="24072024"/>
    <n v="24"/>
    <s v="Julio"/>
    <s v="Año Resultado Final"/>
    <n v="1996"/>
    <n v="27"/>
    <x v="2"/>
    <s v="REPARACION  MECANICA DE VEHICULOS  LIVIANOS"/>
    <s v="Mantenimiento y reparación mecánica de vehículos"/>
    <s v="Único"/>
    <x v="0"/>
    <m/>
    <m/>
    <n v="10"/>
    <n v="10"/>
    <n v="6"/>
    <n v="4"/>
    <n v="136.5"/>
    <n v="91"/>
    <n v="0"/>
    <n v="0"/>
    <n v="0"/>
    <n v="0"/>
    <n v="204.75"/>
    <n v="0"/>
    <n v="0"/>
    <n v="0"/>
    <n v="22.75"/>
    <n v="0"/>
    <n v="0"/>
    <n v="0"/>
    <n v="227.5"/>
    <n v="10"/>
    <n v="0"/>
    <n v="0"/>
    <n v="0"/>
    <n v="0"/>
    <n v="9"/>
    <n v="0"/>
    <n v="0"/>
    <n v="0"/>
    <n v="1"/>
    <n v="0"/>
    <n v="0"/>
    <n v="0"/>
    <n v="10"/>
    <x v="1"/>
    <s v="Decisión del directorio/propietarios de la empresa"/>
    <m/>
    <x v="0"/>
    <s v="Decisión del directorio/propietarios de la empresa"/>
    <m/>
    <x v="1"/>
    <s v="Decisión del directorio/propietarios de la empresa"/>
    <m/>
    <x v="1"/>
    <s v="Decisión del directorio/propietarios de la empresa"/>
    <m/>
    <x v="0"/>
    <m/>
    <m/>
    <x v="1"/>
    <m/>
    <n v="7231"/>
    <s v="MECÁNICO GENERAL"/>
    <s v="Sí"/>
    <s v="Sí"/>
    <s v="Sí"/>
    <n v="7213"/>
    <s v="CHAPISTA"/>
    <s v="Sí"/>
    <s v="Sí"/>
    <s v="No"/>
    <m/>
    <m/>
    <m/>
    <m/>
    <s v="Candidatos sin capacitación o habilidades técnicas necesarios"/>
    <m/>
    <m/>
    <m/>
    <m/>
    <m/>
    <m/>
    <m/>
    <s v="Candidatos sin capacitación o habilidades técnicas necesarios"/>
    <m/>
    <m/>
    <m/>
    <m/>
    <m/>
    <m/>
    <m/>
    <m/>
    <m/>
    <m/>
    <m/>
    <m/>
    <m/>
    <m/>
    <m/>
    <m/>
    <s v="Capacitar a los trabajadores actuales para que puedan cumplir funciones que estaban asignadas a esa vacante"/>
    <m/>
    <m/>
    <m/>
    <m/>
    <m/>
    <m/>
    <m/>
    <m/>
    <m/>
    <x v="0"/>
    <x v="0"/>
    <x v="0"/>
    <x v="1"/>
    <x v="0"/>
    <x v="1"/>
    <x v="0"/>
    <x v="0"/>
    <x v="0"/>
    <x v="0"/>
    <x v="1"/>
    <x v="1"/>
    <x v="0"/>
    <m/>
    <m/>
    <s v="Plataforma web privada gratuita (Bolsas de trabajo) (excluyendo redes sociales)"/>
    <m/>
    <m/>
    <m/>
    <s v="Recomendaciones de trabajadores de la empresa u otros actores"/>
    <m/>
    <m/>
    <m/>
    <m/>
    <m/>
    <m/>
    <m/>
    <x v="0"/>
    <x v="0"/>
    <x v="0"/>
    <x v="2"/>
    <x v="0"/>
    <x v="1"/>
    <x v="1"/>
    <x v="0"/>
    <x v="1"/>
    <x v="1"/>
    <s v="Ninguna"/>
    <m/>
    <m/>
    <m/>
    <m/>
    <m/>
    <m/>
    <x v="1"/>
    <m/>
    <m/>
    <x v="1"/>
    <m/>
    <m/>
    <m/>
    <x v="1"/>
    <x v="1"/>
    <x v="1"/>
    <x v="1"/>
    <x v="1"/>
    <x v="1"/>
    <m/>
    <m/>
    <x v="2"/>
    <s v="Muy probable"/>
    <s v="Poco probable"/>
    <s v="Poco probable"/>
    <s v="Poco probable"/>
    <s v="Muy probable"/>
    <x v="0"/>
    <s v="mecanico"/>
    <n v="7231"/>
    <n v="5"/>
    <n v="5"/>
    <n v="5"/>
    <n v="5"/>
    <n v="5"/>
    <m/>
    <m/>
    <m/>
    <m/>
    <m/>
    <m/>
    <m/>
    <m/>
    <m/>
    <m/>
    <m/>
    <m/>
    <m/>
    <m/>
    <m/>
    <m/>
    <m/>
    <m/>
    <m/>
    <m/>
    <m/>
    <m/>
    <m/>
    <m/>
    <m/>
    <m/>
    <m/>
    <m/>
    <x v="0"/>
    <m/>
    <m/>
    <m/>
    <m/>
    <m/>
    <m/>
    <m/>
    <m/>
    <m/>
    <x v="0"/>
    <x v="0"/>
    <x v="1"/>
    <x v="0"/>
    <x v="0"/>
    <x v="0"/>
    <x v="0"/>
    <x v="0"/>
    <m/>
    <x v="0"/>
    <s v="TÉCNICO EN AUTOMOTRIZ"/>
    <s v="Mecánica del automóvil"/>
    <s v="MECÁNICO GENERAL"/>
    <n v="7231"/>
    <m/>
    <m/>
    <m/>
    <m/>
    <m/>
    <m/>
    <m/>
    <m/>
    <m/>
    <m/>
    <m/>
    <m/>
    <m/>
    <m/>
    <m/>
    <m/>
    <m/>
    <m/>
    <m/>
    <m/>
    <s v="No"/>
    <m/>
    <m/>
    <m/>
    <m/>
    <m/>
    <x v="1"/>
    <s v="Importante"/>
    <s v="Importante"/>
    <s v="Importante"/>
    <s v="Importante"/>
    <s v="Poco importante"/>
    <s v="Importante"/>
    <s v="Importante"/>
    <s v="Ninguna"/>
    <m/>
    <x v="2"/>
    <x v="2"/>
    <x v="0"/>
    <x v="0"/>
    <x v="0"/>
    <x v="2"/>
    <x v="1"/>
    <x v="1"/>
    <x v="0"/>
    <x v="1"/>
    <x v="0"/>
    <x v="0"/>
    <m/>
    <s v="Dueño o propietario"/>
    <m/>
    <n v="8"/>
    <n v="18"/>
    <s v="Completo"/>
    <m/>
    <m/>
    <m/>
    <m/>
    <m/>
    <m/>
    <m/>
    <s v="5 a 10 personas ocupadas"/>
    <s v="5 a 10 personas ocupadas"/>
    <x v="2"/>
    <s v="Comercio"/>
    <x v="0"/>
    <x v="0"/>
    <x v="0"/>
    <x v="0"/>
    <x v="0"/>
    <x v="0"/>
    <x v="1"/>
    <x v="0"/>
    <x v="0"/>
    <x v="0"/>
    <x v="1"/>
    <x v="0"/>
    <x v="0"/>
    <x v="0"/>
    <x v="0"/>
    <x v="1"/>
    <x v="0"/>
    <x v="0"/>
    <x v="0"/>
    <x v="1"/>
    <x v="0"/>
    <x v="1"/>
    <x v="0"/>
    <x v="0"/>
    <x v="1"/>
    <x v="0"/>
    <x v="0"/>
    <s v="MECANICA AUTOTRIZ"/>
    <m/>
    <m/>
    <m/>
    <m/>
    <m/>
    <s v="AUTOMOTORES"/>
    <m/>
    <m/>
    <m/>
    <m/>
    <m/>
    <n v="22.75"/>
    <x v="1"/>
    <x v="2"/>
    <x v="1"/>
    <x v="0"/>
    <x v="0"/>
    <s v="Total"/>
  </r>
  <r>
    <n v="1880"/>
    <x v="0"/>
    <x v="0"/>
    <s v="La Encarnación"/>
    <n v="14101"/>
    <s v="CONFECCION DE PRENDAS DE VESTIR EXTERIOR"/>
    <s v="Industria"/>
    <s v="Manufactura"/>
    <s v="Micro (5 a 10 personas ocupadas)"/>
    <n v="30072024"/>
    <n v="30"/>
    <s v="Julio"/>
    <s v="Año Resultado Final"/>
    <n v="10"/>
    <n v="3"/>
    <n v="31072024"/>
    <n v="31"/>
    <s v="Julio"/>
    <s v="Año Resultado Final"/>
    <n v="1953"/>
    <n v="70"/>
    <x v="1"/>
    <s v="CONFECCION DE PRENDAS DE EXTERIOR  AL POR MENOR"/>
    <s v="Confección de prendas de vestir exterior, excepto prendas de cuero y piel"/>
    <s v="Casa Matriz"/>
    <x v="1"/>
    <n v="2"/>
    <n v="2"/>
    <n v="30"/>
    <n v="30"/>
    <n v="2"/>
    <n v="28"/>
    <n v="15.957446808510641"/>
    <n v="223.40425531914897"/>
    <n v="0"/>
    <n v="0"/>
    <n v="0"/>
    <n v="0"/>
    <n v="79.787234042553209"/>
    <n v="0"/>
    <n v="143.61702127659578"/>
    <n v="0"/>
    <n v="15.957446808510641"/>
    <n v="0"/>
    <n v="0"/>
    <n v="0"/>
    <n v="239.36170212765961"/>
    <n v="30"/>
    <n v="0"/>
    <n v="0"/>
    <n v="0"/>
    <n v="0"/>
    <n v="10"/>
    <n v="0"/>
    <n v="18"/>
    <n v="0"/>
    <n v="2"/>
    <n v="0"/>
    <n v="0"/>
    <n v="0"/>
    <n v="30"/>
    <x v="1"/>
    <s v="Convenio con organizaciones públicas"/>
    <m/>
    <x v="1"/>
    <m/>
    <m/>
    <x v="1"/>
    <s v="Decisión del directorio/propietarios de la empresa"/>
    <m/>
    <x v="0"/>
    <m/>
    <m/>
    <x v="0"/>
    <m/>
    <m/>
    <x v="1"/>
    <m/>
    <n v="7533"/>
    <s v="COSTURERA"/>
    <s v="Sí"/>
    <s v="No"/>
    <s v="No"/>
    <m/>
    <m/>
    <m/>
    <m/>
    <m/>
    <m/>
    <m/>
    <m/>
    <m/>
    <m/>
    <m/>
    <m/>
    <m/>
    <m/>
    <m/>
    <m/>
    <m/>
    <m/>
    <m/>
    <m/>
    <m/>
    <m/>
    <m/>
    <m/>
    <m/>
    <m/>
    <m/>
    <m/>
    <m/>
    <m/>
    <m/>
    <m/>
    <m/>
    <m/>
    <m/>
    <m/>
    <m/>
    <m/>
    <m/>
    <m/>
    <m/>
    <m/>
    <m/>
    <m/>
    <x v="0"/>
    <x v="0"/>
    <x v="0"/>
    <x v="0"/>
    <x v="0"/>
    <x v="0"/>
    <x v="0"/>
    <x v="0"/>
    <x v="0"/>
    <x v="0"/>
    <x v="0"/>
    <x v="0"/>
    <x v="0"/>
    <m/>
    <m/>
    <m/>
    <s v="Redes sociales de la empresa (Facebook, Twitter, Instagram, etc)"/>
    <m/>
    <m/>
    <m/>
    <m/>
    <m/>
    <s v="Avisos en las inmediaciones de la empresa"/>
    <s v="Contactos personales del empleador"/>
    <m/>
    <m/>
    <m/>
    <x v="0"/>
    <x v="0"/>
    <x v="0"/>
    <x v="1"/>
    <x v="0"/>
    <x v="0"/>
    <x v="0"/>
    <x v="2"/>
    <x v="1"/>
    <x v="1"/>
    <s v="Ninguna"/>
    <m/>
    <m/>
    <m/>
    <m/>
    <m/>
    <m/>
    <x v="0"/>
    <m/>
    <m/>
    <x v="1"/>
    <m/>
    <m/>
    <m/>
    <x v="0"/>
    <x v="0"/>
    <x v="1"/>
    <x v="0"/>
    <x v="1"/>
    <x v="0"/>
    <m/>
    <m/>
    <x v="2"/>
    <s v="Probable"/>
    <s v="Poco probable"/>
    <s v="Poco probable"/>
    <s v="Probable"/>
    <s v="Probable"/>
    <x v="0"/>
    <s v="vendedores de salon"/>
    <n v="5223"/>
    <n v="2"/>
    <n v="2"/>
    <n v="2"/>
    <n v="2"/>
    <n v="2"/>
    <m/>
    <m/>
    <m/>
    <m/>
    <m/>
    <m/>
    <m/>
    <m/>
    <m/>
    <m/>
    <m/>
    <m/>
    <m/>
    <m/>
    <m/>
    <m/>
    <m/>
    <m/>
    <m/>
    <m/>
    <m/>
    <m/>
    <m/>
    <m/>
    <m/>
    <m/>
    <m/>
    <m/>
    <x v="0"/>
    <m/>
    <m/>
    <m/>
    <m/>
    <m/>
    <m/>
    <m/>
    <m/>
    <m/>
    <x v="0"/>
    <x v="0"/>
    <x v="0"/>
    <x v="0"/>
    <x v="1"/>
    <x v="1"/>
    <x v="0"/>
    <x v="0"/>
    <m/>
    <x v="0"/>
    <s v="TÉCNICO EN DISEÑO EN MOLDERIA DE COSTURA"/>
    <s v="Corte y confección"/>
    <s v="DISEÑADORA DE COSTURA"/>
    <n v="2163"/>
    <s v="TÉCNICO EN ALTA COSTURA"/>
    <s v="Corte y confección"/>
    <s v="COSTURERA"/>
    <n v="7533"/>
    <m/>
    <m/>
    <m/>
    <m/>
    <m/>
    <m/>
    <m/>
    <m/>
    <m/>
    <m/>
    <m/>
    <m/>
    <m/>
    <m/>
    <m/>
    <m/>
    <s v="Si"/>
    <s v="No"/>
    <m/>
    <m/>
    <m/>
    <m/>
    <x v="0"/>
    <s v="Muy importante"/>
    <s v="Importante"/>
    <s v="Importante"/>
    <s v="Muy importante"/>
    <s v="Importante"/>
    <s v="Muy importante"/>
    <s v="Muy importante"/>
    <s v="Ninguna"/>
    <m/>
    <x v="0"/>
    <x v="0"/>
    <x v="0"/>
    <x v="1"/>
    <x v="1"/>
    <x v="0"/>
    <x v="0"/>
    <x v="0"/>
    <x v="0"/>
    <x v="0"/>
    <x v="0"/>
    <x v="0"/>
    <m/>
    <s v="Jefe / Encargado (no propietario)"/>
    <m/>
    <n v="15"/>
    <n v="22"/>
    <s v="Completo"/>
    <m/>
    <m/>
    <m/>
    <m/>
    <m/>
    <m/>
    <m/>
    <s v="11 a 30 personas ocupadas"/>
    <s v="11 a 30 personas ocupadas"/>
    <x v="1"/>
    <s v="Manufactura"/>
    <x v="0"/>
    <x v="0"/>
    <x v="0"/>
    <x v="0"/>
    <x v="0"/>
    <x v="0"/>
    <x v="1"/>
    <x v="0"/>
    <x v="0"/>
    <x v="0"/>
    <x v="1"/>
    <x v="0"/>
    <x v="0"/>
    <x v="1"/>
    <x v="0"/>
    <x v="0"/>
    <x v="0"/>
    <x v="0"/>
    <x v="0"/>
    <x v="0"/>
    <x v="0"/>
    <x v="1"/>
    <x v="0"/>
    <x v="0"/>
    <x v="1"/>
    <x v="0"/>
    <x v="0"/>
    <s v="TEXTIL Y CONFECCIÓN"/>
    <s v="TEXTIL Y CONFECCIÓN"/>
    <m/>
    <m/>
    <m/>
    <m/>
    <s v="TEXTIL Y CONFECCIÓN"/>
    <s v="TEXTIL Y CONFECCIÓN"/>
    <m/>
    <m/>
    <m/>
    <m/>
    <n v="7.9787234042553203"/>
    <x v="1"/>
    <x v="1"/>
    <x v="0"/>
    <x v="0"/>
    <x v="0"/>
    <s v="Total"/>
  </r>
  <r>
    <n v="1900"/>
    <x v="0"/>
    <x v="0"/>
    <s v="La Encarnación"/>
    <n v="68100"/>
    <s v="ACTIVIDADES INMOBILIARIAS"/>
    <s v="Servicio"/>
    <s v="Servicios inmobiliarios"/>
    <s v="Micro (5 a 10 personas ocupadas)"/>
    <n v="25062024"/>
    <n v="25"/>
    <s v="Junio"/>
    <s v="Año Resultado Final"/>
    <n v="9"/>
    <n v="26"/>
    <n v="25062024"/>
    <n v="25"/>
    <s v="Junio"/>
    <s v="Año Resultado Final"/>
    <n v="1986"/>
    <n v="37"/>
    <x v="1"/>
    <s v="VENTAS DE LOTEAMIENTOS"/>
    <s v="Actividades inmobiliarias realizadas con bienes propios o arrendados"/>
    <s v="Casa Matriz"/>
    <x v="1"/>
    <n v="5"/>
    <n v="1"/>
    <n v="16"/>
    <n v="7"/>
    <n v="5"/>
    <n v="2"/>
    <n v="78.614457831325495"/>
    <n v="31.445783132530199"/>
    <n v="0"/>
    <n v="0"/>
    <n v="0"/>
    <n v="0"/>
    <n v="0"/>
    <n v="0"/>
    <n v="0"/>
    <n v="0"/>
    <n v="94.3373493975906"/>
    <n v="0"/>
    <n v="15.722891566265099"/>
    <n v="0"/>
    <n v="110.06024096385569"/>
    <n v="7"/>
    <n v="0"/>
    <n v="0"/>
    <n v="0"/>
    <n v="0"/>
    <n v="0"/>
    <n v="0"/>
    <n v="0"/>
    <n v="0"/>
    <n v="6"/>
    <n v="0"/>
    <n v="1"/>
    <n v="0"/>
    <n v="7"/>
    <x v="0"/>
    <m/>
    <m/>
    <x v="1"/>
    <m/>
    <m/>
    <x v="0"/>
    <m/>
    <m/>
    <x v="0"/>
    <m/>
    <m/>
    <x v="0"/>
    <m/>
    <m/>
    <x v="1"/>
    <m/>
    <n v="2611"/>
    <s v="ABOGADO O ESTUDIANTE DE DERECHO"/>
    <s v="Sí"/>
    <s v="No"/>
    <s v="No"/>
    <m/>
    <m/>
    <m/>
    <m/>
    <m/>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0"/>
    <x v="0"/>
    <s v="Ninguna"/>
    <m/>
    <m/>
    <m/>
    <m/>
    <m/>
    <m/>
    <x v="1"/>
    <m/>
    <m/>
    <x v="3"/>
    <s v="Nuevas contrataciones"/>
    <m/>
    <m/>
    <x v="0"/>
    <x v="0"/>
    <x v="0"/>
    <x v="0"/>
    <x v="0"/>
    <x v="0"/>
    <m/>
    <m/>
    <x v="2"/>
    <s v="Probable"/>
    <s v="Poco probable"/>
    <s v="Poco probable"/>
    <s v="Probable"/>
    <s v="Muy probable"/>
    <x v="0"/>
    <s v="vendedores externos"/>
    <n v="3334"/>
    <n v="5"/>
    <n v="5"/>
    <n v="5"/>
    <n v="5"/>
    <n v="5"/>
    <m/>
    <m/>
    <m/>
    <m/>
    <m/>
    <m/>
    <m/>
    <m/>
    <m/>
    <m/>
    <m/>
    <m/>
    <m/>
    <m/>
    <m/>
    <m/>
    <m/>
    <m/>
    <m/>
    <m/>
    <m/>
    <m/>
    <m/>
    <m/>
    <m/>
    <m/>
    <m/>
    <m/>
    <x v="0"/>
    <m/>
    <m/>
    <m/>
    <m/>
    <m/>
    <m/>
    <m/>
    <m/>
    <m/>
    <x v="0"/>
    <x v="0"/>
    <x v="0"/>
    <x v="0"/>
    <x v="1"/>
    <x v="1"/>
    <x v="0"/>
    <x v="0"/>
    <m/>
    <x v="0"/>
    <s v="ATENCION AL CLIENTE"/>
    <s v="Técnicas de recepción y atención al cliente"/>
    <s v="VENDEDOR EXTERNO"/>
    <n v="3334"/>
    <m/>
    <m/>
    <m/>
    <m/>
    <m/>
    <m/>
    <m/>
    <m/>
    <m/>
    <m/>
    <m/>
    <m/>
    <m/>
    <m/>
    <m/>
    <m/>
    <m/>
    <m/>
    <m/>
    <m/>
    <s v="Si"/>
    <s v="No"/>
    <m/>
    <m/>
    <m/>
    <m/>
    <x v="1"/>
    <s v="Muy importante"/>
    <s v="Muy importante"/>
    <s v="Muy importante"/>
    <s v="Importante"/>
    <s v="Muy importante"/>
    <s v="Muy importante"/>
    <s v="Muy importante"/>
    <s v="Ninguna"/>
    <m/>
    <x v="0"/>
    <x v="2"/>
    <x v="0"/>
    <x v="0"/>
    <x v="0"/>
    <x v="1"/>
    <x v="0"/>
    <x v="0"/>
    <x v="0"/>
    <x v="0"/>
    <x v="0"/>
    <x v="0"/>
    <m/>
    <s v="Gerente / Directivo"/>
    <m/>
    <n v="18"/>
    <n v="52"/>
    <s v="Completo"/>
    <m/>
    <m/>
    <m/>
    <m/>
    <m/>
    <m/>
    <m/>
    <s v="11 a 30 personas ocupadas"/>
    <s v="5 a 10 personas ocupadas"/>
    <x v="0"/>
    <s v="Servicios inmobiliarios"/>
    <x v="0"/>
    <x v="1"/>
    <x v="0"/>
    <x v="0"/>
    <x v="0"/>
    <x v="0"/>
    <x v="0"/>
    <x v="0"/>
    <x v="0"/>
    <x v="0"/>
    <x v="1"/>
    <x v="1"/>
    <x v="0"/>
    <x v="0"/>
    <x v="0"/>
    <x v="0"/>
    <x v="0"/>
    <x v="0"/>
    <x v="0"/>
    <x v="1"/>
    <x v="1"/>
    <x v="1"/>
    <x v="0"/>
    <x v="0"/>
    <x v="0"/>
    <x v="0"/>
    <x v="0"/>
    <s v="ATENCIÓN AL CLIENTE, RECEPCIÓN"/>
    <m/>
    <m/>
    <m/>
    <m/>
    <m/>
    <s v="ADMINISTRACIÓN Y GESTIÓN"/>
    <m/>
    <m/>
    <m/>
    <m/>
    <m/>
    <n v="15.722891566265099"/>
    <x v="1"/>
    <x v="1"/>
    <x v="0"/>
    <x v="0"/>
    <x v="0"/>
    <s v="Total"/>
  </r>
  <r>
    <n v="1930"/>
    <x v="0"/>
    <x v="0"/>
    <s v="La Encarnación"/>
    <n v="69100"/>
    <s v="SERVICIOS JURIDICOS CIVILES Y COMERCIALES"/>
    <s v="Servicio"/>
    <s v="Servicios a las empresas"/>
    <s v="Micro (5 a 10 personas ocupadas)"/>
    <n v="4062024"/>
    <n v="4"/>
    <s v="Junio"/>
    <s v="Año Resultado Final"/>
    <n v="10"/>
    <n v="0"/>
    <n v="27062024"/>
    <n v="27"/>
    <s v="Junio"/>
    <s v="Año Resultado Final"/>
    <n v="1993"/>
    <n v="30"/>
    <x v="1"/>
    <s v="SERVICIOS JURIDICOS"/>
    <s v="Actividades de servicios jurídicos y notariales prestados por profesionales independientes"/>
    <s v="Único"/>
    <x v="0"/>
    <m/>
    <m/>
    <n v="38"/>
    <n v="38"/>
    <n v="21"/>
    <n v="17"/>
    <n v="213.9729729729732"/>
    <n v="173.2162162162164"/>
    <n v="0"/>
    <n v="0"/>
    <n v="0"/>
    <n v="0"/>
    <n v="10.1891891891892"/>
    <n v="0"/>
    <n v="0"/>
    <n v="0"/>
    <n v="183.40540540540559"/>
    <n v="152.83783783783801"/>
    <n v="30.5675675675676"/>
    <n v="10.1891891891892"/>
    <n v="387.18918918918962"/>
    <n v="38"/>
    <n v="0"/>
    <n v="0"/>
    <n v="0"/>
    <n v="0"/>
    <n v="1"/>
    <n v="0"/>
    <n v="0"/>
    <n v="0"/>
    <n v="18"/>
    <n v="15"/>
    <n v="3"/>
    <n v="1"/>
    <n v="38"/>
    <x v="1"/>
    <s v="Decisión del directorio/propietarios de la empresa"/>
    <m/>
    <x v="1"/>
    <m/>
    <m/>
    <x v="0"/>
    <m/>
    <m/>
    <x v="0"/>
    <m/>
    <m/>
    <x v="0"/>
    <m/>
    <m/>
    <x v="1"/>
    <m/>
    <n v="2611"/>
    <s v="ABOGADO GESTOR DE JUICIOS"/>
    <s v="Sí"/>
    <s v="Sí"/>
    <s v="Sí"/>
    <n v="2611"/>
    <s v="SUPERVISOR DE ABOGADOS GESTORES"/>
    <s v="Sí"/>
    <s v="Sí"/>
    <s v="Sí"/>
    <n v="3411"/>
    <s v="ORDENANZAS REPARTIDOR DE DOCUMENTOS"/>
    <s v="Sí"/>
    <s v="Sí"/>
    <s v="Candidatos sin capacitación o habilidades técnicas necesarios"/>
    <s v="Candidatos sin habilidades blandas o socioemocionales (proactividad, actitud de aprendizaje, compromiso, entre otros)"/>
    <m/>
    <s v="Candidatos con falt de experiencia laboral"/>
    <m/>
    <m/>
    <m/>
    <m/>
    <m/>
    <s v="Candidatos sin habilidades blandas o socioemocionales (proactividad, actitud de aprendizaje, compromiso, entre otros)"/>
    <m/>
    <s v="Candidatos con falt de experiencia laboral"/>
    <m/>
    <m/>
    <m/>
    <m/>
    <s v="Candidatos sin capacitación o habilidades técnicas necesarios"/>
    <m/>
    <m/>
    <s v="Candidatos con falt de experiencia laboral"/>
    <m/>
    <s v="Falta de postulantes/candidatos"/>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0"/>
    <x v="0"/>
    <x v="0"/>
    <x v="1"/>
    <x v="0"/>
    <x v="0"/>
    <x v="1"/>
    <x v="1"/>
    <x v="0"/>
    <m/>
    <m/>
    <m/>
    <m/>
    <m/>
    <s v="Redes de profesionales o egresados"/>
    <s v="Recomendaciones de trabajadores de la empresa u otros actores"/>
    <m/>
    <m/>
    <m/>
    <s v="Contactos personales del empleador"/>
    <s v="Banco de currículos de la empresa"/>
    <m/>
    <m/>
    <x v="0"/>
    <x v="0"/>
    <x v="0"/>
    <x v="1"/>
    <x v="0"/>
    <x v="1"/>
    <x v="0"/>
    <x v="1"/>
    <x v="0"/>
    <x v="0"/>
    <s v="Ninguna"/>
    <m/>
    <m/>
    <m/>
    <m/>
    <m/>
    <m/>
    <x v="1"/>
    <m/>
    <s v="Ambos"/>
    <x v="2"/>
    <s v="Ambos"/>
    <m/>
    <m/>
    <x v="0"/>
    <x v="0"/>
    <x v="1"/>
    <x v="1"/>
    <x v="0"/>
    <x v="1"/>
    <m/>
    <m/>
    <x v="3"/>
    <s v="Poco probable"/>
    <s v="Poco probable"/>
    <s v="Poco probable"/>
    <s v="Muy probable"/>
    <s v="Muy probable"/>
    <x v="0"/>
    <s v="abogados gestores"/>
    <n v="2611"/>
    <n v="2"/>
    <n v="2"/>
    <n v="1"/>
    <n v="1"/>
    <n v="1"/>
    <s v="especialista en recursos humanos"/>
    <n v="2423"/>
    <n v="0"/>
    <n v="1"/>
    <n v="1"/>
    <n v="0"/>
    <n v="0"/>
    <s v="asistente de contabilidad"/>
    <n v="4311"/>
    <n v="0"/>
    <n v="1"/>
    <n v="0"/>
    <n v="0"/>
    <n v="0"/>
    <m/>
    <m/>
    <m/>
    <m/>
    <m/>
    <m/>
    <m/>
    <m/>
    <m/>
    <m/>
    <m/>
    <m/>
    <m/>
    <m/>
    <x v="0"/>
    <m/>
    <m/>
    <m/>
    <m/>
    <m/>
    <m/>
    <m/>
    <m/>
    <m/>
    <x v="1"/>
    <x v="0"/>
    <x v="0"/>
    <x v="0"/>
    <x v="0"/>
    <x v="1"/>
    <x v="1"/>
    <x v="0"/>
    <s v="ORGANIZACION DEL TIEMPO"/>
    <x v="0"/>
    <s v="PROCESOS JUDICIALES"/>
    <s v="OTROS"/>
    <s v="GESTORES ABOGADOS"/>
    <n v="2611"/>
    <s v="OFFICE"/>
    <s v="Operación básica de computadoras"/>
    <s v="ADMINISTRADOR"/>
    <n v="2421"/>
    <s v="OFFICE"/>
    <s v="Operación básica de computadoras"/>
    <s v="AUXILIAR CONTABLE"/>
    <n v="4311"/>
    <s v="OFICCE"/>
    <s v="Operación básica de computadoras"/>
    <s v="ABOGADOS"/>
    <n v="2611"/>
    <m/>
    <m/>
    <m/>
    <m/>
    <m/>
    <m/>
    <m/>
    <m/>
    <s v="Si"/>
    <s v="Si"/>
    <s v="Si"/>
    <s v="No"/>
    <m/>
    <m/>
    <x v="1"/>
    <s v="Muy importante"/>
    <s v="Muy importante"/>
    <s v="Muy importante"/>
    <s v="Muy importante"/>
    <s v="Muy importante"/>
    <s v="Muy importante"/>
    <s v="Muy importante"/>
    <s v="Ninguna"/>
    <m/>
    <x v="0"/>
    <x v="2"/>
    <x v="0"/>
    <x v="0"/>
    <x v="0"/>
    <x v="0"/>
    <x v="0"/>
    <x v="0"/>
    <x v="0"/>
    <x v="1"/>
    <x v="0"/>
    <x v="0"/>
    <m/>
    <s v="Jefe / Encargado (no propietario)"/>
    <m/>
    <n v="13"/>
    <n v="29"/>
    <s v="Completo"/>
    <m/>
    <m/>
    <m/>
    <m/>
    <m/>
    <m/>
    <s v="CORREGIDO SECCION E4 PUESTO DE  CAPACITACION 27-06-24"/>
    <s v="31 a 50 personas ocupadas"/>
    <s v="31 a 50 personas ocupadas"/>
    <x v="0"/>
    <s v="Servicios a las empresas"/>
    <x v="0"/>
    <x v="1"/>
    <x v="1"/>
    <x v="0"/>
    <x v="0"/>
    <x v="0"/>
    <x v="0"/>
    <x v="0"/>
    <x v="0"/>
    <x v="0"/>
    <x v="0"/>
    <x v="0"/>
    <x v="1"/>
    <x v="0"/>
    <x v="0"/>
    <x v="0"/>
    <x v="0"/>
    <x v="0"/>
    <x v="0"/>
    <x v="0"/>
    <x v="0"/>
    <x v="0"/>
    <x v="0"/>
    <x v="0"/>
    <x v="0"/>
    <x v="0"/>
    <x v="0"/>
    <s v="LEYES LABORALES, JUDICIALES, TRIBUTARIAS"/>
    <s v="OFIMATICA"/>
    <s v="OFIMATICA"/>
    <s v="OFIMATICA"/>
    <m/>
    <m/>
    <s v="ADMINISTRACIÓN Y GESTIÓN"/>
    <s v="TIC"/>
    <s v="TIC"/>
    <s v="TIC"/>
    <m/>
    <m/>
    <n v="10.1891891891892"/>
    <x v="1"/>
    <x v="2"/>
    <x v="0"/>
    <x v="0"/>
    <x v="0"/>
    <s v="Total"/>
  </r>
  <r>
    <n v="2584"/>
    <x v="0"/>
    <x v="0"/>
    <s v="La Encarnación"/>
    <n v="69100"/>
    <s v="SERVICIO DE ASESORIA JURIDICA"/>
    <s v="Servicio"/>
    <s v="Servicios a las empresas"/>
    <s v="Micro (5 a 10 personas ocupadas)"/>
    <n v="4072024"/>
    <n v="4"/>
    <s v="Julio"/>
    <s v="Año Resultado Final"/>
    <n v="11"/>
    <n v="3"/>
    <n v="4072024"/>
    <n v="4"/>
    <s v="Julio"/>
    <s v="Año Resultado Final"/>
    <n v="2005"/>
    <n v="18"/>
    <x v="0"/>
    <s v="ASESORIA JURIDICA"/>
    <s v="Actividades de servicios jurídicos y notariales prestados por profesionales independientes"/>
    <s v="Único"/>
    <x v="0"/>
    <m/>
    <m/>
    <n v="5"/>
    <n v="5"/>
    <n v="3"/>
    <n v="2"/>
    <n v="39.805970149253696"/>
    <n v="26.537313432835798"/>
    <n v="0"/>
    <n v="0"/>
    <n v="0"/>
    <n v="0"/>
    <n v="0"/>
    <n v="0"/>
    <n v="0"/>
    <n v="0"/>
    <n v="26.537313432835798"/>
    <n v="0"/>
    <n v="39.805970149253696"/>
    <n v="0"/>
    <n v="66.343283582089498"/>
    <n v="5"/>
    <n v="0"/>
    <n v="0"/>
    <n v="0"/>
    <n v="0"/>
    <n v="0"/>
    <n v="0"/>
    <n v="0"/>
    <n v="0"/>
    <n v="2"/>
    <n v="0"/>
    <n v="3"/>
    <n v="0"/>
    <n v="5"/>
    <x v="0"/>
    <m/>
    <m/>
    <x v="1"/>
    <m/>
    <m/>
    <x v="0"/>
    <m/>
    <m/>
    <x v="0"/>
    <m/>
    <m/>
    <x v="0"/>
    <m/>
    <m/>
    <x v="0"/>
    <m/>
    <m/>
    <m/>
    <m/>
    <m/>
    <m/>
    <m/>
    <m/>
    <m/>
    <m/>
    <m/>
    <m/>
    <m/>
    <m/>
    <m/>
    <m/>
    <m/>
    <m/>
    <m/>
    <m/>
    <m/>
    <m/>
    <m/>
    <m/>
    <m/>
    <m/>
    <m/>
    <m/>
    <m/>
    <m/>
    <m/>
    <m/>
    <m/>
    <m/>
    <m/>
    <m/>
    <m/>
    <m/>
    <m/>
    <m/>
    <m/>
    <m/>
    <m/>
    <m/>
    <m/>
    <m/>
    <m/>
    <m/>
    <m/>
    <m/>
    <x v="0"/>
    <x v="0"/>
    <x v="0"/>
    <x v="1"/>
    <x v="0"/>
    <x v="0"/>
    <x v="0"/>
    <x v="1"/>
    <x v="0"/>
    <x v="0"/>
    <x v="0"/>
    <x v="0"/>
    <x v="0"/>
    <m/>
    <m/>
    <m/>
    <m/>
    <m/>
    <s v="Redes de profesionales o egresados"/>
    <m/>
    <m/>
    <m/>
    <m/>
    <m/>
    <m/>
    <m/>
    <m/>
    <x v="0"/>
    <x v="0"/>
    <x v="0"/>
    <x v="1"/>
    <x v="0"/>
    <x v="2"/>
    <x v="0"/>
    <x v="0"/>
    <x v="2"/>
    <x v="1"/>
    <s v="Ninguna"/>
    <m/>
    <m/>
    <m/>
    <m/>
    <m/>
    <m/>
    <x v="1"/>
    <m/>
    <m/>
    <x v="1"/>
    <m/>
    <m/>
    <m/>
    <x v="1"/>
    <x v="1"/>
    <x v="1"/>
    <x v="1"/>
    <x v="1"/>
    <x v="1"/>
    <m/>
    <m/>
    <x v="2"/>
    <s v="Probable"/>
    <s v="Poco probable"/>
    <s v="Poco probable"/>
    <s v="Probable"/>
    <s v="Probable"/>
    <x v="0"/>
    <s v="asistente de estudio jurídico"/>
    <n v="3342"/>
    <n v="2"/>
    <n v="0"/>
    <n v="0"/>
    <n v="0"/>
    <n v="0"/>
    <m/>
    <m/>
    <m/>
    <m/>
    <m/>
    <m/>
    <m/>
    <m/>
    <m/>
    <m/>
    <m/>
    <m/>
    <m/>
    <m/>
    <m/>
    <m/>
    <m/>
    <m/>
    <m/>
    <m/>
    <m/>
    <m/>
    <m/>
    <m/>
    <m/>
    <m/>
    <m/>
    <m/>
    <x v="0"/>
    <m/>
    <m/>
    <m/>
    <m/>
    <m/>
    <m/>
    <m/>
    <m/>
    <m/>
    <x v="1"/>
    <x v="1"/>
    <x v="1"/>
    <x v="1"/>
    <x v="1"/>
    <x v="0"/>
    <x v="0"/>
    <x v="0"/>
    <m/>
    <x v="0"/>
    <s v="CAPACITACIÓNES EN INTELIGENCIA ARTIFICIAL (SISTEMAS EXPERTOS JURIDICOS)"/>
    <s v="Herramientas digitales para la gestión y productividad"/>
    <s v="ASISTENTE JURIDICO"/>
    <n v="3342"/>
    <m/>
    <m/>
    <m/>
    <m/>
    <m/>
    <m/>
    <m/>
    <m/>
    <m/>
    <m/>
    <m/>
    <m/>
    <m/>
    <m/>
    <m/>
    <m/>
    <m/>
    <m/>
    <m/>
    <m/>
    <s v="No"/>
    <m/>
    <m/>
    <m/>
    <m/>
    <m/>
    <x v="1"/>
    <s v="Importante"/>
    <s v="Importante"/>
    <s v="Importante"/>
    <s v="Importante"/>
    <s v="Importante"/>
    <s v="Importante"/>
    <s v="Importante"/>
    <s v="Ninguna"/>
    <m/>
    <x v="2"/>
    <x v="1"/>
    <x v="0"/>
    <x v="0"/>
    <x v="0"/>
    <x v="0"/>
    <x v="1"/>
    <x v="1"/>
    <x v="0"/>
    <x v="1"/>
    <x v="0"/>
    <x v="0"/>
    <m/>
    <s v="Jefe / Encargado (no propietario)"/>
    <m/>
    <n v="14"/>
    <n v="16"/>
    <s v="Completo"/>
    <m/>
    <m/>
    <m/>
    <m/>
    <m/>
    <m/>
    <m/>
    <s v="5 a 10 personas ocupadas"/>
    <s v="5 a 10 personas ocupadas"/>
    <x v="0"/>
    <s v="Servicios a las empresas"/>
    <x v="0"/>
    <x v="0"/>
    <x v="0"/>
    <x v="0"/>
    <x v="0"/>
    <x v="0"/>
    <x v="0"/>
    <x v="0"/>
    <x v="0"/>
    <x v="0"/>
    <x v="1"/>
    <x v="1"/>
    <x v="0"/>
    <x v="0"/>
    <x v="0"/>
    <x v="0"/>
    <x v="0"/>
    <x v="0"/>
    <x v="0"/>
    <x v="1"/>
    <x v="1"/>
    <x v="1"/>
    <x v="0"/>
    <x v="0"/>
    <x v="0"/>
    <x v="0"/>
    <x v="0"/>
    <s v="HERRAMIENTAS DE ANÁLISIS DE DATOS"/>
    <m/>
    <m/>
    <m/>
    <m/>
    <m/>
    <s v="TIC"/>
    <m/>
    <m/>
    <m/>
    <m/>
    <m/>
    <n v="13.268656716417899"/>
    <x v="0"/>
    <x v="0"/>
    <x v="1"/>
    <x v="0"/>
    <x v="0"/>
    <s v="Total"/>
  </r>
  <r>
    <n v="2585"/>
    <x v="0"/>
    <x v="0"/>
    <s v="La Encarnación"/>
    <n v="53200"/>
    <s v="SERVICIOS DE COURRIER"/>
    <s v="Servicio"/>
    <s v="Transporte"/>
    <s v="Grandes (con 51 o más personas ocupadas)"/>
    <n v="4062024"/>
    <n v="4"/>
    <s v="Junio"/>
    <s v="Año Resultado Final"/>
    <n v="14"/>
    <n v="3"/>
    <n v="29072024"/>
    <n v="29"/>
    <s v="Julio"/>
    <s v="Año Resultado Final"/>
    <n v="2004"/>
    <n v="19"/>
    <x v="0"/>
    <s v="CORREO PRIVADO"/>
    <s v="Servicios de mensajería"/>
    <s v="Único"/>
    <x v="0"/>
    <m/>
    <m/>
    <n v="119"/>
    <n v="119"/>
    <n v="83"/>
    <n v="36"/>
    <n v="657.85185185185219"/>
    <n v="285.33333333333348"/>
    <n v="0"/>
    <n v="0"/>
    <n v="0"/>
    <n v="0"/>
    <n v="475.55555555555583"/>
    <n v="309.11111111111126"/>
    <n v="0"/>
    <n v="0"/>
    <n v="15.85185185185186"/>
    <n v="134.74074074074082"/>
    <n v="0"/>
    <n v="7.92592592592593"/>
    <n v="943.18518518518567"/>
    <n v="119"/>
    <n v="0"/>
    <n v="0"/>
    <n v="0"/>
    <n v="0"/>
    <n v="60"/>
    <n v="39"/>
    <n v="0"/>
    <n v="0"/>
    <n v="2"/>
    <n v="17"/>
    <n v="0"/>
    <n v="1"/>
    <n v="119"/>
    <x v="1"/>
    <s v="Decisión del directorio/propietarios de la empresa"/>
    <m/>
    <x v="0"/>
    <s v="Decisión del directorio/propietarios de la empresa"/>
    <m/>
    <x v="1"/>
    <s v="Decisión del directorio/propietarios de la empresa"/>
    <m/>
    <x v="1"/>
    <s v="Decisión del directorio/propietarios de la empresa"/>
    <m/>
    <x v="0"/>
    <m/>
    <m/>
    <x v="1"/>
    <m/>
    <n v="9321"/>
    <s v="LOGISTICA (Encargado de Controlar EL ENSOBRADO DE TARJETAS)"/>
    <s v="Sí"/>
    <s v="Sí"/>
    <s v="Sí"/>
    <n v="8321"/>
    <s v="DELIVERY EN MOTO"/>
    <s v="No"/>
    <s v="Sí"/>
    <s v="Sí"/>
    <n v="4412"/>
    <s v="ENSOBRADOR DE DOCUMENTOS"/>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s v="Utilizar tecnología o maquinaria para sustituir el trabajo de la vacante"/>
    <m/>
    <m/>
    <m/>
    <m/>
    <m/>
    <m/>
    <m/>
    <x v="0"/>
    <x v="1"/>
    <x v="0"/>
    <x v="1"/>
    <x v="0"/>
    <x v="1"/>
    <x v="1"/>
    <x v="0"/>
    <x v="0"/>
    <x v="0"/>
    <x v="1"/>
    <x v="1"/>
    <x v="0"/>
    <m/>
    <m/>
    <s v="Plataforma web privada gratuita (Bolsas de trabajo) (excluyendo redes sociales)"/>
    <m/>
    <m/>
    <m/>
    <s v="Recomendaciones de trabajadores de la empresa u otros actores"/>
    <m/>
    <m/>
    <m/>
    <s v="Contactos personales del empleador"/>
    <s v="Banco de currículos de la empresa"/>
    <m/>
    <m/>
    <x v="0"/>
    <x v="0"/>
    <x v="1"/>
    <x v="0"/>
    <x v="0"/>
    <x v="1"/>
    <x v="0"/>
    <x v="0"/>
    <x v="2"/>
    <x v="2"/>
    <s v="Ninguna"/>
    <m/>
    <m/>
    <m/>
    <s v="Ambos"/>
    <s v="Ambos"/>
    <m/>
    <x v="1"/>
    <m/>
    <m/>
    <x v="1"/>
    <m/>
    <m/>
    <m/>
    <x v="0"/>
    <x v="0"/>
    <x v="1"/>
    <x v="1"/>
    <x v="1"/>
    <x v="1"/>
    <m/>
    <m/>
    <x v="0"/>
    <s v="Probable"/>
    <s v="Probable"/>
    <s v="Probable"/>
    <s v="Poco probable"/>
    <s v="Muy probable"/>
    <x v="1"/>
    <m/>
    <m/>
    <m/>
    <m/>
    <m/>
    <m/>
    <m/>
    <m/>
    <m/>
    <m/>
    <m/>
    <m/>
    <m/>
    <m/>
    <m/>
    <m/>
    <m/>
    <m/>
    <m/>
    <m/>
    <m/>
    <m/>
    <m/>
    <m/>
    <m/>
    <m/>
    <m/>
    <m/>
    <m/>
    <m/>
    <m/>
    <m/>
    <m/>
    <m/>
    <m/>
    <x v="0"/>
    <m/>
    <m/>
    <m/>
    <m/>
    <m/>
    <m/>
    <m/>
    <m/>
    <m/>
    <x v="1"/>
    <x v="0"/>
    <x v="0"/>
    <x v="0"/>
    <x v="0"/>
    <x v="1"/>
    <x v="0"/>
    <x v="0"/>
    <m/>
    <x v="1"/>
    <m/>
    <m/>
    <m/>
    <m/>
    <m/>
    <m/>
    <m/>
    <m/>
    <m/>
    <m/>
    <m/>
    <m/>
    <m/>
    <m/>
    <m/>
    <m/>
    <m/>
    <m/>
    <m/>
    <m/>
    <m/>
    <m/>
    <m/>
    <m/>
    <m/>
    <m/>
    <m/>
    <m/>
    <m/>
    <m/>
    <x v="1"/>
    <s v="Importante"/>
    <s v="Muy importante"/>
    <s v="Importante"/>
    <s v="Importante"/>
    <s v="Poco importante"/>
    <s v="Importante"/>
    <s v="Importante"/>
    <s v="Ninguna"/>
    <m/>
    <x v="2"/>
    <x v="2"/>
    <x v="0"/>
    <x v="2"/>
    <x v="2"/>
    <x v="2"/>
    <x v="1"/>
    <x v="1"/>
    <x v="1"/>
    <x v="1"/>
    <x v="1"/>
    <x v="0"/>
    <m/>
    <s v="Dueño o propietario"/>
    <m/>
    <n v="8"/>
    <n v="30"/>
    <s v="Completo"/>
    <m/>
    <m/>
    <m/>
    <m/>
    <m/>
    <m/>
    <s v="LA ENTREVISTA COMENZÓ CON LA ASISTENTE DE GERENCIA Y TERMINÓ CON EL DUEÑO."/>
    <s v="51 y más personas ocupadas"/>
    <s v="51 y más personas ocupadas"/>
    <x v="0"/>
    <s v="Transporte"/>
    <x v="0"/>
    <x v="0"/>
    <x v="0"/>
    <x v="1"/>
    <x v="0"/>
    <x v="0"/>
    <x v="0"/>
    <x v="1"/>
    <x v="1"/>
    <x v="0"/>
    <x v="1"/>
    <x v="0"/>
    <x v="0"/>
    <x v="0"/>
    <x v="0"/>
    <x v="0"/>
    <x v="0"/>
    <x v="0"/>
    <x v="0"/>
    <x v="1"/>
    <x v="0"/>
    <x v="1"/>
    <x v="0"/>
    <x v="0"/>
    <x v="0"/>
    <x v="0"/>
    <x v="0"/>
    <m/>
    <m/>
    <m/>
    <m/>
    <m/>
    <m/>
    <m/>
    <m/>
    <m/>
    <m/>
    <m/>
    <m/>
    <n v="7.92592592592593"/>
    <x v="2"/>
    <x v="2"/>
    <x v="0"/>
    <x v="0"/>
    <x v="1"/>
    <s v="Total"/>
  </r>
  <r>
    <n v="2836"/>
    <x v="0"/>
    <x v="0"/>
    <s v="La Encarnación"/>
    <n v="52293"/>
    <s v="ACTIVIDADES DE SERVICIO DE DESPACHANTES DE ADUANAS"/>
    <s v="Servicio"/>
    <s v="Transporte"/>
    <s v="Micro (5 a 10 personas ocupadas)"/>
    <n v="4062024"/>
    <n v="4"/>
    <s v="Junio"/>
    <s v="Año Resultado Final"/>
    <n v="10"/>
    <n v="6"/>
    <n v="6062024"/>
    <n v="6"/>
    <s v="Junio"/>
    <s v="Año Resultado Final"/>
    <n v="2000"/>
    <n v="23"/>
    <x v="2"/>
    <s v="SERVICIOS DE DESPACHO ADUANERO"/>
    <s v="Actividades de los despachantes de Aduana"/>
    <s v="Único"/>
    <x v="0"/>
    <m/>
    <m/>
    <n v="10"/>
    <n v="10"/>
    <n v="8"/>
    <n v="2"/>
    <n v="106.14925373134319"/>
    <n v="26.537313432835798"/>
    <n v="0"/>
    <n v="0"/>
    <n v="0"/>
    <n v="0"/>
    <n v="79.611940298507392"/>
    <n v="0"/>
    <n v="53.074626865671597"/>
    <n v="0"/>
    <n v="0"/>
    <n v="0"/>
    <n v="0"/>
    <n v="0"/>
    <n v="132.686567164179"/>
    <n v="10"/>
    <n v="0"/>
    <n v="0"/>
    <n v="0"/>
    <n v="0"/>
    <n v="6"/>
    <n v="0"/>
    <n v="4"/>
    <n v="0"/>
    <n v="0"/>
    <n v="0"/>
    <n v="0"/>
    <n v="0"/>
    <n v="10"/>
    <x v="0"/>
    <m/>
    <m/>
    <x v="1"/>
    <m/>
    <m/>
    <x v="1"/>
    <s v="Decisión del directorio/propietarios de la empresa"/>
    <m/>
    <x v="0"/>
    <m/>
    <m/>
    <x v="0"/>
    <m/>
    <m/>
    <x v="0"/>
    <m/>
    <m/>
    <m/>
    <m/>
    <m/>
    <m/>
    <m/>
    <m/>
    <m/>
    <m/>
    <m/>
    <m/>
    <m/>
    <m/>
    <m/>
    <m/>
    <m/>
    <m/>
    <m/>
    <m/>
    <m/>
    <m/>
    <m/>
    <m/>
    <m/>
    <m/>
    <m/>
    <m/>
    <m/>
    <m/>
    <m/>
    <m/>
    <m/>
    <m/>
    <m/>
    <m/>
    <m/>
    <m/>
    <m/>
    <m/>
    <m/>
    <m/>
    <m/>
    <m/>
    <m/>
    <m/>
    <m/>
    <m/>
    <m/>
    <m/>
    <x v="1"/>
    <x v="0"/>
    <x v="0"/>
    <x v="0"/>
    <x v="0"/>
    <x v="1"/>
    <x v="0"/>
    <x v="1"/>
    <x v="0"/>
    <x v="0"/>
    <x v="1"/>
    <x v="1"/>
    <x v="0"/>
    <m/>
    <m/>
    <m/>
    <m/>
    <m/>
    <m/>
    <m/>
    <m/>
    <m/>
    <m/>
    <s v="Contactos personales del empleador"/>
    <m/>
    <m/>
    <m/>
    <x v="0"/>
    <x v="0"/>
    <x v="0"/>
    <x v="1"/>
    <x v="0"/>
    <x v="1"/>
    <x v="0"/>
    <x v="0"/>
    <x v="1"/>
    <x v="1"/>
    <s v="Ninguna"/>
    <m/>
    <m/>
    <m/>
    <m/>
    <m/>
    <m/>
    <x v="1"/>
    <m/>
    <m/>
    <x v="1"/>
    <m/>
    <m/>
    <m/>
    <x v="1"/>
    <x v="1"/>
    <x v="1"/>
    <x v="1"/>
    <x v="1"/>
    <x v="1"/>
    <m/>
    <m/>
    <x v="2"/>
    <s v="Poco probable"/>
    <s v="Poco probable"/>
    <s v="Poco probable"/>
    <s v="Poco probable"/>
    <s v="Muy probable"/>
    <x v="2"/>
    <m/>
    <m/>
    <m/>
    <m/>
    <m/>
    <m/>
    <m/>
    <m/>
    <m/>
    <m/>
    <m/>
    <m/>
    <m/>
    <m/>
    <m/>
    <m/>
    <m/>
    <m/>
    <m/>
    <m/>
    <m/>
    <m/>
    <m/>
    <m/>
    <m/>
    <m/>
    <m/>
    <m/>
    <m/>
    <m/>
    <m/>
    <m/>
    <m/>
    <m/>
    <m/>
    <x v="0"/>
    <m/>
    <m/>
    <m/>
    <m/>
    <m/>
    <m/>
    <m/>
    <m/>
    <m/>
    <x v="0"/>
    <x v="0"/>
    <x v="0"/>
    <x v="0"/>
    <x v="1"/>
    <x v="1"/>
    <x v="0"/>
    <x v="0"/>
    <m/>
    <x v="1"/>
    <m/>
    <m/>
    <m/>
    <m/>
    <m/>
    <m/>
    <m/>
    <m/>
    <m/>
    <m/>
    <m/>
    <m/>
    <m/>
    <m/>
    <m/>
    <m/>
    <m/>
    <m/>
    <m/>
    <m/>
    <m/>
    <m/>
    <m/>
    <m/>
    <m/>
    <m/>
    <m/>
    <m/>
    <m/>
    <m/>
    <x v="0"/>
    <s v="Importante"/>
    <s v="Poco importante"/>
    <s v="Importante"/>
    <s v="Importante"/>
    <s v="Importante"/>
    <s v="Importante"/>
    <s v="Importante"/>
    <s v="Ninguna"/>
    <m/>
    <x v="2"/>
    <x v="0"/>
    <x v="0"/>
    <x v="0"/>
    <x v="2"/>
    <x v="0"/>
    <x v="0"/>
    <x v="0"/>
    <x v="0"/>
    <x v="0"/>
    <x v="0"/>
    <x v="0"/>
    <m/>
    <s v="Jefe / Encargado (no propietario)"/>
    <m/>
    <n v="13"/>
    <n v="4"/>
    <s v="Completo"/>
    <m/>
    <m/>
    <m/>
    <m/>
    <m/>
    <m/>
    <m/>
    <s v="5 a 10 personas ocupadas"/>
    <s v="5 a 10 personas ocupadas"/>
    <x v="0"/>
    <s v="Transporte"/>
    <x v="0"/>
    <x v="0"/>
    <x v="0"/>
    <x v="0"/>
    <x v="0"/>
    <x v="0"/>
    <x v="0"/>
    <x v="0"/>
    <x v="0"/>
    <x v="0"/>
    <x v="1"/>
    <x v="0"/>
    <x v="0"/>
    <x v="0"/>
    <x v="0"/>
    <x v="0"/>
    <x v="0"/>
    <x v="0"/>
    <x v="0"/>
    <x v="1"/>
    <x v="0"/>
    <x v="1"/>
    <x v="0"/>
    <x v="0"/>
    <x v="0"/>
    <x v="0"/>
    <x v="0"/>
    <m/>
    <m/>
    <m/>
    <m/>
    <m/>
    <m/>
    <m/>
    <m/>
    <m/>
    <m/>
    <m/>
    <m/>
    <n v="13.268656716417899"/>
    <x v="0"/>
    <x v="0"/>
    <x v="1"/>
    <x v="0"/>
    <x v="1"/>
    <s v="Total"/>
  </r>
  <r>
    <n v="2937"/>
    <x v="0"/>
    <x v="0"/>
    <s v="La Encarnación"/>
    <n v="68100"/>
    <s v="ACTIVIDADES INMOBILIARIAS VENTA DE LOTES"/>
    <s v="Servicio"/>
    <s v="Servicios inmobiliarios"/>
    <s v="Grandes (con 51 o más personas ocupadas)"/>
    <n v="15072024"/>
    <n v="15"/>
    <s v="Julio"/>
    <s v="Año Resultado Final"/>
    <n v="11"/>
    <n v="4"/>
    <n v="19072024"/>
    <n v="19"/>
    <s v="Julio"/>
    <s v="Año Resultado Final"/>
    <n v="1960"/>
    <n v="63"/>
    <x v="1"/>
    <s v="VENTAS DE LOTEAMIENTOS"/>
    <s v="Actividades inmobiliarias realizadas con bienes propios o arrendados"/>
    <s v="Casa Matriz"/>
    <x v="1"/>
    <n v="12"/>
    <n v="4"/>
    <n v="91"/>
    <n v="50"/>
    <n v="41"/>
    <n v="9"/>
    <n v="324.9629629629631"/>
    <n v="71.333333333333371"/>
    <n v="0"/>
    <n v="0"/>
    <n v="0"/>
    <n v="0"/>
    <n v="134.74074074074082"/>
    <n v="0"/>
    <n v="15.85185185185186"/>
    <n v="0"/>
    <n v="198.14814814814824"/>
    <n v="0"/>
    <n v="47.555555555555578"/>
    <n v="0"/>
    <n v="396.29629629629648"/>
    <n v="50"/>
    <n v="0"/>
    <n v="0"/>
    <n v="0"/>
    <n v="0"/>
    <n v="17"/>
    <n v="0"/>
    <n v="2"/>
    <n v="0"/>
    <n v="25"/>
    <n v="0"/>
    <n v="6"/>
    <n v="0"/>
    <n v="50"/>
    <x v="1"/>
    <s v="Decisión del directorio/propietarios de la empresa"/>
    <m/>
    <x v="0"/>
    <s v="Decisión del directorio/propietarios de la empresa"/>
    <m/>
    <x v="1"/>
    <s v="Decisión del directorio/propietarios de la empresa"/>
    <m/>
    <x v="0"/>
    <m/>
    <m/>
    <x v="0"/>
    <m/>
    <m/>
    <x v="1"/>
    <m/>
    <n v="4226"/>
    <s v="RECEPCIÓNISTA"/>
    <s v="Sí"/>
    <s v="No"/>
    <s v="Sí"/>
    <n v="4419"/>
    <s v="AUXILIAR ADMINISTRATIVO"/>
    <s v="Sí"/>
    <s v="No"/>
    <s v="No"/>
    <m/>
    <m/>
    <m/>
    <m/>
    <m/>
    <m/>
    <m/>
    <m/>
    <m/>
    <m/>
    <m/>
    <m/>
    <m/>
    <m/>
    <m/>
    <m/>
    <m/>
    <m/>
    <m/>
    <m/>
    <m/>
    <m/>
    <m/>
    <m/>
    <m/>
    <m/>
    <m/>
    <m/>
    <m/>
    <m/>
    <m/>
    <m/>
    <m/>
    <m/>
    <m/>
    <m/>
    <m/>
    <m/>
    <m/>
    <x v="0"/>
    <x v="0"/>
    <x v="0"/>
    <x v="0"/>
    <x v="1"/>
    <x v="0"/>
    <x v="0"/>
    <x v="1"/>
    <x v="0"/>
    <x v="0"/>
    <x v="1"/>
    <x v="1"/>
    <x v="0"/>
    <m/>
    <m/>
    <m/>
    <s v="Redes sociales de la empresa (Facebook, Twitter, Instagram, etc)"/>
    <m/>
    <m/>
    <m/>
    <m/>
    <m/>
    <m/>
    <s v="Contactos personales del empleador"/>
    <m/>
    <m/>
    <m/>
    <x v="0"/>
    <x v="0"/>
    <x v="0"/>
    <x v="2"/>
    <x v="0"/>
    <x v="1"/>
    <x v="0"/>
    <x v="0"/>
    <x v="1"/>
    <x v="1"/>
    <s v="Ninguna"/>
    <m/>
    <m/>
    <m/>
    <m/>
    <m/>
    <m/>
    <x v="1"/>
    <m/>
    <m/>
    <x v="1"/>
    <m/>
    <m/>
    <m/>
    <x v="1"/>
    <x v="1"/>
    <x v="1"/>
    <x v="1"/>
    <x v="1"/>
    <x v="1"/>
    <m/>
    <m/>
    <x v="2"/>
    <s v="Probable"/>
    <s v="Poco probable"/>
    <s v="Poco probable"/>
    <s v="Probable"/>
    <s v="Probable"/>
    <x v="0"/>
    <s v="AUXILIAR ADMINISTRATIVO"/>
    <n v="4419"/>
    <n v="2"/>
    <n v="2"/>
    <n v="2"/>
    <n v="2"/>
    <n v="2"/>
    <s v="operador de cobranza"/>
    <n v="4214"/>
    <n v="2"/>
    <n v="2"/>
    <n v="2"/>
    <n v="2"/>
    <n v="2"/>
    <m/>
    <m/>
    <m/>
    <m/>
    <m/>
    <m/>
    <m/>
    <m/>
    <m/>
    <m/>
    <m/>
    <m/>
    <m/>
    <m/>
    <m/>
    <m/>
    <m/>
    <m/>
    <m/>
    <m/>
    <m/>
    <x v="0"/>
    <m/>
    <m/>
    <m/>
    <m/>
    <m/>
    <m/>
    <m/>
    <m/>
    <m/>
    <x v="0"/>
    <x v="0"/>
    <x v="0"/>
    <x v="0"/>
    <x v="1"/>
    <x v="1"/>
    <x v="0"/>
    <x v="0"/>
    <m/>
    <x v="0"/>
    <s v="TÉCNICO EN COBRANZA"/>
    <s v="OTROS"/>
    <s v="COBRADOR"/>
    <n v="4214"/>
    <m/>
    <m/>
    <m/>
    <m/>
    <m/>
    <m/>
    <m/>
    <m/>
    <m/>
    <m/>
    <m/>
    <m/>
    <m/>
    <m/>
    <m/>
    <m/>
    <m/>
    <m/>
    <m/>
    <m/>
    <s v="No"/>
    <m/>
    <m/>
    <m/>
    <m/>
    <m/>
    <x v="0"/>
    <s v="Muy importante"/>
    <s v="Importante"/>
    <s v="Muy importante"/>
    <s v="Muy importante"/>
    <s v="Importante"/>
    <s v="Muy importante"/>
    <s v="Muy importante"/>
    <s v="Ninguna"/>
    <m/>
    <x v="0"/>
    <x v="2"/>
    <x v="0"/>
    <x v="0"/>
    <x v="0"/>
    <x v="0"/>
    <x v="0"/>
    <x v="0"/>
    <x v="0"/>
    <x v="0"/>
    <x v="0"/>
    <x v="0"/>
    <m/>
    <s v="Jefe / Encargado (no propietario)"/>
    <m/>
    <n v="7"/>
    <n v="43"/>
    <s v="Completo"/>
    <m/>
    <m/>
    <m/>
    <m/>
    <m/>
    <m/>
    <s v="LLAMAR Y AGENDAR AL TELÉFONO 0981664607\nCON JESUS CACERES \nRRHH"/>
    <s v="51 y más personas ocupadas"/>
    <s v="31 a 50 personas ocupadas"/>
    <x v="0"/>
    <s v="Servicios inmobiliarios"/>
    <x v="0"/>
    <x v="0"/>
    <x v="0"/>
    <x v="1"/>
    <x v="0"/>
    <x v="0"/>
    <x v="0"/>
    <x v="0"/>
    <x v="0"/>
    <x v="0"/>
    <x v="1"/>
    <x v="0"/>
    <x v="1"/>
    <x v="0"/>
    <x v="0"/>
    <x v="0"/>
    <x v="0"/>
    <x v="0"/>
    <x v="0"/>
    <x v="1"/>
    <x v="0"/>
    <x v="0"/>
    <x v="0"/>
    <x v="0"/>
    <x v="0"/>
    <x v="0"/>
    <x v="0"/>
    <s v="COBRANZAS"/>
    <m/>
    <m/>
    <m/>
    <m/>
    <m/>
    <s v="ADMINISTRACIÓN Y GESTIÓN"/>
    <m/>
    <m/>
    <m/>
    <m/>
    <m/>
    <n v="7.92592592592593"/>
    <x v="1"/>
    <x v="1"/>
    <x v="1"/>
    <x v="0"/>
    <x v="0"/>
    <s v="Total"/>
  </r>
  <r>
    <n v="3056"/>
    <x v="0"/>
    <x v="0"/>
    <s v="La Encarnación"/>
    <n v="69100"/>
    <s v="SERVICIOS JURIDICOS"/>
    <s v="Servicio"/>
    <s v="Servicios a las empresas"/>
    <s v="Micro (5 a 10 personas ocupadas)"/>
    <n v="5082022"/>
    <n v="5"/>
    <s v="Agosto"/>
    <n v="2022"/>
    <n v="7"/>
    <n v="2"/>
    <n v="24072024"/>
    <n v="24"/>
    <s v="Julio"/>
    <s v="Año Resultado Final"/>
    <n v="2000"/>
    <n v="23"/>
    <x v="2"/>
    <s v="SERVICIO DE ASESORIA JURIDICA (CASOS EMPRESARIALES)"/>
    <s v="Actividades de servicios jurídicos y notariales prestados por profesionales independientes"/>
    <s v="Único"/>
    <x v="0"/>
    <m/>
    <m/>
    <n v="10"/>
    <n v="10"/>
    <n v="5"/>
    <n v="5"/>
    <n v="66.343283582089498"/>
    <n v="66.343283582089498"/>
    <n v="0"/>
    <n v="0"/>
    <n v="0"/>
    <n v="0"/>
    <n v="53.074626865671597"/>
    <n v="0"/>
    <n v="26.537313432835798"/>
    <n v="13.268656716417899"/>
    <n v="26.537313432835798"/>
    <n v="0"/>
    <n v="13.268656716417899"/>
    <n v="0"/>
    <n v="132.686567164179"/>
    <n v="10"/>
    <n v="0"/>
    <n v="0"/>
    <n v="0"/>
    <n v="0"/>
    <n v="4"/>
    <n v="0"/>
    <n v="2"/>
    <n v="1"/>
    <n v="2"/>
    <n v="0"/>
    <n v="1"/>
    <n v="0"/>
    <n v="10"/>
    <x v="0"/>
    <m/>
    <m/>
    <x v="1"/>
    <m/>
    <m/>
    <x v="1"/>
    <s v="Ley de inserción al empleo juvenil (Ley 4951/2013, Decreto 4345/15, Ley 6305/18 - Modificación de artículo 5)"/>
    <m/>
    <x v="0"/>
    <m/>
    <m/>
    <x v="0"/>
    <m/>
    <m/>
    <x v="1"/>
    <m/>
    <n v="4419"/>
    <s v="AUXILIAR ADMINISTRATIVO"/>
    <s v="Sí"/>
    <s v="No"/>
    <s v="Sí"/>
    <n v="5414"/>
    <s v="GUARDIA DE SEGURIDAD"/>
    <s v="No"/>
    <s v="Sí"/>
    <s v="No"/>
    <m/>
    <m/>
    <m/>
    <m/>
    <m/>
    <m/>
    <m/>
    <m/>
    <m/>
    <m/>
    <m/>
    <m/>
    <m/>
    <s v="Candidatos sin habilidades blandas o socioemocionales (proactividad, actitud de aprendizaje, compromiso, entre otros)"/>
    <m/>
    <m/>
    <m/>
    <m/>
    <m/>
    <m/>
    <m/>
    <m/>
    <m/>
    <m/>
    <m/>
    <m/>
    <m/>
    <m/>
    <m/>
    <m/>
    <s v="Reasignar / redefinir los puestos de trabajo existentes"/>
    <m/>
    <m/>
    <m/>
    <m/>
    <m/>
    <m/>
    <m/>
    <m/>
    <x v="1"/>
    <x v="1"/>
    <x v="0"/>
    <x v="0"/>
    <x v="0"/>
    <x v="1"/>
    <x v="0"/>
    <x v="1"/>
    <x v="1"/>
    <x v="0"/>
    <x v="1"/>
    <x v="1"/>
    <x v="0"/>
    <m/>
    <m/>
    <s v="Plataforma web privada gratuita (Bolsas de trabajo) (excluyendo redes sociales)"/>
    <s v="Redes sociales de la empresa (Facebook, Twitter, Instagram, etc)"/>
    <m/>
    <m/>
    <m/>
    <m/>
    <m/>
    <m/>
    <m/>
    <m/>
    <m/>
    <m/>
    <x v="0"/>
    <x v="0"/>
    <x v="0"/>
    <x v="1"/>
    <x v="0"/>
    <x v="1"/>
    <x v="0"/>
    <x v="1"/>
    <x v="2"/>
    <x v="0"/>
    <s v="Ninguna"/>
    <m/>
    <m/>
    <m/>
    <m/>
    <m/>
    <m/>
    <x v="1"/>
    <m/>
    <s v="Ambos"/>
    <x v="1"/>
    <s v="Ambos"/>
    <m/>
    <m/>
    <x v="1"/>
    <x v="1"/>
    <x v="1"/>
    <x v="0"/>
    <x v="1"/>
    <x v="1"/>
    <m/>
    <m/>
    <x v="3"/>
    <s v="Muy probable"/>
    <s v="Poco probable"/>
    <s v="Poco probable"/>
    <s v="Probable"/>
    <s v="Muy probable"/>
    <x v="0"/>
    <s v="Asesoria juridica legal"/>
    <n v="2611"/>
    <n v="3"/>
    <n v="3"/>
    <n v="2"/>
    <n v="2"/>
    <n v="0"/>
    <m/>
    <m/>
    <m/>
    <m/>
    <m/>
    <m/>
    <m/>
    <m/>
    <m/>
    <m/>
    <m/>
    <m/>
    <m/>
    <m/>
    <m/>
    <m/>
    <m/>
    <m/>
    <m/>
    <m/>
    <m/>
    <m/>
    <m/>
    <m/>
    <m/>
    <m/>
    <m/>
    <m/>
    <x v="0"/>
    <m/>
    <m/>
    <m/>
    <m/>
    <m/>
    <m/>
    <m/>
    <m/>
    <m/>
    <x v="0"/>
    <x v="0"/>
    <x v="0"/>
    <x v="0"/>
    <x v="0"/>
    <x v="0"/>
    <x v="0"/>
    <x v="0"/>
    <m/>
    <x v="0"/>
    <s v="CAPACITACIÓNES EN OFIMATICA ( EXCEL WORD)"/>
    <s v="Operación básica de computadoras"/>
    <s v="AUXILIAR CONTABLE"/>
    <n v="4311"/>
    <m/>
    <m/>
    <m/>
    <m/>
    <m/>
    <m/>
    <m/>
    <m/>
    <m/>
    <m/>
    <m/>
    <m/>
    <m/>
    <m/>
    <m/>
    <m/>
    <m/>
    <m/>
    <m/>
    <m/>
    <s v="No"/>
    <m/>
    <m/>
    <m/>
    <m/>
    <m/>
    <x v="0"/>
    <s v="Muy importante"/>
    <s v="Muy importante"/>
    <s v="Muy importante"/>
    <s v="Importante"/>
    <s v="Importante"/>
    <s v="Muy importante"/>
    <s v="Importante"/>
    <s v="Ninguna"/>
    <m/>
    <x v="0"/>
    <x v="0"/>
    <x v="1"/>
    <x v="0"/>
    <x v="0"/>
    <x v="0"/>
    <x v="1"/>
    <x v="1"/>
    <x v="0"/>
    <x v="1"/>
    <x v="0"/>
    <x v="0"/>
    <m/>
    <s v="Administrador/Contador"/>
    <m/>
    <n v="7"/>
    <n v="53"/>
    <s v="Completo"/>
    <m/>
    <m/>
    <m/>
    <m/>
    <m/>
    <m/>
    <m/>
    <s v="5 a 10 personas ocupadas"/>
    <s v="5 a 10 personas ocupadas"/>
    <x v="0"/>
    <s v="Servicios a las empresas"/>
    <x v="0"/>
    <x v="0"/>
    <x v="0"/>
    <x v="1"/>
    <x v="1"/>
    <x v="0"/>
    <x v="0"/>
    <x v="0"/>
    <x v="0"/>
    <x v="0"/>
    <x v="0"/>
    <x v="0"/>
    <x v="0"/>
    <x v="0"/>
    <x v="0"/>
    <x v="0"/>
    <x v="0"/>
    <x v="0"/>
    <x v="0"/>
    <x v="1"/>
    <x v="0"/>
    <x v="0"/>
    <x v="0"/>
    <x v="0"/>
    <x v="0"/>
    <x v="0"/>
    <x v="0"/>
    <s v="OFIMATICA"/>
    <m/>
    <m/>
    <m/>
    <m/>
    <m/>
    <s v="TIC"/>
    <m/>
    <m/>
    <m/>
    <m/>
    <m/>
    <n v="13.268656716417899"/>
    <x v="2"/>
    <x v="2"/>
    <x v="0"/>
    <x v="0"/>
    <x v="0"/>
    <s v="Total"/>
  </r>
  <r>
    <n v="3157"/>
    <x v="0"/>
    <x v="0"/>
    <s v="La Encarnación"/>
    <n v="58130"/>
    <s v="ACTIVIDADES DE EDICION DE PERIODICOS INTEGRADA A LA IMPRESION"/>
    <s v="Servicio"/>
    <s v="Telecomunicaciones"/>
    <s v="Grandes (con 51 o más personas ocupadas)"/>
    <n v="5062024"/>
    <n v="5"/>
    <s v="Junio"/>
    <s v="Año Resultado Final"/>
    <n v="9"/>
    <n v="20"/>
    <n v="24072024"/>
    <n v="24"/>
    <s v="Julio"/>
    <s v="Año Resultado Final"/>
    <n v="1973"/>
    <n v="50"/>
    <x v="1"/>
    <s v="ACTIVIDADES DE EDICION DE PERIODICOS Y REVISTAS INTEGRADA A LA IMPRESION"/>
    <s v="Edición de periódicos, diarios y revistas, incluso integrada a la impresión"/>
    <s v="Único"/>
    <x v="0"/>
    <m/>
    <m/>
    <n v="320"/>
    <n v="320"/>
    <n v="224"/>
    <n v="96"/>
    <n v="224"/>
    <n v="96"/>
    <n v="0"/>
    <n v="0"/>
    <n v="0"/>
    <n v="0"/>
    <n v="211"/>
    <n v="0"/>
    <n v="0"/>
    <n v="13"/>
    <n v="96"/>
    <n v="0"/>
    <n v="0"/>
    <n v="0"/>
    <n v="320"/>
    <n v="320"/>
    <n v="0"/>
    <n v="0"/>
    <n v="0"/>
    <n v="0"/>
    <n v="211"/>
    <n v="0"/>
    <n v="0"/>
    <n v="13"/>
    <n v="96"/>
    <n v="0"/>
    <n v="0"/>
    <n v="0"/>
    <n v="320"/>
    <x v="1"/>
    <s v="Contrato de aprendizaje (Código laboral y Resolución N° 1159/19)"/>
    <m/>
    <x v="0"/>
    <s v="Contrato de aprendizaje (Código laboral y Resolución N° 1159/19)"/>
    <m/>
    <x v="0"/>
    <m/>
    <m/>
    <x v="0"/>
    <m/>
    <m/>
    <x v="0"/>
    <m/>
    <m/>
    <x v="1"/>
    <m/>
    <n v="8322"/>
    <s v="CHOFER"/>
    <s v="Sí"/>
    <s v="No"/>
    <s v="Sí"/>
    <n v="9333"/>
    <s v="AUXILIAR DE DEPOSITO"/>
    <s v="Sí"/>
    <s v="No"/>
    <s v="Sí"/>
    <n v="3411"/>
    <s v="GESTOR"/>
    <s v="Sí"/>
    <s v="No"/>
    <m/>
    <m/>
    <m/>
    <m/>
    <m/>
    <m/>
    <m/>
    <m/>
    <m/>
    <m/>
    <m/>
    <m/>
    <m/>
    <m/>
    <m/>
    <m/>
    <m/>
    <m/>
    <m/>
    <m/>
    <m/>
    <m/>
    <m/>
    <m/>
    <m/>
    <m/>
    <m/>
    <m/>
    <m/>
    <m/>
    <m/>
    <m/>
    <m/>
    <m/>
    <m/>
    <x v="1"/>
    <x v="0"/>
    <x v="0"/>
    <x v="0"/>
    <x v="0"/>
    <x v="0"/>
    <x v="0"/>
    <x v="1"/>
    <x v="1"/>
    <x v="0"/>
    <x v="0"/>
    <x v="0"/>
    <x v="0"/>
    <m/>
    <m/>
    <m/>
    <s v="Redes sociales de la empresa (Facebook, Twitter, Instagram, etc)"/>
    <m/>
    <m/>
    <m/>
    <m/>
    <m/>
    <m/>
    <m/>
    <m/>
    <m/>
    <m/>
    <x v="0"/>
    <x v="0"/>
    <x v="0"/>
    <x v="1"/>
    <x v="0"/>
    <x v="1"/>
    <x v="0"/>
    <x v="2"/>
    <x v="2"/>
    <x v="2"/>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0"/>
    <s v="FOTOGRAFO"/>
    <s v="Fotografía"/>
    <s v="FOTOGRAFO"/>
    <n v="3431"/>
    <m/>
    <m/>
    <m/>
    <m/>
    <m/>
    <m/>
    <m/>
    <m/>
    <m/>
    <m/>
    <m/>
    <m/>
    <m/>
    <m/>
    <m/>
    <m/>
    <m/>
    <m/>
    <m/>
    <m/>
    <s v="No"/>
    <m/>
    <m/>
    <m/>
    <m/>
    <m/>
    <x v="0"/>
    <s v="Importante"/>
    <s v="Importante"/>
    <s v="Importante"/>
    <s v="Importante"/>
    <s v="Importante"/>
    <s v="Importante"/>
    <s v="Importante"/>
    <s v="Ninguna"/>
    <m/>
    <x v="1"/>
    <x v="2"/>
    <x v="0"/>
    <x v="1"/>
    <x v="1"/>
    <x v="2"/>
    <x v="1"/>
    <x v="1"/>
    <x v="0"/>
    <x v="1"/>
    <x v="0"/>
    <x v="0"/>
    <m/>
    <s v="Jefe / Encargado (no propietario)"/>
    <m/>
    <n v="7"/>
    <n v="56"/>
    <s v="Completo"/>
    <m/>
    <m/>
    <m/>
    <m/>
    <m/>
    <m/>
    <m/>
    <s v="51 y más personas ocupadas"/>
    <s v="51 y más personas ocupadas"/>
    <x v="0"/>
    <s v="Telecomunicaciones"/>
    <x v="0"/>
    <x v="0"/>
    <x v="1"/>
    <x v="0"/>
    <x v="0"/>
    <x v="0"/>
    <x v="0"/>
    <x v="1"/>
    <x v="1"/>
    <x v="0"/>
    <x v="1"/>
    <x v="0"/>
    <x v="0"/>
    <x v="0"/>
    <x v="0"/>
    <x v="0"/>
    <x v="0"/>
    <x v="0"/>
    <x v="0"/>
    <x v="1"/>
    <x v="1"/>
    <x v="1"/>
    <x v="0"/>
    <x v="0"/>
    <x v="0"/>
    <x v="0"/>
    <x v="0"/>
    <s v="OTROS"/>
    <m/>
    <m/>
    <m/>
    <m/>
    <m/>
    <s v="OTROS TIPOS DE CAPACITACIONES RELACIONADOS A OTROS SERVICIOS"/>
    <m/>
    <m/>
    <m/>
    <m/>
    <m/>
    <n v="1"/>
    <x v="1"/>
    <x v="1"/>
    <x v="1"/>
    <x v="0"/>
    <x v="0"/>
    <s v="Total"/>
  </r>
  <r>
    <n v="3241"/>
    <x v="0"/>
    <x v="1"/>
    <s v="Fernando de la Mora"/>
    <n v="47591"/>
    <s v="VENTA AL POR MENOR DE ELECTRODOMESTICOS"/>
    <s v="Comercio"/>
    <s v="Comercio"/>
    <s v="Grandes (con 51 o más personas ocupadas)"/>
    <n v="26062024"/>
    <n v="26"/>
    <s v="Junio"/>
    <s v="Año Resultado Final"/>
    <n v="14"/>
    <n v="14"/>
    <n v="26062024"/>
    <n v="26"/>
    <s v="Junio"/>
    <s v="Año Resultado Final"/>
    <n v="1974"/>
    <n v="49"/>
    <x v="1"/>
    <s v="VENTA AL POR MENOR DE ELECTRODOMESTICOS PARA EL HOGAR"/>
    <s v="Comercio al por menor de electrodomésticos y accesorios"/>
    <s v="Único"/>
    <x v="0"/>
    <m/>
    <m/>
    <n v="45"/>
    <n v="45"/>
    <n v="38"/>
    <n v="7"/>
    <n v="426.1428571428566"/>
    <n v="78.499999999999901"/>
    <n v="0"/>
    <n v="0"/>
    <n v="0"/>
    <n v="0"/>
    <n v="302.78571428571388"/>
    <n v="0"/>
    <n v="0"/>
    <n v="0"/>
    <n v="56.071428571428498"/>
    <n v="112.142857142857"/>
    <n v="33.642857142857096"/>
    <n v="0"/>
    <n v="504.64285714285649"/>
    <n v="45"/>
    <n v="0"/>
    <n v="0"/>
    <n v="0"/>
    <n v="0"/>
    <n v="27"/>
    <n v="0"/>
    <n v="0"/>
    <n v="0"/>
    <n v="5"/>
    <n v="10"/>
    <n v="3"/>
    <n v="0"/>
    <n v="45"/>
    <x v="0"/>
    <m/>
    <m/>
    <x v="1"/>
    <m/>
    <m/>
    <x v="0"/>
    <m/>
    <m/>
    <x v="0"/>
    <m/>
    <m/>
    <x v="0"/>
    <m/>
    <m/>
    <x v="0"/>
    <m/>
    <m/>
    <m/>
    <m/>
    <m/>
    <m/>
    <m/>
    <m/>
    <m/>
    <m/>
    <m/>
    <m/>
    <m/>
    <m/>
    <m/>
    <m/>
    <m/>
    <m/>
    <m/>
    <m/>
    <m/>
    <m/>
    <m/>
    <m/>
    <m/>
    <m/>
    <m/>
    <m/>
    <m/>
    <m/>
    <m/>
    <m/>
    <m/>
    <m/>
    <m/>
    <m/>
    <m/>
    <m/>
    <m/>
    <m/>
    <m/>
    <m/>
    <m/>
    <m/>
    <m/>
    <m/>
    <m/>
    <m/>
    <m/>
    <m/>
    <x v="0"/>
    <x v="1"/>
    <x v="0"/>
    <x v="0"/>
    <x v="0"/>
    <x v="0"/>
    <x v="0"/>
    <x v="1"/>
    <x v="1"/>
    <x v="0"/>
    <x v="0"/>
    <x v="0"/>
    <x v="0"/>
    <m/>
    <m/>
    <m/>
    <s v="Redes sociales de la empresa (Facebook, Twitter, Instagram, etc)"/>
    <s v="Servicio Público de Empleo del Ministerio de Trabajo"/>
    <s v="Redes de profesionales o egresados"/>
    <s v="Recomendaciones de trabajadores de la empresa u otros actores"/>
    <m/>
    <m/>
    <s v="Avisos en las inmediaciones de la empresa"/>
    <s v="Contactos personales del empleador"/>
    <m/>
    <m/>
    <m/>
    <x v="0"/>
    <x v="0"/>
    <x v="0"/>
    <x v="1"/>
    <x v="0"/>
    <x v="0"/>
    <x v="0"/>
    <x v="1"/>
    <x v="1"/>
    <x v="1"/>
    <s v="Ninguna"/>
    <m/>
    <m/>
    <m/>
    <m/>
    <m/>
    <m/>
    <x v="2"/>
    <m/>
    <s v="Transformación de competencia"/>
    <x v="1"/>
    <m/>
    <m/>
    <m/>
    <x v="0"/>
    <x v="0"/>
    <x v="0"/>
    <x v="0"/>
    <x v="0"/>
    <x v="1"/>
    <m/>
    <m/>
    <x v="2"/>
    <s v="Poco probable"/>
    <s v="Poco probable"/>
    <s v="Probable"/>
    <s v="Probable"/>
    <s v="Probable"/>
    <x v="2"/>
    <m/>
    <m/>
    <m/>
    <m/>
    <m/>
    <m/>
    <m/>
    <m/>
    <m/>
    <m/>
    <m/>
    <m/>
    <m/>
    <m/>
    <m/>
    <m/>
    <m/>
    <m/>
    <m/>
    <m/>
    <m/>
    <m/>
    <m/>
    <m/>
    <m/>
    <m/>
    <m/>
    <m/>
    <m/>
    <m/>
    <m/>
    <m/>
    <m/>
    <m/>
    <m/>
    <x v="0"/>
    <m/>
    <m/>
    <m/>
    <m/>
    <m/>
    <m/>
    <m/>
    <m/>
    <m/>
    <x v="0"/>
    <x v="0"/>
    <x v="0"/>
    <x v="0"/>
    <x v="1"/>
    <x v="1"/>
    <x v="0"/>
    <x v="0"/>
    <m/>
    <x v="0"/>
    <s v="REPARACION DE PRODUCTOS ELECTRICOS DIGITALES Y REFRIGERACIÓN"/>
    <s v="Técnicas de refrigeracion y climatización"/>
    <s v="TECNICOS DE REPARACIÓN DE ELECTRODOMESTICOS Y MANTENIMIENTO"/>
    <n v="7412"/>
    <s v="MANTENIMIENTO DE PRODUCTOS ELECTRICOS DIGITALES Y REFRIGERACIÓN"/>
    <s v="Técnicas de refrigeracion y climatización"/>
    <s v="TECNICOS DE REPARACIÓN DE ELECTRODOMESTICOS Y MANTENIMIENTO"/>
    <n v="7421"/>
    <m/>
    <m/>
    <m/>
    <m/>
    <m/>
    <m/>
    <m/>
    <m/>
    <m/>
    <m/>
    <m/>
    <m/>
    <m/>
    <m/>
    <m/>
    <m/>
    <s v="Si"/>
    <s v="No"/>
    <m/>
    <m/>
    <m/>
    <m/>
    <x v="0"/>
    <s v="Muy importante"/>
    <s v="Muy importante"/>
    <s v="Muy importante"/>
    <s v="Muy importante"/>
    <s v="Importante"/>
    <s v="Importante"/>
    <s v="Importante"/>
    <s v="Ninguna"/>
    <m/>
    <x v="0"/>
    <x v="2"/>
    <x v="1"/>
    <x v="1"/>
    <x v="0"/>
    <x v="0"/>
    <x v="0"/>
    <x v="0"/>
    <x v="0"/>
    <x v="0"/>
    <x v="0"/>
    <x v="0"/>
    <m/>
    <s v="Jefe / Encargado (no propietario)"/>
    <m/>
    <n v="17"/>
    <n v="54"/>
    <s v="Completo"/>
    <m/>
    <m/>
    <m/>
    <m/>
    <m/>
    <m/>
    <m/>
    <s v="31 a 50 personas ocupadas"/>
    <s v="31 a 50 personas ocupadas"/>
    <x v="2"/>
    <s v="Comercio"/>
    <x v="0"/>
    <x v="0"/>
    <x v="0"/>
    <x v="0"/>
    <x v="0"/>
    <x v="0"/>
    <x v="0"/>
    <x v="0"/>
    <x v="0"/>
    <x v="0"/>
    <x v="1"/>
    <x v="0"/>
    <x v="0"/>
    <x v="0"/>
    <x v="0"/>
    <x v="0"/>
    <x v="0"/>
    <x v="0"/>
    <x v="0"/>
    <x v="1"/>
    <x v="0"/>
    <x v="1"/>
    <x v="0"/>
    <x v="0"/>
    <x v="1"/>
    <x v="0"/>
    <x v="0"/>
    <s v="ELECTRICIDAD Y ELECTRONICA"/>
    <s v="ELECTRICIDAD Y ELECTRONICA"/>
    <m/>
    <m/>
    <m/>
    <m/>
    <s v="ELECTRICIDAD Y ELECTRONICA"/>
    <s v="ELECTRICIDAD Y ELECTRONICA"/>
    <m/>
    <m/>
    <m/>
    <m/>
    <n v="11.214285714285699"/>
    <x v="0"/>
    <x v="0"/>
    <x v="0"/>
    <x v="0"/>
    <x v="0"/>
    <s v="Total"/>
  </r>
  <r>
    <n v="3317"/>
    <x v="0"/>
    <x v="0"/>
    <s v="Recoleta"/>
    <n v="50120"/>
    <s v="SERVICIO DE FLETE DE CARGA MARITIMO NACIONAL E INTERNACIONAL"/>
    <s v="Servicio"/>
    <s v="Transporte"/>
    <s v="Pequeñas (11 a 30 personas ocupadas)"/>
    <n v="7062024"/>
    <n v="7"/>
    <s v="Junio"/>
    <s v="Año Resultado Final"/>
    <n v="9"/>
    <n v="39"/>
    <n v="31072024"/>
    <n v="31"/>
    <s v="Julio"/>
    <s v="Año Resultado Final"/>
    <n v="1994"/>
    <n v="29"/>
    <x v="2"/>
    <s v="AGENTE DE TRANSPORTE MARITIMO Y FLUVIAL"/>
    <s v="Actividades de los agentes de transporte marítimo"/>
    <s v="Único"/>
    <x v="0"/>
    <m/>
    <m/>
    <n v="30"/>
    <n v="30"/>
    <n v="10"/>
    <n v="20"/>
    <n v="157.22891566265099"/>
    <n v="314.45783132530198"/>
    <n v="0"/>
    <n v="0"/>
    <n v="0"/>
    <n v="0"/>
    <n v="157.22891566265099"/>
    <n v="0"/>
    <n v="0"/>
    <n v="0"/>
    <n v="235.84337349397649"/>
    <n v="0"/>
    <n v="78.614457831325495"/>
    <n v="0"/>
    <n v="471.68674698795297"/>
    <n v="30"/>
    <n v="0"/>
    <n v="0"/>
    <n v="0"/>
    <n v="0"/>
    <n v="10"/>
    <n v="0"/>
    <n v="0"/>
    <n v="0"/>
    <n v="15"/>
    <n v="0"/>
    <n v="5"/>
    <n v="0"/>
    <n v="30"/>
    <x v="0"/>
    <m/>
    <m/>
    <x v="1"/>
    <m/>
    <m/>
    <x v="0"/>
    <m/>
    <m/>
    <x v="0"/>
    <m/>
    <m/>
    <x v="0"/>
    <m/>
    <m/>
    <x v="1"/>
    <m/>
    <n v="4222"/>
    <s v="COSTUMER SERVICE"/>
    <s v="Sí"/>
    <s v="No"/>
    <s v="Sí"/>
    <n v="5244"/>
    <s v="VENDEDORES POR TELEFONO PIR CORREO"/>
    <s v="Sí"/>
    <s v="No"/>
    <s v="No"/>
    <m/>
    <m/>
    <m/>
    <m/>
    <m/>
    <m/>
    <m/>
    <m/>
    <m/>
    <m/>
    <m/>
    <m/>
    <m/>
    <m/>
    <m/>
    <m/>
    <m/>
    <m/>
    <m/>
    <m/>
    <m/>
    <m/>
    <m/>
    <m/>
    <m/>
    <m/>
    <m/>
    <m/>
    <m/>
    <m/>
    <m/>
    <m/>
    <m/>
    <m/>
    <m/>
    <m/>
    <m/>
    <m/>
    <m/>
    <x v="0"/>
    <x v="0"/>
    <x v="1"/>
    <x v="0"/>
    <x v="0"/>
    <x v="0"/>
    <x v="0"/>
    <x v="1"/>
    <x v="0"/>
    <x v="0"/>
    <x v="0"/>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2"/>
    <x v="1"/>
    <s v="Ninguna"/>
    <m/>
    <m/>
    <m/>
    <m/>
    <m/>
    <m/>
    <x v="1"/>
    <m/>
    <m/>
    <x v="1"/>
    <m/>
    <m/>
    <m/>
    <x v="1"/>
    <x v="1"/>
    <x v="1"/>
    <x v="1"/>
    <x v="1"/>
    <x v="1"/>
    <m/>
    <m/>
    <x v="2"/>
    <s v="Poco probable"/>
    <s v="Poco probable"/>
    <s v="Poco probable"/>
    <s v="Probable"/>
    <s v="Muy probable"/>
    <x v="0"/>
    <s v="VENDEDORES DEL SERVICIO"/>
    <n v="5244"/>
    <n v="3"/>
    <n v="0"/>
    <n v="0"/>
    <n v="0"/>
    <n v="5"/>
    <s v="costumer service"/>
    <n v="4222"/>
    <n v="1"/>
    <n v="1"/>
    <n v="1"/>
    <n v="1"/>
    <n v="2"/>
    <m/>
    <m/>
    <m/>
    <m/>
    <m/>
    <m/>
    <m/>
    <m/>
    <m/>
    <m/>
    <m/>
    <m/>
    <m/>
    <m/>
    <m/>
    <m/>
    <m/>
    <m/>
    <m/>
    <m/>
    <m/>
    <x v="0"/>
    <m/>
    <m/>
    <m/>
    <m/>
    <m/>
    <m/>
    <m/>
    <m/>
    <m/>
    <x v="0"/>
    <x v="0"/>
    <x v="0"/>
    <x v="0"/>
    <x v="1"/>
    <x v="1"/>
    <x v="0"/>
    <x v="0"/>
    <m/>
    <x v="0"/>
    <s v="INFORMATICA TODO LO REFERENTE A EXCEL"/>
    <s v="Microsoft Excel básico y avanzado"/>
    <s v="PARA EL DPTO ADMINISTRATIVO AUXILIAR"/>
    <n v="4419"/>
    <m/>
    <m/>
    <m/>
    <m/>
    <m/>
    <m/>
    <m/>
    <m/>
    <m/>
    <m/>
    <m/>
    <m/>
    <m/>
    <m/>
    <m/>
    <m/>
    <m/>
    <m/>
    <m/>
    <m/>
    <s v="No"/>
    <m/>
    <m/>
    <m/>
    <m/>
    <m/>
    <x v="1"/>
    <s v="Muy importante"/>
    <s v="Muy importante"/>
    <s v="Muy importante"/>
    <s v="Muy importante"/>
    <s v="Muy importante"/>
    <s v="Muy importante"/>
    <s v="Muy importante"/>
    <s v="Ninguna"/>
    <m/>
    <x v="2"/>
    <x v="2"/>
    <x v="0"/>
    <x v="0"/>
    <x v="2"/>
    <x v="0"/>
    <x v="0"/>
    <x v="0"/>
    <x v="0"/>
    <x v="0"/>
    <x v="0"/>
    <x v="0"/>
    <m/>
    <s v="Administrador/Contador"/>
    <m/>
    <n v="13"/>
    <n v="51"/>
    <s v="Completo"/>
    <m/>
    <m/>
    <m/>
    <m/>
    <m/>
    <m/>
    <m/>
    <s v="11 a 30 personas ocupadas"/>
    <s v="11 a 30 personas ocupadas"/>
    <x v="0"/>
    <s v="Transporte"/>
    <x v="0"/>
    <x v="0"/>
    <x v="0"/>
    <x v="1"/>
    <x v="1"/>
    <x v="0"/>
    <x v="0"/>
    <x v="0"/>
    <x v="0"/>
    <x v="0"/>
    <x v="1"/>
    <x v="0"/>
    <x v="1"/>
    <x v="1"/>
    <x v="0"/>
    <x v="0"/>
    <x v="0"/>
    <x v="0"/>
    <x v="0"/>
    <x v="1"/>
    <x v="0"/>
    <x v="0"/>
    <x v="0"/>
    <x v="0"/>
    <x v="0"/>
    <x v="0"/>
    <x v="0"/>
    <s v="OFIMATICA"/>
    <m/>
    <m/>
    <m/>
    <m/>
    <m/>
    <s v="TIC"/>
    <m/>
    <m/>
    <m/>
    <m/>
    <m/>
    <n v="15.722891566265099"/>
    <x v="1"/>
    <x v="1"/>
    <x v="1"/>
    <x v="0"/>
    <x v="0"/>
    <s v="Total"/>
  </r>
  <r>
    <n v="3324"/>
    <x v="0"/>
    <x v="0"/>
    <s v="La Encarnación"/>
    <n v="52291"/>
    <s v="ACTIVIDADES DE SERVICIO DE AGENTE DE TRANSPORTE AEREO"/>
    <s v="Servicio"/>
    <s v="Transporte"/>
    <s v="Micro (5 a 10 personas ocupadas)"/>
    <n v="5062024"/>
    <n v="5"/>
    <s v="Junio"/>
    <s v="Año Resultado Final"/>
    <n v="9"/>
    <n v="41"/>
    <n v="31072024"/>
    <n v="31"/>
    <s v="Julio"/>
    <s v="Año Resultado Final"/>
    <n v="2009"/>
    <n v="14"/>
    <x v="0"/>
    <s v="ACTIVIDADES DE SERVICIO  DE TRANSPORTE AEREO DE CARGA"/>
    <s v="Transporte aéreo de carga"/>
    <s v="Único"/>
    <x v="0"/>
    <m/>
    <m/>
    <n v="5"/>
    <n v="5"/>
    <n v="1"/>
    <n v="4"/>
    <n v="13.268656716417899"/>
    <n v="53.074626865671597"/>
    <n v="0"/>
    <n v="0"/>
    <n v="0"/>
    <n v="0"/>
    <n v="0"/>
    <n v="0"/>
    <n v="13.268656716417899"/>
    <n v="0"/>
    <n v="39.805970149253696"/>
    <n v="13.268656716417899"/>
    <n v="0"/>
    <n v="0"/>
    <n v="66.343283582089498"/>
    <n v="5"/>
    <n v="0"/>
    <n v="0"/>
    <n v="0"/>
    <n v="0"/>
    <n v="0"/>
    <n v="0"/>
    <n v="1"/>
    <n v="0"/>
    <n v="3"/>
    <n v="1"/>
    <n v="0"/>
    <n v="0"/>
    <n v="5"/>
    <x v="1"/>
    <s v="Ley de inserción al empleo juvenil (Ley 4951/2013, Decreto 4345/15, Ley 6305/18 - Modificación de artículo 5)"/>
    <m/>
    <x v="1"/>
    <m/>
    <m/>
    <x v="1"/>
    <s v="Decisión del directorio/propietarios de la empresa"/>
    <m/>
    <x v="0"/>
    <m/>
    <m/>
    <x v="0"/>
    <m/>
    <m/>
    <x v="0"/>
    <m/>
    <m/>
    <m/>
    <m/>
    <m/>
    <m/>
    <m/>
    <m/>
    <m/>
    <m/>
    <m/>
    <m/>
    <m/>
    <m/>
    <m/>
    <m/>
    <m/>
    <m/>
    <m/>
    <m/>
    <m/>
    <m/>
    <m/>
    <m/>
    <m/>
    <m/>
    <m/>
    <m/>
    <m/>
    <m/>
    <m/>
    <m/>
    <m/>
    <m/>
    <m/>
    <m/>
    <m/>
    <m/>
    <m/>
    <m/>
    <m/>
    <m/>
    <m/>
    <m/>
    <m/>
    <m/>
    <m/>
    <m/>
    <m/>
    <m/>
    <x v="0"/>
    <x v="0"/>
    <x v="0"/>
    <x v="0"/>
    <x v="0"/>
    <x v="0"/>
    <x v="0"/>
    <x v="1"/>
    <x v="0"/>
    <x v="0"/>
    <x v="0"/>
    <x v="1"/>
    <x v="0"/>
    <m/>
    <m/>
    <m/>
    <m/>
    <m/>
    <s v="Redes de profesionales o egresados"/>
    <s v="Recomendaciones de trabajadores de la empresa u otros actores"/>
    <m/>
    <m/>
    <m/>
    <s v="Contactos personales del empleador"/>
    <m/>
    <m/>
    <m/>
    <x v="0"/>
    <x v="0"/>
    <x v="0"/>
    <x v="0"/>
    <x v="0"/>
    <x v="2"/>
    <x v="0"/>
    <x v="0"/>
    <x v="1"/>
    <x v="1"/>
    <s v="Ninguna"/>
    <m/>
    <m/>
    <m/>
    <m/>
    <s v="Nuevas contrataciones"/>
    <m/>
    <x v="1"/>
    <m/>
    <m/>
    <x v="1"/>
    <m/>
    <m/>
    <m/>
    <x v="1"/>
    <x v="0"/>
    <x v="1"/>
    <x v="0"/>
    <x v="1"/>
    <x v="1"/>
    <m/>
    <m/>
    <x v="2"/>
    <s v="Poco probable"/>
    <s v="Poco probable"/>
    <s v="Poco probable"/>
    <s v="Poco probable"/>
    <s v="Muy probable"/>
    <x v="2"/>
    <m/>
    <m/>
    <m/>
    <m/>
    <m/>
    <m/>
    <m/>
    <m/>
    <m/>
    <m/>
    <m/>
    <m/>
    <m/>
    <m/>
    <m/>
    <m/>
    <m/>
    <m/>
    <m/>
    <m/>
    <m/>
    <m/>
    <m/>
    <m/>
    <m/>
    <m/>
    <m/>
    <m/>
    <m/>
    <m/>
    <m/>
    <m/>
    <m/>
    <m/>
    <m/>
    <x v="0"/>
    <m/>
    <m/>
    <m/>
    <m/>
    <m/>
    <m/>
    <m/>
    <m/>
    <m/>
    <x v="1"/>
    <x v="1"/>
    <x v="0"/>
    <x v="1"/>
    <x v="1"/>
    <x v="1"/>
    <x v="0"/>
    <x v="0"/>
    <m/>
    <x v="0"/>
    <s v="TECNICO  INFORMATICO SOPORTE DE SISTEMA"/>
    <s v="Redes y sistemas informáticos"/>
    <s v="AUXILIAR ADMINISTRATIVO"/>
    <n v="4419"/>
    <m/>
    <m/>
    <m/>
    <m/>
    <m/>
    <m/>
    <m/>
    <m/>
    <m/>
    <m/>
    <m/>
    <m/>
    <m/>
    <m/>
    <m/>
    <m/>
    <m/>
    <m/>
    <m/>
    <m/>
    <s v="No"/>
    <m/>
    <m/>
    <m/>
    <m/>
    <m/>
    <x v="1"/>
    <s v="Muy importante"/>
    <s v="Importante"/>
    <s v="Importante"/>
    <s v="Importante"/>
    <s v="Importante"/>
    <s v="Importante"/>
    <s v="Importante"/>
    <s v="Ninguna"/>
    <m/>
    <x v="2"/>
    <x v="2"/>
    <x v="0"/>
    <x v="0"/>
    <x v="0"/>
    <x v="0"/>
    <x v="0"/>
    <x v="1"/>
    <x v="0"/>
    <x v="1"/>
    <x v="0"/>
    <x v="0"/>
    <m/>
    <s v="Administrador/Contador"/>
    <m/>
    <n v="15"/>
    <n v="2"/>
    <s v="Completo"/>
    <m/>
    <m/>
    <m/>
    <m/>
    <m/>
    <m/>
    <m/>
    <s v="5 a 10 personas ocupadas"/>
    <s v="5 a 10 personas ocupadas"/>
    <x v="0"/>
    <s v="Transporte"/>
    <x v="0"/>
    <x v="0"/>
    <x v="0"/>
    <x v="0"/>
    <x v="0"/>
    <x v="0"/>
    <x v="0"/>
    <x v="0"/>
    <x v="0"/>
    <x v="0"/>
    <x v="1"/>
    <x v="0"/>
    <x v="0"/>
    <x v="0"/>
    <x v="0"/>
    <x v="0"/>
    <x v="0"/>
    <x v="0"/>
    <x v="0"/>
    <x v="1"/>
    <x v="0"/>
    <x v="0"/>
    <x v="0"/>
    <x v="0"/>
    <x v="0"/>
    <x v="0"/>
    <x v="0"/>
    <s v="SOPORTE TÉCNICO Y REDES"/>
    <m/>
    <m/>
    <m/>
    <m/>
    <m/>
    <s v="TIC"/>
    <m/>
    <m/>
    <m/>
    <m/>
    <m/>
    <n v="13.268656716417899"/>
    <x v="0"/>
    <x v="0"/>
    <x v="0"/>
    <x v="0"/>
    <x v="0"/>
    <s v="Total"/>
  </r>
  <r>
    <n v="3347"/>
    <x v="0"/>
    <x v="0"/>
    <s v="Recoleta"/>
    <n v="69100"/>
    <s v="SERVICIOS NOTARIALES"/>
    <s v="Servicio"/>
    <s v="Servicios a las empresas"/>
    <s v="Micro (5 a 10 personas ocupadas)"/>
    <n v="28062024"/>
    <n v="28"/>
    <s v="Junio"/>
    <s v="Año Resultado Final"/>
    <n v="9"/>
    <n v="49"/>
    <n v="28062024"/>
    <n v="28"/>
    <s v="Junio"/>
    <s v="Año Resultado Final"/>
    <n v="1972"/>
    <n v="51"/>
    <x v="1"/>
    <s v="SERVICIO NOTARIAL"/>
    <s v="Actividades de servicios jurídicos y notariales prestados por profesionales independientes"/>
    <s v="Único"/>
    <x v="0"/>
    <m/>
    <m/>
    <n v="14"/>
    <n v="14"/>
    <n v="6"/>
    <n v="8"/>
    <n v="94.3373493975906"/>
    <n v="125.7831325301208"/>
    <n v="0"/>
    <n v="0"/>
    <n v="0"/>
    <n v="0"/>
    <n v="0"/>
    <n v="0"/>
    <n v="0"/>
    <n v="0"/>
    <n v="110.06024096385569"/>
    <n v="78.614457831325495"/>
    <n v="0"/>
    <n v="31.445783132530199"/>
    <n v="220.12048192771138"/>
    <n v="14"/>
    <n v="0"/>
    <n v="0"/>
    <n v="0"/>
    <n v="0"/>
    <n v="0"/>
    <n v="0"/>
    <n v="0"/>
    <n v="0"/>
    <n v="7"/>
    <n v="5"/>
    <n v="0"/>
    <n v="2"/>
    <n v="14"/>
    <x v="0"/>
    <m/>
    <m/>
    <x v="1"/>
    <m/>
    <m/>
    <x v="1"/>
    <s v="Decisión del directorio/propietarios de la empresa"/>
    <m/>
    <x v="0"/>
    <m/>
    <m/>
    <x v="0"/>
    <m/>
    <m/>
    <x v="1"/>
    <m/>
    <n v="2619"/>
    <s v="PROTOCOLISTA"/>
    <s v="Sí"/>
    <s v="No"/>
    <s v="No"/>
    <m/>
    <m/>
    <m/>
    <m/>
    <m/>
    <m/>
    <m/>
    <m/>
    <m/>
    <m/>
    <m/>
    <m/>
    <m/>
    <m/>
    <m/>
    <m/>
    <m/>
    <m/>
    <m/>
    <m/>
    <m/>
    <m/>
    <m/>
    <m/>
    <m/>
    <m/>
    <m/>
    <m/>
    <m/>
    <m/>
    <m/>
    <m/>
    <m/>
    <m/>
    <m/>
    <m/>
    <m/>
    <m/>
    <m/>
    <m/>
    <m/>
    <m/>
    <m/>
    <m/>
    <x v="0"/>
    <x v="0"/>
    <x v="0"/>
    <x v="0"/>
    <x v="0"/>
    <x v="0"/>
    <x v="0"/>
    <x v="1"/>
    <x v="0"/>
    <x v="0"/>
    <x v="0"/>
    <x v="0"/>
    <x v="0"/>
    <m/>
    <m/>
    <s v="Plataforma web privada gratuita (Bolsas de trabajo) (excluyendo redes sociales)"/>
    <m/>
    <m/>
    <s v="Redes de profesionales o egresados"/>
    <s v="Recomendaciones de trabajadores de la empresa u otros actores"/>
    <s v="Contratación de empresas de reclutamiento"/>
    <m/>
    <m/>
    <s v="Contactos personales del empleador"/>
    <m/>
    <m/>
    <m/>
    <x v="0"/>
    <x v="0"/>
    <x v="0"/>
    <x v="1"/>
    <x v="1"/>
    <x v="0"/>
    <x v="0"/>
    <x v="0"/>
    <x v="1"/>
    <x v="1"/>
    <s v="Ninguna"/>
    <m/>
    <m/>
    <m/>
    <m/>
    <m/>
    <s v="Ambos"/>
    <x v="2"/>
    <m/>
    <m/>
    <x v="1"/>
    <m/>
    <m/>
    <m/>
    <x v="0"/>
    <x v="0"/>
    <x v="0"/>
    <x v="0"/>
    <x v="0"/>
    <x v="1"/>
    <m/>
    <m/>
    <x v="1"/>
    <s v="Poco probable"/>
    <s v="Poco probable"/>
    <s v="Poco probable"/>
    <s v="Probable"/>
    <s v="Probable"/>
    <x v="0"/>
    <s v="AUXILIAR ADMINISTRATIVO"/>
    <n v="4419"/>
    <n v="1"/>
    <n v="0"/>
    <n v="0"/>
    <n v="0"/>
    <n v="0"/>
    <s v="protocolista"/>
    <n v="2619"/>
    <n v="1"/>
    <n v="0"/>
    <n v="0"/>
    <n v="0"/>
    <n v="0"/>
    <s v="secretaria notarial"/>
    <n v="2619"/>
    <n v="1"/>
    <n v="0"/>
    <n v="0"/>
    <n v="0"/>
    <n v="0"/>
    <s v="GESTOR DE ACTIVIDADES DE REGISTROS PÚBLICOS(GESTOR NOTARIAL)"/>
    <n v="3411"/>
    <n v="1"/>
    <n v="0"/>
    <n v="0"/>
    <n v="0"/>
    <n v="0"/>
    <m/>
    <m/>
    <m/>
    <m/>
    <m/>
    <m/>
    <m/>
    <x v="0"/>
    <m/>
    <m/>
    <m/>
    <m/>
    <m/>
    <m/>
    <m/>
    <m/>
    <m/>
    <x v="1"/>
    <x v="1"/>
    <x v="1"/>
    <x v="0"/>
    <x v="1"/>
    <x v="0"/>
    <x v="0"/>
    <x v="0"/>
    <m/>
    <x v="0"/>
    <s v="ATENCION AL CLIENTE"/>
    <s v="Técnicas de recepción y atención al cliente"/>
    <s v="ESCRIBANOS"/>
    <n v="2619"/>
    <s v="ATENCION AL CLIENTE"/>
    <s v="Técnicas de recepción y atención al cliente"/>
    <s v="PROTOCOLISTA"/>
    <n v="2619"/>
    <s v="ATENCION AL CLIENTE"/>
    <s v="Técnicas de recepción y atención al cliente"/>
    <s v="RECEPCIONISTA"/>
    <n v="4226"/>
    <s v="MANEJO DE HERRAMIENTAS INFORMATICAS (FORTALECER)"/>
    <s v="Herramientas digitales para la gestión y productividad"/>
    <s v="PROTOCOLISTAS"/>
    <n v="2619"/>
    <m/>
    <m/>
    <m/>
    <m/>
    <m/>
    <m/>
    <m/>
    <m/>
    <s v="Si"/>
    <s v="Si"/>
    <s v="Si"/>
    <s v="No"/>
    <m/>
    <m/>
    <x v="1"/>
    <s v="Importante"/>
    <s v="Importante"/>
    <s v="Muy importante"/>
    <s v="Importante"/>
    <s v="Importante"/>
    <s v="Importante"/>
    <s v="Importante"/>
    <s v="Ninguna"/>
    <m/>
    <x v="2"/>
    <x v="2"/>
    <x v="0"/>
    <x v="0"/>
    <x v="2"/>
    <x v="2"/>
    <x v="1"/>
    <x v="1"/>
    <x v="0"/>
    <x v="0"/>
    <x v="0"/>
    <x v="0"/>
    <m/>
    <s v="Jefe / Encargado (no propietario)"/>
    <m/>
    <n v="10"/>
    <n v="19"/>
    <s v="Completo"/>
    <m/>
    <m/>
    <m/>
    <m/>
    <m/>
    <m/>
    <m/>
    <s v="11 a 30 personas ocupadas"/>
    <s v="11 a 30 personas ocupadas"/>
    <x v="0"/>
    <s v="Servicios a las empresas"/>
    <x v="0"/>
    <x v="1"/>
    <x v="0"/>
    <x v="0"/>
    <x v="0"/>
    <x v="0"/>
    <x v="0"/>
    <x v="0"/>
    <x v="0"/>
    <x v="0"/>
    <x v="0"/>
    <x v="1"/>
    <x v="1"/>
    <x v="0"/>
    <x v="0"/>
    <x v="0"/>
    <x v="0"/>
    <x v="0"/>
    <x v="0"/>
    <x v="0"/>
    <x v="0"/>
    <x v="0"/>
    <x v="0"/>
    <x v="0"/>
    <x v="0"/>
    <x v="0"/>
    <x v="0"/>
    <s v="ATENCIÓN AL CLIENTE, RECEPCIÓN"/>
    <s v="ATENCIÓN AL CLIENTE, RECEPCIÓN"/>
    <s v="ATENCIÓN AL CLIENTE, RECEPCIÓN"/>
    <s v="OFIMATICA"/>
    <m/>
    <m/>
    <s v="ADMINISTRACIÓN Y GESTIÓN"/>
    <s v="ADMINISTRACIÓN Y GESTIÓN"/>
    <s v="ADMINISTRACIÓN Y GESTIÓN"/>
    <s v="TIC"/>
    <m/>
    <m/>
    <n v="15.722891566265099"/>
    <x v="1"/>
    <x v="1"/>
    <x v="0"/>
    <x v="0"/>
    <x v="0"/>
    <s v="Total"/>
  </r>
  <r>
    <n v="3358"/>
    <x v="0"/>
    <x v="0"/>
    <s v="La Encarnación"/>
    <n v="62020"/>
    <s v="SERVICIO DE CONSULTORIA INFORMATICA"/>
    <s v="Servicio"/>
    <s v="Telecomunicaciones"/>
    <s v="Micro (5 a 10 personas ocupadas)"/>
    <n v="30072024"/>
    <n v="30"/>
    <s v="Julio"/>
    <s v="Año Resultado Final"/>
    <n v="11"/>
    <n v="22"/>
    <n v="2082024"/>
    <n v="2"/>
    <s v="Agosto"/>
    <s v="Año Resultado Final"/>
    <n v="2009"/>
    <n v="14"/>
    <x v="0"/>
    <s v="SERVICIO DE CONSULTORIA DE INFORMATICA"/>
    <s v="Actividades de consultoría y gestión de servicios infromáticos"/>
    <s v="Único"/>
    <x v="0"/>
    <m/>
    <m/>
    <n v="15"/>
    <n v="15"/>
    <n v="12"/>
    <n v="3"/>
    <n v="188.6746987951812"/>
    <n v="47.1686746987953"/>
    <n v="0"/>
    <n v="0"/>
    <n v="0"/>
    <n v="0"/>
    <n v="0"/>
    <n v="0"/>
    <n v="0"/>
    <n v="0"/>
    <n v="47.1686746987953"/>
    <n v="172.9518072289161"/>
    <n v="15.722891566265099"/>
    <n v="0"/>
    <n v="235.84337349397649"/>
    <n v="15"/>
    <n v="0"/>
    <n v="0"/>
    <n v="0"/>
    <n v="0"/>
    <n v="0"/>
    <n v="0"/>
    <n v="0"/>
    <n v="0"/>
    <n v="3"/>
    <n v="11"/>
    <n v="1"/>
    <n v="0"/>
    <n v="15"/>
    <x v="1"/>
    <s v="Convenios con organizaciones privadas y/o ONG"/>
    <m/>
    <x v="1"/>
    <m/>
    <m/>
    <x v="0"/>
    <m/>
    <m/>
    <x v="0"/>
    <m/>
    <m/>
    <x v="0"/>
    <m/>
    <m/>
    <x v="1"/>
    <m/>
    <n v="5223"/>
    <s v="VENDEDOR DE PUESTO FIJO"/>
    <s v="Sí"/>
    <s v="Sí"/>
    <s v="Sí"/>
    <n v="3511"/>
    <s v="TECNICO INFORMATICO"/>
    <s v="Sí"/>
    <s v="Sí"/>
    <s v="No"/>
    <m/>
    <m/>
    <m/>
    <m/>
    <m/>
    <s v="Candidatos sin habilidades blandas o socioemocionales (proactividad, actitud de aprendizaje, compromiso, entre otros)"/>
    <m/>
    <s v="Candidatos con falt de experiencia laboral"/>
    <m/>
    <m/>
    <m/>
    <m/>
    <m/>
    <s v="Candidatos sin habilidades blandas o socioemocionales (proactividad, actitud de aprendizaje, compromiso, entre otros)"/>
    <m/>
    <s v="Candidatos con falt de experiencia laboral"/>
    <m/>
    <m/>
    <m/>
    <m/>
    <m/>
    <m/>
    <m/>
    <m/>
    <m/>
    <m/>
    <m/>
    <m/>
    <m/>
    <m/>
    <m/>
    <m/>
    <m/>
    <m/>
    <m/>
    <s v="Aumentar los esfuerzos en el reclutamiento (más divulgación de la vacante, más bolsas de empleo)"/>
    <m/>
    <m/>
    <m/>
    <x v="0"/>
    <x v="0"/>
    <x v="1"/>
    <x v="0"/>
    <x v="0"/>
    <x v="0"/>
    <x v="0"/>
    <x v="1"/>
    <x v="1"/>
    <x v="0"/>
    <x v="0"/>
    <x v="1"/>
    <x v="0"/>
    <m/>
    <m/>
    <m/>
    <s v="Redes sociales de la empresa (Facebook, Twitter, Instagram, etc)"/>
    <m/>
    <s v="Redes de profesionales o egresados"/>
    <s v="Recomendaciones de trabajadores de la empresa u otros actores"/>
    <s v="Contratación de empresas de reclutamiento"/>
    <s v="Ferias de empleo"/>
    <m/>
    <s v="Contactos personales del empleador"/>
    <m/>
    <m/>
    <m/>
    <x v="0"/>
    <x v="0"/>
    <x v="0"/>
    <x v="1"/>
    <x v="0"/>
    <x v="1"/>
    <x v="0"/>
    <x v="1"/>
    <x v="2"/>
    <x v="2"/>
    <s v="Ninguna"/>
    <m/>
    <m/>
    <m/>
    <m/>
    <m/>
    <m/>
    <x v="1"/>
    <m/>
    <s v="Ambos"/>
    <x v="1"/>
    <m/>
    <m/>
    <m/>
    <x v="0"/>
    <x v="0"/>
    <x v="0"/>
    <x v="0"/>
    <x v="0"/>
    <x v="1"/>
    <m/>
    <m/>
    <x v="3"/>
    <s v="Poco probable"/>
    <s v="Poco probable"/>
    <s v="Poco probable"/>
    <s v="Muy probable"/>
    <s v="Muy probable"/>
    <x v="0"/>
    <s v="vendedor de puesto fijo"/>
    <n v="5223"/>
    <n v="1"/>
    <n v="1"/>
    <n v="0"/>
    <n v="0"/>
    <n v="0"/>
    <s v="tecnico consultor informatico"/>
    <n v="3511"/>
    <n v="4"/>
    <n v="0"/>
    <n v="0"/>
    <n v="0"/>
    <n v="0"/>
    <m/>
    <m/>
    <m/>
    <m/>
    <m/>
    <m/>
    <m/>
    <m/>
    <m/>
    <m/>
    <m/>
    <m/>
    <m/>
    <m/>
    <m/>
    <m/>
    <m/>
    <m/>
    <m/>
    <m/>
    <m/>
    <x v="0"/>
    <m/>
    <m/>
    <m/>
    <m/>
    <m/>
    <m/>
    <m/>
    <m/>
    <m/>
    <x v="1"/>
    <x v="0"/>
    <x v="1"/>
    <x v="0"/>
    <x v="0"/>
    <x v="1"/>
    <x v="0"/>
    <x v="0"/>
    <m/>
    <x v="0"/>
    <s v="CAPACITACION TECNICA PARA CONSULTORES DE INFORMATICA TECNOLOGICA"/>
    <s v="Redes y sistemas informáticos"/>
    <s v="TECNICO CONSULTOR INFORMATICO"/>
    <n v="3511"/>
    <s v="CAPACITACION TECNICAS DE VENTAS"/>
    <s v="Técnicas de ventas"/>
    <s v="VENDEDORES DE PUESTOS FIJOS"/>
    <n v="5223"/>
    <m/>
    <m/>
    <m/>
    <m/>
    <m/>
    <m/>
    <m/>
    <m/>
    <m/>
    <m/>
    <m/>
    <m/>
    <m/>
    <m/>
    <m/>
    <m/>
    <s v="Si"/>
    <s v="No"/>
    <m/>
    <m/>
    <m/>
    <m/>
    <x v="1"/>
    <s v="Muy importante"/>
    <s v="Muy importante"/>
    <s v="Muy importante"/>
    <s v="Muy importante"/>
    <s v="Muy importante"/>
    <s v="Muy importante"/>
    <s v="Muy importante"/>
    <s v="Ninguna"/>
    <m/>
    <x v="2"/>
    <x v="2"/>
    <x v="0"/>
    <x v="1"/>
    <x v="0"/>
    <x v="1"/>
    <x v="0"/>
    <x v="0"/>
    <x v="0"/>
    <x v="0"/>
    <x v="0"/>
    <x v="0"/>
    <m/>
    <s v="Gerente / Directivo"/>
    <m/>
    <n v="11"/>
    <n v="19"/>
    <s v="Completo"/>
    <m/>
    <m/>
    <m/>
    <m/>
    <m/>
    <m/>
    <s v="SE MUDO ESTAN AHORA EN EL GRUPO OLAM DIRECCION AVENIDA AVIADORES DEL CHACO CASI SAN BLAS NUMERO 2462  EDIFICIO AURA PISO 7"/>
    <s v="11 a 30 personas ocupadas"/>
    <s v="11 a 30 personas ocupadas"/>
    <x v="0"/>
    <s v="Telecomunicaciones"/>
    <x v="0"/>
    <x v="0"/>
    <x v="1"/>
    <x v="0"/>
    <x v="1"/>
    <x v="0"/>
    <x v="0"/>
    <x v="0"/>
    <x v="0"/>
    <x v="0"/>
    <x v="1"/>
    <x v="1"/>
    <x v="0"/>
    <x v="1"/>
    <x v="0"/>
    <x v="0"/>
    <x v="0"/>
    <x v="0"/>
    <x v="0"/>
    <x v="1"/>
    <x v="1"/>
    <x v="1"/>
    <x v="1"/>
    <x v="0"/>
    <x v="0"/>
    <x v="0"/>
    <x v="0"/>
    <s v="SOPORTE TÉCNICO Y REDES"/>
    <s v="VENTA"/>
    <m/>
    <m/>
    <m/>
    <m/>
    <s v="TIC"/>
    <s v="ADMINISTRACIÓN Y GESTIÓN"/>
    <m/>
    <m/>
    <m/>
    <m/>
    <n v="15.722891566265099"/>
    <x v="1"/>
    <x v="2"/>
    <x v="0"/>
    <x v="0"/>
    <x v="0"/>
    <s v="Total"/>
  </r>
  <r>
    <n v="3410"/>
    <x v="0"/>
    <x v="1"/>
    <s v="Fernando de la Mora"/>
    <n v="66100"/>
    <s v="ACTIVIDADES AUXILIARES DE LA INTERMEDIACION FINANCIERA .-"/>
    <s v="Servicio"/>
    <s v="Intermediación financiera"/>
    <s v="Grandes (con 51 o más personas ocupadas)"/>
    <n v="12062024"/>
    <n v="12"/>
    <s v="Junio"/>
    <s v="Año Resultado Final"/>
    <n v="13"/>
    <n v="31"/>
    <n v="12062024"/>
    <n v="12"/>
    <s v="Junio"/>
    <s v="Año Resultado Final"/>
    <n v="2005"/>
    <n v="18"/>
    <x v="0"/>
    <s v="SERVICIOS DE INTERMEDIACION DE CREDITOS"/>
    <s v="Actividades Auxiliares de la intermediación financiera, excepto la financiación de planes de seguros y de pensiones"/>
    <s v="Único"/>
    <x v="0"/>
    <m/>
    <m/>
    <n v="380"/>
    <n v="380"/>
    <n v="165"/>
    <n v="215"/>
    <n v="165"/>
    <n v="215"/>
    <n v="0"/>
    <n v="0"/>
    <n v="1"/>
    <n v="0"/>
    <n v="160"/>
    <n v="0"/>
    <n v="0"/>
    <n v="0"/>
    <n v="98"/>
    <n v="106"/>
    <n v="15"/>
    <n v="0"/>
    <n v="380"/>
    <n v="380"/>
    <n v="0"/>
    <n v="0"/>
    <n v="1"/>
    <n v="0"/>
    <n v="160"/>
    <n v="0"/>
    <n v="0"/>
    <n v="0"/>
    <n v="98"/>
    <n v="106"/>
    <n v="15"/>
    <n v="0"/>
    <n v="380"/>
    <x v="1"/>
    <s v="Decisión del directorio/propietarios de la empresa"/>
    <m/>
    <x v="1"/>
    <m/>
    <m/>
    <x v="0"/>
    <m/>
    <m/>
    <x v="1"/>
    <s v="Decisión del directorio/propietarios de la empresa"/>
    <m/>
    <x v="0"/>
    <m/>
    <m/>
    <x v="1"/>
    <m/>
    <n v="4214"/>
    <s v="RECLAMADORES DE COBRANZAS"/>
    <s v="Sí"/>
    <s v="Sí"/>
    <s v="Sí"/>
    <n v="3312"/>
    <s v="VERIFICADOR DE CREDITOS"/>
    <s v="Sí"/>
    <s v="No"/>
    <s v="Sí"/>
    <n v="2512"/>
    <s v="DESARROLLADOR GENEXUS"/>
    <s v="No"/>
    <s v="Sí"/>
    <s v="Candidatos sin capacitación o habilidades técnicas necesarios"/>
    <s v="Candidatos sin habilidades blandas o socioemocionales (proactividad, actitud de aprendizaje, compromiso, entre otros)"/>
    <m/>
    <m/>
    <m/>
    <m/>
    <m/>
    <m/>
    <m/>
    <m/>
    <m/>
    <m/>
    <m/>
    <m/>
    <m/>
    <m/>
    <s v="Candidatos sin capacitación o habilidades técnicas necesarios"/>
    <m/>
    <m/>
    <s v="Candidatos con falt de experiencia laboral"/>
    <m/>
    <s v="Falta de postulantes/candidatos"/>
    <m/>
    <m/>
    <s v="Aumentar la remuneración para hacer la vacante más atractiva"/>
    <m/>
    <m/>
    <m/>
    <s v="Externalizar el trabajo por fuera de la empresa (outsourcing)"/>
    <s v="Incorporar trabajadores temporales a través de agencias"/>
    <m/>
    <s v="Aumentar los esfuerzos en el reclutamiento (más divulgación de la vacante, más bolsas de empleo)"/>
    <m/>
    <m/>
    <m/>
    <x v="0"/>
    <x v="0"/>
    <x v="0"/>
    <x v="1"/>
    <x v="1"/>
    <x v="0"/>
    <x v="0"/>
    <x v="1"/>
    <x v="0"/>
    <x v="0"/>
    <x v="1"/>
    <x v="1"/>
    <x v="0"/>
    <m/>
    <m/>
    <m/>
    <s v="Redes sociales de la empresa (Facebook, Twitter, Instagram, etc)"/>
    <m/>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0"/>
    <x v="0"/>
    <s v="Ninguna"/>
    <m/>
    <m/>
    <m/>
    <m/>
    <m/>
    <m/>
    <x v="1"/>
    <m/>
    <m/>
    <x v="0"/>
    <s v="Ambos"/>
    <m/>
    <m/>
    <x v="0"/>
    <x v="0"/>
    <x v="1"/>
    <x v="0"/>
    <x v="0"/>
    <x v="1"/>
    <m/>
    <m/>
    <x v="2"/>
    <s v="Probable"/>
    <s v="Poco probable"/>
    <s v="Poco probable"/>
    <s v="Probable"/>
    <s v="Muy probable"/>
    <x v="0"/>
    <s v="RECLAMADOR TELEFÓNICO DE COBRANZAS"/>
    <n v="4214"/>
    <n v="20"/>
    <n v="20"/>
    <n v="25"/>
    <n v="25"/>
    <n v="30"/>
    <s v="ANALISTA GENEXUS"/>
    <n v="2512"/>
    <n v="2"/>
    <n v="2"/>
    <n v="2"/>
    <n v="2"/>
    <n v="2"/>
    <s v="ANALISTA DE BASE DE DATOS"/>
    <n v="2521"/>
    <n v="1"/>
    <n v="1"/>
    <n v="1"/>
    <n v="1"/>
    <n v="1"/>
    <m/>
    <m/>
    <m/>
    <m/>
    <m/>
    <m/>
    <m/>
    <m/>
    <m/>
    <m/>
    <m/>
    <m/>
    <m/>
    <m/>
    <x v="0"/>
    <m/>
    <m/>
    <m/>
    <m/>
    <m/>
    <m/>
    <m/>
    <m/>
    <m/>
    <x v="0"/>
    <x v="0"/>
    <x v="0"/>
    <x v="0"/>
    <x v="1"/>
    <x v="1"/>
    <x v="0"/>
    <x v="0"/>
    <m/>
    <x v="0"/>
    <s v="MANEJO DE SISTEMAS SQL, GENEXUS, PHYTON"/>
    <s v="Redes y sistemas informáticos"/>
    <s v="ANALISTA DE BASE DE DATOS Y SISTEMAS"/>
    <n v="2521"/>
    <s v="MANEJO DE INTELIGENCIA ARTIFICIAL"/>
    <s v="Herramientas digitales para la gestión y productividad"/>
    <s v="ANALISTA DE BASE DE DATOS"/>
    <n v="2521"/>
    <m/>
    <m/>
    <m/>
    <m/>
    <m/>
    <m/>
    <m/>
    <m/>
    <m/>
    <m/>
    <m/>
    <m/>
    <m/>
    <m/>
    <m/>
    <m/>
    <s v="Si"/>
    <s v="No"/>
    <m/>
    <m/>
    <m/>
    <m/>
    <x v="1"/>
    <s v="Muy importante"/>
    <s v="Muy importante"/>
    <s v="Muy importante"/>
    <s v="Muy importante"/>
    <s v="Importante"/>
    <s v="Importante"/>
    <s v="Importante"/>
    <s v="Ninguna"/>
    <m/>
    <x v="2"/>
    <x v="2"/>
    <x v="1"/>
    <x v="0"/>
    <x v="0"/>
    <x v="0"/>
    <x v="0"/>
    <x v="0"/>
    <x v="0"/>
    <x v="0"/>
    <x v="0"/>
    <x v="0"/>
    <m/>
    <s v="Jefe / Encargado (no propietario)"/>
    <m/>
    <n v="14"/>
    <n v="31"/>
    <s v="Completo"/>
    <m/>
    <m/>
    <m/>
    <m/>
    <m/>
    <m/>
    <m/>
    <s v="51 y más personas ocupadas"/>
    <s v="51 y más personas ocupadas"/>
    <x v="0"/>
    <s v="Intermediación financiera"/>
    <x v="0"/>
    <x v="1"/>
    <x v="1"/>
    <x v="1"/>
    <x v="0"/>
    <x v="0"/>
    <x v="0"/>
    <x v="0"/>
    <x v="0"/>
    <x v="0"/>
    <x v="0"/>
    <x v="0"/>
    <x v="1"/>
    <x v="0"/>
    <x v="0"/>
    <x v="0"/>
    <x v="0"/>
    <x v="0"/>
    <x v="0"/>
    <x v="0"/>
    <x v="0"/>
    <x v="1"/>
    <x v="0"/>
    <x v="0"/>
    <x v="0"/>
    <x v="0"/>
    <x v="0"/>
    <s v="USO DE SISTEMAS Y SOFTWARE ESPECIALIZADOS"/>
    <s v="HERRAMIENTAS DE ANÁLISIS DE DATOS"/>
    <m/>
    <m/>
    <m/>
    <m/>
    <s v="TIC"/>
    <s v="TIC"/>
    <m/>
    <m/>
    <m/>
    <m/>
    <n v="1"/>
    <x v="2"/>
    <x v="2"/>
    <x v="0"/>
    <x v="0"/>
    <x v="0"/>
    <s v="Total"/>
  </r>
  <r>
    <n v="3547"/>
    <x v="0"/>
    <x v="0"/>
    <s v="Recoleta"/>
    <n v="52293"/>
    <s v="ACTIVIDADES DE DESPACHO ADUANERO"/>
    <s v="Servicio"/>
    <s v="Transporte"/>
    <s v="Micro (5 a 10 personas ocupadas)"/>
    <n v="6062024"/>
    <n v="6"/>
    <s v="Junio"/>
    <s v="Año Resultado Final"/>
    <n v="10"/>
    <n v="38"/>
    <n v="6062024"/>
    <n v="6"/>
    <s v="Junio"/>
    <s v="Año Resultado Final"/>
    <n v="2003"/>
    <n v="20"/>
    <x v="2"/>
    <s v="ACTIVIDADES DE DESPACHO ADUANERO"/>
    <s v="Actividades de los despachantes de Aduana"/>
    <s v="Único"/>
    <x v="0"/>
    <m/>
    <m/>
    <n v="8"/>
    <n v="8"/>
    <n v="4"/>
    <n v="4"/>
    <n v="53.074626865671597"/>
    <n v="53.074626865671597"/>
    <n v="0"/>
    <n v="0"/>
    <n v="0"/>
    <n v="0"/>
    <n v="39.805970149253696"/>
    <n v="0"/>
    <n v="0"/>
    <n v="0"/>
    <n v="39.805970149253696"/>
    <n v="13.268656716417899"/>
    <n v="13.268656716417899"/>
    <n v="0"/>
    <n v="106.14925373134319"/>
    <n v="8"/>
    <n v="0"/>
    <n v="0"/>
    <n v="0"/>
    <n v="0"/>
    <n v="3"/>
    <n v="0"/>
    <n v="0"/>
    <n v="0"/>
    <n v="3"/>
    <n v="1"/>
    <n v="1"/>
    <n v="0"/>
    <n v="8"/>
    <x v="0"/>
    <m/>
    <m/>
    <x v="1"/>
    <m/>
    <m/>
    <x v="0"/>
    <m/>
    <m/>
    <x v="0"/>
    <m/>
    <m/>
    <x v="0"/>
    <m/>
    <m/>
    <x v="0"/>
    <m/>
    <m/>
    <m/>
    <m/>
    <m/>
    <m/>
    <m/>
    <m/>
    <m/>
    <m/>
    <m/>
    <m/>
    <m/>
    <m/>
    <m/>
    <m/>
    <m/>
    <m/>
    <m/>
    <m/>
    <m/>
    <m/>
    <m/>
    <m/>
    <m/>
    <m/>
    <m/>
    <m/>
    <m/>
    <m/>
    <m/>
    <m/>
    <m/>
    <m/>
    <m/>
    <m/>
    <m/>
    <m/>
    <m/>
    <m/>
    <m/>
    <m/>
    <m/>
    <m/>
    <m/>
    <m/>
    <m/>
    <m/>
    <m/>
    <m/>
    <x v="0"/>
    <x v="1"/>
    <x v="0"/>
    <x v="0"/>
    <x v="0"/>
    <x v="0"/>
    <x v="0"/>
    <x v="1"/>
    <x v="1"/>
    <x v="0"/>
    <x v="0"/>
    <x v="0"/>
    <x v="0"/>
    <m/>
    <m/>
    <m/>
    <s v="Redes sociales de la empresa (Facebook, Twitter, Instagram, etc)"/>
    <m/>
    <m/>
    <m/>
    <m/>
    <m/>
    <m/>
    <s v="Contactos personales del empleador"/>
    <m/>
    <m/>
    <m/>
    <x v="0"/>
    <x v="0"/>
    <x v="0"/>
    <x v="1"/>
    <x v="0"/>
    <x v="1"/>
    <x v="0"/>
    <x v="0"/>
    <x v="1"/>
    <x v="1"/>
    <s v="Planea incorporar en los prox. 5 años"/>
    <s v="OPERADOR ECONOMICO AUTORIZADO"/>
    <m/>
    <m/>
    <m/>
    <m/>
    <m/>
    <x v="1"/>
    <m/>
    <m/>
    <x v="1"/>
    <m/>
    <s v="Ambos"/>
    <m/>
    <x v="0"/>
    <x v="1"/>
    <x v="1"/>
    <x v="1"/>
    <x v="0"/>
    <x v="1"/>
    <m/>
    <m/>
    <x v="1"/>
    <s v="Poco probable"/>
    <s v="Poco probable"/>
    <s v="Poco probable"/>
    <s v="Muy probable"/>
    <s v="Muy probable"/>
    <x v="0"/>
    <s v="DESPACHANTE DE ADUANA"/>
    <n v="3331"/>
    <n v="3"/>
    <n v="0"/>
    <n v="0"/>
    <n v="2"/>
    <n v="0"/>
    <m/>
    <m/>
    <m/>
    <m/>
    <m/>
    <m/>
    <m/>
    <m/>
    <m/>
    <m/>
    <m/>
    <m/>
    <m/>
    <m/>
    <m/>
    <m/>
    <m/>
    <m/>
    <m/>
    <m/>
    <m/>
    <m/>
    <m/>
    <m/>
    <m/>
    <m/>
    <m/>
    <m/>
    <x v="1"/>
    <m/>
    <m/>
    <m/>
    <m/>
    <m/>
    <m/>
    <m/>
    <s v="Otro"/>
    <s v="LA EMPRESA CUENTA CON UN CENTRO DE CAPACITACION"/>
    <x v="1"/>
    <x v="1"/>
    <x v="1"/>
    <x v="1"/>
    <x v="0"/>
    <x v="0"/>
    <x v="0"/>
    <x v="0"/>
    <m/>
    <x v="2"/>
    <m/>
    <m/>
    <m/>
    <m/>
    <m/>
    <m/>
    <m/>
    <m/>
    <m/>
    <m/>
    <m/>
    <m/>
    <m/>
    <m/>
    <m/>
    <m/>
    <m/>
    <m/>
    <m/>
    <m/>
    <m/>
    <m/>
    <m/>
    <m/>
    <m/>
    <m/>
    <m/>
    <m/>
    <m/>
    <m/>
    <x v="2"/>
    <s v="Muy importante"/>
    <s v="Muy importante"/>
    <s v="Muy importante"/>
    <s v="Importante"/>
    <s v="Importante"/>
    <s v="Muy importante"/>
    <s v="Importante"/>
    <s v="Ninguna"/>
    <m/>
    <x v="2"/>
    <x v="2"/>
    <x v="0"/>
    <x v="0"/>
    <x v="0"/>
    <x v="0"/>
    <x v="1"/>
    <x v="1"/>
    <x v="1"/>
    <x v="1"/>
    <x v="1"/>
    <x v="0"/>
    <m/>
    <s v="Dueño o propietario"/>
    <m/>
    <n v="16"/>
    <n v="15"/>
    <s v="Completo"/>
    <m/>
    <m/>
    <m/>
    <m/>
    <m/>
    <m/>
    <s v="EL INFORMANTE INDICO QUE LA EMPRESA ES FAMILIAR Y COMPACTA, POR LO QUE NO VE LA NECESIDAD DE CAPACITACIONES, MISMO POR LA PREPARACION CON LA QUE CUENTAN LOS FUNCIONARIOS"/>
    <s v="5 a 10 personas ocupadas"/>
    <s v="5 a 10 personas ocupadas"/>
    <x v="0"/>
    <s v="Transporte"/>
    <x v="0"/>
    <x v="0"/>
    <x v="0"/>
    <x v="0"/>
    <x v="0"/>
    <x v="0"/>
    <x v="0"/>
    <x v="0"/>
    <x v="0"/>
    <x v="0"/>
    <x v="1"/>
    <x v="1"/>
    <x v="0"/>
    <x v="0"/>
    <x v="0"/>
    <x v="0"/>
    <x v="0"/>
    <x v="0"/>
    <x v="0"/>
    <x v="1"/>
    <x v="0"/>
    <x v="1"/>
    <x v="0"/>
    <x v="0"/>
    <x v="0"/>
    <x v="0"/>
    <x v="0"/>
    <m/>
    <m/>
    <m/>
    <m/>
    <m/>
    <m/>
    <m/>
    <m/>
    <m/>
    <m/>
    <m/>
    <m/>
    <n v="13.268656716417899"/>
    <x v="0"/>
    <x v="0"/>
    <x v="1"/>
    <x v="1"/>
    <x v="2"/>
    <s v="Total"/>
  </r>
  <r>
    <n v="3549"/>
    <x v="0"/>
    <x v="0"/>
    <s v="La Encarnación"/>
    <n v="52293"/>
    <s v="SERVICIO DE DESPACHO ADUANERO"/>
    <s v="Servicio"/>
    <s v="Transporte"/>
    <s v="Grandes (con 51 o más personas ocupadas)"/>
    <n v="4062024"/>
    <n v="4"/>
    <s v="Junio"/>
    <s v="Año Resultado Final"/>
    <n v="10"/>
    <n v="23"/>
    <n v="31072024"/>
    <n v="31"/>
    <s v="Julio"/>
    <s v="Año Resultado Final"/>
    <n v="1986"/>
    <n v="37"/>
    <x v="1"/>
    <s v="SERVICIO DE DESPACHO ADUANERO"/>
    <s v="Actividades de los despachantes de Aduana"/>
    <s v="Oficina administrativa"/>
    <x v="1"/>
    <n v="9"/>
    <n v="1"/>
    <n v="1050"/>
    <n v="50"/>
    <n v="42"/>
    <n v="8"/>
    <n v="42"/>
    <n v="8"/>
    <n v="0"/>
    <n v="0"/>
    <n v="24"/>
    <n v="0"/>
    <n v="0"/>
    <n v="0"/>
    <n v="11"/>
    <n v="4"/>
    <n v="6"/>
    <n v="5"/>
    <n v="0"/>
    <n v="0"/>
    <n v="50"/>
    <n v="50"/>
    <n v="0"/>
    <n v="0"/>
    <n v="24"/>
    <n v="0"/>
    <n v="0"/>
    <n v="0"/>
    <n v="11"/>
    <n v="4"/>
    <n v="6"/>
    <n v="5"/>
    <n v="0"/>
    <n v="0"/>
    <n v="50"/>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1"/>
    <x v="1"/>
    <x v="1"/>
    <x v="0"/>
    <x v="1"/>
    <x v="0"/>
    <x v="0"/>
    <x v="1"/>
    <x v="1"/>
    <x v="0"/>
    <m/>
    <m/>
    <m/>
    <m/>
    <m/>
    <m/>
    <s v="Recomendaciones de trabajadores de la empresa u otros actores"/>
    <m/>
    <m/>
    <m/>
    <s v="Contactos personales del empleador"/>
    <m/>
    <m/>
    <m/>
    <x v="0"/>
    <x v="0"/>
    <x v="0"/>
    <x v="0"/>
    <x v="1"/>
    <x v="0"/>
    <x v="1"/>
    <x v="0"/>
    <x v="2"/>
    <x v="1"/>
    <s v="Ninguna"/>
    <m/>
    <m/>
    <m/>
    <m/>
    <s v="Ambos"/>
    <s v="Nuevas contrataciones"/>
    <x v="3"/>
    <m/>
    <m/>
    <x v="1"/>
    <m/>
    <m/>
    <m/>
    <x v="1"/>
    <x v="0"/>
    <x v="1"/>
    <x v="1"/>
    <x v="1"/>
    <x v="0"/>
    <m/>
    <m/>
    <x v="3"/>
    <s v="Probable"/>
    <s v="Poco probable"/>
    <s v="Poco probable"/>
    <s v="Probable"/>
    <s v="Probable"/>
    <x v="0"/>
    <s v="auxiliar de despacante"/>
    <n v="3331"/>
    <n v="5"/>
    <n v="5"/>
    <n v="7"/>
    <n v="10"/>
    <n v="10"/>
    <m/>
    <m/>
    <m/>
    <m/>
    <m/>
    <m/>
    <m/>
    <m/>
    <m/>
    <m/>
    <m/>
    <m/>
    <m/>
    <m/>
    <m/>
    <m/>
    <m/>
    <m/>
    <m/>
    <m/>
    <m/>
    <m/>
    <m/>
    <m/>
    <m/>
    <m/>
    <m/>
    <m/>
    <x v="0"/>
    <m/>
    <m/>
    <m/>
    <m/>
    <m/>
    <m/>
    <m/>
    <m/>
    <m/>
    <x v="0"/>
    <x v="0"/>
    <x v="0"/>
    <x v="0"/>
    <x v="1"/>
    <x v="1"/>
    <x v="0"/>
    <x v="0"/>
    <m/>
    <x v="0"/>
    <s v="EXCEL INFORMATICA"/>
    <s v="Microsoft Excel básico y avanzado"/>
    <s v="ENCARGADA DE CARTERA DE CLIENTE"/>
    <n v="3331"/>
    <m/>
    <m/>
    <m/>
    <m/>
    <m/>
    <m/>
    <m/>
    <m/>
    <m/>
    <m/>
    <m/>
    <m/>
    <m/>
    <m/>
    <m/>
    <m/>
    <m/>
    <m/>
    <m/>
    <m/>
    <s v="No"/>
    <m/>
    <m/>
    <m/>
    <m/>
    <m/>
    <x v="1"/>
    <s v="Muy importante"/>
    <s v="Muy importante"/>
    <s v="Muy importante"/>
    <s v="Importante"/>
    <s v="Muy importante"/>
    <s v="Muy importante"/>
    <s v="Importante"/>
    <s v="Ninguna"/>
    <m/>
    <x v="2"/>
    <x v="2"/>
    <x v="0"/>
    <x v="2"/>
    <x v="2"/>
    <x v="2"/>
    <x v="0"/>
    <x v="0"/>
    <x v="0"/>
    <x v="0"/>
    <x v="0"/>
    <x v="0"/>
    <m/>
    <s v="Jefe / Encargado (no propietario)"/>
    <m/>
    <n v="15"/>
    <n v="3"/>
    <s v="Completo"/>
    <m/>
    <m/>
    <m/>
    <m/>
    <m/>
    <m/>
    <m/>
    <s v="51 y más personas ocupadas"/>
    <s v="31 a 50 personas ocupadas"/>
    <x v="0"/>
    <s v="Transporte"/>
    <x v="0"/>
    <x v="0"/>
    <x v="0"/>
    <x v="0"/>
    <x v="0"/>
    <x v="0"/>
    <x v="0"/>
    <x v="0"/>
    <x v="0"/>
    <x v="0"/>
    <x v="1"/>
    <x v="1"/>
    <x v="0"/>
    <x v="0"/>
    <x v="0"/>
    <x v="0"/>
    <x v="0"/>
    <x v="0"/>
    <x v="0"/>
    <x v="1"/>
    <x v="1"/>
    <x v="1"/>
    <x v="0"/>
    <x v="0"/>
    <x v="0"/>
    <x v="0"/>
    <x v="0"/>
    <s v="OFIMATICA"/>
    <m/>
    <m/>
    <m/>
    <m/>
    <m/>
    <s v="TIC"/>
    <m/>
    <m/>
    <m/>
    <m/>
    <m/>
    <n v="1"/>
    <x v="0"/>
    <x v="0"/>
    <x v="0"/>
    <x v="0"/>
    <x v="0"/>
    <s v="Total"/>
  </r>
  <r>
    <n v="3564"/>
    <x v="0"/>
    <x v="0"/>
    <s v="La Encarnación"/>
    <n v="52293"/>
    <s v="SERVICIO DE DESPACHO ADUANERO"/>
    <s v="Servicio"/>
    <s v="Transporte"/>
    <s v="Micro (5 a 10 personas ocupadas)"/>
    <n v="15072024"/>
    <n v="15"/>
    <s v="Julio"/>
    <s v="Año Resultado Final"/>
    <n v="8"/>
    <n v="58"/>
    <n v="24072024"/>
    <n v="24"/>
    <s v="Julio"/>
    <s v="Año Resultado Final"/>
    <n v="1995"/>
    <n v="28"/>
    <x v="2"/>
    <s v="GESTIONES ADUANEROS"/>
    <s v="Actividades de los despachantes de Aduana"/>
    <s v="Único"/>
    <x v="0"/>
    <m/>
    <m/>
    <n v="14"/>
    <n v="14"/>
    <n v="8"/>
    <n v="6"/>
    <n v="125.7831325301208"/>
    <n v="94.3373493975906"/>
    <n v="0"/>
    <n v="0"/>
    <n v="0"/>
    <n v="0"/>
    <n v="157.22891566265099"/>
    <n v="0"/>
    <n v="0"/>
    <n v="0"/>
    <n v="47.1686746987953"/>
    <n v="0"/>
    <n v="15.722891566265099"/>
    <n v="0"/>
    <n v="220.12048192771138"/>
    <n v="14"/>
    <n v="0"/>
    <n v="0"/>
    <n v="0"/>
    <n v="0"/>
    <n v="10"/>
    <n v="0"/>
    <n v="0"/>
    <n v="0"/>
    <n v="3"/>
    <n v="0"/>
    <n v="1"/>
    <n v="0"/>
    <n v="14"/>
    <x v="0"/>
    <m/>
    <m/>
    <x v="1"/>
    <m/>
    <m/>
    <x v="1"/>
    <s v="Decisión del directorio/propietarios de la empresa"/>
    <m/>
    <x v="0"/>
    <m/>
    <m/>
    <x v="0"/>
    <m/>
    <m/>
    <x v="1"/>
    <m/>
    <n v="3331"/>
    <s v="OPERADOR DE ADUANA"/>
    <s v="No"/>
    <s v="Sí"/>
    <s v="No"/>
    <m/>
    <m/>
    <m/>
    <m/>
    <m/>
    <m/>
    <m/>
    <m/>
    <m/>
    <m/>
    <m/>
    <m/>
    <s v="Candidatos con falt de experiencia laboral"/>
    <m/>
    <m/>
    <m/>
    <m/>
    <m/>
    <m/>
    <m/>
    <m/>
    <m/>
    <m/>
    <m/>
    <m/>
    <m/>
    <m/>
    <m/>
    <m/>
    <m/>
    <m/>
    <m/>
    <m/>
    <m/>
    <m/>
    <m/>
    <m/>
    <m/>
    <m/>
    <m/>
    <s v="Aumentar los esfuerzos en el reclutamiento (más divulgación de la vacante, más bolsas de empleo)"/>
    <m/>
    <m/>
    <m/>
    <x v="0"/>
    <x v="0"/>
    <x v="0"/>
    <x v="0"/>
    <x v="0"/>
    <x v="0"/>
    <x v="0"/>
    <x v="1"/>
    <x v="0"/>
    <x v="0"/>
    <x v="0"/>
    <x v="0"/>
    <x v="0"/>
    <m/>
    <m/>
    <m/>
    <m/>
    <m/>
    <m/>
    <s v="Recomendaciones de trabajadores de la empresa u otros actores"/>
    <m/>
    <m/>
    <m/>
    <m/>
    <m/>
    <m/>
    <m/>
    <x v="0"/>
    <x v="0"/>
    <x v="0"/>
    <x v="1"/>
    <x v="0"/>
    <x v="0"/>
    <x v="0"/>
    <x v="0"/>
    <x v="1"/>
    <x v="2"/>
    <s v="Ninguna"/>
    <m/>
    <m/>
    <m/>
    <m/>
    <m/>
    <m/>
    <x v="3"/>
    <m/>
    <m/>
    <x v="1"/>
    <m/>
    <m/>
    <m/>
    <x v="0"/>
    <x v="0"/>
    <x v="0"/>
    <x v="1"/>
    <x v="1"/>
    <x v="1"/>
    <m/>
    <m/>
    <x v="2"/>
    <s v="Poco probable"/>
    <s v="Poco probable"/>
    <s v="Poco probable"/>
    <s v="Poco probable"/>
    <s v="Probable"/>
    <x v="0"/>
    <s v="AUXILIAR DESPACHANTE"/>
    <n v="3331"/>
    <n v="1"/>
    <n v="0"/>
    <n v="0"/>
    <n v="0"/>
    <n v="0"/>
    <s v="encargado de operaciones"/>
    <n v="3331"/>
    <n v="1"/>
    <n v="0"/>
    <n v="0"/>
    <n v="0"/>
    <n v="0"/>
    <m/>
    <m/>
    <m/>
    <m/>
    <m/>
    <m/>
    <m/>
    <m/>
    <m/>
    <m/>
    <m/>
    <m/>
    <m/>
    <m/>
    <m/>
    <m/>
    <m/>
    <m/>
    <m/>
    <m/>
    <m/>
    <x v="0"/>
    <m/>
    <m/>
    <m/>
    <m/>
    <m/>
    <m/>
    <m/>
    <m/>
    <m/>
    <x v="1"/>
    <x v="1"/>
    <x v="1"/>
    <x v="1"/>
    <x v="0"/>
    <x v="0"/>
    <x v="1"/>
    <x v="0"/>
    <s v="HONESTIDAD"/>
    <x v="0"/>
    <s v="EXCEL"/>
    <s v="Microsoft Excel básico y avanzado"/>
    <s v="AUXILIAR ADUANERO"/>
    <n v="3331"/>
    <s v="COMERCIO EXTERIOR"/>
    <s v="Gestión administrativa y financiera del comercio internacional"/>
    <s v="PERSONA QUE REALIZA TRABAJO DE INFORMATICA"/>
    <n v="3511"/>
    <m/>
    <m/>
    <m/>
    <m/>
    <m/>
    <m/>
    <m/>
    <m/>
    <m/>
    <m/>
    <m/>
    <m/>
    <m/>
    <m/>
    <m/>
    <m/>
    <s v="Si"/>
    <s v="No"/>
    <m/>
    <m/>
    <m/>
    <m/>
    <x v="0"/>
    <s v="Muy importante"/>
    <s v="Muy importante"/>
    <s v="Importante"/>
    <s v="Muy importante"/>
    <s v="Importante"/>
    <s v="Importante"/>
    <s v="Poco importante"/>
    <s v="Ninguna"/>
    <m/>
    <x v="2"/>
    <x v="2"/>
    <x v="0"/>
    <x v="0"/>
    <x v="1"/>
    <x v="2"/>
    <x v="1"/>
    <x v="1"/>
    <x v="0"/>
    <x v="1"/>
    <x v="0"/>
    <x v="0"/>
    <m/>
    <s v="Dueño o propietario"/>
    <m/>
    <n v="7"/>
    <n v="52"/>
    <s v="Completo"/>
    <m/>
    <m/>
    <m/>
    <m/>
    <m/>
    <m/>
    <m/>
    <s v="11 a 30 personas ocupadas"/>
    <s v="11 a 30 personas ocupadas"/>
    <x v="0"/>
    <s v="Transporte"/>
    <x v="0"/>
    <x v="0"/>
    <x v="1"/>
    <x v="0"/>
    <x v="0"/>
    <x v="0"/>
    <x v="0"/>
    <x v="0"/>
    <x v="0"/>
    <x v="0"/>
    <x v="1"/>
    <x v="1"/>
    <x v="0"/>
    <x v="0"/>
    <x v="0"/>
    <x v="0"/>
    <x v="0"/>
    <x v="0"/>
    <x v="0"/>
    <x v="1"/>
    <x v="1"/>
    <x v="1"/>
    <x v="0"/>
    <x v="0"/>
    <x v="0"/>
    <x v="0"/>
    <x v="0"/>
    <s v="OFIMATICA"/>
    <s v="COMERCIO EXTERIOR"/>
    <m/>
    <m/>
    <m/>
    <m/>
    <s v="TIC"/>
    <s v="ADMINISTRACIÓN Y GESTIÓN"/>
    <m/>
    <m/>
    <m/>
    <m/>
    <n v="15.722891566265099"/>
    <x v="2"/>
    <x v="2"/>
    <x v="0"/>
    <x v="0"/>
    <x v="0"/>
    <s v="Total"/>
  </r>
  <r>
    <n v="4084"/>
    <x v="0"/>
    <x v="0"/>
    <s v="La Encarnación"/>
    <n v="68100"/>
    <s v="ACTIVIDADES INMOBILIARIAS"/>
    <s v="Servicio"/>
    <s v="Servicios inmobiliarios"/>
    <s v="Micro (5 a 10 personas ocupadas)"/>
    <n v="5062024"/>
    <n v="5"/>
    <s v="Junio"/>
    <s v="Año Resultado Final"/>
    <n v="11"/>
    <n v="3"/>
    <n v="6062024"/>
    <n v="6"/>
    <s v="Junio"/>
    <s v="Año Resultado Final"/>
    <n v="1976"/>
    <n v="47"/>
    <x v="1"/>
    <s v="VENTA DE PROPIEDADES"/>
    <s v="Actividades inmobiliarias realizadas con bienes propios o arrendados"/>
    <s v="Único"/>
    <x v="0"/>
    <m/>
    <m/>
    <n v="9"/>
    <n v="9"/>
    <n v="4"/>
    <n v="5"/>
    <n v="53.074626865671597"/>
    <n v="66.343283582089498"/>
    <n v="0"/>
    <n v="0"/>
    <n v="0"/>
    <n v="0"/>
    <n v="0"/>
    <n v="0"/>
    <n v="0"/>
    <n v="0"/>
    <n v="39.805970149253696"/>
    <n v="79.611940298507392"/>
    <n v="0"/>
    <n v="0"/>
    <n v="119.41791044776109"/>
    <n v="9"/>
    <n v="0"/>
    <n v="0"/>
    <n v="0"/>
    <n v="0"/>
    <n v="0"/>
    <n v="0"/>
    <n v="0"/>
    <n v="0"/>
    <n v="3"/>
    <n v="6"/>
    <n v="0"/>
    <n v="0"/>
    <n v="9"/>
    <x v="0"/>
    <m/>
    <m/>
    <x v="1"/>
    <m/>
    <m/>
    <x v="0"/>
    <m/>
    <m/>
    <x v="0"/>
    <m/>
    <m/>
    <x v="0"/>
    <m/>
    <m/>
    <x v="0"/>
    <m/>
    <m/>
    <m/>
    <m/>
    <m/>
    <m/>
    <m/>
    <m/>
    <m/>
    <m/>
    <m/>
    <m/>
    <m/>
    <m/>
    <m/>
    <m/>
    <m/>
    <m/>
    <m/>
    <m/>
    <m/>
    <m/>
    <m/>
    <m/>
    <m/>
    <m/>
    <m/>
    <m/>
    <m/>
    <m/>
    <m/>
    <m/>
    <m/>
    <m/>
    <m/>
    <m/>
    <m/>
    <m/>
    <m/>
    <m/>
    <m/>
    <m/>
    <m/>
    <m/>
    <m/>
    <m/>
    <m/>
    <m/>
    <m/>
    <m/>
    <x v="0"/>
    <x v="0"/>
    <x v="0"/>
    <x v="0"/>
    <x v="0"/>
    <x v="1"/>
    <x v="0"/>
    <x v="1"/>
    <x v="0"/>
    <x v="1"/>
    <x v="1"/>
    <x v="1"/>
    <x v="0"/>
    <m/>
    <m/>
    <m/>
    <m/>
    <m/>
    <m/>
    <s v="Recomendaciones de trabajadores de la empresa u otros actores"/>
    <m/>
    <m/>
    <m/>
    <m/>
    <m/>
    <m/>
    <m/>
    <x v="0"/>
    <x v="0"/>
    <x v="0"/>
    <x v="2"/>
    <x v="2"/>
    <x v="2"/>
    <x v="0"/>
    <x v="0"/>
    <x v="1"/>
    <x v="1"/>
    <s v="Ninguna"/>
    <m/>
    <m/>
    <m/>
    <m/>
    <m/>
    <m/>
    <x v="1"/>
    <m/>
    <m/>
    <x v="1"/>
    <m/>
    <m/>
    <m/>
    <x v="1"/>
    <x v="1"/>
    <x v="1"/>
    <x v="1"/>
    <x v="1"/>
    <x v="1"/>
    <m/>
    <m/>
    <x v="2"/>
    <s v="Poco probable"/>
    <s v="Probable"/>
    <s v="Poco probable"/>
    <s v="Poco probable"/>
    <s v="Poco probable"/>
    <x v="2"/>
    <m/>
    <m/>
    <m/>
    <m/>
    <m/>
    <m/>
    <m/>
    <m/>
    <m/>
    <m/>
    <m/>
    <m/>
    <m/>
    <m/>
    <m/>
    <m/>
    <m/>
    <m/>
    <m/>
    <m/>
    <m/>
    <m/>
    <m/>
    <m/>
    <m/>
    <m/>
    <m/>
    <m/>
    <m/>
    <m/>
    <m/>
    <m/>
    <m/>
    <m/>
    <m/>
    <x v="1"/>
    <s v="La empresa no tiene recursos para capacitar"/>
    <m/>
    <m/>
    <s v="La empresa no dispone de tiempo para capacitar a sus trabajadores"/>
    <m/>
    <m/>
    <m/>
    <m/>
    <m/>
    <x v="1"/>
    <x v="1"/>
    <x v="1"/>
    <x v="1"/>
    <x v="0"/>
    <x v="0"/>
    <x v="0"/>
    <x v="0"/>
    <m/>
    <x v="2"/>
    <m/>
    <m/>
    <m/>
    <m/>
    <m/>
    <m/>
    <m/>
    <m/>
    <m/>
    <m/>
    <m/>
    <m/>
    <m/>
    <m/>
    <m/>
    <m/>
    <m/>
    <m/>
    <m/>
    <m/>
    <m/>
    <m/>
    <m/>
    <m/>
    <m/>
    <m/>
    <m/>
    <m/>
    <m/>
    <m/>
    <x v="2"/>
    <s v="Poco importante"/>
    <s v="Poco importante"/>
    <s v="Poco importante"/>
    <s v="Poco importante"/>
    <s v="Poco importante"/>
    <s v="Poco importante"/>
    <s v="Poco importante"/>
    <s v="Ninguna"/>
    <m/>
    <x v="2"/>
    <x v="2"/>
    <x v="0"/>
    <x v="0"/>
    <x v="2"/>
    <x v="0"/>
    <x v="1"/>
    <x v="1"/>
    <x v="1"/>
    <x v="1"/>
    <x v="1"/>
    <x v="0"/>
    <m/>
    <s v="Jefe / Encargado (no propietario)"/>
    <m/>
    <n v="13"/>
    <n v="9"/>
    <s v="Completo"/>
    <m/>
    <m/>
    <m/>
    <m/>
    <m/>
    <m/>
    <s v="SIN COMENTARIOS"/>
    <s v="5 a 10 personas ocupadas"/>
    <s v="5 a 10 personas ocupadas"/>
    <x v="0"/>
    <s v="Servicios inmobiliarios"/>
    <x v="0"/>
    <x v="0"/>
    <x v="0"/>
    <x v="0"/>
    <x v="0"/>
    <x v="0"/>
    <x v="0"/>
    <x v="0"/>
    <x v="0"/>
    <x v="0"/>
    <x v="1"/>
    <x v="0"/>
    <x v="0"/>
    <x v="0"/>
    <x v="0"/>
    <x v="0"/>
    <x v="0"/>
    <x v="0"/>
    <x v="0"/>
    <x v="1"/>
    <x v="0"/>
    <x v="1"/>
    <x v="0"/>
    <x v="0"/>
    <x v="0"/>
    <x v="0"/>
    <x v="0"/>
    <m/>
    <m/>
    <m/>
    <m/>
    <m/>
    <m/>
    <m/>
    <m/>
    <m/>
    <m/>
    <m/>
    <m/>
    <n v="13.268656716417899"/>
    <x v="0"/>
    <x v="0"/>
    <x v="1"/>
    <x v="1"/>
    <x v="2"/>
    <s v="Total"/>
  </r>
  <r>
    <n v="4434"/>
    <x v="0"/>
    <x v="0"/>
    <s v="La Encarnación"/>
    <n v="56101"/>
    <s v="SERVICIO DE COMIDA EN RESTAURANTE.-"/>
    <s v="Servicio"/>
    <s v="Restaurantes y hoteles"/>
    <s v="Pequeñas (11 a 30 personas ocupadas)"/>
    <n v="3072024"/>
    <n v="3"/>
    <s v="Julio"/>
    <s v="Año Resultado Final"/>
    <n v="15"/>
    <n v="23"/>
    <n v="4072024"/>
    <n v="4"/>
    <s v="Julio"/>
    <s v="Año Resultado Final"/>
    <n v="2006"/>
    <n v="17"/>
    <x v="0"/>
    <s v="SERVICIOS DE RESTAURANTE"/>
    <s v="Restaurantes y parrilladas"/>
    <s v="Único"/>
    <x v="0"/>
    <m/>
    <m/>
    <n v="25"/>
    <n v="25"/>
    <n v="4"/>
    <n v="21"/>
    <n v="62.891566265060398"/>
    <n v="330.18072289156709"/>
    <n v="0"/>
    <n v="0"/>
    <n v="0"/>
    <n v="0"/>
    <n v="345.90361445783219"/>
    <n v="0"/>
    <n v="0"/>
    <n v="0"/>
    <n v="47.1686746987953"/>
    <n v="0"/>
    <n v="0"/>
    <n v="0"/>
    <n v="393.07228915662751"/>
    <n v="25"/>
    <n v="0"/>
    <n v="0"/>
    <n v="0"/>
    <n v="0"/>
    <n v="22"/>
    <n v="0"/>
    <n v="0"/>
    <n v="0"/>
    <n v="3"/>
    <n v="0"/>
    <n v="0"/>
    <n v="0"/>
    <n v="25"/>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1"/>
    <x v="0"/>
    <x v="0"/>
    <x v="0"/>
    <x v="0"/>
    <x v="0"/>
    <x v="0"/>
    <x v="0"/>
    <x v="0"/>
    <m/>
    <m/>
    <m/>
    <m/>
    <m/>
    <m/>
    <s v="Recomendaciones de trabajadores de la empresa u otros actores"/>
    <m/>
    <m/>
    <m/>
    <s v="Contactos personales del empleador"/>
    <s v="Banco de currículos de la empresa"/>
    <m/>
    <m/>
    <x v="0"/>
    <x v="0"/>
    <x v="0"/>
    <x v="1"/>
    <x v="0"/>
    <x v="2"/>
    <x v="0"/>
    <x v="0"/>
    <x v="0"/>
    <x v="0"/>
    <s v="Ninguna"/>
    <m/>
    <m/>
    <m/>
    <m/>
    <m/>
    <m/>
    <x v="1"/>
    <m/>
    <m/>
    <x v="0"/>
    <s v="Transformación de competencia"/>
    <m/>
    <m/>
    <x v="1"/>
    <x v="0"/>
    <x v="1"/>
    <x v="0"/>
    <x v="0"/>
    <x v="0"/>
    <m/>
    <m/>
    <x v="2"/>
    <s v="Muy probable"/>
    <s v="Poco probable"/>
    <s v="Probable"/>
    <s v="Poco probable"/>
    <s v="Probable"/>
    <x v="0"/>
    <s v="mozos"/>
    <n v="5131"/>
    <n v="1"/>
    <n v="1"/>
    <n v="1"/>
    <n v="1"/>
    <n v="1"/>
    <m/>
    <m/>
    <m/>
    <m/>
    <m/>
    <m/>
    <m/>
    <m/>
    <m/>
    <m/>
    <m/>
    <m/>
    <m/>
    <m/>
    <m/>
    <m/>
    <m/>
    <m/>
    <m/>
    <m/>
    <m/>
    <m/>
    <m/>
    <m/>
    <m/>
    <m/>
    <m/>
    <m/>
    <x v="0"/>
    <m/>
    <m/>
    <m/>
    <m/>
    <m/>
    <m/>
    <m/>
    <m/>
    <m/>
    <x v="0"/>
    <x v="0"/>
    <x v="0"/>
    <x v="0"/>
    <x v="1"/>
    <x v="1"/>
    <x v="0"/>
    <x v="0"/>
    <m/>
    <x v="0"/>
    <s v="CAPACITACIÓN EN BUENAS PRACTICAS MANIPULACIÓN DE MANEJO ALIMENTOS"/>
    <s v="Manipulación de alimentos"/>
    <s v="CHEF"/>
    <n v="3434"/>
    <m/>
    <m/>
    <m/>
    <m/>
    <m/>
    <m/>
    <m/>
    <m/>
    <m/>
    <m/>
    <m/>
    <m/>
    <m/>
    <m/>
    <m/>
    <m/>
    <m/>
    <m/>
    <m/>
    <m/>
    <s v="No"/>
    <m/>
    <m/>
    <m/>
    <m/>
    <m/>
    <x v="0"/>
    <s v="Muy importante"/>
    <s v="Importante"/>
    <s v="Importante"/>
    <s v="Importante"/>
    <s v="Muy importante"/>
    <s v="Muy importante"/>
    <s v="Muy importante"/>
    <s v="Ninguna"/>
    <m/>
    <x v="2"/>
    <x v="2"/>
    <x v="0"/>
    <x v="1"/>
    <x v="2"/>
    <x v="2"/>
    <x v="0"/>
    <x v="0"/>
    <x v="0"/>
    <x v="0"/>
    <x v="0"/>
    <x v="0"/>
    <m/>
    <s v="Gerente / Directivo"/>
    <m/>
    <n v="6"/>
    <n v="19"/>
    <s v="Completo"/>
    <m/>
    <m/>
    <m/>
    <m/>
    <m/>
    <m/>
    <m/>
    <s v="11 a 30 personas ocupadas"/>
    <s v="11 a 30 personas ocupadas"/>
    <x v="0"/>
    <s v="Restaurantes y hoteles"/>
    <x v="0"/>
    <x v="0"/>
    <x v="0"/>
    <x v="0"/>
    <x v="0"/>
    <x v="0"/>
    <x v="0"/>
    <x v="0"/>
    <x v="0"/>
    <x v="0"/>
    <x v="1"/>
    <x v="0"/>
    <x v="0"/>
    <x v="1"/>
    <x v="0"/>
    <x v="0"/>
    <x v="0"/>
    <x v="0"/>
    <x v="0"/>
    <x v="1"/>
    <x v="1"/>
    <x v="1"/>
    <x v="0"/>
    <x v="0"/>
    <x v="0"/>
    <x v="0"/>
    <x v="0"/>
    <s v="MANIPULACION DE ALIMENTOS"/>
    <m/>
    <m/>
    <m/>
    <m/>
    <m/>
    <s v="ALIMENTOS"/>
    <m/>
    <m/>
    <m/>
    <m/>
    <m/>
    <n v="15.722891566265099"/>
    <x v="0"/>
    <x v="0"/>
    <x v="0"/>
    <x v="0"/>
    <x v="0"/>
    <s v="Total"/>
  </r>
  <r>
    <n v="4461"/>
    <x v="0"/>
    <x v="0"/>
    <s v="La Encarnación"/>
    <n v="61001"/>
    <s v="SERVICIO DE TELECOMUNICACIONES"/>
    <s v="Servicio"/>
    <s v="Telecomunicaciones"/>
    <s v="Grandes (con 51 o más personas ocupadas)"/>
    <n v="30072024"/>
    <n v="30"/>
    <s v="Julio"/>
    <s v="Año Resultado Final"/>
    <n v="9"/>
    <n v="55"/>
    <n v="1082024"/>
    <n v="1"/>
    <s v="Agosto"/>
    <s v="Año Resultado Final"/>
    <n v="2008"/>
    <n v="15"/>
    <x v="0"/>
    <s v="SERVICIOS DE TELECOMUNICACIONES"/>
    <s v="Telecomunicaciones"/>
    <s v="Único"/>
    <x v="0"/>
    <m/>
    <m/>
    <n v="386"/>
    <n v="386"/>
    <n v="112"/>
    <n v="274"/>
    <n v="112"/>
    <n v="274"/>
    <n v="0"/>
    <n v="0"/>
    <n v="0"/>
    <n v="0"/>
    <n v="41"/>
    <n v="0"/>
    <n v="0"/>
    <n v="0"/>
    <n v="58"/>
    <n v="280"/>
    <n v="7"/>
    <n v="0"/>
    <n v="386"/>
    <n v="386"/>
    <n v="0"/>
    <n v="0"/>
    <n v="0"/>
    <n v="0"/>
    <n v="41"/>
    <n v="0"/>
    <n v="0"/>
    <n v="0"/>
    <n v="58"/>
    <n v="280"/>
    <n v="7"/>
    <n v="0"/>
    <n v="386"/>
    <x v="1"/>
    <s v="Decisión del directorio/propietarios de la empresa"/>
    <m/>
    <x v="0"/>
    <s v="Decisión del directorio/propietarios de la empresa"/>
    <m/>
    <x v="1"/>
    <s v="Decisión del directorio/propietarios de la empresa"/>
    <m/>
    <x v="1"/>
    <s v="Decisión del directorio/propietarios de la empresa"/>
    <m/>
    <x v="0"/>
    <m/>
    <m/>
    <x v="1"/>
    <m/>
    <n v="4222"/>
    <s v="CALL  CENTER"/>
    <s v="Sí"/>
    <s v="No"/>
    <s v="Sí"/>
    <n v="4222"/>
    <s v="SUPERVISOR DE CALL CENTER"/>
    <s v="Sí"/>
    <s v="Sí"/>
    <s v="Sí"/>
    <n v="2512"/>
    <s v="DESARROLLADOR  DE SOFTWARE"/>
    <s v="Sí"/>
    <s v="Sí"/>
    <m/>
    <m/>
    <m/>
    <m/>
    <m/>
    <m/>
    <m/>
    <m/>
    <s v="Candidatos sin capacitación o habilidades técnicas necesarios"/>
    <s v="Candidatos sin habilidades blandas o socioemocionales (proactividad, actitud de aprendizaje, compromiso, entre otros)"/>
    <m/>
    <s v="Candidatos con falt de experiencia laboral"/>
    <m/>
    <m/>
    <m/>
    <m/>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s v="Utilizar tecnología o maquinaria para sustituir el trabajo de la vacante"/>
    <m/>
    <m/>
    <s v="Redefinir el perfil y características de la vacante"/>
    <s v="Aumentar los esfuerzos en el reclutamiento (más divulgación de la vacante, más bolsas de empleo)"/>
    <m/>
    <m/>
    <m/>
    <x v="1"/>
    <x v="0"/>
    <x v="1"/>
    <x v="1"/>
    <x v="0"/>
    <x v="0"/>
    <x v="0"/>
    <x v="1"/>
    <x v="0"/>
    <x v="0"/>
    <x v="0"/>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m/>
    <s v="Banco de currículos de la empresa"/>
    <m/>
    <m/>
    <x v="0"/>
    <x v="0"/>
    <x v="0"/>
    <x v="1"/>
    <x v="0"/>
    <x v="1"/>
    <x v="0"/>
    <x v="1"/>
    <x v="2"/>
    <x v="2"/>
    <s v="Ninguna"/>
    <m/>
    <m/>
    <m/>
    <m/>
    <m/>
    <m/>
    <x v="1"/>
    <m/>
    <s v="Ambos"/>
    <x v="1"/>
    <m/>
    <m/>
    <m/>
    <x v="1"/>
    <x v="1"/>
    <x v="1"/>
    <x v="0"/>
    <x v="0"/>
    <x v="1"/>
    <m/>
    <m/>
    <x v="2"/>
    <s v="Muy probable"/>
    <s v="Poco probable"/>
    <s v="Poco probable"/>
    <s v="Probable"/>
    <s v="Probable"/>
    <x v="0"/>
    <s v="operador de atencion al cliente por telefono call center"/>
    <n v="4222"/>
    <n v="70"/>
    <n v="70"/>
    <n v="70"/>
    <n v="70"/>
    <n v="70"/>
    <s v="operador de telemarketing"/>
    <n v="4222"/>
    <n v="8"/>
    <n v="8"/>
    <n v="8"/>
    <n v="8"/>
    <n v="8"/>
    <s v="supervisor de call center contac center"/>
    <n v="4222"/>
    <n v="5"/>
    <n v="5"/>
    <n v="5"/>
    <n v="5"/>
    <n v="5"/>
    <s v="desarrolladores de Software"/>
    <n v="2512"/>
    <n v="3"/>
    <n v="3"/>
    <n v="3"/>
    <n v="3"/>
    <n v="3"/>
    <s v="coordinadores de contac center"/>
    <n v="4222"/>
    <n v="2"/>
    <n v="2"/>
    <n v="2"/>
    <n v="2"/>
    <n v="2"/>
    <x v="0"/>
    <m/>
    <m/>
    <m/>
    <m/>
    <m/>
    <m/>
    <m/>
    <m/>
    <m/>
    <x v="1"/>
    <x v="0"/>
    <x v="0"/>
    <x v="0"/>
    <x v="1"/>
    <x v="1"/>
    <x v="1"/>
    <x v="0"/>
    <s v="VISION ESTRATEGICA, RECILIENCIA"/>
    <x v="0"/>
    <s v="CAPACITACION EN LENGUAJE DE PROGRAMACION"/>
    <s v="Redes y sistemas informáticos"/>
    <s v="DESARROLLADOR DE SOFTWARE"/>
    <n v="2512"/>
    <s v="CAPACITACION PARA EL USO CORRECTO DE LA TECNOLOGIA"/>
    <s v="Herramientas digitales para la gestión y productividad"/>
    <s v="CALL CENTER"/>
    <n v="4222"/>
    <s v="CAPACITACION PARA EL USO CORRECTO DE TECNOLOGIA"/>
    <s v="Herramientas digitales para la gestión y productividad"/>
    <s v="SUPERVISOR DE CALL CENTER"/>
    <n v="4222"/>
    <s v="CAPACITACION PARA EL USO CORRECTO DE LA TECNOLOGIA"/>
    <s v="Herramientas digitales para la gestión y productividad"/>
    <s v="COORDINADOR  DE SUPERVISORES"/>
    <n v="1330"/>
    <m/>
    <m/>
    <m/>
    <m/>
    <m/>
    <m/>
    <m/>
    <m/>
    <s v="Si"/>
    <s v="Si"/>
    <s v="Si"/>
    <s v="No"/>
    <m/>
    <m/>
    <x v="1"/>
    <s v="Muy importante"/>
    <s v="Muy importante"/>
    <s v="Muy importante"/>
    <s v="Muy importante"/>
    <s v="Muy importante"/>
    <s v="Muy importante"/>
    <s v="Muy importante"/>
    <s v="Ninguna"/>
    <m/>
    <x v="2"/>
    <x v="2"/>
    <x v="0"/>
    <x v="0"/>
    <x v="0"/>
    <x v="1"/>
    <x v="0"/>
    <x v="0"/>
    <x v="0"/>
    <x v="0"/>
    <x v="0"/>
    <x v="0"/>
    <m/>
    <s v="Jefe / Encargado (no propietario)"/>
    <m/>
    <n v="7"/>
    <n v="16"/>
    <s v="Completo"/>
    <m/>
    <m/>
    <m/>
    <m/>
    <m/>
    <m/>
    <m/>
    <s v="51 y más personas ocupadas"/>
    <s v="51 y más personas ocupadas"/>
    <x v="0"/>
    <s v="Telecomunicaciones"/>
    <x v="0"/>
    <x v="1"/>
    <x v="0"/>
    <x v="1"/>
    <x v="0"/>
    <x v="0"/>
    <x v="0"/>
    <x v="0"/>
    <x v="0"/>
    <x v="0"/>
    <x v="0"/>
    <x v="0"/>
    <x v="1"/>
    <x v="0"/>
    <x v="0"/>
    <x v="0"/>
    <x v="0"/>
    <x v="0"/>
    <x v="1"/>
    <x v="0"/>
    <x v="0"/>
    <x v="0"/>
    <x v="0"/>
    <x v="0"/>
    <x v="0"/>
    <x v="0"/>
    <x v="0"/>
    <s v="DESARROLLO INFORMATICO Y LENGUAJE DE PROGRAMACIÓN"/>
    <s v="OTRAS RELACIONADAS A TIC"/>
    <s v="OTRAS RELACIONADAS A TIC"/>
    <s v="OTRAS RELACIONADAS A TIC"/>
    <m/>
    <m/>
    <s v="TIC"/>
    <s v="TIC"/>
    <s v="TIC"/>
    <s v="TIC"/>
    <m/>
    <m/>
    <n v="1"/>
    <x v="1"/>
    <x v="2"/>
    <x v="0"/>
    <x v="0"/>
    <x v="0"/>
    <s v="Total"/>
  </r>
  <r>
    <n v="4506"/>
    <x v="0"/>
    <x v="0"/>
    <s v="La Encarnación"/>
    <n v="69100"/>
    <s v="SERVICIOS JURIDICOS"/>
    <s v="Servicio"/>
    <s v="Servicios a las empresas"/>
    <s v="Micro (5 a 10 personas ocupadas)"/>
    <n v="6062024"/>
    <n v="6"/>
    <s v="Junio"/>
    <s v="Año Resultado Final"/>
    <n v="12"/>
    <n v="15"/>
    <n v="8062024"/>
    <n v="8"/>
    <s v="Junio"/>
    <s v="Año Resultado Final"/>
    <n v="1986"/>
    <n v="37"/>
    <x v="1"/>
    <s v="SERVICIOS NOTARIALES"/>
    <s v="Actividades de servicios jurídicos y notariales prestados por profesionales independientes"/>
    <s v="Único"/>
    <x v="0"/>
    <m/>
    <m/>
    <n v="11"/>
    <n v="11"/>
    <n v="5"/>
    <n v="6"/>
    <n v="78.614457831325495"/>
    <n v="94.3373493975906"/>
    <n v="0"/>
    <n v="0"/>
    <n v="0"/>
    <n v="0"/>
    <n v="62.891566265060398"/>
    <n v="0"/>
    <n v="0"/>
    <n v="0"/>
    <n v="78.614457831325495"/>
    <n v="0"/>
    <n v="31.445783132530199"/>
    <n v="0"/>
    <n v="172.9518072289161"/>
    <n v="11"/>
    <n v="0"/>
    <n v="0"/>
    <n v="0"/>
    <n v="0"/>
    <n v="4"/>
    <n v="0"/>
    <n v="0"/>
    <n v="0"/>
    <n v="5"/>
    <n v="0"/>
    <n v="2"/>
    <n v="0"/>
    <n v="11"/>
    <x v="0"/>
    <m/>
    <m/>
    <x v="1"/>
    <m/>
    <m/>
    <x v="0"/>
    <m/>
    <m/>
    <x v="0"/>
    <m/>
    <m/>
    <x v="0"/>
    <m/>
    <m/>
    <x v="1"/>
    <m/>
    <n v="2619"/>
    <s v="PROTOCOLISTA"/>
    <s v="Sí"/>
    <s v="Sí"/>
    <s v="No"/>
    <m/>
    <m/>
    <m/>
    <m/>
    <m/>
    <m/>
    <m/>
    <m/>
    <m/>
    <m/>
    <m/>
    <m/>
    <s v="Candidatos con falt de experiencia laboral"/>
    <m/>
    <m/>
    <m/>
    <m/>
    <m/>
    <m/>
    <m/>
    <m/>
    <m/>
    <m/>
    <m/>
    <m/>
    <m/>
    <m/>
    <m/>
    <m/>
    <m/>
    <m/>
    <m/>
    <m/>
    <m/>
    <m/>
    <m/>
    <m/>
    <m/>
    <m/>
    <m/>
    <s v="Aumentar los esfuerzos en el reclutamiento (más divulgación de la vacante, más bolsas de empleo)"/>
    <m/>
    <m/>
    <m/>
    <x v="0"/>
    <x v="0"/>
    <x v="0"/>
    <x v="1"/>
    <x v="0"/>
    <x v="0"/>
    <x v="0"/>
    <x v="1"/>
    <x v="1"/>
    <x v="0"/>
    <x v="0"/>
    <x v="0"/>
    <x v="0"/>
    <m/>
    <m/>
    <s v="Plataforma web privada gratuita (Bolsas de trabajo) (excluyendo redes sociales)"/>
    <m/>
    <m/>
    <s v="Redes de profesionales o egresados"/>
    <s v="Recomendaciones de trabajadores de la empresa u otros actores"/>
    <s v="Contratación de empresas de reclutamiento"/>
    <m/>
    <m/>
    <s v="Contactos personales del empleador"/>
    <m/>
    <m/>
    <m/>
    <x v="0"/>
    <x v="0"/>
    <x v="0"/>
    <x v="1"/>
    <x v="0"/>
    <x v="2"/>
    <x v="0"/>
    <x v="0"/>
    <x v="0"/>
    <x v="1"/>
    <s v="Ninguna"/>
    <m/>
    <m/>
    <m/>
    <m/>
    <m/>
    <m/>
    <x v="1"/>
    <m/>
    <m/>
    <x v="0"/>
    <m/>
    <m/>
    <m/>
    <x v="1"/>
    <x v="0"/>
    <x v="1"/>
    <x v="1"/>
    <x v="1"/>
    <x v="1"/>
    <m/>
    <m/>
    <x v="2"/>
    <s v="Poco probable"/>
    <s v="Poco probable"/>
    <s v="Poco probable"/>
    <s v="Poco probable"/>
    <s v="Probable"/>
    <x v="2"/>
    <m/>
    <m/>
    <m/>
    <m/>
    <m/>
    <m/>
    <m/>
    <m/>
    <m/>
    <m/>
    <m/>
    <m/>
    <m/>
    <m/>
    <m/>
    <m/>
    <m/>
    <m/>
    <m/>
    <m/>
    <m/>
    <m/>
    <m/>
    <m/>
    <m/>
    <m/>
    <m/>
    <m/>
    <m/>
    <m/>
    <m/>
    <m/>
    <m/>
    <m/>
    <m/>
    <x v="0"/>
    <m/>
    <m/>
    <m/>
    <m/>
    <m/>
    <m/>
    <m/>
    <m/>
    <m/>
    <x v="0"/>
    <x v="0"/>
    <x v="0"/>
    <x v="0"/>
    <x v="0"/>
    <x v="1"/>
    <x v="0"/>
    <x v="0"/>
    <m/>
    <x v="0"/>
    <s v="FACTURACIÓN ELECTRONICA"/>
    <s v="Facturación electrónica"/>
    <s v="SECRETARIA"/>
    <n v="4120"/>
    <m/>
    <m/>
    <m/>
    <m/>
    <m/>
    <m/>
    <m/>
    <m/>
    <m/>
    <m/>
    <m/>
    <m/>
    <m/>
    <m/>
    <m/>
    <m/>
    <m/>
    <m/>
    <m/>
    <m/>
    <s v="No"/>
    <m/>
    <m/>
    <m/>
    <m/>
    <m/>
    <x v="1"/>
    <s v="Muy importante"/>
    <s v="Muy importante"/>
    <s v="Muy importante"/>
    <s v="Muy importante"/>
    <s v="Muy importante"/>
    <s v="Muy importante"/>
    <s v="Muy importante"/>
    <s v="Ninguna"/>
    <m/>
    <x v="0"/>
    <x v="2"/>
    <x v="0"/>
    <x v="0"/>
    <x v="0"/>
    <x v="0"/>
    <x v="1"/>
    <x v="1"/>
    <x v="0"/>
    <x v="0"/>
    <x v="0"/>
    <x v="0"/>
    <m/>
    <s v="Administrador/Contador"/>
    <m/>
    <n v="11"/>
    <n v="6"/>
    <s v="Completo"/>
    <m/>
    <m/>
    <m/>
    <m/>
    <m/>
    <m/>
    <s v="COMO SE TRATA DE UNA ESCRIBANIA MENCIONOLA ADMIN. ISOLINA QUE LAS PREGUNTAS NO APLICAN EN CUANTO AL CIERRE O APERTURA DE LOCALES/SUCURSALES"/>
    <s v="11 a 30 personas ocupadas"/>
    <s v="11 a 30 personas ocupadas"/>
    <x v="0"/>
    <s v="Servicios a las empresas"/>
    <x v="0"/>
    <x v="1"/>
    <x v="0"/>
    <x v="0"/>
    <x v="0"/>
    <x v="0"/>
    <x v="0"/>
    <x v="0"/>
    <x v="0"/>
    <x v="0"/>
    <x v="1"/>
    <x v="0"/>
    <x v="0"/>
    <x v="0"/>
    <x v="0"/>
    <x v="0"/>
    <x v="0"/>
    <x v="0"/>
    <x v="0"/>
    <x v="1"/>
    <x v="0"/>
    <x v="0"/>
    <x v="0"/>
    <x v="0"/>
    <x v="0"/>
    <x v="0"/>
    <x v="0"/>
    <s v="USO DE SISTEMAS Y SOFTWARE ESPECIALIZADOS"/>
    <m/>
    <m/>
    <m/>
    <m/>
    <m/>
    <s v="TIC"/>
    <m/>
    <m/>
    <m/>
    <m/>
    <m/>
    <n v="15.722891566265099"/>
    <x v="1"/>
    <x v="2"/>
    <x v="0"/>
    <x v="0"/>
    <x v="0"/>
    <s v="Total"/>
  </r>
  <r>
    <n v="4528"/>
    <x v="0"/>
    <x v="1"/>
    <s v="Mariano Roque Alonso"/>
    <n v="61001"/>
    <s v="SERVICIOS DE INSTALACIONES PARA TELEFONIA CELULARES"/>
    <s v="Servicio"/>
    <s v="Telecomunicaciones"/>
    <s v="Medianas (31 a 50 personas ocupadas)"/>
    <n v="11062024"/>
    <n v="11"/>
    <s v="Junio"/>
    <s v="Año Resultado Final"/>
    <n v="12"/>
    <n v="17"/>
    <n v="26072024"/>
    <n v="26"/>
    <s v="Julio"/>
    <s v="Año Resultado Final"/>
    <n v="1998"/>
    <n v="25"/>
    <x v="2"/>
    <s v="SERVICIO DE INSTALACIONES PARA TELEFÓNIA CELULARES"/>
    <s v="Telecomunicaciones"/>
    <s v="Único"/>
    <x v="0"/>
    <m/>
    <m/>
    <n v="45"/>
    <n v="45"/>
    <n v="44"/>
    <n v="1"/>
    <n v="230.62068965517253"/>
    <n v="5.2413793103448301"/>
    <n v="5.2413793103448301"/>
    <n v="0"/>
    <n v="0"/>
    <n v="0"/>
    <n v="83.862068965517281"/>
    <n v="15.724137931034491"/>
    <n v="47.172413793103473"/>
    <n v="0"/>
    <n v="83.862068965517281"/>
    <n v="0"/>
    <n v="0"/>
    <n v="0"/>
    <n v="235.86206896551735"/>
    <n v="45"/>
    <n v="1"/>
    <n v="0"/>
    <n v="0"/>
    <n v="0"/>
    <n v="16"/>
    <n v="3"/>
    <n v="9"/>
    <n v="0"/>
    <n v="16"/>
    <n v="0"/>
    <n v="0"/>
    <n v="0"/>
    <n v="45"/>
    <x v="0"/>
    <m/>
    <m/>
    <x v="1"/>
    <m/>
    <m/>
    <x v="0"/>
    <m/>
    <m/>
    <x v="0"/>
    <m/>
    <m/>
    <x v="0"/>
    <m/>
    <m/>
    <x v="0"/>
    <m/>
    <m/>
    <m/>
    <m/>
    <m/>
    <m/>
    <m/>
    <m/>
    <m/>
    <m/>
    <m/>
    <m/>
    <m/>
    <m/>
    <m/>
    <m/>
    <m/>
    <m/>
    <m/>
    <m/>
    <m/>
    <m/>
    <m/>
    <m/>
    <m/>
    <m/>
    <m/>
    <m/>
    <m/>
    <m/>
    <m/>
    <m/>
    <m/>
    <m/>
    <m/>
    <m/>
    <m/>
    <m/>
    <m/>
    <m/>
    <m/>
    <m/>
    <m/>
    <m/>
    <m/>
    <m/>
    <m/>
    <m/>
    <m/>
    <m/>
    <x v="1"/>
    <x v="0"/>
    <x v="0"/>
    <x v="0"/>
    <x v="0"/>
    <x v="0"/>
    <x v="0"/>
    <x v="1"/>
    <x v="1"/>
    <x v="0"/>
    <x v="0"/>
    <x v="0"/>
    <x v="0"/>
    <m/>
    <m/>
    <m/>
    <m/>
    <m/>
    <m/>
    <s v="Recomendaciones de trabajadores de la empresa u otros actores"/>
    <m/>
    <m/>
    <m/>
    <m/>
    <m/>
    <m/>
    <m/>
    <x v="0"/>
    <x v="0"/>
    <x v="0"/>
    <x v="1"/>
    <x v="1"/>
    <x v="0"/>
    <x v="0"/>
    <x v="0"/>
    <x v="1"/>
    <x v="1"/>
    <s v="Ninguna"/>
    <m/>
    <m/>
    <m/>
    <m/>
    <m/>
    <s v="Ambos"/>
    <x v="0"/>
    <m/>
    <m/>
    <x v="1"/>
    <m/>
    <m/>
    <m/>
    <x v="0"/>
    <x v="1"/>
    <x v="0"/>
    <x v="1"/>
    <x v="1"/>
    <x v="1"/>
    <m/>
    <m/>
    <x v="2"/>
    <s v="Poco probable"/>
    <s v="Poco probable"/>
    <s v="Poco probable"/>
    <s v="Probable"/>
    <s v="Muy probable"/>
    <x v="0"/>
    <s v="auxiliar de marketing"/>
    <n v="3339"/>
    <n v="1"/>
    <n v="0"/>
    <n v="0"/>
    <n v="0"/>
    <n v="0"/>
    <s v="secretaria gerenal"/>
    <n v="4120"/>
    <n v="1"/>
    <n v="0"/>
    <n v="0"/>
    <n v="0"/>
    <n v="0"/>
    <s v="AUXILIAR CONTABLE"/>
    <n v="4311"/>
    <n v="1"/>
    <n v="0"/>
    <n v="0"/>
    <n v="0"/>
    <n v="0"/>
    <m/>
    <m/>
    <m/>
    <m/>
    <m/>
    <m/>
    <m/>
    <m/>
    <m/>
    <m/>
    <m/>
    <m/>
    <m/>
    <m/>
    <x v="0"/>
    <m/>
    <m/>
    <m/>
    <m/>
    <m/>
    <m/>
    <m/>
    <m/>
    <m/>
    <x v="0"/>
    <x v="0"/>
    <x v="0"/>
    <x v="0"/>
    <x v="1"/>
    <x v="1"/>
    <x v="0"/>
    <x v="0"/>
    <m/>
    <x v="0"/>
    <s v="INTRODUCCION AL MANEJO DE REDES SOCIALES"/>
    <s v="Social media y community manager"/>
    <s v="AUXILIAR MARKETING"/>
    <n v="3339"/>
    <s v="INTELIGENCIA ARTIFICIAL (REDES SOCIALES, Y PLATAFORMAS DIGITALES)"/>
    <s v="Herramientas digitales para la gestión y productividad"/>
    <s v="INGENIERA ELECTRONICA"/>
    <n v="2152"/>
    <m/>
    <m/>
    <m/>
    <m/>
    <m/>
    <m/>
    <m/>
    <m/>
    <m/>
    <m/>
    <m/>
    <m/>
    <m/>
    <m/>
    <m/>
    <m/>
    <s v="Si"/>
    <s v="No"/>
    <m/>
    <m/>
    <m/>
    <m/>
    <x v="3"/>
    <s v="Muy importante"/>
    <s v="Muy importante"/>
    <s v="Importante"/>
    <s v="Muy importante"/>
    <s v="Muy importante"/>
    <s v="Muy importante"/>
    <s v="Importante"/>
    <s v="Ninguna"/>
    <m/>
    <x v="0"/>
    <x v="2"/>
    <x v="0"/>
    <x v="0"/>
    <x v="0"/>
    <x v="0"/>
    <x v="0"/>
    <x v="0"/>
    <x v="0"/>
    <x v="0"/>
    <x v="0"/>
    <x v="0"/>
    <m/>
    <s v="Gerente / Directivo"/>
    <m/>
    <n v="9"/>
    <n v="5"/>
    <s v="Completo"/>
    <m/>
    <m/>
    <m/>
    <m/>
    <m/>
    <m/>
    <m/>
    <s v="31 a 50 personas ocupadas"/>
    <s v="31 a 50 personas ocupadas"/>
    <x v="0"/>
    <s v="Telecomunicaciones"/>
    <x v="0"/>
    <x v="0"/>
    <x v="0"/>
    <x v="0"/>
    <x v="0"/>
    <x v="0"/>
    <x v="0"/>
    <x v="0"/>
    <x v="0"/>
    <x v="0"/>
    <x v="1"/>
    <x v="1"/>
    <x v="1"/>
    <x v="0"/>
    <x v="0"/>
    <x v="0"/>
    <x v="0"/>
    <x v="0"/>
    <x v="0"/>
    <x v="0"/>
    <x v="1"/>
    <x v="1"/>
    <x v="0"/>
    <x v="0"/>
    <x v="0"/>
    <x v="0"/>
    <x v="0"/>
    <s v="USO Y MANEJO DE REDES SOCIALES"/>
    <s v="HERRAMIENTAS DE ANÁLISIS DE DATOS"/>
    <m/>
    <m/>
    <m/>
    <m/>
    <s v="TIC"/>
    <s v="TIC"/>
    <m/>
    <m/>
    <m/>
    <m/>
    <n v="5.2413793103448301"/>
    <x v="0"/>
    <x v="0"/>
    <x v="0"/>
    <x v="0"/>
    <x v="0"/>
    <s v="Total"/>
  </r>
  <r>
    <n v="4601"/>
    <x v="0"/>
    <x v="0"/>
    <s v="La Encarnación"/>
    <n v="52293"/>
    <s v="ACTIVIDADES DE DESPACHANTE DE ADUANA"/>
    <s v="Servicio"/>
    <s v="Transporte"/>
    <s v="Micro (5 a 10 personas ocupadas)"/>
    <n v="4072024"/>
    <n v="4"/>
    <s v="Julio"/>
    <s v="Año Resultado Final"/>
    <n v="8"/>
    <n v="29"/>
    <n v="4072024"/>
    <n v="4"/>
    <s v="Julio"/>
    <s v="Año Resultado Final"/>
    <n v="1999"/>
    <n v="24"/>
    <x v="2"/>
    <s v="DESPACHO ADUANERO"/>
    <s v="Actividades de los despachantes de Aduana"/>
    <s v="Único"/>
    <x v="0"/>
    <m/>
    <m/>
    <n v="12"/>
    <n v="12"/>
    <n v="10"/>
    <n v="2"/>
    <n v="157.22891566265099"/>
    <n v="31.445783132530199"/>
    <n v="0"/>
    <n v="0"/>
    <n v="0"/>
    <n v="0"/>
    <n v="31.445783132530199"/>
    <n v="0"/>
    <n v="62.891566265060398"/>
    <n v="0"/>
    <n v="47.1686746987953"/>
    <n v="31.445783132530199"/>
    <n v="15.722891566265099"/>
    <n v="0"/>
    <n v="188.6746987951812"/>
    <n v="12"/>
    <n v="0"/>
    <n v="0"/>
    <n v="0"/>
    <n v="0"/>
    <n v="2"/>
    <n v="0"/>
    <n v="4"/>
    <n v="0"/>
    <n v="3"/>
    <n v="2"/>
    <n v="1"/>
    <n v="0"/>
    <n v="12"/>
    <x v="1"/>
    <s v="Decisión del directorio/propietarios de la empresa"/>
    <m/>
    <x v="1"/>
    <m/>
    <m/>
    <x v="0"/>
    <m/>
    <m/>
    <x v="0"/>
    <m/>
    <m/>
    <x v="0"/>
    <m/>
    <m/>
    <x v="1"/>
    <m/>
    <n v="3331"/>
    <s v="AUXILIAR DESPACHANTE"/>
    <s v="Sí"/>
    <s v="Sí"/>
    <s v="Sí"/>
    <n v="3331"/>
    <s v="AGENTE DE TRASPORTE"/>
    <s v="Sí"/>
    <s v="No"/>
    <s v="No"/>
    <m/>
    <m/>
    <m/>
    <m/>
    <s v="Candidatos sin capacitación o habilidades técnicas necesarios"/>
    <m/>
    <m/>
    <m/>
    <m/>
    <m/>
    <m/>
    <m/>
    <m/>
    <m/>
    <m/>
    <m/>
    <m/>
    <m/>
    <m/>
    <m/>
    <m/>
    <m/>
    <m/>
    <m/>
    <m/>
    <m/>
    <m/>
    <m/>
    <m/>
    <m/>
    <m/>
    <m/>
    <m/>
    <m/>
    <m/>
    <s v="Aumentar los esfuerzos en el reclutamiento (más divulgación de la vacante, más bolsas de empleo)"/>
    <m/>
    <m/>
    <m/>
    <x v="1"/>
    <x v="0"/>
    <x v="0"/>
    <x v="1"/>
    <x v="0"/>
    <x v="0"/>
    <x v="0"/>
    <x v="1"/>
    <x v="1"/>
    <x v="0"/>
    <x v="0"/>
    <x v="1"/>
    <x v="0"/>
    <m/>
    <m/>
    <s v="Plataforma web privada gratuita (Bolsas de trabajo) (excluyendo redes sociales)"/>
    <m/>
    <m/>
    <s v="Redes de profesionales o egresados"/>
    <s v="Recomendaciones de trabajadores de la empresa u otros actores"/>
    <m/>
    <m/>
    <s v="Avisos en las inmediaciones de la empresa"/>
    <s v="Contactos personales del empleador"/>
    <m/>
    <m/>
    <m/>
    <x v="0"/>
    <x v="0"/>
    <x v="0"/>
    <x v="1"/>
    <x v="0"/>
    <x v="1"/>
    <x v="0"/>
    <x v="0"/>
    <x v="2"/>
    <x v="1"/>
    <s v="Ninguna"/>
    <m/>
    <m/>
    <m/>
    <m/>
    <m/>
    <m/>
    <x v="1"/>
    <m/>
    <m/>
    <x v="1"/>
    <m/>
    <m/>
    <m/>
    <x v="1"/>
    <x v="1"/>
    <x v="1"/>
    <x v="1"/>
    <x v="1"/>
    <x v="1"/>
    <m/>
    <m/>
    <x v="3"/>
    <s v="Probable"/>
    <s v="Poco probable"/>
    <s v="Poco probable"/>
    <s v="Poco probable"/>
    <s v="Probable"/>
    <x v="0"/>
    <s v="AUXILIAR DESPACHANTE"/>
    <n v="3331"/>
    <n v="0"/>
    <n v="2"/>
    <n v="0"/>
    <n v="0"/>
    <n v="0"/>
    <s v="axuliar agente de trasporte"/>
    <n v="3331"/>
    <n v="0"/>
    <n v="2"/>
    <n v="0"/>
    <n v="0"/>
    <n v="0"/>
    <m/>
    <m/>
    <m/>
    <m/>
    <m/>
    <m/>
    <m/>
    <m/>
    <m/>
    <m/>
    <m/>
    <m/>
    <m/>
    <m/>
    <m/>
    <m/>
    <m/>
    <m/>
    <m/>
    <m/>
    <m/>
    <x v="0"/>
    <m/>
    <m/>
    <m/>
    <m/>
    <m/>
    <m/>
    <m/>
    <m/>
    <m/>
    <x v="1"/>
    <x v="1"/>
    <x v="1"/>
    <x v="1"/>
    <x v="0"/>
    <x v="0"/>
    <x v="0"/>
    <x v="1"/>
    <m/>
    <x v="0"/>
    <s v="TECNICAS DE ACTUALIZACION DE MANEJOS INFORMATICOS EN EL SISTEMA SOFIA"/>
    <s v="Herramientas digitales para la gestión y productividad"/>
    <s v="AUXILIA DESPACHANTE"/>
    <n v="3331"/>
    <s v="SISTEMAS DE COMERCIOS DE INDUSTRIA EXTERIOR"/>
    <s v="Herramientas digitales para la gestión y productividad"/>
    <s v="AUXILIAR DESPACHANTE"/>
    <n v="3331"/>
    <m/>
    <m/>
    <m/>
    <m/>
    <m/>
    <m/>
    <m/>
    <m/>
    <m/>
    <m/>
    <m/>
    <m/>
    <m/>
    <m/>
    <m/>
    <m/>
    <s v="Si"/>
    <s v="No"/>
    <m/>
    <m/>
    <m/>
    <m/>
    <x v="1"/>
    <s v="Importante"/>
    <s v="Muy importante"/>
    <s v="Muy importante"/>
    <s v="Importante"/>
    <s v="Importante"/>
    <s v="Muy importante"/>
    <s v="Muy importante"/>
    <s v="Ninguna"/>
    <m/>
    <x v="2"/>
    <x v="0"/>
    <x v="0"/>
    <x v="0"/>
    <x v="0"/>
    <x v="0"/>
    <x v="1"/>
    <x v="1"/>
    <x v="1"/>
    <x v="1"/>
    <x v="1"/>
    <x v="0"/>
    <m/>
    <s v="Dueño o propietario"/>
    <m/>
    <n v="9"/>
    <n v="13"/>
    <s v="Completo"/>
    <m/>
    <m/>
    <m/>
    <m/>
    <m/>
    <m/>
    <s v="LA OFICINA SE ENCUENTRA DENTRO DEL EDIFICIO NAVAR"/>
    <s v="11 a 30 personas ocupadas"/>
    <s v="11 a 30 personas ocupadas"/>
    <x v="0"/>
    <s v="Transporte"/>
    <x v="0"/>
    <x v="0"/>
    <x v="1"/>
    <x v="0"/>
    <x v="0"/>
    <x v="0"/>
    <x v="0"/>
    <x v="0"/>
    <x v="0"/>
    <x v="0"/>
    <x v="1"/>
    <x v="1"/>
    <x v="0"/>
    <x v="0"/>
    <x v="0"/>
    <x v="0"/>
    <x v="0"/>
    <x v="0"/>
    <x v="0"/>
    <x v="1"/>
    <x v="1"/>
    <x v="1"/>
    <x v="0"/>
    <x v="0"/>
    <x v="0"/>
    <x v="0"/>
    <x v="0"/>
    <s v="OFIMATICA"/>
    <s v="USO DE SISTEMAS Y SOFTWARE ESPECIALIZADOS"/>
    <m/>
    <m/>
    <m/>
    <m/>
    <s v="TIC"/>
    <s v="TIC"/>
    <m/>
    <m/>
    <m/>
    <m/>
    <n v="15.722891566265099"/>
    <x v="1"/>
    <x v="2"/>
    <x v="1"/>
    <x v="2"/>
    <x v="0"/>
    <s v="Total"/>
  </r>
  <r>
    <n v="4641"/>
    <x v="0"/>
    <x v="0"/>
    <s v="Recoleta"/>
    <n v="65120"/>
    <s v="SERVICIOS DE SEGUROS GENERALES"/>
    <s v="Servicio"/>
    <s v="Intermediación financiera"/>
    <s v="Grandes (con 51 o más personas ocupadas)"/>
    <n v="5072024"/>
    <n v="5"/>
    <s v="Julio"/>
    <s v="Año Resultado Final"/>
    <n v="13"/>
    <n v="28"/>
    <n v="22072024"/>
    <n v="22"/>
    <s v="Julio"/>
    <s v="Año Resultado Final"/>
    <n v="1980"/>
    <n v="43"/>
    <x v="1"/>
    <s v="SERVICIO DE SEGUROS PATRIMONIALES"/>
    <s v="Seguros generales"/>
    <s v="Casa Matriz"/>
    <x v="1"/>
    <n v="13"/>
    <n v="2"/>
    <n v="206"/>
    <n v="170"/>
    <n v="103"/>
    <n v="67"/>
    <n v="816.37037037037078"/>
    <n v="531.03703703703729"/>
    <n v="0"/>
    <n v="0"/>
    <n v="0"/>
    <n v="0"/>
    <n v="7.92592592592593"/>
    <n v="0"/>
    <n v="0"/>
    <n v="0"/>
    <n v="840.14814814814861"/>
    <n v="364.59259259259278"/>
    <n v="118.88888888888896"/>
    <n v="15.85185185185186"/>
    <n v="1347.4074074074081"/>
    <n v="170"/>
    <n v="0"/>
    <n v="0"/>
    <n v="0"/>
    <n v="0"/>
    <n v="1"/>
    <n v="0"/>
    <n v="0"/>
    <n v="0"/>
    <n v="106"/>
    <n v="46"/>
    <n v="15"/>
    <n v="2"/>
    <n v="170"/>
    <x v="0"/>
    <m/>
    <m/>
    <x v="0"/>
    <s v="Convenio con organizaciones públicas"/>
    <m/>
    <x v="0"/>
    <m/>
    <m/>
    <x v="0"/>
    <m/>
    <m/>
    <x v="0"/>
    <m/>
    <m/>
    <x v="1"/>
    <m/>
    <n v="2431"/>
    <s v="JEFE COMERCIAL"/>
    <s v="Sí"/>
    <s v="No"/>
    <s v="Sí"/>
    <n v="4312"/>
    <s v="ANALISTA TECNICO DE CAUCCION"/>
    <s v="Sí"/>
    <s v="Sí"/>
    <s v="Sí"/>
    <n v="4312"/>
    <s v="COORDINADOR DE PERITO DE TRAMITACION"/>
    <s v="Sí"/>
    <s v="Sí"/>
    <m/>
    <m/>
    <m/>
    <m/>
    <m/>
    <m/>
    <m/>
    <m/>
    <s v="Candidatos sin capacitación o habilidades técnicas necesarios"/>
    <m/>
    <m/>
    <s v="Candidatos con falt de experiencia laboral"/>
    <m/>
    <s v="Falta de postulantes/candidatos"/>
    <m/>
    <m/>
    <s v="Candidatos sin capacitación o habilidades técnicas necesarios"/>
    <m/>
    <m/>
    <s v="Candidatos con falt de experiencia laboral"/>
    <m/>
    <s v="Falta de postulantes/candidatos"/>
    <m/>
    <m/>
    <m/>
    <s v="Capacitar a los trabajadores actuales para que puedan cumplir funciones que estaban asignadas a esa vacante"/>
    <m/>
    <s v="Utilizar tecnología o maquinaria para sustituir el trabajo de la vacante"/>
    <s v="Externalizar el trabajo por fuera de la empresa (outsourcing)"/>
    <m/>
    <m/>
    <m/>
    <m/>
    <s v="Otra"/>
    <s v="DISMINUIR AÑOS DE EXPERIENCIA"/>
    <x v="0"/>
    <x v="0"/>
    <x v="1"/>
    <x v="1"/>
    <x v="0"/>
    <x v="0"/>
    <x v="0"/>
    <x v="1"/>
    <x v="0"/>
    <x v="0"/>
    <x v="0"/>
    <x v="0"/>
    <x v="0"/>
    <m/>
    <m/>
    <m/>
    <m/>
    <m/>
    <s v="Redes de profesionales o egresados"/>
    <m/>
    <s v="Contratación de empresas de reclutamiento"/>
    <m/>
    <m/>
    <m/>
    <m/>
    <m/>
    <m/>
    <x v="0"/>
    <x v="0"/>
    <x v="0"/>
    <x v="1"/>
    <x v="1"/>
    <x v="1"/>
    <x v="0"/>
    <x v="1"/>
    <x v="2"/>
    <x v="2"/>
    <s v="Ninguna"/>
    <m/>
    <m/>
    <m/>
    <m/>
    <m/>
    <s v="Transformación de competencia"/>
    <x v="1"/>
    <m/>
    <s v="Transformación de competencia"/>
    <x v="1"/>
    <m/>
    <m/>
    <m/>
    <x v="0"/>
    <x v="1"/>
    <x v="0"/>
    <x v="1"/>
    <x v="0"/>
    <x v="1"/>
    <m/>
    <m/>
    <x v="2"/>
    <s v="Muy probable"/>
    <s v="Poco probable"/>
    <s v="Probable"/>
    <s v="Poco probable"/>
    <s v="Muy probable"/>
    <x v="0"/>
    <s v="AUXILIAR ADMINISTRATIVO DE ATENCION DE SINIESTROS"/>
    <n v="4312"/>
    <n v="1"/>
    <n v="1"/>
    <n v="1"/>
    <n v="1"/>
    <n v="1"/>
    <s v="auxiliar administrativo"/>
    <n v="4312"/>
    <n v="1"/>
    <n v="1"/>
    <n v="1"/>
    <n v="1"/>
    <n v="0"/>
    <s v="asistente de rrhh"/>
    <n v="4416"/>
    <n v="1"/>
    <n v="0"/>
    <n v="0"/>
    <n v="0"/>
    <n v="0"/>
    <m/>
    <m/>
    <m/>
    <m/>
    <m/>
    <m/>
    <m/>
    <m/>
    <m/>
    <m/>
    <m/>
    <m/>
    <m/>
    <m/>
    <x v="0"/>
    <m/>
    <m/>
    <m/>
    <m/>
    <m/>
    <m/>
    <m/>
    <m/>
    <m/>
    <x v="0"/>
    <x v="1"/>
    <x v="0"/>
    <x v="0"/>
    <x v="1"/>
    <x v="0"/>
    <x v="0"/>
    <x v="0"/>
    <m/>
    <x v="0"/>
    <s v="ESPECIALISTAS EN CAUCCION"/>
    <s v="OTROS"/>
    <s v="TECNICOS EN CAUCCION"/>
    <n v="4312"/>
    <m/>
    <m/>
    <m/>
    <m/>
    <m/>
    <m/>
    <m/>
    <m/>
    <m/>
    <m/>
    <m/>
    <m/>
    <m/>
    <m/>
    <m/>
    <m/>
    <m/>
    <m/>
    <m/>
    <m/>
    <s v="No"/>
    <m/>
    <m/>
    <m/>
    <m/>
    <m/>
    <x v="3"/>
    <s v="Muy importante"/>
    <s v="Muy importante"/>
    <s v="Muy importante"/>
    <s v="Importante"/>
    <s v="Importante"/>
    <s v="Muy importante"/>
    <s v="Muy importante"/>
    <s v="Ninguna"/>
    <m/>
    <x v="2"/>
    <x v="1"/>
    <x v="1"/>
    <x v="0"/>
    <x v="0"/>
    <x v="0"/>
    <x v="0"/>
    <x v="0"/>
    <x v="0"/>
    <x v="1"/>
    <x v="0"/>
    <x v="0"/>
    <m/>
    <s v="Gerente / Directivo"/>
    <m/>
    <n v="8"/>
    <n v="7"/>
    <s v="Completo"/>
    <m/>
    <m/>
    <m/>
    <m/>
    <m/>
    <m/>
    <m/>
    <s v="51 y más personas ocupadas"/>
    <s v="51 y más personas ocupadas"/>
    <x v="0"/>
    <s v="Intermediación financiera"/>
    <x v="0"/>
    <x v="1"/>
    <x v="0"/>
    <x v="1"/>
    <x v="0"/>
    <x v="0"/>
    <x v="0"/>
    <x v="0"/>
    <x v="0"/>
    <x v="0"/>
    <x v="1"/>
    <x v="0"/>
    <x v="1"/>
    <x v="0"/>
    <x v="0"/>
    <x v="0"/>
    <x v="0"/>
    <x v="0"/>
    <x v="0"/>
    <x v="1"/>
    <x v="0"/>
    <x v="0"/>
    <x v="0"/>
    <x v="0"/>
    <x v="0"/>
    <x v="0"/>
    <x v="0"/>
    <s v="SEGUROS Y REASEGUROS"/>
    <m/>
    <m/>
    <m/>
    <m/>
    <m/>
    <s v="ADMINISTRACIÓN Y GESTIÓN"/>
    <m/>
    <m/>
    <m/>
    <m/>
    <m/>
    <n v="7.92592592592593"/>
    <x v="1"/>
    <x v="2"/>
    <x v="0"/>
    <x v="0"/>
    <x v="0"/>
    <s v="Total"/>
  </r>
  <r>
    <n v="4652"/>
    <x v="0"/>
    <x v="0"/>
    <s v="La Encarnación"/>
    <n v="47733"/>
    <s v="VENTA AL POR MENOR DE FLORES NATURALES"/>
    <s v="Comercio"/>
    <s v="Comercio"/>
    <s v="Medianas (31 a 50 personas ocupadas)"/>
    <n v="5072024"/>
    <n v="5"/>
    <s v="Julio"/>
    <s v="Año Resultado Final"/>
    <n v="15"/>
    <n v="48"/>
    <n v="19072024"/>
    <n v="19"/>
    <s v="Julio"/>
    <s v="Año Resultado Final"/>
    <n v="1988"/>
    <n v="35"/>
    <x v="1"/>
    <s v="VENTA AL POR MENOR DE FLORES Y ARREGLOS FLORALES"/>
    <s v="Comercio al por menor de flores, plantas, semillas, fertilizantes y artículos para jardín"/>
    <s v="Casa Matriz"/>
    <x v="1"/>
    <n v="2"/>
    <n v="2"/>
    <n v="45"/>
    <n v="45"/>
    <n v="36"/>
    <n v="9"/>
    <n v="450"/>
    <n v="112.5"/>
    <n v="0"/>
    <n v="0"/>
    <n v="0"/>
    <n v="0"/>
    <n v="462.5"/>
    <n v="0"/>
    <n v="0"/>
    <n v="0"/>
    <n v="62.5"/>
    <n v="0"/>
    <n v="12.5"/>
    <n v="25"/>
    <n v="562.5"/>
    <n v="45"/>
    <n v="0"/>
    <n v="0"/>
    <n v="0"/>
    <n v="0"/>
    <n v="37"/>
    <n v="0"/>
    <n v="0"/>
    <n v="0"/>
    <n v="5"/>
    <n v="0"/>
    <n v="1"/>
    <n v="2"/>
    <n v="45"/>
    <x v="1"/>
    <s v="Decisión del directorio/propietarios de la empresa"/>
    <m/>
    <x v="1"/>
    <m/>
    <m/>
    <x v="1"/>
    <s v="Decisión del directorio/propietarios de la empresa"/>
    <m/>
    <x v="0"/>
    <m/>
    <m/>
    <x v="0"/>
    <m/>
    <m/>
    <x v="1"/>
    <m/>
    <n v="5223"/>
    <s v="VENDEDORA DE SALÓN"/>
    <s v="Sí"/>
    <s v="No"/>
    <s v="Sí"/>
    <n v="8322"/>
    <s v="CHÓFER DE ENTREGA DE FLORES"/>
    <s v="Sí"/>
    <s v="No"/>
    <s v="Sí"/>
    <n v="7549"/>
    <s v="TÉCNICO FLORISTA"/>
    <s v="Sí"/>
    <s v="No"/>
    <m/>
    <m/>
    <m/>
    <m/>
    <m/>
    <m/>
    <m/>
    <m/>
    <m/>
    <m/>
    <m/>
    <m/>
    <m/>
    <m/>
    <m/>
    <m/>
    <m/>
    <m/>
    <m/>
    <m/>
    <m/>
    <m/>
    <m/>
    <m/>
    <m/>
    <m/>
    <m/>
    <m/>
    <m/>
    <m/>
    <m/>
    <m/>
    <m/>
    <m/>
    <m/>
    <x v="1"/>
    <x v="0"/>
    <x v="0"/>
    <x v="0"/>
    <x v="0"/>
    <x v="0"/>
    <x v="0"/>
    <x v="1"/>
    <x v="1"/>
    <x v="0"/>
    <x v="0"/>
    <x v="1"/>
    <x v="0"/>
    <m/>
    <s v="Anuncio en un medio de prensa impreso"/>
    <m/>
    <s v="Redes sociales de la empresa (Facebook, Twitter, Instagram, etc)"/>
    <m/>
    <m/>
    <m/>
    <s v="Contratación de empresas de reclutamiento"/>
    <m/>
    <m/>
    <m/>
    <s v="Banco de currículos de la empresa"/>
    <m/>
    <m/>
    <x v="0"/>
    <x v="0"/>
    <x v="0"/>
    <x v="1"/>
    <x v="0"/>
    <x v="1"/>
    <x v="0"/>
    <x v="0"/>
    <x v="0"/>
    <x v="1"/>
    <s v="Ninguna"/>
    <m/>
    <m/>
    <m/>
    <m/>
    <m/>
    <m/>
    <x v="1"/>
    <m/>
    <m/>
    <x v="3"/>
    <m/>
    <m/>
    <m/>
    <x v="0"/>
    <x v="0"/>
    <x v="1"/>
    <x v="0"/>
    <x v="1"/>
    <x v="1"/>
    <m/>
    <m/>
    <x v="2"/>
    <s v="Poco probable"/>
    <s v="Poco probable"/>
    <s v="Poco probable"/>
    <s v="Probable"/>
    <s v="Poco probable"/>
    <x v="1"/>
    <m/>
    <m/>
    <m/>
    <m/>
    <m/>
    <m/>
    <m/>
    <m/>
    <m/>
    <m/>
    <m/>
    <m/>
    <m/>
    <m/>
    <m/>
    <m/>
    <m/>
    <m/>
    <m/>
    <m/>
    <m/>
    <m/>
    <m/>
    <m/>
    <m/>
    <m/>
    <m/>
    <m/>
    <m/>
    <m/>
    <m/>
    <m/>
    <m/>
    <m/>
    <m/>
    <x v="0"/>
    <m/>
    <m/>
    <m/>
    <m/>
    <m/>
    <m/>
    <m/>
    <m/>
    <m/>
    <x v="0"/>
    <x v="0"/>
    <x v="1"/>
    <x v="1"/>
    <x v="0"/>
    <x v="1"/>
    <x v="0"/>
    <x v="0"/>
    <m/>
    <x v="0"/>
    <s v="CAPACITACION DE ARREGLOS  FLORALES"/>
    <s v="Artes plásticas y manualidades"/>
    <s v="DECORADORES DE  FLORES"/>
    <n v="7549"/>
    <s v="CAPACITACION PARA ATENCIÓN AL CLIENTE"/>
    <s v="Técnicas de recepción y atención al cliente"/>
    <s v="VENDEDORA DE SALÓN"/>
    <n v="5223"/>
    <m/>
    <m/>
    <m/>
    <m/>
    <m/>
    <m/>
    <m/>
    <m/>
    <m/>
    <m/>
    <m/>
    <m/>
    <m/>
    <m/>
    <m/>
    <m/>
    <s v="Si"/>
    <s v="No"/>
    <m/>
    <m/>
    <m/>
    <m/>
    <x v="0"/>
    <s v="Importante"/>
    <s v="Importante"/>
    <s v="Importante"/>
    <s v="Importante"/>
    <s v="Importante"/>
    <s v="Importante"/>
    <s v="Importante"/>
    <s v="Ninguna"/>
    <m/>
    <x v="2"/>
    <x v="2"/>
    <x v="0"/>
    <x v="1"/>
    <x v="0"/>
    <x v="0"/>
    <x v="1"/>
    <x v="0"/>
    <x v="0"/>
    <x v="0"/>
    <x v="0"/>
    <x v="0"/>
    <m/>
    <s v="Administrador/Contador"/>
    <m/>
    <n v="7"/>
    <n v="54"/>
    <s v="Completo"/>
    <m/>
    <m/>
    <m/>
    <m/>
    <m/>
    <m/>
    <m/>
    <s v="31 a 50 personas ocupadas"/>
    <s v="31 a 50 personas ocupadas"/>
    <x v="2"/>
    <s v="Comercio"/>
    <x v="0"/>
    <x v="0"/>
    <x v="0"/>
    <x v="0"/>
    <x v="1"/>
    <x v="0"/>
    <x v="1"/>
    <x v="1"/>
    <x v="0"/>
    <x v="0"/>
    <x v="1"/>
    <x v="0"/>
    <x v="0"/>
    <x v="0"/>
    <x v="0"/>
    <x v="0"/>
    <x v="0"/>
    <x v="0"/>
    <x v="0"/>
    <x v="1"/>
    <x v="0"/>
    <x v="1"/>
    <x v="1"/>
    <x v="0"/>
    <x v="1"/>
    <x v="0"/>
    <x v="0"/>
    <s v="DECORACIÓN"/>
    <s v="ATENCIÓN AL CLIENTE, RECEPCIÓN"/>
    <m/>
    <m/>
    <m/>
    <m/>
    <s v="OTROS TIPOS DE CAPACITACIONES RELACIONADOS A OTROS SERVICIOS"/>
    <s v="ADMINISTRACIÓN Y GESTIÓN"/>
    <m/>
    <m/>
    <m/>
    <m/>
    <n v="12.5"/>
    <x v="1"/>
    <x v="1"/>
    <x v="0"/>
    <x v="0"/>
    <x v="0"/>
    <s v="Total"/>
  </r>
  <r>
    <n v="4656"/>
    <x v="0"/>
    <x v="0"/>
    <s v="La Encarnación"/>
    <n v="52210"/>
    <s v="SERVICIO DE ESTACIONAMIENTO PARA VEHICULOS"/>
    <s v="Servicio"/>
    <s v="Transporte"/>
    <s v="Micro (5 a 10 personas ocupadas)"/>
    <n v="4062024"/>
    <n v="4"/>
    <s v="Junio"/>
    <s v="Año Resultado Final"/>
    <n v="14"/>
    <n v="57"/>
    <n v="6062024"/>
    <n v="6"/>
    <s v="Junio"/>
    <s v="Año Resultado Final"/>
    <n v="2018"/>
    <n v="5"/>
    <x v="3"/>
    <s v="ESTACIONAMIENTO DE AUTO"/>
    <s v="Actividades auxiliares al transporte terrestre"/>
    <s v="Oficina administrativa"/>
    <x v="1"/>
    <n v="3"/>
    <n v="3"/>
    <n v="10"/>
    <n v="10"/>
    <n v="6"/>
    <n v="4"/>
    <n v="79.611940298507392"/>
    <n v="53.074626865671597"/>
    <n v="0"/>
    <n v="0"/>
    <n v="0"/>
    <n v="0"/>
    <n v="92.8805970149253"/>
    <n v="13.268656716417899"/>
    <n v="0"/>
    <n v="0"/>
    <n v="26.537313432835798"/>
    <n v="0"/>
    <n v="0"/>
    <n v="0"/>
    <n v="132.686567164179"/>
    <n v="10"/>
    <n v="0"/>
    <n v="0"/>
    <n v="0"/>
    <n v="0"/>
    <n v="7"/>
    <n v="1"/>
    <n v="0"/>
    <n v="0"/>
    <n v="2"/>
    <n v="0"/>
    <n v="0"/>
    <n v="0"/>
    <n v="10"/>
    <x v="0"/>
    <m/>
    <m/>
    <x v="1"/>
    <m/>
    <m/>
    <x v="1"/>
    <s v="Decisión del directorio/propietarios de la empresa"/>
    <m/>
    <x v="0"/>
    <m/>
    <m/>
    <x v="0"/>
    <m/>
    <m/>
    <x v="0"/>
    <m/>
    <m/>
    <m/>
    <m/>
    <m/>
    <m/>
    <m/>
    <m/>
    <m/>
    <m/>
    <m/>
    <m/>
    <m/>
    <m/>
    <m/>
    <m/>
    <m/>
    <m/>
    <m/>
    <m/>
    <m/>
    <m/>
    <m/>
    <m/>
    <m/>
    <m/>
    <m/>
    <m/>
    <m/>
    <m/>
    <m/>
    <m/>
    <m/>
    <m/>
    <m/>
    <m/>
    <m/>
    <m/>
    <m/>
    <m/>
    <m/>
    <m/>
    <m/>
    <m/>
    <m/>
    <m/>
    <m/>
    <m/>
    <m/>
    <m/>
    <x v="0"/>
    <x v="0"/>
    <x v="0"/>
    <x v="0"/>
    <x v="0"/>
    <x v="1"/>
    <x v="1"/>
    <x v="1"/>
    <x v="0"/>
    <x v="0"/>
    <x v="1"/>
    <x v="1"/>
    <x v="0"/>
    <m/>
    <m/>
    <m/>
    <m/>
    <m/>
    <m/>
    <m/>
    <m/>
    <m/>
    <m/>
    <s v="Contactos personales del empleador"/>
    <m/>
    <m/>
    <m/>
    <x v="0"/>
    <x v="0"/>
    <x v="0"/>
    <x v="1"/>
    <x v="0"/>
    <x v="2"/>
    <x v="0"/>
    <x v="0"/>
    <x v="1"/>
    <x v="1"/>
    <s v="Ninguna"/>
    <m/>
    <m/>
    <m/>
    <m/>
    <m/>
    <m/>
    <x v="1"/>
    <m/>
    <m/>
    <x v="1"/>
    <m/>
    <m/>
    <m/>
    <x v="1"/>
    <x v="1"/>
    <x v="1"/>
    <x v="1"/>
    <x v="1"/>
    <x v="1"/>
    <m/>
    <m/>
    <x v="2"/>
    <s v="Poco probable"/>
    <s v="Probable"/>
    <s v="Poco probable"/>
    <s v="Poco probable"/>
    <s v="Probable"/>
    <x v="2"/>
    <m/>
    <m/>
    <m/>
    <m/>
    <m/>
    <m/>
    <m/>
    <m/>
    <m/>
    <m/>
    <m/>
    <m/>
    <m/>
    <m/>
    <m/>
    <m/>
    <m/>
    <m/>
    <m/>
    <m/>
    <m/>
    <m/>
    <m/>
    <m/>
    <m/>
    <m/>
    <m/>
    <m/>
    <m/>
    <m/>
    <m/>
    <m/>
    <m/>
    <m/>
    <m/>
    <x v="0"/>
    <m/>
    <m/>
    <m/>
    <m/>
    <m/>
    <m/>
    <m/>
    <m/>
    <m/>
    <x v="0"/>
    <x v="0"/>
    <x v="1"/>
    <x v="1"/>
    <x v="0"/>
    <x v="0"/>
    <x v="0"/>
    <x v="0"/>
    <m/>
    <x v="1"/>
    <m/>
    <m/>
    <m/>
    <m/>
    <m/>
    <m/>
    <m/>
    <m/>
    <m/>
    <m/>
    <m/>
    <m/>
    <m/>
    <m/>
    <m/>
    <m/>
    <m/>
    <m/>
    <m/>
    <m/>
    <m/>
    <m/>
    <m/>
    <m/>
    <m/>
    <m/>
    <m/>
    <m/>
    <m/>
    <m/>
    <x v="1"/>
    <s v="Muy importante"/>
    <s v="Importante"/>
    <s v="Importante"/>
    <s v="Importante"/>
    <s v="Importante"/>
    <s v="Importante"/>
    <s v="Importante"/>
    <s v="Ninguna"/>
    <m/>
    <x v="0"/>
    <x v="1"/>
    <x v="0"/>
    <x v="0"/>
    <x v="0"/>
    <x v="0"/>
    <x v="1"/>
    <x v="1"/>
    <x v="0"/>
    <x v="1"/>
    <x v="0"/>
    <x v="0"/>
    <m/>
    <s v="Otro"/>
    <s v="AUXIAR ADMINISTRATIVO"/>
    <n v="22"/>
    <n v="50"/>
    <s v="Completo"/>
    <m/>
    <m/>
    <m/>
    <m/>
    <m/>
    <m/>
    <s v="ESTACIONANIENTO PIRAPO A JC S.A.CAMBIO DE NOMBRE \nPERO NO DE RUT"/>
    <s v="5 a 10 personas ocupadas"/>
    <s v="5 a 10 personas ocupadas"/>
    <x v="0"/>
    <s v="Transporte"/>
    <x v="0"/>
    <x v="0"/>
    <x v="0"/>
    <x v="0"/>
    <x v="0"/>
    <x v="0"/>
    <x v="0"/>
    <x v="0"/>
    <x v="0"/>
    <x v="0"/>
    <x v="1"/>
    <x v="0"/>
    <x v="0"/>
    <x v="0"/>
    <x v="0"/>
    <x v="0"/>
    <x v="0"/>
    <x v="0"/>
    <x v="0"/>
    <x v="1"/>
    <x v="0"/>
    <x v="1"/>
    <x v="0"/>
    <x v="0"/>
    <x v="0"/>
    <x v="0"/>
    <x v="0"/>
    <m/>
    <m/>
    <m/>
    <m/>
    <m/>
    <m/>
    <m/>
    <m/>
    <m/>
    <m/>
    <m/>
    <m/>
    <n v="13.268656716417899"/>
    <x v="0"/>
    <x v="0"/>
    <x v="1"/>
    <x v="0"/>
    <x v="1"/>
    <s v="Total"/>
  </r>
  <r>
    <n v="4724"/>
    <x v="0"/>
    <x v="0"/>
    <s v="La Encarnación"/>
    <n v="96012"/>
    <s v="SERVICIOS DE TINTORERIA"/>
    <s v="Servicio"/>
    <s v="Servicios a los hogares"/>
    <s v="Medianas (31 a 50 personas ocupadas)"/>
    <n v="4062024"/>
    <n v="4"/>
    <s v="Junio"/>
    <s v="Año Resultado Final"/>
    <n v="13"/>
    <n v="16"/>
    <n v="31072024"/>
    <n v="31"/>
    <s v="Julio"/>
    <s v="Año Resultado Final"/>
    <n v="1982"/>
    <n v="41"/>
    <x v="1"/>
    <s v="SERVICIOS DE TINTORERIA"/>
    <s v="Servicios de tintorerías y limpieza a seco"/>
    <s v="Casa Matriz"/>
    <x v="1"/>
    <n v="4"/>
    <n v="4"/>
    <n v="20"/>
    <n v="20"/>
    <n v="6"/>
    <n v="14"/>
    <n v="94.3373493975906"/>
    <n v="220.12048192771138"/>
    <n v="0"/>
    <n v="0"/>
    <n v="0"/>
    <n v="0"/>
    <n v="220.12048192771138"/>
    <n v="0"/>
    <n v="62.891566265060398"/>
    <n v="0"/>
    <n v="31.445783132530199"/>
    <n v="0"/>
    <n v="0"/>
    <n v="0"/>
    <n v="314.45783132530198"/>
    <n v="20"/>
    <n v="0"/>
    <n v="0"/>
    <n v="0"/>
    <n v="0"/>
    <n v="14"/>
    <n v="0"/>
    <n v="4"/>
    <n v="0"/>
    <n v="2"/>
    <n v="0"/>
    <n v="0"/>
    <n v="0"/>
    <n v="20"/>
    <x v="1"/>
    <s v="Decisión del directorio/propietarios de la empresa"/>
    <m/>
    <x v="0"/>
    <s v="Decisión del directorio/propietarios de la empresa"/>
    <m/>
    <x v="1"/>
    <s v="Decisión del directorio/propietarios de la empresa"/>
    <m/>
    <x v="0"/>
    <m/>
    <m/>
    <x v="0"/>
    <m/>
    <m/>
    <x v="1"/>
    <m/>
    <n v="8157"/>
    <s v="PRODUCCIÓN (LIMPIADOR DE PRENDAS DE VESTIR)"/>
    <s v="Sí"/>
    <s v="No"/>
    <s v="No"/>
    <m/>
    <m/>
    <m/>
    <m/>
    <m/>
    <m/>
    <m/>
    <m/>
    <m/>
    <m/>
    <m/>
    <m/>
    <m/>
    <m/>
    <m/>
    <m/>
    <m/>
    <m/>
    <m/>
    <m/>
    <m/>
    <m/>
    <m/>
    <m/>
    <m/>
    <m/>
    <m/>
    <m/>
    <m/>
    <m/>
    <m/>
    <m/>
    <m/>
    <m/>
    <m/>
    <m/>
    <m/>
    <m/>
    <m/>
    <m/>
    <m/>
    <m/>
    <m/>
    <m/>
    <x v="0"/>
    <x v="0"/>
    <x v="0"/>
    <x v="0"/>
    <x v="0"/>
    <x v="0"/>
    <x v="0"/>
    <x v="1"/>
    <x v="0"/>
    <x v="0"/>
    <x v="1"/>
    <x v="1"/>
    <x v="0"/>
    <m/>
    <s v="Anuncio en un medio de prensa impreso"/>
    <s v="Plataforma web privada gratuita (Bolsas de trabajo) (excluyendo redes sociales)"/>
    <s v="Redes sociales de la empresa (Facebook, Twitter, Instagram, etc)"/>
    <m/>
    <m/>
    <m/>
    <m/>
    <s v="Ferias de empleo"/>
    <m/>
    <s v="Contactos personales del empleador"/>
    <m/>
    <m/>
    <m/>
    <x v="0"/>
    <x v="0"/>
    <x v="0"/>
    <x v="2"/>
    <x v="0"/>
    <x v="1"/>
    <x v="0"/>
    <x v="2"/>
    <x v="1"/>
    <x v="2"/>
    <s v="Ninguna"/>
    <m/>
    <m/>
    <m/>
    <m/>
    <m/>
    <m/>
    <x v="1"/>
    <m/>
    <m/>
    <x v="1"/>
    <m/>
    <m/>
    <m/>
    <x v="1"/>
    <x v="1"/>
    <x v="1"/>
    <x v="1"/>
    <x v="1"/>
    <x v="1"/>
    <m/>
    <m/>
    <x v="2"/>
    <s v="Probable"/>
    <s v="Poco probable"/>
    <s v="Poco probable"/>
    <s v="Probable"/>
    <s v="Probable"/>
    <x v="2"/>
    <m/>
    <m/>
    <m/>
    <m/>
    <m/>
    <m/>
    <m/>
    <m/>
    <m/>
    <m/>
    <m/>
    <m/>
    <m/>
    <m/>
    <m/>
    <m/>
    <m/>
    <m/>
    <m/>
    <m/>
    <m/>
    <m/>
    <m/>
    <m/>
    <m/>
    <m/>
    <m/>
    <m/>
    <m/>
    <m/>
    <m/>
    <m/>
    <m/>
    <m/>
    <m/>
    <x v="0"/>
    <m/>
    <m/>
    <m/>
    <m/>
    <m/>
    <m/>
    <m/>
    <m/>
    <m/>
    <x v="0"/>
    <x v="0"/>
    <x v="0"/>
    <x v="0"/>
    <x v="1"/>
    <x v="0"/>
    <x v="0"/>
    <x v="0"/>
    <m/>
    <x v="0"/>
    <s v="TECNICO INFORMATICO"/>
    <s v="Redes y sistemas informáticos"/>
    <s v="AUXILIAR ADMINISTRATIVO"/>
    <n v="4419"/>
    <s v="TECNICO AUXILIAR CONTABLE"/>
    <s v="Contabilidad básica"/>
    <s v="CAJERO"/>
    <n v="5230"/>
    <m/>
    <m/>
    <m/>
    <m/>
    <m/>
    <m/>
    <m/>
    <m/>
    <m/>
    <m/>
    <m/>
    <m/>
    <m/>
    <m/>
    <m/>
    <m/>
    <s v="Si"/>
    <s v="No"/>
    <m/>
    <m/>
    <m/>
    <m/>
    <x v="3"/>
    <s v="Muy importante"/>
    <s v="Importante"/>
    <s v="Muy importante"/>
    <s v="Muy importante"/>
    <s v="Muy importante"/>
    <s v="Muy importante"/>
    <s v="Muy importante"/>
    <s v="Ninguna"/>
    <m/>
    <x v="0"/>
    <x v="1"/>
    <x v="1"/>
    <x v="0"/>
    <x v="0"/>
    <x v="1"/>
    <x v="0"/>
    <x v="0"/>
    <x v="0"/>
    <x v="0"/>
    <x v="0"/>
    <x v="0"/>
    <m/>
    <s v="Administrador/Contador"/>
    <m/>
    <n v="15"/>
    <n v="3"/>
    <s v="Completo"/>
    <m/>
    <m/>
    <m/>
    <m/>
    <m/>
    <m/>
    <m/>
    <s v="11 a 30 personas ocupadas"/>
    <s v="11 a 30 personas ocupadas"/>
    <x v="0"/>
    <s v="Servicios a los hogares"/>
    <x v="0"/>
    <x v="0"/>
    <x v="0"/>
    <x v="0"/>
    <x v="0"/>
    <x v="0"/>
    <x v="0"/>
    <x v="1"/>
    <x v="0"/>
    <x v="0"/>
    <x v="1"/>
    <x v="0"/>
    <x v="0"/>
    <x v="0"/>
    <x v="0"/>
    <x v="0"/>
    <x v="0"/>
    <x v="0"/>
    <x v="0"/>
    <x v="1"/>
    <x v="0"/>
    <x v="0"/>
    <x v="1"/>
    <x v="0"/>
    <x v="0"/>
    <x v="0"/>
    <x v="0"/>
    <s v="OFIMATICA"/>
    <s v="CONTABILIDAD Y AUDITORIA"/>
    <m/>
    <m/>
    <m/>
    <m/>
    <s v="TIC"/>
    <s v="ADMINISTRACIÓN Y GESTIÓN"/>
    <m/>
    <m/>
    <m/>
    <m/>
    <n v="15.722891566265099"/>
    <x v="1"/>
    <x v="1"/>
    <x v="1"/>
    <x v="0"/>
    <x v="0"/>
    <s v="Total"/>
  </r>
  <r>
    <n v="4753"/>
    <x v="0"/>
    <x v="1"/>
    <s v="San Lorenzo"/>
    <n v="33120"/>
    <s v="SERVICIO DE MANTENIMIENTO DE FOTOCOPIADORAS"/>
    <s v="Industria"/>
    <s v="Manufactura"/>
    <s v="Micro (5 a 10 personas ocupadas)"/>
    <n v="30072024"/>
    <n v="30"/>
    <s v="Julio"/>
    <s v="Año Resultado Final"/>
    <n v="11"/>
    <n v="5"/>
    <n v="31072024"/>
    <n v="31"/>
    <s v="Julio"/>
    <s v="Año Resultado Final"/>
    <n v="2004"/>
    <n v="19"/>
    <x v="0"/>
    <s v="SERVICIOS DE MANTENIMIENTO DE FOTOCOPIADORA"/>
    <s v="Mantenimiento y reparación de máquinas y equipos de uso general y especial"/>
    <s v="Único"/>
    <x v="0"/>
    <m/>
    <m/>
    <n v="5"/>
    <n v="5"/>
    <n v="3"/>
    <n v="2"/>
    <n v="14.380952380952369"/>
    <n v="9.5873015873015799"/>
    <n v="0"/>
    <n v="0"/>
    <n v="0"/>
    <n v="0"/>
    <n v="0"/>
    <n v="0"/>
    <n v="0"/>
    <n v="0"/>
    <n v="23.968253968253951"/>
    <n v="0"/>
    <n v="0"/>
    <n v="0"/>
    <n v="23.968253968253951"/>
    <n v="5"/>
    <n v="0"/>
    <n v="0"/>
    <n v="0"/>
    <n v="0"/>
    <n v="0"/>
    <n v="0"/>
    <n v="0"/>
    <n v="0"/>
    <n v="5"/>
    <n v="0"/>
    <n v="0"/>
    <n v="0"/>
    <n v="5"/>
    <x v="0"/>
    <m/>
    <m/>
    <x v="1"/>
    <m/>
    <m/>
    <x v="0"/>
    <m/>
    <m/>
    <x v="0"/>
    <m/>
    <m/>
    <x v="0"/>
    <m/>
    <m/>
    <x v="0"/>
    <m/>
    <m/>
    <m/>
    <m/>
    <m/>
    <m/>
    <m/>
    <m/>
    <m/>
    <m/>
    <m/>
    <m/>
    <m/>
    <m/>
    <m/>
    <m/>
    <m/>
    <m/>
    <m/>
    <m/>
    <m/>
    <m/>
    <m/>
    <m/>
    <m/>
    <m/>
    <m/>
    <m/>
    <m/>
    <m/>
    <m/>
    <m/>
    <m/>
    <m/>
    <m/>
    <m/>
    <m/>
    <m/>
    <m/>
    <m/>
    <m/>
    <m/>
    <m/>
    <m/>
    <m/>
    <m/>
    <m/>
    <m/>
    <m/>
    <m/>
    <x v="0"/>
    <x v="0"/>
    <x v="0"/>
    <x v="1"/>
    <x v="0"/>
    <x v="0"/>
    <x v="0"/>
    <x v="1"/>
    <x v="1"/>
    <x v="0"/>
    <x v="0"/>
    <x v="0"/>
    <x v="0"/>
    <m/>
    <m/>
    <m/>
    <m/>
    <m/>
    <m/>
    <s v="Recomendaciones de trabajadores de la empresa u otros actores"/>
    <m/>
    <m/>
    <m/>
    <m/>
    <m/>
    <m/>
    <m/>
    <x v="0"/>
    <x v="0"/>
    <x v="0"/>
    <x v="2"/>
    <x v="2"/>
    <x v="2"/>
    <x v="0"/>
    <x v="0"/>
    <x v="1"/>
    <x v="1"/>
    <s v="Ninguna"/>
    <m/>
    <m/>
    <m/>
    <m/>
    <m/>
    <m/>
    <x v="1"/>
    <m/>
    <m/>
    <x v="1"/>
    <m/>
    <m/>
    <m/>
    <x v="1"/>
    <x v="1"/>
    <x v="1"/>
    <x v="1"/>
    <x v="1"/>
    <x v="1"/>
    <m/>
    <m/>
    <x v="2"/>
    <s v="Poco probable"/>
    <s v="Probable"/>
    <s v="Poco probable"/>
    <s v="Poco probable"/>
    <s v="Poco probable"/>
    <x v="3"/>
    <m/>
    <m/>
    <m/>
    <m/>
    <m/>
    <m/>
    <m/>
    <m/>
    <m/>
    <m/>
    <m/>
    <m/>
    <m/>
    <m/>
    <m/>
    <m/>
    <m/>
    <m/>
    <m/>
    <m/>
    <m/>
    <m/>
    <m/>
    <m/>
    <m/>
    <m/>
    <m/>
    <m/>
    <m/>
    <m/>
    <m/>
    <m/>
    <m/>
    <m/>
    <m/>
    <x v="1"/>
    <m/>
    <m/>
    <m/>
    <m/>
    <m/>
    <m/>
    <m/>
    <s v="Otro"/>
    <s v="LA EMPRESA VA A CERRAR PARA CAMBIAR DE  RUBRO"/>
    <x v="1"/>
    <x v="1"/>
    <x v="1"/>
    <x v="1"/>
    <x v="0"/>
    <x v="0"/>
    <x v="0"/>
    <x v="0"/>
    <m/>
    <x v="2"/>
    <m/>
    <m/>
    <m/>
    <m/>
    <m/>
    <m/>
    <m/>
    <m/>
    <m/>
    <m/>
    <m/>
    <m/>
    <m/>
    <m/>
    <m/>
    <m/>
    <m/>
    <m/>
    <m/>
    <m/>
    <m/>
    <m/>
    <m/>
    <m/>
    <m/>
    <m/>
    <m/>
    <m/>
    <m/>
    <m/>
    <x v="2"/>
    <s v="Importante"/>
    <s v="Importante"/>
    <s v="Importante"/>
    <s v="Importante"/>
    <s v="Importante"/>
    <s v="Importante"/>
    <s v="Importante"/>
    <s v="Ninguna"/>
    <m/>
    <x v="2"/>
    <x v="2"/>
    <x v="0"/>
    <x v="0"/>
    <x v="0"/>
    <x v="2"/>
    <x v="1"/>
    <x v="1"/>
    <x v="1"/>
    <x v="1"/>
    <x v="1"/>
    <x v="0"/>
    <m/>
    <s v="Gerente / Directivo"/>
    <m/>
    <n v="14"/>
    <n v="53"/>
    <s v="Completo"/>
    <m/>
    <m/>
    <m/>
    <m/>
    <m/>
    <m/>
    <s v="PROCESO DE CIERRE PARA CAMBIAR DE RUBRO"/>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4784"/>
    <x v="0"/>
    <x v="0"/>
    <s v="La Encarnación"/>
    <n v="42100"/>
    <s v="ACTIVIDADES DE CONSTRUCCIONES VIALES"/>
    <s v="Industria"/>
    <s v="Construcción"/>
    <s v="Grandes (con 51 o más personas ocupadas)"/>
    <n v="4062024"/>
    <n v="4"/>
    <s v="Junio"/>
    <s v="Año Resultado Final"/>
    <n v="14"/>
    <n v="30"/>
    <n v="19072024"/>
    <n v="19"/>
    <s v="Julio"/>
    <s v="Año Resultado Final"/>
    <n v="1983"/>
    <n v="40"/>
    <x v="1"/>
    <s v="CONSTRUCCIÓN DE OBRAS VIALES"/>
    <s v="Construcción de carreteras y vías férreas, puentes y túneles"/>
    <s v="Único"/>
    <x v="0"/>
    <m/>
    <m/>
    <n v="63"/>
    <n v="63"/>
    <n v="40"/>
    <n v="23"/>
    <n v="187.69230769230759"/>
    <n v="107.92307692307686"/>
    <n v="0"/>
    <n v="0"/>
    <n v="70.384615384615344"/>
    <n v="0"/>
    <n v="140.76923076923069"/>
    <n v="0"/>
    <n v="0"/>
    <n v="0"/>
    <n v="84.461538461538424"/>
    <n v="0"/>
    <n v="0"/>
    <n v="0"/>
    <n v="295.61538461538447"/>
    <n v="63"/>
    <n v="0"/>
    <n v="0"/>
    <n v="15"/>
    <n v="0"/>
    <n v="30"/>
    <n v="0"/>
    <n v="0"/>
    <n v="0"/>
    <n v="18"/>
    <n v="0"/>
    <n v="0"/>
    <n v="0"/>
    <n v="63"/>
    <x v="1"/>
    <s v="Decisión del directorio/propietarios de la empresa"/>
    <m/>
    <x v="0"/>
    <s v="Decisión del directorio/propietarios de la empresa"/>
    <m/>
    <x v="1"/>
    <s v="Decisión del directorio/propietarios de la empresa"/>
    <m/>
    <x v="0"/>
    <m/>
    <m/>
    <x v="0"/>
    <m/>
    <m/>
    <x v="1"/>
    <m/>
    <n v="4419"/>
    <s v="AUXILIAR ADMINISTRATIVO"/>
    <s v="Sí"/>
    <s v="No"/>
    <s v="Sí"/>
    <n v="7233"/>
    <s v="MECANICO DE MAQUINARIAS PESADAS"/>
    <s v="Sí"/>
    <s v="No"/>
    <s v="No"/>
    <m/>
    <m/>
    <m/>
    <m/>
    <m/>
    <m/>
    <m/>
    <m/>
    <m/>
    <m/>
    <m/>
    <m/>
    <m/>
    <m/>
    <m/>
    <m/>
    <m/>
    <m/>
    <m/>
    <m/>
    <m/>
    <m/>
    <m/>
    <m/>
    <m/>
    <m/>
    <m/>
    <m/>
    <m/>
    <m/>
    <m/>
    <m/>
    <m/>
    <m/>
    <m/>
    <m/>
    <m/>
    <m/>
    <m/>
    <x v="0"/>
    <x v="0"/>
    <x v="0"/>
    <x v="0"/>
    <x v="0"/>
    <x v="0"/>
    <x v="0"/>
    <x v="1"/>
    <x v="0"/>
    <x v="1"/>
    <x v="0"/>
    <x v="0"/>
    <x v="0"/>
    <m/>
    <m/>
    <m/>
    <m/>
    <m/>
    <m/>
    <s v="Recomendaciones de trabajadores de la empresa u otros actores"/>
    <m/>
    <m/>
    <m/>
    <s v="Contactos personales del empleador"/>
    <m/>
    <m/>
    <m/>
    <x v="0"/>
    <x v="0"/>
    <x v="0"/>
    <x v="1"/>
    <x v="0"/>
    <x v="2"/>
    <x v="0"/>
    <x v="0"/>
    <x v="1"/>
    <x v="1"/>
    <s v="Ninguna"/>
    <m/>
    <m/>
    <m/>
    <m/>
    <m/>
    <m/>
    <x v="1"/>
    <m/>
    <m/>
    <x v="1"/>
    <m/>
    <m/>
    <m/>
    <x v="1"/>
    <x v="1"/>
    <x v="1"/>
    <x v="1"/>
    <x v="1"/>
    <x v="1"/>
    <m/>
    <m/>
    <x v="1"/>
    <s v="Probable"/>
    <s v="Poco probable"/>
    <s v="Poco probable"/>
    <s v="Probable"/>
    <s v="Probable"/>
    <x v="1"/>
    <m/>
    <m/>
    <m/>
    <m/>
    <m/>
    <m/>
    <m/>
    <m/>
    <m/>
    <m/>
    <m/>
    <m/>
    <m/>
    <m/>
    <m/>
    <m/>
    <m/>
    <m/>
    <m/>
    <m/>
    <m/>
    <m/>
    <m/>
    <m/>
    <m/>
    <m/>
    <m/>
    <m/>
    <m/>
    <m/>
    <m/>
    <m/>
    <m/>
    <m/>
    <m/>
    <x v="0"/>
    <m/>
    <m/>
    <m/>
    <m/>
    <m/>
    <m/>
    <m/>
    <m/>
    <m/>
    <x v="0"/>
    <x v="0"/>
    <x v="0"/>
    <x v="1"/>
    <x v="0"/>
    <x v="0"/>
    <x v="0"/>
    <x v="0"/>
    <m/>
    <x v="1"/>
    <m/>
    <m/>
    <m/>
    <m/>
    <m/>
    <m/>
    <m/>
    <m/>
    <m/>
    <m/>
    <m/>
    <m/>
    <m/>
    <m/>
    <m/>
    <m/>
    <m/>
    <m/>
    <m/>
    <m/>
    <m/>
    <m/>
    <m/>
    <m/>
    <m/>
    <m/>
    <m/>
    <m/>
    <m/>
    <m/>
    <x v="3"/>
    <s v="Importante"/>
    <s v="Importante"/>
    <s v="Muy importante"/>
    <s v="Importante"/>
    <s v="Importante"/>
    <s v="Muy importante"/>
    <s v="Muy importante"/>
    <s v="Ninguna"/>
    <m/>
    <x v="0"/>
    <x v="1"/>
    <x v="0"/>
    <x v="0"/>
    <x v="1"/>
    <x v="0"/>
    <x v="1"/>
    <x v="1"/>
    <x v="1"/>
    <x v="1"/>
    <x v="1"/>
    <x v="0"/>
    <m/>
    <s v="Administrador/Contador"/>
    <m/>
    <n v="7"/>
    <n v="41"/>
    <s v="Completo"/>
    <m/>
    <m/>
    <m/>
    <m/>
    <m/>
    <m/>
    <m/>
    <s v="51 y más personas ocupadas"/>
    <s v="51 y más personas ocupadas"/>
    <x v="1"/>
    <s v="Construcción"/>
    <x v="0"/>
    <x v="0"/>
    <x v="0"/>
    <x v="1"/>
    <x v="0"/>
    <x v="0"/>
    <x v="1"/>
    <x v="0"/>
    <x v="0"/>
    <x v="0"/>
    <x v="1"/>
    <x v="0"/>
    <x v="0"/>
    <x v="0"/>
    <x v="0"/>
    <x v="0"/>
    <x v="0"/>
    <x v="0"/>
    <x v="0"/>
    <x v="1"/>
    <x v="0"/>
    <x v="1"/>
    <x v="0"/>
    <x v="0"/>
    <x v="0"/>
    <x v="0"/>
    <x v="0"/>
    <m/>
    <m/>
    <m/>
    <m/>
    <m/>
    <m/>
    <m/>
    <m/>
    <m/>
    <m/>
    <m/>
    <m/>
    <n v="4.6923076923076898"/>
    <x v="1"/>
    <x v="1"/>
    <x v="1"/>
    <x v="0"/>
    <x v="1"/>
    <s v="Total"/>
  </r>
  <r>
    <n v="4806"/>
    <x v="0"/>
    <x v="0"/>
    <s v="La Encarnación"/>
    <n v="70201"/>
    <s v="SERVICIO DE ESTUDIO CONTABLE"/>
    <s v="Servicio"/>
    <s v="Servicios a las empresas"/>
    <s v="Pequeñas (11 a 30 personas ocupadas)"/>
    <n v="3072024"/>
    <n v="3"/>
    <s v="Julio"/>
    <s v="Año Resultado Final"/>
    <n v="16"/>
    <n v="26"/>
    <n v="5072024"/>
    <n v="5"/>
    <s v="Julio"/>
    <s v="Año Resultado Final"/>
    <n v="2010"/>
    <n v="13"/>
    <x v="0"/>
    <s v="SERVICIOS DE ESTUDIO CONTABLES"/>
    <s v="Servicios de contabilidad, administración y asesoramiento de empresas, excepto los prestados por prof indep"/>
    <s v="Único"/>
    <x v="0"/>
    <m/>
    <m/>
    <n v="11"/>
    <n v="11"/>
    <n v="4"/>
    <n v="7"/>
    <n v="62.891566265060398"/>
    <n v="110.06024096385569"/>
    <n v="0"/>
    <n v="0"/>
    <n v="0"/>
    <n v="0"/>
    <n v="15.722891566265099"/>
    <n v="0"/>
    <n v="0"/>
    <n v="0"/>
    <n v="110.06024096385569"/>
    <n v="15.722891566265099"/>
    <n v="31.445783132530199"/>
    <n v="0"/>
    <n v="172.9518072289161"/>
    <n v="11"/>
    <n v="0"/>
    <n v="0"/>
    <n v="0"/>
    <n v="0"/>
    <n v="1"/>
    <n v="0"/>
    <n v="0"/>
    <n v="0"/>
    <n v="7"/>
    <n v="1"/>
    <n v="2"/>
    <n v="0"/>
    <n v="11"/>
    <x v="0"/>
    <m/>
    <m/>
    <x v="0"/>
    <s v="Decisión del directorio/propietarios de la empresa"/>
    <m/>
    <x v="0"/>
    <m/>
    <m/>
    <x v="0"/>
    <m/>
    <m/>
    <x v="0"/>
    <m/>
    <m/>
    <x v="1"/>
    <m/>
    <n v="4311"/>
    <s v="AUXILIAR CONTABLE"/>
    <s v="Sí"/>
    <s v="No"/>
    <s v="No"/>
    <m/>
    <m/>
    <m/>
    <m/>
    <m/>
    <m/>
    <m/>
    <m/>
    <m/>
    <m/>
    <m/>
    <m/>
    <m/>
    <m/>
    <m/>
    <m/>
    <m/>
    <m/>
    <m/>
    <m/>
    <m/>
    <m/>
    <m/>
    <m/>
    <m/>
    <m/>
    <m/>
    <m/>
    <m/>
    <m/>
    <m/>
    <m/>
    <m/>
    <m/>
    <m/>
    <m/>
    <m/>
    <m/>
    <m/>
    <m/>
    <m/>
    <m/>
    <m/>
    <m/>
    <x v="0"/>
    <x v="0"/>
    <x v="0"/>
    <x v="0"/>
    <x v="1"/>
    <x v="0"/>
    <x v="0"/>
    <x v="1"/>
    <x v="1"/>
    <x v="0"/>
    <x v="1"/>
    <x v="0"/>
    <x v="0"/>
    <m/>
    <m/>
    <m/>
    <m/>
    <m/>
    <m/>
    <s v="Recomendaciones de trabajadores de la empresa u otros actores"/>
    <m/>
    <m/>
    <m/>
    <s v="Contactos personales del empleador"/>
    <m/>
    <s v="Otra"/>
    <s v="REDES SOCIALES DE LA ELLA MISMA"/>
    <x v="0"/>
    <x v="0"/>
    <x v="0"/>
    <x v="1"/>
    <x v="1"/>
    <x v="0"/>
    <x v="0"/>
    <x v="1"/>
    <x v="1"/>
    <x v="0"/>
    <s v="Ninguna"/>
    <m/>
    <m/>
    <m/>
    <m/>
    <m/>
    <s v="Transformación de competencia"/>
    <x v="0"/>
    <m/>
    <s v="Transformación de competencia"/>
    <x v="1"/>
    <s v="Transformación de competencia"/>
    <m/>
    <m/>
    <x v="0"/>
    <x v="0"/>
    <x v="0"/>
    <x v="0"/>
    <x v="0"/>
    <x v="0"/>
    <m/>
    <m/>
    <x v="1"/>
    <s v="Poco probable"/>
    <s v="Poco probable"/>
    <s v="Probable"/>
    <s v="Probable"/>
    <s v="Probable"/>
    <x v="0"/>
    <s v="Auxiliar contable"/>
    <n v="4311"/>
    <n v="3"/>
    <n v="1"/>
    <n v="1"/>
    <n v="1"/>
    <n v="1"/>
    <s v="Contador"/>
    <n v="2411"/>
    <n v="3"/>
    <n v="1"/>
    <n v="1"/>
    <n v="1"/>
    <n v="1"/>
    <m/>
    <m/>
    <m/>
    <m/>
    <m/>
    <m/>
    <m/>
    <m/>
    <m/>
    <m/>
    <m/>
    <m/>
    <m/>
    <m/>
    <m/>
    <m/>
    <m/>
    <m/>
    <m/>
    <m/>
    <m/>
    <x v="0"/>
    <m/>
    <m/>
    <m/>
    <m/>
    <m/>
    <m/>
    <m/>
    <m/>
    <m/>
    <x v="0"/>
    <x v="0"/>
    <x v="0"/>
    <x v="0"/>
    <x v="1"/>
    <x v="1"/>
    <x v="0"/>
    <x v="0"/>
    <m/>
    <x v="0"/>
    <s v="CAPACITACIÓNES DE SOFTWARE"/>
    <s v="Redes y sistemas informáticos"/>
    <s v="AUXILIAR CONTABLE"/>
    <n v="4311"/>
    <m/>
    <m/>
    <m/>
    <m/>
    <m/>
    <m/>
    <m/>
    <m/>
    <m/>
    <m/>
    <m/>
    <m/>
    <m/>
    <m/>
    <m/>
    <m/>
    <m/>
    <m/>
    <m/>
    <m/>
    <s v="No"/>
    <m/>
    <m/>
    <m/>
    <m/>
    <m/>
    <x v="0"/>
    <s v="Muy importante"/>
    <s v="Muy importante"/>
    <s v="Muy importante"/>
    <s v="Muy importante"/>
    <s v="Muy importante"/>
    <s v="Muy importante"/>
    <s v="Muy importante"/>
    <s v="Ninguna"/>
    <m/>
    <x v="0"/>
    <x v="2"/>
    <x v="1"/>
    <x v="0"/>
    <x v="0"/>
    <x v="0"/>
    <x v="1"/>
    <x v="1"/>
    <x v="0"/>
    <x v="0"/>
    <x v="0"/>
    <x v="0"/>
    <m/>
    <s v="Gerente / Directivo"/>
    <m/>
    <n v="10"/>
    <n v="10"/>
    <s v="Completo"/>
    <m/>
    <m/>
    <m/>
    <m/>
    <m/>
    <m/>
    <m/>
    <s v="11 a 30 personas ocupadas"/>
    <s v="11 a 30 personas ocupadas"/>
    <x v="0"/>
    <s v="Servicios a las empresas"/>
    <x v="0"/>
    <x v="0"/>
    <x v="0"/>
    <x v="1"/>
    <x v="0"/>
    <x v="0"/>
    <x v="0"/>
    <x v="0"/>
    <x v="0"/>
    <x v="0"/>
    <x v="0"/>
    <x v="0"/>
    <x v="1"/>
    <x v="0"/>
    <x v="0"/>
    <x v="0"/>
    <x v="0"/>
    <x v="0"/>
    <x v="0"/>
    <x v="1"/>
    <x v="0"/>
    <x v="0"/>
    <x v="0"/>
    <x v="0"/>
    <x v="0"/>
    <x v="0"/>
    <x v="0"/>
    <s v="USO DE SISTEMAS Y SOFTWARE ESPECIALIZADOS"/>
    <m/>
    <m/>
    <m/>
    <m/>
    <m/>
    <s v="TIC"/>
    <m/>
    <m/>
    <m/>
    <m/>
    <m/>
    <n v="15.722891566265099"/>
    <x v="1"/>
    <x v="1"/>
    <x v="0"/>
    <x v="0"/>
    <x v="0"/>
    <s v="Total"/>
  </r>
  <r>
    <n v="4923"/>
    <x v="0"/>
    <x v="0"/>
    <s v="La Encarnación"/>
    <n v="56210"/>
    <s v="SERVICIOS DE CATERING"/>
    <s v="Servicio"/>
    <s v="Restaurantes y hoteles"/>
    <s v="Medianas (31 a 50 personas ocupadas)"/>
    <n v="4072024"/>
    <n v="4"/>
    <s v="Julio"/>
    <s v="Año Resultado Final"/>
    <n v="11"/>
    <n v="56"/>
    <n v="26072024"/>
    <n v="26"/>
    <s v="Julio"/>
    <s v="Año Resultado Final"/>
    <n v="2006"/>
    <n v="17"/>
    <x v="0"/>
    <s v="SERVICIOS DE CATERING"/>
    <s v="Abastecimiento de eventos"/>
    <s v="Oficina administrativa"/>
    <x v="1"/>
    <n v="3"/>
    <n v="3"/>
    <n v="42"/>
    <n v="42"/>
    <n v="28"/>
    <n v="14"/>
    <n v="285.29729729729763"/>
    <n v="142.64864864864882"/>
    <n v="0"/>
    <n v="0"/>
    <n v="0"/>
    <n v="0"/>
    <n v="112.08108108108121"/>
    <n v="0"/>
    <n v="101.891891891892"/>
    <n v="0"/>
    <n v="10.1891891891892"/>
    <n v="203.783783783784"/>
    <n v="0"/>
    <n v="0"/>
    <n v="427.94594594594639"/>
    <n v="42"/>
    <n v="0"/>
    <n v="0"/>
    <n v="0"/>
    <n v="0"/>
    <n v="11"/>
    <n v="0"/>
    <n v="10"/>
    <n v="0"/>
    <n v="1"/>
    <n v="20"/>
    <n v="0"/>
    <n v="0"/>
    <n v="42"/>
    <x v="1"/>
    <s v="Decisión del directorio/propietarios de la empresa"/>
    <m/>
    <x v="0"/>
    <s v="Decisión del directorio/propietarios de la empresa"/>
    <m/>
    <x v="0"/>
    <m/>
    <m/>
    <x v="0"/>
    <m/>
    <m/>
    <x v="0"/>
    <m/>
    <m/>
    <x v="0"/>
    <m/>
    <m/>
    <m/>
    <m/>
    <m/>
    <m/>
    <m/>
    <m/>
    <m/>
    <m/>
    <m/>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0"/>
    <x v="1"/>
    <x v="2"/>
    <s v="Ninguna"/>
    <m/>
    <m/>
    <m/>
    <m/>
    <m/>
    <m/>
    <x v="1"/>
    <m/>
    <m/>
    <x v="1"/>
    <m/>
    <m/>
    <m/>
    <x v="1"/>
    <x v="1"/>
    <x v="1"/>
    <x v="1"/>
    <x v="1"/>
    <x v="1"/>
    <m/>
    <m/>
    <x v="0"/>
    <s v="Probable"/>
    <s v="Poco probable"/>
    <s v="Poco probable"/>
    <s v="Probable"/>
    <s v="Probable"/>
    <x v="2"/>
    <m/>
    <m/>
    <m/>
    <m/>
    <m/>
    <m/>
    <m/>
    <m/>
    <m/>
    <m/>
    <m/>
    <m/>
    <m/>
    <m/>
    <m/>
    <m/>
    <m/>
    <m/>
    <m/>
    <m/>
    <m/>
    <m/>
    <m/>
    <m/>
    <m/>
    <m/>
    <m/>
    <m/>
    <m/>
    <m/>
    <m/>
    <m/>
    <m/>
    <m/>
    <m/>
    <x v="0"/>
    <m/>
    <m/>
    <m/>
    <m/>
    <m/>
    <m/>
    <m/>
    <m/>
    <m/>
    <x v="1"/>
    <x v="0"/>
    <x v="1"/>
    <x v="1"/>
    <x v="1"/>
    <x v="1"/>
    <x v="0"/>
    <x v="0"/>
    <m/>
    <x v="0"/>
    <s v="MANEJO DE HORNO RATIONAL"/>
    <s v="Manipulación de alimentos"/>
    <s v="COCINERO"/>
    <n v="5120"/>
    <s v="procesos de higiene y manipulacion de alimentos"/>
    <s v="Manipulación de alimentos"/>
    <s v="AYUDANTE COCINERO"/>
    <n v="9412"/>
    <m/>
    <m/>
    <m/>
    <m/>
    <m/>
    <m/>
    <m/>
    <m/>
    <m/>
    <m/>
    <m/>
    <m/>
    <m/>
    <m/>
    <m/>
    <m/>
    <s v="Si"/>
    <s v="No"/>
    <m/>
    <m/>
    <m/>
    <m/>
    <x v="0"/>
    <s v="Muy importante"/>
    <s v="Importante"/>
    <s v="Importante"/>
    <s v="Importante"/>
    <s v="Importante"/>
    <s v="Importante"/>
    <s v="Importante"/>
    <s v="Ninguna"/>
    <m/>
    <x v="2"/>
    <x v="2"/>
    <x v="0"/>
    <x v="1"/>
    <x v="2"/>
    <x v="0"/>
    <x v="1"/>
    <x v="1"/>
    <x v="0"/>
    <x v="1"/>
    <x v="0"/>
    <x v="0"/>
    <m/>
    <s v="Jefe / Encargado (no propietario)"/>
    <m/>
    <n v="9"/>
    <n v="5"/>
    <s v="Completo"/>
    <m/>
    <m/>
    <m/>
    <m/>
    <m/>
    <m/>
    <m/>
    <s v="31 a 50 personas ocupadas"/>
    <s v="31 a 50 personas ocupadas"/>
    <x v="0"/>
    <s v="Restaurantes y hoteles"/>
    <x v="0"/>
    <x v="0"/>
    <x v="0"/>
    <x v="0"/>
    <x v="0"/>
    <x v="0"/>
    <x v="0"/>
    <x v="0"/>
    <x v="0"/>
    <x v="0"/>
    <x v="1"/>
    <x v="0"/>
    <x v="0"/>
    <x v="0"/>
    <x v="0"/>
    <x v="0"/>
    <x v="0"/>
    <x v="0"/>
    <x v="0"/>
    <x v="1"/>
    <x v="0"/>
    <x v="1"/>
    <x v="1"/>
    <x v="0"/>
    <x v="0"/>
    <x v="0"/>
    <x v="1"/>
    <s v="GASTRONOMIA"/>
    <s v="MANIPULACION DE ALIMENTOS"/>
    <m/>
    <m/>
    <m/>
    <m/>
    <s v="ALIMENTOS"/>
    <s v="ALIMENTOS"/>
    <m/>
    <m/>
    <m/>
    <m/>
    <n v="10.1891891891892"/>
    <x v="0"/>
    <x v="0"/>
    <x v="1"/>
    <x v="0"/>
    <x v="0"/>
    <s v="Total"/>
  </r>
  <r>
    <n v="4959"/>
    <x v="0"/>
    <x v="1"/>
    <s v="Luque"/>
    <n v="46420"/>
    <s v="VENTA AL POR MAYOR DE MEDICAMENTOS DE USO HUMANO"/>
    <s v="Comercio"/>
    <s v="Comercio"/>
    <s v="Pequeñas (11 a 30 personas ocupadas)"/>
    <n v="10072024"/>
    <n v="10"/>
    <s v="Julio"/>
    <s v="Año Resultado Final"/>
    <n v="9"/>
    <n v="9"/>
    <n v="29072024"/>
    <n v="29"/>
    <s v="Julio"/>
    <s v="Año Resultado Final"/>
    <n v="1979"/>
    <n v="44"/>
    <x v="1"/>
    <s v="COMERCIO AL POR MAYOR DE PRODUCTOS FARMACEUTICOS DE USO HUMANO"/>
    <s v="Comercio al por mayor de productos farmacéuticos y veterinarios"/>
    <s v="Único"/>
    <x v="0"/>
    <m/>
    <m/>
    <n v="11"/>
    <n v="11"/>
    <n v="6"/>
    <n v="5"/>
    <n v="75.90697674418621"/>
    <n v="63.255813953488499"/>
    <n v="0"/>
    <n v="0"/>
    <n v="0"/>
    <n v="12.6511627906977"/>
    <n v="37.953488372093105"/>
    <n v="12.6511627906977"/>
    <n v="0"/>
    <n v="0"/>
    <n v="37.953488372093105"/>
    <n v="37.953488372093105"/>
    <n v="0"/>
    <n v="0"/>
    <n v="139.16279069767469"/>
    <n v="11"/>
    <n v="0"/>
    <n v="0"/>
    <n v="0"/>
    <n v="1"/>
    <n v="3"/>
    <n v="1"/>
    <n v="0"/>
    <n v="0"/>
    <n v="3"/>
    <n v="3"/>
    <n v="0"/>
    <n v="0"/>
    <n v="11"/>
    <x v="0"/>
    <m/>
    <m/>
    <x v="1"/>
    <m/>
    <m/>
    <x v="0"/>
    <m/>
    <m/>
    <x v="0"/>
    <m/>
    <m/>
    <x v="0"/>
    <m/>
    <m/>
    <x v="1"/>
    <m/>
    <n v="4311"/>
    <s v="AUXILIAR CONTABLE"/>
    <s v="Sí"/>
    <s v="Sí"/>
    <s v="Sí"/>
    <n v="4419"/>
    <s v="ASISTENTE DE LICITACIONES"/>
    <s v="Sí"/>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0"/>
    <x v="0"/>
    <x v="0"/>
    <x v="0"/>
    <x v="1"/>
    <x v="0"/>
    <x v="0"/>
    <x v="0"/>
    <x v="0"/>
    <x v="0"/>
    <m/>
    <m/>
    <s v="Plataforma web privada gratuita (Bolsas de trabajo) (excluyendo redes sociales)"/>
    <s v="Redes sociales de la empresa (Facebook, Twitter, Instagram, etc)"/>
    <m/>
    <m/>
    <s v="Recomendaciones de trabajadores de la empresa u otros actores"/>
    <m/>
    <m/>
    <m/>
    <m/>
    <m/>
    <m/>
    <m/>
    <x v="0"/>
    <x v="0"/>
    <x v="0"/>
    <x v="1"/>
    <x v="0"/>
    <x v="1"/>
    <x v="0"/>
    <x v="1"/>
    <x v="1"/>
    <x v="1"/>
    <s v="Ninguna"/>
    <m/>
    <m/>
    <m/>
    <m/>
    <m/>
    <m/>
    <x v="1"/>
    <m/>
    <s v="Ambos"/>
    <x v="1"/>
    <m/>
    <m/>
    <m/>
    <x v="0"/>
    <x v="0"/>
    <x v="0"/>
    <x v="1"/>
    <x v="0"/>
    <x v="0"/>
    <m/>
    <m/>
    <x v="2"/>
    <s v="Poco probable"/>
    <s v="Poco probable"/>
    <s v="Poco probable"/>
    <s v="Probable"/>
    <s v="Probable"/>
    <x v="0"/>
    <s v="ventas externas\nvendedor externo"/>
    <n v="2433"/>
    <n v="3"/>
    <n v="3"/>
    <n v="3"/>
    <n v="3"/>
    <n v="3"/>
    <s v="visitador medico"/>
    <n v="2433"/>
    <n v="2"/>
    <n v="2"/>
    <n v="2"/>
    <n v="2"/>
    <n v="2"/>
    <s v="auxiliar administrativo"/>
    <n v="4419"/>
    <n v="2"/>
    <n v="2"/>
    <n v="2"/>
    <n v="2"/>
    <n v="2"/>
    <m/>
    <m/>
    <m/>
    <m/>
    <m/>
    <m/>
    <m/>
    <m/>
    <m/>
    <m/>
    <m/>
    <m/>
    <m/>
    <m/>
    <x v="0"/>
    <m/>
    <m/>
    <m/>
    <m/>
    <m/>
    <m/>
    <m/>
    <m/>
    <m/>
    <x v="0"/>
    <x v="0"/>
    <x v="0"/>
    <x v="0"/>
    <x v="1"/>
    <x v="1"/>
    <x v="0"/>
    <x v="0"/>
    <m/>
    <x v="0"/>
    <s v="ACTUALIZACION DE LEYES TRIBUTARIAS"/>
    <s v="Educación tributaria"/>
    <s v="CONTADOR"/>
    <n v="2411"/>
    <s v="SISTEMA SAP"/>
    <s v="Herramientas digitales para la gestión y productividad"/>
    <s v="ADMINISTRADOR"/>
    <n v="2421"/>
    <m/>
    <m/>
    <m/>
    <m/>
    <m/>
    <m/>
    <m/>
    <m/>
    <m/>
    <m/>
    <m/>
    <m/>
    <m/>
    <m/>
    <m/>
    <m/>
    <s v="Si"/>
    <s v="No"/>
    <m/>
    <m/>
    <m/>
    <m/>
    <x v="1"/>
    <s v="Importante"/>
    <s v="Importante"/>
    <s v="Importante"/>
    <s v="Importante"/>
    <s v="Importante"/>
    <s v="Muy importante"/>
    <s v="Muy importante"/>
    <s v="Ninguna"/>
    <m/>
    <x v="2"/>
    <x v="2"/>
    <x v="0"/>
    <x v="0"/>
    <x v="2"/>
    <x v="0"/>
    <x v="0"/>
    <x v="0"/>
    <x v="0"/>
    <x v="0"/>
    <x v="0"/>
    <x v="0"/>
    <m/>
    <s v="Administrador/Contador"/>
    <m/>
    <n v="9"/>
    <n v="0"/>
    <s v="Completo"/>
    <m/>
    <m/>
    <m/>
    <m/>
    <m/>
    <m/>
    <s v="MARIA RECALDE\n0984265960\nADMINISTRADORA ESTUVO PRESENTA"/>
    <s v="11 a 30 personas ocupadas"/>
    <s v="11 a 30 personas ocupadas"/>
    <x v="2"/>
    <s v="Comercio"/>
    <x v="0"/>
    <x v="0"/>
    <x v="0"/>
    <x v="1"/>
    <x v="0"/>
    <x v="0"/>
    <x v="0"/>
    <x v="0"/>
    <x v="0"/>
    <x v="0"/>
    <x v="0"/>
    <x v="0"/>
    <x v="1"/>
    <x v="0"/>
    <x v="0"/>
    <x v="0"/>
    <x v="0"/>
    <x v="0"/>
    <x v="0"/>
    <x v="0"/>
    <x v="0"/>
    <x v="1"/>
    <x v="0"/>
    <x v="0"/>
    <x v="0"/>
    <x v="0"/>
    <x v="0"/>
    <s v="LEYES LABORALES, JUDICIALES, TRIBUTARIAS"/>
    <s v="USO DE SISTEMAS Y SOFTWARE ESPECIALIZADOS"/>
    <m/>
    <m/>
    <m/>
    <m/>
    <s v="ADMINISTRACIÓN Y GESTIÓN"/>
    <s v="TIC"/>
    <m/>
    <m/>
    <m/>
    <m/>
    <n v="12.6511627906977"/>
    <x v="1"/>
    <x v="2"/>
    <x v="0"/>
    <x v="0"/>
    <x v="0"/>
    <s v="Total"/>
  </r>
  <r>
    <n v="5170"/>
    <x v="0"/>
    <x v="0"/>
    <s v="La Encarnación"/>
    <n v="64190"/>
    <s v="SERVICIOS DE OTORGAMIENTO DE CREDITOS"/>
    <s v="Servicio"/>
    <s v="Intermediación financiera"/>
    <s v="Medianas (31 a 50 personas ocupadas)"/>
    <n v="5072024"/>
    <n v="5"/>
    <s v="Julio"/>
    <s v="Año Resultado Final"/>
    <n v="10"/>
    <n v="41"/>
    <n v="9072024"/>
    <n v="9"/>
    <s v="Julio"/>
    <s v="Año Resultado Final"/>
    <n v="1991"/>
    <n v="32"/>
    <x v="1"/>
    <s v="SERVICIOS DE OTORGAMIENTO DE  CRÉDITO"/>
    <s v="Otros tipos de intermediación monetaria"/>
    <s v="Casa Matriz"/>
    <x v="1"/>
    <n v="4"/>
    <n v="3"/>
    <n v="66"/>
    <n v="62"/>
    <n v="26"/>
    <n v="36"/>
    <n v="206.07407407407419"/>
    <n v="285.33333333333348"/>
    <n v="0"/>
    <n v="0"/>
    <n v="15.85185185185186"/>
    <n v="0"/>
    <n v="55.481481481481509"/>
    <n v="0"/>
    <n v="0"/>
    <n v="15.85185185185186"/>
    <n v="198.14814814814824"/>
    <n v="198.14814814814824"/>
    <n v="7.92592592592593"/>
    <n v="0"/>
    <n v="491.40740740740767"/>
    <n v="62"/>
    <n v="0"/>
    <n v="0"/>
    <n v="2"/>
    <n v="0"/>
    <n v="7"/>
    <n v="0"/>
    <n v="0"/>
    <n v="2"/>
    <n v="25"/>
    <n v="25"/>
    <n v="1"/>
    <n v="0"/>
    <n v="62"/>
    <x v="1"/>
    <s v="Decisión del directorio/propietarios de la empresa"/>
    <m/>
    <x v="0"/>
    <s v="Decisión del directorio/propietarios de la empresa"/>
    <m/>
    <x v="0"/>
    <m/>
    <m/>
    <x v="0"/>
    <m/>
    <m/>
    <x v="0"/>
    <m/>
    <m/>
    <x v="1"/>
    <m/>
    <n v="2411"/>
    <s v="AUDITOR INTERNO"/>
    <s v="Sí"/>
    <s v="No"/>
    <s v="Sí"/>
    <n v="4312"/>
    <s v="AUXILIAR ADMINISTRATIVO"/>
    <s v="Sí"/>
    <s v="No"/>
    <s v="Sí"/>
    <n v="3312"/>
    <s v="OFICIAL DE CRÉDITO"/>
    <s v="Sí"/>
    <s v="No"/>
    <m/>
    <m/>
    <m/>
    <m/>
    <m/>
    <m/>
    <m/>
    <m/>
    <m/>
    <m/>
    <m/>
    <m/>
    <m/>
    <m/>
    <m/>
    <m/>
    <m/>
    <m/>
    <m/>
    <m/>
    <m/>
    <m/>
    <m/>
    <m/>
    <m/>
    <m/>
    <m/>
    <m/>
    <m/>
    <m/>
    <m/>
    <m/>
    <m/>
    <m/>
    <m/>
    <x v="0"/>
    <x v="0"/>
    <x v="0"/>
    <x v="0"/>
    <x v="1"/>
    <x v="0"/>
    <x v="0"/>
    <x v="1"/>
    <x v="1"/>
    <x v="0"/>
    <x v="0"/>
    <x v="0"/>
    <x v="0"/>
    <m/>
    <m/>
    <m/>
    <s v="Redes sociales de la empresa (Facebook, Twitter, Instagram, etc)"/>
    <m/>
    <m/>
    <m/>
    <m/>
    <m/>
    <m/>
    <m/>
    <s v="Banco de currículos de la empresa"/>
    <m/>
    <m/>
    <x v="0"/>
    <x v="0"/>
    <x v="0"/>
    <x v="1"/>
    <x v="0"/>
    <x v="1"/>
    <x v="0"/>
    <x v="1"/>
    <x v="0"/>
    <x v="0"/>
    <s v="Ninguna"/>
    <m/>
    <m/>
    <m/>
    <m/>
    <m/>
    <m/>
    <x v="1"/>
    <m/>
    <s v="Nuevas contrataciones"/>
    <x v="2"/>
    <s v="Ambos"/>
    <m/>
    <m/>
    <x v="0"/>
    <x v="0"/>
    <x v="0"/>
    <x v="0"/>
    <x v="0"/>
    <x v="1"/>
    <m/>
    <m/>
    <x v="2"/>
    <s v="Muy probable"/>
    <s v="Poco probable"/>
    <s v="Poco probable"/>
    <s v="Probable"/>
    <s v="Probable"/>
    <x v="0"/>
    <s v="promotor externo"/>
    <n v="3312"/>
    <n v="2"/>
    <n v="2"/>
    <n v="2"/>
    <n v="2"/>
    <n v="2"/>
    <s v="oficial de créditos"/>
    <n v="3312"/>
    <n v="2"/>
    <n v="2"/>
    <n v="2"/>
    <n v="2"/>
    <n v="2"/>
    <s v="recuperador de créditos"/>
    <n v="4214"/>
    <n v="2"/>
    <n v="2"/>
    <n v="2"/>
    <n v="2"/>
    <n v="2"/>
    <s v="AUXILIAR ADMINISTRATIVO"/>
    <n v="4312"/>
    <n v="1"/>
    <n v="1"/>
    <n v="1"/>
    <n v="1"/>
    <n v="1"/>
    <m/>
    <m/>
    <m/>
    <m/>
    <m/>
    <m/>
    <m/>
    <x v="0"/>
    <m/>
    <m/>
    <m/>
    <m/>
    <m/>
    <m/>
    <m/>
    <m/>
    <m/>
    <x v="0"/>
    <x v="0"/>
    <x v="0"/>
    <x v="0"/>
    <x v="1"/>
    <x v="1"/>
    <x v="0"/>
    <x v="0"/>
    <m/>
    <x v="0"/>
    <s v="CAPACITACIONES  BASICAS PARA AUXILIAR  CONTABLE"/>
    <s v="Contabilidad básica"/>
    <s v="AUXILIAR CONTABLE"/>
    <n v="4311"/>
    <s v="CAPACITACIONES SOBRE  INFORMÁTICA PARA USO DE SOFTWARE Y PROGRAMAS ESPECÍFICOS DE LA EMPRESA"/>
    <s v="Herramientas digitales para la gestión y productividad"/>
    <s v="AUXILIAR INFORMÁTICA"/>
    <n v="3511"/>
    <s v="TÉCNICAS DE  ATENCIÓN AL CLIENTE"/>
    <s v="Técnicas de recepción y atención al cliente"/>
    <s v="OFICIAL DE CRÉDITOS"/>
    <n v="3312"/>
    <s v="CAPACITACIONES PARA EL AREA DE SEPRELAD"/>
    <s v="OTROS"/>
    <s v="ENCARGADO DE AGENCIAS"/>
    <n v="1346"/>
    <s v="CAPACITACIONES SOBRE MANEJO DE CAJAS"/>
    <s v="Operación de caja comercial"/>
    <s v="CAJERO"/>
    <n v="4211"/>
    <s v="CAPACITACION SOBRE USO DE SISTEMA DE RED Y PROGRAMAS TRIBUTARIOS"/>
    <s v="Herramientas digitales para la gestión y productividad"/>
    <s v="AUXILIAR DE RECURSOS HUMANOS"/>
    <n v="4416"/>
    <s v="Si"/>
    <s v="Si"/>
    <s v="Si"/>
    <s v="Si"/>
    <s v="Si"/>
    <s v="No"/>
    <x v="1"/>
    <s v="Muy importante"/>
    <s v="Muy importante"/>
    <s v="Importante"/>
    <s v="Muy importante"/>
    <s v="Muy importante"/>
    <s v="Muy importante"/>
    <s v="Muy importante"/>
    <s v="Ninguna"/>
    <m/>
    <x v="0"/>
    <x v="2"/>
    <x v="0"/>
    <x v="0"/>
    <x v="0"/>
    <x v="0"/>
    <x v="0"/>
    <x v="0"/>
    <x v="0"/>
    <x v="0"/>
    <x v="0"/>
    <x v="0"/>
    <m/>
    <s v="Gerente / Directivo"/>
    <m/>
    <n v="21"/>
    <n v="15"/>
    <s v="Completo"/>
    <m/>
    <m/>
    <m/>
    <m/>
    <m/>
    <m/>
    <m/>
    <s v="51 y más personas ocupadas"/>
    <s v="51 y más personas ocupadas"/>
    <x v="0"/>
    <s v="Intermediación financiera"/>
    <x v="0"/>
    <x v="1"/>
    <x v="1"/>
    <x v="1"/>
    <x v="0"/>
    <x v="0"/>
    <x v="0"/>
    <x v="0"/>
    <x v="0"/>
    <x v="0"/>
    <x v="1"/>
    <x v="1"/>
    <x v="1"/>
    <x v="0"/>
    <x v="0"/>
    <x v="0"/>
    <x v="0"/>
    <x v="0"/>
    <x v="1"/>
    <x v="1"/>
    <x v="1"/>
    <x v="0"/>
    <x v="0"/>
    <x v="0"/>
    <x v="0"/>
    <x v="0"/>
    <x v="0"/>
    <s v="CONTABILIDAD Y AUDITORIA"/>
    <s v="USO DE SISTEMAS Y SOFTWARE ESPECIALIZADOS"/>
    <s v="ATENCIÓN AL CLIENTE, RECEPCIÓN"/>
    <s v="NORMATIVAS Y REGULACIONES DEL MERCADO"/>
    <s v="USO Y MANEJO DE CAJAS"/>
    <s v="USO DE SISTEMAS Y SOFTWARE ESPECIALIZADOS"/>
    <s v="ADMINISTRACIÓN Y GESTIÓN"/>
    <s v="TIC"/>
    <s v="ADMINISTRACIÓN Y GESTIÓN"/>
    <s v="PROGRAMAS GUBERNAMENTALES"/>
    <s v="ADMINISTRACIÓN Y GESTIÓN"/>
    <s v="TIC"/>
    <n v="7.92592592592593"/>
    <x v="1"/>
    <x v="1"/>
    <x v="0"/>
    <x v="0"/>
    <x v="0"/>
    <s v="Total"/>
  </r>
  <r>
    <n v="5225"/>
    <x v="0"/>
    <x v="0"/>
    <s v="La Encarnación"/>
    <n v="53200"/>
    <s v="SERVICIOS DE ENTREGA DE DOCUMENTOS Y PAQUETES.-"/>
    <s v="Servicio"/>
    <s v="Transporte"/>
    <s v="Pequeñas (11 a 30 personas ocupadas)"/>
    <n v="3072024"/>
    <n v="3"/>
    <s v="Julio"/>
    <s v="Año Resultado Final"/>
    <n v="16"/>
    <n v="43"/>
    <n v="4072024"/>
    <n v="4"/>
    <s v="Julio"/>
    <s v="Año Resultado Final"/>
    <n v="2003"/>
    <n v="20"/>
    <x v="2"/>
    <s v="SERVICIOS DE DELIVERY"/>
    <s v="Servicios de mensajería"/>
    <s v="Único"/>
    <x v="0"/>
    <m/>
    <m/>
    <n v="22"/>
    <n v="22"/>
    <n v="22"/>
    <n v="0"/>
    <n v="345.90361445783219"/>
    <n v="0"/>
    <n v="0"/>
    <n v="0"/>
    <n v="0"/>
    <n v="0"/>
    <n v="330.18072289156709"/>
    <n v="0"/>
    <n v="0"/>
    <n v="0"/>
    <n v="0"/>
    <n v="15.722891566265099"/>
    <n v="0"/>
    <n v="0"/>
    <n v="345.90361445783219"/>
    <n v="22"/>
    <n v="0"/>
    <n v="0"/>
    <n v="0"/>
    <n v="0"/>
    <n v="21"/>
    <n v="0"/>
    <n v="0"/>
    <n v="0"/>
    <n v="0"/>
    <n v="1"/>
    <n v="0"/>
    <n v="0"/>
    <n v="22"/>
    <x v="0"/>
    <m/>
    <m/>
    <x v="1"/>
    <m/>
    <m/>
    <x v="0"/>
    <m/>
    <m/>
    <x v="0"/>
    <m/>
    <m/>
    <x v="0"/>
    <m/>
    <m/>
    <x v="1"/>
    <m/>
    <n v="8321"/>
    <s v="DELIVERY"/>
    <s v="Sí"/>
    <s v="Sí"/>
    <s v="No"/>
    <m/>
    <m/>
    <m/>
    <m/>
    <m/>
    <m/>
    <m/>
    <m/>
    <m/>
    <m/>
    <m/>
    <m/>
    <s v="Candidatos con falt de experiencia laboral"/>
    <m/>
    <m/>
    <m/>
    <m/>
    <m/>
    <m/>
    <m/>
    <m/>
    <m/>
    <m/>
    <m/>
    <m/>
    <m/>
    <m/>
    <m/>
    <m/>
    <m/>
    <m/>
    <m/>
    <m/>
    <s v="Aumentar la remuneración para hacer la vacante más atractiva"/>
    <m/>
    <m/>
    <m/>
    <m/>
    <m/>
    <m/>
    <m/>
    <m/>
    <m/>
    <m/>
    <x v="1"/>
    <x v="1"/>
    <x v="0"/>
    <x v="0"/>
    <x v="0"/>
    <x v="0"/>
    <x v="0"/>
    <x v="0"/>
    <x v="1"/>
    <x v="0"/>
    <x v="0"/>
    <x v="1"/>
    <x v="0"/>
    <m/>
    <m/>
    <m/>
    <s v="Redes sociales de la empresa (Facebook, Twitter, Instagram, etc)"/>
    <m/>
    <m/>
    <s v="Recomendaciones de trabajadores de la empresa u otros actores"/>
    <m/>
    <m/>
    <m/>
    <m/>
    <m/>
    <m/>
    <m/>
    <x v="0"/>
    <x v="0"/>
    <x v="0"/>
    <x v="1"/>
    <x v="0"/>
    <x v="0"/>
    <x v="1"/>
    <x v="1"/>
    <x v="1"/>
    <x v="1"/>
    <s v="Ninguna"/>
    <m/>
    <m/>
    <m/>
    <m/>
    <m/>
    <m/>
    <x v="3"/>
    <m/>
    <s v="Nuevas contrataciones"/>
    <x v="1"/>
    <m/>
    <m/>
    <m/>
    <x v="0"/>
    <x v="1"/>
    <x v="0"/>
    <x v="1"/>
    <x v="1"/>
    <x v="1"/>
    <m/>
    <m/>
    <x v="2"/>
    <s v="Poco probable"/>
    <s v="Poco probable"/>
    <s v="Poco probable"/>
    <s v="Poco probable"/>
    <s v="Probable"/>
    <x v="0"/>
    <s v="DELIVERY con moto"/>
    <n v="8321"/>
    <n v="10"/>
    <n v="0"/>
    <n v="0"/>
    <n v="0"/>
    <n v="0"/>
    <m/>
    <m/>
    <m/>
    <m/>
    <m/>
    <m/>
    <m/>
    <m/>
    <m/>
    <m/>
    <m/>
    <m/>
    <m/>
    <m/>
    <m/>
    <m/>
    <m/>
    <m/>
    <m/>
    <m/>
    <m/>
    <m/>
    <m/>
    <m/>
    <m/>
    <m/>
    <m/>
    <m/>
    <x v="0"/>
    <m/>
    <m/>
    <m/>
    <m/>
    <m/>
    <m/>
    <m/>
    <m/>
    <m/>
    <x v="0"/>
    <x v="0"/>
    <x v="1"/>
    <x v="1"/>
    <x v="0"/>
    <x v="0"/>
    <x v="0"/>
    <x v="0"/>
    <m/>
    <x v="1"/>
    <m/>
    <m/>
    <m/>
    <m/>
    <m/>
    <m/>
    <m/>
    <m/>
    <m/>
    <m/>
    <m/>
    <m/>
    <m/>
    <m/>
    <m/>
    <m/>
    <m/>
    <m/>
    <m/>
    <m/>
    <m/>
    <m/>
    <m/>
    <m/>
    <m/>
    <m/>
    <m/>
    <m/>
    <m/>
    <m/>
    <x v="1"/>
    <s v="Importante"/>
    <s v="Muy importante"/>
    <s v="Poco importante"/>
    <s v="Importante"/>
    <s v="Importante"/>
    <s v="Importante"/>
    <s v="Importante"/>
    <s v="Ninguna"/>
    <m/>
    <x v="2"/>
    <x v="2"/>
    <x v="0"/>
    <x v="2"/>
    <x v="2"/>
    <x v="2"/>
    <x v="1"/>
    <x v="1"/>
    <x v="1"/>
    <x v="1"/>
    <x v="1"/>
    <x v="0"/>
    <m/>
    <s v="Administrador/Contador"/>
    <m/>
    <n v="15"/>
    <n v="1"/>
    <s v="Completo"/>
    <m/>
    <m/>
    <m/>
    <m/>
    <m/>
    <m/>
    <m/>
    <s v="11 a 30 personas ocupadas"/>
    <s v="11 a 30 personas ocupadas"/>
    <x v="0"/>
    <s v="Transporte"/>
    <x v="0"/>
    <x v="0"/>
    <x v="0"/>
    <x v="0"/>
    <x v="0"/>
    <x v="0"/>
    <x v="0"/>
    <x v="1"/>
    <x v="0"/>
    <x v="0"/>
    <x v="1"/>
    <x v="0"/>
    <x v="0"/>
    <x v="0"/>
    <x v="0"/>
    <x v="0"/>
    <x v="1"/>
    <x v="0"/>
    <x v="0"/>
    <x v="1"/>
    <x v="0"/>
    <x v="1"/>
    <x v="0"/>
    <x v="0"/>
    <x v="0"/>
    <x v="0"/>
    <x v="0"/>
    <m/>
    <m/>
    <m/>
    <m/>
    <m/>
    <m/>
    <m/>
    <m/>
    <m/>
    <m/>
    <m/>
    <m/>
    <n v="15.722891566265099"/>
    <x v="1"/>
    <x v="2"/>
    <x v="0"/>
    <x v="0"/>
    <x v="1"/>
    <s v="Total"/>
  </r>
  <r>
    <n v="5306"/>
    <x v="0"/>
    <x v="0"/>
    <s v="La Encarnación"/>
    <n v="65120"/>
    <s v="SERVICIO DE PLANES DE SEGUROS INTERNACIONALES DE TRANSPORTE"/>
    <s v="Servicio"/>
    <s v="Intermediación financiera"/>
    <s v="Medianas (31 a 50 personas ocupadas)"/>
    <n v="2072024"/>
    <n v="2"/>
    <s v="Julio"/>
    <s v="Año Resultado Final"/>
    <n v="14"/>
    <n v="20"/>
    <n v="3072024"/>
    <n v="3"/>
    <s v="Julio"/>
    <s v="Año Resultado Final"/>
    <n v="1990"/>
    <n v="33"/>
    <x v="1"/>
    <s v="EMISION DE POLIZA DE SEGURO PARA VIAJES INTERNACIONALES CARTA VERDE CARTA AZUL DAÑOS A LA CARGA"/>
    <s v="Seguros generales"/>
    <s v="Casa Matriz"/>
    <x v="1"/>
    <n v="11"/>
    <n v="4"/>
    <n v="28"/>
    <n v="21"/>
    <n v="11"/>
    <n v="10"/>
    <n v="172.9518072289161"/>
    <n v="157.22891566265099"/>
    <n v="0"/>
    <n v="0"/>
    <n v="0"/>
    <n v="0"/>
    <n v="110.06024096385569"/>
    <n v="0"/>
    <n v="0"/>
    <n v="0"/>
    <n v="125.7831325301208"/>
    <n v="62.891566265060398"/>
    <n v="31.445783132530199"/>
    <n v="0"/>
    <n v="330.18072289156709"/>
    <n v="21"/>
    <n v="0"/>
    <n v="0"/>
    <n v="0"/>
    <n v="0"/>
    <n v="7"/>
    <n v="0"/>
    <n v="0"/>
    <n v="0"/>
    <n v="8"/>
    <n v="4"/>
    <n v="2"/>
    <n v="0"/>
    <n v="21"/>
    <x v="0"/>
    <m/>
    <m/>
    <x v="1"/>
    <m/>
    <m/>
    <x v="0"/>
    <m/>
    <m/>
    <x v="0"/>
    <m/>
    <m/>
    <x v="0"/>
    <m/>
    <m/>
    <x v="1"/>
    <m/>
    <n v="4222"/>
    <s v="CENTRO DE ATENCIÓN AL CLIENTE"/>
    <s v="Sí"/>
    <s v="No"/>
    <s v="No"/>
    <m/>
    <m/>
    <m/>
    <m/>
    <m/>
    <m/>
    <m/>
    <m/>
    <m/>
    <m/>
    <m/>
    <m/>
    <m/>
    <m/>
    <m/>
    <m/>
    <m/>
    <m/>
    <m/>
    <m/>
    <m/>
    <m/>
    <m/>
    <m/>
    <m/>
    <m/>
    <m/>
    <m/>
    <m/>
    <m/>
    <m/>
    <m/>
    <m/>
    <m/>
    <m/>
    <m/>
    <m/>
    <m/>
    <m/>
    <m/>
    <m/>
    <m/>
    <m/>
    <m/>
    <x v="0"/>
    <x v="0"/>
    <x v="0"/>
    <x v="0"/>
    <x v="0"/>
    <x v="0"/>
    <x v="0"/>
    <x v="1"/>
    <x v="0"/>
    <x v="0"/>
    <x v="0"/>
    <x v="1"/>
    <x v="0"/>
    <m/>
    <m/>
    <m/>
    <m/>
    <m/>
    <m/>
    <s v="Recomendaciones de trabajadores de la empresa u otros actores"/>
    <m/>
    <m/>
    <m/>
    <m/>
    <m/>
    <m/>
    <m/>
    <x v="0"/>
    <x v="0"/>
    <x v="0"/>
    <x v="1"/>
    <x v="0"/>
    <x v="1"/>
    <x v="0"/>
    <x v="0"/>
    <x v="1"/>
    <x v="1"/>
    <s v="Ninguna"/>
    <m/>
    <m/>
    <m/>
    <m/>
    <m/>
    <m/>
    <x v="1"/>
    <m/>
    <m/>
    <x v="1"/>
    <m/>
    <m/>
    <m/>
    <x v="1"/>
    <x v="1"/>
    <x v="1"/>
    <x v="1"/>
    <x v="1"/>
    <x v="1"/>
    <m/>
    <m/>
    <x v="2"/>
    <s v="Poco probable"/>
    <s v="Poco probable"/>
    <s v="Poco probable"/>
    <s v="Poco probable"/>
    <s v="Probable"/>
    <x v="0"/>
    <s v="gerente general administrativo"/>
    <n v="1120"/>
    <n v="1"/>
    <n v="0"/>
    <n v="0"/>
    <n v="0"/>
    <n v="0"/>
    <s v="cajero"/>
    <n v="5230"/>
    <n v="1"/>
    <n v="0"/>
    <n v="0"/>
    <n v="0"/>
    <n v="0"/>
    <m/>
    <m/>
    <m/>
    <m/>
    <m/>
    <m/>
    <m/>
    <m/>
    <m/>
    <m/>
    <m/>
    <m/>
    <m/>
    <m/>
    <m/>
    <m/>
    <m/>
    <m/>
    <m/>
    <m/>
    <m/>
    <x v="0"/>
    <m/>
    <m/>
    <m/>
    <m/>
    <m/>
    <m/>
    <m/>
    <m/>
    <m/>
    <x v="0"/>
    <x v="0"/>
    <x v="0"/>
    <x v="0"/>
    <x v="1"/>
    <x v="1"/>
    <x v="0"/>
    <x v="0"/>
    <m/>
    <x v="0"/>
    <s v="EXCEL AVANZADO"/>
    <s v="Microsoft Excel básico y avanzado"/>
    <s v="AUXILIAR TESORERIA CAJA"/>
    <n v="4311"/>
    <m/>
    <m/>
    <m/>
    <m/>
    <m/>
    <m/>
    <m/>
    <m/>
    <m/>
    <m/>
    <m/>
    <m/>
    <m/>
    <m/>
    <m/>
    <m/>
    <m/>
    <m/>
    <m/>
    <m/>
    <s v="No"/>
    <m/>
    <m/>
    <m/>
    <m/>
    <m/>
    <x v="1"/>
    <s v="Importante"/>
    <s v="Importante"/>
    <s v="Importante"/>
    <s v="Muy importante"/>
    <s v="Importante"/>
    <s v="Muy importante"/>
    <s v="Muy importante"/>
    <s v="Ninguna"/>
    <m/>
    <x v="2"/>
    <x v="1"/>
    <x v="0"/>
    <x v="0"/>
    <x v="0"/>
    <x v="0"/>
    <x v="0"/>
    <x v="0"/>
    <x v="0"/>
    <x v="0"/>
    <x v="0"/>
    <x v="0"/>
    <m/>
    <s v="Gerente / Directivo"/>
    <m/>
    <n v="13"/>
    <n v="46"/>
    <s v="Completo"/>
    <m/>
    <m/>
    <m/>
    <m/>
    <m/>
    <m/>
    <m/>
    <s v="11 a 30 personas ocupadas"/>
    <s v="11 a 30 personas ocupadas"/>
    <x v="0"/>
    <s v="Intermediación financiera"/>
    <x v="0"/>
    <x v="0"/>
    <x v="0"/>
    <x v="1"/>
    <x v="0"/>
    <x v="0"/>
    <x v="0"/>
    <x v="0"/>
    <x v="0"/>
    <x v="1"/>
    <x v="1"/>
    <x v="0"/>
    <x v="0"/>
    <x v="1"/>
    <x v="0"/>
    <x v="0"/>
    <x v="0"/>
    <x v="0"/>
    <x v="0"/>
    <x v="1"/>
    <x v="0"/>
    <x v="0"/>
    <x v="0"/>
    <x v="0"/>
    <x v="0"/>
    <x v="0"/>
    <x v="0"/>
    <s v="OFIMATICA"/>
    <m/>
    <m/>
    <m/>
    <m/>
    <m/>
    <s v="TIC"/>
    <m/>
    <m/>
    <m/>
    <m/>
    <m/>
    <n v="15.722891566265099"/>
    <x v="1"/>
    <x v="1"/>
    <x v="1"/>
    <x v="0"/>
    <x v="0"/>
    <s v="Total"/>
  </r>
  <r>
    <n v="5408"/>
    <x v="0"/>
    <x v="0"/>
    <s v="Recoleta"/>
    <n v="69100"/>
    <s v="ACTIVIDADES DE SERVICIOS  NOTARIALES"/>
    <s v="Servicio"/>
    <s v="Servicios a las empresas"/>
    <s v="Micro (5 a 10 personas ocupadas)"/>
    <n v="7062024"/>
    <n v="7"/>
    <s v="Junio"/>
    <s v="Año Resultado Final"/>
    <n v="15"/>
    <n v="49"/>
    <n v="9072024"/>
    <n v="9"/>
    <s v="Julio"/>
    <s v="Año Resultado Final"/>
    <n v="1991"/>
    <n v="32"/>
    <x v="1"/>
    <s v="ACTIVIDADES DE SERVICIOS NOTARIALES"/>
    <s v="Actividades de servicios jurídicos y notariales prestados por profesionales independientes"/>
    <s v="Único"/>
    <x v="0"/>
    <m/>
    <m/>
    <n v="10"/>
    <n v="10"/>
    <n v="3"/>
    <n v="7"/>
    <n v="39.805970149253696"/>
    <n v="92.8805970149253"/>
    <n v="0"/>
    <n v="0"/>
    <n v="0"/>
    <n v="0"/>
    <n v="26.537313432835798"/>
    <n v="0"/>
    <n v="0"/>
    <n v="0"/>
    <n v="39.805970149253696"/>
    <n v="53.074626865671597"/>
    <n v="13.268656716417899"/>
    <n v="0"/>
    <n v="132.686567164179"/>
    <n v="10"/>
    <n v="0"/>
    <n v="0"/>
    <n v="0"/>
    <n v="0"/>
    <n v="2"/>
    <n v="0"/>
    <n v="0"/>
    <n v="0"/>
    <n v="3"/>
    <n v="4"/>
    <n v="1"/>
    <n v="0"/>
    <n v="10"/>
    <x v="0"/>
    <m/>
    <m/>
    <x v="0"/>
    <s v="Decisión del directorio/propietarios de la empresa"/>
    <m/>
    <x v="0"/>
    <m/>
    <m/>
    <x v="0"/>
    <m/>
    <m/>
    <x v="0"/>
    <m/>
    <m/>
    <x v="0"/>
    <m/>
    <m/>
    <m/>
    <m/>
    <m/>
    <m/>
    <m/>
    <m/>
    <m/>
    <m/>
    <m/>
    <m/>
    <m/>
    <m/>
    <m/>
    <m/>
    <m/>
    <m/>
    <m/>
    <m/>
    <m/>
    <m/>
    <m/>
    <m/>
    <m/>
    <m/>
    <m/>
    <m/>
    <m/>
    <m/>
    <m/>
    <m/>
    <m/>
    <m/>
    <m/>
    <m/>
    <m/>
    <m/>
    <m/>
    <m/>
    <m/>
    <m/>
    <m/>
    <m/>
    <m/>
    <m/>
    <m/>
    <m/>
    <m/>
    <m/>
    <x v="0"/>
    <x v="0"/>
    <x v="0"/>
    <x v="0"/>
    <x v="0"/>
    <x v="0"/>
    <x v="0"/>
    <x v="1"/>
    <x v="1"/>
    <x v="0"/>
    <x v="0"/>
    <x v="1"/>
    <x v="1"/>
    <s v="QUE NO TENGAN ANTECEDENTES PENALES NI JUDICIALES"/>
    <m/>
    <m/>
    <m/>
    <m/>
    <s v="Redes de profesionales o egresados"/>
    <s v="Recomendaciones de trabajadores de la empresa u otros actores"/>
    <m/>
    <m/>
    <m/>
    <s v="Contactos personales del empleador"/>
    <m/>
    <m/>
    <m/>
    <x v="0"/>
    <x v="0"/>
    <x v="0"/>
    <x v="1"/>
    <x v="2"/>
    <x v="2"/>
    <x v="0"/>
    <x v="0"/>
    <x v="1"/>
    <x v="1"/>
    <s v="Ninguna"/>
    <m/>
    <m/>
    <m/>
    <m/>
    <m/>
    <m/>
    <x v="1"/>
    <m/>
    <m/>
    <x v="1"/>
    <m/>
    <m/>
    <m/>
    <x v="1"/>
    <x v="1"/>
    <x v="1"/>
    <x v="1"/>
    <x v="1"/>
    <x v="1"/>
    <m/>
    <m/>
    <x v="2"/>
    <s v="Poco probable"/>
    <s v="Poco probable"/>
    <s v="Poco probable"/>
    <s v="Probable"/>
    <s v="Probable"/>
    <x v="3"/>
    <m/>
    <m/>
    <m/>
    <m/>
    <m/>
    <m/>
    <m/>
    <m/>
    <m/>
    <m/>
    <m/>
    <m/>
    <m/>
    <m/>
    <m/>
    <m/>
    <m/>
    <m/>
    <m/>
    <m/>
    <m/>
    <m/>
    <m/>
    <m/>
    <m/>
    <m/>
    <m/>
    <m/>
    <m/>
    <m/>
    <m/>
    <m/>
    <m/>
    <m/>
    <m/>
    <x v="0"/>
    <m/>
    <m/>
    <m/>
    <m/>
    <m/>
    <m/>
    <m/>
    <m/>
    <m/>
    <x v="0"/>
    <x v="0"/>
    <x v="0"/>
    <x v="0"/>
    <x v="1"/>
    <x v="1"/>
    <x v="0"/>
    <x v="0"/>
    <m/>
    <x v="0"/>
    <s v="TECNICAS Y BUENA UTILIZACION DE SOFTWARE DE SISTEMAS PARA CUENTAS DE LAS ALARMAS POR VENCIMIENTOS DE PLAZO."/>
    <s v="Herramientas digitales para la gestión y productividad"/>
    <s v="PROTOCOLISTA"/>
    <n v="2619"/>
    <s v="ESPECIALIZACION EN MANEJO DE EXCEL EN NIVEL PRRSUPUESTARIO"/>
    <s v="Microsoft Excel básico y avanzado"/>
    <s v="GESTORES"/>
    <n v="3411"/>
    <m/>
    <m/>
    <m/>
    <m/>
    <m/>
    <m/>
    <m/>
    <m/>
    <m/>
    <m/>
    <m/>
    <m/>
    <m/>
    <m/>
    <m/>
    <m/>
    <s v="Si"/>
    <s v="No"/>
    <m/>
    <m/>
    <m/>
    <m/>
    <x v="0"/>
    <s v="Muy importante"/>
    <s v="Muy importante"/>
    <s v="Muy importante"/>
    <s v="Muy importante"/>
    <s v="Importante"/>
    <s v="Importante"/>
    <s v="Importante"/>
    <s v="Ninguna"/>
    <m/>
    <x v="0"/>
    <x v="1"/>
    <x v="1"/>
    <x v="0"/>
    <x v="0"/>
    <x v="0"/>
    <x v="1"/>
    <x v="1"/>
    <x v="0"/>
    <x v="0"/>
    <x v="0"/>
    <x v="0"/>
    <m/>
    <s v="Dueño o propietario"/>
    <m/>
    <n v="15"/>
    <n v="5"/>
    <s v="Completo"/>
    <m/>
    <m/>
    <m/>
    <m/>
    <m/>
    <m/>
    <s v="1ERA VISITA 07-06-24\n2DA VISITA 11-07-24 LA ASISTENTE ME DIJO QUE LA ESCRIBANA ESTA CON REPOSO MEDICO QUE DE ACUERDO A SU EVOLUCION VOLVERA LA SEMANA Q VIENE, ME DIO SU NRO PARA LLAMAR A CONFIRMAR SU PRESENCIA EN LA ESCRIBANIA, Y COMO ES UNA UNIPERSONAL MANIFESTO QUE SOLO ELLA PUEDE BRINDARNOS DATO"/>
    <s v="5 a 10 personas ocupadas"/>
    <s v="5 a 10 personas ocupadas"/>
    <x v="0"/>
    <s v="Servicios a las empresas"/>
    <x v="0"/>
    <x v="0"/>
    <x v="0"/>
    <x v="0"/>
    <x v="0"/>
    <x v="0"/>
    <x v="0"/>
    <x v="0"/>
    <x v="0"/>
    <x v="0"/>
    <x v="1"/>
    <x v="0"/>
    <x v="0"/>
    <x v="0"/>
    <x v="0"/>
    <x v="0"/>
    <x v="0"/>
    <x v="0"/>
    <x v="0"/>
    <x v="0"/>
    <x v="1"/>
    <x v="1"/>
    <x v="0"/>
    <x v="0"/>
    <x v="0"/>
    <x v="0"/>
    <x v="0"/>
    <s v="USO DE SISTEMAS Y SOFTWARE ESPECIALIZADOS"/>
    <s v="OFIMATICA"/>
    <m/>
    <m/>
    <m/>
    <m/>
    <s v="TIC"/>
    <s v="TIC"/>
    <m/>
    <m/>
    <m/>
    <m/>
    <n v="13.268656716417899"/>
    <x v="0"/>
    <x v="0"/>
    <x v="1"/>
    <x v="0"/>
    <x v="0"/>
    <s v="Total"/>
  </r>
  <r>
    <n v="5411"/>
    <x v="0"/>
    <x v="0"/>
    <s v="La Encarnación"/>
    <n v="64190"/>
    <s v="SERVICIOS DE COOPERATIVA DE CREDITOS.-"/>
    <s v="Servicio"/>
    <s v="Intermediación financiera"/>
    <s v="Pequeñas (11 a 30 personas ocupadas)"/>
    <n v="5062024"/>
    <n v="5"/>
    <s v="Junio"/>
    <s v="Año Resultado Final"/>
    <n v="15"/>
    <n v="13"/>
    <n v="12062024"/>
    <n v="12"/>
    <s v="Junio"/>
    <s v="Año Resultado Final"/>
    <n v="1989"/>
    <n v="34"/>
    <x v="1"/>
    <s v="SERVICIO DE AHORRO Y CREDITO EN COOPERATIVA"/>
    <s v="Otros tipos de intermediación monetaria"/>
    <s v="Casa Matriz"/>
    <x v="1"/>
    <n v="2"/>
    <n v="2"/>
    <n v="15"/>
    <n v="15"/>
    <n v="4"/>
    <n v="11"/>
    <n v="62.891566265060398"/>
    <n v="172.9518072289161"/>
    <n v="0"/>
    <n v="0"/>
    <n v="31.445783132530199"/>
    <n v="0"/>
    <n v="78.614457831325495"/>
    <n v="0"/>
    <n v="0"/>
    <n v="0"/>
    <n v="47.1686746987953"/>
    <n v="62.891566265060398"/>
    <n v="15.722891566265099"/>
    <n v="0"/>
    <n v="235.84337349397649"/>
    <n v="15"/>
    <n v="0"/>
    <n v="0"/>
    <n v="2"/>
    <n v="0"/>
    <n v="5"/>
    <n v="0"/>
    <n v="0"/>
    <n v="0"/>
    <n v="3"/>
    <n v="4"/>
    <n v="1"/>
    <n v="0"/>
    <n v="15"/>
    <x v="0"/>
    <m/>
    <m/>
    <x v="0"/>
    <s v="Decisión del directorio/propietarios de la empresa"/>
    <m/>
    <x v="0"/>
    <m/>
    <m/>
    <x v="0"/>
    <m/>
    <m/>
    <x v="0"/>
    <m/>
    <m/>
    <x v="0"/>
    <m/>
    <m/>
    <m/>
    <m/>
    <m/>
    <m/>
    <m/>
    <m/>
    <m/>
    <m/>
    <m/>
    <m/>
    <m/>
    <m/>
    <m/>
    <m/>
    <m/>
    <m/>
    <m/>
    <m/>
    <m/>
    <m/>
    <m/>
    <m/>
    <m/>
    <m/>
    <m/>
    <m/>
    <m/>
    <m/>
    <m/>
    <m/>
    <m/>
    <m/>
    <m/>
    <m/>
    <m/>
    <m/>
    <m/>
    <m/>
    <m/>
    <m/>
    <m/>
    <m/>
    <m/>
    <m/>
    <m/>
    <m/>
    <m/>
    <m/>
    <x v="0"/>
    <x v="0"/>
    <x v="0"/>
    <x v="1"/>
    <x v="1"/>
    <x v="0"/>
    <x v="0"/>
    <x v="1"/>
    <x v="1"/>
    <x v="0"/>
    <x v="0"/>
    <x v="0"/>
    <x v="0"/>
    <m/>
    <m/>
    <m/>
    <m/>
    <m/>
    <m/>
    <m/>
    <m/>
    <m/>
    <s v="Avisos en las inmediaciones de la empresa"/>
    <s v="Contactos personales del empleador"/>
    <s v="Banco de currículos de la empresa"/>
    <m/>
    <m/>
    <x v="0"/>
    <x v="0"/>
    <x v="0"/>
    <x v="1"/>
    <x v="0"/>
    <x v="1"/>
    <x v="0"/>
    <x v="2"/>
    <x v="0"/>
    <x v="0"/>
    <s v="Ninguna"/>
    <m/>
    <m/>
    <m/>
    <m/>
    <m/>
    <m/>
    <x v="1"/>
    <m/>
    <m/>
    <x v="2"/>
    <s v="Ambos"/>
    <m/>
    <m/>
    <x v="0"/>
    <x v="0"/>
    <x v="0"/>
    <x v="0"/>
    <x v="0"/>
    <x v="0"/>
    <m/>
    <m/>
    <x v="2"/>
    <s v="Probable"/>
    <s v="Poco probable"/>
    <s v="Poco probable"/>
    <s v="Probable"/>
    <s v="Probable"/>
    <x v="0"/>
    <s v="atención al cliente"/>
    <n v="4226"/>
    <n v="2"/>
    <n v="1"/>
    <n v="1"/>
    <n v="1"/>
    <n v="1"/>
    <s v="cajeros"/>
    <n v="4211"/>
    <n v="1"/>
    <n v="1"/>
    <n v="1"/>
    <n v="1"/>
    <n v="1"/>
    <s v="encargado de sucursal (gerente)"/>
    <n v="1346"/>
    <n v="1"/>
    <n v="0"/>
    <n v="1"/>
    <n v="0"/>
    <n v="1"/>
    <m/>
    <m/>
    <m/>
    <m/>
    <m/>
    <m/>
    <m/>
    <m/>
    <m/>
    <m/>
    <m/>
    <m/>
    <m/>
    <m/>
    <x v="0"/>
    <m/>
    <m/>
    <m/>
    <m/>
    <m/>
    <m/>
    <m/>
    <m/>
    <m/>
    <x v="0"/>
    <x v="0"/>
    <x v="0"/>
    <x v="0"/>
    <x v="1"/>
    <x v="1"/>
    <x v="0"/>
    <x v="0"/>
    <m/>
    <x v="0"/>
    <s v="ANÁLISIS DE CRÉDITO"/>
    <s v="OTROS"/>
    <s v="ANALISTA DE RIESGOS EN LA CONCESIÓN DE CREDITOS"/>
    <n v="3312"/>
    <s v="DETECCIÓN DE RIESGOS EN CAJA"/>
    <s v="Operación de caja comercial"/>
    <s v="TESORERO"/>
    <n v="4311"/>
    <m/>
    <m/>
    <m/>
    <m/>
    <m/>
    <m/>
    <m/>
    <m/>
    <m/>
    <m/>
    <m/>
    <m/>
    <m/>
    <m/>
    <m/>
    <m/>
    <s v="Si"/>
    <s v="No"/>
    <m/>
    <m/>
    <m/>
    <m/>
    <x v="1"/>
    <s v="Muy importante"/>
    <s v="Muy importante"/>
    <s v="Muy importante"/>
    <s v="Muy importante"/>
    <s v="Importante"/>
    <s v="Muy importante"/>
    <s v="Muy importante"/>
    <s v="Ninguna"/>
    <m/>
    <x v="0"/>
    <x v="2"/>
    <x v="0"/>
    <x v="0"/>
    <x v="0"/>
    <x v="0"/>
    <x v="0"/>
    <x v="0"/>
    <x v="0"/>
    <x v="0"/>
    <x v="0"/>
    <x v="0"/>
    <m/>
    <s v="Gerente / Directivo"/>
    <m/>
    <n v="21"/>
    <n v="6"/>
    <s v="Completo"/>
    <m/>
    <m/>
    <m/>
    <m/>
    <m/>
    <m/>
    <m/>
    <s v="11 a 30 personas ocupadas"/>
    <s v="11 a 30 personas ocupadas"/>
    <x v="0"/>
    <s v="Intermediación financiera"/>
    <x v="0"/>
    <x v="0"/>
    <x v="0"/>
    <x v="0"/>
    <x v="0"/>
    <x v="0"/>
    <x v="0"/>
    <x v="0"/>
    <x v="0"/>
    <x v="1"/>
    <x v="1"/>
    <x v="0"/>
    <x v="1"/>
    <x v="0"/>
    <x v="0"/>
    <x v="0"/>
    <x v="0"/>
    <x v="0"/>
    <x v="0"/>
    <x v="1"/>
    <x v="1"/>
    <x v="0"/>
    <x v="0"/>
    <x v="0"/>
    <x v="0"/>
    <x v="0"/>
    <x v="0"/>
    <s v="ANÁLISIS DE CRÉDITO"/>
    <s v="USO Y MANEJO DE CAJAS"/>
    <m/>
    <m/>
    <m/>
    <m/>
    <s v="ADMINISTRACIÓN Y GESTIÓN"/>
    <s v="ADMINISTRACIÓN Y GESTIÓN"/>
    <m/>
    <m/>
    <m/>
    <m/>
    <n v="15.722891566265099"/>
    <x v="0"/>
    <x v="0"/>
    <x v="0"/>
    <x v="0"/>
    <x v="0"/>
    <s v="Total"/>
  </r>
  <r>
    <n v="5457"/>
    <x v="0"/>
    <x v="0"/>
    <s v="La Encarnación"/>
    <n v="68100"/>
    <s v="ACTIVIDADES INMOBILIARIAS"/>
    <s v="Servicio"/>
    <s v="Servicios inmobiliarios"/>
    <s v="Pequeñas (11 a 30 personas ocupadas)"/>
    <n v="5062024"/>
    <n v="5"/>
    <s v="Junio"/>
    <s v="Año Resultado Final"/>
    <n v="20"/>
    <n v="39"/>
    <n v="1082024"/>
    <n v="1"/>
    <s v="Agosto"/>
    <s v="Año Resultado Final"/>
    <n v="1990"/>
    <n v="33"/>
    <x v="1"/>
    <s v="ACTIVIDADES INMOBILIARIAS"/>
    <s v="Actividades inmobiliarias realizadas con bienes propios o arrendados"/>
    <s v="Único"/>
    <x v="0"/>
    <m/>
    <m/>
    <n v="15"/>
    <n v="15"/>
    <n v="10"/>
    <n v="5"/>
    <n v="157.22891566265099"/>
    <n v="78.614457831325495"/>
    <n v="0"/>
    <n v="0"/>
    <n v="0"/>
    <n v="0"/>
    <n v="94.3373493975906"/>
    <n v="0"/>
    <n v="0"/>
    <n v="0"/>
    <n v="94.3373493975906"/>
    <n v="31.445783132530199"/>
    <n v="15.722891566265099"/>
    <n v="0"/>
    <n v="235.84337349397649"/>
    <n v="15"/>
    <n v="0"/>
    <n v="0"/>
    <n v="0"/>
    <n v="0"/>
    <n v="6"/>
    <n v="0"/>
    <n v="0"/>
    <n v="0"/>
    <n v="6"/>
    <n v="2"/>
    <n v="1"/>
    <n v="0"/>
    <n v="15"/>
    <x v="0"/>
    <m/>
    <m/>
    <x v="0"/>
    <s v="Decisión del directorio/propietarios de la empresa"/>
    <m/>
    <x v="0"/>
    <m/>
    <m/>
    <x v="0"/>
    <m/>
    <m/>
    <x v="0"/>
    <m/>
    <m/>
    <x v="0"/>
    <m/>
    <m/>
    <m/>
    <m/>
    <m/>
    <m/>
    <m/>
    <m/>
    <m/>
    <m/>
    <m/>
    <m/>
    <m/>
    <m/>
    <m/>
    <m/>
    <m/>
    <m/>
    <m/>
    <m/>
    <m/>
    <m/>
    <m/>
    <m/>
    <m/>
    <m/>
    <m/>
    <m/>
    <m/>
    <m/>
    <m/>
    <m/>
    <m/>
    <m/>
    <m/>
    <m/>
    <m/>
    <m/>
    <m/>
    <m/>
    <m/>
    <m/>
    <m/>
    <m/>
    <m/>
    <m/>
    <m/>
    <m/>
    <m/>
    <m/>
    <x v="0"/>
    <x v="0"/>
    <x v="0"/>
    <x v="0"/>
    <x v="0"/>
    <x v="0"/>
    <x v="0"/>
    <x v="1"/>
    <x v="0"/>
    <x v="0"/>
    <x v="0"/>
    <x v="0"/>
    <x v="0"/>
    <m/>
    <s v="Anuncio en un medio de prensa impreso"/>
    <m/>
    <s v="Redes sociales de la empresa (Facebook, Twitter, Instagram, etc)"/>
    <m/>
    <m/>
    <s v="Recomendaciones de trabajadores de la empresa u otros actores"/>
    <m/>
    <m/>
    <m/>
    <s v="Contactos personales del empleador"/>
    <m/>
    <m/>
    <m/>
    <x v="0"/>
    <x v="0"/>
    <x v="0"/>
    <x v="1"/>
    <x v="0"/>
    <x v="0"/>
    <x v="0"/>
    <x v="1"/>
    <x v="0"/>
    <x v="1"/>
    <s v="Ninguna"/>
    <m/>
    <m/>
    <m/>
    <m/>
    <m/>
    <m/>
    <x v="2"/>
    <m/>
    <s v="Nuevas contrataciones"/>
    <x v="2"/>
    <m/>
    <m/>
    <m/>
    <x v="0"/>
    <x v="0"/>
    <x v="0"/>
    <x v="1"/>
    <x v="1"/>
    <x v="0"/>
    <m/>
    <m/>
    <x v="2"/>
    <s v="Poco probable"/>
    <s v="Poco probable"/>
    <s v="Probable"/>
    <s v="Probable"/>
    <s v="Probable"/>
    <x v="1"/>
    <m/>
    <m/>
    <m/>
    <m/>
    <m/>
    <m/>
    <m/>
    <m/>
    <m/>
    <m/>
    <m/>
    <m/>
    <m/>
    <m/>
    <m/>
    <m/>
    <m/>
    <m/>
    <m/>
    <m/>
    <m/>
    <m/>
    <m/>
    <m/>
    <m/>
    <m/>
    <m/>
    <m/>
    <m/>
    <m/>
    <m/>
    <m/>
    <m/>
    <m/>
    <m/>
    <x v="0"/>
    <m/>
    <m/>
    <m/>
    <m/>
    <m/>
    <m/>
    <m/>
    <m/>
    <m/>
    <x v="1"/>
    <x v="0"/>
    <x v="0"/>
    <x v="0"/>
    <x v="1"/>
    <x v="1"/>
    <x v="0"/>
    <x v="0"/>
    <m/>
    <x v="0"/>
    <s v="CONTABILIDAD"/>
    <s v="Contabilidad básica"/>
    <s v="CONTADOR"/>
    <n v="2411"/>
    <m/>
    <m/>
    <m/>
    <m/>
    <m/>
    <m/>
    <m/>
    <m/>
    <m/>
    <m/>
    <m/>
    <m/>
    <m/>
    <m/>
    <m/>
    <m/>
    <m/>
    <m/>
    <m/>
    <m/>
    <s v="No"/>
    <m/>
    <m/>
    <m/>
    <m/>
    <m/>
    <x v="1"/>
    <s v="Importante"/>
    <s v="Muy importante"/>
    <s v="Importante"/>
    <s v="Importante"/>
    <s v="Muy importante"/>
    <s v="Muy importante"/>
    <s v="Importante"/>
    <s v="Ninguna"/>
    <m/>
    <x v="0"/>
    <x v="1"/>
    <x v="1"/>
    <x v="0"/>
    <x v="0"/>
    <x v="0"/>
    <x v="0"/>
    <x v="0"/>
    <x v="0"/>
    <x v="0"/>
    <x v="0"/>
    <x v="0"/>
    <m/>
    <s v="Jefe / Encargado (no propietario)"/>
    <m/>
    <n v="7"/>
    <n v="19"/>
    <s v="Completo"/>
    <m/>
    <m/>
    <m/>
    <m/>
    <m/>
    <m/>
    <m/>
    <s v="11 a 30 personas ocupadas"/>
    <s v="11 a 30 personas ocupadas"/>
    <x v="0"/>
    <s v="Servicios inmobiliarios"/>
    <x v="0"/>
    <x v="0"/>
    <x v="0"/>
    <x v="0"/>
    <x v="0"/>
    <x v="0"/>
    <x v="0"/>
    <x v="0"/>
    <x v="0"/>
    <x v="0"/>
    <x v="1"/>
    <x v="0"/>
    <x v="0"/>
    <x v="0"/>
    <x v="0"/>
    <x v="0"/>
    <x v="0"/>
    <x v="0"/>
    <x v="0"/>
    <x v="0"/>
    <x v="0"/>
    <x v="1"/>
    <x v="0"/>
    <x v="0"/>
    <x v="0"/>
    <x v="0"/>
    <x v="0"/>
    <s v="CONTABILIDAD Y AUDITORIA"/>
    <m/>
    <m/>
    <m/>
    <m/>
    <m/>
    <s v="ADMINISTRACIÓN Y GESTIÓN"/>
    <m/>
    <m/>
    <m/>
    <m/>
    <m/>
    <n v="15.722891566265099"/>
    <x v="0"/>
    <x v="0"/>
    <x v="0"/>
    <x v="0"/>
    <x v="0"/>
    <s v="Total"/>
  </r>
  <r>
    <n v="5485"/>
    <x v="0"/>
    <x v="0"/>
    <s v="La Encarnación"/>
    <n v="46420"/>
    <s v="COMERCIO AL POR MAYOR DE MEDICAMENTOS DE USO HUMANO"/>
    <s v="Comercio"/>
    <s v="Comercio"/>
    <s v="Pequeñas (11 a 30 personas ocupadas)"/>
    <n v="8072024"/>
    <n v="8"/>
    <s v="Julio"/>
    <s v="Año Resultado Final"/>
    <n v="10"/>
    <n v="53"/>
    <n v="24072024"/>
    <n v="24"/>
    <s v="Julio"/>
    <s v="Año Resultado Final"/>
    <n v="2013"/>
    <n v="10"/>
    <x v="0"/>
    <s v="VENTA DE MEDICAMENTOS FARMACÉUTICOS POR MAYOR PARA USO HUMANO"/>
    <s v="Comercio al por mayor de productos farmacéuticos y veterinarios"/>
    <s v="Sucursal"/>
    <x v="1"/>
    <n v="2"/>
    <n v="2"/>
    <n v="20"/>
    <n v="20"/>
    <n v="9"/>
    <n v="11"/>
    <n v="278.65384615384647"/>
    <n v="340.57692307692349"/>
    <n v="0"/>
    <n v="0"/>
    <n v="0"/>
    <n v="0"/>
    <n v="154.80769230769249"/>
    <n v="0"/>
    <n v="154.80769230769249"/>
    <n v="0"/>
    <n v="92.8846153846155"/>
    <n v="154.80769230769249"/>
    <n v="61.923076923076998"/>
    <n v="0"/>
    <n v="619.23076923076997"/>
    <n v="20"/>
    <n v="0"/>
    <n v="0"/>
    <n v="0"/>
    <n v="0"/>
    <n v="5"/>
    <n v="0"/>
    <n v="5"/>
    <n v="0"/>
    <n v="3"/>
    <n v="5"/>
    <n v="2"/>
    <n v="0"/>
    <n v="20"/>
    <x v="1"/>
    <s v="Decisión del directorio/propietarios de la empresa"/>
    <m/>
    <x v="1"/>
    <m/>
    <m/>
    <x v="0"/>
    <m/>
    <m/>
    <x v="0"/>
    <m/>
    <m/>
    <x v="0"/>
    <m/>
    <m/>
    <x v="1"/>
    <m/>
    <n v="3343"/>
    <s v="SECRETARIA ADMINISTRATIVA"/>
    <s v="Sí"/>
    <s v="Sí"/>
    <s v="Sí"/>
    <n v="9333"/>
    <s v="AYUDANTE DE DEPÓSITO"/>
    <s v="Sí"/>
    <s v="No"/>
    <s v="Sí"/>
    <n v="3343"/>
    <s v="SECRETARIA DE GERENCIA COMERCIAL"/>
    <s v="Sí"/>
    <s v="No"/>
    <m/>
    <m/>
    <m/>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m/>
    <m/>
    <m/>
    <m/>
    <m/>
    <m/>
    <m/>
    <m/>
    <m/>
    <x v="0"/>
    <x v="0"/>
    <x v="0"/>
    <x v="0"/>
    <x v="1"/>
    <x v="1"/>
    <x v="0"/>
    <x v="1"/>
    <x v="0"/>
    <x v="0"/>
    <x v="1"/>
    <x v="1"/>
    <x v="0"/>
    <m/>
    <s v="Anuncio en un medio de prensa impreso"/>
    <m/>
    <s v="Redes sociales de la empresa (Facebook, Twitter, Instagram, etc)"/>
    <s v="Servicio Público de Empleo del Ministerio de Trabajo"/>
    <s v="Redes de profesionales o egresados"/>
    <m/>
    <m/>
    <m/>
    <m/>
    <m/>
    <m/>
    <m/>
    <m/>
    <x v="0"/>
    <x v="0"/>
    <x v="0"/>
    <x v="0"/>
    <x v="0"/>
    <x v="0"/>
    <x v="0"/>
    <x v="0"/>
    <x v="1"/>
    <x v="1"/>
    <s v="Ninguna"/>
    <m/>
    <m/>
    <m/>
    <m/>
    <s v="Transformación de competencia"/>
    <m/>
    <x v="3"/>
    <m/>
    <m/>
    <x v="1"/>
    <m/>
    <m/>
    <m/>
    <x v="1"/>
    <x v="0"/>
    <x v="1"/>
    <x v="1"/>
    <x v="1"/>
    <x v="1"/>
    <m/>
    <m/>
    <x v="2"/>
    <s v="Muy probable"/>
    <s v="Poco probable"/>
    <s v="Poco probable"/>
    <s v="Muy probable"/>
    <s v="Muy probable"/>
    <x v="0"/>
    <s v="Auxiliar de Deposito"/>
    <n v="9333"/>
    <n v="10"/>
    <n v="0"/>
    <n v="0"/>
    <n v="0"/>
    <n v="0"/>
    <s v="Secretaria Administrativa"/>
    <n v="3343"/>
    <n v="2"/>
    <n v="0"/>
    <n v="0"/>
    <n v="0"/>
    <n v="0"/>
    <s v="Atención al cliente externo"/>
    <n v="4222"/>
    <n v="3"/>
    <n v="0"/>
    <n v="0"/>
    <n v="0"/>
    <n v="0"/>
    <m/>
    <m/>
    <m/>
    <m/>
    <m/>
    <m/>
    <m/>
    <m/>
    <m/>
    <m/>
    <m/>
    <m/>
    <m/>
    <m/>
    <x v="0"/>
    <m/>
    <m/>
    <m/>
    <m/>
    <m/>
    <m/>
    <m/>
    <m/>
    <m/>
    <x v="0"/>
    <x v="0"/>
    <x v="0"/>
    <x v="0"/>
    <x v="1"/>
    <x v="1"/>
    <x v="0"/>
    <x v="0"/>
    <m/>
    <x v="0"/>
    <s v="CAPACITACIÓNES PARA TECNOLOGÍA INFORMÁTICA"/>
    <s v="Operación básica de computadoras"/>
    <s v="SECRETARIA ADMINISTRATIVA"/>
    <n v="3343"/>
    <m/>
    <m/>
    <m/>
    <m/>
    <m/>
    <m/>
    <m/>
    <m/>
    <m/>
    <m/>
    <m/>
    <m/>
    <m/>
    <m/>
    <m/>
    <m/>
    <m/>
    <m/>
    <m/>
    <m/>
    <s v="No"/>
    <m/>
    <m/>
    <m/>
    <m/>
    <m/>
    <x v="0"/>
    <s v="Muy importante"/>
    <s v="Muy importante"/>
    <s v="Muy importante"/>
    <s v="Muy importante"/>
    <s v="Muy importante"/>
    <s v="Muy importante"/>
    <s v="Muy importante"/>
    <s v="Ninguna"/>
    <m/>
    <x v="1"/>
    <x v="2"/>
    <x v="0"/>
    <x v="0"/>
    <x v="2"/>
    <x v="0"/>
    <x v="1"/>
    <x v="1"/>
    <x v="0"/>
    <x v="1"/>
    <x v="0"/>
    <x v="0"/>
    <m/>
    <s v="Gerente / Directivo"/>
    <m/>
    <n v="7"/>
    <n v="44"/>
    <s v="Completo"/>
    <m/>
    <m/>
    <m/>
    <m/>
    <m/>
    <m/>
    <m/>
    <s v="11 a 30 personas ocupadas"/>
    <s v="11 a 30 personas ocupadas"/>
    <x v="2"/>
    <s v="Comercio"/>
    <x v="0"/>
    <x v="0"/>
    <x v="1"/>
    <x v="0"/>
    <x v="0"/>
    <x v="0"/>
    <x v="0"/>
    <x v="0"/>
    <x v="1"/>
    <x v="0"/>
    <x v="1"/>
    <x v="1"/>
    <x v="1"/>
    <x v="0"/>
    <x v="0"/>
    <x v="0"/>
    <x v="0"/>
    <x v="1"/>
    <x v="0"/>
    <x v="1"/>
    <x v="1"/>
    <x v="1"/>
    <x v="0"/>
    <x v="0"/>
    <x v="0"/>
    <x v="0"/>
    <x v="0"/>
    <s v="OFIMATICA"/>
    <m/>
    <m/>
    <m/>
    <m/>
    <m/>
    <s v="TIC"/>
    <m/>
    <m/>
    <m/>
    <m/>
    <m/>
    <n v="30.961538461538499"/>
    <x v="1"/>
    <x v="2"/>
    <x v="0"/>
    <x v="0"/>
    <x v="0"/>
    <s v="Total"/>
  </r>
  <r>
    <n v="5619"/>
    <x v="0"/>
    <x v="0"/>
    <s v="La Encarnación"/>
    <n v="45201"/>
    <s v="SERVICIO DE REPARACION MECNICA DE VEHICULOS.-"/>
    <s v="Comercio"/>
    <s v="Comercio"/>
    <s v="Pequeñas (11 a 30 personas ocupadas)"/>
    <n v="17072024"/>
    <n v="17"/>
    <s v="Julio"/>
    <s v="Año Resultado Final"/>
    <n v="9"/>
    <n v="24"/>
    <n v="24072024"/>
    <n v="24"/>
    <s v="Julio"/>
    <s v="Año Resultado Final"/>
    <n v="1992"/>
    <n v="31"/>
    <x v="1"/>
    <s v="REPARACIÓN MECANICA DE VEHICULOS LIVIANOS"/>
    <s v="Mantenimiento y reparación mecánica de vehículos"/>
    <s v="Único"/>
    <x v="0"/>
    <m/>
    <m/>
    <n v="9"/>
    <n v="9"/>
    <n v="9"/>
    <n v="0"/>
    <n v="204.75"/>
    <n v="0"/>
    <n v="0"/>
    <n v="0"/>
    <n v="0"/>
    <n v="0"/>
    <n v="204.75"/>
    <n v="0"/>
    <n v="0"/>
    <n v="0"/>
    <n v="0"/>
    <n v="0"/>
    <n v="0"/>
    <n v="0"/>
    <n v="204.75"/>
    <n v="9"/>
    <n v="0"/>
    <n v="0"/>
    <n v="0"/>
    <n v="0"/>
    <n v="9"/>
    <n v="0"/>
    <n v="0"/>
    <n v="0"/>
    <n v="0"/>
    <n v="0"/>
    <n v="0"/>
    <n v="0"/>
    <n v="9"/>
    <x v="1"/>
    <s v="Decisión del directorio/propietarios de la empresa"/>
    <m/>
    <x v="0"/>
    <s v="Decisión del directorio/propietarios de la empresa"/>
    <m/>
    <x v="0"/>
    <m/>
    <m/>
    <x v="0"/>
    <m/>
    <m/>
    <x v="0"/>
    <m/>
    <m/>
    <x v="1"/>
    <m/>
    <n v="7213"/>
    <s v="ENCARGADO DE CHAPERIA Y PINTURA"/>
    <s v="Sí"/>
    <s v="Sí"/>
    <s v="No"/>
    <m/>
    <m/>
    <m/>
    <m/>
    <m/>
    <m/>
    <m/>
    <m/>
    <m/>
    <s v="Candidatos sin capacitación o habilidades técnicas necesarios"/>
    <m/>
    <m/>
    <m/>
    <m/>
    <m/>
    <m/>
    <m/>
    <m/>
    <m/>
    <m/>
    <m/>
    <m/>
    <m/>
    <m/>
    <m/>
    <m/>
    <m/>
    <m/>
    <m/>
    <m/>
    <m/>
    <m/>
    <m/>
    <s v="Aumentar la remuneración para hacer la vacante más atractiva"/>
    <m/>
    <m/>
    <m/>
    <m/>
    <m/>
    <m/>
    <m/>
    <m/>
    <m/>
    <m/>
    <x v="0"/>
    <x v="0"/>
    <x v="0"/>
    <x v="0"/>
    <x v="0"/>
    <x v="1"/>
    <x v="0"/>
    <x v="0"/>
    <x v="0"/>
    <x v="0"/>
    <x v="1"/>
    <x v="1"/>
    <x v="0"/>
    <m/>
    <s v="Anuncio en un medio de prensa impreso"/>
    <m/>
    <s v="Redes sociales de la empresa (Facebook, Twitter, Instagram, etc)"/>
    <m/>
    <m/>
    <m/>
    <m/>
    <m/>
    <s v="Avisos en las inmediaciones de la empresa"/>
    <s v="Contactos personales del empleador"/>
    <m/>
    <m/>
    <m/>
    <x v="0"/>
    <x v="0"/>
    <x v="0"/>
    <x v="2"/>
    <x v="0"/>
    <x v="2"/>
    <x v="0"/>
    <x v="0"/>
    <x v="1"/>
    <x v="1"/>
    <s v="Ninguna"/>
    <m/>
    <m/>
    <m/>
    <m/>
    <m/>
    <m/>
    <x v="1"/>
    <m/>
    <m/>
    <x v="1"/>
    <m/>
    <m/>
    <m/>
    <x v="1"/>
    <x v="1"/>
    <x v="1"/>
    <x v="1"/>
    <x v="1"/>
    <x v="1"/>
    <m/>
    <m/>
    <x v="1"/>
    <s v="Poco probable"/>
    <s v="Poco probable"/>
    <s v="Poco probable"/>
    <s v="Probable"/>
    <s v="Probable"/>
    <x v="0"/>
    <s v="MECÁNICO en vehículos liviano"/>
    <n v="7231"/>
    <n v="2"/>
    <n v="2"/>
    <n v="2"/>
    <n v="2"/>
    <n v="2"/>
    <s v="chapista"/>
    <n v="7213"/>
    <n v="2"/>
    <n v="2"/>
    <n v="2"/>
    <n v="2"/>
    <n v="2"/>
    <s v="PINTOR DE VEHICULOS"/>
    <n v="7132"/>
    <n v="2"/>
    <n v="2"/>
    <n v="2"/>
    <n v="2"/>
    <n v="2"/>
    <m/>
    <m/>
    <m/>
    <m/>
    <m/>
    <m/>
    <m/>
    <m/>
    <m/>
    <m/>
    <m/>
    <m/>
    <m/>
    <m/>
    <x v="0"/>
    <m/>
    <m/>
    <m/>
    <m/>
    <m/>
    <m/>
    <m/>
    <m/>
    <m/>
    <x v="0"/>
    <x v="0"/>
    <x v="0"/>
    <x v="0"/>
    <x v="1"/>
    <x v="1"/>
    <x v="0"/>
    <x v="0"/>
    <m/>
    <x v="0"/>
    <s v="TÉCNICO EN MECÁNICO DE VEHICULOS LIVIANOS"/>
    <s v="Mecánica del automóvil"/>
    <s v="MECÁNICO"/>
    <n v="7231"/>
    <s v="TÉCNICO EN CHAPERIA DE VEHICULOS LIVIANOS"/>
    <s v="Mecánica del automóvil"/>
    <s v="CHAPISTA"/>
    <n v="7213"/>
    <s v="TÉCNICO EN PINTURA PARA VEHICULOS LIVIANOS"/>
    <s v="Mecánica del automóvil"/>
    <s v="PINTOR DE VEHICULOS LIVIANOS"/>
    <n v="7132"/>
    <m/>
    <m/>
    <m/>
    <m/>
    <m/>
    <m/>
    <m/>
    <m/>
    <m/>
    <m/>
    <m/>
    <m/>
    <s v="Si"/>
    <s v="Si"/>
    <s v="No"/>
    <m/>
    <m/>
    <m/>
    <x v="0"/>
    <s v="Muy importante"/>
    <s v="Muy importante"/>
    <s v="Muy importante"/>
    <s v="Muy importante"/>
    <s v="Importante"/>
    <s v="Muy importante"/>
    <s v="Importante"/>
    <s v="Ninguna"/>
    <m/>
    <x v="0"/>
    <x v="1"/>
    <x v="0"/>
    <x v="0"/>
    <x v="0"/>
    <x v="0"/>
    <x v="1"/>
    <x v="1"/>
    <x v="0"/>
    <x v="0"/>
    <x v="0"/>
    <x v="0"/>
    <m/>
    <s v="Dueño o propietario"/>
    <m/>
    <n v="8"/>
    <n v="37"/>
    <s v="Completo"/>
    <m/>
    <m/>
    <m/>
    <m/>
    <m/>
    <m/>
    <m/>
    <s v="5 a 10 personas ocupadas"/>
    <s v="5 a 10 personas ocupadas"/>
    <x v="2"/>
    <s v="Comercio"/>
    <x v="0"/>
    <x v="0"/>
    <x v="0"/>
    <x v="0"/>
    <x v="0"/>
    <x v="0"/>
    <x v="1"/>
    <x v="0"/>
    <x v="0"/>
    <x v="0"/>
    <x v="1"/>
    <x v="0"/>
    <x v="0"/>
    <x v="0"/>
    <x v="0"/>
    <x v="1"/>
    <x v="0"/>
    <x v="0"/>
    <x v="0"/>
    <x v="1"/>
    <x v="0"/>
    <x v="1"/>
    <x v="0"/>
    <x v="0"/>
    <x v="1"/>
    <x v="0"/>
    <x v="0"/>
    <s v="MECANICA AUTOTRIZ"/>
    <s v="CHAPERIA Y PINTURA"/>
    <s v="CHAPERIA Y PINTURA"/>
    <m/>
    <m/>
    <m/>
    <s v="AUTOMOTORES"/>
    <s v="AUTOMOTORES"/>
    <s v="AUTOMOTORES"/>
    <m/>
    <m/>
    <m/>
    <n v="22.75"/>
    <x v="1"/>
    <x v="2"/>
    <x v="1"/>
    <x v="0"/>
    <x v="0"/>
    <s v="Total"/>
  </r>
  <r>
    <n v="5668"/>
    <x v="0"/>
    <x v="0"/>
    <s v="La Encarnación"/>
    <n v="64190"/>
    <s v="SERVICIOS DE AHORRO Y PRESTAMO EN COOPERATIVA"/>
    <s v="Servicio"/>
    <s v="Intermediación financiera"/>
    <s v="Micro (5 a 10 personas ocupadas)"/>
    <n v="5062024"/>
    <n v="5"/>
    <s v="Junio"/>
    <s v="Año Resultado Final"/>
    <n v="17"/>
    <n v="11"/>
    <n v="7062024"/>
    <n v="7"/>
    <s v="Junio"/>
    <s v="Año Resultado Final"/>
    <n v="1995"/>
    <n v="28"/>
    <x v="2"/>
    <s v="SERVICIOS DE AHORRO Y CREDITOS EN COOPERATIVA"/>
    <s v="Otros tipos de intermediación monetaria"/>
    <s v="Único"/>
    <x v="0"/>
    <m/>
    <m/>
    <n v="5"/>
    <n v="5"/>
    <n v="1"/>
    <n v="4"/>
    <n v="13.268656716417899"/>
    <n v="53.074626865671597"/>
    <n v="0"/>
    <n v="0"/>
    <n v="0"/>
    <n v="0"/>
    <n v="0"/>
    <n v="13.268656716417899"/>
    <n v="26.537313432835798"/>
    <n v="0"/>
    <n v="13.268656716417899"/>
    <n v="0"/>
    <n v="13.268656716417899"/>
    <n v="0"/>
    <n v="66.343283582089498"/>
    <n v="5"/>
    <n v="0"/>
    <n v="0"/>
    <n v="0"/>
    <n v="0"/>
    <n v="0"/>
    <n v="1"/>
    <n v="2"/>
    <n v="0"/>
    <n v="1"/>
    <n v="0"/>
    <n v="1"/>
    <n v="0"/>
    <n v="5"/>
    <x v="0"/>
    <m/>
    <m/>
    <x v="1"/>
    <m/>
    <m/>
    <x v="0"/>
    <m/>
    <m/>
    <x v="0"/>
    <m/>
    <m/>
    <x v="0"/>
    <m/>
    <m/>
    <x v="0"/>
    <m/>
    <m/>
    <m/>
    <m/>
    <m/>
    <m/>
    <m/>
    <m/>
    <m/>
    <m/>
    <m/>
    <m/>
    <m/>
    <m/>
    <m/>
    <m/>
    <m/>
    <m/>
    <m/>
    <m/>
    <m/>
    <m/>
    <m/>
    <m/>
    <m/>
    <m/>
    <m/>
    <m/>
    <m/>
    <m/>
    <m/>
    <m/>
    <m/>
    <m/>
    <m/>
    <m/>
    <m/>
    <m/>
    <m/>
    <m/>
    <m/>
    <m/>
    <m/>
    <m/>
    <m/>
    <m/>
    <m/>
    <m/>
    <m/>
    <m/>
    <x v="0"/>
    <x v="0"/>
    <x v="0"/>
    <x v="0"/>
    <x v="0"/>
    <x v="0"/>
    <x v="0"/>
    <x v="1"/>
    <x v="0"/>
    <x v="0"/>
    <x v="0"/>
    <x v="0"/>
    <x v="0"/>
    <m/>
    <m/>
    <m/>
    <m/>
    <m/>
    <m/>
    <m/>
    <m/>
    <m/>
    <m/>
    <m/>
    <s v="Banco de currículos de la empresa"/>
    <m/>
    <m/>
    <x v="0"/>
    <x v="0"/>
    <x v="0"/>
    <x v="1"/>
    <x v="2"/>
    <x v="2"/>
    <x v="1"/>
    <x v="0"/>
    <x v="1"/>
    <x v="1"/>
    <s v="Ninguna"/>
    <m/>
    <m/>
    <m/>
    <m/>
    <m/>
    <m/>
    <x v="1"/>
    <m/>
    <m/>
    <x v="1"/>
    <m/>
    <m/>
    <m/>
    <x v="1"/>
    <x v="1"/>
    <x v="1"/>
    <x v="1"/>
    <x v="1"/>
    <x v="1"/>
    <m/>
    <m/>
    <x v="2"/>
    <s v="Poco probable"/>
    <s v="Poco probable"/>
    <s v="Poco probable"/>
    <s v="Probable"/>
    <s v="Probable"/>
    <x v="1"/>
    <m/>
    <m/>
    <m/>
    <m/>
    <m/>
    <m/>
    <m/>
    <m/>
    <m/>
    <m/>
    <m/>
    <m/>
    <m/>
    <m/>
    <m/>
    <m/>
    <m/>
    <m/>
    <m/>
    <m/>
    <m/>
    <m/>
    <m/>
    <m/>
    <m/>
    <m/>
    <m/>
    <m/>
    <m/>
    <m/>
    <m/>
    <m/>
    <m/>
    <m/>
    <m/>
    <x v="0"/>
    <m/>
    <m/>
    <m/>
    <m/>
    <m/>
    <m/>
    <m/>
    <m/>
    <m/>
    <x v="1"/>
    <x v="0"/>
    <x v="1"/>
    <x v="1"/>
    <x v="0"/>
    <x v="0"/>
    <x v="0"/>
    <x v="0"/>
    <m/>
    <x v="1"/>
    <m/>
    <m/>
    <m/>
    <m/>
    <m/>
    <m/>
    <m/>
    <m/>
    <m/>
    <m/>
    <m/>
    <m/>
    <m/>
    <m/>
    <m/>
    <m/>
    <m/>
    <m/>
    <m/>
    <m/>
    <m/>
    <m/>
    <m/>
    <m/>
    <m/>
    <m/>
    <m/>
    <m/>
    <m/>
    <m/>
    <x v="3"/>
    <s v="Importante"/>
    <s v="Importante"/>
    <s v="Importante"/>
    <s v="Importante"/>
    <s v="Importante"/>
    <s v="Importante"/>
    <s v="Importante"/>
    <s v="Ninguna"/>
    <m/>
    <x v="0"/>
    <x v="1"/>
    <x v="0"/>
    <x v="0"/>
    <x v="2"/>
    <x v="0"/>
    <x v="1"/>
    <x v="1"/>
    <x v="1"/>
    <x v="1"/>
    <x v="1"/>
    <x v="0"/>
    <m/>
    <s v="Gerente / Directivo"/>
    <m/>
    <n v="10"/>
    <n v="33"/>
    <s v="Completo"/>
    <m/>
    <m/>
    <m/>
    <m/>
    <m/>
    <m/>
    <m/>
    <s v="5 a 10 personas ocupadas"/>
    <s v="5 a 10 personas ocupadas"/>
    <x v="0"/>
    <s v="Intermediación financiera"/>
    <x v="0"/>
    <x v="0"/>
    <x v="0"/>
    <x v="0"/>
    <x v="0"/>
    <x v="0"/>
    <x v="0"/>
    <x v="0"/>
    <x v="0"/>
    <x v="0"/>
    <x v="1"/>
    <x v="0"/>
    <x v="0"/>
    <x v="0"/>
    <x v="0"/>
    <x v="0"/>
    <x v="0"/>
    <x v="0"/>
    <x v="0"/>
    <x v="1"/>
    <x v="0"/>
    <x v="1"/>
    <x v="0"/>
    <x v="0"/>
    <x v="0"/>
    <x v="0"/>
    <x v="0"/>
    <m/>
    <m/>
    <m/>
    <m/>
    <m/>
    <m/>
    <m/>
    <m/>
    <m/>
    <m/>
    <m/>
    <m/>
    <n v="13.268656716417899"/>
    <x v="0"/>
    <x v="0"/>
    <x v="1"/>
    <x v="0"/>
    <x v="1"/>
    <s v="Total"/>
  </r>
  <r>
    <n v="5769"/>
    <x v="0"/>
    <x v="0"/>
    <s v="La Encarnación"/>
    <n v="41002"/>
    <s v="ACTIVIDADES DE CONSTRUCCION DE OBRAS CIVILES"/>
    <s v="Industria"/>
    <s v="Construcción"/>
    <s v="Micro (5 a 10 personas ocupadas)"/>
    <n v="4072024"/>
    <n v="4"/>
    <s v="Julio"/>
    <s v="Año Resultado Final"/>
    <n v="14"/>
    <n v="13"/>
    <n v="25072024"/>
    <n v="25"/>
    <s v="Julio"/>
    <s v="Año Resultado Final"/>
    <n v="1996"/>
    <n v="27"/>
    <x v="2"/>
    <s v="SERVICIOS DE CONSULTORIA EN INGENIERIA DE OBRAS CIVILES"/>
    <s v="Actividades de servicios de ingeniería"/>
    <s v="Único"/>
    <x v="0"/>
    <m/>
    <m/>
    <n v="47"/>
    <n v="47"/>
    <n v="37"/>
    <n v="10"/>
    <n v="377.0000000000004"/>
    <n v="101.891891891892"/>
    <n v="0"/>
    <n v="0"/>
    <n v="0"/>
    <n v="0"/>
    <n v="326.0540540540544"/>
    <n v="0"/>
    <n v="0"/>
    <n v="0"/>
    <n v="112.08108108108121"/>
    <n v="30.5675675675676"/>
    <n v="0"/>
    <n v="10.1891891891892"/>
    <n v="478.89189189189239"/>
    <n v="47"/>
    <n v="0"/>
    <n v="0"/>
    <n v="0"/>
    <n v="0"/>
    <n v="32"/>
    <n v="0"/>
    <n v="0"/>
    <n v="0"/>
    <n v="11"/>
    <n v="3"/>
    <n v="0"/>
    <n v="1"/>
    <n v="47"/>
    <x v="0"/>
    <m/>
    <m/>
    <x v="1"/>
    <m/>
    <m/>
    <x v="1"/>
    <s v="Decisión del directorio/propietarios de la empresa"/>
    <m/>
    <x v="0"/>
    <m/>
    <m/>
    <x v="0"/>
    <m/>
    <m/>
    <x v="1"/>
    <m/>
    <n v="2423"/>
    <s v="ENCARGADA DE RRHH"/>
    <s v="Sí"/>
    <s v="No"/>
    <s v="Sí"/>
    <n v="4226"/>
    <s v="RECEPCIONISTA"/>
    <s v="Sí"/>
    <s v="No"/>
    <s v="Sí"/>
    <n v="1219"/>
    <s v="GERENTE ADMINISTRATIVA"/>
    <s v="Sí"/>
    <s v="No"/>
    <m/>
    <m/>
    <m/>
    <m/>
    <m/>
    <m/>
    <m/>
    <m/>
    <m/>
    <m/>
    <m/>
    <m/>
    <m/>
    <m/>
    <m/>
    <m/>
    <m/>
    <m/>
    <m/>
    <m/>
    <m/>
    <m/>
    <m/>
    <m/>
    <m/>
    <m/>
    <m/>
    <m/>
    <m/>
    <m/>
    <m/>
    <m/>
    <m/>
    <m/>
    <m/>
    <x v="0"/>
    <x v="0"/>
    <x v="0"/>
    <x v="0"/>
    <x v="0"/>
    <x v="0"/>
    <x v="1"/>
    <x v="1"/>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0"/>
    <x v="0"/>
    <s v="Ninguna"/>
    <m/>
    <m/>
    <m/>
    <m/>
    <m/>
    <m/>
    <x v="1"/>
    <m/>
    <m/>
    <x v="0"/>
    <s v="Transformación de competencia"/>
    <m/>
    <m/>
    <x v="1"/>
    <x v="1"/>
    <x v="1"/>
    <x v="0"/>
    <x v="1"/>
    <x v="1"/>
    <m/>
    <m/>
    <x v="2"/>
    <s v="Probable"/>
    <s v="Poco probable"/>
    <s v="Poco probable"/>
    <s v="Poco probable"/>
    <s v="Probable"/>
    <x v="1"/>
    <m/>
    <m/>
    <m/>
    <m/>
    <m/>
    <m/>
    <m/>
    <m/>
    <m/>
    <m/>
    <m/>
    <m/>
    <m/>
    <m/>
    <m/>
    <m/>
    <m/>
    <m/>
    <m/>
    <m/>
    <m/>
    <m/>
    <m/>
    <m/>
    <m/>
    <m/>
    <m/>
    <m/>
    <m/>
    <m/>
    <m/>
    <m/>
    <m/>
    <m/>
    <m/>
    <x v="0"/>
    <m/>
    <m/>
    <m/>
    <m/>
    <m/>
    <m/>
    <m/>
    <m/>
    <m/>
    <x v="0"/>
    <x v="1"/>
    <x v="0"/>
    <x v="0"/>
    <x v="1"/>
    <x v="1"/>
    <x v="0"/>
    <x v="0"/>
    <m/>
    <x v="0"/>
    <s v="CAPACITACION DE OFIMATICA INTERMEDIA"/>
    <s v="Operación básica de computadoras"/>
    <s v="ENCARGADO ADMINISTRATIVO"/>
    <n v="2421"/>
    <s v="CAPACITACION DE OFIMATICA INTERMEDIA"/>
    <s v="Operación básica de computadoras"/>
    <s v="ASISTENTE ADMINISTRATIVO"/>
    <n v="3343"/>
    <m/>
    <m/>
    <m/>
    <m/>
    <m/>
    <m/>
    <m/>
    <m/>
    <m/>
    <m/>
    <m/>
    <m/>
    <m/>
    <m/>
    <m/>
    <m/>
    <s v="Si"/>
    <s v="No"/>
    <m/>
    <m/>
    <m/>
    <m/>
    <x v="3"/>
    <s v="Muy importante"/>
    <s v="Muy importante"/>
    <s v="Muy importante"/>
    <s v="Muy importante"/>
    <s v="Importante"/>
    <s v="Muy importante"/>
    <s v="Muy importante"/>
    <s v="Ninguna"/>
    <m/>
    <x v="2"/>
    <x v="2"/>
    <x v="0"/>
    <x v="0"/>
    <x v="2"/>
    <x v="0"/>
    <x v="1"/>
    <x v="0"/>
    <x v="0"/>
    <x v="0"/>
    <x v="0"/>
    <x v="0"/>
    <m/>
    <s v="Jefe / Encargado (no propietario)"/>
    <m/>
    <n v="7"/>
    <n v="49"/>
    <s v="Completo"/>
    <m/>
    <m/>
    <m/>
    <m/>
    <m/>
    <m/>
    <s v="NINGUNA"/>
    <s v="31 a 50 personas ocupadas"/>
    <s v="31 a 50 personas ocupadas"/>
    <x v="0"/>
    <s v="Servicios a las empresas"/>
    <x v="1"/>
    <x v="1"/>
    <x v="0"/>
    <x v="1"/>
    <x v="0"/>
    <x v="0"/>
    <x v="0"/>
    <x v="0"/>
    <x v="0"/>
    <x v="0"/>
    <x v="1"/>
    <x v="0"/>
    <x v="0"/>
    <x v="0"/>
    <x v="0"/>
    <x v="0"/>
    <x v="0"/>
    <x v="0"/>
    <x v="0"/>
    <x v="0"/>
    <x v="1"/>
    <x v="1"/>
    <x v="0"/>
    <x v="0"/>
    <x v="0"/>
    <x v="0"/>
    <x v="0"/>
    <s v="OFIMATICA"/>
    <s v="OFIMATICA"/>
    <m/>
    <m/>
    <m/>
    <m/>
    <s v="TIC"/>
    <s v="TIC"/>
    <m/>
    <m/>
    <m/>
    <m/>
    <n v="10.1891891891892"/>
    <x v="1"/>
    <x v="1"/>
    <x v="0"/>
    <x v="0"/>
    <x v="0"/>
    <s v="Total"/>
  </r>
  <r>
    <n v="5851"/>
    <x v="0"/>
    <x v="0"/>
    <s v="La Encarnación"/>
    <n v="46302"/>
    <s v="VENTA AL POR MAYOR DE PRODUCTOS ALIMENTICIOS DE PRIMERA NECESIDAD"/>
    <s v="Comercio"/>
    <s v="Comercio"/>
    <s v="Medianas (31 a 50 personas ocupadas)"/>
    <n v="5062024"/>
    <n v="5"/>
    <s v="Junio"/>
    <s v="Año Resultado Final"/>
    <n v="17"/>
    <n v="4"/>
    <n v="19072024"/>
    <n v="19"/>
    <s v="Julio"/>
    <s v="Año Resultado Final"/>
    <n v="2005"/>
    <n v="18"/>
    <x v="0"/>
    <s v="VENTA AL POR MAYOR DE ALIMENTOS DE PRIMERA NECESIDAD"/>
    <s v="Comercio al por mayor de comestibles, excepto carnes"/>
    <s v="Único"/>
    <x v="0"/>
    <m/>
    <m/>
    <n v="45"/>
    <n v="45"/>
    <n v="40"/>
    <n v="5"/>
    <n v="500"/>
    <n v="62.5"/>
    <n v="0"/>
    <n v="0"/>
    <n v="0"/>
    <n v="0"/>
    <n v="475"/>
    <n v="62.5"/>
    <n v="0"/>
    <n v="0"/>
    <n v="12.5"/>
    <n v="12.5"/>
    <n v="0"/>
    <n v="0"/>
    <n v="562.5"/>
    <n v="45"/>
    <n v="0"/>
    <n v="0"/>
    <n v="0"/>
    <n v="0"/>
    <n v="38"/>
    <n v="5"/>
    <n v="0"/>
    <n v="0"/>
    <n v="1"/>
    <n v="1"/>
    <n v="0"/>
    <n v="0"/>
    <n v="45"/>
    <x v="1"/>
    <s v="Decisión del directorio/propietarios de la empresa"/>
    <m/>
    <x v="0"/>
    <s v="Decisión del directorio/propietarios de la empresa"/>
    <m/>
    <x v="1"/>
    <s v="Decisión del directorio/propietarios de la empresa"/>
    <m/>
    <x v="0"/>
    <m/>
    <m/>
    <x v="0"/>
    <m/>
    <m/>
    <x v="1"/>
    <m/>
    <n v="9333"/>
    <s v="AYUDANTE REPARTIDOR DE ALIMENTOS DE PRIMERA NECESIAD"/>
    <s v="Sí"/>
    <s v="No"/>
    <s v="Sí"/>
    <n v="3322"/>
    <s v="VENDEDOR PREVENTISTA"/>
    <s v="Sí"/>
    <s v="No"/>
    <s v="No"/>
    <m/>
    <m/>
    <m/>
    <m/>
    <m/>
    <m/>
    <m/>
    <m/>
    <m/>
    <m/>
    <m/>
    <m/>
    <m/>
    <m/>
    <m/>
    <m/>
    <m/>
    <m/>
    <m/>
    <m/>
    <m/>
    <m/>
    <m/>
    <m/>
    <m/>
    <m/>
    <m/>
    <m/>
    <m/>
    <m/>
    <m/>
    <m/>
    <m/>
    <m/>
    <m/>
    <m/>
    <m/>
    <m/>
    <m/>
    <x v="0"/>
    <x v="0"/>
    <x v="0"/>
    <x v="0"/>
    <x v="0"/>
    <x v="0"/>
    <x v="0"/>
    <x v="0"/>
    <x v="0"/>
    <x v="0"/>
    <x v="1"/>
    <x v="1"/>
    <x v="0"/>
    <m/>
    <m/>
    <s v="Plataforma web privada gratuita (Bolsas de trabajo) (excluyendo redes sociales)"/>
    <m/>
    <m/>
    <m/>
    <s v="Recomendaciones de trabajadores de la empresa u otros actores"/>
    <m/>
    <m/>
    <m/>
    <s v="Contactos personales del empleador"/>
    <m/>
    <m/>
    <m/>
    <x v="0"/>
    <x v="0"/>
    <x v="0"/>
    <x v="1"/>
    <x v="0"/>
    <x v="0"/>
    <x v="0"/>
    <x v="0"/>
    <x v="0"/>
    <x v="1"/>
    <s v="Ninguna"/>
    <m/>
    <m/>
    <m/>
    <m/>
    <m/>
    <m/>
    <x v="3"/>
    <m/>
    <m/>
    <x v="2"/>
    <m/>
    <m/>
    <m/>
    <x v="0"/>
    <x v="1"/>
    <x v="0"/>
    <x v="0"/>
    <x v="0"/>
    <x v="0"/>
    <m/>
    <m/>
    <x v="2"/>
    <s v="Muy probable"/>
    <s v="Poco probable"/>
    <s v="Poco probable"/>
    <s v="Poco probable"/>
    <s v="Probable"/>
    <x v="0"/>
    <s v="auxilar contable"/>
    <n v="4311"/>
    <n v="1"/>
    <n v="0"/>
    <n v="0"/>
    <n v="0"/>
    <n v="0"/>
    <s v="ASISTENTE DE MARKETIG PARA PUBLICIDAD"/>
    <n v="3339"/>
    <n v="1"/>
    <n v="2"/>
    <n v="3"/>
    <n v="0"/>
    <n v="0"/>
    <m/>
    <m/>
    <m/>
    <m/>
    <m/>
    <m/>
    <m/>
    <m/>
    <m/>
    <m/>
    <m/>
    <m/>
    <m/>
    <m/>
    <m/>
    <m/>
    <m/>
    <m/>
    <m/>
    <m/>
    <m/>
    <x v="0"/>
    <m/>
    <m/>
    <m/>
    <m/>
    <m/>
    <m/>
    <m/>
    <m/>
    <m/>
    <x v="1"/>
    <x v="0"/>
    <x v="1"/>
    <x v="1"/>
    <x v="1"/>
    <x v="0"/>
    <x v="0"/>
    <x v="0"/>
    <m/>
    <x v="0"/>
    <s v="MANIPULACION DE MAQUINARIA MONTACARGA"/>
    <s v="Operación y mantenimiento de maquinarias industriales"/>
    <s v="ENCARGADO DE DEPOSITO"/>
    <n v="4321"/>
    <m/>
    <m/>
    <m/>
    <m/>
    <m/>
    <m/>
    <m/>
    <m/>
    <m/>
    <m/>
    <m/>
    <m/>
    <m/>
    <m/>
    <m/>
    <m/>
    <m/>
    <m/>
    <m/>
    <m/>
    <s v="No"/>
    <m/>
    <m/>
    <m/>
    <m/>
    <m/>
    <x v="3"/>
    <s v="Importante"/>
    <s v="Importante"/>
    <s v="Importante"/>
    <s v="Importante"/>
    <s v="Importante"/>
    <s v="Muy importante"/>
    <s v="Muy importante"/>
    <s v="Ninguna"/>
    <m/>
    <x v="2"/>
    <x v="2"/>
    <x v="0"/>
    <x v="0"/>
    <x v="0"/>
    <x v="2"/>
    <x v="1"/>
    <x v="1"/>
    <x v="0"/>
    <x v="1"/>
    <x v="0"/>
    <x v="0"/>
    <m/>
    <s v="Gerente / Directivo"/>
    <m/>
    <n v="8"/>
    <n v="24"/>
    <s v="Completo"/>
    <m/>
    <m/>
    <m/>
    <m/>
    <m/>
    <m/>
    <m/>
    <s v="31 a 50 personas ocupadas"/>
    <s v="31 a 50 personas ocupadas"/>
    <x v="2"/>
    <s v="Comercio"/>
    <x v="0"/>
    <x v="0"/>
    <x v="1"/>
    <x v="0"/>
    <x v="0"/>
    <x v="0"/>
    <x v="0"/>
    <x v="0"/>
    <x v="1"/>
    <x v="0"/>
    <x v="1"/>
    <x v="1"/>
    <x v="1"/>
    <x v="0"/>
    <x v="0"/>
    <x v="0"/>
    <x v="0"/>
    <x v="0"/>
    <x v="0"/>
    <x v="1"/>
    <x v="0"/>
    <x v="0"/>
    <x v="0"/>
    <x v="0"/>
    <x v="0"/>
    <x v="0"/>
    <x v="0"/>
    <s v="USO Y REPARACIÓN DE MAQUINARIAS, HERRAMIENTAS Y EQUIPOS"/>
    <m/>
    <m/>
    <m/>
    <m/>
    <m/>
    <s v="USO Y REPARACIÓN DE MAQUINARIAS, HERRAMIENTAS Y EQUIPOS"/>
    <m/>
    <m/>
    <m/>
    <m/>
    <m/>
    <n v="12.5"/>
    <x v="1"/>
    <x v="1"/>
    <x v="0"/>
    <x v="0"/>
    <x v="0"/>
    <s v="Total"/>
  </r>
  <r>
    <n v="6474"/>
    <x v="0"/>
    <x v="0"/>
    <s v="La Catedral"/>
    <n v="66100"/>
    <s v="SERVICIOS DE CASA DE CAMBIO DE DIVISAS"/>
    <s v="Servicio"/>
    <s v="Intermediación financiera"/>
    <s v="Pequeñas (11 a 30 personas ocupadas)"/>
    <n v="18072024"/>
    <n v="18"/>
    <s v="Julio"/>
    <s v="Año Resultado Final"/>
    <n v="8"/>
    <n v="8"/>
    <n v="24072024"/>
    <n v="24"/>
    <s v="Julio"/>
    <s v="Año Resultado Final"/>
    <n v="2004"/>
    <n v="19"/>
    <x v="0"/>
    <s v="SERVICIOS DE CASA DE CAMBIOS"/>
    <s v="Actividades Auxiliares de la intermediación financiera, excepto la financiación de planes de seguros y de pensiones"/>
    <s v="Casa Matriz"/>
    <x v="1"/>
    <n v="3"/>
    <n v="3"/>
    <n v="21"/>
    <n v="21"/>
    <n v="16"/>
    <n v="5"/>
    <n v="251.56626506024159"/>
    <n v="78.614457831325495"/>
    <n v="0"/>
    <n v="0"/>
    <n v="0"/>
    <n v="0"/>
    <n v="0"/>
    <n v="0"/>
    <n v="0"/>
    <n v="0"/>
    <n v="47.1686746987953"/>
    <n v="235.84337349397649"/>
    <n v="47.1686746987953"/>
    <n v="0"/>
    <n v="330.18072289156709"/>
    <n v="21"/>
    <n v="0"/>
    <n v="0"/>
    <n v="0"/>
    <n v="0"/>
    <n v="0"/>
    <n v="0"/>
    <n v="0"/>
    <n v="0"/>
    <n v="3"/>
    <n v="15"/>
    <n v="3"/>
    <n v="0"/>
    <n v="21"/>
    <x v="0"/>
    <m/>
    <m/>
    <x v="1"/>
    <m/>
    <m/>
    <x v="1"/>
    <s v="Decisión del directorio/propietarios de la empresa"/>
    <m/>
    <x v="0"/>
    <m/>
    <m/>
    <x v="0"/>
    <m/>
    <m/>
    <x v="0"/>
    <m/>
    <m/>
    <m/>
    <m/>
    <m/>
    <m/>
    <m/>
    <m/>
    <m/>
    <m/>
    <m/>
    <m/>
    <m/>
    <m/>
    <m/>
    <m/>
    <m/>
    <m/>
    <m/>
    <m/>
    <m/>
    <m/>
    <m/>
    <m/>
    <m/>
    <m/>
    <m/>
    <m/>
    <m/>
    <m/>
    <m/>
    <m/>
    <m/>
    <m/>
    <m/>
    <m/>
    <m/>
    <m/>
    <m/>
    <m/>
    <m/>
    <m/>
    <m/>
    <m/>
    <m/>
    <m/>
    <m/>
    <m/>
    <m/>
    <m/>
    <x v="0"/>
    <x v="0"/>
    <x v="0"/>
    <x v="0"/>
    <x v="0"/>
    <x v="0"/>
    <x v="0"/>
    <x v="1"/>
    <x v="1"/>
    <x v="0"/>
    <x v="0"/>
    <x v="0"/>
    <x v="0"/>
    <m/>
    <m/>
    <m/>
    <m/>
    <m/>
    <m/>
    <m/>
    <s v="Contratación de empresas de reclutamiento"/>
    <m/>
    <m/>
    <m/>
    <m/>
    <m/>
    <m/>
    <x v="0"/>
    <x v="0"/>
    <x v="0"/>
    <x v="1"/>
    <x v="0"/>
    <x v="1"/>
    <x v="0"/>
    <x v="0"/>
    <x v="1"/>
    <x v="1"/>
    <s v="Ninguna"/>
    <m/>
    <m/>
    <m/>
    <m/>
    <m/>
    <m/>
    <x v="1"/>
    <m/>
    <m/>
    <x v="1"/>
    <m/>
    <m/>
    <m/>
    <x v="1"/>
    <x v="1"/>
    <x v="1"/>
    <x v="1"/>
    <x v="1"/>
    <x v="1"/>
    <m/>
    <m/>
    <x v="2"/>
    <s v="Probable"/>
    <s v="Poco probable"/>
    <s v="Poco probable"/>
    <s v="Probable"/>
    <s v="Muy probable"/>
    <x v="0"/>
    <s v="gerente general"/>
    <n v="1120"/>
    <n v="1"/>
    <n v="0"/>
    <n v="0"/>
    <n v="0"/>
    <n v="0"/>
    <m/>
    <m/>
    <m/>
    <m/>
    <m/>
    <m/>
    <m/>
    <m/>
    <m/>
    <m/>
    <m/>
    <m/>
    <m/>
    <m/>
    <m/>
    <m/>
    <m/>
    <m/>
    <m/>
    <m/>
    <m/>
    <m/>
    <m/>
    <m/>
    <m/>
    <m/>
    <m/>
    <m/>
    <x v="0"/>
    <m/>
    <m/>
    <m/>
    <m/>
    <m/>
    <m/>
    <m/>
    <m/>
    <m/>
    <x v="0"/>
    <x v="0"/>
    <x v="0"/>
    <x v="0"/>
    <x v="1"/>
    <x v="1"/>
    <x v="0"/>
    <x v="0"/>
    <m/>
    <x v="0"/>
    <s v="CAPACITACIONES PARA ATENCIÓN AL CLIENTE"/>
    <s v="Técnicas de recepción y atención al cliente"/>
    <s v="GERENTE DE MOSTRADOR"/>
    <n v="1346"/>
    <m/>
    <m/>
    <m/>
    <m/>
    <m/>
    <m/>
    <m/>
    <m/>
    <m/>
    <m/>
    <m/>
    <m/>
    <m/>
    <m/>
    <m/>
    <m/>
    <m/>
    <m/>
    <m/>
    <m/>
    <s v="No"/>
    <m/>
    <m/>
    <m/>
    <m/>
    <m/>
    <x v="0"/>
    <s v="Importante"/>
    <s v="Importante"/>
    <s v="Importante"/>
    <s v="Importante"/>
    <s v="Importante"/>
    <s v="Importante"/>
    <s v="Importante"/>
    <s v="Ninguna"/>
    <m/>
    <x v="2"/>
    <x v="2"/>
    <x v="0"/>
    <x v="0"/>
    <x v="0"/>
    <x v="2"/>
    <x v="1"/>
    <x v="1"/>
    <x v="1"/>
    <x v="1"/>
    <x v="1"/>
    <x v="0"/>
    <m/>
    <s v="Administrador/Contador"/>
    <m/>
    <n v="21"/>
    <n v="40"/>
    <s v="Completo"/>
    <m/>
    <m/>
    <m/>
    <m/>
    <m/>
    <m/>
    <m/>
    <s v="11 a 30 personas ocupadas"/>
    <s v="11 a 30 personas ocupadas"/>
    <x v="0"/>
    <s v="Intermediación financiera"/>
    <x v="0"/>
    <x v="0"/>
    <x v="0"/>
    <x v="0"/>
    <x v="0"/>
    <x v="0"/>
    <x v="0"/>
    <x v="0"/>
    <x v="0"/>
    <x v="1"/>
    <x v="1"/>
    <x v="0"/>
    <x v="0"/>
    <x v="0"/>
    <x v="0"/>
    <x v="0"/>
    <x v="0"/>
    <x v="0"/>
    <x v="1"/>
    <x v="1"/>
    <x v="0"/>
    <x v="1"/>
    <x v="0"/>
    <x v="0"/>
    <x v="0"/>
    <x v="0"/>
    <x v="0"/>
    <s v="ATENCIÓN AL CLIENTE, RECEPCIÓN"/>
    <m/>
    <m/>
    <m/>
    <m/>
    <m/>
    <s v="ADMINISTRACIÓN Y GESTIÓN"/>
    <m/>
    <m/>
    <m/>
    <m/>
    <m/>
    <n v="15.722891566265099"/>
    <x v="0"/>
    <x v="0"/>
    <x v="1"/>
    <x v="0"/>
    <x v="0"/>
    <s v="Total"/>
  </r>
  <r>
    <n v="6542"/>
    <x v="0"/>
    <x v="0"/>
    <s v="La Catedral"/>
    <n v="56101"/>
    <s v="SERVICIO DE RESTAURANTE"/>
    <s v="Servicio"/>
    <s v="Restaurantes y hoteles"/>
    <s v="Grandes (con 51 o más personas ocupadas)"/>
    <n v="6062024"/>
    <n v="6"/>
    <s v="Junio"/>
    <s v="Año Resultado Final"/>
    <n v="9"/>
    <n v="43"/>
    <n v="6062024"/>
    <n v="6"/>
    <s v="Junio"/>
    <s v="Año Resultado Final"/>
    <n v="1953"/>
    <n v="70"/>
    <x v="1"/>
    <s v="SERVICIOS DE BAR RESTAURANTE"/>
    <s v="Restaurantes y parrilladas"/>
    <s v="Casa Matriz"/>
    <x v="1"/>
    <n v="2"/>
    <n v="2"/>
    <n v="160"/>
    <n v="160"/>
    <n v="30"/>
    <n v="130"/>
    <n v="237.77777777777791"/>
    <n v="1030.3703703703709"/>
    <n v="0"/>
    <n v="0"/>
    <n v="1109.6296296296302"/>
    <n v="0"/>
    <n v="0"/>
    <n v="0"/>
    <n v="79.259259259259295"/>
    <n v="0"/>
    <n v="79.259259259259295"/>
    <n v="0"/>
    <n v="0"/>
    <n v="0"/>
    <n v="1268.1481481481487"/>
    <n v="160"/>
    <n v="0"/>
    <n v="0"/>
    <n v="140"/>
    <n v="0"/>
    <n v="0"/>
    <n v="0"/>
    <n v="10"/>
    <n v="0"/>
    <n v="10"/>
    <n v="0"/>
    <n v="0"/>
    <n v="0"/>
    <n v="160"/>
    <x v="0"/>
    <m/>
    <m/>
    <x v="1"/>
    <m/>
    <m/>
    <x v="1"/>
    <s v="Decisión del directorio/propietarios de la empresa"/>
    <m/>
    <x v="0"/>
    <m/>
    <m/>
    <x v="0"/>
    <m/>
    <m/>
    <x v="1"/>
    <m/>
    <n v="5120"/>
    <s v="COCINERO"/>
    <s v="Sí"/>
    <s v="Sí"/>
    <s v="Sí"/>
    <n v="5246"/>
    <s v="ATENCION AL CLIENTE"/>
    <s v="Sí"/>
    <s v="Sí"/>
    <s v="No"/>
    <m/>
    <m/>
    <m/>
    <m/>
    <s v="Candidatos sin capacitación o habilidades técnicas necesarios"/>
    <s v="Candidatos sin habilidades blandas o socioemocionales (proactividad, actitud de aprendizaje, compromiso, entre otros)"/>
    <m/>
    <m/>
    <m/>
    <m/>
    <m/>
    <m/>
    <m/>
    <s v="Candidatos sin habilidades blandas o socioemocionales (proactividad, actitud de aprendizaje, compromiso, entre otros)"/>
    <m/>
    <s v="Candidatos con falt de experiencia laboral"/>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1"/>
    <x v="0"/>
    <x v="0"/>
    <x v="0"/>
    <x v="1"/>
    <x v="0"/>
    <x v="0"/>
    <x v="0"/>
    <x v="1"/>
    <x v="0"/>
    <m/>
    <m/>
    <m/>
    <s v="Redes sociales de la empresa (Facebook, Twitter, Instagram, etc)"/>
    <m/>
    <m/>
    <m/>
    <s v="Contratación de empresas de reclutamiento"/>
    <m/>
    <m/>
    <m/>
    <m/>
    <m/>
    <m/>
    <x v="0"/>
    <x v="0"/>
    <x v="0"/>
    <x v="1"/>
    <x v="0"/>
    <x v="1"/>
    <x v="0"/>
    <x v="1"/>
    <x v="0"/>
    <x v="0"/>
    <s v="Ninguna"/>
    <m/>
    <m/>
    <m/>
    <m/>
    <m/>
    <m/>
    <x v="1"/>
    <m/>
    <s v="Transformación de competencia"/>
    <x v="0"/>
    <s v="Nuevas contrataciones"/>
    <m/>
    <m/>
    <x v="0"/>
    <x v="0"/>
    <x v="0"/>
    <x v="0"/>
    <x v="1"/>
    <x v="0"/>
    <m/>
    <m/>
    <x v="2"/>
    <s v="Probable"/>
    <s v="Probable"/>
    <s v="Probable"/>
    <s v="Probable"/>
    <s v="Muy probable"/>
    <x v="0"/>
    <s v="COCINERO"/>
    <n v="5120"/>
    <n v="4"/>
    <n v="4"/>
    <n v="4"/>
    <n v="4"/>
    <n v="4"/>
    <s v="atención al cliente"/>
    <n v="5246"/>
    <n v="10"/>
    <n v="2"/>
    <n v="2"/>
    <n v="2"/>
    <n v="2"/>
    <m/>
    <m/>
    <m/>
    <m/>
    <m/>
    <m/>
    <m/>
    <m/>
    <m/>
    <m/>
    <m/>
    <m/>
    <m/>
    <m/>
    <m/>
    <m/>
    <m/>
    <m/>
    <m/>
    <m/>
    <m/>
    <x v="0"/>
    <m/>
    <m/>
    <m/>
    <m/>
    <m/>
    <m/>
    <m/>
    <m/>
    <m/>
    <x v="1"/>
    <x v="0"/>
    <x v="1"/>
    <x v="1"/>
    <x v="0"/>
    <x v="1"/>
    <x v="0"/>
    <x v="0"/>
    <m/>
    <x v="0"/>
    <s v="TECNICO GASTRONOMIA"/>
    <s v="Gastronomía"/>
    <s v="COCINERA"/>
    <n v="5120"/>
    <s v="VENTAS"/>
    <s v="Técnicas de ventas"/>
    <s v="MOZOS"/>
    <n v="5131"/>
    <m/>
    <m/>
    <m/>
    <m/>
    <m/>
    <m/>
    <m/>
    <m/>
    <m/>
    <m/>
    <m/>
    <m/>
    <m/>
    <m/>
    <m/>
    <m/>
    <s v="Si"/>
    <s v="No"/>
    <m/>
    <m/>
    <m/>
    <m/>
    <x v="0"/>
    <s v="Muy importante"/>
    <s v="Importante"/>
    <s v="Importante"/>
    <s v="Muy importante"/>
    <s v="Muy importante"/>
    <s v="Muy importante"/>
    <s v="Importante"/>
    <s v="Ninguna"/>
    <m/>
    <x v="2"/>
    <x v="2"/>
    <x v="0"/>
    <x v="0"/>
    <x v="2"/>
    <x v="0"/>
    <x v="0"/>
    <x v="1"/>
    <x v="0"/>
    <x v="0"/>
    <x v="0"/>
    <x v="0"/>
    <m/>
    <s v="Jefe / Encargado (no propietario)"/>
    <m/>
    <n v="22"/>
    <n v="52"/>
    <s v="Completo"/>
    <m/>
    <m/>
    <m/>
    <m/>
    <m/>
    <m/>
    <m/>
    <s v="51 y más personas ocupadas"/>
    <s v="51 y más personas ocupadas"/>
    <x v="0"/>
    <s v="Restaurantes y hoteles"/>
    <x v="0"/>
    <x v="0"/>
    <x v="0"/>
    <x v="0"/>
    <x v="1"/>
    <x v="0"/>
    <x v="0"/>
    <x v="0"/>
    <x v="0"/>
    <x v="0"/>
    <x v="1"/>
    <x v="0"/>
    <x v="0"/>
    <x v="1"/>
    <x v="0"/>
    <x v="0"/>
    <x v="0"/>
    <x v="0"/>
    <x v="0"/>
    <x v="1"/>
    <x v="0"/>
    <x v="1"/>
    <x v="1"/>
    <x v="0"/>
    <x v="0"/>
    <x v="0"/>
    <x v="0"/>
    <s v="GASTRONOMIA"/>
    <s v="VENTA"/>
    <m/>
    <m/>
    <m/>
    <m/>
    <s v="ALIMENTOS"/>
    <s v="ADMINISTRACIÓN Y GESTIÓN"/>
    <m/>
    <m/>
    <m/>
    <m/>
    <n v="7.92592592592593"/>
    <x v="1"/>
    <x v="2"/>
    <x v="0"/>
    <x v="0"/>
    <x v="0"/>
    <s v="Total"/>
  </r>
  <r>
    <n v="6656"/>
    <x v="0"/>
    <x v="0"/>
    <s v="La Catedral"/>
    <n v="69200"/>
    <s v="SERVICIOS DE ESTUDIO CONTABLE"/>
    <s v="Servicio"/>
    <s v="Servicios a las empresas"/>
    <s v="Micro (5 a 10 personas ocupadas)"/>
    <n v="15072024"/>
    <n v="15"/>
    <s v="Julio"/>
    <s v="Año Resultado Final"/>
    <n v="9"/>
    <n v="23"/>
    <n v="24072024"/>
    <n v="24"/>
    <s v="Julio"/>
    <s v="Año Resultado Final"/>
    <n v="1992"/>
    <n v="31"/>
    <x v="1"/>
    <s v="SERVICIOS CONSULTORIA, AUDITORIA DE CONTABLE"/>
    <s v="Actividades de servicios de contabilidad, teneduría de libros, auditoría y asesoría fiscales"/>
    <s v="Único"/>
    <x v="0"/>
    <m/>
    <m/>
    <n v="5"/>
    <n v="5"/>
    <n v="0"/>
    <n v="5"/>
    <n v="0"/>
    <n v="66.343283582089498"/>
    <n v="0"/>
    <n v="0"/>
    <n v="0"/>
    <n v="0"/>
    <n v="0"/>
    <n v="0"/>
    <n v="0"/>
    <n v="0"/>
    <n v="39.805970149253696"/>
    <n v="26.537313432835798"/>
    <n v="0"/>
    <n v="0"/>
    <n v="66.343283582089498"/>
    <n v="5"/>
    <n v="0"/>
    <n v="0"/>
    <n v="0"/>
    <n v="0"/>
    <n v="0"/>
    <n v="0"/>
    <n v="0"/>
    <n v="0"/>
    <n v="3"/>
    <n v="2"/>
    <n v="0"/>
    <n v="0"/>
    <n v="5"/>
    <x v="1"/>
    <s v="Decisión del directorio/propietarios de la empresa"/>
    <m/>
    <x v="0"/>
    <s v="Decisión del directorio/propietarios de la empresa"/>
    <m/>
    <x v="1"/>
    <s v="Decisión del directorio/propietarios de la empresa"/>
    <m/>
    <x v="0"/>
    <m/>
    <m/>
    <x v="1"/>
    <s v="Decisión del directorio/propietarios de la empresa"/>
    <m/>
    <x v="1"/>
    <m/>
    <n v="4416"/>
    <s v="ASISTENTE DE RECURSOS HUMANOS"/>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m/>
    <m/>
    <m/>
    <m/>
    <m/>
    <m/>
    <m/>
    <m/>
    <m/>
    <m/>
    <m/>
    <m/>
    <m/>
    <m/>
    <m/>
    <s v="Aumentar los esfuerzos en el reclutamiento (más divulgación de la vacante, más bolsas de empleo)"/>
    <m/>
    <m/>
    <m/>
    <x v="0"/>
    <x v="0"/>
    <x v="1"/>
    <x v="0"/>
    <x v="1"/>
    <x v="0"/>
    <x v="0"/>
    <x v="1"/>
    <x v="0"/>
    <x v="0"/>
    <x v="1"/>
    <x v="1"/>
    <x v="0"/>
    <m/>
    <m/>
    <m/>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1"/>
    <x v="0"/>
    <x v="0"/>
    <x v="0"/>
    <x v="0"/>
    <x v="0"/>
    <x v="0"/>
    <s v="Ninguna"/>
    <m/>
    <m/>
    <m/>
    <m/>
    <m/>
    <m/>
    <x v="2"/>
    <m/>
    <m/>
    <x v="3"/>
    <s v="Ambos"/>
    <m/>
    <m/>
    <x v="1"/>
    <x v="0"/>
    <x v="1"/>
    <x v="0"/>
    <x v="1"/>
    <x v="0"/>
    <m/>
    <m/>
    <x v="2"/>
    <s v="Muy probable"/>
    <s v="Poco probable"/>
    <s v="Poco probable"/>
    <s v="Probable"/>
    <s v="Poco probable"/>
    <x v="0"/>
    <s v="contador"/>
    <n v="2411"/>
    <n v="1"/>
    <n v="0"/>
    <n v="0"/>
    <n v="0"/>
    <n v="0"/>
    <m/>
    <m/>
    <m/>
    <m/>
    <m/>
    <m/>
    <m/>
    <m/>
    <m/>
    <m/>
    <m/>
    <m/>
    <m/>
    <m/>
    <m/>
    <m/>
    <m/>
    <m/>
    <m/>
    <m/>
    <m/>
    <m/>
    <m/>
    <m/>
    <m/>
    <m/>
    <m/>
    <m/>
    <x v="0"/>
    <m/>
    <m/>
    <m/>
    <m/>
    <m/>
    <m/>
    <m/>
    <m/>
    <m/>
    <x v="1"/>
    <x v="1"/>
    <x v="0"/>
    <x v="1"/>
    <x v="0"/>
    <x v="1"/>
    <x v="0"/>
    <x v="0"/>
    <m/>
    <x v="1"/>
    <m/>
    <m/>
    <m/>
    <m/>
    <m/>
    <m/>
    <m/>
    <m/>
    <m/>
    <m/>
    <m/>
    <m/>
    <m/>
    <m/>
    <m/>
    <m/>
    <m/>
    <m/>
    <m/>
    <m/>
    <m/>
    <m/>
    <m/>
    <m/>
    <m/>
    <m/>
    <m/>
    <m/>
    <m/>
    <m/>
    <x v="1"/>
    <s v="Muy importante"/>
    <s v="Importante"/>
    <s v="Muy importante"/>
    <s v="Muy importante"/>
    <s v="Importante"/>
    <s v="Muy importante"/>
    <s v="Muy importante"/>
    <s v="Ninguna"/>
    <m/>
    <x v="2"/>
    <x v="2"/>
    <x v="0"/>
    <x v="0"/>
    <x v="2"/>
    <x v="0"/>
    <x v="0"/>
    <x v="1"/>
    <x v="0"/>
    <x v="0"/>
    <x v="0"/>
    <x v="0"/>
    <m/>
    <s v="Dueño o propietario"/>
    <m/>
    <n v="7"/>
    <n v="31"/>
    <s v="Completo"/>
    <m/>
    <m/>
    <m/>
    <m/>
    <m/>
    <m/>
    <m/>
    <s v="5 a 10 personas ocupadas"/>
    <s v="5 a 10 personas ocupadas"/>
    <x v="0"/>
    <s v="Servicios a las empresas"/>
    <x v="0"/>
    <x v="0"/>
    <x v="0"/>
    <x v="1"/>
    <x v="0"/>
    <x v="0"/>
    <x v="0"/>
    <x v="0"/>
    <x v="0"/>
    <x v="0"/>
    <x v="0"/>
    <x v="0"/>
    <x v="0"/>
    <x v="0"/>
    <x v="0"/>
    <x v="0"/>
    <x v="0"/>
    <x v="0"/>
    <x v="0"/>
    <x v="1"/>
    <x v="0"/>
    <x v="1"/>
    <x v="0"/>
    <x v="0"/>
    <x v="0"/>
    <x v="0"/>
    <x v="0"/>
    <m/>
    <m/>
    <m/>
    <m/>
    <m/>
    <m/>
    <m/>
    <m/>
    <m/>
    <m/>
    <m/>
    <m/>
    <n v="13.268656716417899"/>
    <x v="1"/>
    <x v="2"/>
    <x v="0"/>
    <x v="0"/>
    <x v="1"/>
    <s v="Total"/>
  </r>
  <r>
    <n v="6679"/>
    <x v="0"/>
    <x v="0"/>
    <s v="Recoleta"/>
    <n v="58110"/>
    <s v="ACTIVIDADES DE EDICION E IMPRESION DE LIBROS"/>
    <s v="Servicio"/>
    <s v="Telecomunicaciones"/>
    <s v="Pequeñas (11 a 30 personas ocupadas)"/>
    <n v="12072024"/>
    <n v="12"/>
    <s v="Julio"/>
    <s v="Año Resultado Final"/>
    <n v="15"/>
    <n v="1"/>
    <n v="15072024"/>
    <n v="15"/>
    <s v="Julio"/>
    <s v="Año Resultado Final"/>
    <n v="1982"/>
    <n v="41"/>
    <x v="1"/>
    <s v="ACTIVIDADES DE EDICION E IMPRESION DE LIBROS"/>
    <s v="Edición de libros, incluso integrada a la impresión"/>
    <s v="Único"/>
    <x v="0"/>
    <m/>
    <m/>
    <n v="6"/>
    <n v="6"/>
    <n v="3"/>
    <n v="3"/>
    <n v="39.805970149253696"/>
    <n v="39.805970149253696"/>
    <n v="0"/>
    <n v="0"/>
    <n v="0"/>
    <n v="0"/>
    <n v="26.537313432835798"/>
    <n v="0"/>
    <n v="0"/>
    <n v="0"/>
    <n v="39.805970149253696"/>
    <n v="0"/>
    <n v="13.268656716417899"/>
    <n v="0"/>
    <n v="79.611940298507392"/>
    <n v="6"/>
    <n v="0"/>
    <n v="0"/>
    <n v="0"/>
    <n v="0"/>
    <n v="2"/>
    <n v="0"/>
    <n v="0"/>
    <n v="0"/>
    <n v="3"/>
    <n v="0"/>
    <n v="1"/>
    <n v="0"/>
    <n v="6"/>
    <x v="1"/>
    <s v="Decisión del directorio/propietarios de la empresa"/>
    <m/>
    <x v="0"/>
    <s v="Decisión del directorio/propietarios de la empresa"/>
    <m/>
    <x v="0"/>
    <m/>
    <m/>
    <x v="0"/>
    <m/>
    <m/>
    <x v="0"/>
    <m/>
    <m/>
    <x v="1"/>
    <m/>
    <n v="4226"/>
    <s v="ATENCION AL CLIENTE"/>
    <s v="Sí"/>
    <s v="No"/>
    <s v="Sí"/>
    <n v="3322"/>
    <s v="VENDEDOR EXTERNO"/>
    <s v="Sí"/>
    <s v="Sí"/>
    <s v="No"/>
    <m/>
    <m/>
    <m/>
    <m/>
    <m/>
    <m/>
    <m/>
    <m/>
    <m/>
    <m/>
    <m/>
    <m/>
    <s v="Candidatos sin capacitación o habilidades técnicas necesarios"/>
    <m/>
    <m/>
    <s v="Candidatos con falt de experiencia laboral"/>
    <m/>
    <m/>
    <m/>
    <m/>
    <m/>
    <m/>
    <m/>
    <m/>
    <m/>
    <m/>
    <m/>
    <m/>
    <m/>
    <s v="Capacitar a los trabajadores actuales para que puedan cumplir funciones que estaban asignadas a esa vacante"/>
    <m/>
    <m/>
    <m/>
    <m/>
    <m/>
    <m/>
    <m/>
    <m/>
    <m/>
    <x v="0"/>
    <x v="0"/>
    <x v="0"/>
    <x v="1"/>
    <x v="1"/>
    <x v="0"/>
    <x v="0"/>
    <x v="1"/>
    <x v="1"/>
    <x v="1"/>
    <x v="1"/>
    <x v="0"/>
    <x v="0"/>
    <m/>
    <m/>
    <m/>
    <m/>
    <m/>
    <s v="Redes de profesionales o egresados"/>
    <m/>
    <m/>
    <m/>
    <m/>
    <s v="Contactos personales del empleador"/>
    <m/>
    <m/>
    <m/>
    <x v="0"/>
    <x v="0"/>
    <x v="0"/>
    <x v="1"/>
    <x v="0"/>
    <x v="1"/>
    <x v="0"/>
    <x v="2"/>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1"/>
    <x v="1"/>
    <x v="0"/>
    <x v="0"/>
    <x v="0"/>
    <x v="0"/>
    <m/>
    <x v="1"/>
    <m/>
    <m/>
    <m/>
    <m/>
    <m/>
    <m/>
    <m/>
    <m/>
    <m/>
    <m/>
    <m/>
    <m/>
    <m/>
    <m/>
    <m/>
    <m/>
    <m/>
    <m/>
    <m/>
    <m/>
    <m/>
    <m/>
    <m/>
    <m/>
    <m/>
    <m/>
    <m/>
    <m/>
    <m/>
    <m/>
    <x v="1"/>
    <s v="Importante"/>
    <s v="Importante"/>
    <s v="Importante"/>
    <s v="Importante"/>
    <s v="Importante"/>
    <s v="Importante"/>
    <s v="Importante"/>
    <s v="Ninguna"/>
    <m/>
    <x v="0"/>
    <x v="1"/>
    <x v="0"/>
    <x v="0"/>
    <x v="0"/>
    <x v="0"/>
    <x v="1"/>
    <x v="1"/>
    <x v="0"/>
    <x v="0"/>
    <x v="0"/>
    <x v="0"/>
    <m/>
    <s v="Dueño o propietario"/>
    <m/>
    <n v="6"/>
    <n v="16"/>
    <s v="Completo"/>
    <m/>
    <m/>
    <m/>
    <m/>
    <m/>
    <m/>
    <s v="EL SR  SOLO SE DEDICA A LA EDITORIAL . LA VENTA DE LIBROS ES DE SU HIJO"/>
    <s v="5 a 10 personas ocupadas"/>
    <s v="5 a 10 personas ocupadas"/>
    <x v="0"/>
    <s v="Telecomunicaciones"/>
    <x v="0"/>
    <x v="0"/>
    <x v="1"/>
    <x v="1"/>
    <x v="0"/>
    <x v="0"/>
    <x v="0"/>
    <x v="0"/>
    <x v="0"/>
    <x v="0"/>
    <x v="1"/>
    <x v="0"/>
    <x v="0"/>
    <x v="0"/>
    <x v="0"/>
    <x v="0"/>
    <x v="0"/>
    <x v="0"/>
    <x v="0"/>
    <x v="1"/>
    <x v="0"/>
    <x v="1"/>
    <x v="0"/>
    <x v="0"/>
    <x v="0"/>
    <x v="0"/>
    <x v="0"/>
    <m/>
    <m/>
    <m/>
    <m/>
    <m/>
    <m/>
    <m/>
    <m/>
    <m/>
    <m/>
    <m/>
    <m/>
    <n v="13.268656716417899"/>
    <x v="1"/>
    <x v="2"/>
    <x v="1"/>
    <x v="0"/>
    <x v="1"/>
    <s v="Total"/>
  </r>
  <r>
    <n v="6734"/>
    <x v="0"/>
    <x v="0"/>
    <s v="La Catedral"/>
    <n v="47591"/>
    <s v="VENTA AL POR MENOR  DE ELECTRODOMESTICOS"/>
    <s v="Comercio"/>
    <s v="Comercio"/>
    <s v="Pequeñas (11 a 30 personas ocupadas)"/>
    <n v="6062024"/>
    <n v="6"/>
    <s v="Junio"/>
    <s v="Año Resultado Final"/>
    <n v="14"/>
    <n v="19"/>
    <n v="24072024"/>
    <n v="24"/>
    <s v="Julio"/>
    <s v="Año Resultado Final"/>
    <n v="1952"/>
    <n v="71"/>
    <x v="1"/>
    <s v="VENTA AL POR MENOR DE EQUIPAMIENTO PARA EL HOGAR"/>
    <s v="Comercio al por menor de electrodomésticos y accesorios"/>
    <s v="Casa Matriz"/>
    <x v="1"/>
    <n v="3"/>
    <n v="3"/>
    <n v="15"/>
    <n v="15"/>
    <n v="7"/>
    <n v="8"/>
    <n v="216.73076923076948"/>
    <n v="247.69230769230799"/>
    <n v="0"/>
    <n v="0"/>
    <n v="0"/>
    <n v="0"/>
    <n v="278.65384615384647"/>
    <n v="0"/>
    <n v="0"/>
    <n v="0"/>
    <n v="154.80769230769249"/>
    <n v="0"/>
    <n v="30.961538461538499"/>
    <n v="0"/>
    <n v="464.42307692307747"/>
    <n v="15"/>
    <n v="0"/>
    <n v="0"/>
    <n v="0"/>
    <n v="0"/>
    <n v="9"/>
    <n v="0"/>
    <n v="0"/>
    <n v="0"/>
    <n v="5"/>
    <n v="0"/>
    <n v="1"/>
    <n v="0"/>
    <n v="15"/>
    <x v="1"/>
    <s v="Decisión del directorio/propietarios de la empresa"/>
    <m/>
    <x v="1"/>
    <m/>
    <m/>
    <x v="1"/>
    <s v="Decisión del directorio/propietarios de la empresa"/>
    <m/>
    <x v="0"/>
    <m/>
    <m/>
    <x v="0"/>
    <m/>
    <m/>
    <x v="1"/>
    <m/>
    <n v="5230"/>
    <s v="CAJERO"/>
    <s v="Sí"/>
    <s v="No"/>
    <s v="Sí"/>
    <n v="8332"/>
    <s v="CHOFER"/>
    <s v="Sí"/>
    <s v="No"/>
    <s v="No"/>
    <m/>
    <m/>
    <m/>
    <m/>
    <m/>
    <m/>
    <m/>
    <m/>
    <m/>
    <m/>
    <m/>
    <m/>
    <m/>
    <m/>
    <m/>
    <m/>
    <m/>
    <m/>
    <m/>
    <m/>
    <m/>
    <m/>
    <m/>
    <m/>
    <m/>
    <m/>
    <m/>
    <m/>
    <m/>
    <m/>
    <m/>
    <m/>
    <m/>
    <m/>
    <m/>
    <m/>
    <m/>
    <m/>
    <m/>
    <x v="0"/>
    <x v="0"/>
    <x v="0"/>
    <x v="0"/>
    <x v="0"/>
    <x v="0"/>
    <x v="0"/>
    <x v="1"/>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2"/>
    <x v="0"/>
    <x v="0"/>
    <x v="1"/>
    <x v="0"/>
    <s v="Ninguna"/>
    <m/>
    <m/>
    <m/>
    <m/>
    <m/>
    <m/>
    <x v="1"/>
    <m/>
    <m/>
    <x v="1"/>
    <s v="Ambos"/>
    <m/>
    <m/>
    <x v="1"/>
    <x v="0"/>
    <x v="0"/>
    <x v="0"/>
    <x v="1"/>
    <x v="1"/>
    <m/>
    <m/>
    <x v="2"/>
    <s v="Poco probable"/>
    <s v="Poco probable"/>
    <s v="Probable"/>
    <s v="Probable"/>
    <s v="Probable"/>
    <x v="0"/>
    <s v="vendedor"/>
    <n v="5223"/>
    <n v="10"/>
    <n v="10"/>
    <n v="10"/>
    <n v="10"/>
    <n v="10"/>
    <s v="cobranza"/>
    <n v="4214"/>
    <n v="2"/>
    <n v="2"/>
    <n v="2"/>
    <n v="2"/>
    <n v="2"/>
    <m/>
    <m/>
    <m/>
    <m/>
    <m/>
    <m/>
    <m/>
    <m/>
    <m/>
    <m/>
    <m/>
    <m/>
    <m/>
    <m/>
    <m/>
    <m/>
    <m/>
    <m/>
    <m/>
    <m/>
    <m/>
    <x v="0"/>
    <m/>
    <m/>
    <m/>
    <m/>
    <m/>
    <m/>
    <m/>
    <m/>
    <m/>
    <x v="1"/>
    <x v="0"/>
    <x v="1"/>
    <x v="0"/>
    <x v="0"/>
    <x v="1"/>
    <x v="0"/>
    <x v="0"/>
    <m/>
    <x v="0"/>
    <s v="TECNICO EN VENTA"/>
    <s v="Técnicas de ventas"/>
    <s v="VENDEDOR"/>
    <n v="5223"/>
    <m/>
    <m/>
    <m/>
    <m/>
    <m/>
    <m/>
    <m/>
    <m/>
    <m/>
    <m/>
    <m/>
    <m/>
    <m/>
    <m/>
    <m/>
    <m/>
    <m/>
    <m/>
    <m/>
    <m/>
    <s v="No"/>
    <m/>
    <m/>
    <m/>
    <m/>
    <m/>
    <x v="3"/>
    <s v="Importante"/>
    <s v="Importante"/>
    <s v="Importante"/>
    <s v="Importante"/>
    <s v="Importante"/>
    <s v="Importante"/>
    <s v="Importante"/>
    <s v="Ninguna"/>
    <m/>
    <x v="1"/>
    <x v="2"/>
    <x v="0"/>
    <x v="0"/>
    <x v="0"/>
    <x v="0"/>
    <x v="1"/>
    <x v="1"/>
    <x v="0"/>
    <x v="0"/>
    <x v="0"/>
    <x v="0"/>
    <m/>
    <s v="Gerente / Directivo"/>
    <m/>
    <n v="20"/>
    <n v="23"/>
    <s v="Completo"/>
    <m/>
    <m/>
    <m/>
    <m/>
    <m/>
    <m/>
    <s v="NO SE ENCUENTRA EL PROPIETARIO SE DEJO NÚMERO DE TELÉFONO DE LA SUPERVISORA ADRIANA GRACIA \nSE PONDRAN EN CONTACTO PARA RECIBIR AL ENCUESTADOR"/>
    <s v="11 a 30 personas ocupadas"/>
    <s v="11 a 30 personas ocupadas"/>
    <x v="2"/>
    <s v="Comercio"/>
    <x v="0"/>
    <x v="0"/>
    <x v="0"/>
    <x v="0"/>
    <x v="1"/>
    <x v="0"/>
    <x v="0"/>
    <x v="1"/>
    <x v="0"/>
    <x v="0"/>
    <x v="1"/>
    <x v="0"/>
    <x v="1"/>
    <x v="1"/>
    <x v="0"/>
    <x v="0"/>
    <x v="0"/>
    <x v="0"/>
    <x v="0"/>
    <x v="1"/>
    <x v="0"/>
    <x v="1"/>
    <x v="1"/>
    <x v="0"/>
    <x v="0"/>
    <x v="0"/>
    <x v="0"/>
    <s v="VENTA"/>
    <m/>
    <m/>
    <m/>
    <m/>
    <m/>
    <s v="ADMINISTRACIÓN Y GESTIÓN"/>
    <m/>
    <m/>
    <m/>
    <m/>
    <m/>
    <n v="30.961538461538499"/>
    <x v="1"/>
    <x v="1"/>
    <x v="0"/>
    <x v="0"/>
    <x v="0"/>
    <s v="Total"/>
  </r>
  <r>
    <n v="6818"/>
    <x v="0"/>
    <x v="0"/>
    <s v="La Encarnación"/>
    <n v="14101"/>
    <s v="CONFECCION DE PRENDAS DE VESTIR EXTERIOR"/>
    <s v="Industria"/>
    <s v="Manufactura"/>
    <s v="Medianas (31 a 50 personas ocupadas)"/>
    <n v="2072024"/>
    <n v="2"/>
    <s v="Julio"/>
    <s v="Año Resultado Final"/>
    <n v="16"/>
    <n v="33"/>
    <n v="19072024"/>
    <n v="19"/>
    <s v="Julio"/>
    <s v="Año Resultado Final"/>
    <n v="1953"/>
    <n v="70"/>
    <x v="1"/>
    <s v="CONFECCIÓN DE PRENDAS DE VESTIR EXTERIOR"/>
    <s v="Confección de prendas de vestir exterior, excepto prendas de cuero y piel"/>
    <s v="Casa Matriz"/>
    <x v="1"/>
    <n v="2"/>
    <n v="2"/>
    <n v="39"/>
    <n v="39"/>
    <n v="9"/>
    <n v="30"/>
    <n v="103.09090909090949"/>
    <n v="343.63636363636499"/>
    <n v="11.454545454545499"/>
    <n v="0"/>
    <n v="0"/>
    <n v="0"/>
    <n v="332.18181818181949"/>
    <n v="0"/>
    <n v="0"/>
    <n v="0"/>
    <n v="103.09090909090949"/>
    <n v="0"/>
    <n v="0"/>
    <n v="0"/>
    <n v="446.72727272727445"/>
    <n v="39"/>
    <n v="1"/>
    <n v="0"/>
    <n v="0"/>
    <n v="0"/>
    <n v="29"/>
    <n v="0"/>
    <n v="0"/>
    <n v="0"/>
    <n v="9"/>
    <n v="0"/>
    <n v="0"/>
    <n v="0"/>
    <n v="39"/>
    <x v="1"/>
    <s v="Decisión del directorio/propietarios de la empresa"/>
    <m/>
    <x v="1"/>
    <m/>
    <m/>
    <x v="0"/>
    <m/>
    <m/>
    <x v="0"/>
    <m/>
    <m/>
    <x v="0"/>
    <m/>
    <m/>
    <x v="0"/>
    <m/>
    <m/>
    <m/>
    <m/>
    <m/>
    <m/>
    <m/>
    <m/>
    <m/>
    <m/>
    <m/>
    <m/>
    <m/>
    <m/>
    <m/>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2"/>
    <x v="1"/>
    <x v="1"/>
    <s v="Ninguna"/>
    <m/>
    <m/>
    <m/>
    <m/>
    <m/>
    <m/>
    <x v="1"/>
    <m/>
    <m/>
    <x v="1"/>
    <m/>
    <m/>
    <m/>
    <x v="1"/>
    <x v="1"/>
    <x v="1"/>
    <x v="1"/>
    <x v="1"/>
    <x v="1"/>
    <m/>
    <m/>
    <x v="2"/>
    <s v="Probable"/>
    <s v="Poco probable"/>
    <s v="Poco probable"/>
    <s v="Probable"/>
    <s v="Probable"/>
    <x v="0"/>
    <s v="Atencion al cliente en ventas de ropas"/>
    <n v="5223"/>
    <n v="3"/>
    <n v="0"/>
    <n v="0"/>
    <n v="0"/>
    <n v="0"/>
    <m/>
    <m/>
    <m/>
    <m/>
    <m/>
    <m/>
    <m/>
    <m/>
    <m/>
    <m/>
    <m/>
    <m/>
    <m/>
    <m/>
    <m/>
    <m/>
    <m/>
    <m/>
    <m/>
    <m/>
    <m/>
    <m/>
    <m/>
    <m/>
    <m/>
    <m/>
    <m/>
    <m/>
    <x v="0"/>
    <m/>
    <m/>
    <m/>
    <m/>
    <m/>
    <m/>
    <m/>
    <m/>
    <m/>
    <x v="1"/>
    <x v="0"/>
    <x v="1"/>
    <x v="0"/>
    <x v="1"/>
    <x v="0"/>
    <x v="0"/>
    <x v="0"/>
    <m/>
    <x v="0"/>
    <s v="CAPACITACIÓNES PARA COSTURA"/>
    <s v="Corte y confección"/>
    <s v="COSTURERA"/>
    <n v="7533"/>
    <s v="CAPACITACIÓNES PARA CONTROL DE CALIDAD PARA TERMINACION DE PRENDAS"/>
    <s v="Corte y confección"/>
    <s v="COSTURERA PARA TERMINACIÓN DE ROPAS"/>
    <n v="7533"/>
    <m/>
    <m/>
    <m/>
    <m/>
    <m/>
    <m/>
    <m/>
    <m/>
    <m/>
    <m/>
    <m/>
    <m/>
    <m/>
    <m/>
    <m/>
    <m/>
    <s v="Si"/>
    <s v="Si"/>
    <s v="No"/>
    <m/>
    <m/>
    <m/>
    <x v="0"/>
    <s v="Muy importante"/>
    <s v="Muy importante"/>
    <s v="Muy importante"/>
    <s v="Muy importante"/>
    <s v="Muy importante"/>
    <s v="Muy importante"/>
    <s v="Muy importante"/>
    <s v="Ninguna"/>
    <m/>
    <x v="2"/>
    <x v="2"/>
    <x v="0"/>
    <x v="0"/>
    <x v="0"/>
    <x v="0"/>
    <x v="0"/>
    <x v="0"/>
    <x v="0"/>
    <x v="0"/>
    <x v="0"/>
    <x v="0"/>
    <m/>
    <s v="Jefe / Encargado (no propietario)"/>
    <m/>
    <n v="7"/>
    <n v="44"/>
    <s v="Completo"/>
    <m/>
    <m/>
    <m/>
    <m/>
    <m/>
    <m/>
    <m/>
    <s v="31 a 50 personas ocupadas"/>
    <s v="31 a 50 personas ocupadas"/>
    <x v="1"/>
    <s v="Manufactura"/>
    <x v="0"/>
    <x v="0"/>
    <x v="0"/>
    <x v="0"/>
    <x v="0"/>
    <x v="0"/>
    <x v="0"/>
    <x v="0"/>
    <x v="0"/>
    <x v="0"/>
    <x v="1"/>
    <x v="0"/>
    <x v="0"/>
    <x v="1"/>
    <x v="0"/>
    <x v="0"/>
    <x v="0"/>
    <x v="0"/>
    <x v="0"/>
    <x v="1"/>
    <x v="0"/>
    <x v="1"/>
    <x v="0"/>
    <x v="0"/>
    <x v="1"/>
    <x v="0"/>
    <x v="0"/>
    <s v="TEXTIL Y CONFECCIÓN"/>
    <s v="TEXTIL Y CONFECCIÓN"/>
    <m/>
    <m/>
    <m/>
    <m/>
    <s v="TEXTIL Y CONFECCIÓN"/>
    <s v="TEXTIL Y CONFECCIÓN"/>
    <m/>
    <m/>
    <m/>
    <m/>
    <n v="11.454545454545499"/>
    <x v="0"/>
    <x v="0"/>
    <x v="1"/>
    <x v="0"/>
    <x v="0"/>
    <s v="Total"/>
  </r>
  <r>
    <n v="6858"/>
    <x v="0"/>
    <x v="0"/>
    <s v="La Catedral"/>
    <n v="46410"/>
    <s v="COMERCIO AL POR MAYOR DE HILOS"/>
    <s v="Comercio"/>
    <s v="Comercio"/>
    <s v="Micro (5 a 10 personas ocupadas)"/>
    <n v="15072024"/>
    <n v="15"/>
    <s v="Julio"/>
    <s v="Año Resultado Final"/>
    <n v="10"/>
    <n v="29"/>
    <n v="15072024"/>
    <n v="15"/>
    <s v="Julio"/>
    <s v="Año Resultado Final"/>
    <n v="1974"/>
    <n v="49"/>
    <x v="1"/>
    <s v="COMERCIO AL POR MAYOR DE HILOS"/>
    <s v="Comercio al por mayor de textiles, prendas de vestir, calzados, artículos de marroquinería y talabartería"/>
    <s v="Único"/>
    <x v="0"/>
    <m/>
    <m/>
    <n v="5"/>
    <n v="5"/>
    <n v="3"/>
    <n v="2"/>
    <n v="68.25"/>
    <n v="45.5"/>
    <n v="0"/>
    <n v="0"/>
    <n v="0"/>
    <n v="0"/>
    <n v="45.5"/>
    <n v="0"/>
    <n v="0"/>
    <n v="0"/>
    <n v="68.25"/>
    <n v="0"/>
    <n v="0"/>
    <n v="0"/>
    <n v="113.75"/>
    <n v="5"/>
    <n v="0"/>
    <n v="0"/>
    <n v="0"/>
    <n v="0"/>
    <n v="2"/>
    <n v="0"/>
    <n v="0"/>
    <n v="0"/>
    <n v="3"/>
    <n v="0"/>
    <n v="0"/>
    <n v="0"/>
    <n v="5"/>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m/>
    <m/>
    <m/>
    <m/>
    <x v="0"/>
    <x v="0"/>
    <x v="0"/>
    <x v="1"/>
    <x v="2"/>
    <x v="0"/>
    <x v="0"/>
    <x v="0"/>
    <x v="1"/>
    <x v="1"/>
    <s v="Ninguna"/>
    <m/>
    <m/>
    <m/>
    <m/>
    <m/>
    <m/>
    <x v="0"/>
    <m/>
    <m/>
    <x v="1"/>
    <m/>
    <m/>
    <m/>
    <x v="0"/>
    <x v="0"/>
    <x v="1"/>
    <x v="0"/>
    <x v="1"/>
    <x v="1"/>
    <m/>
    <m/>
    <x v="2"/>
    <s v="Poco probable"/>
    <s v="Poco probable"/>
    <s v="Probable"/>
    <s v="Probable"/>
    <s v="Probable"/>
    <x v="1"/>
    <m/>
    <m/>
    <m/>
    <m/>
    <m/>
    <m/>
    <m/>
    <m/>
    <m/>
    <m/>
    <m/>
    <m/>
    <m/>
    <m/>
    <m/>
    <m/>
    <m/>
    <m/>
    <m/>
    <m/>
    <m/>
    <m/>
    <m/>
    <m/>
    <m/>
    <m/>
    <m/>
    <m/>
    <m/>
    <m/>
    <m/>
    <m/>
    <m/>
    <m/>
    <m/>
    <x v="0"/>
    <m/>
    <m/>
    <m/>
    <m/>
    <m/>
    <m/>
    <m/>
    <m/>
    <m/>
    <x v="1"/>
    <x v="1"/>
    <x v="1"/>
    <x v="1"/>
    <x v="1"/>
    <x v="0"/>
    <x v="0"/>
    <x v="0"/>
    <m/>
    <x v="0"/>
    <s v="CAPACITACIÓNES EN ATENCION AL CLIENTE"/>
    <s v="Técnicas de recepción y atención al cliente"/>
    <s v="PREPARADOR DE PEDIDOS"/>
    <n v="9333"/>
    <m/>
    <m/>
    <m/>
    <m/>
    <m/>
    <m/>
    <m/>
    <m/>
    <m/>
    <m/>
    <m/>
    <m/>
    <m/>
    <m/>
    <m/>
    <m/>
    <m/>
    <m/>
    <m/>
    <m/>
    <s v="No"/>
    <m/>
    <m/>
    <m/>
    <m/>
    <m/>
    <x v="0"/>
    <s v="Importante"/>
    <s v="Importante"/>
    <s v="Importante"/>
    <s v="Importante"/>
    <s v="Importante"/>
    <s v="Importante"/>
    <s v="Importante"/>
    <s v="Ninguna"/>
    <m/>
    <x v="2"/>
    <x v="2"/>
    <x v="0"/>
    <x v="0"/>
    <x v="2"/>
    <x v="0"/>
    <x v="1"/>
    <x v="1"/>
    <x v="1"/>
    <x v="1"/>
    <x v="1"/>
    <x v="0"/>
    <m/>
    <s v="Dueño o propietario"/>
    <m/>
    <n v="10"/>
    <n v="56"/>
    <s v="Completo"/>
    <m/>
    <m/>
    <m/>
    <m/>
    <m/>
    <m/>
    <m/>
    <s v="5 a 10 personas ocupadas"/>
    <s v="5 a 10 personas ocupadas"/>
    <x v="2"/>
    <s v="Comercio"/>
    <x v="0"/>
    <x v="0"/>
    <x v="0"/>
    <x v="0"/>
    <x v="0"/>
    <x v="0"/>
    <x v="0"/>
    <x v="0"/>
    <x v="0"/>
    <x v="0"/>
    <x v="1"/>
    <x v="0"/>
    <x v="0"/>
    <x v="0"/>
    <x v="0"/>
    <x v="0"/>
    <x v="0"/>
    <x v="0"/>
    <x v="0"/>
    <x v="1"/>
    <x v="0"/>
    <x v="1"/>
    <x v="0"/>
    <x v="0"/>
    <x v="0"/>
    <x v="0"/>
    <x v="1"/>
    <s v="ATENCIÓN AL CLIENTE, RECEPCIÓN"/>
    <m/>
    <m/>
    <m/>
    <m/>
    <m/>
    <s v="ADMINISTRACIÓN Y GESTIÓN"/>
    <m/>
    <m/>
    <m/>
    <m/>
    <m/>
    <n v="22.75"/>
    <x v="0"/>
    <x v="0"/>
    <x v="0"/>
    <x v="0"/>
    <x v="0"/>
    <s v="Total"/>
  </r>
  <r>
    <n v="7072"/>
    <x v="0"/>
    <x v="0"/>
    <s v="La Catedral"/>
    <n v="56101"/>
    <s v="SERVICIO DE COMIDA EN RESTAURANTE"/>
    <s v="Servicio"/>
    <s v="Restaurantes y hoteles"/>
    <s v="Grandes (con 51 o más personas ocupadas)"/>
    <n v="6062024"/>
    <n v="6"/>
    <s v="Junio"/>
    <s v="Año Resultado Final"/>
    <n v="14"/>
    <n v="36"/>
    <n v="31072024"/>
    <n v="31"/>
    <s v="Julio"/>
    <s v="Año Resultado Final"/>
    <n v="1960"/>
    <n v="63"/>
    <x v="1"/>
    <s v="SERVICIO DE COMIDA EN RESTAURANTE"/>
    <s v="Restaurantes y parrilladas"/>
    <s v="Único"/>
    <x v="0"/>
    <m/>
    <m/>
    <n v="200"/>
    <n v="200"/>
    <n v="80"/>
    <n v="120"/>
    <n v="634.07407407407436"/>
    <n v="951.11111111111165"/>
    <n v="0"/>
    <n v="0"/>
    <n v="0"/>
    <n v="0"/>
    <n v="1109.6296296296302"/>
    <n v="0"/>
    <n v="0"/>
    <n v="0"/>
    <n v="475.55555555555583"/>
    <n v="0"/>
    <n v="0"/>
    <n v="0"/>
    <n v="1585.1851851851859"/>
    <n v="200"/>
    <n v="0"/>
    <n v="0"/>
    <n v="0"/>
    <n v="0"/>
    <n v="140"/>
    <n v="0"/>
    <n v="0"/>
    <n v="0"/>
    <n v="60"/>
    <n v="0"/>
    <n v="0"/>
    <n v="0"/>
    <n v="200"/>
    <x v="1"/>
    <s v="Convenio con organizaciones públicas"/>
    <m/>
    <x v="0"/>
    <s v="Decisión del directorio/propietarios de la empresa"/>
    <m/>
    <x v="1"/>
    <s v="Decisión del directorio/propietarios de la empresa"/>
    <m/>
    <x v="0"/>
    <m/>
    <m/>
    <x v="0"/>
    <m/>
    <m/>
    <x v="1"/>
    <m/>
    <n v="5246"/>
    <s v="ATENCION AL CLIENTE"/>
    <s v="No"/>
    <s v="Sí"/>
    <s v="Sí"/>
    <n v="5230"/>
    <s v="CAJERO"/>
    <s v="No"/>
    <s v="Sí"/>
    <s v="Sí"/>
    <n v="5120"/>
    <s v="COCINERO"/>
    <s v="No"/>
    <s v="Sí"/>
    <m/>
    <s v="Candidatos sin habilidades blandas o socioemocionales (proactividad, actitud de aprendizaje, compromiso, entre otros)"/>
    <m/>
    <m/>
    <s v="Candidatos que no aceptaron las condiciones laborales ofrecidas (ubicación, horario, remuneración)"/>
    <m/>
    <m/>
    <m/>
    <m/>
    <m/>
    <m/>
    <m/>
    <s v="Candidatos que no aceptaron las condiciones laborales ofrecidas (ubicación, horario, remuneración)"/>
    <m/>
    <m/>
    <m/>
    <m/>
    <m/>
    <m/>
    <m/>
    <s v="Candidatos que no aceptaron las condiciones laborales ofrecidas (ubicación, horario, remuneración)"/>
    <m/>
    <m/>
    <m/>
    <s v="Aumentar la remuneración para hacer la vacante más atractiva"/>
    <s v="Capacitar a los trabajadores actuales para que puedan cumplir funciones que estaban asignadas a esa vacante"/>
    <s v="Reasignar / redefinir los puestos de trabajo existentes"/>
    <m/>
    <m/>
    <m/>
    <m/>
    <m/>
    <m/>
    <m/>
    <m/>
    <x v="1"/>
    <x v="1"/>
    <x v="0"/>
    <x v="0"/>
    <x v="0"/>
    <x v="0"/>
    <x v="0"/>
    <x v="1"/>
    <x v="0"/>
    <x v="0"/>
    <x v="0"/>
    <x v="1"/>
    <x v="0"/>
    <m/>
    <m/>
    <m/>
    <s v="Redes sociales de la empresa (Facebook, Twitter, Instagram, etc)"/>
    <s v="Servicio Público de Empleo del Ministerio de Trabajo"/>
    <m/>
    <s v="Recomendaciones de trabajadores de la empresa u otros actores"/>
    <m/>
    <s v="Ferias de empleo"/>
    <m/>
    <s v="Contactos personales del empleador"/>
    <m/>
    <m/>
    <m/>
    <x v="0"/>
    <x v="0"/>
    <x v="0"/>
    <x v="1"/>
    <x v="0"/>
    <x v="1"/>
    <x v="0"/>
    <x v="2"/>
    <x v="2"/>
    <x v="2"/>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TECNICO EN ATENCION AL CLIENTE"/>
    <s v="Técnicas de recepción y atención al cliente"/>
    <s v="ATENCION AL CLIENTE"/>
    <n v="5246"/>
    <s v="TECNICO AUXILIAR EN CONTABILIDAD"/>
    <s v="Contabilidad básica"/>
    <s v="CAJERO"/>
    <n v="5230"/>
    <s v="TECNICA EN GASTRONOMIA"/>
    <s v="Gastronomía"/>
    <s v="COCINERA"/>
    <n v="5120"/>
    <m/>
    <m/>
    <m/>
    <m/>
    <m/>
    <m/>
    <m/>
    <m/>
    <m/>
    <m/>
    <m/>
    <m/>
    <s v="Si"/>
    <s v="Si"/>
    <s v="No"/>
    <m/>
    <m/>
    <m/>
    <x v="0"/>
    <s v="Muy importante"/>
    <s v="Muy importante"/>
    <s v="Muy importante"/>
    <s v="Muy importante"/>
    <s v="Muy importante"/>
    <s v="Muy importante"/>
    <s v="Muy importante"/>
    <s v="Ninguna"/>
    <m/>
    <x v="2"/>
    <x v="2"/>
    <x v="0"/>
    <x v="0"/>
    <x v="0"/>
    <x v="1"/>
    <x v="1"/>
    <x v="1"/>
    <x v="0"/>
    <x v="0"/>
    <x v="0"/>
    <x v="0"/>
    <m/>
    <s v="Jefe / Encargado (no propietario)"/>
    <m/>
    <n v="15"/>
    <n v="4"/>
    <s v="Completo"/>
    <m/>
    <m/>
    <m/>
    <m/>
    <m/>
    <m/>
    <m/>
    <s v="51 y más personas ocupadas"/>
    <s v="51 y más personas ocupadas"/>
    <x v="0"/>
    <s v="Restaurantes y hoteles"/>
    <x v="0"/>
    <x v="0"/>
    <x v="0"/>
    <x v="0"/>
    <x v="1"/>
    <x v="0"/>
    <x v="0"/>
    <x v="0"/>
    <x v="0"/>
    <x v="0"/>
    <x v="1"/>
    <x v="0"/>
    <x v="0"/>
    <x v="0"/>
    <x v="0"/>
    <x v="0"/>
    <x v="0"/>
    <x v="0"/>
    <x v="0"/>
    <x v="1"/>
    <x v="0"/>
    <x v="1"/>
    <x v="1"/>
    <x v="0"/>
    <x v="0"/>
    <x v="0"/>
    <x v="0"/>
    <s v="ATENCIÓN AL CLIENTE, RECEPCIÓN"/>
    <s v="CONTABILIDAD Y AUDITORIA"/>
    <s v="GASTRONOMIA"/>
    <m/>
    <m/>
    <m/>
    <s v="ADMINISTRACIÓN Y GESTIÓN"/>
    <s v="ADMINISTRACIÓN Y GESTIÓN"/>
    <s v="ALIMENTOS"/>
    <m/>
    <m/>
    <m/>
    <n v="7.92592592592593"/>
    <x v="2"/>
    <x v="2"/>
    <x v="1"/>
    <x v="0"/>
    <x v="0"/>
    <s v="Total"/>
  </r>
  <r>
    <n v="7277"/>
    <x v="0"/>
    <x v="0"/>
    <s v="La Encarnación"/>
    <n v="64190"/>
    <s v="SERVICIOS DE AHORRO Y CREDITO EN COOPERATIVA"/>
    <s v="Servicio"/>
    <s v="Intermediación financiera"/>
    <s v="Medianas (31 a 50 personas ocupadas)"/>
    <n v="5062024"/>
    <n v="5"/>
    <s v="Junio"/>
    <s v="Año Resultado Final"/>
    <n v="16"/>
    <n v="33"/>
    <n v="19072024"/>
    <n v="19"/>
    <s v="Julio"/>
    <s v="Año Resultado Final"/>
    <n v="2001"/>
    <n v="22"/>
    <x v="2"/>
    <s v="SERVICIOS DE AHORRO Y CREDITOS EN COOPERATIVA"/>
    <s v="Otros tipos de intermediación monetaria"/>
    <s v="Único"/>
    <x v="0"/>
    <m/>
    <m/>
    <n v="11"/>
    <n v="11"/>
    <n v="4"/>
    <n v="7"/>
    <n v="62.891566265060398"/>
    <n v="110.06024096385569"/>
    <n v="0"/>
    <n v="0"/>
    <n v="0"/>
    <n v="0"/>
    <n v="0"/>
    <n v="0"/>
    <n v="0"/>
    <n v="0"/>
    <n v="125.7831325301208"/>
    <n v="0"/>
    <n v="47.1686746987953"/>
    <n v="0"/>
    <n v="172.9518072289161"/>
    <n v="11"/>
    <n v="0"/>
    <n v="0"/>
    <n v="0"/>
    <n v="0"/>
    <n v="0"/>
    <n v="0"/>
    <n v="0"/>
    <n v="0"/>
    <n v="8"/>
    <n v="0"/>
    <n v="3"/>
    <n v="0"/>
    <n v="11"/>
    <x v="0"/>
    <m/>
    <m/>
    <x v="0"/>
    <s v="Decisión del directorio/propietarios de la empresa"/>
    <m/>
    <x v="0"/>
    <m/>
    <m/>
    <x v="0"/>
    <m/>
    <m/>
    <x v="0"/>
    <m/>
    <m/>
    <x v="0"/>
    <m/>
    <m/>
    <m/>
    <m/>
    <m/>
    <m/>
    <m/>
    <m/>
    <m/>
    <m/>
    <m/>
    <m/>
    <m/>
    <m/>
    <m/>
    <m/>
    <m/>
    <m/>
    <m/>
    <m/>
    <m/>
    <m/>
    <m/>
    <m/>
    <m/>
    <m/>
    <m/>
    <m/>
    <m/>
    <m/>
    <m/>
    <m/>
    <m/>
    <m/>
    <m/>
    <m/>
    <m/>
    <m/>
    <m/>
    <m/>
    <m/>
    <m/>
    <m/>
    <m/>
    <m/>
    <m/>
    <m/>
    <m/>
    <m/>
    <m/>
    <x v="0"/>
    <x v="1"/>
    <x v="0"/>
    <x v="0"/>
    <x v="0"/>
    <x v="0"/>
    <x v="0"/>
    <x v="1"/>
    <x v="1"/>
    <x v="0"/>
    <x v="0"/>
    <x v="1"/>
    <x v="0"/>
    <m/>
    <m/>
    <m/>
    <s v="Redes sociales de la empresa (Facebook, Twitter, Instagram, etc)"/>
    <m/>
    <m/>
    <s v="Recomendaciones de trabajadores de la empresa u otros actores"/>
    <m/>
    <m/>
    <m/>
    <m/>
    <m/>
    <m/>
    <m/>
    <x v="0"/>
    <x v="0"/>
    <x v="0"/>
    <x v="1"/>
    <x v="0"/>
    <x v="1"/>
    <x v="0"/>
    <x v="2"/>
    <x v="0"/>
    <x v="0"/>
    <s v="Ninguna"/>
    <m/>
    <m/>
    <m/>
    <m/>
    <m/>
    <m/>
    <x v="1"/>
    <m/>
    <m/>
    <x v="2"/>
    <s v="Ambos"/>
    <m/>
    <m/>
    <x v="0"/>
    <x v="0"/>
    <x v="1"/>
    <x v="1"/>
    <x v="1"/>
    <x v="1"/>
    <m/>
    <m/>
    <x v="2"/>
    <s v="Poco probable"/>
    <s v="Poco probable"/>
    <s v="Poco probable"/>
    <s v="Poco probable"/>
    <s v="Poco probable"/>
    <x v="2"/>
    <m/>
    <m/>
    <m/>
    <m/>
    <m/>
    <m/>
    <m/>
    <m/>
    <m/>
    <m/>
    <m/>
    <m/>
    <m/>
    <m/>
    <m/>
    <m/>
    <m/>
    <m/>
    <m/>
    <m/>
    <m/>
    <m/>
    <m/>
    <m/>
    <m/>
    <m/>
    <m/>
    <m/>
    <m/>
    <m/>
    <m/>
    <m/>
    <m/>
    <m/>
    <m/>
    <x v="0"/>
    <m/>
    <m/>
    <m/>
    <m/>
    <m/>
    <m/>
    <m/>
    <m/>
    <m/>
    <x v="0"/>
    <x v="0"/>
    <x v="0"/>
    <x v="1"/>
    <x v="0"/>
    <x v="0"/>
    <x v="0"/>
    <x v="0"/>
    <m/>
    <x v="0"/>
    <s v="MANEJO DE REDES SOCIALES"/>
    <s v="Social media y community manager"/>
    <s v="AUXILIAR DE MARKETING"/>
    <n v="3339"/>
    <m/>
    <m/>
    <m/>
    <m/>
    <m/>
    <m/>
    <m/>
    <m/>
    <m/>
    <m/>
    <m/>
    <m/>
    <m/>
    <m/>
    <m/>
    <m/>
    <m/>
    <m/>
    <m/>
    <m/>
    <s v="No"/>
    <m/>
    <m/>
    <m/>
    <m/>
    <m/>
    <x v="1"/>
    <s v="Muy importante"/>
    <s v="Importante"/>
    <s v="Muy importante"/>
    <s v="Muy importante"/>
    <s v="Importante"/>
    <s v="Importante"/>
    <s v="Muy importante"/>
    <s v="Ninguna"/>
    <m/>
    <x v="0"/>
    <x v="1"/>
    <x v="0"/>
    <x v="0"/>
    <x v="0"/>
    <x v="0"/>
    <x v="0"/>
    <x v="0"/>
    <x v="0"/>
    <x v="0"/>
    <x v="0"/>
    <x v="0"/>
    <m/>
    <s v="Gerente / Directivo"/>
    <m/>
    <n v="8"/>
    <n v="7"/>
    <s v="Completo"/>
    <m/>
    <m/>
    <m/>
    <m/>
    <m/>
    <m/>
    <m/>
    <s v="11 a 30 personas ocupadas"/>
    <s v="11 a 30 personas ocupadas"/>
    <x v="0"/>
    <s v="Intermediación financiera"/>
    <x v="0"/>
    <x v="0"/>
    <x v="0"/>
    <x v="0"/>
    <x v="0"/>
    <x v="0"/>
    <x v="0"/>
    <x v="0"/>
    <x v="0"/>
    <x v="0"/>
    <x v="1"/>
    <x v="0"/>
    <x v="0"/>
    <x v="0"/>
    <x v="0"/>
    <x v="0"/>
    <x v="0"/>
    <x v="0"/>
    <x v="0"/>
    <x v="1"/>
    <x v="1"/>
    <x v="1"/>
    <x v="0"/>
    <x v="0"/>
    <x v="0"/>
    <x v="0"/>
    <x v="0"/>
    <s v="USO Y MANEJO DE REDES SOCIALES"/>
    <m/>
    <m/>
    <m/>
    <m/>
    <m/>
    <s v="TIC"/>
    <m/>
    <m/>
    <m/>
    <m/>
    <m/>
    <n v="15.722891566265099"/>
    <x v="0"/>
    <x v="0"/>
    <x v="0"/>
    <x v="0"/>
    <x v="0"/>
    <s v="Total"/>
  </r>
  <r>
    <n v="7368"/>
    <x v="0"/>
    <x v="0"/>
    <s v="La Encarnación"/>
    <n v="56109"/>
    <s v="SERVICIO DE VENTAS DE MINUTAS"/>
    <s v="Servicio"/>
    <s v="Restaurantes y hoteles"/>
    <s v="Micro (5 a 10 personas ocupadas)"/>
    <n v="6062024"/>
    <n v="6"/>
    <s v="Junio"/>
    <s v="Año Resultado Final"/>
    <n v="15"/>
    <n v="27"/>
    <n v="6062024"/>
    <n v="6"/>
    <s v="Junio"/>
    <s v="Año Resultado Final"/>
    <n v="1999"/>
    <n v="24"/>
    <x v="2"/>
    <s v="SERVICIOS DE VENTA DE MINUTAS"/>
    <s v="Otros servicios de suministro de alimentos para consumo inmediato  n.c.p."/>
    <s v="Único"/>
    <x v="0"/>
    <m/>
    <m/>
    <n v="7"/>
    <n v="7"/>
    <n v="4"/>
    <n v="3"/>
    <n v="53.074626865671597"/>
    <n v="39.805970149253696"/>
    <n v="0"/>
    <n v="26.537313432835798"/>
    <n v="0"/>
    <n v="0"/>
    <n v="53.074626865671597"/>
    <n v="0"/>
    <n v="0"/>
    <n v="0"/>
    <n v="13.268656716417899"/>
    <n v="0"/>
    <n v="0"/>
    <n v="0"/>
    <n v="92.8805970149253"/>
    <n v="7"/>
    <n v="0"/>
    <n v="2"/>
    <n v="0"/>
    <n v="0"/>
    <n v="4"/>
    <n v="0"/>
    <n v="0"/>
    <n v="0"/>
    <n v="1"/>
    <n v="0"/>
    <n v="0"/>
    <n v="0"/>
    <n v="7"/>
    <x v="1"/>
    <s v="Decisión del directorio/propietarios de la empresa"/>
    <m/>
    <x v="1"/>
    <m/>
    <m/>
    <x v="1"/>
    <s v="Decisión del directorio/propietarios de la empresa"/>
    <m/>
    <x v="0"/>
    <m/>
    <m/>
    <x v="0"/>
    <m/>
    <m/>
    <x v="1"/>
    <m/>
    <n v="9412"/>
    <s v="AYUDANTE DE COCINA"/>
    <s v="Sí"/>
    <s v="No"/>
    <s v="No"/>
    <m/>
    <m/>
    <m/>
    <m/>
    <m/>
    <m/>
    <m/>
    <m/>
    <m/>
    <m/>
    <m/>
    <m/>
    <m/>
    <m/>
    <m/>
    <m/>
    <m/>
    <m/>
    <m/>
    <m/>
    <m/>
    <m/>
    <m/>
    <m/>
    <m/>
    <m/>
    <m/>
    <m/>
    <m/>
    <m/>
    <m/>
    <m/>
    <m/>
    <m/>
    <m/>
    <m/>
    <m/>
    <m/>
    <m/>
    <m/>
    <m/>
    <m/>
    <m/>
    <m/>
    <x v="0"/>
    <x v="0"/>
    <x v="0"/>
    <x v="0"/>
    <x v="1"/>
    <x v="0"/>
    <x v="0"/>
    <x v="0"/>
    <x v="0"/>
    <x v="0"/>
    <x v="1"/>
    <x v="1"/>
    <x v="0"/>
    <m/>
    <m/>
    <m/>
    <m/>
    <m/>
    <m/>
    <s v="Recomendaciones de trabajadores de la empresa u otros actores"/>
    <m/>
    <m/>
    <m/>
    <m/>
    <m/>
    <m/>
    <m/>
    <x v="0"/>
    <x v="1"/>
    <x v="2"/>
    <x v="2"/>
    <x v="0"/>
    <x v="2"/>
    <x v="1"/>
    <x v="0"/>
    <x v="1"/>
    <x v="1"/>
    <s v="Ninguna"/>
    <m/>
    <m/>
    <m/>
    <m/>
    <m/>
    <m/>
    <x v="1"/>
    <m/>
    <m/>
    <x v="1"/>
    <m/>
    <m/>
    <m/>
    <x v="1"/>
    <x v="1"/>
    <x v="1"/>
    <x v="1"/>
    <x v="1"/>
    <x v="1"/>
    <m/>
    <m/>
    <x v="2"/>
    <s v="Poco probable"/>
    <s v="Probable"/>
    <s v="Poco probable"/>
    <s v="Poco probable"/>
    <s v="Probable"/>
    <x v="1"/>
    <m/>
    <m/>
    <m/>
    <m/>
    <m/>
    <m/>
    <m/>
    <m/>
    <m/>
    <m/>
    <m/>
    <m/>
    <m/>
    <m/>
    <m/>
    <m/>
    <m/>
    <m/>
    <m/>
    <m/>
    <m/>
    <m/>
    <m/>
    <m/>
    <m/>
    <m/>
    <m/>
    <m/>
    <m/>
    <m/>
    <m/>
    <m/>
    <m/>
    <m/>
    <m/>
    <x v="0"/>
    <m/>
    <m/>
    <m/>
    <m/>
    <m/>
    <m/>
    <m/>
    <m/>
    <m/>
    <x v="1"/>
    <x v="0"/>
    <x v="1"/>
    <x v="1"/>
    <x v="0"/>
    <x v="0"/>
    <x v="0"/>
    <x v="0"/>
    <m/>
    <x v="1"/>
    <m/>
    <m/>
    <m/>
    <m/>
    <m/>
    <m/>
    <m/>
    <m/>
    <m/>
    <m/>
    <m/>
    <m/>
    <m/>
    <m/>
    <m/>
    <m/>
    <m/>
    <m/>
    <m/>
    <m/>
    <m/>
    <m/>
    <m/>
    <m/>
    <m/>
    <m/>
    <m/>
    <m/>
    <m/>
    <m/>
    <x v="0"/>
    <s v="Importante"/>
    <s v="Importante"/>
    <s v="Importante"/>
    <s v="Importante"/>
    <s v="Importante"/>
    <s v="Muy importante"/>
    <s v="Muy importante"/>
    <s v="Ninguna"/>
    <m/>
    <x v="2"/>
    <x v="2"/>
    <x v="1"/>
    <x v="1"/>
    <x v="0"/>
    <x v="0"/>
    <x v="1"/>
    <x v="0"/>
    <x v="1"/>
    <x v="1"/>
    <x v="0"/>
    <x v="0"/>
    <m/>
    <s v="Dueño o propietario"/>
    <m/>
    <n v="20"/>
    <n v="51"/>
    <s v="Completo"/>
    <m/>
    <m/>
    <m/>
    <m/>
    <m/>
    <m/>
    <s v="SIN COMENTARIOS"/>
    <s v="5 a 10 personas ocupadas"/>
    <s v="5 a 10 personas ocupadas"/>
    <x v="0"/>
    <s v="Restaurantes y hoteles"/>
    <x v="0"/>
    <x v="0"/>
    <x v="0"/>
    <x v="0"/>
    <x v="0"/>
    <x v="0"/>
    <x v="0"/>
    <x v="0"/>
    <x v="1"/>
    <x v="0"/>
    <x v="1"/>
    <x v="0"/>
    <x v="0"/>
    <x v="0"/>
    <x v="0"/>
    <x v="0"/>
    <x v="0"/>
    <x v="0"/>
    <x v="0"/>
    <x v="1"/>
    <x v="0"/>
    <x v="1"/>
    <x v="0"/>
    <x v="0"/>
    <x v="0"/>
    <x v="0"/>
    <x v="0"/>
    <m/>
    <m/>
    <m/>
    <m/>
    <m/>
    <m/>
    <m/>
    <m/>
    <m/>
    <m/>
    <m/>
    <m/>
    <n v="13.268656716417899"/>
    <x v="1"/>
    <x v="1"/>
    <x v="1"/>
    <x v="0"/>
    <x v="1"/>
    <s v="Total"/>
  </r>
  <r>
    <n v="7472"/>
    <x v="0"/>
    <x v="0"/>
    <s v="La Catedral"/>
    <n v="68100"/>
    <s v="ACTIVIDADES INMOBILIARIAS"/>
    <s v="Servicio"/>
    <s v="Servicios inmobiliarios"/>
    <s v="Micro (5 a 10 personas ocupadas)"/>
    <n v="6062024"/>
    <n v="6"/>
    <s v="Junio"/>
    <s v="Año Resultado Final"/>
    <n v="13"/>
    <n v="54"/>
    <n v="7062024"/>
    <n v="7"/>
    <s v="Junio"/>
    <s v="Año Resultado Final"/>
    <n v="1972"/>
    <n v="51"/>
    <x v="1"/>
    <s v="INMOBILIARIA\n GESTIONES\n VENTAS"/>
    <s v="Actividades inmobiliarias realizadas con bienes propios o arrendados"/>
    <s v="Único"/>
    <x v="0"/>
    <m/>
    <m/>
    <n v="5"/>
    <n v="5"/>
    <n v="3"/>
    <n v="2"/>
    <n v="39.805970149253696"/>
    <n v="26.537313432835798"/>
    <n v="0"/>
    <n v="0"/>
    <n v="0"/>
    <n v="0"/>
    <n v="0"/>
    <n v="0"/>
    <n v="13.268656716417899"/>
    <n v="0"/>
    <n v="53.074626865671597"/>
    <n v="0"/>
    <n v="0"/>
    <n v="0"/>
    <n v="66.343283582089498"/>
    <n v="5"/>
    <n v="0"/>
    <n v="0"/>
    <n v="0"/>
    <n v="0"/>
    <n v="0"/>
    <n v="0"/>
    <n v="1"/>
    <n v="0"/>
    <n v="4"/>
    <n v="0"/>
    <n v="0"/>
    <n v="0"/>
    <n v="5"/>
    <x v="0"/>
    <m/>
    <m/>
    <x v="1"/>
    <m/>
    <m/>
    <x v="1"/>
    <s v="Decisión del directorio/propietarios de la empresa"/>
    <m/>
    <x v="0"/>
    <m/>
    <m/>
    <x v="0"/>
    <m/>
    <m/>
    <x v="0"/>
    <m/>
    <m/>
    <m/>
    <m/>
    <m/>
    <m/>
    <m/>
    <m/>
    <m/>
    <m/>
    <m/>
    <m/>
    <m/>
    <m/>
    <m/>
    <m/>
    <m/>
    <m/>
    <m/>
    <m/>
    <m/>
    <m/>
    <m/>
    <m/>
    <m/>
    <m/>
    <m/>
    <m/>
    <m/>
    <m/>
    <m/>
    <m/>
    <m/>
    <m/>
    <m/>
    <m/>
    <m/>
    <m/>
    <m/>
    <m/>
    <m/>
    <m/>
    <m/>
    <m/>
    <m/>
    <m/>
    <m/>
    <m/>
    <m/>
    <m/>
    <x v="0"/>
    <x v="1"/>
    <x v="0"/>
    <x v="0"/>
    <x v="0"/>
    <x v="0"/>
    <x v="0"/>
    <x v="1"/>
    <x v="0"/>
    <x v="1"/>
    <x v="1"/>
    <x v="0"/>
    <x v="0"/>
    <m/>
    <s v="Anuncio en un medio de prensa impreso"/>
    <m/>
    <m/>
    <m/>
    <m/>
    <m/>
    <m/>
    <m/>
    <m/>
    <m/>
    <m/>
    <m/>
    <m/>
    <x v="0"/>
    <x v="0"/>
    <x v="0"/>
    <x v="2"/>
    <x v="0"/>
    <x v="1"/>
    <x v="0"/>
    <x v="0"/>
    <x v="1"/>
    <x v="1"/>
    <s v="Ninguna"/>
    <m/>
    <m/>
    <m/>
    <m/>
    <m/>
    <m/>
    <x v="1"/>
    <m/>
    <m/>
    <x v="1"/>
    <m/>
    <m/>
    <m/>
    <x v="1"/>
    <x v="1"/>
    <x v="1"/>
    <x v="1"/>
    <x v="1"/>
    <x v="1"/>
    <m/>
    <m/>
    <x v="2"/>
    <s v="Probable"/>
    <s v="Poco probable"/>
    <s v="Poco probable"/>
    <s v="Probable"/>
    <s v="Probable"/>
    <x v="0"/>
    <s v="VENDEDORES DE LOTES"/>
    <n v="3334"/>
    <n v="1"/>
    <n v="1"/>
    <n v="1"/>
    <n v="1"/>
    <n v="1"/>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Importante"/>
    <s v="Importante"/>
    <s v="Muy importante"/>
    <s v="Ninguna"/>
    <m/>
    <x v="0"/>
    <x v="2"/>
    <x v="0"/>
    <x v="0"/>
    <x v="0"/>
    <x v="2"/>
    <x v="1"/>
    <x v="1"/>
    <x v="0"/>
    <x v="1"/>
    <x v="0"/>
    <x v="0"/>
    <m/>
    <s v="Administrador/Contador"/>
    <m/>
    <n v="11"/>
    <n v="28"/>
    <s v="Completo"/>
    <m/>
    <m/>
    <m/>
    <m/>
    <m/>
    <m/>
    <m/>
    <s v="5 a 10 personas ocupadas"/>
    <s v="5 a 10 personas ocupadas"/>
    <x v="0"/>
    <s v="Servicios inmobiliarios"/>
    <x v="0"/>
    <x v="0"/>
    <x v="0"/>
    <x v="0"/>
    <x v="0"/>
    <x v="0"/>
    <x v="0"/>
    <x v="0"/>
    <x v="0"/>
    <x v="0"/>
    <x v="1"/>
    <x v="1"/>
    <x v="0"/>
    <x v="0"/>
    <x v="0"/>
    <x v="0"/>
    <x v="0"/>
    <x v="0"/>
    <x v="0"/>
    <x v="1"/>
    <x v="0"/>
    <x v="1"/>
    <x v="0"/>
    <x v="0"/>
    <x v="0"/>
    <x v="0"/>
    <x v="0"/>
    <m/>
    <m/>
    <m/>
    <m/>
    <m/>
    <m/>
    <m/>
    <m/>
    <m/>
    <m/>
    <m/>
    <m/>
    <n v="13.268656716417899"/>
    <x v="0"/>
    <x v="0"/>
    <x v="1"/>
    <x v="1"/>
    <x v="2"/>
    <s v="Total"/>
  </r>
  <r>
    <n v="7509"/>
    <x v="0"/>
    <x v="0"/>
    <s v="La Catedral"/>
    <n v="68100"/>
    <s v="ACTIVIDADES INMOBILIARIAS"/>
    <s v="Servicio"/>
    <s v="Servicios inmobiliarios"/>
    <s v="Grandes (con 51 o más personas ocupadas)"/>
    <n v="15072024"/>
    <n v="15"/>
    <s v="Julio"/>
    <s v="Año Resultado Final"/>
    <n v="9"/>
    <n v="23"/>
    <n v="31072024"/>
    <n v="31"/>
    <s v="Julio"/>
    <s v="Año Resultado Final"/>
    <n v="1969"/>
    <n v="54"/>
    <x v="1"/>
    <s v="ACTIVIDADES INMOBILIARIAS LOTEAMIENTOS PROPIOS Y ADMINISTRATIVOS"/>
    <s v="Actividades inmobiliarias realizadas con bienes propios o arrendados"/>
    <s v="Casa Matriz"/>
    <x v="1"/>
    <n v="11"/>
    <n v="5"/>
    <n v="173"/>
    <n v="89"/>
    <n v="61"/>
    <n v="28"/>
    <n v="483.48148148148175"/>
    <n v="221.92592592592604"/>
    <n v="0"/>
    <n v="0"/>
    <n v="0"/>
    <n v="0"/>
    <n v="103.03703703703709"/>
    <n v="0"/>
    <n v="0"/>
    <n v="0"/>
    <n v="293.25925925925941"/>
    <n v="198.14814814814824"/>
    <n v="47.555555555555578"/>
    <n v="63.40740740740744"/>
    <n v="705.40740740740773"/>
    <n v="89"/>
    <n v="0"/>
    <n v="0"/>
    <n v="0"/>
    <n v="0"/>
    <n v="13"/>
    <n v="0"/>
    <n v="0"/>
    <n v="0"/>
    <n v="37"/>
    <n v="25"/>
    <n v="6"/>
    <n v="8"/>
    <n v="89"/>
    <x v="1"/>
    <s v="Decisión del directorio/propietarios de la empresa"/>
    <m/>
    <x v="0"/>
    <s v="Decisión del directorio/propietarios de la empresa"/>
    <m/>
    <x v="0"/>
    <m/>
    <m/>
    <x v="1"/>
    <s v="Convenios con organizaciones privadas y/o ONG"/>
    <m/>
    <x v="0"/>
    <m/>
    <m/>
    <x v="1"/>
    <m/>
    <n v="4226"/>
    <s v="ATENCION AL CLIENTE DE SALON"/>
    <s v="Sí"/>
    <s v="No"/>
    <s v="Sí"/>
    <n v="4416"/>
    <s v="ANALISTA DE DOCUMENTACIÓN"/>
    <s v="Sí"/>
    <s v="No"/>
    <s v="Sí"/>
    <n v="2512"/>
    <s v="DESARROLLADOR  INFORMÁTICO"/>
    <s v="Sí"/>
    <s v="Sí"/>
    <m/>
    <m/>
    <m/>
    <m/>
    <m/>
    <m/>
    <m/>
    <m/>
    <m/>
    <m/>
    <m/>
    <m/>
    <m/>
    <m/>
    <m/>
    <m/>
    <m/>
    <m/>
    <m/>
    <s v="Candidatos con falt de experiencia laboral"/>
    <s v="Candidatos que no aceptaron las condiciones laborales ofrecidas (ubicación, horario, remuneración)"/>
    <s v="Falta de postulantes/candidatos"/>
    <m/>
    <m/>
    <s v="Aumentar la remuneración para hacer la vacante más atractiva"/>
    <m/>
    <m/>
    <m/>
    <m/>
    <m/>
    <s v="Redefinir el perfil y características de la vacante"/>
    <s v="Aumentar los esfuerzos en el reclutamiento (más divulgación de la vacante, más bolsas de empleo)"/>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m/>
    <s v="Banco de currículos de la empresa"/>
    <m/>
    <m/>
    <x v="0"/>
    <x v="0"/>
    <x v="0"/>
    <x v="1"/>
    <x v="0"/>
    <x v="1"/>
    <x v="0"/>
    <x v="2"/>
    <x v="2"/>
    <x v="2"/>
    <s v="Ninguna"/>
    <m/>
    <m/>
    <m/>
    <m/>
    <m/>
    <m/>
    <x v="1"/>
    <m/>
    <m/>
    <x v="1"/>
    <m/>
    <m/>
    <m/>
    <x v="1"/>
    <x v="1"/>
    <x v="1"/>
    <x v="1"/>
    <x v="1"/>
    <x v="1"/>
    <m/>
    <m/>
    <x v="3"/>
    <s v="Probable"/>
    <s v="Poco probable"/>
    <s v="Poco probable"/>
    <s v="Muy probable"/>
    <s v="Poco probable"/>
    <x v="0"/>
    <s v="ATENCION al cliente de salón"/>
    <n v="4226"/>
    <n v="10"/>
    <n v="10"/>
    <n v="10"/>
    <n v="10"/>
    <n v="10"/>
    <s v="Asesores de ventas externos"/>
    <n v="3322"/>
    <n v="5"/>
    <n v="5"/>
    <n v="5"/>
    <n v="5"/>
    <n v="5"/>
    <m/>
    <m/>
    <m/>
    <m/>
    <m/>
    <m/>
    <m/>
    <m/>
    <m/>
    <m/>
    <m/>
    <m/>
    <m/>
    <m/>
    <m/>
    <m/>
    <m/>
    <m/>
    <m/>
    <m/>
    <m/>
    <x v="0"/>
    <m/>
    <m/>
    <m/>
    <m/>
    <m/>
    <m/>
    <m/>
    <m/>
    <m/>
    <x v="1"/>
    <x v="1"/>
    <x v="1"/>
    <x v="0"/>
    <x v="1"/>
    <x v="1"/>
    <x v="0"/>
    <x v="0"/>
    <m/>
    <x v="0"/>
    <s v="CAPACITACIÓNES EN DESARROLLO INMOBILIARIO"/>
    <s v="OTROS"/>
    <s v="INGENIERO CIVIL"/>
    <n v="2142"/>
    <s v="CAPACITACIÓNES EN DESARROLLADORES DE PROGRAMAS INFORMÁTICOS"/>
    <s v="Redes y sistemas informáticos"/>
    <s v="DESARROLLADORES EN TECNOLOGÍA"/>
    <n v="2512"/>
    <m/>
    <m/>
    <m/>
    <m/>
    <m/>
    <m/>
    <m/>
    <m/>
    <m/>
    <m/>
    <m/>
    <m/>
    <m/>
    <m/>
    <m/>
    <m/>
    <s v="Si"/>
    <s v="No"/>
    <m/>
    <m/>
    <m/>
    <m/>
    <x v="1"/>
    <s v="Muy importante"/>
    <s v="Muy importante"/>
    <s v="Muy importante"/>
    <s v="Muy importante"/>
    <s v="Muy importante"/>
    <s v="Importante"/>
    <s v="Importante"/>
    <s v="Ninguna"/>
    <m/>
    <x v="0"/>
    <x v="2"/>
    <x v="2"/>
    <x v="1"/>
    <x v="0"/>
    <x v="0"/>
    <x v="1"/>
    <x v="1"/>
    <x v="0"/>
    <x v="0"/>
    <x v="0"/>
    <x v="0"/>
    <m/>
    <s v="Gerente / Directivo"/>
    <m/>
    <n v="15"/>
    <n v="31"/>
    <s v="Completo"/>
    <m/>
    <m/>
    <m/>
    <m/>
    <m/>
    <m/>
    <m/>
    <s v="51 y más personas ocupadas"/>
    <s v="51 y más personas ocupadas"/>
    <x v="0"/>
    <s v="Servicios inmobiliarios"/>
    <x v="0"/>
    <x v="1"/>
    <x v="0"/>
    <x v="1"/>
    <x v="0"/>
    <x v="0"/>
    <x v="0"/>
    <x v="0"/>
    <x v="0"/>
    <x v="0"/>
    <x v="1"/>
    <x v="1"/>
    <x v="1"/>
    <x v="0"/>
    <x v="0"/>
    <x v="0"/>
    <x v="0"/>
    <x v="0"/>
    <x v="0"/>
    <x v="0"/>
    <x v="0"/>
    <x v="1"/>
    <x v="0"/>
    <x v="0"/>
    <x v="0"/>
    <x v="0"/>
    <x v="0"/>
    <s v="CONSTRUCCIÓN"/>
    <s v="DESARROLLO INFORMATICO Y LENGUAJE DE PROGRAMACIÓN"/>
    <m/>
    <m/>
    <m/>
    <m/>
    <s v="CONSTRUCCIÓN"/>
    <s v="TIC"/>
    <m/>
    <m/>
    <m/>
    <m/>
    <n v="7.92592592592593"/>
    <x v="1"/>
    <x v="2"/>
    <x v="1"/>
    <x v="0"/>
    <x v="0"/>
    <s v="Total"/>
  </r>
  <r>
    <n v="7592"/>
    <x v="0"/>
    <x v="0"/>
    <s v="La Catedral"/>
    <n v="93110"/>
    <s v="SERVICIOS DE GIMNASIO"/>
    <s v="Servicio"/>
    <s v="Servicios a los hogares"/>
    <s v="Micro (5 a 10 personas ocupadas)"/>
    <n v="7062024"/>
    <n v="7"/>
    <s v="Junio"/>
    <s v="Año Resultado Final"/>
    <n v="10"/>
    <n v="46"/>
    <n v="27062024"/>
    <n v="27"/>
    <s v="Junio"/>
    <s v="Año Resultado Final"/>
    <n v="1988"/>
    <n v="35"/>
    <x v="1"/>
    <s v="SERVICIOS DE GIMNASIO"/>
    <s v="Administración de instalaciones deportivas"/>
    <s v="Único"/>
    <x v="0"/>
    <m/>
    <m/>
    <n v="8"/>
    <n v="8"/>
    <n v="2"/>
    <n v="6"/>
    <n v="26.537313432835798"/>
    <n v="79.611940298507392"/>
    <n v="0"/>
    <n v="0"/>
    <n v="0"/>
    <n v="0"/>
    <n v="106.14925373134319"/>
    <n v="0"/>
    <n v="0"/>
    <n v="0"/>
    <n v="0"/>
    <n v="0"/>
    <n v="0"/>
    <n v="0"/>
    <n v="106.14925373134319"/>
    <n v="8"/>
    <n v="0"/>
    <n v="0"/>
    <n v="0"/>
    <n v="0"/>
    <n v="8"/>
    <n v="0"/>
    <n v="0"/>
    <n v="0"/>
    <n v="0"/>
    <n v="0"/>
    <n v="0"/>
    <n v="0"/>
    <n v="8"/>
    <x v="1"/>
    <s v="Decisión del directorio/propietarios de la empresa"/>
    <m/>
    <x v="1"/>
    <m/>
    <m/>
    <x v="1"/>
    <s v="Decisión del directorio/propietarios de la empresa"/>
    <m/>
    <x v="0"/>
    <m/>
    <m/>
    <x v="0"/>
    <m/>
    <m/>
    <x v="1"/>
    <m/>
    <n v="4226"/>
    <s v="ATENCION AL CLIENTE"/>
    <s v="Sí"/>
    <s v="No"/>
    <s v="No"/>
    <m/>
    <m/>
    <m/>
    <m/>
    <m/>
    <m/>
    <m/>
    <m/>
    <m/>
    <m/>
    <m/>
    <m/>
    <m/>
    <m/>
    <m/>
    <m/>
    <m/>
    <m/>
    <m/>
    <m/>
    <m/>
    <m/>
    <m/>
    <m/>
    <m/>
    <m/>
    <m/>
    <m/>
    <m/>
    <m/>
    <m/>
    <m/>
    <m/>
    <m/>
    <m/>
    <m/>
    <m/>
    <m/>
    <m/>
    <m/>
    <m/>
    <m/>
    <m/>
    <m/>
    <x v="1"/>
    <x v="0"/>
    <x v="0"/>
    <x v="0"/>
    <x v="1"/>
    <x v="0"/>
    <x v="0"/>
    <x v="1"/>
    <x v="1"/>
    <x v="0"/>
    <x v="1"/>
    <x v="1"/>
    <x v="0"/>
    <m/>
    <m/>
    <m/>
    <s v="Redes sociales de la empresa (Facebook, Twitter, Instagram, etc)"/>
    <m/>
    <m/>
    <m/>
    <m/>
    <m/>
    <m/>
    <s v="Contactos personales del empleador"/>
    <m/>
    <m/>
    <m/>
    <x v="0"/>
    <x v="0"/>
    <x v="0"/>
    <x v="2"/>
    <x v="0"/>
    <x v="2"/>
    <x v="0"/>
    <x v="0"/>
    <x v="2"/>
    <x v="1"/>
    <s v="Ninguna"/>
    <m/>
    <m/>
    <m/>
    <m/>
    <m/>
    <m/>
    <x v="1"/>
    <m/>
    <m/>
    <x v="1"/>
    <m/>
    <m/>
    <m/>
    <x v="1"/>
    <x v="1"/>
    <x v="1"/>
    <x v="1"/>
    <x v="1"/>
    <x v="1"/>
    <m/>
    <m/>
    <x v="2"/>
    <s v="Probable"/>
    <s v="Poco probable"/>
    <s v="Poco probable"/>
    <s v="Probable"/>
    <s v="Probable"/>
    <x v="0"/>
    <s v="PERSONAL TRAINER"/>
    <n v="3423"/>
    <n v="2"/>
    <n v="2"/>
    <n v="2"/>
    <n v="2"/>
    <n v="2"/>
    <s v="LIMPIADOR"/>
    <n v="9112"/>
    <n v="3"/>
    <n v="3"/>
    <n v="3"/>
    <n v="3"/>
    <n v="3"/>
    <s v="cajera"/>
    <n v="5230"/>
    <n v="2"/>
    <n v="2"/>
    <n v="2"/>
    <n v="2"/>
    <n v="2"/>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2"/>
    <x v="0"/>
    <x v="2"/>
    <x v="2"/>
    <x v="2"/>
    <x v="1"/>
    <x v="1"/>
    <x v="1"/>
    <x v="1"/>
    <x v="1"/>
    <x v="0"/>
    <m/>
    <s v="Gerente / Directivo"/>
    <m/>
    <n v="13"/>
    <n v="29"/>
    <s v="Completo"/>
    <m/>
    <m/>
    <m/>
    <m/>
    <m/>
    <m/>
    <m/>
    <s v="5 a 10 personas ocupadas"/>
    <s v="5 a 10 personas ocupadas"/>
    <x v="0"/>
    <s v="Servicios a los hogares"/>
    <x v="0"/>
    <x v="0"/>
    <x v="0"/>
    <x v="1"/>
    <x v="0"/>
    <x v="0"/>
    <x v="0"/>
    <x v="0"/>
    <x v="0"/>
    <x v="0"/>
    <x v="1"/>
    <x v="1"/>
    <x v="0"/>
    <x v="1"/>
    <x v="0"/>
    <x v="0"/>
    <x v="0"/>
    <x v="1"/>
    <x v="0"/>
    <x v="1"/>
    <x v="0"/>
    <x v="1"/>
    <x v="0"/>
    <x v="0"/>
    <x v="0"/>
    <x v="0"/>
    <x v="0"/>
    <m/>
    <m/>
    <m/>
    <m/>
    <m/>
    <m/>
    <m/>
    <m/>
    <m/>
    <m/>
    <m/>
    <m/>
    <n v="13.268656716417899"/>
    <x v="1"/>
    <x v="1"/>
    <x v="1"/>
    <x v="0"/>
    <x v="1"/>
    <s v="Total"/>
  </r>
  <r>
    <n v="7610"/>
    <x v="0"/>
    <x v="0"/>
    <s v="La Encarnación"/>
    <n v="25999"/>
    <s v="FABRICACION DE MEDALLAS, TROFEOS, COPAS, PLACAS DE METAL Y MADERA"/>
    <s v="Industria"/>
    <s v="Manufactura"/>
    <s v="Pequeñas (11 a 30 personas ocupadas)"/>
    <n v="7062024"/>
    <n v="7"/>
    <s v="Junio"/>
    <s v="Año Resultado Final"/>
    <n v="9"/>
    <n v="37"/>
    <n v="7062024"/>
    <n v="7"/>
    <s v="Junio"/>
    <s v="Año Resultado Final"/>
    <n v="1986"/>
    <n v="37"/>
    <x v="1"/>
    <s v="FABRICACION DE TROFEO MEDALLAS PLACAS Y BANDERAS ARTESANALES"/>
    <s v="Fabricación de otros productos elaborados de metal n.c.p."/>
    <s v="Único"/>
    <x v="0"/>
    <m/>
    <m/>
    <n v="17"/>
    <n v="17"/>
    <n v="11"/>
    <n v="6"/>
    <n v="87.765957446808528"/>
    <n v="47.872340425531924"/>
    <n v="0"/>
    <n v="0"/>
    <n v="0"/>
    <n v="0"/>
    <n v="63.829787234042563"/>
    <n v="0"/>
    <n v="0"/>
    <n v="0"/>
    <n v="15.957446808510641"/>
    <n v="55.851063829787243"/>
    <n v="0"/>
    <n v="0"/>
    <n v="135.63829787234044"/>
    <n v="17"/>
    <n v="0"/>
    <n v="0"/>
    <n v="0"/>
    <n v="0"/>
    <n v="8"/>
    <n v="0"/>
    <n v="0"/>
    <n v="0"/>
    <n v="2"/>
    <n v="7"/>
    <n v="0"/>
    <n v="0"/>
    <n v="17"/>
    <x v="1"/>
    <s v="Decisión del directorio/propietarios de la empresa"/>
    <m/>
    <x v="0"/>
    <s v="Decisión del directorio/propietarios de la empresa"/>
    <m/>
    <x v="1"/>
    <s v="Ley de inserción al empleo juvenil (Ley 4951/2013, Decreto 4345/15, Ley 6305/18 - Modificación de artículo 5)"/>
    <m/>
    <x v="0"/>
    <m/>
    <m/>
    <x v="0"/>
    <m/>
    <m/>
    <x v="1"/>
    <m/>
    <n v="4226"/>
    <s v="ATENCION AL CLIENTE"/>
    <s v="Sí"/>
    <s v="No"/>
    <s v="Sí"/>
    <n v="8122"/>
    <s v="OPERARIOS DE PRODUCCIÓN"/>
    <s v="Sí"/>
    <s v="No"/>
    <s v="No"/>
    <m/>
    <m/>
    <m/>
    <m/>
    <m/>
    <m/>
    <m/>
    <m/>
    <m/>
    <m/>
    <m/>
    <m/>
    <m/>
    <m/>
    <m/>
    <m/>
    <m/>
    <m/>
    <m/>
    <m/>
    <m/>
    <m/>
    <m/>
    <m/>
    <m/>
    <m/>
    <m/>
    <m/>
    <m/>
    <m/>
    <m/>
    <m/>
    <m/>
    <m/>
    <m/>
    <m/>
    <m/>
    <m/>
    <m/>
    <x v="0"/>
    <x v="0"/>
    <x v="0"/>
    <x v="1"/>
    <x v="1"/>
    <x v="0"/>
    <x v="0"/>
    <x v="1"/>
    <x v="0"/>
    <x v="0"/>
    <x v="1"/>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m/>
    <m/>
    <m/>
    <m/>
    <m/>
    <x v="0"/>
    <x v="0"/>
    <x v="0"/>
    <x v="0"/>
    <x v="0"/>
    <x v="1"/>
    <x v="0"/>
    <x v="0"/>
    <x v="1"/>
    <x v="1"/>
    <s v="Ninguna"/>
    <m/>
    <m/>
    <m/>
    <m/>
    <s v="Nuevas contrataciones"/>
    <m/>
    <x v="1"/>
    <m/>
    <m/>
    <x v="1"/>
    <m/>
    <m/>
    <m/>
    <x v="1"/>
    <x v="0"/>
    <x v="0"/>
    <x v="0"/>
    <x v="1"/>
    <x v="1"/>
    <m/>
    <m/>
    <x v="3"/>
    <s v="Probable"/>
    <s v="Poco probable"/>
    <s v="Poco probable"/>
    <s v="Muy probable"/>
    <s v="Probable"/>
    <x v="0"/>
    <s v="OPERARIOS de producción"/>
    <n v="8122"/>
    <n v="5"/>
    <n v="5"/>
    <n v="5"/>
    <n v="5"/>
    <n v="5"/>
    <s v="Recursos Humanos para contrataciónes"/>
    <n v="2423"/>
    <n v="1"/>
    <n v="1"/>
    <n v="1"/>
    <n v="1"/>
    <n v="1"/>
    <m/>
    <m/>
    <m/>
    <m/>
    <m/>
    <m/>
    <m/>
    <m/>
    <m/>
    <m/>
    <m/>
    <m/>
    <m/>
    <m/>
    <m/>
    <m/>
    <m/>
    <m/>
    <m/>
    <m/>
    <m/>
    <x v="0"/>
    <m/>
    <m/>
    <m/>
    <m/>
    <m/>
    <m/>
    <m/>
    <m/>
    <m/>
    <x v="1"/>
    <x v="1"/>
    <x v="0"/>
    <x v="0"/>
    <x v="0"/>
    <x v="1"/>
    <x v="0"/>
    <x v="0"/>
    <m/>
    <x v="1"/>
    <m/>
    <m/>
    <m/>
    <m/>
    <m/>
    <m/>
    <m/>
    <m/>
    <m/>
    <m/>
    <m/>
    <m/>
    <m/>
    <m/>
    <m/>
    <m/>
    <m/>
    <m/>
    <m/>
    <m/>
    <m/>
    <m/>
    <m/>
    <m/>
    <m/>
    <m/>
    <m/>
    <m/>
    <m/>
    <m/>
    <x v="1"/>
    <s v="Muy importante"/>
    <s v="Muy importante"/>
    <s v="Muy importante"/>
    <s v="Muy importante"/>
    <s v="Muy importante"/>
    <s v="Muy importante"/>
    <s v="Muy importante"/>
    <s v="Ninguna"/>
    <m/>
    <x v="0"/>
    <x v="2"/>
    <x v="0"/>
    <x v="1"/>
    <x v="1"/>
    <x v="0"/>
    <x v="0"/>
    <x v="0"/>
    <x v="0"/>
    <x v="0"/>
    <x v="0"/>
    <x v="0"/>
    <m/>
    <s v="Gerente / Directivo"/>
    <m/>
    <n v="10"/>
    <n v="14"/>
    <s v="Completo"/>
    <m/>
    <m/>
    <m/>
    <m/>
    <m/>
    <m/>
    <s v="SIN COMENTARIOS"/>
    <s v="11 a 30 personas ocupadas"/>
    <s v="11 a 30 personas ocupadas"/>
    <x v="1"/>
    <s v="Manufactura"/>
    <x v="0"/>
    <x v="0"/>
    <x v="0"/>
    <x v="1"/>
    <x v="0"/>
    <x v="0"/>
    <x v="0"/>
    <x v="1"/>
    <x v="0"/>
    <x v="0"/>
    <x v="0"/>
    <x v="0"/>
    <x v="0"/>
    <x v="0"/>
    <x v="0"/>
    <x v="0"/>
    <x v="1"/>
    <x v="0"/>
    <x v="0"/>
    <x v="1"/>
    <x v="0"/>
    <x v="1"/>
    <x v="0"/>
    <x v="0"/>
    <x v="0"/>
    <x v="0"/>
    <x v="0"/>
    <m/>
    <m/>
    <m/>
    <m/>
    <m/>
    <m/>
    <m/>
    <m/>
    <m/>
    <m/>
    <m/>
    <m/>
    <n v="7.9787234042553203"/>
    <x v="1"/>
    <x v="1"/>
    <x v="0"/>
    <x v="0"/>
    <x v="1"/>
    <s v="Total"/>
  </r>
  <r>
    <n v="7612"/>
    <x v="0"/>
    <x v="0"/>
    <s v="La Catedral"/>
    <n v="47511"/>
    <s v="COMERCIO AL POR MENOR DE TELAS"/>
    <s v="Comercio"/>
    <s v="Comercio"/>
    <s v="Pequeñas (11 a 30 personas ocupadas)"/>
    <n v="7062024"/>
    <n v="7"/>
    <s v="Junio"/>
    <s v="Año Resultado Final"/>
    <n v="10"/>
    <n v="30"/>
    <n v="7062024"/>
    <n v="7"/>
    <s v="Junio"/>
    <s v="Año Resultado Final"/>
    <n v="2013"/>
    <n v="10"/>
    <x v="0"/>
    <s v="VENTA DE TEJIDOS AL POR MENOR"/>
    <s v="Comercio al por menor de tela en almacenes especializados"/>
    <s v="Único"/>
    <x v="0"/>
    <m/>
    <m/>
    <n v="16"/>
    <n v="16"/>
    <n v="6"/>
    <n v="10"/>
    <n v="185.769230769231"/>
    <n v="309.61538461538498"/>
    <n v="0"/>
    <n v="0"/>
    <n v="0"/>
    <n v="0"/>
    <n v="433.46153846153896"/>
    <n v="0"/>
    <n v="0"/>
    <n v="0"/>
    <n v="0"/>
    <n v="61.923076923076998"/>
    <n v="0"/>
    <n v="0"/>
    <n v="495.38461538461598"/>
    <n v="16"/>
    <n v="0"/>
    <n v="0"/>
    <n v="0"/>
    <n v="0"/>
    <n v="14"/>
    <n v="0"/>
    <n v="0"/>
    <n v="0"/>
    <n v="0"/>
    <n v="2"/>
    <n v="0"/>
    <n v="0"/>
    <n v="16"/>
    <x v="0"/>
    <m/>
    <m/>
    <x v="1"/>
    <m/>
    <m/>
    <x v="0"/>
    <m/>
    <m/>
    <x v="0"/>
    <m/>
    <m/>
    <x v="0"/>
    <m/>
    <m/>
    <x v="1"/>
    <m/>
    <n v="5223"/>
    <s v="VENDEDORA"/>
    <s v="Sí"/>
    <s v="No"/>
    <s v="Sí"/>
    <n v="5230"/>
    <s v="CAJERA"/>
    <s v="Sí"/>
    <s v="No"/>
    <s v="No"/>
    <m/>
    <m/>
    <m/>
    <m/>
    <m/>
    <m/>
    <m/>
    <m/>
    <m/>
    <m/>
    <m/>
    <m/>
    <m/>
    <m/>
    <m/>
    <m/>
    <m/>
    <m/>
    <m/>
    <m/>
    <m/>
    <m/>
    <m/>
    <m/>
    <m/>
    <m/>
    <m/>
    <m/>
    <m/>
    <m/>
    <m/>
    <m/>
    <m/>
    <m/>
    <m/>
    <m/>
    <m/>
    <m/>
    <m/>
    <x v="0"/>
    <x v="0"/>
    <x v="0"/>
    <x v="0"/>
    <x v="0"/>
    <x v="1"/>
    <x v="0"/>
    <x v="1"/>
    <x v="1"/>
    <x v="0"/>
    <x v="1"/>
    <x v="1"/>
    <x v="0"/>
    <m/>
    <m/>
    <s v="Plataforma web privada gratuita (Bolsas de trabajo) (excluyendo redes sociales)"/>
    <s v="Redes sociales de la empresa (Facebook, Twitter, Instagram, etc)"/>
    <m/>
    <m/>
    <s v="Recomendaciones de trabajadores de la empresa u otros actores"/>
    <m/>
    <m/>
    <m/>
    <m/>
    <m/>
    <m/>
    <m/>
    <x v="0"/>
    <x v="0"/>
    <x v="0"/>
    <x v="1"/>
    <x v="0"/>
    <x v="0"/>
    <x v="0"/>
    <x v="1"/>
    <x v="1"/>
    <x v="1"/>
    <s v="Ninguna"/>
    <m/>
    <m/>
    <m/>
    <m/>
    <m/>
    <m/>
    <x v="0"/>
    <m/>
    <s v="Transformación de competencia"/>
    <x v="1"/>
    <m/>
    <m/>
    <m/>
    <x v="0"/>
    <x v="0"/>
    <x v="0"/>
    <x v="0"/>
    <x v="0"/>
    <x v="0"/>
    <m/>
    <m/>
    <x v="2"/>
    <s v="Probable"/>
    <s v="Poco probable"/>
    <s v="Poco probable"/>
    <s v="Probable"/>
    <s v="Poco probable"/>
    <x v="1"/>
    <m/>
    <m/>
    <m/>
    <m/>
    <m/>
    <m/>
    <m/>
    <m/>
    <m/>
    <m/>
    <m/>
    <m/>
    <m/>
    <m/>
    <m/>
    <m/>
    <m/>
    <m/>
    <m/>
    <m/>
    <m/>
    <m/>
    <m/>
    <m/>
    <m/>
    <m/>
    <m/>
    <m/>
    <m/>
    <m/>
    <m/>
    <m/>
    <m/>
    <m/>
    <m/>
    <x v="0"/>
    <m/>
    <m/>
    <m/>
    <m/>
    <m/>
    <m/>
    <m/>
    <m/>
    <m/>
    <x v="0"/>
    <x v="0"/>
    <x v="0"/>
    <x v="0"/>
    <x v="1"/>
    <x v="1"/>
    <x v="0"/>
    <x v="0"/>
    <m/>
    <x v="1"/>
    <m/>
    <m/>
    <m/>
    <m/>
    <m/>
    <m/>
    <m/>
    <m/>
    <m/>
    <m/>
    <m/>
    <m/>
    <m/>
    <m/>
    <m/>
    <m/>
    <m/>
    <m/>
    <m/>
    <m/>
    <m/>
    <m/>
    <m/>
    <m/>
    <m/>
    <m/>
    <m/>
    <m/>
    <m/>
    <m/>
    <x v="0"/>
    <s v="Importante"/>
    <s v="Importante"/>
    <s v="Muy importante"/>
    <s v="Muy importante"/>
    <s v="Importante"/>
    <s v="Muy importante"/>
    <s v="Importante"/>
    <s v="Ninguna"/>
    <m/>
    <x v="0"/>
    <x v="2"/>
    <x v="0"/>
    <x v="0"/>
    <x v="0"/>
    <x v="0"/>
    <x v="1"/>
    <x v="1"/>
    <x v="1"/>
    <x v="1"/>
    <x v="1"/>
    <x v="0"/>
    <m/>
    <s v="Jefe / Encargado (no propietario)"/>
    <m/>
    <n v="10"/>
    <n v="57"/>
    <s v="Completo"/>
    <m/>
    <m/>
    <m/>
    <m/>
    <m/>
    <m/>
    <s v="SIN COMENTARIOS"/>
    <s v="11 a 30 personas ocupadas"/>
    <s v="11 a 30 personas ocupadas"/>
    <x v="2"/>
    <s v="Comercio"/>
    <x v="0"/>
    <x v="0"/>
    <x v="0"/>
    <x v="0"/>
    <x v="1"/>
    <x v="0"/>
    <x v="0"/>
    <x v="0"/>
    <x v="0"/>
    <x v="0"/>
    <x v="1"/>
    <x v="0"/>
    <x v="0"/>
    <x v="0"/>
    <x v="0"/>
    <x v="0"/>
    <x v="0"/>
    <x v="0"/>
    <x v="0"/>
    <x v="1"/>
    <x v="0"/>
    <x v="1"/>
    <x v="0"/>
    <x v="0"/>
    <x v="0"/>
    <x v="0"/>
    <x v="0"/>
    <m/>
    <m/>
    <m/>
    <m/>
    <m/>
    <m/>
    <m/>
    <m/>
    <m/>
    <m/>
    <m/>
    <m/>
    <n v="30.961538461538499"/>
    <x v="1"/>
    <x v="1"/>
    <x v="0"/>
    <x v="0"/>
    <x v="1"/>
    <s v="Total"/>
  </r>
  <r>
    <n v="7692"/>
    <x v="0"/>
    <x v="0"/>
    <s v="La Catedral"/>
    <n v="68100"/>
    <s v="SERVICIOS DE ARRENDAMIENTO DE INMUEBLES"/>
    <s v="Servicio"/>
    <s v="Servicios inmobiliarios"/>
    <s v="Medianas (31 a 50 personas ocupadas)"/>
    <n v="6062024"/>
    <n v="6"/>
    <s v="Junio"/>
    <s v="Año Resultado Final"/>
    <n v="10"/>
    <n v="31"/>
    <n v="24072024"/>
    <n v="24"/>
    <s v="Julio"/>
    <s v="Año Resultado Final"/>
    <n v="1968"/>
    <n v="55"/>
    <x v="1"/>
    <s v="ADMINISTRACIÓN DE BUENOS INMUEBLES"/>
    <s v="Actividades inmobiliarias realizadas con bienes propios o arrendados"/>
    <s v="Único"/>
    <x v="0"/>
    <m/>
    <m/>
    <n v="45"/>
    <n v="45"/>
    <n v="18"/>
    <n v="27"/>
    <n v="183.40540540540559"/>
    <n v="275.10810810810841"/>
    <n v="0"/>
    <n v="0"/>
    <n v="0"/>
    <n v="0"/>
    <n v="0"/>
    <n v="10.1891891891892"/>
    <n v="0"/>
    <n v="0"/>
    <n v="264.91891891891919"/>
    <n v="173.2162162162164"/>
    <n v="10.1891891891892"/>
    <n v="0"/>
    <n v="458.513513513514"/>
    <n v="45"/>
    <n v="0"/>
    <n v="0"/>
    <n v="0"/>
    <n v="0"/>
    <n v="0"/>
    <n v="1"/>
    <n v="0"/>
    <n v="0"/>
    <n v="26"/>
    <n v="17"/>
    <n v="1"/>
    <n v="0"/>
    <n v="45"/>
    <x v="1"/>
    <s v="Decisión del directorio/propietarios de la empresa"/>
    <m/>
    <x v="0"/>
    <s v="Decisión del directorio/propietarios de la empresa"/>
    <m/>
    <x v="1"/>
    <s v="Decisión del directorio/propietarios de la empresa"/>
    <m/>
    <x v="0"/>
    <m/>
    <m/>
    <x v="0"/>
    <m/>
    <m/>
    <x v="1"/>
    <m/>
    <n v="3334"/>
    <s v="VENDEDOR INMOBILIARIO"/>
    <s v="Sí"/>
    <s v="Sí"/>
    <s v="Sí"/>
    <n v="4311"/>
    <s v="AUXILIAR CONTABLE"/>
    <s v="Sí"/>
    <s v="Sí"/>
    <s v="Sí"/>
    <n v="3342"/>
    <s v="GESTORES  COBRADOR CON MOVILIDAD"/>
    <s v="Sí"/>
    <s v="Sí"/>
    <m/>
    <s v="Candidatos sin habilidades blandas o socioemocionales (proactividad, actitud de aprendizaje, compromiso, entre otros)"/>
    <m/>
    <m/>
    <m/>
    <m/>
    <m/>
    <m/>
    <m/>
    <m/>
    <m/>
    <s v="Candidatos con falt de experiencia laboral"/>
    <m/>
    <m/>
    <m/>
    <m/>
    <m/>
    <m/>
    <m/>
    <m/>
    <s v="Candidatos que no aceptaron las condiciones laborales ofrecidas (ubicación, horario, remuneración)"/>
    <m/>
    <m/>
    <m/>
    <s v="Aumentar la remuneración para hacer la vacante más atractiva"/>
    <m/>
    <m/>
    <m/>
    <m/>
    <m/>
    <m/>
    <m/>
    <m/>
    <m/>
    <m/>
    <x v="0"/>
    <x v="0"/>
    <x v="0"/>
    <x v="0"/>
    <x v="0"/>
    <x v="0"/>
    <x v="0"/>
    <x v="1"/>
    <x v="1"/>
    <x v="0"/>
    <x v="1"/>
    <x v="0"/>
    <x v="0"/>
    <m/>
    <m/>
    <s v="Plataforma web privada gratuita (Bolsas de trabajo) (excluyendo redes sociales)"/>
    <m/>
    <m/>
    <m/>
    <m/>
    <s v="Contratación de empresas de reclutamiento"/>
    <m/>
    <m/>
    <m/>
    <m/>
    <m/>
    <m/>
    <x v="0"/>
    <x v="0"/>
    <x v="0"/>
    <x v="1"/>
    <x v="0"/>
    <x v="1"/>
    <x v="0"/>
    <x v="1"/>
    <x v="0"/>
    <x v="0"/>
    <s v="Ninguna"/>
    <m/>
    <m/>
    <m/>
    <m/>
    <m/>
    <m/>
    <x v="1"/>
    <m/>
    <s v="Ambos"/>
    <x v="2"/>
    <s v="Ambos"/>
    <m/>
    <m/>
    <x v="0"/>
    <x v="0"/>
    <x v="1"/>
    <x v="0"/>
    <x v="0"/>
    <x v="1"/>
    <m/>
    <m/>
    <x v="3"/>
    <s v="Probable"/>
    <s v="Poco probable"/>
    <s v="Poco probable"/>
    <s v="Probable"/>
    <s v="Probable"/>
    <x v="0"/>
    <s v="asesor venta comercial"/>
    <n v="2431"/>
    <n v="3"/>
    <n v="3"/>
    <n v="3"/>
    <n v="3"/>
    <n v="3"/>
    <s v="atención al cliente"/>
    <n v="4226"/>
    <n v="1"/>
    <n v="1"/>
    <n v="1"/>
    <n v="1"/>
    <n v="1"/>
    <s v="administrador"/>
    <n v="2421"/>
    <n v="2"/>
    <n v="2"/>
    <n v="2"/>
    <n v="2"/>
    <n v="2"/>
    <m/>
    <m/>
    <m/>
    <m/>
    <m/>
    <m/>
    <m/>
    <m/>
    <m/>
    <m/>
    <m/>
    <m/>
    <m/>
    <m/>
    <x v="0"/>
    <m/>
    <m/>
    <m/>
    <m/>
    <m/>
    <m/>
    <m/>
    <m/>
    <m/>
    <x v="0"/>
    <x v="0"/>
    <x v="0"/>
    <x v="0"/>
    <x v="1"/>
    <x v="1"/>
    <x v="0"/>
    <x v="0"/>
    <m/>
    <x v="0"/>
    <s v="TÉCNICO EN VENTA"/>
    <s v="Técnicas de ventas"/>
    <s v="ASESOR EN VENTA"/>
    <n v="2431"/>
    <s v="TÉCNICO ATENCION AL CLIENTE"/>
    <s v="Técnicas de recepción y atención al cliente"/>
    <s v="ATENCIÓN AL CLIENTE RECEPCIÓNISTA"/>
    <n v="4226"/>
    <s v="TÉCNICO AUXILIAR CONTABLE"/>
    <s v="Contabilidad básica"/>
    <s v="CONTABLE JUNIOR"/>
    <n v="2411"/>
    <m/>
    <m/>
    <m/>
    <m/>
    <m/>
    <m/>
    <m/>
    <m/>
    <m/>
    <m/>
    <m/>
    <m/>
    <s v="Si"/>
    <s v="Si"/>
    <s v="No"/>
    <m/>
    <m/>
    <m/>
    <x v="0"/>
    <s v="Muy importante"/>
    <s v="Muy importante"/>
    <s v="Muy importante"/>
    <s v="Muy importante"/>
    <s v="Muy importante"/>
    <s v="Muy importante"/>
    <s v="Muy importante"/>
    <s v="Ninguna"/>
    <m/>
    <x v="0"/>
    <x v="2"/>
    <x v="0"/>
    <x v="0"/>
    <x v="0"/>
    <x v="0"/>
    <x v="0"/>
    <x v="0"/>
    <x v="0"/>
    <x v="0"/>
    <x v="0"/>
    <x v="0"/>
    <m/>
    <s v="Gerente / Directivo"/>
    <m/>
    <n v="8"/>
    <n v="35"/>
    <s v="Completo"/>
    <m/>
    <m/>
    <m/>
    <m/>
    <m/>
    <m/>
    <s v="YA AGENDA MARCADO PARA LA CITA lA SECRETARIA PUSO DIA Y HORA 16-07-2024 A LAS 09:00 HORAS"/>
    <s v="31 a 50 personas ocupadas"/>
    <s v="31 a 50 personas ocupadas"/>
    <x v="0"/>
    <s v="Servicios inmobiliarios"/>
    <x v="0"/>
    <x v="0"/>
    <x v="1"/>
    <x v="1"/>
    <x v="0"/>
    <x v="0"/>
    <x v="0"/>
    <x v="0"/>
    <x v="0"/>
    <x v="0"/>
    <x v="0"/>
    <x v="0"/>
    <x v="1"/>
    <x v="0"/>
    <x v="0"/>
    <x v="0"/>
    <x v="0"/>
    <x v="0"/>
    <x v="0"/>
    <x v="0"/>
    <x v="0"/>
    <x v="0"/>
    <x v="0"/>
    <x v="0"/>
    <x v="0"/>
    <x v="0"/>
    <x v="0"/>
    <s v="VENTA"/>
    <s v="ATENCIÓN AL CLIENTE, RECEPCIÓN"/>
    <s v="CONTABILIDAD Y AUDITORIA"/>
    <m/>
    <m/>
    <m/>
    <s v="ADMINISTRACIÓN Y GESTIÓN"/>
    <s v="ADMINISTRACIÓN Y GESTIÓN"/>
    <s v="ADMINISTRACIÓN Y GESTIÓN"/>
    <m/>
    <m/>
    <m/>
    <n v="10.1891891891892"/>
    <x v="1"/>
    <x v="2"/>
    <x v="0"/>
    <x v="0"/>
    <x v="0"/>
    <s v="Total"/>
  </r>
  <r>
    <n v="7822"/>
    <x v="0"/>
    <x v="0"/>
    <s v="La Catedral"/>
    <n v="58130"/>
    <s v="SERVICIO DE EDICION DE PERIODICOS,DIARIO,REVISTAS"/>
    <s v="Servicio"/>
    <s v="Telecomunicaciones"/>
    <s v="Grandes (con 51 o más personas ocupadas)"/>
    <n v="7062024"/>
    <n v="7"/>
    <s v="Junio"/>
    <s v="Año Resultado Final"/>
    <n v="10"/>
    <n v="41"/>
    <n v="19072024"/>
    <n v="19"/>
    <s v="Julio"/>
    <s v="Año Resultado Final"/>
    <n v="1967"/>
    <n v="56"/>
    <x v="1"/>
    <s v="SERVICIO DE EDICION DE PERIODICOS,DIARIO,REVISTAS"/>
    <s v="Edición de periódicos, diarios y revistas, incluso integrada a la impresión"/>
    <s v="Casa Matriz"/>
    <x v="1"/>
    <n v="3"/>
    <n v="1"/>
    <n v="398"/>
    <n v="373"/>
    <n v="268"/>
    <n v="105"/>
    <n v="268"/>
    <n v="105"/>
    <n v="0"/>
    <n v="0"/>
    <n v="0"/>
    <n v="0"/>
    <n v="187"/>
    <n v="0"/>
    <n v="0"/>
    <n v="0"/>
    <n v="186"/>
    <n v="0"/>
    <n v="0"/>
    <n v="0"/>
    <n v="373"/>
    <n v="373"/>
    <n v="0"/>
    <n v="0"/>
    <n v="0"/>
    <n v="0"/>
    <n v="187"/>
    <n v="0"/>
    <n v="0"/>
    <n v="0"/>
    <n v="186"/>
    <n v="0"/>
    <n v="0"/>
    <n v="0"/>
    <n v="373"/>
    <x v="1"/>
    <s v="Contrato de aprendizaje (Código laboral y Resolución N° 1159/19)"/>
    <m/>
    <x v="0"/>
    <s v="Contrato de aprendizaje (Código laboral y Resolución N° 1159/19)"/>
    <m/>
    <x v="1"/>
    <s v="Decisión del directorio/propietarios de la empresa"/>
    <m/>
    <x v="1"/>
    <s v="Decisión del directorio/propietarios de la empresa"/>
    <m/>
    <x v="0"/>
    <m/>
    <m/>
    <x v="1"/>
    <m/>
    <n v="2642"/>
    <s v="PRODUCTOR DE TV"/>
    <s v="Sí"/>
    <s v="No"/>
    <s v="Sí"/>
    <n v="3339"/>
    <s v="PROMOTOR DE VENTAS"/>
    <s v="Sí"/>
    <s v="No"/>
    <s v="Sí"/>
    <n v="1222"/>
    <s v="JEFATURA DE MARKETIN"/>
    <s v="Sí"/>
    <s v="No"/>
    <m/>
    <m/>
    <m/>
    <m/>
    <m/>
    <m/>
    <m/>
    <m/>
    <m/>
    <m/>
    <m/>
    <m/>
    <m/>
    <m/>
    <m/>
    <m/>
    <m/>
    <m/>
    <m/>
    <m/>
    <m/>
    <m/>
    <m/>
    <m/>
    <m/>
    <m/>
    <m/>
    <m/>
    <m/>
    <m/>
    <m/>
    <m/>
    <m/>
    <m/>
    <m/>
    <x v="1"/>
    <x v="0"/>
    <x v="0"/>
    <x v="0"/>
    <x v="0"/>
    <x v="0"/>
    <x v="0"/>
    <x v="1"/>
    <x v="1"/>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0"/>
    <x v="0"/>
    <x v="0"/>
    <s v="Ninguna"/>
    <m/>
    <m/>
    <m/>
    <m/>
    <m/>
    <m/>
    <x v="1"/>
    <m/>
    <m/>
    <x v="0"/>
    <s v="Transformación de competencia"/>
    <m/>
    <m/>
    <x v="1"/>
    <x v="0"/>
    <x v="0"/>
    <x v="0"/>
    <x v="0"/>
    <x v="0"/>
    <m/>
    <m/>
    <x v="2"/>
    <s v="Poco probable"/>
    <s v="Poco probable"/>
    <s v="Poco probable"/>
    <s v="Probable"/>
    <s v="Probable"/>
    <x v="3"/>
    <m/>
    <m/>
    <m/>
    <m/>
    <m/>
    <m/>
    <m/>
    <m/>
    <m/>
    <m/>
    <m/>
    <m/>
    <m/>
    <m/>
    <m/>
    <m/>
    <m/>
    <m/>
    <m/>
    <m/>
    <m/>
    <m/>
    <m/>
    <m/>
    <m/>
    <m/>
    <m/>
    <m/>
    <m/>
    <m/>
    <m/>
    <m/>
    <m/>
    <m/>
    <m/>
    <x v="0"/>
    <m/>
    <m/>
    <m/>
    <m/>
    <m/>
    <m/>
    <m/>
    <m/>
    <m/>
    <x v="0"/>
    <x v="0"/>
    <x v="0"/>
    <x v="0"/>
    <x v="1"/>
    <x v="1"/>
    <x v="0"/>
    <x v="0"/>
    <m/>
    <x v="0"/>
    <s v="TÉCNICO EN VENTA"/>
    <s v="Técnicas de ventas"/>
    <s v="VENDEDOR PUBLICITARIO"/>
    <n v="3339"/>
    <s v="TÉCNICO ATENCION AL CLIENTE"/>
    <s v="Técnicas de recepción y atención al cliente"/>
    <s v="RECEPCIÓNISTA"/>
    <n v="4226"/>
    <s v="TÉCNICO EN SONIDO"/>
    <s v="OTROS"/>
    <s v="OPERADOR DE CONSOLA"/>
    <n v="3521"/>
    <s v="TÉCNICO DE DISEÑO GRAFICO"/>
    <s v="Diseño gráfico"/>
    <s v="DISEÑADOR GRAFICO"/>
    <n v="2166"/>
    <s v="COMMUNITY MANAGER"/>
    <s v="Social media y community manager"/>
    <s v="COMMUNITY MANAGER"/>
    <n v="3339"/>
    <s v="TECNICO ELECTRICIDAD INDUSTRIAL"/>
    <s v="Electricidad"/>
    <s v="ELECTRICISTA"/>
    <n v="7411"/>
    <s v="Si"/>
    <s v="Si"/>
    <s v="Si"/>
    <s v="Si"/>
    <s v="Si"/>
    <s v="No"/>
    <x v="1"/>
    <s v="Muy importante"/>
    <s v="Importante"/>
    <s v="Muy importante"/>
    <s v="Muy importante"/>
    <s v="Muy importante"/>
    <s v="Muy importante"/>
    <s v="Muy importante"/>
    <s v="Ninguna"/>
    <m/>
    <x v="0"/>
    <x v="2"/>
    <x v="2"/>
    <x v="1"/>
    <x v="0"/>
    <x v="0"/>
    <x v="0"/>
    <x v="1"/>
    <x v="0"/>
    <x v="0"/>
    <x v="0"/>
    <x v="0"/>
    <m/>
    <s v="Jefe / Encargado (no propietario)"/>
    <m/>
    <n v="8"/>
    <n v="27"/>
    <s v="Completo"/>
    <m/>
    <m/>
    <m/>
    <m/>
    <m/>
    <m/>
    <m/>
    <s v="51 y más personas ocupadas"/>
    <s v="51 y más personas ocupadas"/>
    <x v="0"/>
    <s v="Telecomunicaciones"/>
    <x v="1"/>
    <x v="1"/>
    <x v="1"/>
    <x v="0"/>
    <x v="0"/>
    <x v="0"/>
    <x v="0"/>
    <x v="0"/>
    <x v="0"/>
    <x v="0"/>
    <x v="1"/>
    <x v="0"/>
    <x v="0"/>
    <x v="0"/>
    <x v="0"/>
    <x v="0"/>
    <x v="0"/>
    <x v="0"/>
    <x v="0"/>
    <x v="0"/>
    <x v="1"/>
    <x v="0"/>
    <x v="0"/>
    <x v="0"/>
    <x v="1"/>
    <x v="0"/>
    <x v="0"/>
    <s v="VENTA"/>
    <s v="ATENCIÓN AL CLIENTE, RECEPCIÓN"/>
    <s v="IMAGEN, SONIDO Y COMUNICACIÓN"/>
    <s v="INDUSTRIAS GRÁFICAS"/>
    <s v="COMMUNITY MANAGER"/>
    <s v="ELECTRICIDAD Y ELECTRONICA"/>
    <s v="ADMINISTRACIÓN Y GESTIÓN"/>
    <s v="ADMINISTRACIÓN Y GESTIÓN"/>
    <s v="IMAGEN, SONIDO Y COMUNICACIÓN"/>
    <s v="INDUSTRIAS GRÁFICAS"/>
    <s v="ADMINISTRACIÓN Y GESTIÓN"/>
    <s v="ELECTRICIDAD Y ELECTRONICA"/>
    <n v="1"/>
    <x v="1"/>
    <x v="1"/>
    <x v="0"/>
    <x v="0"/>
    <x v="0"/>
    <s v="Total"/>
  </r>
  <r>
    <n v="7884"/>
    <x v="0"/>
    <x v="0"/>
    <s v="La Catedral"/>
    <n v="41002"/>
    <s v="ACTIVIDADES DE CONSTRUCCION DE EDIFICIOS"/>
    <s v="Industria"/>
    <s v="Construcción"/>
    <s v="Pequeñas (11 a 30 personas ocupadas)"/>
    <n v="2082024"/>
    <n v="2"/>
    <s v="Agosto"/>
    <s v="Año Resultado Final"/>
    <n v="15"/>
    <n v="14"/>
    <n v="28082024"/>
    <n v="28"/>
    <s v="Agosto"/>
    <s v="Año Resultado Final"/>
    <n v="1961"/>
    <n v="62"/>
    <x v="1"/>
    <s v="SERVICIO DE CONSTRUCCION CIVIL"/>
    <s v="Construcción de edificios"/>
    <s v="Oficina administrativa"/>
    <x v="1"/>
    <n v="2"/>
    <n v="2"/>
    <n v="70"/>
    <n v="70"/>
    <n v="40"/>
    <n v="30"/>
    <n v="187.69230769230759"/>
    <n v="140.76923076923069"/>
    <n v="0"/>
    <n v="0"/>
    <n v="0"/>
    <n v="0"/>
    <n v="65.692307692307651"/>
    <n v="0"/>
    <n v="79.769230769230731"/>
    <n v="0"/>
    <n v="145.4615384615384"/>
    <n v="23.461538461538449"/>
    <n v="14.07692307692307"/>
    <n v="0"/>
    <n v="328.46153846153828"/>
    <n v="70"/>
    <n v="0"/>
    <n v="0"/>
    <n v="0"/>
    <n v="0"/>
    <n v="14"/>
    <n v="0"/>
    <n v="17"/>
    <n v="0"/>
    <n v="31"/>
    <n v="5"/>
    <n v="3"/>
    <n v="0"/>
    <n v="70"/>
    <x v="1"/>
    <s v="Convenios con organizaciones privadas y/o ONG"/>
    <m/>
    <x v="0"/>
    <s v="Convenios con organizaciones privadas y/o ONG"/>
    <m/>
    <x v="1"/>
    <s v="Convenios con organizaciones privadas y/o ONG"/>
    <m/>
    <x v="0"/>
    <m/>
    <m/>
    <x v="0"/>
    <m/>
    <m/>
    <x v="1"/>
    <m/>
    <n v="2161"/>
    <s v="ARQUITECTO"/>
    <s v="Sí"/>
    <s v="No"/>
    <s v="No"/>
    <m/>
    <m/>
    <m/>
    <m/>
    <m/>
    <m/>
    <m/>
    <m/>
    <m/>
    <m/>
    <m/>
    <m/>
    <m/>
    <m/>
    <m/>
    <m/>
    <m/>
    <m/>
    <m/>
    <m/>
    <m/>
    <m/>
    <m/>
    <m/>
    <m/>
    <m/>
    <m/>
    <m/>
    <m/>
    <m/>
    <m/>
    <m/>
    <m/>
    <m/>
    <m/>
    <m/>
    <m/>
    <m/>
    <m/>
    <m/>
    <m/>
    <m/>
    <m/>
    <m/>
    <x v="0"/>
    <x v="0"/>
    <x v="0"/>
    <x v="0"/>
    <x v="0"/>
    <x v="0"/>
    <x v="0"/>
    <x v="1"/>
    <x v="1"/>
    <x v="0"/>
    <x v="0"/>
    <x v="0"/>
    <x v="0"/>
    <m/>
    <s v="Anuncio en un medio de prensa impreso"/>
    <s v="Plataforma web privada gratuita (Bolsas de trabajo) (excluyendo redes sociales)"/>
    <s v="Redes sociales de la empresa (Facebook, Twitter, Instagram, etc)"/>
    <m/>
    <s v="Redes de profesionales o egresados"/>
    <m/>
    <m/>
    <m/>
    <m/>
    <m/>
    <m/>
    <m/>
    <m/>
    <x v="0"/>
    <x v="0"/>
    <x v="0"/>
    <x v="1"/>
    <x v="0"/>
    <x v="1"/>
    <x v="0"/>
    <x v="2"/>
    <x v="2"/>
    <x v="2"/>
    <s v="Ninguna"/>
    <m/>
    <m/>
    <m/>
    <m/>
    <m/>
    <m/>
    <x v="1"/>
    <m/>
    <m/>
    <x v="1"/>
    <m/>
    <m/>
    <m/>
    <x v="1"/>
    <x v="1"/>
    <x v="1"/>
    <x v="1"/>
    <x v="1"/>
    <x v="1"/>
    <m/>
    <m/>
    <x v="2"/>
    <s v="Poco probable"/>
    <s v="Poco probable"/>
    <s v="Poco probable"/>
    <s v="Poco probable"/>
    <s v="Poco probable"/>
    <x v="0"/>
    <s v="contador"/>
    <n v="2411"/>
    <n v="1"/>
    <n v="0"/>
    <n v="0"/>
    <n v="0"/>
    <n v="0"/>
    <s v="ingeniero de  obra"/>
    <n v="2142"/>
    <n v="1"/>
    <n v="1"/>
    <n v="1"/>
    <n v="1"/>
    <n v="1"/>
    <s v="arquitecto de obra"/>
    <n v="2161"/>
    <n v="1"/>
    <n v="1"/>
    <n v="1"/>
    <n v="1"/>
    <n v="1"/>
    <m/>
    <m/>
    <m/>
    <m/>
    <m/>
    <m/>
    <m/>
    <m/>
    <m/>
    <m/>
    <m/>
    <m/>
    <m/>
    <m/>
    <x v="0"/>
    <m/>
    <m/>
    <m/>
    <m/>
    <m/>
    <m/>
    <m/>
    <m/>
    <m/>
    <x v="1"/>
    <x v="0"/>
    <x v="0"/>
    <x v="0"/>
    <x v="1"/>
    <x v="1"/>
    <x v="1"/>
    <x v="0"/>
    <s v="MANEJO DEL ESTRES Y CONFLCTO LAORAL"/>
    <x v="0"/>
    <s v="CAPACITACION DE MANEJO DE MAQUINARIAS DE OBRAS"/>
    <s v="Operación y mantenimiento de maquinarias de la construcción"/>
    <s v="OPERARIO DE MAQUINAS DE CONSTRUCCION"/>
    <n v="8342"/>
    <m/>
    <m/>
    <m/>
    <m/>
    <m/>
    <m/>
    <m/>
    <m/>
    <m/>
    <m/>
    <m/>
    <m/>
    <m/>
    <m/>
    <m/>
    <m/>
    <m/>
    <m/>
    <m/>
    <m/>
    <s v="No"/>
    <m/>
    <m/>
    <m/>
    <m/>
    <m/>
    <x v="0"/>
    <s v="Importante"/>
    <s v="Importante"/>
    <s v="Muy importante"/>
    <s v="Importante"/>
    <s v="Muy importante"/>
    <s v="Muy importante"/>
    <s v="Muy importante"/>
    <s v="Ninguna"/>
    <m/>
    <x v="2"/>
    <x v="2"/>
    <x v="0"/>
    <x v="0"/>
    <x v="2"/>
    <x v="0"/>
    <x v="1"/>
    <x v="1"/>
    <x v="0"/>
    <x v="1"/>
    <x v="0"/>
    <x v="0"/>
    <m/>
    <s v="Jefe / Encargado (no propietario)"/>
    <m/>
    <n v="7"/>
    <n v="42"/>
    <s v="Completo"/>
    <m/>
    <m/>
    <m/>
    <m/>
    <m/>
    <m/>
    <m/>
    <s v="51 y más personas ocupadas"/>
    <s v="51 y más personas ocupadas"/>
    <x v="1"/>
    <s v="Construcción"/>
    <x v="0"/>
    <x v="1"/>
    <x v="0"/>
    <x v="0"/>
    <x v="0"/>
    <x v="0"/>
    <x v="0"/>
    <x v="0"/>
    <x v="0"/>
    <x v="0"/>
    <x v="0"/>
    <x v="0"/>
    <x v="0"/>
    <x v="0"/>
    <x v="0"/>
    <x v="0"/>
    <x v="0"/>
    <x v="0"/>
    <x v="0"/>
    <x v="1"/>
    <x v="0"/>
    <x v="1"/>
    <x v="0"/>
    <x v="0"/>
    <x v="0"/>
    <x v="1"/>
    <x v="0"/>
    <s v="CONSTRUCCIÓN"/>
    <m/>
    <m/>
    <m/>
    <m/>
    <m/>
    <s v="CONSTRUCCIÓN"/>
    <m/>
    <m/>
    <m/>
    <m/>
    <m/>
    <n v="4.6923076923076898"/>
    <x v="1"/>
    <x v="1"/>
    <x v="1"/>
    <x v="0"/>
    <x v="0"/>
    <s v="Total"/>
  </r>
  <r>
    <n v="7993"/>
    <x v="0"/>
    <x v="1"/>
    <s v="Luque"/>
    <n v="22290"/>
    <s v="FABRICACION DE DIVERSOS PRODUCTOS DE PLASTICO"/>
    <s v="Industria"/>
    <s v="Manufactura"/>
    <s v="Pequeñas (11 a 30 personas ocupadas)"/>
    <n v="19062024"/>
    <n v="19"/>
    <s v="Junio"/>
    <s v="Año Resultado Final"/>
    <n v="15"/>
    <n v="0"/>
    <n v="26072024"/>
    <n v="26"/>
    <s v="Julio"/>
    <s v="Año Resultado Final"/>
    <n v="2005"/>
    <n v="18"/>
    <x v="0"/>
    <s v="FABRICACION DE DIVERSOS PRODUCTOS DE PLASTICO"/>
    <s v="Fabricación de otros productos de plástico"/>
    <s v="Único"/>
    <x v="0"/>
    <m/>
    <m/>
    <n v="25"/>
    <n v="25"/>
    <n v="18"/>
    <n v="7"/>
    <n v="68.504854368932101"/>
    <n v="26.64077669902915"/>
    <n v="0"/>
    <n v="0"/>
    <n v="0"/>
    <n v="0"/>
    <n v="68.504854368932101"/>
    <n v="0"/>
    <n v="0"/>
    <n v="0"/>
    <n v="26.64077669902915"/>
    <n v="0"/>
    <n v="0"/>
    <n v="0"/>
    <n v="95.145631067961247"/>
    <n v="25"/>
    <n v="0"/>
    <n v="0"/>
    <n v="0"/>
    <n v="0"/>
    <n v="18"/>
    <n v="0"/>
    <n v="0"/>
    <n v="0"/>
    <n v="7"/>
    <n v="0"/>
    <n v="0"/>
    <n v="0"/>
    <n v="25"/>
    <x v="1"/>
    <s v="Decisión del directorio/propietarios de la empresa"/>
    <m/>
    <x v="0"/>
    <s v="Decisión del directorio/propietarios de la empresa"/>
    <m/>
    <x v="0"/>
    <m/>
    <m/>
    <x v="0"/>
    <m/>
    <m/>
    <x v="0"/>
    <m/>
    <m/>
    <x v="1"/>
    <m/>
    <n v="8142"/>
    <s v="OPERARIO DE MAQUINARIA( INYECTORAS,TRUSORA. CORTADOA MSTRISE"/>
    <s v="Sí"/>
    <s v="No"/>
    <s v="No"/>
    <m/>
    <m/>
    <m/>
    <m/>
    <m/>
    <m/>
    <m/>
    <m/>
    <m/>
    <m/>
    <m/>
    <m/>
    <m/>
    <m/>
    <m/>
    <m/>
    <m/>
    <m/>
    <m/>
    <m/>
    <m/>
    <m/>
    <m/>
    <m/>
    <m/>
    <m/>
    <m/>
    <m/>
    <m/>
    <m/>
    <m/>
    <m/>
    <m/>
    <m/>
    <m/>
    <m/>
    <m/>
    <m/>
    <m/>
    <m/>
    <m/>
    <m/>
    <m/>
    <m/>
    <x v="1"/>
    <x v="0"/>
    <x v="0"/>
    <x v="1"/>
    <x v="1"/>
    <x v="1"/>
    <x v="0"/>
    <x v="0"/>
    <x v="0"/>
    <x v="1"/>
    <x v="1"/>
    <x v="1"/>
    <x v="0"/>
    <m/>
    <m/>
    <m/>
    <m/>
    <m/>
    <m/>
    <s v="Recomendaciones de trabajadores de la empresa u otros actores"/>
    <s v="Contratación de empresas de reclutamiento"/>
    <m/>
    <m/>
    <m/>
    <m/>
    <m/>
    <m/>
    <x v="0"/>
    <x v="0"/>
    <x v="0"/>
    <x v="1"/>
    <x v="0"/>
    <x v="1"/>
    <x v="0"/>
    <x v="2"/>
    <x v="1"/>
    <x v="1"/>
    <s v="Ninguna"/>
    <m/>
    <m/>
    <m/>
    <m/>
    <m/>
    <m/>
    <x v="1"/>
    <m/>
    <m/>
    <x v="1"/>
    <m/>
    <m/>
    <m/>
    <x v="1"/>
    <x v="1"/>
    <x v="1"/>
    <x v="1"/>
    <x v="1"/>
    <x v="1"/>
    <m/>
    <m/>
    <x v="2"/>
    <s v="Poco probable"/>
    <s v="Muy probable"/>
    <s v="Poco probable"/>
    <s v="Probable"/>
    <s v="Probable"/>
    <x v="0"/>
    <s v="VENDEDOR EXTERNO"/>
    <n v="3322"/>
    <n v="1"/>
    <n v="2"/>
    <n v="3"/>
    <n v="0"/>
    <n v="0"/>
    <s v="TÉCNICOS INDUSTRIAL"/>
    <n v="7233"/>
    <n v="2"/>
    <n v="0"/>
    <n v="0"/>
    <n v="0"/>
    <n v="0"/>
    <s v="OPERADOR De  MAQUINARIA"/>
    <n v="8142"/>
    <n v="2"/>
    <n v="2"/>
    <n v="2"/>
    <n v="0"/>
    <n v="0"/>
    <m/>
    <m/>
    <m/>
    <m/>
    <m/>
    <m/>
    <m/>
    <m/>
    <m/>
    <m/>
    <m/>
    <m/>
    <m/>
    <m/>
    <x v="0"/>
    <m/>
    <m/>
    <m/>
    <m/>
    <m/>
    <m/>
    <m/>
    <m/>
    <m/>
    <x v="0"/>
    <x v="0"/>
    <x v="0"/>
    <x v="0"/>
    <x v="1"/>
    <x v="1"/>
    <x v="0"/>
    <x v="0"/>
    <m/>
    <x v="0"/>
    <s v="TÉCNICOS EN MATRICERIA"/>
    <s v="Operación y mantenimiento de maquinarias industriales"/>
    <s v="OPERARIO DE MAQUINA MATRICERIA"/>
    <n v="8142"/>
    <s v="TECNICO ELECTROMECÁNICO PARA EJECUTAR Y MANTENER MAQUINA"/>
    <s v="Mecánica"/>
    <s v="TÉCNICOS ELECTROMAGNÉTICOS"/>
    <n v="7412"/>
    <s v="TECNICO EN MAQUINARIAS INYECCIONES"/>
    <s v="Operación y mantenimiento de maquinarias industriales"/>
    <s v="OPERARIO DE MAQUINARIA DE INYECCIÓN"/>
    <n v="8142"/>
    <m/>
    <m/>
    <m/>
    <m/>
    <m/>
    <m/>
    <m/>
    <m/>
    <m/>
    <m/>
    <m/>
    <m/>
    <s v="Si"/>
    <s v="Si"/>
    <s v="No"/>
    <m/>
    <m/>
    <m/>
    <x v="0"/>
    <s v="Importante"/>
    <s v="Importante"/>
    <s v="Importante"/>
    <s v="Importante"/>
    <s v="Importante"/>
    <s v="Importante"/>
    <s v="Importante"/>
    <s v="Ninguna"/>
    <m/>
    <x v="2"/>
    <x v="2"/>
    <x v="0"/>
    <x v="0"/>
    <x v="2"/>
    <x v="2"/>
    <x v="1"/>
    <x v="1"/>
    <x v="1"/>
    <x v="1"/>
    <x v="1"/>
    <x v="0"/>
    <m/>
    <s v="Dueño o propietario"/>
    <m/>
    <n v="8"/>
    <n v="27"/>
    <s v="Completo"/>
    <m/>
    <m/>
    <m/>
    <m/>
    <m/>
    <m/>
    <m/>
    <s v="11 a 30 personas ocupadas"/>
    <s v="11 a 30 personas ocupadas"/>
    <x v="1"/>
    <s v="Manufactura"/>
    <x v="0"/>
    <x v="0"/>
    <x v="0"/>
    <x v="0"/>
    <x v="0"/>
    <x v="0"/>
    <x v="0"/>
    <x v="1"/>
    <x v="0"/>
    <x v="0"/>
    <x v="1"/>
    <x v="1"/>
    <x v="0"/>
    <x v="0"/>
    <x v="0"/>
    <x v="1"/>
    <x v="1"/>
    <x v="0"/>
    <x v="0"/>
    <x v="1"/>
    <x v="0"/>
    <x v="1"/>
    <x v="0"/>
    <x v="0"/>
    <x v="1"/>
    <x v="1"/>
    <x v="0"/>
    <s v="MECANICA Y METALES"/>
    <s v="MECANICA Y METALES"/>
    <s v="USO Y REPARACIÓN DE MAQUINARIAS, HERRAMIENTAS Y EQUIPOS"/>
    <m/>
    <m/>
    <m/>
    <s v="MECANICA Y METALES"/>
    <s v="MECANICA Y METALES"/>
    <s v="USO Y REPARACIÓN DE MAQUINARIAS, HERRAMIENTAS Y EQUIPOS"/>
    <m/>
    <m/>
    <m/>
    <n v="3.8058252427184498"/>
    <x v="1"/>
    <x v="1"/>
    <x v="1"/>
    <x v="0"/>
    <x v="0"/>
    <s v="Total"/>
  </r>
  <r>
    <n v="7997"/>
    <x v="0"/>
    <x v="0"/>
    <s v="La Catedral"/>
    <n v="46540"/>
    <s v="VENTA AL POR MAYOR DE MAQUINARIAS INDUSTRIALES PARA LIBRERIA"/>
    <s v="Comercio"/>
    <s v="Comercio"/>
    <s v="Medianas (31 a 50 personas ocupadas)"/>
    <n v="4072024"/>
    <n v="4"/>
    <s v="Julio"/>
    <s v="Año Resultado Final"/>
    <n v="9"/>
    <n v="15"/>
    <n v="9072024"/>
    <n v="9"/>
    <s v="Julio"/>
    <s v="Año Resultado Final"/>
    <n v="1934"/>
    <n v="89"/>
    <x v="1"/>
    <s v="VENTA AL POR MAYOR DE MAQUINARIAS PARA LIBRERÍA"/>
    <s v="Comercio al por mayor de maquinaria y equipo para uso industrial"/>
    <s v="Casa Matriz"/>
    <x v="1"/>
    <n v="2"/>
    <n v="2"/>
    <n v="30"/>
    <n v="30"/>
    <n v="15"/>
    <n v="15"/>
    <n v="464.42307692307747"/>
    <n v="464.42307692307747"/>
    <n v="0"/>
    <n v="0"/>
    <n v="0"/>
    <n v="0"/>
    <n v="0"/>
    <n v="0"/>
    <n v="185.769230769231"/>
    <n v="0"/>
    <n v="433.46153846153896"/>
    <n v="92.8846153846155"/>
    <n v="123.846153846154"/>
    <n v="92.8846153846155"/>
    <n v="928.84615384615495"/>
    <n v="30"/>
    <n v="0"/>
    <n v="0"/>
    <n v="0"/>
    <n v="0"/>
    <n v="0"/>
    <n v="0"/>
    <n v="6"/>
    <n v="0"/>
    <n v="14"/>
    <n v="3"/>
    <n v="4"/>
    <n v="3"/>
    <n v="30"/>
    <x v="1"/>
    <s v="Decisión del directorio/propietarios de la empresa"/>
    <m/>
    <x v="1"/>
    <m/>
    <m/>
    <x v="1"/>
    <s v="Decisión del directorio/propietarios de la empresa"/>
    <m/>
    <x v="1"/>
    <s v="Decisión del directorio/propietarios de la empresa"/>
    <m/>
    <x v="1"/>
    <s v="Decisión del directorio/propietarios de la empresa"/>
    <m/>
    <x v="0"/>
    <m/>
    <m/>
    <m/>
    <m/>
    <m/>
    <m/>
    <m/>
    <m/>
    <m/>
    <m/>
    <m/>
    <m/>
    <m/>
    <m/>
    <m/>
    <m/>
    <m/>
    <m/>
    <m/>
    <m/>
    <m/>
    <m/>
    <m/>
    <m/>
    <m/>
    <m/>
    <m/>
    <m/>
    <m/>
    <m/>
    <m/>
    <m/>
    <m/>
    <m/>
    <m/>
    <m/>
    <m/>
    <m/>
    <m/>
    <m/>
    <m/>
    <m/>
    <m/>
    <m/>
    <m/>
    <m/>
    <m/>
    <m/>
    <m/>
    <m/>
    <x v="0"/>
    <x v="0"/>
    <x v="1"/>
    <x v="0"/>
    <x v="1"/>
    <x v="0"/>
    <x v="0"/>
    <x v="1"/>
    <x v="1"/>
    <x v="0"/>
    <x v="0"/>
    <x v="0"/>
    <x v="0"/>
    <m/>
    <m/>
    <m/>
    <m/>
    <m/>
    <m/>
    <s v="Recomendaciones de trabajadores de la empresa u otros actores"/>
    <m/>
    <m/>
    <m/>
    <s v="Contactos personales del empleador"/>
    <m/>
    <m/>
    <m/>
    <x v="0"/>
    <x v="0"/>
    <x v="0"/>
    <x v="1"/>
    <x v="0"/>
    <x v="1"/>
    <x v="0"/>
    <x v="2"/>
    <x v="2"/>
    <x v="2"/>
    <s v="Ninguna"/>
    <m/>
    <m/>
    <m/>
    <m/>
    <m/>
    <m/>
    <x v="1"/>
    <m/>
    <m/>
    <x v="1"/>
    <m/>
    <m/>
    <m/>
    <x v="1"/>
    <x v="1"/>
    <x v="1"/>
    <x v="1"/>
    <x v="1"/>
    <x v="1"/>
    <m/>
    <m/>
    <x v="2"/>
    <s v="Muy probable"/>
    <s v="Muy probable"/>
    <s v="Probable"/>
    <s v="Probable"/>
    <s v="Probable"/>
    <x v="0"/>
    <s v="VENDEDOR EXTERNO"/>
    <n v="3322"/>
    <n v="1"/>
    <n v="1"/>
    <n v="1"/>
    <n v="1"/>
    <n v="1"/>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0"/>
    <x v="2"/>
    <x v="1"/>
    <x v="0"/>
    <x v="0"/>
    <x v="0"/>
    <x v="1"/>
    <x v="1"/>
    <x v="1"/>
    <x v="1"/>
    <x v="1"/>
    <x v="0"/>
    <m/>
    <s v="Dueño o propietario"/>
    <m/>
    <n v="21"/>
    <n v="11"/>
    <s v="Completo"/>
    <m/>
    <m/>
    <m/>
    <m/>
    <m/>
    <m/>
    <m/>
    <s v="11 a 30 personas ocupadas"/>
    <s v="11 a 30 personas ocupadas"/>
    <x v="2"/>
    <s v="Comercio"/>
    <x v="0"/>
    <x v="0"/>
    <x v="0"/>
    <x v="0"/>
    <x v="0"/>
    <x v="0"/>
    <x v="0"/>
    <x v="0"/>
    <x v="0"/>
    <x v="0"/>
    <x v="1"/>
    <x v="1"/>
    <x v="0"/>
    <x v="0"/>
    <x v="0"/>
    <x v="0"/>
    <x v="0"/>
    <x v="0"/>
    <x v="0"/>
    <x v="1"/>
    <x v="0"/>
    <x v="1"/>
    <x v="0"/>
    <x v="0"/>
    <x v="0"/>
    <x v="0"/>
    <x v="0"/>
    <m/>
    <m/>
    <m/>
    <m/>
    <m/>
    <m/>
    <m/>
    <m/>
    <m/>
    <m/>
    <m/>
    <m/>
    <n v="30.961538461538499"/>
    <x v="0"/>
    <x v="0"/>
    <x v="1"/>
    <x v="1"/>
    <x v="2"/>
    <s v="Total"/>
  </r>
  <r>
    <n v="8071"/>
    <x v="0"/>
    <x v="1"/>
    <s v="Lambaré"/>
    <n v="70201"/>
    <s v="SERVICIOS DE CONTABILIDAD"/>
    <s v="Servicio"/>
    <s v="Servicios a las empresas"/>
    <s v="Micro (5 a 10 personas ocupadas)"/>
    <n v="11062024"/>
    <n v="11"/>
    <s v="Junio"/>
    <s v="Año Resultado Final"/>
    <n v="11"/>
    <n v="42"/>
    <n v="19072024"/>
    <n v="19"/>
    <s v="Julio"/>
    <s v="Año Resultado Final"/>
    <n v="2009"/>
    <n v="14"/>
    <x v="0"/>
    <s v="SERVICIOS CONTABLE"/>
    <s v="Servicios de contabilidad, administración y asesoramiento de empresas, excepto los prestados por prof indep"/>
    <s v="Único"/>
    <x v="0"/>
    <m/>
    <m/>
    <n v="5"/>
    <n v="5"/>
    <n v="2"/>
    <n v="3"/>
    <n v="6.7891891891891802"/>
    <n v="10.18378378378377"/>
    <n v="0"/>
    <n v="0"/>
    <n v="0"/>
    <n v="0"/>
    <n v="6.7891891891891802"/>
    <n v="0"/>
    <n v="0"/>
    <n v="0"/>
    <n v="10.18378378378377"/>
    <n v="0"/>
    <n v="0"/>
    <n v="0"/>
    <n v="16.972972972972951"/>
    <n v="5"/>
    <n v="0"/>
    <n v="0"/>
    <n v="0"/>
    <n v="0"/>
    <n v="2"/>
    <n v="0"/>
    <n v="0"/>
    <n v="0"/>
    <n v="3"/>
    <n v="0"/>
    <n v="0"/>
    <n v="0"/>
    <n v="5"/>
    <x v="0"/>
    <m/>
    <m/>
    <x v="0"/>
    <s v="Decisión del directorio/propietarios de la empresa"/>
    <m/>
    <x v="1"/>
    <s v="Decisión del directorio/propietarios de la empresa"/>
    <m/>
    <x v="0"/>
    <m/>
    <m/>
    <x v="0"/>
    <m/>
    <m/>
    <x v="1"/>
    <m/>
    <n v="4311"/>
    <s v="AUXILIAR CONTABLE"/>
    <s v="Sí"/>
    <s v="Sí"/>
    <s v="Sí"/>
    <n v="2411"/>
    <s v="CONTADOR"/>
    <s v="Sí"/>
    <s v="Sí"/>
    <s v="No"/>
    <m/>
    <m/>
    <m/>
    <m/>
    <m/>
    <m/>
    <m/>
    <m/>
    <s v="Candidatos que no aceptaron las condiciones laborales ofrecidas (ubicación, horario, remuneración)"/>
    <m/>
    <m/>
    <m/>
    <m/>
    <m/>
    <m/>
    <m/>
    <s v="Candidatos que no aceptaron las condiciones laborales ofrecidas (ubicación, horario, remuneración)"/>
    <m/>
    <m/>
    <m/>
    <m/>
    <m/>
    <m/>
    <m/>
    <m/>
    <m/>
    <m/>
    <m/>
    <s v="Aumentar la remuneración para hacer la vacante más atractiva"/>
    <s v="Capacitar a los trabajadores actuales para que puedan cumplir funciones que estaban asignadas a esa vacante"/>
    <m/>
    <m/>
    <s v="Externalizar el trabajo por fuera de la empresa (outsourcing)"/>
    <m/>
    <m/>
    <s v="Aumentar los esfuerzos en el reclutamiento (más divulgación de la vacante, más bolsas de empleo)"/>
    <m/>
    <m/>
    <m/>
    <x v="0"/>
    <x v="0"/>
    <x v="0"/>
    <x v="0"/>
    <x v="0"/>
    <x v="0"/>
    <x v="0"/>
    <x v="1"/>
    <x v="0"/>
    <x v="0"/>
    <x v="0"/>
    <x v="0"/>
    <x v="0"/>
    <m/>
    <m/>
    <s v="Plataforma web privada gratuita (Bolsas de trabajo) (excluyendo redes sociales)"/>
    <m/>
    <m/>
    <s v="Redes de profesionales o egresados"/>
    <s v="Recomendaciones de trabajadores de la empresa u otros actores"/>
    <s v="Contratación de empresas de reclutamiento"/>
    <m/>
    <m/>
    <s v="Contactos personales del empleador"/>
    <s v="Banco de currículos de la empresa"/>
    <m/>
    <m/>
    <x v="0"/>
    <x v="0"/>
    <x v="0"/>
    <x v="1"/>
    <x v="1"/>
    <x v="0"/>
    <x v="0"/>
    <x v="0"/>
    <x v="0"/>
    <x v="0"/>
    <s v="Ninguna"/>
    <m/>
    <m/>
    <m/>
    <m/>
    <m/>
    <s v="Ambos"/>
    <x v="2"/>
    <m/>
    <m/>
    <x v="2"/>
    <s v="Ambos"/>
    <m/>
    <m/>
    <x v="1"/>
    <x v="1"/>
    <x v="1"/>
    <x v="1"/>
    <x v="1"/>
    <x v="0"/>
    <m/>
    <m/>
    <x v="1"/>
    <s v="Poco probable"/>
    <s v="Poco probable"/>
    <s v="Probable"/>
    <s v="Probable"/>
    <s v="Muy probable"/>
    <x v="0"/>
    <s v="contador"/>
    <n v="2411"/>
    <n v="1"/>
    <n v="1"/>
    <n v="2"/>
    <n v="2"/>
    <n v="2"/>
    <s v="auxiliar contable"/>
    <n v="4311"/>
    <n v="1"/>
    <n v="2"/>
    <n v="2"/>
    <n v="2"/>
    <n v="3"/>
    <s v="recursos humanos (gerente)"/>
    <n v="1212"/>
    <n v="1"/>
    <n v="1"/>
    <n v="1"/>
    <n v="2"/>
    <n v="1"/>
    <m/>
    <m/>
    <m/>
    <m/>
    <m/>
    <m/>
    <m/>
    <m/>
    <m/>
    <m/>
    <m/>
    <m/>
    <m/>
    <m/>
    <x v="0"/>
    <m/>
    <m/>
    <m/>
    <m/>
    <m/>
    <m/>
    <m/>
    <m/>
    <m/>
    <x v="0"/>
    <x v="0"/>
    <x v="0"/>
    <x v="0"/>
    <x v="1"/>
    <x v="1"/>
    <x v="0"/>
    <x v="0"/>
    <m/>
    <x v="0"/>
    <s v="CURSOS DE CONTABILIDAD"/>
    <s v="Contabilidad básica"/>
    <s v="CONTADOR"/>
    <n v="2411"/>
    <s v="ACTUALIZACIÓN DE SISTEMA, Sistema ABACO, STARSOFT"/>
    <s v="Herramientas digitales para la gestión y productividad"/>
    <s v="AUXILIAR  CONTABLE"/>
    <n v="4311"/>
    <m/>
    <m/>
    <m/>
    <m/>
    <m/>
    <m/>
    <m/>
    <m/>
    <m/>
    <m/>
    <m/>
    <m/>
    <m/>
    <m/>
    <m/>
    <m/>
    <s v="Si"/>
    <s v="No"/>
    <m/>
    <m/>
    <m/>
    <m/>
    <x v="1"/>
    <s v="Muy importante"/>
    <s v="Muy importante"/>
    <s v="Muy importante"/>
    <s v="Importante"/>
    <s v="Muy importante"/>
    <s v="Muy importante"/>
    <s v="Importante"/>
    <s v="Ninguna"/>
    <m/>
    <x v="2"/>
    <x v="1"/>
    <x v="0"/>
    <x v="0"/>
    <x v="0"/>
    <x v="0"/>
    <x v="0"/>
    <x v="0"/>
    <x v="0"/>
    <x v="0"/>
    <x v="0"/>
    <x v="0"/>
    <m/>
    <s v="Dueño o propietario"/>
    <m/>
    <n v="7"/>
    <n v="47"/>
    <s v="Completo"/>
    <m/>
    <m/>
    <m/>
    <m/>
    <m/>
    <m/>
    <m/>
    <s v="5 a 10 personas ocupadas"/>
    <s v="5 a 10 personas ocupadas"/>
    <x v="0"/>
    <s v="Servicios a las empresas"/>
    <x v="0"/>
    <x v="1"/>
    <x v="0"/>
    <x v="1"/>
    <x v="0"/>
    <x v="0"/>
    <x v="0"/>
    <x v="0"/>
    <x v="0"/>
    <x v="1"/>
    <x v="0"/>
    <x v="0"/>
    <x v="1"/>
    <x v="0"/>
    <x v="0"/>
    <x v="0"/>
    <x v="0"/>
    <x v="0"/>
    <x v="0"/>
    <x v="0"/>
    <x v="0"/>
    <x v="0"/>
    <x v="0"/>
    <x v="0"/>
    <x v="0"/>
    <x v="0"/>
    <x v="0"/>
    <s v="CONTABILIDAD Y AUDITORIA"/>
    <s v="HERRAMIENTAS DE ANÁLISIS DE DATOS"/>
    <m/>
    <m/>
    <m/>
    <m/>
    <s v="ADMINISTRACIÓN Y GESTIÓN"/>
    <s v="TIC"/>
    <m/>
    <m/>
    <m/>
    <m/>
    <n v="3.3945945945945901"/>
    <x v="1"/>
    <x v="2"/>
    <x v="0"/>
    <x v="0"/>
    <x v="0"/>
    <s v="Total"/>
  </r>
  <r>
    <n v="8097"/>
    <x v="0"/>
    <x v="0"/>
    <s v="La Catedral"/>
    <n v="65120"/>
    <s v="SERVICIOS DE SEGUROS GENERALES"/>
    <s v="Servicio"/>
    <s v="Intermediación financiera"/>
    <s v="Pequeñas (11 a 30 personas ocupadas)"/>
    <n v="18072024"/>
    <n v="18"/>
    <s v="Julio"/>
    <s v="Año Resultado Final"/>
    <n v="8"/>
    <n v="41"/>
    <n v="24072024"/>
    <n v="24"/>
    <s v="Julio"/>
    <s v="Año Resultado Final"/>
    <n v="1964"/>
    <n v="59"/>
    <x v="1"/>
    <s v="SERVICIO DE SEGUROS"/>
    <s v="Seguros generales"/>
    <s v="Casa Matriz"/>
    <x v="1"/>
    <n v="3"/>
    <n v="2"/>
    <n v="51"/>
    <n v="43"/>
    <n v="23"/>
    <n v="20"/>
    <n v="182.29629629629639"/>
    <n v="158.51851851851859"/>
    <n v="0"/>
    <n v="0"/>
    <n v="0"/>
    <n v="0"/>
    <n v="0"/>
    <n v="0"/>
    <n v="15.85185185185186"/>
    <n v="0"/>
    <n v="79.259259259259295"/>
    <n v="245.70370370370384"/>
    <n v="0"/>
    <n v="0"/>
    <n v="340.81481481481501"/>
    <n v="43"/>
    <n v="0"/>
    <n v="0"/>
    <n v="0"/>
    <n v="0"/>
    <n v="0"/>
    <n v="0"/>
    <n v="2"/>
    <n v="0"/>
    <n v="10"/>
    <n v="31"/>
    <n v="0"/>
    <n v="0"/>
    <n v="43"/>
    <x v="1"/>
    <s v="Decisión del directorio/propietarios de la empresa"/>
    <m/>
    <x v="0"/>
    <s v="Decisión del directorio/propietarios de la empresa"/>
    <m/>
    <x v="1"/>
    <s v="Decisión del directorio/propietarios de la empresa"/>
    <m/>
    <x v="0"/>
    <m/>
    <m/>
    <x v="0"/>
    <m/>
    <m/>
    <x v="1"/>
    <m/>
    <n v="4226"/>
    <s v="RECEPCIÓN"/>
    <s v="Sí"/>
    <s v="No"/>
    <s v="Sí"/>
    <n v="4214"/>
    <s v="COBRADOR"/>
    <s v="Sí"/>
    <s v="No"/>
    <s v="Sí"/>
    <n v="4312"/>
    <s v="AUXILIAR ADMINISTRATIVO"/>
    <s v="Sí"/>
    <s v="No"/>
    <m/>
    <m/>
    <m/>
    <m/>
    <m/>
    <m/>
    <m/>
    <m/>
    <m/>
    <m/>
    <m/>
    <m/>
    <m/>
    <m/>
    <m/>
    <m/>
    <m/>
    <m/>
    <m/>
    <m/>
    <m/>
    <m/>
    <m/>
    <m/>
    <m/>
    <m/>
    <m/>
    <m/>
    <m/>
    <m/>
    <m/>
    <m/>
    <m/>
    <m/>
    <m/>
    <x v="0"/>
    <x v="0"/>
    <x v="0"/>
    <x v="1"/>
    <x v="0"/>
    <x v="0"/>
    <x v="0"/>
    <x v="1"/>
    <x v="0"/>
    <x v="0"/>
    <x v="1"/>
    <x v="0"/>
    <x v="0"/>
    <m/>
    <m/>
    <m/>
    <m/>
    <m/>
    <m/>
    <m/>
    <s v="Contratación de empresas de reclutamiento"/>
    <m/>
    <s v="Avisos en las inmediaciones de la empresa"/>
    <s v="Contactos personales del empleador"/>
    <s v="Banco de currículos de la empresa"/>
    <m/>
    <m/>
    <x v="0"/>
    <x v="0"/>
    <x v="0"/>
    <x v="1"/>
    <x v="0"/>
    <x v="1"/>
    <x v="0"/>
    <x v="1"/>
    <x v="0"/>
    <x v="0"/>
    <s v="Ninguna"/>
    <m/>
    <m/>
    <m/>
    <m/>
    <m/>
    <m/>
    <x v="1"/>
    <m/>
    <s v="Transformación de competencia"/>
    <x v="0"/>
    <s v="Transformación de competencia"/>
    <m/>
    <m/>
    <x v="1"/>
    <x v="1"/>
    <x v="1"/>
    <x v="0"/>
    <x v="1"/>
    <x v="1"/>
    <m/>
    <m/>
    <x v="2"/>
    <s v="Probable"/>
    <s v="Poco probable"/>
    <s v="Poco probable"/>
    <s v="Probable"/>
    <s v="Probable"/>
    <x v="1"/>
    <m/>
    <m/>
    <m/>
    <m/>
    <m/>
    <m/>
    <m/>
    <m/>
    <m/>
    <m/>
    <m/>
    <m/>
    <m/>
    <m/>
    <m/>
    <m/>
    <m/>
    <m/>
    <m/>
    <m/>
    <m/>
    <m/>
    <m/>
    <m/>
    <m/>
    <m/>
    <m/>
    <m/>
    <m/>
    <m/>
    <m/>
    <m/>
    <m/>
    <m/>
    <m/>
    <x v="0"/>
    <m/>
    <m/>
    <m/>
    <m/>
    <m/>
    <m/>
    <m/>
    <m/>
    <m/>
    <x v="0"/>
    <x v="0"/>
    <x v="0"/>
    <x v="0"/>
    <x v="1"/>
    <x v="1"/>
    <x v="0"/>
    <x v="0"/>
    <m/>
    <x v="0"/>
    <s v="TECNICATURA EN AUTOMOTRIZ"/>
    <s v="Mecánica del automóvil"/>
    <s v="OPERADOR DE SINIESTRO"/>
    <n v="3321"/>
    <s v="SEGURIDAD CONTRA INCENDIOS"/>
    <s v="Seguridad industrial y salud ocupacional"/>
    <s v="INSPECTOR"/>
    <n v="3321"/>
    <s v="TECNICATURA MECANICA AUTOMOTRIZ"/>
    <s v="Mecánica del automóvil"/>
    <s v="INSPECTOR DE PREVIAS"/>
    <n v="3321"/>
    <m/>
    <m/>
    <m/>
    <m/>
    <m/>
    <m/>
    <m/>
    <m/>
    <m/>
    <m/>
    <m/>
    <m/>
    <s v="Si"/>
    <s v="Si"/>
    <s v="No"/>
    <m/>
    <m/>
    <m/>
    <x v="1"/>
    <s v="Muy importante"/>
    <s v="Muy importante"/>
    <s v="Muy importante"/>
    <s v="Importante"/>
    <s v="Muy importante"/>
    <s v="Muy importante"/>
    <s v="Importante"/>
    <s v="Ninguna"/>
    <m/>
    <x v="0"/>
    <x v="2"/>
    <x v="0"/>
    <x v="0"/>
    <x v="0"/>
    <x v="0"/>
    <x v="1"/>
    <x v="1"/>
    <x v="0"/>
    <x v="0"/>
    <x v="0"/>
    <x v="0"/>
    <m/>
    <s v="Jefe / Encargado (no propietario)"/>
    <m/>
    <n v="7"/>
    <n v="49"/>
    <s v="Completo"/>
    <m/>
    <m/>
    <m/>
    <m/>
    <m/>
    <m/>
    <m/>
    <s v="51 y más personas ocupadas"/>
    <s v="31 a 50 personas ocupadas"/>
    <x v="0"/>
    <s v="Intermediación financiera"/>
    <x v="0"/>
    <x v="0"/>
    <x v="0"/>
    <x v="1"/>
    <x v="0"/>
    <x v="0"/>
    <x v="0"/>
    <x v="0"/>
    <x v="0"/>
    <x v="0"/>
    <x v="1"/>
    <x v="0"/>
    <x v="0"/>
    <x v="0"/>
    <x v="0"/>
    <x v="0"/>
    <x v="0"/>
    <x v="0"/>
    <x v="0"/>
    <x v="1"/>
    <x v="1"/>
    <x v="1"/>
    <x v="0"/>
    <x v="0"/>
    <x v="0"/>
    <x v="0"/>
    <x v="0"/>
    <s v="MECANICA AUTOTRIZ"/>
    <s v="SINIESTROS Y PRIMEROS AUXILIOS"/>
    <s v="MECANICA AUTOTRIZ"/>
    <m/>
    <m/>
    <m/>
    <s v="AUTOMOTORES"/>
    <s v="SINIESTROS Y PRIMEROS AUXILIOS"/>
    <s v="AUTOMOTORES"/>
    <m/>
    <m/>
    <m/>
    <n v="7.92592592592593"/>
    <x v="1"/>
    <x v="1"/>
    <x v="0"/>
    <x v="0"/>
    <x v="0"/>
    <s v="Total"/>
  </r>
  <r>
    <n v="8173"/>
    <x v="0"/>
    <x v="0"/>
    <s v="La Catedral"/>
    <n v="79110"/>
    <s v="SERVICIO DE AGENCIAS DE VIAJES"/>
    <s v="Servicio"/>
    <s v="Servicios a las empresas"/>
    <s v="Micro (5 a 10 personas ocupadas)"/>
    <n v="7062024"/>
    <n v="7"/>
    <s v="Junio"/>
    <s v="Año Resultado Final"/>
    <n v="10"/>
    <n v="22"/>
    <n v="7062024"/>
    <n v="7"/>
    <s v="Junio"/>
    <s v="Año Resultado Final"/>
    <n v="2005"/>
    <n v="18"/>
    <x v="0"/>
    <s v="AGENCIA DE VIAJES  Y TURISMO"/>
    <s v="Actividades de las agencias de viajes"/>
    <s v="Único"/>
    <x v="0"/>
    <m/>
    <m/>
    <n v="10"/>
    <n v="10"/>
    <n v="8"/>
    <n v="2"/>
    <n v="106.14925373134319"/>
    <n v="26.537313432835798"/>
    <n v="0"/>
    <n v="0"/>
    <n v="0"/>
    <n v="0"/>
    <n v="79.611940298507392"/>
    <n v="0"/>
    <n v="0"/>
    <n v="0"/>
    <n v="53.074626865671597"/>
    <n v="0"/>
    <n v="0"/>
    <n v="0"/>
    <n v="132.686567164179"/>
    <n v="10"/>
    <n v="0"/>
    <n v="0"/>
    <n v="0"/>
    <n v="0"/>
    <n v="6"/>
    <n v="0"/>
    <n v="0"/>
    <n v="0"/>
    <n v="4"/>
    <n v="0"/>
    <n v="0"/>
    <n v="0"/>
    <n v="10"/>
    <x v="0"/>
    <m/>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1"/>
    <x v="0"/>
    <x v="0"/>
    <x v="0"/>
    <x v="0"/>
    <x v="0"/>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1"/>
    <x v="0"/>
    <x v="1"/>
    <x v="0"/>
    <x v="2"/>
    <s v="Ninguna"/>
    <m/>
    <m/>
    <m/>
    <m/>
    <m/>
    <m/>
    <x v="1"/>
    <m/>
    <s v="Nuevas contrataciones"/>
    <x v="0"/>
    <m/>
    <m/>
    <m/>
    <x v="0"/>
    <x v="0"/>
    <x v="0"/>
    <x v="1"/>
    <x v="0"/>
    <x v="1"/>
    <m/>
    <m/>
    <x v="2"/>
    <s v="Muy probable"/>
    <s v="Poco probable"/>
    <s v="Poco probable"/>
    <s v="Probable"/>
    <s v="Muy probable"/>
    <x v="2"/>
    <m/>
    <m/>
    <m/>
    <m/>
    <m/>
    <m/>
    <m/>
    <m/>
    <m/>
    <m/>
    <m/>
    <m/>
    <m/>
    <m/>
    <m/>
    <m/>
    <m/>
    <m/>
    <m/>
    <m/>
    <m/>
    <m/>
    <m/>
    <m/>
    <m/>
    <m/>
    <m/>
    <m/>
    <m/>
    <m/>
    <m/>
    <m/>
    <m/>
    <m/>
    <m/>
    <x v="0"/>
    <m/>
    <m/>
    <m/>
    <m/>
    <m/>
    <m/>
    <m/>
    <m/>
    <m/>
    <x v="0"/>
    <x v="0"/>
    <x v="0"/>
    <x v="0"/>
    <x v="1"/>
    <x v="1"/>
    <x v="0"/>
    <x v="0"/>
    <m/>
    <x v="0"/>
    <s v="SISTEMA DE EVENTOS"/>
    <s v="Operaciones auxiliares de servicios administrativos"/>
    <s v="VENDEDORES DE PAQUETES DE VIAJES"/>
    <n v="4419"/>
    <m/>
    <m/>
    <m/>
    <m/>
    <m/>
    <m/>
    <m/>
    <m/>
    <m/>
    <m/>
    <m/>
    <m/>
    <m/>
    <m/>
    <m/>
    <m/>
    <m/>
    <m/>
    <m/>
    <m/>
    <s v="Si"/>
    <s v="No"/>
    <m/>
    <m/>
    <m/>
    <m/>
    <x v="0"/>
    <s v="Muy importante"/>
    <s v="Muy importante"/>
    <s v="Muy importante"/>
    <s v="Importante"/>
    <s v="Muy importante"/>
    <s v="Muy importante"/>
    <s v="Muy importante"/>
    <s v="Ninguna"/>
    <m/>
    <x v="2"/>
    <x v="2"/>
    <x v="0"/>
    <x v="0"/>
    <x v="2"/>
    <x v="0"/>
    <x v="0"/>
    <x v="1"/>
    <x v="0"/>
    <x v="0"/>
    <x v="0"/>
    <x v="0"/>
    <m/>
    <s v="Gerente / Directivo"/>
    <m/>
    <n v="14"/>
    <n v="45"/>
    <s v="Completo"/>
    <m/>
    <m/>
    <m/>
    <m/>
    <m/>
    <m/>
    <m/>
    <s v="5 a 10 personas ocupadas"/>
    <s v="5 a 10 personas ocupadas"/>
    <x v="0"/>
    <s v="Servicios a las empresas"/>
    <x v="0"/>
    <x v="0"/>
    <x v="0"/>
    <x v="0"/>
    <x v="0"/>
    <x v="0"/>
    <x v="0"/>
    <x v="0"/>
    <x v="0"/>
    <x v="0"/>
    <x v="1"/>
    <x v="0"/>
    <x v="0"/>
    <x v="0"/>
    <x v="0"/>
    <x v="0"/>
    <x v="0"/>
    <x v="0"/>
    <x v="0"/>
    <x v="1"/>
    <x v="0"/>
    <x v="0"/>
    <x v="0"/>
    <x v="0"/>
    <x v="0"/>
    <x v="0"/>
    <x v="0"/>
    <s v="AUXILIAR ADMINISTRATIVO"/>
    <m/>
    <m/>
    <m/>
    <m/>
    <m/>
    <s v="ADMINISTRACIÓN Y GESTIÓN"/>
    <m/>
    <m/>
    <m/>
    <m/>
    <m/>
    <n v="13.268656716417899"/>
    <x v="0"/>
    <x v="0"/>
    <x v="0"/>
    <x v="0"/>
    <x v="0"/>
    <s v="Total"/>
  </r>
  <r>
    <n v="8275"/>
    <x v="0"/>
    <x v="0"/>
    <s v="La Catedral"/>
    <n v="71103"/>
    <s v="SERVICIO DE CONSULTORIA VIAL"/>
    <s v="Servicio"/>
    <s v="Servicios a las empresas"/>
    <s v="Pequeñas (11 a 30 personas ocupadas)"/>
    <n v="5072024"/>
    <n v="5"/>
    <s v="Julio"/>
    <s v="Año Resultado Final"/>
    <n v="13"/>
    <n v="24"/>
    <n v="5072024"/>
    <n v="5"/>
    <s v="Julio"/>
    <s v="Año Resultado Final"/>
    <n v="1989"/>
    <n v="34"/>
    <x v="1"/>
    <s v="SERVICIOS  DE CONSULTORIA INGENIERIA CIVIL"/>
    <s v="Actividades de servicios de ingeniería"/>
    <s v="Único"/>
    <x v="0"/>
    <m/>
    <m/>
    <n v="21"/>
    <n v="21"/>
    <n v="17"/>
    <n v="4"/>
    <n v="267.28915662650667"/>
    <n v="62.891566265060398"/>
    <n v="0"/>
    <n v="0"/>
    <n v="267.28915662650667"/>
    <n v="0"/>
    <n v="0"/>
    <n v="0"/>
    <n v="0"/>
    <n v="0"/>
    <n v="62.891566265060398"/>
    <n v="0"/>
    <n v="0"/>
    <n v="0"/>
    <n v="330.18072289156709"/>
    <n v="21"/>
    <n v="0"/>
    <n v="0"/>
    <n v="17"/>
    <n v="0"/>
    <n v="0"/>
    <n v="0"/>
    <n v="0"/>
    <n v="0"/>
    <n v="4"/>
    <n v="0"/>
    <n v="0"/>
    <n v="0"/>
    <n v="21"/>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1"/>
    <x v="0"/>
    <x v="0"/>
    <x v="0"/>
    <x v="1"/>
    <x v="1"/>
    <x v="0"/>
    <x v="1"/>
    <x v="0"/>
    <x v="0"/>
    <m/>
    <m/>
    <m/>
    <m/>
    <m/>
    <m/>
    <s v="Recomendaciones de trabajadores de la empresa u otros actores"/>
    <m/>
    <m/>
    <m/>
    <m/>
    <s v="Banco de currículos de la empresa"/>
    <m/>
    <m/>
    <x v="0"/>
    <x v="0"/>
    <x v="0"/>
    <x v="1"/>
    <x v="0"/>
    <x v="1"/>
    <x v="0"/>
    <x v="0"/>
    <x v="2"/>
    <x v="1"/>
    <s v="Ninguna"/>
    <m/>
    <m/>
    <m/>
    <m/>
    <m/>
    <m/>
    <x v="1"/>
    <m/>
    <m/>
    <x v="1"/>
    <m/>
    <m/>
    <m/>
    <x v="1"/>
    <x v="1"/>
    <x v="1"/>
    <x v="1"/>
    <x v="1"/>
    <x v="1"/>
    <m/>
    <m/>
    <x v="2"/>
    <s v="Poco probable"/>
    <s v="Poco probable"/>
    <s v="Poco probable"/>
    <s v="Probable"/>
    <s v="Probable"/>
    <x v="0"/>
    <s v="Ingeniero de obras"/>
    <n v="2142"/>
    <n v="1"/>
    <n v="0"/>
    <n v="0"/>
    <n v="0"/>
    <n v="0"/>
    <s v="Secretaria Administrativa"/>
    <n v="3343"/>
    <n v="1"/>
    <n v="0"/>
    <n v="0"/>
    <n v="0"/>
    <n v="0"/>
    <m/>
    <m/>
    <m/>
    <m/>
    <m/>
    <m/>
    <m/>
    <m/>
    <m/>
    <m/>
    <m/>
    <m/>
    <m/>
    <m/>
    <m/>
    <m/>
    <m/>
    <m/>
    <m/>
    <m/>
    <m/>
    <x v="0"/>
    <m/>
    <m/>
    <m/>
    <m/>
    <m/>
    <m/>
    <m/>
    <m/>
    <m/>
    <x v="1"/>
    <x v="0"/>
    <x v="1"/>
    <x v="1"/>
    <x v="0"/>
    <x v="1"/>
    <x v="0"/>
    <x v="0"/>
    <m/>
    <x v="0"/>
    <s v="CAPACITACIONES EN SEGURIDAD CIVIL"/>
    <s v="Seguridad industrial y salud ocupacional"/>
    <s v="ALBAÑILES DE PILOTES"/>
    <n v="7112"/>
    <m/>
    <m/>
    <m/>
    <m/>
    <m/>
    <m/>
    <m/>
    <m/>
    <m/>
    <m/>
    <m/>
    <m/>
    <m/>
    <m/>
    <m/>
    <m/>
    <m/>
    <m/>
    <m/>
    <m/>
    <s v="No"/>
    <m/>
    <m/>
    <m/>
    <m/>
    <m/>
    <x v="0"/>
    <s v="Importante"/>
    <s v="Importante"/>
    <s v="Importante"/>
    <s v="Importante"/>
    <s v="Importante"/>
    <s v="Muy importante"/>
    <s v="Muy importante"/>
    <s v="Ninguna"/>
    <m/>
    <x v="2"/>
    <x v="2"/>
    <x v="1"/>
    <x v="0"/>
    <x v="2"/>
    <x v="2"/>
    <x v="0"/>
    <x v="1"/>
    <x v="1"/>
    <x v="0"/>
    <x v="0"/>
    <x v="0"/>
    <m/>
    <s v="Administrador/Contador"/>
    <m/>
    <n v="14"/>
    <n v="27"/>
    <s v="Completo"/>
    <m/>
    <m/>
    <m/>
    <m/>
    <m/>
    <m/>
    <m/>
    <s v="11 a 30 personas ocupadas"/>
    <s v="11 a 30 personas ocupadas"/>
    <x v="0"/>
    <s v="Servicios a las empresas"/>
    <x v="0"/>
    <x v="0"/>
    <x v="0"/>
    <x v="0"/>
    <x v="0"/>
    <x v="0"/>
    <x v="0"/>
    <x v="0"/>
    <x v="0"/>
    <x v="0"/>
    <x v="0"/>
    <x v="1"/>
    <x v="0"/>
    <x v="0"/>
    <x v="0"/>
    <x v="0"/>
    <x v="0"/>
    <x v="0"/>
    <x v="0"/>
    <x v="1"/>
    <x v="0"/>
    <x v="1"/>
    <x v="0"/>
    <x v="0"/>
    <x v="1"/>
    <x v="0"/>
    <x v="0"/>
    <s v="SALUD Y SEGURIDAD OCUPACIONAL"/>
    <m/>
    <m/>
    <m/>
    <m/>
    <m/>
    <s v="SALUD Y SEGURIDAD OCUPACIONAL"/>
    <m/>
    <m/>
    <m/>
    <m/>
    <m/>
    <n v="15.722891566265099"/>
    <x v="0"/>
    <x v="0"/>
    <x v="1"/>
    <x v="0"/>
    <x v="0"/>
    <s v="Total"/>
  </r>
  <r>
    <n v="8364"/>
    <x v="0"/>
    <x v="0"/>
    <s v="La Catedral"/>
    <n v="68100"/>
    <s v="ACTIVIDADES DE VENTA DE LOTES"/>
    <s v="Servicio"/>
    <s v="Servicios inmobiliarios"/>
    <s v="Medianas (31 a 50 personas ocupadas)"/>
    <n v="4072024"/>
    <n v="4"/>
    <s v="Julio"/>
    <s v="Año Resultado Final"/>
    <n v="13"/>
    <n v="54"/>
    <n v="19072024"/>
    <n v="19"/>
    <s v="Julio"/>
    <s v="Año Resultado Final"/>
    <n v="1971"/>
    <n v="52"/>
    <x v="1"/>
    <s v="VENTA DE LOTES A PLAZOS"/>
    <s v="Actividades inmobiliarias realizadas con bienes propios o arrendados"/>
    <s v="Casa Matriz"/>
    <x v="1"/>
    <n v="4"/>
    <n v="1"/>
    <n v="41"/>
    <n v="31"/>
    <n v="17"/>
    <n v="14"/>
    <n v="173.2162162162164"/>
    <n v="142.64864864864882"/>
    <n v="0"/>
    <n v="0"/>
    <n v="0"/>
    <n v="0"/>
    <n v="40.756756756756801"/>
    <n v="0"/>
    <n v="0"/>
    <n v="0"/>
    <n v="71.324324324324408"/>
    <n v="152.83783783783801"/>
    <n v="20.3783783783784"/>
    <n v="30.5675675675676"/>
    <n v="315.86486486486518"/>
    <n v="31"/>
    <n v="0"/>
    <n v="0"/>
    <n v="0"/>
    <n v="0"/>
    <n v="4"/>
    <n v="0"/>
    <n v="0"/>
    <n v="0"/>
    <n v="7"/>
    <n v="15"/>
    <n v="2"/>
    <n v="3"/>
    <n v="31"/>
    <x v="1"/>
    <s v="Contrato de aprendizaje (Código laboral y Resolución N° 1159/19)"/>
    <m/>
    <x v="0"/>
    <s v="Contrato de aprendizaje (Código laboral y Resolución N° 1159/19)"/>
    <m/>
    <x v="1"/>
    <s v="Decisión del directorio/propietarios de la empresa"/>
    <m/>
    <x v="0"/>
    <m/>
    <m/>
    <x v="0"/>
    <m/>
    <m/>
    <x v="1"/>
    <m/>
    <n v="3322"/>
    <s v="AUXILIAR COMERCIAL"/>
    <s v="Sí"/>
    <s v="No"/>
    <s v="No"/>
    <m/>
    <m/>
    <m/>
    <m/>
    <m/>
    <m/>
    <m/>
    <m/>
    <m/>
    <m/>
    <m/>
    <m/>
    <m/>
    <m/>
    <m/>
    <m/>
    <m/>
    <m/>
    <m/>
    <m/>
    <m/>
    <m/>
    <m/>
    <m/>
    <m/>
    <m/>
    <m/>
    <m/>
    <m/>
    <m/>
    <m/>
    <m/>
    <m/>
    <m/>
    <m/>
    <m/>
    <m/>
    <m/>
    <m/>
    <m/>
    <m/>
    <m/>
    <m/>
    <m/>
    <x v="1"/>
    <x v="0"/>
    <x v="0"/>
    <x v="0"/>
    <x v="0"/>
    <x v="0"/>
    <x v="0"/>
    <x v="1"/>
    <x v="1"/>
    <x v="0"/>
    <x v="0"/>
    <x v="1"/>
    <x v="0"/>
    <m/>
    <m/>
    <m/>
    <s v="Redes sociales de la empresa (Facebook, Twitter, Instagram, etc)"/>
    <m/>
    <s v="Redes de profesionales o egresados"/>
    <s v="Recomendaciones de trabajadores de la empresa u otros actores"/>
    <m/>
    <m/>
    <s v="Avisos en las inmediaciones de la empresa"/>
    <m/>
    <s v="Banco de currículos de la empresa"/>
    <m/>
    <m/>
    <x v="0"/>
    <x v="0"/>
    <x v="0"/>
    <x v="1"/>
    <x v="0"/>
    <x v="1"/>
    <x v="0"/>
    <x v="2"/>
    <x v="0"/>
    <x v="0"/>
    <s v="Ninguna"/>
    <m/>
    <m/>
    <m/>
    <m/>
    <m/>
    <m/>
    <x v="1"/>
    <m/>
    <m/>
    <x v="0"/>
    <s v="Transformación de competencia"/>
    <m/>
    <m/>
    <x v="0"/>
    <x v="0"/>
    <x v="0"/>
    <x v="0"/>
    <x v="0"/>
    <x v="0"/>
    <m/>
    <m/>
    <x v="2"/>
    <s v="Probable"/>
    <s v="Poco probable"/>
    <s v="Poco probable"/>
    <s v="Probable"/>
    <s v="Probable"/>
    <x v="2"/>
    <m/>
    <m/>
    <m/>
    <m/>
    <m/>
    <m/>
    <m/>
    <m/>
    <m/>
    <m/>
    <m/>
    <m/>
    <m/>
    <m/>
    <m/>
    <m/>
    <m/>
    <m/>
    <m/>
    <m/>
    <m/>
    <m/>
    <m/>
    <m/>
    <m/>
    <m/>
    <m/>
    <m/>
    <m/>
    <m/>
    <m/>
    <m/>
    <m/>
    <m/>
    <m/>
    <x v="0"/>
    <m/>
    <m/>
    <m/>
    <m/>
    <m/>
    <m/>
    <m/>
    <m/>
    <m/>
    <x v="0"/>
    <x v="0"/>
    <x v="0"/>
    <x v="0"/>
    <x v="1"/>
    <x v="1"/>
    <x v="0"/>
    <x v="0"/>
    <m/>
    <x v="0"/>
    <s v="TÉCNICAS DE VENTAS"/>
    <s v="Técnicas de ventas"/>
    <s v="AUXILIAR COMERCIAL"/>
    <n v="3322"/>
    <m/>
    <m/>
    <m/>
    <m/>
    <m/>
    <m/>
    <m/>
    <m/>
    <m/>
    <m/>
    <m/>
    <m/>
    <m/>
    <m/>
    <m/>
    <m/>
    <m/>
    <m/>
    <m/>
    <m/>
    <s v="No"/>
    <m/>
    <m/>
    <m/>
    <m/>
    <m/>
    <x v="1"/>
    <s v="Muy importante"/>
    <s v="Muy importante"/>
    <s v="Muy importante"/>
    <s v="Muy importante"/>
    <s v="Muy importante"/>
    <s v="Muy importante"/>
    <s v="Muy importante"/>
    <s v="Ninguna"/>
    <m/>
    <x v="2"/>
    <x v="2"/>
    <x v="0"/>
    <x v="0"/>
    <x v="0"/>
    <x v="0"/>
    <x v="0"/>
    <x v="0"/>
    <x v="0"/>
    <x v="0"/>
    <x v="0"/>
    <x v="0"/>
    <m/>
    <s v="Gerente / Directivo"/>
    <m/>
    <n v="7"/>
    <n v="56"/>
    <s v="Completo"/>
    <m/>
    <m/>
    <m/>
    <m/>
    <m/>
    <m/>
    <m/>
    <s v="31 a 50 personas ocupadas"/>
    <s v="31 a 50 personas ocupadas"/>
    <x v="0"/>
    <s v="Servicios inmobiliarios"/>
    <x v="0"/>
    <x v="0"/>
    <x v="1"/>
    <x v="0"/>
    <x v="0"/>
    <x v="0"/>
    <x v="0"/>
    <x v="0"/>
    <x v="0"/>
    <x v="0"/>
    <x v="1"/>
    <x v="0"/>
    <x v="0"/>
    <x v="0"/>
    <x v="0"/>
    <x v="0"/>
    <x v="0"/>
    <x v="0"/>
    <x v="0"/>
    <x v="1"/>
    <x v="1"/>
    <x v="1"/>
    <x v="0"/>
    <x v="0"/>
    <x v="0"/>
    <x v="0"/>
    <x v="0"/>
    <s v="VENTA"/>
    <m/>
    <m/>
    <m/>
    <m/>
    <m/>
    <s v="ADMINISTRACIÓN Y GESTIÓN"/>
    <m/>
    <m/>
    <m/>
    <m/>
    <m/>
    <n v="10.1891891891892"/>
    <x v="1"/>
    <x v="1"/>
    <x v="0"/>
    <x v="0"/>
    <x v="0"/>
    <s v="Total"/>
  </r>
  <r>
    <n v="8455"/>
    <x v="0"/>
    <x v="0"/>
    <s v="La Catedral"/>
    <n v="68100"/>
    <s v="SERVICIO DE ALQUILER  Y VENTA DE INMUEBLES"/>
    <s v="Servicio"/>
    <s v="Servicios inmobiliarios"/>
    <s v="Micro (5 a 10 personas ocupadas)"/>
    <n v="6062024"/>
    <n v="6"/>
    <s v="Junio"/>
    <s v="Año Resultado Final"/>
    <n v="10"/>
    <n v="49"/>
    <n v="12072024"/>
    <n v="12"/>
    <s v="Julio"/>
    <s v="Año Resultado Final"/>
    <n v="1996"/>
    <n v="27"/>
    <x v="2"/>
    <s v="ADMINISTRACIÓN DE PROPIEDADES"/>
    <s v="Actividades inmobiliarias realizadas con bienes propios o arrendados"/>
    <s v="Único"/>
    <x v="0"/>
    <m/>
    <m/>
    <n v="14"/>
    <n v="14"/>
    <n v="2"/>
    <n v="12"/>
    <n v="31.445783132530199"/>
    <n v="188.6746987951812"/>
    <n v="0"/>
    <n v="0"/>
    <n v="0"/>
    <n v="0"/>
    <n v="157.22891566265099"/>
    <n v="0"/>
    <n v="0"/>
    <n v="0"/>
    <n v="62.891566265060398"/>
    <n v="0"/>
    <n v="0"/>
    <n v="0"/>
    <n v="220.12048192771138"/>
    <n v="14"/>
    <n v="0"/>
    <n v="0"/>
    <n v="0"/>
    <n v="0"/>
    <n v="10"/>
    <n v="0"/>
    <n v="0"/>
    <n v="0"/>
    <n v="4"/>
    <n v="0"/>
    <n v="0"/>
    <n v="0"/>
    <n v="14"/>
    <x v="1"/>
    <s v="Decisión del directorio/propietarios de la empresa"/>
    <m/>
    <x v="1"/>
    <m/>
    <m/>
    <x v="0"/>
    <m/>
    <m/>
    <x v="0"/>
    <m/>
    <m/>
    <x v="0"/>
    <m/>
    <m/>
    <x v="1"/>
    <m/>
    <n v="3343"/>
    <s v="ASISTENTE ADMINISTRATIVO"/>
    <s v="Sí"/>
    <s v="No"/>
    <s v="No"/>
    <m/>
    <m/>
    <m/>
    <m/>
    <m/>
    <m/>
    <m/>
    <m/>
    <m/>
    <m/>
    <m/>
    <m/>
    <m/>
    <m/>
    <m/>
    <m/>
    <m/>
    <m/>
    <m/>
    <m/>
    <m/>
    <m/>
    <m/>
    <m/>
    <m/>
    <m/>
    <m/>
    <m/>
    <m/>
    <m/>
    <m/>
    <m/>
    <m/>
    <m/>
    <m/>
    <m/>
    <m/>
    <m/>
    <m/>
    <m/>
    <m/>
    <m/>
    <m/>
    <m/>
    <x v="0"/>
    <x v="0"/>
    <x v="0"/>
    <x v="0"/>
    <x v="1"/>
    <x v="1"/>
    <x v="0"/>
    <x v="1"/>
    <x v="0"/>
    <x v="0"/>
    <x v="1"/>
    <x v="1"/>
    <x v="0"/>
    <m/>
    <m/>
    <s v="Plataforma web privada gratuita (Bolsas de trabajo) (excluyendo redes sociales)"/>
    <m/>
    <m/>
    <s v="Redes de profesionales o egresados"/>
    <m/>
    <m/>
    <m/>
    <m/>
    <m/>
    <m/>
    <m/>
    <m/>
    <x v="0"/>
    <x v="0"/>
    <x v="0"/>
    <x v="1"/>
    <x v="0"/>
    <x v="1"/>
    <x v="0"/>
    <x v="2"/>
    <x v="0"/>
    <x v="2"/>
    <s v="Ninguna"/>
    <m/>
    <m/>
    <m/>
    <m/>
    <m/>
    <m/>
    <x v="1"/>
    <m/>
    <m/>
    <x v="0"/>
    <m/>
    <m/>
    <m/>
    <x v="1"/>
    <x v="1"/>
    <x v="1"/>
    <x v="0"/>
    <x v="1"/>
    <x v="1"/>
    <m/>
    <m/>
    <x v="2"/>
    <s v="Probable"/>
    <s v="Poco probable"/>
    <s v="Poco probable"/>
    <s v="Probable"/>
    <s v="Probable"/>
    <x v="0"/>
    <s v="asistentes administrativos"/>
    <n v="4419"/>
    <n v="2"/>
    <n v="2"/>
    <n v="2"/>
    <n v="2"/>
    <n v="2"/>
    <m/>
    <m/>
    <m/>
    <m/>
    <m/>
    <m/>
    <m/>
    <m/>
    <m/>
    <m/>
    <m/>
    <m/>
    <m/>
    <m/>
    <m/>
    <m/>
    <m/>
    <m/>
    <m/>
    <m/>
    <m/>
    <m/>
    <m/>
    <m/>
    <m/>
    <m/>
    <m/>
    <m/>
    <x v="0"/>
    <m/>
    <m/>
    <m/>
    <m/>
    <m/>
    <m/>
    <m/>
    <m/>
    <m/>
    <x v="1"/>
    <x v="0"/>
    <x v="1"/>
    <x v="0"/>
    <x v="0"/>
    <x v="0"/>
    <x v="0"/>
    <x v="0"/>
    <m/>
    <x v="0"/>
    <s v="MANEJO DE SISTEMAS EN COMPUTADORAS"/>
    <s v="Redes y sistemas informáticos"/>
    <s v="AUXILIAR EN ADMINISTRACIÓN"/>
    <n v="4419"/>
    <m/>
    <m/>
    <m/>
    <m/>
    <m/>
    <m/>
    <m/>
    <m/>
    <m/>
    <m/>
    <m/>
    <m/>
    <m/>
    <m/>
    <m/>
    <m/>
    <m/>
    <m/>
    <m/>
    <m/>
    <s v="No"/>
    <m/>
    <m/>
    <m/>
    <m/>
    <m/>
    <x v="0"/>
    <s v="Muy importante"/>
    <s v="Muy importante"/>
    <s v="Muy importante"/>
    <s v="Muy importante"/>
    <s v="Muy importante"/>
    <s v="Muy importante"/>
    <s v="Muy importante"/>
    <s v="Ninguna"/>
    <m/>
    <x v="0"/>
    <x v="1"/>
    <x v="0"/>
    <x v="0"/>
    <x v="0"/>
    <x v="0"/>
    <x v="0"/>
    <x v="0"/>
    <x v="0"/>
    <x v="0"/>
    <x v="0"/>
    <x v="0"/>
    <m/>
    <s v="Administrador/Contador"/>
    <m/>
    <n v="11"/>
    <n v="36"/>
    <s v="Completo"/>
    <m/>
    <m/>
    <m/>
    <m/>
    <m/>
    <m/>
    <m/>
    <s v="11 a 30 personas ocupadas"/>
    <s v="11 a 30 personas ocupadas"/>
    <x v="0"/>
    <s v="Servicios inmobiliarios"/>
    <x v="0"/>
    <x v="0"/>
    <x v="1"/>
    <x v="0"/>
    <x v="0"/>
    <x v="0"/>
    <x v="0"/>
    <x v="0"/>
    <x v="0"/>
    <x v="0"/>
    <x v="1"/>
    <x v="0"/>
    <x v="1"/>
    <x v="0"/>
    <x v="0"/>
    <x v="0"/>
    <x v="0"/>
    <x v="0"/>
    <x v="0"/>
    <x v="1"/>
    <x v="0"/>
    <x v="0"/>
    <x v="0"/>
    <x v="0"/>
    <x v="0"/>
    <x v="0"/>
    <x v="0"/>
    <s v="OFIMATICA"/>
    <m/>
    <m/>
    <m/>
    <m/>
    <m/>
    <s v="TIC"/>
    <m/>
    <m/>
    <m/>
    <m/>
    <m/>
    <n v="15.722891566265099"/>
    <x v="1"/>
    <x v="1"/>
    <x v="0"/>
    <x v="0"/>
    <x v="0"/>
    <s v="Total"/>
  </r>
  <r>
    <n v="8567"/>
    <x v="0"/>
    <x v="0"/>
    <s v="La Catedral"/>
    <n v="41002"/>
    <s v="ACTIVIDADES DE CONSTRUCCION DE EDIFICIOS  VIVIENDAS"/>
    <s v="Industria"/>
    <s v="Construcción"/>
    <s v="Pequeñas (11 a 30 personas ocupadas)"/>
    <n v="6062024"/>
    <n v="6"/>
    <s v="Junio"/>
    <s v="Año Resultado Final"/>
    <n v="14"/>
    <n v="7"/>
    <n v="1082024"/>
    <n v="1"/>
    <s v="Agosto"/>
    <s v="Año Resultado Final"/>
    <n v="2002"/>
    <n v="21"/>
    <x v="2"/>
    <s v="ACTIVIDADES DE CONSTRUCCION DE EDIFICIOS  VIVIENDAS"/>
    <s v="Construcción de edificios"/>
    <s v="Único"/>
    <x v="0"/>
    <m/>
    <m/>
    <n v="13"/>
    <n v="13"/>
    <n v="7"/>
    <n v="6"/>
    <n v="55.851063829787243"/>
    <n v="47.872340425531924"/>
    <n v="0"/>
    <n v="0"/>
    <n v="15.957446808510641"/>
    <n v="31.914893617021281"/>
    <n v="0"/>
    <n v="0"/>
    <n v="0"/>
    <n v="0"/>
    <n v="55.851063829787243"/>
    <n v="0"/>
    <n v="0"/>
    <n v="0"/>
    <n v="103.72340425531917"/>
    <n v="13"/>
    <n v="0"/>
    <n v="0"/>
    <n v="2"/>
    <n v="4"/>
    <n v="0"/>
    <n v="0"/>
    <n v="0"/>
    <n v="0"/>
    <n v="7"/>
    <n v="0"/>
    <n v="0"/>
    <n v="0"/>
    <n v="13"/>
    <x v="0"/>
    <m/>
    <m/>
    <x v="1"/>
    <m/>
    <m/>
    <x v="0"/>
    <m/>
    <m/>
    <x v="0"/>
    <m/>
    <m/>
    <x v="0"/>
    <m/>
    <m/>
    <x v="0"/>
    <m/>
    <m/>
    <m/>
    <m/>
    <m/>
    <m/>
    <m/>
    <m/>
    <m/>
    <m/>
    <m/>
    <m/>
    <m/>
    <m/>
    <m/>
    <m/>
    <m/>
    <m/>
    <m/>
    <m/>
    <m/>
    <m/>
    <m/>
    <m/>
    <m/>
    <m/>
    <m/>
    <m/>
    <m/>
    <m/>
    <m/>
    <m/>
    <m/>
    <m/>
    <m/>
    <m/>
    <m/>
    <m/>
    <m/>
    <m/>
    <m/>
    <m/>
    <m/>
    <m/>
    <m/>
    <m/>
    <m/>
    <m/>
    <m/>
    <m/>
    <x v="0"/>
    <x v="0"/>
    <x v="0"/>
    <x v="1"/>
    <x v="0"/>
    <x v="0"/>
    <x v="0"/>
    <x v="1"/>
    <x v="1"/>
    <x v="0"/>
    <x v="0"/>
    <x v="0"/>
    <x v="0"/>
    <m/>
    <m/>
    <m/>
    <m/>
    <m/>
    <m/>
    <s v="Recomendaciones de trabajadores de la empresa u otros actores"/>
    <s v="Contratación de empresas de reclutamiento"/>
    <m/>
    <m/>
    <m/>
    <m/>
    <m/>
    <m/>
    <x v="0"/>
    <x v="0"/>
    <x v="0"/>
    <x v="1"/>
    <x v="0"/>
    <x v="1"/>
    <x v="0"/>
    <x v="0"/>
    <x v="1"/>
    <x v="0"/>
    <s v="Ninguna"/>
    <m/>
    <m/>
    <m/>
    <m/>
    <m/>
    <m/>
    <x v="1"/>
    <m/>
    <m/>
    <x v="1"/>
    <s v="Nuevas contrataciones"/>
    <m/>
    <m/>
    <x v="0"/>
    <x v="0"/>
    <x v="1"/>
    <x v="1"/>
    <x v="1"/>
    <x v="1"/>
    <m/>
    <m/>
    <x v="1"/>
    <s v="Probable"/>
    <s v="Poco probable"/>
    <s v="Poco probable"/>
    <s v="Probable"/>
    <s v="Muy probable"/>
    <x v="1"/>
    <m/>
    <m/>
    <m/>
    <m/>
    <m/>
    <m/>
    <m/>
    <m/>
    <m/>
    <m/>
    <m/>
    <m/>
    <m/>
    <m/>
    <m/>
    <m/>
    <m/>
    <m/>
    <m/>
    <m/>
    <m/>
    <m/>
    <m/>
    <m/>
    <m/>
    <m/>
    <m/>
    <m/>
    <m/>
    <m/>
    <m/>
    <m/>
    <m/>
    <m/>
    <m/>
    <x v="0"/>
    <m/>
    <m/>
    <m/>
    <m/>
    <m/>
    <m/>
    <m/>
    <m/>
    <m/>
    <x v="1"/>
    <x v="0"/>
    <x v="0"/>
    <x v="1"/>
    <x v="0"/>
    <x v="0"/>
    <x v="0"/>
    <x v="0"/>
    <m/>
    <x v="0"/>
    <s v="CAPACITACION PARA SEGURIDAD INDUSTRIAL"/>
    <s v="Seguridad industrial y salud ocupacional"/>
    <s v="OBREROS DE CONSTRUCCION"/>
    <n v="9313"/>
    <m/>
    <m/>
    <m/>
    <m/>
    <m/>
    <m/>
    <m/>
    <m/>
    <m/>
    <m/>
    <m/>
    <m/>
    <m/>
    <m/>
    <m/>
    <m/>
    <m/>
    <m/>
    <m/>
    <m/>
    <s v="No"/>
    <m/>
    <m/>
    <m/>
    <m/>
    <m/>
    <x v="0"/>
    <s v="Importante"/>
    <s v="Importante"/>
    <s v="Importante"/>
    <s v="Importante"/>
    <s v="Importante"/>
    <s v="Muy importante"/>
    <s v="Muy importante"/>
    <s v="Ninguna"/>
    <m/>
    <x v="0"/>
    <x v="2"/>
    <x v="1"/>
    <x v="0"/>
    <x v="0"/>
    <x v="0"/>
    <x v="1"/>
    <x v="1"/>
    <x v="0"/>
    <x v="1"/>
    <x v="0"/>
    <x v="0"/>
    <m/>
    <s v="Administrador/Contador"/>
    <m/>
    <n v="7"/>
    <n v="22"/>
    <s v="Completo"/>
    <m/>
    <m/>
    <m/>
    <m/>
    <m/>
    <m/>
    <s v="TIENEN PAGINA WED PERO ESTA INABILITADA. LA COSTRUCCION CIVIL EN EL AÑO 2023 TERMINARON UNA QUE CONTINUABA DEL AÑO 2022 ELLOS TRABAJAN CON LICITACINES"/>
    <s v="11 a 30 personas ocupadas"/>
    <s v="11 a 30 personas ocupadas"/>
    <x v="1"/>
    <s v="Construcción"/>
    <x v="0"/>
    <x v="0"/>
    <x v="0"/>
    <x v="0"/>
    <x v="0"/>
    <x v="0"/>
    <x v="0"/>
    <x v="0"/>
    <x v="0"/>
    <x v="0"/>
    <x v="1"/>
    <x v="0"/>
    <x v="0"/>
    <x v="0"/>
    <x v="0"/>
    <x v="0"/>
    <x v="0"/>
    <x v="0"/>
    <x v="0"/>
    <x v="1"/>
    <x v="0"/>
    <x v="1"/>
    <x v="0"/>
    <x v="0"/>
    <x v="0"/>
    <x v="0"/>
    <x v="1"/>
    <s v="SALUD Y SEGURIDAD OCUPACIONAL"/>
    <m/>
    <m/>
    <m/>
    <m/>
    <m/>
    <s v="SALUD Y SEGURIDAD OCUPACIONAL"/>
    <m/>
    <m/>
    <m/>
    <m/>
    <m/>
    <n v="7.9787234042553203"/>
    <x v="0"/>
    <x v="0"/>
    <x v="0"/>
    <x v="0"/>
    <x v="0"/>
    <s v="Total"/>
  </r>
  <r>
    <n v="8701"/>
    <x v="0"/>
    <x v="0"/>
    <s v="La Catedral"/>
    <n v="85101"/>
    <s v="SERVICIOS DE GUARDERIAS Y JARDINES DE INFANTES"/>
    <s v="Servicio"/>
    <s v="Servicios a los hogares"/>
    <s v="Pequeñas (11 a 30 personas ocupadas)"/>
    <n v="6062024"/>
    <n v="6"/>
    <s v="Junio"/>
    <s v="Año Resultado Final"/>
    <n v="15"/>
    <n v="23"/>
    <n v="31072024"/>
    <n v="31"/>
    <s v="Julio"/>
    <s v="Año Resultado Final"/>
    <n v="1989"/>
    <n v="34"/>
    <x v="1"/>
    <s v="SERVICIO EDUCATIVO GUARDERIA"/>
    <s v="Guarderías y jardines maternales"/>
    <s v="Único"/>
    <x v="0"/>
    <m/>
    <m/>
    <n v="38"/>
    <n v="38"/>
    <n v="3"/>
    <n v="35"/>
    <n v="30.5675675675676"/>
    <n v="356.62162162162201"/>
    <n v="0"/>
    <n v="0"/>
    <n v="0"/>
    <n v="0"/>
    <n v="0"/>
    <n v="0"/>
    <n v="285.29729729729763"/>
    <n v="0"/>
    <n v="101.891891891892"/>
    <n v="0"/>
    <n v="0"/>
    <n v="0"/>
    <n v="387.18918918918962"/>
    <n v="38"/>
    <n v="0"/>
    <n v="0"/>
    <n v="0"/>
    <n v="0"/>
    <n v="0"/>
    <n v="0"/>
    <n v="28"/>
    <n v="0"/>
    <n v="10"/>
    <n v="0"/>
    <n v="0"/>
    <n v="0"/>
    <n v="38"/>
    <x v="0"/>
    <m/>
    <m/>
    <x v="1"/>
    <m/>
    <m/>
    <x v="0"/>
    <m/>
    <m/>
    <x v="0"/>
    <m/>
    <m/>
    <x v="0"/>
    <m/>
    <m/>
    <x v="0"/>
    <m/>
    <m/>
    <m/>
    <m/>
    <m/>
    <m/>
    <m/>
    <m/>
    <m/>
    <m/>
    <m/>
    <m/>
    <m/>
    <m/>
    <m/>
    <m/>
    <m/>
    <m/>
    <m/>
    <m/>
    <m/>
    <m/>
    <m/>
    <m/>
    <m/>
    <m/>
    <m/>
    <m/>
    <m/>
    <m/>
    <m/>
    <m/>
    <m/>
    <m/>
    <m/>
    <m/>
    <m/>
    <m/>
    <m/>
    <m/>
    <m/>
    <m/>
    <m/>
    <m/>
    <m/>
    <m/>
    <m/>
    <m/>
    <m/>
    <m/>
    <x v="0"/>
    <x v="1"/>
    <x v="1"/>
    <x v="0"/>
    <x v="0"/>
    <x v="0"/>
    <x v="0"/>
    <x v="1"/>
    <x v="1"/>
    <x v="0"/>
    <x v="0"/>
    <x v="0"/>
    <x v="0"/>
    <m/>
    <m/>
    <m/>
    <s v="Redes sociales de la empresa (Facebook, Twitter, Instagram, etc)"/>
    <m/>
    <s v="Redes de profesionales o egresados"/>
    <s v="Recomendaciones de trabajadores de la empresa u otros actores"/>
    <m/>
    <m/>
    <m/>
    <m/>
    <m/>
    <m/>
    <m/>
    <x v="0"/>
    <x v="0"/>
    <x v="0"/>
    <x v="1"/>
    <x v="0"/>
    <x v="1"/>
    <x v="0"/>
    <x v="2"/>
    <x v="0"/>
    <x v="0"/>
    <s v="Ninguna"/>
    <m/>
    <m/>
    <m/>
    <m/>
    <m/>
    <m/>
    <x v="1"/>
    <m/>
    <m/>
    <x v="0"/>
    <s v="Transformación de competencia"/>
    <m/>
    <m/>
    <x v="0"/>
    <x v="0"/>
    <x v="0"/>
    <x v="0"/>
    <x v="0"/>
    <x v="0"/>
    <m/>
    <m/>
    <x v="3"/>
    <s v="Probable"/>
    <s v="Poco probable"/>
    <s v="Probable"/>
    <s v="Probable"/>
    <s v="Probable"/>
    <x v="0"/>
    <s v="Docentes de aula EEB"/>
    <n v="2341"/>
    <n v="10"/>
    <n v="10"/>
    <n v="10"/>
    <n v="10"/>
    <n v="10"/>
    <s v="técnicos en las tecnologías"/>
    <n v="3511"/>
    <n v="2"/>
    <n v="2"/>
    <n v="2"/>
    <n v="2"/>
    <n v="2"/>
    <m/>
    <m/>
    <m/>
    <m/>
    <m/>
    <m/>
    <m/>
    <m/>
    <m/>
    <m/>
    <m/>
    <m/>
    <m/>
    <m/>
    <m/>
    <m/>
    <m/>
    <m/>
    <m/>
    <m/>
    <m/>
    <x v="0"/>
    <m/>
    <m/>
    <m/>
    <m/>
    <m/>
    <m/>
    <m/>
    <m/>
    <m/>
    <x v="0"/>
    <x v="0"/>
    <x v="0"/>
    <x v="0"/>
    <x v="1"/>
    <x v="1"/>
    <x v="0"/>
    <x v="0"/>
    <m/>
    <x v="0"/>
    <s v="TECNOLOGÍAS EN LAS COMPUTADORAS"/>
    <s v="Redes y sistemas informáticos"/>
    <s v="DOCENTES EN COMPUTACIÓN"/>
    <n v="2356"/>
    <m/>
    <m/>
    <m/>
    <m/>
    <m/>
    <m/>
    <m/>
    <m/>
    <m/>
    <m/>
    <m/>
    <m/>
    <m/>
    <m/>
    <m/>
    <m/>
    <m/>
    <m/>
    <m/>
    <m/>
    <s v="No"/>
    <m/>
    <m/>
    <m/>
    <m/>
    <m/>
    <x v="1"/>
    <s v="Importante"/>
    <s v="Muy importante"/>
    <s v="Muy importante"/>
    <s v="Muy importante"/>
    <s v="Muy importante"/>
    <s v="Muy importante"/>
    <s v="Muy importante"/>
    <s v="Ninguna"/>
    <m/>
    <x v="0"/>
    <x v="2"/>
    <x v="0"/>
    <x v="0"/>
    <x v="0"/>
    <x v="0"/>
    <x v="1"/>
    <x v="0"/>
    <x v="0"/>
    <x v="0"/>
    <x v="0"/>
    <x v="0"/>
    <m/>
    <s v="Dueño o propietario"/>
    <m/>
    <n v="9"/>
    <n v="32"/>
    <s v="Completo"/>
    <m/>
    <m/>
    <m/>
    <m/>
    <m/>
    <m/>
    <m/>
    <s v="31 a 50 personas ocupadas"/>
    <s v="31 a 50 personas ocupadas"/>
    <x v="0"/>
    <s v="Servicios a los hogares"/>
    <x v="0"/>
    <x v="0"/>
    <x v="0"/>
    <x v="0"/>
    <x v="0"/>
    <x v="0"/>
    <x v="0"/>
    <x v="0"/>
    <x v="0"/>
    <x v="0"/>
    <x v="0"/>
    <x v="1"/>
    <x v="0"/>
    <x v="0"/>
    <x v="0"/>
    <x v="0"/>
    <x v="0"/>
    <x v="0"/>
    <x v="0"/>
    <x v="0"/>
    <x v="0"/>
    <x v="1"/>
    <x v="0"/>
    <x v="0"/>
    <x v="0"/>
    <x v="0"/>
    <x v="0"/>
    <s v="OFIMATICA"/>
    <m/>
    <m/>
    <m/>
    <m/>
    <m/>
    <s v="TIC"/>
    <m/>
    <m/>
    <m/>
    <m/>
    <m/>
    <n v="10.1891891891892"/>
    <x v="0"/>
    <x v="0"/>
    <x v="0"/>
    <x v="0"/>
    <x v="0"/>
    <s v="Total"/>
  </r>
  <r>
    <n v="8802"/>
    <x v="0"/>
    <x v="0"/>
    <s v="La Catedral"/>
    <n v="60100"/>
    <s v="ACTIVIDADES DE DIFUSION DE RADIO"/>
    <s v="Servicio"/>
    <s v="Telecomunicaciones"/>
    <s v="Grandes (con 51 o más personas ocupadas)"/>
    <n v="3072024"/>
    <n v="3"/>
    <s v="Julio"/>
    <s v="Año Resultado Final"/>
    <n v="14"/>
    <n v="47"/>
    <n v="3072024"/>
    <n v="3"/>
    <s v="Julio"/>
    <s v="Año Resultado Final"/>
    <n v="2004"/>
    <n v="19"/>
    <x v="0"/>
    <s v="ACTIVIDADES DE DIFUSION DE RADIO"/>
    <s v="Actividades programación y difusión de radio"/>
    <s v="Único"/>
    <x v="0"/>
    <m/>
    <m/>
    <n v="66"/>
    <n v="66"/>
    <n v="51"/>
    <n v="15"/>
    <n v="404.22222222222246"/>
    <n v="118.88888888888896"/>
    <n v="0"/>
    <n v="0"/>
    <n v="0"/>
    <n v="0"/>
    <n v="364.59259259259278"/>
    <n v="0"/>
    <n v="0"/>
    <n v="0"/>
    <n v="63.40740740740744"/>
    <n v="95.111111111111157"/>
    <n v="0"/>
    <n v="0"/>
    <n v="523.11111111111143"/>
    <n v="66"/>
    <n v="0"/>
    <n v="0"/>
    <n v="0"/>
    <n v="0"/>
    <n v="46"/>
    <n v="0"/>
    <n v="0"/>
    <n v="0"/>
    <n v="8"/>
    <n v="12"/>
    <n v="0"/>
    <n v="0"/>
    <n v="66"/>
    <x v="1"/>
    <s v="Decisión del directorio/propietarios de la empresa"/>
    <m/>
    <x v="0"/>
    <s v="Decisión del directorio/propietarios de la empresa"/>
    <m/>
    <x v="1"/>
    <s v="Decisión del directorio/propietarios de la empresa"/>
    <m/>
    <x v="0"/>
    <m/>
    <m/>
    <x v="0"/>
    <m/>
    <m/>
    <x v="1"/>
    <m/>
    <n v="2642"/>
    <s v="PRODUCTOR DE PROGRAMAS"/>
    <s v="Sí"/>
    <s v="No"/>
    <s v="Sí"/>
    <n v="3521"/>
    <s v="TECNICOS DE RADIO"/>
    <s v="Sí"/>
    <s v="No"/>
    <s v="No"/>
    <m/>
    <m/>
    <m/>
    <m/>
    <m/>
    <m/>
    <m/>
    <m/>
    <m/>
    <m/>
    <m/>
    <m/>
    <m/>
    <m/>
    <m/>
    <m/>
    <m/>
    <m/>
    <m/>
    <m/>
    <m/>
    <m/>
    <m/>
    <m/>
    <m/>
    <m/>
    <m/>
    <m/>
    <m/>
    <m/>
    <m/>
    <m/>
    <m/>
    <m/>
    <m/>
    <m/>
    <m/>
    <m/>
    <m/>
    <x v="1"/>
    <x v="0"/>
    <x v="0"/>
    <x v="1"/>
    <x v="0"/>
    <x v="0"/>
    <x v="0"/>
    <x v="1"/>
    <x v="1"/>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0"/>
    <x v="2"/>
    <x v="1"/>
    <s v="Ninguna"/>
    <m/>
    <m/>
    <m/>
    <m/>
    <m/>
    <m/>
    <x v="1"/>
    <m/>
    <m/>
    <x v="1"/>
    <m/>
    <m/>
    <m/>
    <x v="1"/>
    <x v="1"/>
    <x v="1"/>
    <x v="1"/>
    <x v="1"/>
    <x v="1"/>
    <m/>
    <m/>
    <x v="2"/>
    <s v="Probable"/>
    <s v="Poco probable"/>
    <s v="Probable"/>
    <s v="Probable"/>
    <s v="Probable"/>
    <x v="2"/>
    <m/>
    <m/>
    <m/>
    <m/>
    <m/>
    <m/>
    <m/>
    <m/>
    <m/>
    <m/>
    <m/>
    <m/>
    <m/>
    <m/>
    <m/>
    <m/>
    <m/>
    <m/>
    <m/>
    <m/>
    <m/>
    <m/>
    <m/>
    <m/>
    <m/>
    <m/>
    <m/>
    <m/>
    <m/>
    <m/>
    <m/>
    <m/>
    <m/>
    <m/>
    <m/>
    <x v="0"/>
    <m/>
    <m/>
    <m/>
    <m/>
    <m/>
    <m/>
    <m/>
    <m/>
    <m/>
    <x v="0"/>
    <x v="0"/>
    <x v="0"/>
    <x v="0"/>
    <x v="1"/>
    <x v="1"/>
    <x v="0"/>
    <x v="0"/>
    <m/>
    <x v="0"/>
    <s v="ACTUALIZACION DE EQUIPOS Y SOFTWARE"/>
    <s v="Redes y sistemas informáticos"/>
    <s v="TECNICOS DE RADIO"/>
    <n v="3521"/>
    <s v="ACTUALIZACION DE EQUIPOS Y SOFTWARE"/>
    <s v="Redes y sistemas informáticos"/>
    <s v="OPERADOR DE RADIO"/>
    <n v="3521"/>
    <m/>
    <m/>
    <m/>
    <m/>
    <m/>
    <m/>
    <m/>
    <m/>
    <m/>
    <m/>
    <m/>
    <m/>
    <m/>
    <m/>
    <m/>
    <m/>
    <s v="Si"/>
    <s v="No"/>
    <m/>
    <m/>
    <m/>
    <m/>
    <x v="1"/>
    <s v="Muy importante"/>
    <s v="Muy importante"/>
    <s v="Muy importante"/>
    <s v="Muy importante"/>
    <s v="Importante"/>
    <s v="Muy importante"/>
    <s v="Muy importante"/>
    <s v="Ninguna"/>
    <m/>
    <x v="0"/>
    <x v="2"/>
    <x v="0"/>
    <x v="0"/>
    <x v="0"/>
    <x v="0"/>
    <x v="0"/>
    <x v="0"/>
    <x v="0"/>
    <x v="0"/>
    <x v="0"/>
    <x v="0"/>
    <m/>
    <s v="Otro"/>
    <s v="ANALISTA DE RRHH"/>
    <n v="16"/>
    <n v="43"/>
    <s v="Completo"/>
    <m/>
    <m/>
    <m/>
    <m/>
    <m/>
    <m/>
    <m/>
    <s v="51 y más personas ocupadas"/>
    <s v="51 y más personas ocupadas"/>
    <x v="0"/>
    <s v="Telecomunicaciones"/>
    <x v="0"/>
    <x v="1"/>
    <x v="1"/>
    <x v="0"/>
    <x v="0"/>
    <x v="0"/>
    <x v="0"/>
    <x v="0"/>
    <x v="0"/>
    <x v="0"/>
    <x v="1"/>
    <x v="0"/>
    <x v="0"/>
    <x v="0"/>
    <x v="0"/>
    <x v="0"/>
    <x v="0"/>
    <x v="0"/>
    <x v="0"/>
    <x v="1"/>
    <x v="1"/>
    <x v="1"/>
    <x v="0"/>
    <x v="0"/>
    <x v="0"/>
    <x v="0"/>
    <x v="0"/>
    <s v="TELECOMUNICACIONES"/>
    <s v="TELECOMUNICACIONES"/>
    <m/>
    <m/>
    <m/>
    <m/>
    <s v="TELECOMUNICACIONES"/>
    <s v="TELECOMUNICACIONES"/>
    <m/>
    <m/>
    <m/>
    <m/>
    <n v="7.92592592592593"/>
    <x v="1"/>
    <x v="1"/>
    <x v="1"/>
    <x v="0"/>
    <x v="0"/>
    <s v="Total"/>
  </r>
  <r>
    <n v="8888"/>
    <x v="0"/>
    <x v="0"/>
    <s v="La Catedral"/>
    <n v="47300"/>
    <s v="VENTA DE COMBUSTIBLES AL POR MENOR"/>
    <s v="Comercio"/>
    <s v="Comercio"/>
    <s v="Medianas (31 a 50 personas ocupadas)"/>
    <n v="6062024"/>
    <n v="6"/>
    <s v="Junio"/>
    <s v="Año Resultado Final"/>
    <n v="16"/>
    <n v="15"/>
    <n v="8072024"/>
    <n v="8"/>
    <s v="Julio"/>
    <s v="Año Resultado Final"/>
    <n v="1997"/>
    <n v="26"/>
    <x v="2"/>
    <s v="COMERCIO MINORISTA DE COMBUSTIBLE PARA VEHICULOS"/>
    <s v="Comercio al por menor de combustible para vehículos automotores en comercios especializados"/>
    <s v="Casa Matriz"/>
    <x v="1"/>
    <n v="5"/>
    <n v="5"/>
    <n v="64"/>
    <n v="64"/>
    <n v="46"/>
    <n v="18"/>
    <n v="591.99999999999977"/>
    <n v="231.65217391304338"/>
    <n v="0"/>
    <n v="0"/>
    <n v="12.869565217391299"/>
    <n v="0"/>
    <n v="759.30434782608666"/>
    <n v="0"/>
    <n v="0"/>
    <n v="0"/>
    <n v="51.478260869565197"/>
    <n v="0"/>
    <n v="0"/>
    <n v="0"/>
    <n v="823.65217391304316"/>
    <n v="64"/>
    <n v="0"/>
    <n v="0"/>
    <n v="1"/>
    <n v="0"/>
    <n v="59"/>
    <n v="0"/>
    <n v="0"/>
    <n v="0"/>
    <n v="4"/>
    <n v="0"/>
    <n v="0"/>
    <n v="0"/>
    <n v="64"/>
    <x v="0"/>
    <m/>
    <m/>
    <x v="0"/>
    <s v="Decisión del directorio/propietarios de la empresa"/>
    <m/>
    <x v="0"/>
    <m/>
    <m/>
    <x v="0"/>
    <m/>
    <m/>
    <x v="0"/>
    <m/>
    <m/>
    <x v="1"/>
    <m/>
    <n v="5245"/>
    <s v="OPERARIO DE PLAYA DE VENTA DE COMBUSTIBLE"/>
    <s v="Sí"/>
    <s v="No"/>
    <s v="Sí"/>
    <n v="5223"/>
    <s v="ATENCION AL PUBLICON EN LAS TIENDAS"/>
    <s v="Sí"/>
    <s v="No"/>
    <s v="No"/>
    <m/>
    <m/>
    <m/>
    <m/>
    <m/>
    <m/>
    <m/>
    <m/>
    <m/>
    <m/>
    <m/>
    <m/>
    <m/>
    <m/>
    <m/>
    <m/>
    <m/>
    <m/>
    <m/>
    <m/>
    <m/>
    <m/>
    <m/>
    <m/>
    <m/>
    <m/>
    <m/>
    <m/>
    <m/>
    <m/>
    <m/>
    <m/>
    <m/>
    <m/>
    <m/>
    <m/>
    <m/>
    <m/>
    <m/>
    <x v="1"/>
    <x v="0"/>
    <x v="0"/>
    <x v="1"/>
    <x v="0"/>
    <x v="0"/>
    <x v="0"/>
    <x v="1"/>
    <x v="0"/>
    <x v="0"/>
    <x v="1"/>
    <x v="1"/>
    <x v="1"/>
    <s v="QUE NO TENGAN ANTECEDENTES POLICIAL, JUDICIAL NI INFORCON"/>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0"/>
    <x v="0"/>
    <x v="2"/>
    <x v="0"/>
    <x v="0"/>
    <s v="Planea incorporar en los prox. 5 años"/>
    <s v="CONTROL Y SEGUIMIENTO DE LA EXISTENCIAS DE COMBUSTIBLE EN LO"/>
    <m/>
    <m/>
    <m/>
    <m/>
    <m/>
    <x v="3"/>
    <m/>
    <m/>
    <x v="3"/>
    <s v="Transformación de competencia"/>
    <s v="Transformación de competencia"/>
    <m/>
    <x v="0"/>
    <x v="1"/>
    <x v="0"/>
    <x v="1"/>
    <x v="1"/>
    <x v="1"/>
    <m/>
    <m/>
    <x v="2"/>
    <s v="Probable"/>
    <s v="Probable"/>
    <s v="Poco probable"/>
    <s v="Probable"/>
    <s v="Probable"/>
    <x v="2"/>
    <m/>
    <m/>
    <m/>
    <m/>
    <m/>
    <m/>
    <m/>
    <m/>
    <m/>
    <m/>
    <m/>
    <m/>
    <m/>
    <m/>
    <m/>
    <m/>
    <m/>
    <m/>
    <m/>
    <m/>
    <m/>
    <m/>
    <m/>
    <m/>
    <m/>
    <m/>
    <m/>
    <m/>
    <m/>
    <m/>
    <m/>
    <m/>
    <m/>
    <m/>
    <m/>
    <x v="0"/>
    <m/>
    <m/>
    <m/>
    <m/>
    <m/>
    <m/>
    <m/>
    <m/>
    <m/>
    <x v="0"/>
    <x v="0"/>
    <x v="1"/>
    <x v="0"/>
    <x v="1"/>
    <x v="1"/>
    <x v="0"/>
    <x v="0"/>
    <m/>
    <x v="0"/>
    <s v="CAPACITACION EN ATENCION DE TIENDAS DE AUTO SERVICIO TIENDAS DE CONVENIENCIA"/>
    <s v="Técnicas de recepción y atención al cliente"/>
    <s v="ATENCION AL CLIENTE"/>
    <n v="5223"/>
    <m/>
    <m/>
    <m/>
    <m/>
    <m/>
    <m/>
    <m/>
    <m/>
    <m/>
    <m/>
    <m/>
    <m/>
    <m/>
    <m/>
    <m/>
    <m/>
    <m/>
    <m/>
    <m/>
    <m/>
    <s v="Si"/>
    <s v="No"/>
    <m/>
    <m/>
    <m/>
    <m/>
    <x v="1"/>
    <s v="Muy importante"/>
    <s v="Muy importante"/>
    <s v="Muy importante"/>
    <s v="Importante"/>
    <s v="Importante"/>
    <s v="Muy importante"/>
    <s v="Muy importante"/>
    <s v="Ninguna"/>
    <m/>
    <x v="2"/>
    <x v="1"/>
    <x v="1"/>
    <x v="0"/>
    <x v="0"/>
    <x v="0"/>
    <x v="0"/>
    <x v="1"/>
    <x v="0"/>
    <x v="0"/>
    <x v="0"/>
    <x v="0"/>
    <m/>
    <s v="Administrador/Contador"/>
    <m/>
    <n v="14"/>
    <n v="40"/>
    <s v="Completo"/>
    <m/>
    <m/>
    <m/>
    <m/>
    <m/>
    <m/>
    <s v="SE REALIZO LA CORRECCION DE CANTIDAD DE PERSONA OCUPADAS EN EL LOCAL CON EL INFORMANTE Y LA SUPERVISORA"/>
    <s v="51 y más personas ocupadas"/>
    <s v="51 y más personas ocupadas"/>
    <x v="2"/>
    <s v="Comercio"/>
    <x v="0"/>
    <x v="0"/>
    <x v="0"/>
    <x v="0"/>
    <x v="1"/>
    <x v="0"/>
    <x v="0"/>
    <x v="0"/>
    <x v="0"/>
    <x v="0"/>
    <x v="1"/>
    <x v="0"/>
    <x v="0"/>
    <x v="0"/>
    <x v="0"/>
    <x v="0"/>
    <x v="0"/>
    <x v="0"/>
    <x v="0"/>
    <x v="1"/>
    <x v="0"/>
    <x v="1"/>
    <x v="1"/>
    <x v="0"/>
    <x v="0"/>
    <x v="0"/>
    <x v="0"/>
    <s v="ATENCIÓN AL CLIENTE, RECEPCIÓN"/>
    <m/>
    <m/>
    <m/>
    <m/>
    <m/>
    <s v="ADMINISTRACIÓN Y GESTIÓN"/>
    <m/>
    <m/>
    <m/>
    <m/>
    <m/>
    <n v="12.869565217391299"/>
    <x v="1"/>
    <x v="1"/>
    <x v="0"/>
    <x v="0"/>
    <x v="0"/>
    <s v="Total"/>
  </r>
  <r>
    <n v="8914"/>
    <x v="0"/>
    <x v="0"/>
    <s v="La Catedral"/>
    <n v="62010"/>
    <s v="ACTIVIDADES DE DESARROLLO DE SISTEMA INFORMATICOS"/>
    <s v="Servicio"/>
    <s v="Telecomunicaciones"/>
    <s v="Medianas (31 a 50 personas ocupadas)"/>
    <n v="23072024"/>
    <n v="23"/>
    <s v="Julio"/>
    <s v="Año Resultado Final"/>
    <n v="9"/>
    <n v="29"/>
    <n v="23072024"/>
    <n v="23"/>
    <s v="Julio"/>
    <s v="Año Resultado Final"/>
    <n v="2015"/>
    <n v="8"/>
    <x v="3"/>
    <s v="ACTIVIDADES DE DESARROLLO DE SISTEMAS INFORMATICOS"/>
    <s v="Actividades de programación informática"/>
    <s v="Único"/>
    <x v="0"/>
    <m/>
    <m/>
    <n v="40"/>
    <n v="40"/>
    <n v="20"/>
    <n v="20"/>
    <n v="203.783783783784"/>
    <n v="203.783783783784"/>
    <n v="0"/>
    <n v="0"/>
    <n v="0"/>
    <n v="0"/>
    <n v="10.1891891891892"/>
    <n v="0"/>
    <n v="0"/>
    <n v="0"/>
    <n v="366.81081081081118"/>
    <n v="0"/>
    <n v="30.5675675675676"/>
    <n v="0"/>
    <n v="407.56756756756801"/>
    <n v="40"/>
    <n v="0"/>
    <n v="0"/>
    <n v="0"/>
    <n v="0"/>
    <n v="1"/>
    <n v="0"/>
    <n v="0"/>
    <n v="0"/>
    <n v="36"/>
    <n v="0"/>
    <n v="3"/>
    <n v="0"/>
    <n v="40"/>
    <x v="1"/>
    <s v="Decisión del directorio/propietarios de la empresa"/>
    <m/>
    <x v="1"/>
    <m/>
    <m/>
    <x v="0"/>
    <m/>
    <m/>
    <x v="0"/>
    <m/>
    <m/>
    <x v="0"/>
    <m/>
    <m/>
    <x v="1"/>
    <m/>
    <n v="2512"/>
    <s v="DESARROLLADORES DE SOFTWARE"/>
    <s v="Sí"/>
    <s v="No"/>
    <s v="Sí"/>
    <n v="3511"/>
    <s v="SOPORTE TECNICO DE SOFTWARE"/>
    <s v="Sí"/>
    <s v="No"/>
    <s v="No"/>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m/>
    <s v="Banco de currículos de la empresa"/>
    <m/>
    <m/>
    <x v="0"/>
    <x v="0"/>
    <x v="0"/>
    <x v="1"/>
    <x v="0"/>
    <x v="1"/>
    <x v="1"/>
    <x v="0"/>
    <x v="0"/>
    <x v="1"/>
    <s v="Ninguna"/>
    <m/>
    <m/>
    <m/>
    <m/>
    <m/>
    <m/>
    <x v="1"/>
    <m/>
    <m/>
    <x v="3"/>
    <m/>
    <m/>
    <m/>
    <x v="0"/>
    <x v="0"/>
    <x v="1"/>
    <x v="0"/>
    <x v="1"/>
    <x v="1"/>
    <m/>
    <m/>
    <x v="3"/>
    <s v="Probable"/>
    <s v="Poco probable"/>
    <s v="Poco probable"/>
    <s v="Probable"/>
    <s v="Probable"/>
    <x v="0"/>
    <s v="DESARROLLADORES DE SOFTWARE"/>
    <n v="2512"/>
    <n v="1"/>
    <n v="0"/>
    <n v="0"/>
    <n v="0"/>
    <n v="0"/>
    <m/>
    <m/>
    <m/>
    <m/>
    <m/>
    <m/>
    <m/>
    <m/>
    <m/>
    <m/>
    <m/>
    <m/>
    <m/>
    <m/>
    <m/>
    <m/>
    <m/>
    <m/>
    <m/>
    <m/>
    <m/>
    <m/>
    <m/>
    <m/>
    <m/>
    <m/>
    <m/>
    <m/>
    <x v="0"/>
    <m/>
    <m/>
    <m/>
    <m/>
    <m/>
    <m/>
    <m/>
    <m/>
    <m/>
    <x v="0"/>
    <x v="0"/>
    <x v="0"/>
    <x v="0"/>
    <x v="0"/>
    <x v="0"/>
    <x v="0"/>
    <x v="0"/>
    <m/>
    <x v="0"/>
    <s v="CAPACITACIÓNES EN BASE DE DATOS"/>
    <s v="Redes y sistemas informáticos"/>
    <s v="DESARROLLADOR DE SOFTWARE"/>
    <n v="2512"/>
    <m/>
    <m/>
    <m/>
    <m/>
    <m/>
    <m/>
    <m/>
    <m/>
    <m/>
    <m/>
    <m/>
    <m/>
    <m/>
    <m/>
    <m/>
    <m/>
    <m/>
    <m/>
    <m/>
    <m/>
    <s v="No"/>
    <m/>
    <m/>
    <m/>
    <m/>
    <m/>
    <x v="3"/>
    <s v="Muy importante"/>
    <s v="Muy importante"/>
    <s v="Muy importante"/>
    <s v="Muy importante"/>
    <s v="Importante"/>
    <s v="Muy importante"/>
    <s v="Muy importante"/>
    <s v="Ninguna"/>
    <m/>
    <x v="0"/>
    <x v="2"/>
    <x v="0"/>
    <x v="0"/>
    <x v="0"/>
    <x v="0"/>
    <x v="1"/>
    <x v="1"/>
    <x v="0"/>
    <x v="0"/>
    <x v="0"/>
    <x v="0"/>
    <m/>
    <s v="Gerente / Directivo"/>
    <m/>
    <n v="10"/>
    <n v="6"/>
    <s v="Completo"/>
    <m/>
    <m/>
    <m/>
    <m/>
    <m/>
    <m/>
    <m/>
    <s v="31 a 50 personas ocupadas"/>
    <s v="31 a 50 personas ocupadas"/>
    <x v="0"/>
    <s v="Telecomunicaciones"/>
    <x v="0"/>
    <x v="1"/>
    <x v="1"/>
    <x v="0"/>
    <x v="0"/>
    <x v="0"/>
    <x v="0"/>
    <x v="0"/>
    <x v="0"/>
    <x v="0"/>
    <x v="0"/>
    <x v="0"/>
    <x v="0"/>
    <x v="0"/>
    <x v="0"/>
    <x v="0"/>
    <x v="0"/>
    <x v="0"/>
    <x v="0"/>
    <x v="0"/>
    <x v="0"/>
    <x v="1"/>
    <x v="0"/>
    <x v="0"/>
    <x v="0"/>
    <x v="0"/>
    <x v="0"/>
    <s v="HERRAMIENTAS DE ANÁLISIS DE DATOS"/>
    <m/>
    <m/>
    <m/>
    <m/>
    <m/>
    <s v="TIC"/>
    <m/>
    <m/>
    <m/>
    <m/>
    <m/>
    <n v="10.1891891891892"/>
    <x v="1"/>
    <x v="1"/>
    <x v="0"/>
    <x v="0"/>
    <x v="0"/>
    <s v="Total"/>
  </r>
  <r>
    <n v="9095"/>
    <x v="0"/>
    <x v="0"/>
    <s v="La Catedral"/>
    <n v="18110"/>
    <s v="ACTIVIDADES DE IMPRESION SOBRE PAPEL"/>
    <s v="Industria"/>
    <s v="Manufactura"/>
    <s v="Pequeñas (11 a 30 personas ocupadas)"/>
    <n v="19072024"/>
    <n v="19"/>
    <s v="Julio"/>
    <s v="Año Resultado Final"/>
    <n v="9"/>
    <n v="35"/>
    <n v="19072024"/>
    <n v="19"/>
    <s v="Julio"/>
    <s v="Año Resultado Final"/>
    <n v="1994"/>
    <n v="29"/>
    <x v="2"/>
    <s v="ACTIVIDADES DE IMPRESIÓN SOBRE PAPEL"/>
    <s v="Actividades de impresión"/>
    <s v="Único"/>
    <x v="0"/>
    <m/>
    <m/>
    <n v="25"/>
    <n v="25"/>
    <n v="20"/>
    <n v="5"/>
    <n v="159.57446808510642"/>
    <n v="39.893617021276604"/>
    <n v="0"/>
    <n v="0"/>
    <n v="0"/>
    <n v="0"/>
    <n v="143.61702127659578"/>
    <n v="0"/>
    <n v="0"/>
    <n v="0"/>
    <n v="23.936170212765962"/>
    <n v="31.914893617021281"/>
    <n v="0"/>
    <n v="0"/>
    <n v="199.468085106383"/>
    <n v="25"/>
    <n v="0"/>
    <n v="0"/>
    <n v="0"/>
    <n v="0"/>
    <n v="18"/>
    <n v="0"/>
    <n v="0"/>
    <n v="0"/>
    <n v="3"/>
    <n v="4"/>
    <n v="0"/>
    <n v="0"/>
    <n v="25"/>
    <x v="0"/>
    <m/>
    <m/>
    <x v="1"/>
    <m/>
    <m/>
    <x v="1"/>
    <s v="Decisión del directorio/propietarios de la empresa"/>
    <m/>
    <x v="0"/>
    <m/>
    <m/>
    <x v="0"/>
    <m/>
    <m/>
    <x v="0"/>
    <m/>
    <m/>
    <m/>
    <m/>
    <m/>
    <m/>
    <m/>
    <m/>
    <m/>
    <m/>
    <m/>
    <m/>
    <m/>
    <m/>
    <m/>
    <m/>
    <m/>
    <m/>
    <m/>
    <m/>
    <m/>
    <m/>
    <m/>
    <m/>
    <m/>
    <m/>
    <m/>
    <m/>
    <m/>
    <m/>
    <m/>
    <m/>
    <m/>
    <m/>
    <m/>
    <m/>
    <m/>
    <m/>
    <m/>
    <m/>
    <m/>
    <m/>
    <m/>
    <m/>
    <m/>
    <m/>
    <m/>
    <m/>
    <m/>
    <m/>
    <x v="0"/>
    <x v="0"/>
    <x v="0"/>
    <x v="0"/>
    <x v="0"/>
    <x v="0"/>
    <x v="0"/>
    <x v="1"/>
    <x v="0"/>
    <x v="0"/>
    <x v="0"/>
    <x v="1"/>
    <x v="0"/>
    <m/>
    <m/>
    <m/>
    <m/>
    <m/>
    <m/>
    <s v="Recomendaciones de trabajadores de la empresa u otros actores"/>
    <m/>
    <m/>
    <m/>
    <s v="Contactos personales del empleador"/>
    <m/>
    <m/>
    <m/>
    <x v="0"/>
    <x v="0"/>
    <x v="0"/>
    <x v="1"/>
    <x v="0"/>
    <x v="2"/>
    <x v="0"/>
    <x v="1"/>
    <x v="1"/>
    <x v="2"/>
    <s v="Ninguna"/>
    <m/>
    <m/>
    <m/>
    <m/>
    <m/>
    <m/>
    <x v="1"/>
    <m/>
    <s v="Transformación de competencia"/>
    <x v="1"/>
    <m/>
    <m/>
    <m/>
    <x v="0"/>
    <x v="0"/>
    <x v="0"/>
    <x v="0"/>
    <x v="1"/>
    <x v="1"/>
    <m/>
    <m/>
    <x v="2"/>
    <s v="Probable"/>
    <s v="Poco probable"/>
    <s v="Poco probable"/>
    <s v="Probable"/>
    <s v="Probable"/>
    <x v="2"/>
    <m/>
    <m/>
    <m/>
    <m/>
    <m/>
    <m/>
    <m/>
    <m/>
    <m/>
    <m/>
    <m/>
    <m/>
    <m/>
    <m/>
    <m/>
    <m/>
    <m/>
    <m/>
    <m/>
    <m/>
    <m/>
    <m/>
    <m/>
    <m/>
    <m/>
    <m/>
    <m/>
    <m/>
    <m/>
    <m/>
    <m/>
    <m/>
    <m/>
    <m/>
    <m/>
    <x v="0"/>
    <m/>
    <m/>
    <m/>
    <m/>
    <m/>
    <m/>
    <m/>
    <m/>
    <m/>
    <x v="0"/>
    <x v="0"/>
    <x v="1"/>
    <x v="0"/>
    <x v="1"/>
    <x v="1"/>
    <x v="0"/>
    <x v="0"/>
    <m/>
    <x v="1"/>
    <m/>
    <m/>
    <m/>
    <m/>
    <m/>
    <m/>
    <m/>
    <m/>
    <m/>
    <m/>
    <m/>
    <m/>
    <m/>
    <m/>
    <m/>
    <m/>
    <m/>
    <m/>
    <m/>
    <m/>
    <m/>
    <m/>
    <m/>
    <m/>
    <m/>
    <m/>
    <m/>
    <m/>
    <m/>
    <m/>
    <x v="0"/>
    <s v="Importante"/>
    <s v="Importante"/>
    <s v="Importante"/>
    <s v="Importante"/>
    <s v="Importante"/>
    <s v="Importante"/>
    <s v="Importante"/>
    <s v="Ninguna"/>
    <m/>
    <x v="2"/>
    <x v="2"/>
    <x v="0"/>
    <x v="0"/>
    <x v="0"/>
    <x v="0"/>
    <x v="1"/>
    <x v="1"/>
    <x v="1"/>
    <x v="1"/>
    <x v="1"/>
    <x v="0"/>
    <m/>
    <s v="Dueño o propietario"/>
    <m/>
    <n v="11"/>
    <n v="35"/>
    <s v="Completo"/>
    <m/>
    <m/>
    <m/>
    <m/>
    <m/>
    <m/>
    <m/>
    <s v="11 a 30 personas ocupadas"/>
    <s v="11 a 30 personas ocupadas"/>
    <x v="1"/>
    <s v="Manufactura"/>
    <x v="0"/>
    <x v="0"/>
    <x v="0"/>
    <x v="0"/>
    <x v="0"/>
    <x v="0"/>
    <x v="0"/>
    <x v="0"/>
    <x v="0"/>
    <x v="0"/>
    <x v="1"/>
    <x v="0"/>
    <x v="0"/>
    <x v="0"/>
    <x v="0"/>
    <x v="0"/>
    <x v="0"/>
    <x v="0"/>
    <x v="0"/>
    <x v="1"/>
    <x v="0"/>
    <x v="1"/>
    <x v="0"/>
    <x v="0"/>
    <x v="0"/>
    <x v="0"/>
    <x v="0"/>
    <m/>
    <m/>
    <m/>
    <m/>
    <m/>
    <m/>
    <m/>
    <m/>
    <m/>
    <m/>
    <m/>
    <m/>
    <n v="7.9787234042553203"/>
    <x v="0"/>
    <x v="0"/>
    <x v="0"/>
    <x v="0"/>
    <x v="1"/>
    <s v="Total"/>
  </r>
  <r>
    <n v="9107"/>
    <x v="0"/>
    <x v="0"/>
    <s v="La Catedral"/>
    <n v="18110"/>
    <s v="SERVICIOS DE IMPRESIONES GRAFICAS SOBRE PAPEL"/>
    <s v="Industria"/>
    <s v="Manufactura"/>
    <s v="Micro (5 a 10 personas ocupadas)"/>
    <n v="6062024"/>
    <n v="6"/>
    <s v="Junio"/>
    <s v="Año Resultado Final"/>
    <n v="14"/>
    <n v="18"/>
    <n v="8072024"/>
    <n v="8"/>
    <s v="Julio"/>
    <s v="Año Resultado Final"/>
    <n v="2008"/>
    <n v="15"/>
    <x v="0"/>
    <s v="SERVICIOS DE IMPRESIÓN SOBRE PAPEL"/>
    <s v="Actividades de impresión"/>
    <s v="Casa Matriz"/>
    <x v="1"/>
    <n v="3"/>
    <n v="3"/>
    <n v="8"/>
    <n v="8"/>
    <n v="5"/>
    <n v="3"/>
    <n v="48.030303030303052"/>
    <n v="28.818181818181834"/>
    <n v="0"/>
    <n v="0"/>
    <n v="0"/>
    <n v="0"/>
    <n v="67.242424242424278"/>
    <n v="0"/>
    <n v="0"/>
    <n v="0"/>
    <n v="0"/>
    <n v="9.6060606060606109"/>
    <n v="0"/>
    <n v="0"/>
    <n v="76.848484848484887"/>
    <n v="8"/>
    <n v="0"/>
    <n v="0"/>
    <n v="0"/>
    <n v="0"/>
    <n v="7"/>
    <n v="0"/>
    <n v="0"/>
    <n v="0"/>
    <n v="0"/>
    <n v="1"/>
    <n v="0"/>
    <n v="0"/>
    <n v="8"/>
    <x v="1"/>
    <s v="Decisión del directorio/propietarios de la empresa"/>
    <m/>
    <x v="1"/>
    <m/>
    <m/>
    <x v="0"/>
    <m/>
    <m/>
    <x v="0"/>
    <m/>
    <m/>
    <x v="0"/>
    <m/>
    <m/>
    <x v="1"/>
    <m/>
    <n v="4226"/>
    <s v="ATENCION AL CLIENTE"/>
    <s v="Sí"/>
    <s v="No"/>
    <s v="Sí"/>
    <n v="2166"/>
    <s v="DISEÑADOR GRAFICO"/>
    <s v="Sí"/>
    <s v="Sí"/>
    <s v="No"/>
    <m/>
    <m/>
    <m/>
    <m/>
    <m/>
    <m/>
    <m/>
    <m/>
    <m/>
    <m/>
    <m/>
    <m/>
    <m/>
    <s v="Candidatos sin habilidades blandas o socioemocionales (proactividad, actitud de aprendizaje, compromiso, entre otros)"/>
    <m/>
    <m/>
    <m/>
    <m/>
    <m/>
    <m/>
    <m/>
    <m/>
    <m/>
    <m/>
    <m/>
    <m/>
    <m/>
    <m/>
    <m/>
    <m/>
    <m/>
    <m/>
    <m/>
    <m/>
    <s v="Redefinir el perfil y características de la vacante"/>
    <m/>
    <m/>
    <m/>
    <m/>
    <x v="0"/>
    <x v="0"/>
    <x v="0"/>
    <x v="0"/>
    <x v="1"/>
    <x v="0"/>
    <x v="0"/>
    <x v="1"/>
    <x v="1"/>
    <x v="0"/>
    <x v="1"/>
    <x v="1"/>
    <x v="0"/>
    <m/>
    <m/>
    <m/>
    <s v="Redes sociales de la empresa (Facebook, Twitter, Instagram, etc)"/>
    <m/>
    <m/>
    <s v="Recomendaciones de trabajadores de la empresa u otros actores"/>
    <m/>
    <m/>
    <m/>
    <m/>
    <m/>
    <m/>
    <m/>
    <x v="0"/>
    <x v="0"/>
    <x v="0"/>
    <x v="0"/>
    <x v="0"/>
    <x v="0"/>
    <x v="0"/>
    <x v="1"/>
    <x v="0"/>
    <x v="1"/>
    <s v="Ninguna"/>
    <m/>
    <m/>
    <m/>
    <m/>
    <s v="Ambos"/>
    <m/>
    <x v="0"/>
    <m/>
    <s v="Ambos"/>
    <x v="2"/>
    <m/>
    <m/>
    <m/>
    <x v="0"/>
    <x v="0"/>
    <x v="0"/>
    <x v="0"/>
    <x v="1"/>
    <x v="0"/>
    <m/>
    <m/>
    <x v="2"/>
    <s v="Probable"/>
    <s v="Poco probable"/>
    <s v="Probable"/>
    <s v="Muy probable"/>
    <s v="Muy probable"/>
    <x v="0"/>
    <s v="diseñador grafico"/>
    <n v="2166"/>
    <n v="1"/>
    <n v="1"/>
    <n v="0"/>
    <n v="1"/>
    <n v="0"/>
    <s v="operador de maquinas imprentas"/>
    <n v="7322"/>
    <n v="1"/>
    <n v="0"/>
    <n v="0"/>
    <n v="1"/>
    <n v="0"/>
    <m/>
    <m/>
    <m/>
    <m/>
    <m/>
    <m/>
    <m/>
    <m/>
    <m/>
    <m/>
    <m/>
    <m/>
    <m/>
    <m/>
    <m/>
    <m/>
    <m/>
    <m/>
    <m/>
    <m/>
    <m/>
    <x v="0"/>
    <m/>
    <m/>
    <m/>
    <m/>
    <m/>
    <m/>
    <m/>
    <m/>
    <m/>
    <x v="1"/>
    <x v="0"/>
    <x v="0"/>
    <x v="1"/>
    <x v="1"/>
    <x v="1"/>
    <x v="0"/>
    <x v="0"/>
    <m/>
    <x v="0"/>
    <s v="IMPRESIONES DIGITALES"/>
    <s v="Serigrafía"/>
    <s v="OPERADOR DE MAQUINAS DE IMPRENTA"/>
    <n v="7322"/>
    <s v="SUBLIMACION DIGITAL"/>
    <s v="Serigrafía"/>
    <s v="OPERADOR DE MAQUINA DE IMPRESION"/>
    <n v="7322"/>
    <m/>
    <m/>
    <m/>
    <m/>
    <m/>
    <m/>
    <m/>
    <m/>
    <m/>
    <m/>
    <m/>
    <m/>
    <m/>
    <m/>
    <m/>
    <m/>
    <s v="Si"/>
    <s v="No"/>
    <m/>
    <m/>
    <m/>
    <m/>
    <x v="1"/>
    <s v="Muy importante"/>
    <s v="Importante"/>
    <s v="Importante"/>
    <s v="Muy importante"/>
    <s v="Importante"/>
    <s v="Muy importante"/>
    <s v="Muy importante"/>
    <s v="Ninguna"/>
    <m/>
    <x v="0"/>
    <x v="1"/>
    <x v="0"/>
    <x v="0"/>
    <x v="0"/>
    <x v="0"/>
    <x v="0"/>
    <x v="0"/>
    <x v="0"/>
    <x v="0"/>
    <x v="0"/>
    <x v="0"/>
    <m/>
    <s v="Dueño o propietario"/>
    <m/>
    <n v="15"/>
    <n v="17"/>
    <s v="Completo"/>
    <m/>
    <m/>
    <m/>
    <m/>
    <m/>
    <m/>
    <s v="SE REALIZO LA CORRECCION DE CANTIDAD DE PERSONAS OCUPADAS CON LA SUPERVISORA EN EL LOCAL DEL INFORMANTE"/>
    <s v="5 a 10 personas ocupadas"/>
    <s v="5 a 10 personas ocupadas"/>
    <x v="1"/>
    <s v="Manufactura"/>
    <x v="0"/>
    <x v="1"/>
    <x v="0"/>
    <x v="1"/>
    <x v="0"/>
    <x v="0"/>
    <x v="0"/>
    <x v="0"/>
    <x v="0"/>
    <x v="0"/>
    <x v="0"/>
    <x v="0"/>
    <x v="0"/>
    <x v="0"/>
    <x v="0"/>
    <x v="1"/>
    <x v="0"/>
    <x v="0"/>
    <x v="0"/>
    <x v="1"/>
    <x v="0"/>
    <x v="1"/>
    <x v="0"/>
    <x v="0"/>
    <x v="1"/>
    <x v="0"/>
    <x v="0"/>
    <s v="INDUSTRIAS GRÁFICAS"/>
    <s v="INDUSTRIAS GRÁFICAS"/>
    <m/>
    <m/>
    <m/>
    <m/>
    <s v="INDUSTRIAS GRÁFICAS"/>
    <s v="INDUSTRIAS GRÁFICAS"/>
    <m/>
    <m/>
    <m/>
    <m/>
    <n v="9.6060606060606109"/>
    <x v="1"/>
    <x v="2"/>
    <x v="0"/>
    <x v="0"/>
    <x v="0"/>
    <s v="Total"/>
  </r>
  <r>
    <n v="9123"/>
    <x v="0"/>
    <x v="0"/>
    <s v="La Catedral"/>
    <n v="56102"/>
    <s v="SERVICIO DE VENTAS DE POLLOS AL SPIEDO"/>
    <s v="Servicio"/>
    <s v="Restaurantes y hoteles"/>
    <s v="Micro (5 a 10 personas ocupadas)"/>
    <n v="19072024"/>
    <n v="19"/>
    <s v="Julio"/>
    <s v="Año Resultado Final"/>
    <n v="9"/>
    <n v="10"/>
    <n v="19072024"/>
    <n v="19"/>
    <s v="Julio"/>
    <s v="Año Resultado Final"/>
    <n v="2004"/>
    <n v="19"/>
    <x v="0"/>
    <s v="SERVICIO DE VENTAS DE POLLOS AL SPIEDO"/>
    <s v="Rotiserías"/>
    <s v="Único"/>
    <x v="0"/>
    <m/>
    <m/>
    <n v="12"/>
    <n v="12"/>
    <n v="8"/>
    <n v="4"/>
    <n v="125.7831325301208"/>
    <n v="62.891566265060398"/>
    <n v="0"/>
    <n v="0"/>
    <n v="0"/>
    <n v="0"/>
    <n v="188.6746987951812"/>
    <n v="0"/>
    <n v="0"/>
    <n v="0"/>
    <n v="0"/>
    <n v="0"/>
    <n v="0"/>
    <n v="0"/>
    <n v="188.6746987951812"/>
    <n v="12"/>
    <n v="0"/>
    <n v="0"/>
    <n v="0"/>
    <n v="0"/>
    <n v="12"/>
    <n v="0"/>
    <n v="0"/>
    <n v="0"/>
    <n v="0"/>
    <n v="0"/>
    <n v="0"/>
    <n v="0"/>
    <n v="12"/>
    <x v="1"/>
    <s v="Decisión del directorio/propietarios de la empresa"/>
    <m/>
    <x v="1"/>
    <m/>
    <m/>
    <x v="1"/>
    <s v="Decisión del directorio/propietarios de la empresa"/>
    <m/>
    <x v="0"/>
    <m/>
    <m/>
    <x v="0"/>
    <m/>
    <m/>
    <x v="0"/>
    <m/>
    <m/>
    <m/>
    <m/>
    <m/>
    <m/>
    <m/>
    <m/>
    <m/>
    <m/>
    <m/>
    <m/>
    <m/>
    <m/>
    <m/>
    <m/>
    <m/>
    <m/>
    <m/>
    <m/>
    <m/>
    <m/>
    <m/>
    <m/>
    <m/>
    <m/>
    <m/>
    <m/>
    <m/>
    <m/>
    <m/>
    <m/>
    <m/>
    <m/>
    <m/>
    <m/>
    <m/>
    <m/>
    <m/>
    <m/>
    <m/>
    <m/>
    <m/>
    <m/>
    <m/>
    <m/>
    <m/>
    <m/>
    <m/>
    <m/>
    <x v="1"/>
    <x v="1"/>
    <x v="0"/>
    <x v="0"/>
    <x v="0"/>
    <x v="1"/>
    <x v="0"/>
    <x v="0"/>
    <x v="0"/>
    <x v="0"/>
    <x v="1"/>
    <x v="1"/>
    <x v="0"/>
    <m/>
    <m/>
    <m/>
    <s v="Redes sociales de la empresa (Facebook, Twitter, Instagram, etc)"/>
    <m/>
    <m/>
    <s v="Recomendaciones de trabajadores de la empresa u otros actores"/>
    <m/>
    <m/>
    <m/>
    <m/>
    <m/>
    <m/>
    <m/>
    <x v="0"/>
    <x v="0"/>
    <x v="1"/>
    <x v="0"/>
    <x v="0"/>
    <x v="2"/>
    <x v="0"/>
    <x v="0"/>
    <x v="1"/>
    <x v="1"/>
    <s v="Ninguna"/>
    <m/>
    <m/>
    <m/>
    <s v="Transformación de competencia"/>
    <s v="Transformación de competencia"/>
    <m/>
    <x v="1"/>
    <m/>
    <m/>
    <x v="1"/>
    <m/>
    <m/>
    <m/>
    <x v="0"/>
    <x v="0"/>
    <x v="1"/>
    <x v="0"/>
    <x v="1"/>
    <x v="1"/>
    <m/>
    <m/>
    <x v="1"/>
    <s v="Poco probable"/>
    <s v="Poco probable"/>
    <s v="Poco probable"/>
    <s v="Poco probable"/>
    <s v="Probable"/>
    <x v="1"/>
    <m/>
    <m/>
    <m/>
    <m/>
    <m/>
    <m/>
    <m/>
    <m/>
    <m/>
    <m/>
    <m/>
    <m/>
    <m/>
    <m/>
    <m/>
    <m/>
    <m/>
    <m/>
    <m/>
    <m/>
    <m/>
    <m/>
    <m/>
    <m/>
    <m/>
    <m/>
    <m/>
    <m/>
    <m/>
    <m/>
    <m/>
    <m/>
    <m/>
    <m/>
    <m/>
    <x v="0"/>
    <m/>
    <m/>
    <m/>
    <m/>
    <m/>
    <m/>
    <m/>
    <m/>
    <m/>
    <x v="0"/>
    <x v="0"/>
    <x v="1"/>
    <x v="1"/>
    <x v="0"/>
    <x v="1"/>
    <x v="0"/>
    <x v="0"/>
    <m/>
    <x v="0"/>
    <s v="CAPACITACIONES EN GASTRONOMÍA"/>
    <s v="Gastronomía"/>
    <s v="COCINERO"/>
    <n v="5120"/>
    <s v="CAPACITACIONES EN OFIMÁTICA"/>
    <s v="Operación básica de computadoras"/>
    <s v="CAJERO"/>
    <n v="5230"/>
    <m/>
    <m/>
    <m/>
    <m/>
    <m/>
    <m/>
    <m/>
    <m/>
    <m/>
    <m/>
    <m/>
    <m/>
    <m/>
    <m/>
    <m/>
    <m/>
    <s v="Si"/>
    <s v="No"/>
    <m/>
    <m/>
    <m/>
    <m/>
    <x v="0"/>
    <s v="Muy importante"/>
    <s v="Importante"/>
    <s v="Importante"/>
    <s v="Importante"/>
    <s v="Importante"/>
    <s v="Importante"/>
    <s v="Muy importante"/>
    <s v="Ninguna"/>
    <m/>
    <x v="2"/>
    <x v="2"/>
    <x v="0"/>
    <x v="0"/>
    <x v="2"/>
    <x v="2"/>
    <x v="1"/>
    <x v="1"/>
    <x v="0"/>
    <x v="1"/>
    <x v="0"/>
    <x v="0"/>
    <m/>
    <s v="Jefe / Encargado (no propietario)"/>
    <m/>
    <n v="21"/>
    <n v="52"/>
    <s v="Completo"/>
    <m/>
    <m/>
    <m/>
    <m/>
    <m/>
    <m/>
    <m/>
    <s v="11 a 30 personas ocupadas"/>
    <s v="11 a 30 personas ocupadas"/>
    <x v="0"/>
    <s v="Restaurantes y hoteles"/>
    <x v="0"/>
    <x v="0"/>
    <x v="0"/>
    <x v="0"/>
    <x v="0"/>
    <x v="0"/>
    <x v="0"/>
    <x v="0"/>
    <x v="0"/>
    <x v="0"/>
    <x v="1"/>
    <x v="0"/>
    <x v="0"/>
    <x v="0"/>
    <x v="0"/>
    <x v="0"/>
    <x v="0"/>
    <x v="0"/>
    <x v="0"/>
    <x v="1"/>
    <x v="0"/>
    <x v="1"/>
    <x v="1"/>
    <x v="0"/>
    <x v="0"/>
    <x v="0"/>
    <x v="0"/>
    <s v="GASTRONOMIA"/>
    <s v="OFIMATICA"/>
    <m/>
    <m/>
    <m/>
    <m/>
    <s v="ALIMENTOS"/>
    <s v="TIC"/>
    <m/>
    <m/>
    <m/>
    <m/>
    <n v="15.722891566265099"/>
    <x v="0"/>
    <x v="0"/>
    <x v="0"/>
    <x v="0"/>
    <x v="0"/>
    <s v="Total"/>
  </r>
  <r>
    <n v="9157"/>
    <x v="0"/>
    <x v="0"/>
    <s v="La Catedral"/>
    <n v="10991"/>
    <s v="ELABORACION DE HIELOS EN BARRAS Y EN CUBITO"/>
    <s v="Industria"/>
    <s v="Manufactura"/>
    <s v="Medianas (31 a 50 personas ocupadas)"/>
    <n v="4072024"/>
    <n v="4"/>
    <s v="Julio"/>
    <s v="Año Resultado Final"/>
    <n v="15"/>
    <n v="41"/>
    <n v="11072024"/>
    <n v="11"/>
    <s v="Julio"/>
    <s v="Año Resultado Final"/>
    <n v="2004"/>
    <n v="19"/>
    <x v="0"/>
    <s v="ELABORACIÓN Y DISTRIBUCIÓN DE HIELOS EN CUBITOS"/>
    <s v="Elaboración de hielo"/>
    <s v="Casa Matriz"/>
    <x v="1"/>
    <n v="15"/>
    <n v="8"/>
    <n v="176"/>
    <n v="116"/>
    <n v="75"/>
    <n v="41"/>
    <n v="351.92307692307674"/>
    <n v="192.38461538461527"/>
    <n v="0"/>
    <n v="0"/>
    <n v="14.07692307692307"/>
    <n v="0"/>
    <n v="426.99999999999977"/>
    <n v="0"/>
    <n v="0"/>
    <n v="0"/>
    <n v="42.230769230769212"/>
    <n v="56.307692307692278"/>
    <n v="0"/>
    <n v="4.6923076923076898"/>
    <n v="544.30769230769204"/>
    <n v="116"/>
    <n v="0"/>
    <n v="0"/>
    <n v="3"/>
    <n v="0"/>
    <n v="91"/>
    <n v="0"/>
    <n v="0"/>
    <n v="0"/>
    <n v="9"/>
    <n v="12"/>
    <n v="0"/>
    <n v="1"/>
    <n v="116"/>
    <x v="1"/>
    <s v="Decisión del directorio/propietarios de la empresa"/>
    <m/>
    <x v="1"/>
    <m/>
    <m/>
    <x v="0"/>
    <m/>
    <m/>
    <x v="0"/>
    <m/>
    <m/>
    <x v="0"/>
    <m/>
    <m/>
    <x v="1"/>
    <m/>
    <n v="5245"/>
    <s v="PLAYERO"/>
    <s v="Sí"/>
    <s v="No"/>
    <s v="Sí"/>
    <n v="5230"/>
    <s v="CAJERA"/>
    <s v="Sí"/>
    <s v="No"/>
    <s v="No"/>
    <m/>
    <m/>
    <m/>
    <m/>
    <m/>
    <m/>
    <m/>
    <m/>
    <m/>
    <m/>
    <m/>
    <m/>
    <m/>
    <m/>
    <m/>
    <m/>
    <m/>
    <m/>
    <m/>
    <m/>
    <m/>
    <m/>
    <m/>
    <m/>
    <m/>
    <m/>
    <m/>
    <m/>
    <m/>
    <m/>
    <m/>
    <m/>
    <m/>
    <m/>
    <m/>
    <m/>
    <m/>
    <m/>
    <m/>
    <x v="1"/>
    <x v="0"/>
    <x v="0"/>
    <x v="0"/>
    <x v="0"/>
    <x v="0"/>
    <x v="1"/>
    <x v="1"/>
    <x v="1"/>
    <x v="0"/>
    <x v="0"/>
    <x v="0"/>
    <x v="0"/>
    <m/>
    <m/>
    <s v="Plataforma web privada gratuita (Bolsas de trabajo) (excluyendo redes sociales)"/>
    <s v="Redes sociales de la empresa (Facebook, Twitter, Instagram, etc)"/>
    <m/>
    <m/>
    <s v="Recomendaciones de trabajadores de la empresa u otros actores"/>
    <m/>
    <m/>
    <s v="Avisos en las inmediaciones de la empresa"/>
    <m/>
    <s v="Banco de currículos de la empresa"/>
    <m/>
    <m/>
    <x v="0"/>
    <x v="0"/>
    <x v="0"/>
    <x v="1"/>
    <x v="0"/>
    <x v="1"/>
    <x v="0"/>
    <x v="0"/>
    <x v="1"/>
    <x v="1"/>
    <s v="Ninguna"/>
    <m/>
    <m/>
    <m/>
    <m/>
    <m/>
    <m/>
    <x v="1"/>
    <m/>
    <m/>
    <x v="1"/>
    <m/>
    <m/>
    <m/>
    <x v="1"/>
    <x v="1"/>
    <x v="1"/>
    <x v="1"/>
    <x v="1"/>
    <x v="1"/>
    <m/>
    <m/>
    <x v="1"/>
    <s v="Muy probable"/>
    <s v="Poco probable"/>
    <s v="Poco probable"/>
    <s v="Poco probable"/>
    <s v="Poco probable"/>
    <x v="0"/>
    <s v="playero"/>
    <n v="5245"/>
    <n v="12"/>
    <n v="0"/>
    <n v="0"/>
    <n v="0"/>
    <n v="0"/>
    <s v="cajera"/>
    <n v="5230"/>
    <n v="12"/>
    <n v="0"/>
    <n v="0"/>
    <n v="0"/>
    <n v="0"/>
    <s v="Auxiliar de caja"/>
    <n v="5230"/>
    <n v="2"/>
    <n v="0"/>
    <n v="0"/>
    <n v="0"/>
    <n v="0"/>
    <s v="Auxiliar de Tesoreria"/>
    <n v="4311"/>
    <n v="2"/>
    <n v="0"/>
    <n v="0"/>
    <n v="0"/>
    <n v="0"/>
    <s v="Auxiliar de Compras de Estación de Servicio"/>
    <n v="3323"/>
    <n v="1"/>
    <n v="0"/>
    <n v="0"/>
    <n v="0"/>
    <n v="0"/>
    <x v="0"/>
    <m/>
    <m/>
    <m/>
    <m/>
    <m/>
    <m/>
    <m/>
    <m/>
    <m/>
    <x v="0"/>
    <x v="0"/>
    <x v="0"/>
    <x v="0"/>
    <x v="1"/>
    <x v="1"/>
    <x v="0"/>
    <x v="0"/>
    <m/>
    <x v="0"/>
    <s v="CAPACITACIÓNES DE RECONOCIMIENTO DE ACEITE Y COMBUSTIBLE PARA VEHÍCULOS"/>
    <s v="OTROS"/>
    <s v="PLAYERO"/>
    <n v="5245"/>
    <s v="CAPACITACIÓNES EN MECANICA GENERAL"/>
    <s v="Mecánica"/>
    <s v="MECANICO DE PLAYA"/>
    <n v="7412"/>
    <m/>
    <m/>
    <m/>
    <m/>
    <m/>
    <m/>
    <m/>
    <m/>
    <m/>
    <m/>
    <m/>
    <m/>
    <m/>
    <m/>
    <m/>
    <m/>
    <s v="Si"/>
    <s v="No"/>
    <m/>
    <m/>
    <m/>
    <m/>
    <x v="1"/>
    <s v="Muy importante"/>
    <s v="Muy importante"/>
    <s v="Muy importante"/>
    <s v="Muy importante"/>
    <s v="Muy importante"/>
    <s v="Muy importante"/>
    <s v="Muy importante"/>
    <s v="Ninguna"/>
    <m/>
    <x v="0"/>
    <x v="2"/>
    <x v="0"/>
    <x v="0"/>
    <x v="0"/>
    <x v="0"/>
    <x v="0"/>
    <x v="0"/>
    <x v="0"/>
    <x v="0"/>
    <x v="0"/>
    <x v="0"/>
    <m/>
    <s v="Jefe / Encargado (no propietario)"/>
    <m/>
    <n v="16"/>
    <n v="20"/>
    <s v="Completo"/>
    <m/>
    <m/>
    <m/>
    <m/>
    <m/>
    <m/>
    <m/>
    <s v="51 y más personas ocupadas"/>
    <s v="51 y más personas ocupadas"/>
    <x v="1"/>
    <s v="Manufactura"/>
    <x v="0"/>
    <x v="0"/>
    <x v="0"/>
    <x v="0"/>
    <x v="1"/>
    <x v="0"/>
    <x v="0"/>
    <x v="0"/>
    <x v="0"/>
    <x v="0"/>
    <x v="1"/>
    <x v="1"/>
    <x v="1"/>
    <x v="1"/>
    <x v="0"/>
    <x v="0"/>
    <x v="0"/>
    <x v="0"/>
    <x v="0"/>
    <x v="1"/>
    <x v="0"/>
    <x v="1"/>
    <x v="1"/>
    <x v="0"/>
    <x v="1"/>
    <x v="0"/>
    <x v="0"/>
    <s v="MECANICA AUTOTRIZ"/>
    <s v="MECANICA AUTOTRIZ"/>
    <m/>
    <m/>
    <m/>
    <m/>
    <s v="AUTOMOTORES"/>
    <s v="AUTOMOTORES"/>
    <m/>
    <m/>
    <m/>
    <m/>
    <n v="4.6923076923076898"/>
    <x v="1"/>
    <x v="1"/>
    <x v="1"/>
    <x v="0"/>
    <x v="0"/>
    <s v="Total"/>
  </r>
  <r>
    <n v="9253"/>
    <x v="0"/>
    <x v="0"/>
    <s v="La Catedral"/>
    <n v="10940"/>
    <s v="ELABORACION DE PASTAS FRESCAS"/>
    <s v="Industria"/>
    <s v="Manufactura"/>
    <s v="Grandes (con 51 o más personas ocupadas)"/>
    <n v="4072024"/>
    <n v="4"/>
    <s v="Julio"/>
    <s v="Año Resultado Final"/>
    <n v="14"/>
    <n v="59"/>
    <n v="31072024"/>
    <n v="31"/>
    <s v="Julio"/>
    <s v="Año Resultado Final"/>
    <n v="1955"/>
    <n v="68"/>
    <x v="1"/>
    <s v="ELABORACIÓN DE PRODUCTOS ALIMENTICIAS PASTAS FRESCAS"/>
    <s v="Elaboración de pastas alimenticias y productos farináceos similares"/>
    <s v="Único"/>
    <x v="0"/>
    <m/>
    <m/>
    <n v="90"/>
    <n v="90"/>
    <n v="45"/>
    <n v="45"/>
    <n v="211.15384615384605"/>
    <n v="211.15384615384605"/>
    <n v="0"/>
    <n v="0"/>
    <n v="0"/>
    <n v="0"/>
    <n v="328.46153846153828"/>
    <n v="0"/>
    <n v="0"/>
    <n v="0"/>
    <n v="84.461538461538424"/>
    <n v="0"/>
    <n v="9.3846153846153797"/>
    <n v="0"/>
    <n v="422.30769230769209"/>
    <n v="90"/>
    <n v="0"/>
    <n v="0"/>
    <n v="0"/>
    <n v="0"/>
    <n v="70"/>
    <n v="0"/>
    <n v="0"/>
    <n v="0"/>
    <n v="18"/>
    <n v="0"/>
    <n v="2"/>
    <n v="0"/>
    <n v="90"/>
    <x v="1"/>
    <s v="Decisión del directorio/propietarios de la empresa"/>
    <m/>
    <x v="0"/>
    <s v="Decisión del directorio/propietarios de la empresa"/>
    <m/>
    <x v="1"/>
    <s v="Decisión del directorio/propietarios de la empresa"/>
    <m/>
    <x v="1"/>
    <s v="Decisión del directorio/propietarios de la empresa"/>
    <m/>
    <x v="0"/>
    <m/>
    <m/>
    <x v="1"/>
    <m/>
    <n v="8160"/>
    <s v="AREA DE PRODUCCIÓN, OPERARIOS DE PASTAS FRESCAS"/>
    <s v="Sí"/>
    <s v="No"/>
    <s v="Sí"/>
    <n v="8160"/>
    <s v="OPERARIO DE PRODUCCIÓN"/>
    <s v="Sí"/>
    <s v="No"/>
    <s v="Sí"/>
    <n v="5230"/>
    <s v="CAJEROS"/>
    <s v="Sí"/>
    <s v="Sí"/>
    <m/>
    <m/>
    <m/>
    <m/>
    <m/>
    <m/>
    <m/>
    <m/>
    <m/>
    <m/>
    <m/>
    <m/>
    <m/>
    <m/>
    <m/>
    <m/>
    <m/>
    <m/>
    <m/>
    <m/>
    <s v="Candidatos que no aceptaron las condiciones laborales ofrecidas (ubicación, horario, remuneración)"/>
    <m/>
    <m/>
    <m/>
    <m/>
    <m/>
    <m/>
    <m/>
    <m/>
    <m/>
    <m/>
    <s v="Aumentar los esfuerzos en el reclutamiento (más divulgación de la vacante, más bolsas de empleo)"/>
    <m/>
    <m/>
    <m/>
    <x v="1"/>
    <x v="1"/>
    <x v="0"/>
    <x v="0"/>
    <x v="1"/>
    <x v="0"/>
    <x v="0"/>
    <x v="0"/>
    <x v="0"/>
    <x v="0"/>
    <x v="0"/>
    <x v="0"/>
    <x v="0"/>
    <m/>
    <s v="Anuncio en un medio de prensa impreso"/>
    <m/>
    <m/>
    <m/>
    <m/>
    <m/>
    <m/>
    <m/>
    <m/>
    <m/>
    <m/>
    <m/>
    <m/>
    <x v="0"/>
    <x v="0"/>
    <x v="0"/>
    <x v="1"/>
    <x v="0"/>
    <x v="1"/>
    <x v="0"/>
    <x v="1"/>
    <x v="0"/>
    <x v="0"/>
    <s v="Planea incorporar en los prox. 5 años"/>
    <s v="MAQUINARIA COMO PARA RELLENAR LAS EMPANADAS"/>
    <m/>
    <m/>
    <m/>
    <m/>
    <m/>
    <x v="1"/>
    <m/>
    <s v="Ambos"/>
    <x v="3"/>
    <s v="Transformación de competencia"/>
    <s v="Transformación de competencia"/>
    <m/>
    <x v="0"/>
    <x v="0"/>
    <x v="1"/>
    <x v="1"/>
    <x v="0"/>
    <x v="0"/>
    <m/>
    <m/>
    <x v="2"/>
    <s v="Muy probable"/>
    <s v="Probable"/>
    <s v="Probable"/>
    <s v="Muy probable"/>
    <s v="Muy probable"/>
    <x v="0"/>
    <s v="analista de datos en ventas"/>
    <n v="2521"/>
    <n v="1"/>
    <n v="0"/>
    <n v="0"/>
    <n v="0"/>
    <n v="0"/>
    <s v="vendedor de salón"/>
    <n v="5223"/>
    <n v="1"/>
    <n v="1"/>
    <n v="0"/>
    <n v="0"/>
    <n v="0"/>
    <m/>
    <m/>
    <m/>
    <m/>
    <m/>
    <m/>
    <m/>
    <m/>
    <m/>
    <m/>
    <m/>
    <m/>
    <m/>
    <m/>
    <m/>
    <m/>
    <m/>
    <m/>
    <m/>
    <m/>
    <m/>
    <x v="0"/>
    <m/>
    <m/>
    <m/>
    <m/>
    <m/>
    <m/>
    <m/>
    <m/>
    <m/>
    <x v="0"/>
    <x v="0"/>
    <x v="0"/>
    <x v="0"/>
    <x v="1"/>
    <x v="1"/>
    <x v="0"/>
    <x v="0"/>
    <m/>
    <x v="0"/>
    <s v="MANEJO DE STOCK"/>
    <s v="OTROS"/>
    <s v="REPOSITOR"/>
    <n v="9334"/>
    <s v="SUMINISTRO SEGURIDAD Y MANEJO DE ALIMENTOS"/>
    <s v="Seguridad industrial y salud ocupacional"/>
    <s v="OPERARIO PASTAS FRESCAS"/>
    <n v="8160"/>
    <m/>
    <m/>
    <m/>
    <m/>
    <m/>
    <m/>
    <m/>
    <m/>
    <m/>
    <m/>
    <m/>
    <m/>
    <m/>
    <m/>
    <m/>
    <m/>
    <s v="Si"/>
    <s v="No"/>
    <m/>
    <m/>
    <m/>
    <m/>
    <x v="1"/>
    <s v="Importante"/>
    <s v="Muy importante"/>
    <s v="Importante"/>
    <s v="Muy importante"/>
    <s v="Muy importante"/>
    <s v="Muy importante"/>
    <s v="Muy importante"/>
    <s v="Ninguna"/>
    <m/>
    <x v="0"/>
    <x v="2"/>
    <x v="0"/>
    <x v="0"/>
    <x v="1"/>
    <x v="1"/>
    <x v="0"/>
    <x v="0"/>
    <x v="0"/>
    <x v="0"/>
    <x v="0"/>
    <x v="0"/>
    <m/>
    <s v="Dueño o propietario"/>
    <m/>
    <n v="9"/>
    <n v="35"/>
    <s v="Completo"/>
    <m/>
    <m/>
    <m/>
    <m/>
    <m/>
    <m/>
    <m/>
    <s v="51 y más personas ocupadas"/>
    <s v="51 y más personas ocupadas"/>
    <x v="1"/>
    <s v="Manufactura"/>
    <x v="0"/>
    <x v="0"/>
    <x v="0"/>
    <x v="0"/>
    <x v="1"/>
    <x v="0"/>
    <x v="0"/>
    <x v="1"/>
    <x v="0"/>
    <x v="0"/>
    <x v="0"/>
    <x v="0"/>
    <x v="0"/>
    <x v="1"/>
    <x v="0"/>
    <x v="0"/>
    <x v="0"/>
    <x v="0"/>
    <x v="0"/>
    <x v="1"/>
    <x v="0"/>
    <x v="1"/>
    <x v="0"/>
    <x v="0"/>
    <x v="0"/>
    <x v="1"/>
    <x v="1"/>
    <s v="CONTABILIDAD Y AUDITORIA"/>
    <s v="MANIPULACION DE ALIMENTOS"/>
    <m/>
    <m/>
    <m/>
    <m/>
    <s v="ADMINISTRACIÓN Y GESTIÓN"/>
    <s v="ALIMENTOS"/>
    <m/>
    <m/>
    <m/>
    <m/>
    <n v="4.6923076923076898"/>
    <x v="1"/>
    <x v="2"/>
    <x v="0"/>
    <x v="0"/>
    <x v="0"/>
    <s v="Total"/>
  </r>
  <r>
    <n v="9263"/>
    <x v="0"/>
    <x v="0"/>
    <s v="San Roque"/>
    <n v="53200"/>
    <s v="SERVICIOS DE COURRIER"/>
    <s v="Servicio"/>
    <s v="Transporte"/>
    <s v="Pequeñas (11 a 30 personas ocupadas)"/>
    <n v="11062024"/>
    <n v="11"/>
    <s v="Junio"/>
    <s v="Año Resultado Final"/>
    <n v="14"/>
    <n v="41"/>
    <n v="25072024"/>
    <n v="25"/>
    <s v="Julio"/>
    <s v="Año Resultado Final"/>
    <n v="2009"/>
    <n v="14"/>
    <x v="0"/>
    <s v="SERVICIOS DE COURIER"/>
    <s v="Servicios de mensajería"/>
    <s v="Casa Matriz"/>
    <x v="1"/>
    <n v="3"/>
    <n v="2"/>
    <n v="360"/>
    <n v="330"/>
    <n v="198"/>
    <n v="132"/>
    <n v="198"/>
    <n v="132"/>
    <n v="0"/>
    <n v="0"/>
    <n v="0"/>
    <n v="0"/>
    <n v="300"/>
    <n v="0"/>
    <n v="0"/>
    <n v="0"/>
    <n v="30"/>
    <n v="0"/>
    <n v="0"/>
    <n v="0"/>
    <n v="330"/>
    <n v="330"/>
    <n v="0"/>
    <n v="0"/>
    <n v="0"/>
    <n v="0"/>
    <n v="300"/>
    <n v="0"/>
    <n v="0"/>
    <n v="0"/>
    <n v="30"/>
    <n v="0"/>
    <n v="0"/>
    <n v="0"/>
    <n v="330"/>
    <x v="0"/>
    <m/>
    <m/>
    <x v="1"/>
    <m/>
    <m/>
    <x v="0"/>
    <m/>
    <m/>
    <x v="1"/>
    <s v="Decisión del directorio/propietarios de la empresa"/>
    <m/>
    <x v="0"/>
    <m/>
    <m/>
    <x v="1"/>
    <m/>
    <n v="4412"/>
    <s v="CURRIER"/>
    <s v="Sí"/>
    <s v="No"/>
    <s v="Sí"/>
    <n v="4419"/>
    <s v="BACK OFFICE"/>
    <s v="Sí"/>
    <s v="No"/>
    <s v="Sí"/>
    <n v="3341"/>
    <s v="SUPERVISOR DE AREA"/>
    <s v="Sí"/>
    <s v="No"/>
    <m/>
    <m/>
    <m/>
    <m/>
    <m/>
    <m/>
    <m/>
    <m/>
    <m/>
    <m/>
    <m/>
    <m/>
    <m/>
    <m/>
    <m/>
    <m/>
    <m/>
    <m/>
    <m/>
    <m/>
    <m/>
    <m/>
    <m/>
    <m/>
    <m/>
    <m/>
    <m/>
    <m/>
    <m/>
    <m/>
    <m/>
    <m/>
    <m/>
    <m/>
    <m/>
    <x v="0"/>
    <x v="1"/>
    <x v="0"/>
    <x v="0"/>
    <x v="0"/>
    <x v="0"/>
    <x v="0"/>
    <x v="1"/>
    <x v="0"/>
    <x v="0"/>
    <x v="1"/>
    <x v="1"/>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0"/>
    <x v="1"/>
    <x v="1"/>
    <s v="Ninguna"/>
    <m/>
    <m/>
    <m/>
    <m/>
    <m/>
    <m/>
    <x v="1"/>
    <m/>
    <m/>
    <x v="1"/>
    <m/>
    <m/>
    <m/>
    <x v="1"/>
    <x v="1"/>
    <x v="1"/>
    <x v="1"/>
    <x v="1"/>
    <x v="1"/>
    <m/>
    <m/>
    <x v="3"/>
    <s v="Probable"/>
    <s v="Poco probable"/>
    <s v="Poco probable"/>
    <s v="Probable"/>
    <s v="Probable"/>
    <x v="0"/>
    <s v="Delivery en moto"/>
    <n v="8321"/>
    <n v="160"/>
    <n v="160"/>
    <n v="160"/>
    <n v="160"/>
    <n v="160"/>
    <s v="Secretario Administrativo"/>
    <n v="3343"/>
    <n v="2"/>
    <n v="2"/>
    <n v="2"/>
    <n v="2"/>
    <n v="2"/>
    <m/>
    <m/>
    <m/>
    <m/>
    <m/>
    <m/>
    <m/>
    <m/>
    <m/>
    <m/>
    <m/>
    <m/>
    <m/>
    <m/>
    <m/>
    <m/>
    <m/>
    <m/>
    <m/>
    <m/>
    <m/>
    <x v="0"/>
    <m/>
    <m/>
    <m/>
    <m/>
    <m/>
    <m/>
    <m/>
    <m/>
    <m/>
    <x v="0"/>
    <x v="0"/>
    <x v="0"/>
    <x v="0"/>
    <x v="1"/>
    <x v="1"/>
    <x v="0"/>
    <x v="0"/>
    <m/>
    <x v="0"/>
    <s v="CAPACITACION PARA EL USO DE APLICATIVO EN EL CELULAR"/>
    <s v="Herramientas digitales para la gestión y productividad"/>
    <s v="DELIVERY EN MOTO"/>
    <n v="8321"/>
    <m/>
    <m/>
    <m/>
    <m/>
    <m/>
    <m/>
    <m/>
    <m/>
    <m/>
    <m/>
    <m/>
    <m/>
    <m/>
    <m/>
    <m/>
    <m/>
    <m/>
    <m/>
    <m/>
    <m/>
    <s v="No"/>
    <m/>
    <m/>
    <m/>
    <m/>
    <m/>
    <x v="0"/>
    <s v="Importante"/>
    <s v="Importante"/>
    <s v="Importante"/>
    <s v="Importante"/>
    <s v="Muy importante"/>
    <s v="Muy importante"/>
    <s v="Importante"/>
    <s v="Ninguna"/>
    <m/>
    <x v="2"/>
    <x v="1"/>
    <x v="0"/>
    <x v="0"/>
    <x v="2"/>
    <x v="0"/>
    <x v="0"/>
    <x v="0"/>
    <x v="0"/>
    <x v="1"/>
    <x v="0"/>
    <x v="0"/>
    <m/>
    <s v="Jefe / Encargado (no propietario)"/>
    <m/>
    <n v="7"/>
    <n v="49"/>
    <s v="Completo"/>
    <m/>
    <m/>
    <m/>
    <m/>
    <m/>
    <m/>
    <m/>
    <s v="51 y más personas ocupadas"/>
    <s v="51 y más personas ocupadas"/>
    <x v="0"/>
    <s v="Transporte"/>
    <x v="0"/>
    <x v="0"/>
    <x v="1"/>
    <x v="1"/>
    <x v="0"/>
    <x v="0"/>
    <x v="0"/>
    <x v="0"/>
    <x v="0"/>
    <x v="0"/>
    <x v="1"/>
    <x v="1"/>
    <x v="0"/>
    <x v="0"/>
    <x v="0"/>
    <x v="0"/>
    <x v="1"/>
    <x v="0"/>
    <x v="0"/>
    <x v="1"/>
    <x v="0"/>
    <x v="1"/>
    <x v="0"/>
    <x v="0"/>
    <x v="0"/>
    <x v="1"/>
    <x v="0"/>
    <s v="OTRAS RELACIONADAS A TIC"/>
    <m/>
    <m/>
    <m/>
    <m/>
    <m/>
    <s v="TIC"/>
    <m/>
    <m/>
    <m/>
    <m/>
    <m/>
    <n v="1"/>
    <x v="1"/>
    <x v="1"/>
    <x v="1"/>
    <x v="0"/>
    <x v="0"/>
    <s v="Total"/>
  </r>
  <r>
    <n v="9416"/>
    <x v="0"/>
    <x v="0"/>
    <s v="La Catedral"/>
    <n v="46410"/>
    <s v="COMERCIO AL POR MAYOR DE TEXTILES E HILOS"/>
    <s v="Comercio"/>
    <s v="Comercio"/>
    <s v="Medianas (31 a 50 personas ocupadas)"/>
    <n v="11062024"/>
    <n v="11"/>
    <s v="Junio"/>
    <s v="Año Resultado Final"/>
    <n v="7"/>
    <n v="50"/>
    <n v="11062024"/>
    <n v="11"/>
    <s v="Junio"/>
    <s v="Año Resultado Final"/>
    <n v="1991"/>
    <n v="32"/>
    <x v="1"/>
    <s v="VENTA AL POR MAYOR DE TELAR Y ARTICULOS PARA LA CONFECCION"/>
    <s v="Comercio al por mayor de textiles, prendas de vestir, calzados, artículos de marroquinería y talabartería"/>
    <s v="Casa Matriz"/>
    <x v="1"/>
    <n v="5"/>
    <n v="5"/>
    <n v="59"/>
    <n v="59"/>
    <n v="39"/>
    <n v="20"/>
    <n v="501.91304347826065"/>
    <n v="257.39130434782601"/>
    <n v="0"/>
    <n v="0"/>
    <n v="0"/>
    <n v="12.869565217391299"/>
    <n v="566.26086956521715"/>
    <n v="0"/>
    <n v="12.869565217391299"/>
    <n v="0"/>
    <n v="90.086956521739097"/>
    <n v="77.2173913043478"/>
    <n v="0"/>
    <n v="0"/>
    <n v="759.30434782608666"/>
    <n v="59"/>
    <n v="0"/>
    <n v="0"/>
    <n v="0"/>
    <n v="1"/>
    <n v="44"/>
    <n v="0"/>
    <n v="1"/>
    <n v="0"/>
    <n v="7"/>
    <n v="6"/>
    <n v="0"/>
    <n v="0"/>
    <n v="59"/>
    <x v="1"/>
    <s v="Decisión del directorio/propietarios de la empresa"/>
    <m/>
    <x v="1"/>
    <m/>
    <m/>
    <x v="1"/>
    <s v="Decisión del directorio/propietarios de la empresa"/>
    <m/>
    <x v="0"/>
    <m/>
    <m/>
    <x v="0"/>
    <m/>
    <m/>
    <x v="1"/>
    <m/>
    <n v="5223"/>
    <s v="CORTADOR VENDEDOR"/>
    <s v="Sí"/>
    <s v="No"/>
    <s v="Sí"/>
    <n v="5230"/>
    <s v="CAJERO"/>
    <s v="Sí"/>
    <s v="No"/>
    <s v="No"/>
    <m/>
    <m/>
    <m/>
    <m/>
    <m/>
    <m/>
    <m/>
    <m/>
    <m/>
    <m/>
    <m/>
    <m/>
    <m/>
    <m/>
    <m/>
    <m/>
    <m/>
    <m/>
    <m/>
    <m/>
    <m/>
    <m/>
    <m/>
    <m/>
    <m/>
    <m/>
    <m/>
    <m/>
    <m/>
    <m/>
    <m/>
    <m/>
    <m/>
    <m/>
    <m/>
    <m/>
    <m/>
    <m/>
    <m/>
    <x v="0"/>
    <x v="0"/>
    <x v="0"/>
    <x v="0"/>
    <x v="0"/>
    <x v="0"/>
    <x v="1"/>
    <x v="1"/>
    <x v="0"/>
    <x v="0"/>
    <x v="1"/>
    <x v="1"/>
    <x v="0"/>
    <m/>
    <m/>
    <m/>
    <m/>
    <s v="Servicio Público de Empleo del Ministerio de Trabajo"/>
    <m/>
    <s v="Recomendaciones de trabajadores de la empresa u otros actores"/>
    <m/>
    <m/>
    <m/>
    <s v="Contactos personales del empleador"/>
    <m/>
    <m/>
    <m/>
    <x v="0"/>
    <x v="0"/>
    <x v="0"/>
    <x v="1"/>
    <x v="0"/>
    <x v="0"/>
    <x v="0"/>
    <x v="1"/>
    <x v="1"/>
    <x v="0"/>
    <s v="Ninguna"/>
    <m/>
    <m/>
    <m/>
    <m/>
    <m/>
    <m/>
    <x v="2"/>
    <m/>
    <s v="Ambos"/>
    <x v="1"/>
    <s v="Ambos"/>
    <m/>
    <m/>
    <x v="0"/>
    <x v="0"/>
    <x v="0"/>
    <x v="0"/>
    <x v="1"/>
    <x v="0"/>
    <m/>
    <m/>
    <x v="3"/>
    <s v="Muy probable"/>
    <s v="Poco probable"/>
    <s v="Poco probable"/>
    <s v="Muy probable"/>
    <s v="Muy probable"/>
    <x v="0"/>
    <s v="cortador vendedor"/>
    <n v="5223"/>
    <n v="9"/>
    <n v="9"/>
    <n v="0"/>
    <n v="0"/>
    <n v="0"/>
    <s v="cajero/cajera"/>
    <n v="5230"/>
    <n v="2"/>
    <n v="2"/>
    <n v="2"/>
    <n v="0"/>
    <n v="0"/>
    <m/>
    <m/>
    <m/>
    <m/>
    <m/>
    <m/>
    <m/>
    <m/>
    <m/>
    <m/>
    <m/>
    <m/>
    <m/>
    <m/>
    <m/>
    <m/>
    <m/>
    <m/>
    <m/>
    <m/>
    <m/>
    <x v="0"/>
    <m/>
    <m/>
    <m/>
    <m/>
    <m/>
    <m/>
    <m/>
    <m/>
    <m/>
    <x v="0"/>
    <x v="0"/>
    <x v="0"/>
    <x v="0"/>
    <x v="1"/>
    <x v="1"/>
    <x v="0"/>
    <x v="0"/>
    <m/>
    <x v="0"/>
    <s v="AUXILIAR ADMINISTRATIVO"/>
    <s v="Operaciones auxiliares de servicios administrativos"/>
    <s v="ADMINISTRADOR"/>
    <n v="2421"/>
    <m/>
    <m/>
    <m/>
    <m/>
    <m/>
    <m/>
    <m/>
    <m/>
    <m/>
    <m/>
    <m/>
    <m/>
    <m/>
    <m/>
    <m/>
    <m/>
    <m/>
    <m/>
    <m/>
    <m/>
    <s v="No"/>
    <m/>
    <m/>
    <m/>
    <m/>
    <m/>
    <x v="1"/>
    <s v="Muy importante"/>
    <s v="Importante"/>
    <s v="Muy importante"/>
    <s v="Muy importante"/>
    <s v="Importante"/>
    <s v="Importante"/>
    <s v="Muy importante"/>
    <s v="Ninguna"/>
    <m/>
    <x v="2"/>
    <x v="2"/>
    <x v="0"/>
    <x v="1"/>
    <x v="1"/>
    <x v="0"/>
    <x v="1"/>
    <x v="1"/>
    <x v="0"/>
    <x v="1"/>
    <x v="0"/>
    <x v="0"/>
    <m/>
    <s v="Gerente / Directivo"/>
    <m/>
    <n v="15"/>
    <n v="51"/>
    <s v="Completo"/>
    <m/>
    <m/>
    <m/>
    <m/>
    <m/>
    <m/>
    <m/>
    <s v="51 y más personas ocupadas"/>
    <s v="51 y más personas ocupadas"/>
    <x v="2"/>
    <s v="Comercio"/>
    <x v="0"/>
    <x v="0"/>
    <x v="0"/>
    <x v="0"/>
    <x v="1"/>
    <x v="0"/>
    <x v="0"/>
    <x v="0"/>
    <x v="0"/>
    <x v="0"/>
    <x v="1"/>
    <x v="0"/>
    <x v="0"/>
    <x v="1"/>
    <x v="0"/>
    <x v="0"/>
    <x v="0"/>
    <x v="0"/>
    <x v="0"/>
    <x v="0"/>
    <x v="0"/>
    <x v="1"/>
    <x v="0"/>
    <x v="0"/>
    <x v="0"/>
    <x v="0"/>
    <x v="0"/>
    <s v="AUXILIAR ADMINISTRATIVO"/>
    <m/>
    <m/>
    <m/>
    <m/>
    <m/>
    <s v="ADMINISTRACIÓN Y GESTIÓN"/>
    <m/>
    <m/>
    <m/>
    <m/>
    <m/>
    <n v="12.869565217391299"/>
    <x v="1"/>
    <x v="1"/>
    <x v="0"/>
    <x v="0"/>
    <x v="0"/>
    <s v="Total"/>
  </r>
  <r>
    <n v="9560"/>
    <x v="0"/>
    <x v="0"/>
    <s v="La Catedral"/>
    <n v="93120"/>
    <s v="ACTIVIDADES DE CLUBES DEPORTIVOS"/>
    <s v="Servicio"/>
    <s v="Servicios a los hogares"/>
    <s v="Grandes (con 51 o más personas ocupadas)"/>
    <n v="6062024"/>
    <n v="6"/>
    <s v="Junio"/>
    <s v="Año Resultado Final"/>
    <n v="14"/>
    <n v="23"/>
    <n v="19072024"/>
    <n v="19"/>
    <s v="Julio"/>
    <s v="Año Resultado Final"/>
    <n v="1985"/>
    <n v="38"/>
    <x v="1"/>
    <s v="ACTIVIDADES DE CLUBES DEPORTIVOS"/>
    <s v="Actividades de clubes deportivos"/>
    <s v="Oficina administrativa"/>
    <x v="1"/>
    <n v="2"/>
    <n v="2"/>
    <n v="34"/>
    <n v="34"/>
    <n v="25"/>
    <n v="9"/>
    <n v="254.72972972973"/>
    <n v="91.702702702702794"/>
    <n v="0"/>
    <n v="0"/>
    <n v="0"/>
    <n v="0"/>
    <n v="193.59459459459481"/>
    <n v="0"/>
    <n v="0"/>
    <n v="0"/>
    <n v="61.135135135135201"/>
    <n v="91.702702702702794"/>
    <n v="0"/>
    <n v="0"/>
    <n v="346.43243243243279"/>
    <n v="34"/>
    <n v="0"/>
    <n v="0"/>
    <n v="0"/>
    <n v="0"/>
    <n v="19"/>
    <n v="0"/>
    <n v="0"/>
    <n v="0"/>
    <n v="6"/>
    <n v="9"/>
    <n v="0"/>
    <n v="0"/>
    <n v="34"/>
    <x v="1"/>
    <s v="Ley de inserción al empleo juvenil (Ley 4951/2013, Decreto 4345/15, Ley 6305/18 - Modificación de artículo 5)"/>
    <m/>
    <x v="1"/>
    <m/>
    <m/>
    <x v="1"/>
    <s v="Decisión del directorio/propietarios de la empresa"/>
    <m/>
    <x v="0"/>
    <m/>
    <m/>
    <x v="0"/>
    <m/>
    <m/>
    <x v="1"/>
    <m/>
    <n v="4226"/>
    <s v="RECEPCIONISTA"/>
    <s v="Sí"/>
    <s v="No"/>
    <s v="Sí"/>
    <n v="5230"/>
    <s v="CAJEROS"/>
    <s v="Sí"/>
    <s v="No"/>
    <s v="No"/>
    <m/>
    <m/>
    <m/>
    <m/>
    <m/>
    <m/>
    <m/>
    <m/>
    <m/>
    <m/>
    <m/>
    <m/>
    <m/>
    <m/>
    <m/>
    <m/>
    <m/>
    <m/>
    <m/>
    <m/>
    <m/>
    <m/>
    <m/>
    <m/>
    <m/>
    <m/>
    <m/>
    <m/>
    <m/>
    <m/>
    <m/>
    <m/>
    <m/>
    <m/>
    <m/>
    <m/>
    <m/>
    <m/>
    <m/>
    <x v="1"/>
    <x v="0"/>
    <x v="0"/>
    <x v="0"/>
    <x v="0"/>
    <x v="0"/>
    <x v="0"/>
    <x v="1"/>
    <x v="0"/>
    <x v="0"/>
    <x v="0"/>
    <x v="1"/>
    <x v="0"/>
    <m/>
    <m/>
    <m/>
    <s v="Redes sociales de la empresa (Facebook, Twitter, Instagram, etc)"/>
    <m/>
    <m/>
    <s v="Recomendaciones de trabajadores de la empresa u otros actores"/>
    <m/>
    <m/>
    <m/>
    <m/>
    <s v="Banco de currículos de la empresa"/>
    <m/>
    <m/>
    <x v="0"/>
    <x v="0"/>
    <x v="0"/>
    <x v="1"/>
    <x v="0"/>
    <x v="0"/>
    <x v="0"/>
    <x v="0"/>
    <x v="1"/>
    <x v="0"/>
    <s v="Ninguna"/>
    <m/>
    <m/>
    <m/>
    <m/>
    <m/>
    <m/>
    <x v="0"/>
    <m/>
    <m/>
    <x v="1"/>
    <s v="Nuevas contrataciones"/>
    <m/>
    <m/>
    <x v="0"/>
    <x v="0"/>
    <x v="0"/>
    <x v="1"/>
    <x v="1"/>
    <x v="0"/>
    <m/>
    <m/>
    <x v="2"/>
    <s v="Poco probable"/>
    <s v="Poco probable"/>
    <s v="Poco probable"/>
    <s v="Muy probable"/>
    <s v="Probable"/>
    <x v="1"/>
    <m/>
    <m/>
    <m/>
    <m/>
    <m/>
    <m/>
    <m/>
    <m/>
    <m/>
    <m/>
    <m/>
    <m/>
    <m/>
    <m/>
    <m/>
    <m/>
    <m/>
    <m/>
    <m/>
    <m/>
    <m/>
    <m/>
    <m/>
    <m/>
    <m/>
    <m/>
    <m/>
    <m/>
    <m/>
    <m/>
    <m/>
    <m/>
    <m/>
    <m/>
    <m/>
    <x v="0"/>
    <m/>
    <m/>
    <m/>
    <m/>
    <m/>
    <m/>
    <m/>
    <m/>
    <m/>
    <x v="0"/>
    <x v="0"/>
    <x v="0"/>
    <x v="0"/>
    <x v="1"/>
    <x v="1"/>
    <x v="0"/>
    <x v="0"/>
    <m/>
    <x v="0"/>
    <s v="EN TECNOLOGÍAS EN PROGRAMAS"/>
    <s v="Herramientas digitales para la gestión y productividad"/>
    <s v="AUXILIAR CONTABLE"/>
    <n v="4311"/>
    <m/>
    <m/>
    <m/>
    <m/>
    <m/>
    <m/>
    <m/>
    <m/>
    <m/>
    <m/>
    <m/>
    <m/>
    <m/>
    <m/>
    <m/>
    <m/>
    <m/>
    <m/>
    <m/>
    <m/>
    <s v="No"/>
    <m/>
    <m/>
    <m/>
    <m/>
    <m/>
    <x v="1"/>
    <s v="Importante"/>
    <s v="Importante"/>
    <s v="Importante"/>
    <s v="Importante"/>
    <s v="Importante"/>
    <s v="Importante"/>
    <s v="Importante"/>
    <s v="Ninguna"/>
    <m/>
    <x v="2"/>
    <x v="2"/>
    <x v="0"/>
    <x v="0"/>
    <x v="0"/>
    <x v="0"/>
    <x v="1"/>
    <x v="0"/>
    <x v="0"/>
    <x v="0"/>
    <x v="0"/>
    <x v="0"/>
    <m/>
    <s v="Jefe / Encargado (no propietario)"/>
    <m/>
    <n v="7"/>
    <n v="37"/>
    <s v="Completo"/>
    <m/>
    <m/>
    <m/>
    <m/>
    <m/>
    <m/>
    <m/>
    <s v="31 a 50 personas ocupadas"/>
    <s v="31 a 50 personas ocupadas"/>
    <x v="0"/>
    <s v="Servicios a los hogares"/>
    <x v="0"/>
    <x v="0"/>
    <x v="0"/>
    <x v="1"/>
    <x v="1"/>
    <x v="0"/>
    <x v="0"/>
    <x v="0"/>
    <x v="0"/>
    <x v="0"/>
    <x v="1"/>
    <x v="0"/>
    <x v="0"/>
    <x v="0"/>
    <x v="0"/>
    <x v="0"/>
    <x v="0"/>
    <x v="0"/>
    <x v="0"/>
    <x v="1"/>
    <x v="0"/>
    <x v="0"/>
    <x v="0"/>
    <x v="0"/>
    <x v="0"/>
    <x v="0"/>
    <x v="0"/>
    <s v="USO DE SISTEMAS Y SOFTWARE ESPECIALIZADOS"/>
    <m/>
    <m/>
    <m/>
    <m/>
    <m/>
    <s v="TIC"/>
    <m/>
    <m/>
    <m/>
    <m/>
    <m/>
    <n v="10.1891891891892"/>
    <x v="1"/>
    <x v="1"/>
    <x v="0"/>
    <x v="0"/>
    <x v="0"/>
    <s v="Total"/>
  </r>
  <r>
    <n v="11683"/>
    <x v="0"/>
    <x v="1"/>
    <s v="Mariano Roque Alonso"/>
    <n v="46302"/>
    <s v="VENTA POR MAYOR DE PRODUCTOS ALIMENTICIOS DE PRIMERA NECESIDAD"/>
    <s v="Comercio"/>
    <s v="Comercio"/>
    <s v="Medianas (31 a 50 personas ocupadas)"/>
    <n v="12062024"/>
    <n v="12"/>
    <s v="Junio"/>
    <s v="Año Resultado Final"/>
    <n v="14"/>
    <n v="19"/>
    <n v="31072024"/>
    <n v="31"/>
    <s v="Julio"/>
    <s v="Año Resultado Final"/>
    <n v="2014"/>
    <n v="9"/>
    <x v="3"/>
    <s v="VENTA AL POR MAYOR DE PRODUCTOS ALIMENTICIOS"/>
    <s v="Comercio al por mayor de comestibles, excepto carnes"/>
    <s v="Casa Matriz"/>
    <x v="1"/>
    <n v="3"/>
    <n v="1"/>
    <n v="156"/>
    <n v="100"/>
    <n v="70"/>
    <n v="30"/>
    <n v="317.1875"/>
    <n v="135.9375"/>
    <n v="0"/>
    <n v="0"/>
    <n v="0"/>
    <n v="0"/>
    <n v="226.5625"/>
    <n v="0"/>
    <n v="13.59375"/>
    <n v="13.59375"/>
    <n v="135.9375"/>
    <n v="54.375"/>
    <n v="9.0625"/>
    <n v="0"/>
    <n v="453.125"/>
    <n v="100"/>
    <n v="0"/>
    <n v="0"/>
    <n v="0"/>
    <n v="0"/>
    <n v="50"/>
    <n v="0"/>
    <n v="3"/>
    <n v="3"/>
    <n v="30"/>
    <n v="12"/>
    <n v="2"/>
    <n v="0"/>
    <n v="100"/>
    <x v="0"/>
    <m/>
    <m/>
    <x v="0"/>
    <s v="Decisión del directorio/propietarios de la empresa"/>
    <m/>
    <x v="0"/>
    <m/>
    <m/>
    <x v="0"/>
    <m/>
    <m/>
    <x v="0"/>
    <m/>
    <m/>
    <x v="1"/>
    <m/>
    <n v="2423"/>
    <s v="JEFE DE RECURSOS HUMANOS"/>
    <s v="No"/>
    <s v="Sí"/>
    <s v="Sí"/>
    <n v="3122"/>
    <s v="CONTROL DE CALIDAD"/>
    <s v="No"/>
    <s v="No"/>
    <s v="Sí"/>
    <n v="2431"/>
    <s v="ENCARGADO DE MARKETING"/>
    <s v="No"/>
    <s v="Sí"/>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s v="Candidatos sin capacitación o habilidades técnicas necesarios"/>
    <m/>
    <m/>
    <s v="Candidatos con falt de experiencia laboral"/>
    <m/>
    <m/>
    <m/>
    <m/>
    <m/>
    <s v="Capacitar a los trabajadores actuales para que puedan cumplir funciones que estaban asignadas a esa vacante"/>
    <m/>
    <m/>
    <m/>
    <m/>
    <m/>
    <s v="Aumentar los esfuerzos en el reclutamiento (más divulgación de la vacante, más bolsas de empleo)"/>
    <m/>
    <m/>
    <m/>
    <x v="0"/>
    <x v="0"/>
    <x v="0"/>
    <x v="1"/>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0"/>
    <x v="0"/>
    <s v="Ninguna"/>
    <m/>
    <m/>
    <m/>
    <m/>
    <m/>
    <m/>
    <x v="1"/>
    <m/>
    <m/>
    <x v="0"/>
    <s v="Transformación de competencia"/>
    <m/>
    <m/>
    <x v="1"/>
    <x v="0"/>
    <x v="0"/>
    <x v="1"/>
    <x v="1"/>
    <x v="0"/>
    <m/>
    <m/>
    <x v="2"/>
    <s v="Probable"/>
    <s v="Poco probable"/>
    <s v="Poco probable"/>
    <s v="Muy probable"/>
    <s v="Probable"/>
    <x v="0"/>
    <s v="OPERADORES DE MAQUINAS"/>
    <n v="8344"/>
    <n v="10"/>
    <n v="0"/>
    <n v="0"/>
    <n v="0"/>
    <n v="0"/>
    <s v="OPERADOR Logístico"/>
    <n v="4321"/>
    <n v="3"/>
    <n v="0"/>
    <n v="0"/>
    <n v="0"/>
    <n v="0"/>
    <s v="ANALISTA DE LABORATORIO"/>
    <n v="2141"/>
    <n v="2"/>
    <n v="0"/>
    <n v="0"/>
    <n v="0"/>
    <n v="0"/>
    <s v="OPERARIO DE DEPÓSITOS"/>
    <n v="9333"/>
    <n v="3"/>
    <n v="2"/>
    <n v="0"/>
    <n v="0"/>
    <n v="0"/>
    <s v="vendedores externos"/>
    <n v="3322"/>
    <n v="3"/>
    <n v="2"/>
    <n v="0"/>
    <n v="0"/>
    <n v="0"/>
    <x v="0"/>
    <m/>
    <m/>
    <m/>
    <m/>
    <m/>
    <m/>
    <m/>
    <m/>
    <m/>
    <x v="0"/>
    <x v="0"/>
    <x v="0"/>
    <x v="0"/>
    <x v="1"/>
    <x v="1"/>
    <x v="0"/>
    <x v="0"/>
    <m/>
    <x v="0"/>
    <s v="TECNICAS MICROBIOLÓGICAS"/>
    <s v="OTROS"/>
    <s v="CONTROL DE CALIDAD"/>
    <n v="3122"/>
    <s v="CERTIFICACIÓN DE INOCUIDAD ALIMENTARIA"/>
    <s v="Gestión de la producción y calidad"/>
    <s v="CONTROL DE CALIDAD"/>
    <n v="3122"/>
    <s v="MANIPULACION DE PRODUCTOS ALIMENTICIOS"/>
    <s v="Manipulación de alimentos"/>
    <s v="OPERARIO DE DEPÓSITOS"/>
    <n v="4321"/>
    <s v="GESTION DE LA PRODUCCIÓN"/>
    <s v="Gestión de la producción y calidad"/>
    <s v="JEFATURA DE PRODUCCIÓN"/>
    <n v="3122"/>
    <m/>
    <m/>
    <m/>
    <m/>
    <m/>
    <m/>
    <m/>
    <m/>
    <s v="Si"/>
    <s v="Si"/>
    <s v="Si"/>
    <s v="No"/>
    <m/>
    <m/>
    <x v="1"/>
    <s v="Muy importante"/>
    <s v="Importante"/>
    <s v="Importante"/>
    <s v="Muy importante"/>
    <s v="Muy importante"/>
    <s v="Muy importante"/>
    <s v="Muy importante"/>
    <s v="Ninguna"/>
    <m/>
    <x v="0"/>
    <x v="0"/>
    <x v="1"/>
    <x v="1"/>
    <x v="1"/>
    <x v="0"/>
    <x v="0"/>
    <x v="0"/>
    <x v="0"/>
    <x v="0"/>
    <x v="0"/>
    <x v="0"/>
    <m/>
    <s v="Gerente / Directivo"/>
    <m/>
    <n v="9"/>
    <n v="5"/>
    <s v="Completo"/>
    <m/>
    <m/>
    <m/>
    <m/>
    <m/>
    <m/>
    <s v="NINGUNA"/>
    <s v="51 y más personas ocupadas"/>
    <s v="51 y más personas ocupadas"/>
    <x v="2"/>
    <s v="Comercio"/>
    <x v="0"/>
    <x v="1"/>
    <x v="1"/>
    <x v="0"/>
    <x v="0"/>
    <x v="0"/>
    <x v="0"/>
    <x v="0"/>
    <x v="0"/>
    <x v="0"/>
    <x v="0"/>
    <x v="1"/>
    <x v="1"/>
    <x v="0"/>
    <x v="0"/>
    <x v="0"/>
    <x v="1"/>
    <x v="1"/>
    <x v="0"/>
    <x v="1"/>
    <x v="1"/>
    <x v="0"/>
    <x v="0"/>
    <x v="0"/>
    <x v="0"/>
    <x v="0"/>
    <x v="0"/>
    <s v="QUIMICA"/>
    <s v="MANIPULACION DE ALIMENTOS"/>
    <s v="MANIPULACION DE ALIMENTOS"/>
    <s v="GESTIÓN ADMINISTRATIVA"/>
    <m/>
    <m/>
    <s v="QUIMICA"/>
    <s v="ALIMENTOS"/>
    <s v="ALIMENTOS"/>
    <s v="ADMINISTRACIÓN Y GESTIÓN"/>
    <m/>
    <m/>
    <n v="4.53125"/>
    <x v="2"/>
    <x v="2"/>
    <x v="0"/>
    <x v="0"/>
    <x v="0"/>
    <s v="Total"/>
  </r>
  <r>
    <n v="12373"/>
    <x v="0"/>
    <x v="0"/>
    <s v="San Roque"/>
    <n v="69100"/>
    <s v="ACTIVIDADES DE SERVICIO JURIDICO"/>
    <s v="Servicio"/>
    <s v="Servicios a las empresas"/>
    <s v="Micro (5 a 10 personas ocupadas)"/>
    <n v="6062024"/>
    <n v="6"/>
    <s v="Junio"/>
    <s v="Año Resultado Final"/>
    <n v="8"/>
    <n v="32"/>
    <n v="23072024"/>
    <n v="23"/>
    <s v="Julio"/>
    <s v="Año Resultado Final"/>
    <n v="2007"/>
    <n v="16"/>
    <x v="0"/>
    <s v="SERVICIO DE ESTUDIO JURIDICO"/>
    <s v="Actividades de servicios jurídicos y notariales prestados por profesionales independientes"/>
    <s v="Único"/>
    <x v="0"/>
    <m/>
    <m/>
    <n v="12"/>
    <n v="12"/>
    <n v="5"/>
    <n v="7"/>
    <n v="78.614457831325495"/>
    <n v="110.06024096385569"/>
    <n v="0"/>
    <n v="0"/>
    <n v="0"/>
    <n v="0"/>
    <n v="31.445783132530199"/>
    <n v="0"/>
    <n v="0"/>
    <n v="0"/>
    <n v="78.614457831325495"/>
    <n v="15.722891566265099"/>
    <n v="62.891566265060398"/>
    <n v="0"/>
    <n v="188.6746987951812"/>
    <n v="12"/>
    <n v="0"/>
    <n v="0"/>
    <n v="0"/>
    <n v="0"/>
    <n v="2"/>
    <n v="0"/>
    <n v="0"/>
    <n v="0"/>
    <n v="5"/>
    <n v="1"/>
    <n v="4"/>
    <n v="0"/>
    <n v="12"/>
    <x v="0"/>
    <m/>
    <m/>
    <x v="0"/>
    <s v="Decisión del directorio/propietarios de la empresa"/>
    <m/>
    <x v="0"/>
    <m/>
    <m/>
    <x v="0"/>
    <m/>
    <m/>
    <x v="0"/>
    <m/>
    <m/>
    <x v="1"/>
    <m/>
    <n v="2611"/>
    <s v="ABOGADO LABORALISTA"/>
    <s v="Sí"/>
    <s v="No"/>
    <s v="Sí"/>
    <n v="2411"/>
    <s v="CONTADOR"/>
    <s v="Sí"/>
    <s v="No"/>
    <s v="No"/>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m/>
    <m/>
    <m/>
    <m/>
    <x v="0"/>
    <x v="0"/>
    <x v="0"/>
    <x v="1"/>
    <x v="0"/>
    <x v="0"/>
    <x v="0"/>
    <x v="0"/>
    <x v="0"/>
    <x v="1"/>
    <s v="Ninguna"/>
    <m/>
    <m/>
    <m/>
    <m/>
    <m/>
    <m/>
    <x v="0"/>
    <m/>
    <m/>
    <x v="0"/>
    <m/>
    <m/>
    <m/>
    <x v="1"/>
    <x v="1"/>
    <x v="0"/>
    <x v="1"/>
    <x v="0"/>
    <x v="1"/>
    <m/>
    <m/>
    <x v="2"/>
    <s v="Poco probable"/>
    <s v="Poco probable"/>
    <s v="Poco probable"/>
    <s v="Poco probable"/>
    <s v="Probable"/>
    <x v="1"/>
    <m/>
    <m/>
    <m/>
    <m/>
    <m/>
    <m/>
    <m/>
    <m/>
    <m/>
    <m/>
    <m/>
    <m/>
    <m/>
    <m/>
    <m/>
    <m/>
    <m/>
    <m/>
    <m/>
    <m/>
    <m/>
    <m/>
    <m/>
    <m/>
    <m/>
    <m/>
    <m/>
    <m/>
    <m/>
    <m/>
    <m/>
    <m/>
    <m/>
    <m/>
    <m/>
    <x v="0"/>
    <m/>
    <m/>
    <m/>
    <m/>
    <m/>
    <m/>
    <m/>
    <m/>
    <m/>
    <x v="1"/>
    <x v="1"/>
    <x v="1"/>
    <x v="1"/>
    <x v="1"/>
    <x v="0"/>
    <x v="0"/>
    <x v="0"/>
    <m/>
    <x v="0"/>
    <s v="CAPACITACION DE ACTUALIZACION DE DERECHO LABORAL"/>
    <s v="Legislación laboral y seguridad social"/>
    <s v="ABOGADOS"/>
    <n v="2611"/>
    <m/>
    <m/>
    <m/>
    <m/>
    <m/>
    <m/>
    <m/>
    <m/>
    <m/>
    <m/>
    <m/>
    <m/>
    <m/>
    <m/>
    <m/>
    <m/>
    <m/>
    <m/>
    <m/>
    <m/>
    <s v="No"/>
    <m/>
    <m/>
    <m/>
    <m/>
    <m/>
    <x v="1"/>
    <s v="Importante"/>
    <s v="Importante"/>
    <s v="Importante"/>
    <s v="Importante"/>
    <s v="Importante"/>
    <s v="Importante"/>
    <s v="Muy importante"/>
    <s v="Ninguna"/>
    <m/>
    <x v="2"/>
    <x v="1"/>
    <x v="0"/>
    <x v="0"/>
    <x v="0"/>
    <x v="0"/>
    <x v="1"/>
    <x v="1"/>
    <x v="0"/>
    <x v="1"/>
    <x v="0"/>
    <x v="0"/>
    <m/>
    <s v="Jefe / Encargado (no propietario)"/>
    <m/>
    <n v="11"/>
    <n v="24"/>
    <s v="Completo"/>
    <m/>
    <m/>
    <m/>
    <m/>
    <m/>
    <m/>
    <s v="LA RAZON SOCIAL QUE UTILIZAN ES LA DE RIOS MORALES Y ASICIADOS,POR ENDE MODIFIQUE"/>
    <s v="11 a 30 personas ocupadas"/>
    <s v="11 a 30 personas ocupadas"/>
    <x v="0"/>
    <s v="Servicios a las empresas"/>
    <x v="0"/>
    <x v="1"/>
    <x v="0"/>
    <x v="0"/>
    <x v="0"/>
    <x v="0"/>
    <x v="0"/>
    <x v="0"/>
    <x v="0"/>
    <x v="0"/>
    <x v="1"/>
    <x v="0"/>
    <x v="0"/>
    <x v="0"/>
    <x v="0"/>
    <x v="0"/>
    <x v="0"/>
    <x v="0"/>
    <x v="0"/>
    <x v="0"/>
    <x v="0"/>
    <x v="1"/>
    <x v="0"/>
    <x v="0"/>
    <x v="0"/>
    <x v="0"/>
    <x v="0"/>
    <s v="LEYES LABORALES, JUDICIALES, TRIBUTARIAS"/>
    <m/>
    <m/>
    <m/>
    <m/>
    <m/>
    <s v="ADMINISTRACIÓN Y GESTIÓN"/>
    <m/>
    <m/>
    <m/>
    <m/>
    <m/>
    <n v="15.722891566265099"/>
    <x v="1"/>
    <x v="1"/>
    <x v="0"/>
    <x v="0"/>
    <x v="0"/>
    <s v="Total"/>
  </r>
  <r>
    <n v="12377"/>
    <x v="0"/>
    <x v="0"/>
    <s v="San Roque"/>
    <n v="78000"/>
    <s v="SERVICIO DE RECLUTAMIENTO DE RECURSOS HUMANOS"/>
    <s v="Servicio"/>
    <s v="Servicios a las empresas"/>
    <s v="Grandes (con 51 o más personas ocupadas)"/>
    <n v="3072024"/>
    <n v="3"/>
    <s v="Julio"/>
    <s v="Año Resultado Final"/>
    <n v="9"/>
    <n v="1"/>
    <n v="3072024"/>
    <n v="3"/>
    <s v="Julio"/>
    <s v="Año Resultado Final"/>
    <n v="2007"/>
    <n v="16"/>
    <x v="0"/>
    <s v="SERVICIO DE RECURSOS HUMANOS BUSQUEDA Y SELECCION DE PERSONAL PARA EMPRESAS."/>
    <s v="Actividades de investigación y seguridad"/>
    <s v="Único"/>
    <x v="0"/>
    <m/>
    <m/>
    <n v="568"/>
    <n v="568"/>
    <n v="338"/>
    <n v="230"/>
    <n v="338"/>
    <n v="230"/>
    <n v="0"/>
    <n v="0"/>
    <n v="4"/>
    <n v="0"/>
    <n v="0"/>
    <n v="152"/>
    <n v="15"/>
    <n v="0"/>
    <n v="227"/>
    <n v="170"/>
    <n v="0"/>
    <n v="0"/>
    <n v="568"/>
    <n v="568"/>
    <n v="0"/>
    <n v="0"/>
    <n v="4"/>
    <n v="0"/>
    <n v="0"/>
    <n v="152"/>
    <n v="15"/>
    <n v="0"/>
    <n v="227"/>
    <n v="170"/>
    <n v="0"/>
    <n v="0"/>
    <n v="568"/>
    <x v="1"/>
    <s v="Decisión del directorio/propietarios de la empresa"/>
    <m/>
    <x v="1"/>
    <m/>
    <m/>
    <x v="0"/>
    <m/>
    <m/>
    <x v="0"/>
    <m/>
    <m/>
    <x v="0"/>
    <m/>
    <m/>
    <x v="1"/>
    <m/>
    <n v="9334"/>
    <s v="REPOSITORES PARA SUPERMERCADO"/>
    <s v="Sí"/>
    <s v="No"/>
    <s v="Sí"/>
    <n v="4214"/>
    <s v="OFICIALES DE COBRANZA"/>
    <s v="Sí"/>
    <s v="No"/>
    <s v="Sí"/>
    <n v="4214"/>
    <s v="SUPERVISORES DE COBRANZAS"/>
    <s v="Sí"/>
    <s v="Sí"/>
    <m/>
    <m/>
    <m/>
    <m/>
    <m/>
    <m/>
    <m/>
    <m/>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s v="Capacitar a los trabajadores actuales para que puedan cumplir funciones que estaban asignadas a esa vacante"/>
    <m/>
    <m/>
    <m/>
    <m/>
    <m/>
    <s v="Aumentar los esfuerzos en el reclutamiento (más divulgación de la vacante, más bolsas de empleo)"/>
    <m/>
    <m/>
    <m/>
    <x v="1"/>
    <x v="1"/>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s v="Contactos personales del empleador"/>
    <s v="Banco de currículos de la empresa"/>
    <m/>
    <m/>
    <x v="0"/>
    <x v="0"/>
    <x v="0"/>
    <x v="1"/>
    <x v="0"/>
    <x v="1"/>
    <x v="0"/>
    <x v="0"/>
    <x v="2"/>
    <x v="2"/>
    <s v="Planea incorporar en los prox. 5 años"/>
    <s v="RECIBO ELECTRONICO"/>
    <m/>
    <m/>
    <m/>
    <m/>
    <m/>
    <x v="1"/>
    <m/>
    <m/>
    <x v="1"/>
    <m/>
    <s v="Transformación de competencia"/>
    <m/>
    <x v="1"/>
    <x v="0"/>
    <x v="1"/>
    <x v="1"/>
    <x v="1"/>
    <x v="1"/>
    <m/>
    <m/>
    <x v="1"/>
    <s v="Poco probable"/>
    <s v="Poco probable"/>
    <s v="Poco probable"/>
    <s v="Probable"/>
    <s v="Probable"/>
    <x v="0"/>
    <s v="Analistas de Salario"/>
    <n v="2423"/>
    <n v="3"/>
    <n v="0"/>
    <n v="0"/>
    <n v="0"/>
    <n v="0"/>
    <s v="Auxiliares de analistas de salario"/>
    <n v="4416"/>
    <n v="2"/>
    <n v="0"/>
    <n v="0"/>
    <n v="0"/>
    <n v="0"/>
    <s v="Analistas de Busqueda de Seleccion"/>
    <n v="2423"/>
    <n v="2"/>
    <n v="2"/>
    <n v="2"/>
    <n v="2"/>
    <n v="2"/>
    <s v="Analistas de desarrollo organizacional"/>
    <n v="2423"/>
    <n v="1"/>
    <n v="1"/>
    <n v="1"/>
    <n v="1"/>
    <n v="1"/>
    <m/>
    <m/>
    <m/>
    <m/>
    <m/>
    <m/>
    <m/>
    <x v="0"/>
    <m/>
    <m/>
    <m/>
    <m/>
    <m/>
    <m/>
    <m/>
    <m/>
    <m/>
    <x v="0"/>
    <x v="0"/>
    <x v="0"/>
    <x v="0"/>
    <x v="1"/>
    <x v="1"/>
    <x v="0"/>
    <x v="0"/>
    <m/>
    <x v="0"/>
    <s v="MANEJO DE HERRAMIENTAS INFORMATICAS POWER BI"/>
    <s v="Microsoft Power BI"/>
    <s v="ANALISTAS COMERCIALES"/>
    <n v="2431"/>
    <s v="MANEJO DE HERRAMIENTAS INFORMATICAS POWER BI"/>
    <s v="Microsoft Power BI"/>
    <s v="ANALISTAS DE DATOS VARIOS"/>
    <n v="2521"/>
    <s v="TECNICA EN FORMACION PARA OPERARIOS INDUSTRIALES"/>
    <s v="Operación y mantenimiento de maquinarias industriales"/>
    <s v="OPERARIOS DE PRODUCCION DE ALIMENTOS"/>
    <n v="8160"/>
    <s v="HABILIDADES EN TECNICAS DE VENTAS Y NEGOCIACION"/>
    <s v="Técnicas de ventas"/>
    <s v="VENDEDOR EXTERNO"/>
    <n v="3322"/>
    <s v="HABILIDADES EN TECNICAS DE VENTAS Y NEGOCIACION"/>
    <s v="Técnicas de ventas"/>
    <s v="REPOSITOR DE SUPERMERCADO"/>
    <n v="9334"/>
    <s v="TECNICAS DE EVALUACION , TECNICAS EN TEST PSICOTECNICOS"/>
    <s v="Gestión integrada de recursos humanos"/>
    <s v="ANALISTAS DE BUSQUEDA Y SELECCION"/>
    <n v="2423"/>
    <s v="Si"/>
    <s v="Si"/>
    <s v="Si"/>
    <s v="Si"/>
    <s v="Si"/>
    <s v="No"/>
    <x v="1"/>
    <s v="Muy importante"/>
    <s v="Muy importante"/>
    <s v="Muy importante"/>
    <s v="Importante"/>
    <s v="Importante"/>
    <s v="Importante"/>
    <s v="Importante"/>
    <s v="Ninguna"/>
    <m/>
    <x v="1"/>
    <x v="2"/>
    <x v="0"/>
    <x v="0"/>
    <x v="0"/>
    <x v="1"/>
    <x v="0"/>
    <x v="0"/>
    <x v="0"/>
    <x v="0"/>
    <x v="0"/>
    <x v="0"/>
    <m/>
    <s v="Gerente / Directivo"/>
    <m/>
    <n v="20"/>
    <n v="0"/>
    <s v="Completo"/>
    <m/>
    <m/>
    <m/>
    <m/>
    <m/>
    <m/>
    <m/>
    <s v="51 y más personas ocupadas"/>
    <s v="51 y más personas ocupadas"/>
    <x v="0"/>
    <s v="Servicios a las empresas"/>
    <x v="0"/>
    <x v="0"/>
    <x v="0"/>
    <x v="1"/>
    <x v="0"/>
    <x v="0"/>
    <x v="0"/>
    <x v="0"/>
    <x v="1"/>
    <x v="0"/>
    <x v="0"/>
    <x v="0"/>
    <x v="1"/>
    <x v="0"/>
    <x v="0"/>
    <x v="0"/>
    <x v="0"/>
    <x v="0"/>
    <x v="0"/>
    <x v="0"/>
    <x v="1"/>
    <x v="1"/>
    <x v="0"/>
    <x v="0"/>
    <x v="0"/>
    <x v="1"/>
    <x v="1"/>
    <s v="HERRAMIENTAS DE ANÁLISIS DE DATOS"/>
    <s v="HERRAMIENTAS DE ANÁLISIS DE DATOS"/>
    <s v="USO Y REPARACIÓN DE MAQUINARIAS, HERRAMIENTAS Y EQUIPOS"/>
    <s v="VENTA"/>
    <s v="VENTA"/>
    <s v="GESTIÓN DEL TALENTO HUMANO"/>
    <s v="TIC"/>
    <s v="TIC"/>
    <s v="USO Y REPARACIÓN DE MAQUINARIAS, HERRAMIENTAS Y EQUIPOS"/>
    <s v="ADMINISTRACIÓN Y GESTIÓN"/>
    <s v="ADMINISTRACIÓN Y GESTIÓN"/>
    <s v="ADMINISTRACIÓN Y GESTIÓN"/>
    <n v="1"/>
    <x v="1"/>
    <x v="2"/>
    <x v="1"/>
    <x v="0"/>
    <x v="0"/>
    <s v="Total"/>
  </r>
  <r>
    <n v="12456"/>
    <x v="0"/>
    <x v="0"/>
    <s v="San Roque"/>
    <n v="86901"/>
    <s v="SERVICIO DE ANALISIS CLINICOS Y BACTEREOLOGICOS"/>
    <s v="Servicio"/>
    <s v="Servicios a los hogares"/>
    <s v="Grandes (con 51 o más personas ocupadas)"/>
    <n v="4072024"/>
    <n v="4"/>
    <s v="Julio"/>
    <s v="Año Resultado Final"/>
    <n v="10"/>
    <n v="39"/>
    <n v="4072024"/>
    <n v="4"/>
    <s v="Julio"/>
    <s v="Año Resultado Final"/>
    <n v="1998"/>
    <n v="25"/>
    <x v="2"/>
    <s v="SERVICIO DE ANALISIS CLINICOS"/>
    <s v="Actividades de laboratorios de análisis clínicos y centros de diagnósticos"/>
    <s v="Casa Matriz"/>
    <x v="1"/>
    <n v="3"/>
    <n v="3"/>
    <n v="70"/>
    <n v="70"/>
    <n v="21"/>
    <n v="49"/>
    <n v="166.44444444444454"/>
    <n v="388.37037037037055"/>
    <n v="0"/>
    <n v="0"/>
    <n v="0"/>
    <n v="0"/>
    <n v="39.629629629629648"/>
    <n v="0"/>
    <n v="0"/>
    <n v="0"/>
    <n v="356.66666666666686"/>
    <n v="39.629629629629648"/>
    <n v="118.88888888888896"/>
    <n v="0"/>
    <n v="554.81481481481512"/>
    <n v="70"/>
    <n v="0"/>
    <n v="0"/>
    <n v="0"/>
    <n v="0"/>
    <n v="5"/>
    <n v="0"/>
    <n v="0"/>
    <n v="0"/>
    <n v="45"/>
    <n v="5"/>
    <n v="15"/>
    <n v="0"/>
    <n v="70"/>
    <x v="0"/>
    <m/>
    <m/>
    <x v="1"/>
    <m/>
    <m/>
    <x v="0"/>
    <m/>
    <m/>
    <x v="0"/>
    <m/>
    <m/>
    <x v="0"/>
    <m/>
    <m/>
    <x v="1"/>
    <m/>
    <n v="4419"/>
    <s v="AUXILIAR ADMINISTRATIVO"/>
    <s v="Sí"/>
    <s v="Sí"/>
    <s v="Sí"/>
    <n v="3212"/>
    <s v="FACILITADOR DE ANALISIS DESDE LA VENTANILLA"/>
    <s v="Sí"/>
    <s v="No"/>
    <s v="Sí"/>
    <n v="2131"/>
    <s v="BACTERIOLOGO"/>
    <s v="Sí"/>
    <s v="No"/>
    <s v="Candidatos sin capacitación o habilidades técnicas necesarios"/>
    <s v="Candidatos sin habilidades blandas o socioemocionales (proactividad, actitud de aprendizaje, compromiso, entre otros)"/>
    <m/>
    <s v="Candidatos con falt de experiencia laboral"/>
    <m/>
    <m/>
    <m/>
    <m/>
    <m/>
    <m/>
    <m/>
    <m/>
    <m/>
    <m/>
    <m/>
    <m/>
    <m/>
    <m/>
    <m/>
    <m/>
    <m/>
    <m/>
    <m/>
    <m/>
    <m/>
    <s v="Capacitar a los trabajadores actuales para que puedan cumplir funciones que estaban asignadas a esa vacante"/>
    <m/>
    <m/>
    <m/>
    <m/>
    <m/>
    <m/>
    <m/>
    <s v="Otra"/>
    <s v="INCORPORAR TRABAJADORES A TRAVES DE OTROS CENTROS MEDICOS"/>
    <x v="0"/>
    <x v="0"/>
    <x v="0"/>
    <x v="0"/>
    <x v="0"/>
    <x v="0"/>
    <x v="0"/>
    <x v="1"/>
    <x v="1"/>
    <x v="0"/>
    <x v="0"/>
    <x v="0"/>
    <x v="0"/>
    <m/>
    <m/>
    <m/>
    <m/>
    <m/>
    <m/>
    <s v="Recomendaciones de trabajadores de la empresa u otros actores"/>
    <m/>
    <m/>
    <m/>
    <m/>
    <s v="Banco de currículos de la empresa"/>
    <m/>
    <m/>
    <x v="0"/>
    <x v="0"/>
    <x v="0"/>
    <x v="1"/>
    <x v="0"/>
    <x v="1"/>
    <x v="0"/>
    <x v="0"/>
    <x v="1"/>
    <x v="2"/>
    <s v="Ninguna"/>
    <m/>
    <m/>
    <m/>
    <m/>
    <m/>
    <m/>
    <x v="1"/>
    <m/>
    <m/>
    <x v="1"/>
    <m/>
    <m/>
    <m/>
    <x v="1"/>
    <x v="1"/>
    <x v="1"/>
    <x v="1"/>
    <x v="1"/>
    <x v="1"/>
    <m/>
    <m/>
    <x v="2"/>
    <s v="Poco probable"/>
    <s v="Poco probable"/>
    <s v="Poco probable"/>
    <s v="Poco probable"/>
    <s v="Probable"/>
    <x v="0"/>
    <s v="Bioquimicos"/>
    <n v="2131"/>
    <n v="1"/>
    <n v="1"/>
    <n v="1"/>
    <n v="1"/>
    <n v="1"/>
    <s v="Tecnicos en analisis clinicos"/>
    <n v="3212"/>
    <n v="1"/>
    <n v="1"/>
    <n v="1"/>
    <n v="1"/>
    <n v="1"/>
    <s v="Recepcionistas"/>
    <n v="4226"/>
    <n v="1"/>
    <n v="1"/>
    <n v="1"/>
    <n v="1"/>
    <n v="1"/>
    <m/>
    <m/>
    <m/>
    <m/>
    <m/>
    <m/>
    <m/>
    <m/>
    <m/>
    <m/>
    <m/>
    <m/>
    <m/>
    <m/>
    <x v="0"/>
    <m/>
    <m/>
    <m/>
    <m/>
    <m/>
    <m/>
    <m/>
    <m/>
    <m/>
    <x v="0"/>
    <x v="0"/>
    <x v="0"/>
    <x v="1"/>
    <x v="0"/>
    <x v="1"/>
    <x v="0"/>
    <x v="0"/>
    <m/>
    <x v="0"/>
    <s v="HABILIDADES DE ATENCION ESPECIALIZADA AL CLIENTES"/>
    <s v="Técnicas de recepción y atención al cliente"/>
    <s v="ATENCION AL CLIENTE"/>
    <n v="4226"/>
    <m/>
    <m/>
    <m/>
    <m/>
    <m/>
    <m/>
    <m/>
    <m/>
    <m/>
    <m/>
    <m/>
    <m/>
    <m/>
    <m/>
    <m/>
    <m/>
    <m/>
    <m/>
    <m/>
    <m/>
    <s v="No"/>
    <m/>
    <m/>
    <m/>
    <m/>
    <m/>
    <x v="0"/>
    <s v="Muy importante"/>
    <s v="Importante"/>
    <s v="Muy importante"/>
    <s v="Muy importante"/>
    <s v="Muy importante"/>
    <s v="Muy importante"/>
    <s v="Muy importante"/>
    <s v="Ninguna"/>
    <m/>
    <x v="2"/>
    <x v="2"/>
    <x v="0"/>
    <x v="0"/>
    <x v="0"/>
    <x v="2"/>
    <x v="0"/>
    <x v="1"/>
    <x v="0"/>
    <x v="0"/>
    <x v="0"/>
    <x v="0"/>
    <m/>
    <s v="Gerente / Directivo"/>
    <m/>
    <n v="20"/>
    <n v="7"/>
    <s v="Completo"/>
    <m/>
    <m/>
    <m/>
    <m/>
    <m/>
    <m/>
    <m/>
    <s v="51 y más personas ocupadas"/>
    <s v="51 y más personas ocupadas"/>
    <x v="0"/>
    <s v="Servicios a los hogares"/>
    <x v="0"/>
    <x v="1"/>
    <x v="1"/>
    <x v="1"/>
    <x v="0"/>
    <x v="0"/>
    <x v="0"/>
    <x v="0"/>
    <x v="0"/>
    <x v="0"/>
    <x v="0"/>
    <x v="1"/>
    <x v="1"/>
    <x v="0"/>
    <x v="0"/>
    <x v="0"/>
    <x v="0"/>
    <x v="0"/>
    <x v="0"/>
    <x v="1"/>
    <x v="0"/>
    <x v="0"/>
    <x v="0"/>
    <x v="0"/>
    <x v="0"/>
    <x v="0"/>
    <x v="0"/>
    <s v="ATENCIÓN AL CLIENTE, RECEPCIÓN"/>
    <m/>
    <m/>
    <m/>
    <m/>
    <m/>
    <s v="ADMINISTRACIÓN Y GESTIÓN"/>
    <m/>
    <m/>
    <m/>
    <m/>
    <m/>
    <n v="7.92592592592593"/>
    <x v="1"/>
    <x v="2"/>
    <x v="1"/>
    <x v="0"/>
    <x v="0"/>
    <s v="Total"/>
  </r>
  <r>
    <n v="12459"/>
    <x v="0"/>
    <x v="0"/>
    <s v="San Roque"/>
    <n v="68100"/>
    <s v="ACTIVIDADES INMOBILIARIAS"/>
    <s v="Servicio"/>
    <s v="Servicios inmobiliarios"/>
    <s v="Pequeñas (11 a 30 personas ocupadas)"/>
    <n v="4062024"/>
    <n v="4"/>
    <s v="Junio"/>
    <s v="Año Resultado Final"/>
    <n v="10"/>
    <n v="31"/>
    <n v="24062024"/>
    <n v="24"/>
    <s v="Junio"/>
    <s v="Año Resultado Final"/>
    <n v="1982"/>
    <n v="41"/>
    <x v="1"/>
    <s v="ACTIVIDAD INMOBILIARIA"/>
    <s v="Actividades inmobiliarias realizadas con bienes propios o arrendados"/>
    <s v="Casa Matriz"/>
    <x v="1"/>
    <n v="6"/>
    <n v="1"/>
    <n v="18"/>
    <n v="12"/>
    <n v="5"/>
    <n v="7"/>
    <n v="78.614457831325495"/>
    <n v="110.06024096385569"/>
    <n v="0"/>
    <n v="0"/>
    <n v="0"/>
    <n v="0"/>
    <n v="47.1686746987953"/>
    <n v="0"/>
    <n v="0"/>
    <n v="0"/>
    <n v="94.3373493975906"/>
    <n v="15.722891566265099"/>
    <n v="31.445783132530199"/>
    <n v="0"/>
    <n v="188.6746987951812"/>
    <n v="12"/>
    <n v="0"/>
    <n v="0"/>
    <n v="0"/>
    <n v="0"/>
    <n v="3"/>
    <n v="0"/>
    <n v="0"/>
    <n v="0"/>
    <n v="6"/>
    <n v="1"/>
    <n v="2"/>
    <n v="0"/>
    <n v="12"/>
    <x v="0"/>
    <m/>
    <m/>
    <x v="0"/>
    <s v="Decisión del directorio/propietarios de la empresa"/>
    <m/>
    <x v="1"/>
    <s v="Decisión del directorio/propietarios de la empresa"/>
    <m/>
    <x v="0"/>
    <m/>
    <m/>
    <x v="0"/>
    <m/>
    <m/>
    <x v="1"/>
    <m/>
    <n v="3343"/>
    <s v="SECRETARIA ADMINISTRATIVA"/>
    <s v="Sí"/>
    <s v="Sí"/>
    <s v="Sí"/>
    <n v="4311"/>
    <s v="AUXILIAR CONTABLE"/>
    <s v="Sí"/>
    <s v="No"/>
    <s v="No"/>
    <m/>
    <m/>
    <m/>
    <m/>
    <m/>
    <s v="Candidatos sin habilidades blandas o socioemocionales (proactividad, actitud de aprendizaje, compromiso, entre otros)"/>
    <m/>
    <m/>
    <m/>
    <m/>
    <m/>
    <m/>
    <m/>
    <m/>
    <m/>
    <m/>
    <m/>
    <m/>
    <m/>
    <m/>
    <m/>
    <m/>
    <m/>
    <m/>
    <m/>
    <m/>
    <m/>
    <m/>
    <m/>
    <m/>
    <m/>
    <m/>
    <s v="Externalizar el trabajo por fuera de la empresa (outsourcing)"/>
    <m/>
    <m/>
    <m/>
    <m/>
    <m/>
    <m/>
    <x v="0"/>
    <x v="0"/>
    <x v="0"/>
    <x v="0"/>
    <x v="1"/>
    <x v="0"/>
    <x v="0"/>
    <x v="1"/>
    <x v="0"/>
    <x v="0"/>
    <x v="0"/>
    <x v="0"/>
    <x v="0"/>
    <m/>
    <m/>
    <m/>
    <m/>
    <m/>
    <m/>
    <s v="Recomendaciones de trabajadores de la empresa u otros actores"/>
    <s v="Contratación de empresas de reclutamiento"/>
    <m/>
    <m/>
    <s v="Contactos personales del empleador"/>
    <m/>
    <m/>
    <m/>
    <x v="0"/>
    <x v="0"/>
    <x v="0"/>
    <x v="1"/>
    <x v="0"/>
    <x v="1"/>
    <x v="0"/>
    <x v="1"/>
    <x v="0"/>
    <x v="2"/>
    <s v="Ninguna"/>
    <m/>
    <m/>
    <m/>
    <m/>
    <m/>
    <m/>
    <x v="1"/>
    <m/>
    <s v="Transformación de competencia"/>
    <x v="0"/>
    <m/>
    <m/>
    <m/>
    <x v="0"/>
    <x v="0"/>
    <x v="1"/>
    <x v="0"/>
    <x v="0"/>
    <x v="1"/>
    <m/>
    <m/>
    <x v="2"/>
    <s v="Poco probable"/>
    <s v="Poco probable"/>
    <s v="Poco probable"/>
    <s v="Probable"/>
    <s v="Probable"/>
    <x v="0"/>
    <s v="GESTOR DE OPERACION EN LINEA"/>
    <n v="3334"/>
    <n v="1"/>
    <n v="1"/>
    <n v="1"/>
    <n v="1"/>
    <n v="1"/>
    <m/>
    <m/>
    <m/>
    <m/>
    <m/>
    <m/>
    <m/>
    <m/>
    <m/>
    <m/>
    <m/>
    <m/>
    <m/>
    <m/>
    <m/>
    <m/>
    <m/>
    <m/>
    <m/>
    <m/>
    <m/>
    <m/>
    <m/>
    <m/>
    <m/>
    <m/>
    <m/>
    <m/>
    <x v="0"/>
    <m/>
    <m/>
    <m/>
    <m/>
    <m/>
    <m/>
    <m/>
    <m/>
    <m/>
    <x v="0"/>
    <x v="0"/>
    <x v="0"/>
    <x v="0"/>
    <x v="1"/>
    <x v="1"/>
    <x v="0"/>
    <x v="0"/>
    <m/>
    <x v="0"/>
    <s v="iNNOVACION TECNOLOGICA"/>
    <s v="Herramientas digitales para la gestión y productividad"/>
    <s v="SECRETARIA"/>
    <n v="4120"/>
    <s v="INNOVACION TECNOLOGICA"/>
    <s v="Herramientas digitales para la gestión y productividad"/>
    <s v="AUXILIAR ADMINISTRATIVO"/>
    <n v="4419"/>
    <s v="INNOVACION TECNOLOGICA"/>
    <s v="Herramientas digitales para la gestión y productividad"/>
    <s v="CAJERA"/>
    <n v="5230"/>
    <s v="CAPACITACION PARA AGENTES INMOBILIARIOS"/>
    <s v="OTROS"/>
    <s v="AUXILIAR DEL DEPARTAMENTO DE TOPOGRAFIA"/>
    <n v="3117"/>
    <m/>
    <m/>
    <m/>
    <m/>
    <m/>
    <m/>
    <m/>
    <m/>
    <s v="Si"/>
    <s v="Si"/>
    <s v="Si"/>
    <s v="No"/>
    <m/>
    <m/>
    <x v="1"/>
    <s v="Muy importante"/>
    <s v="Muy importante"/>
    <s v="Muy importante"/>
    <s v="Muy importante"/>
    <s v="Muy importante"/>
    <s v="Muy importante"/>
    <s v="Muy importante"/>
    <s v="Ninguna"/>
    <m/>
    <x v="0"/>
    <x v="2"/>
    <x v="0"/>
    <x v="0"/>
    <x v="0"/>
    <x v="0"/>
    <x v="0"/>
    <x v="0"/>
    <x v="0"/>
    <x v="0"/>
    <x v="0"/>
    <x v="0"/>
    <m/>
    <s v="Administrador/Contador"/>
    <m/>
    <n v="9"/>
    <n v="59"/>
    <s v="Completo"/>
    <m/>
    <m/>
    <m/>
    <m/>
    <m/>
    <m/>
    <s v="NINGUNA"/>
    <s v="11 a 30 personas ocupadas"/>
    <s v="11 a 30 personas ocupadas"/>
    <x v="0"/>
    <s v="Servicios inmobiliarios"/>
    <x v="0"/>
    <x v="0"/>
    <x v="1"/>
    <x v="1"/>
    <x v="0"/>
    <x v="0"/>
    <x v="0"/>
    <x v="0"/>
    <x v="0"/>
    <x v="0"/>
    <x v="1"/>
    <x v="1"/>
    <x v="0"/>
    <x v="0"/>
    <x v="0"/>
    <x v="0"/>
    <x v="0"/>
    <x v="0"/>
    <x v="0"/>
    <x v="1"/>
    <x v="1"/>
    <x v="0"/>
    <x v="1"/>
    <x v="0"/>
    <x v="0"/>
    <x v="0"/>
    <x v="0"/>
    <s v="OTRAS RELACIONADAS A TIC"/>
    <s v="OTRAS RELACIONADAS A TIC"/>
    <s v="OTRAS RELACIONADAS A TIC"/>
    <s v="OTROS"/>
    <m/>
    <m/>
    <s v="TIC"/>
    <s v="TIC"/>
    <s v="TIC"/>
    <s v="OTROS TIPOS DE CAPACITACIONES RELACIONADOS A OTROS SERVICIOS"/>
    <m/>
    <m/>
    <n v="15.722891566265099"/>
    <x v="1"/>
    <x v="2"/>
    <x v="0"/>
    <x v="0"/>
    <x v="0"/>
    <s v="Total"/>
  </r>
  <r>
    <n v="12510"/>
    <x v="0"/>
    <x v="0"/>
    <s v="San Roque"/>
    <n v="47724"/>
    <s v="COMERCIO AL POR MENOR INSUMOS REACTIVOS PARA ANALISIS LABORATORIALES"/>
    <s v="Comercio"/>
    <s v="Comercio"/>
    <s v="Grandes (con 51 o más personas ocupadas)"/>
    <n v="23072024"/>
    <n v="23"/>
    <s v="Julio"/>
    <s v="Año Resultado Final"/>
    <n v="13"/>
    <n v="12"/>
    <n v="29072024"/>
    <n v="29"/>
    <s v="Julio"/>
    <s v="Año Resultado Final"/>
    <n v="1984"/>
    <n v="39"/>
    <x v="1"/>
    <s v="COMERCIO AL POR MENOR DE INSUMOS REACTIVOS PARA ANALISIS LABORATORIALES"/>
    <s v="Comercio al por menor de productos médicos y ortopédicos"/>
    <s v="Oficina administrativa"/>
    <x v="1"/>
    <n v="3"/>
    <n v="3"/>
    <n v="70"/>
    <n v="70"/>
    <n v="42"/>
    <n v="28"/>
    <n v="540.52173913043453"/>
    <n v="360.34782608695639"/>
    <n v="0"/>
    <n v="0"/>
    <n v="0"/>
    <n v="0"/>
    <n v="141.56521739130429"/>
    <n v="0"/>
    <n v="0"/>
    <n v="0"/>
    <n v="630.60869565217365"/>
    <n v="90.086956521739097"/>
    <n v="38.6086956521739"/>
    <n v="0"/>
    <n v="900.86956521739091"/>
    <n v="70"/>
    <n v="0"/>
    <n v="0"/>
    <n v="0"/>
    <n v="0"/>
    <n v="11"/>
    <n v="0"/>
    <n v="0"/>
    <n v="0"/>
    <n v="49"/>
    <n v="7"/>
    <n v="3"/>
    <n v="0"/>
    <n v="70"/>
    <x v="0"/>
    <m/>
    <m/>
    <x v="0"/>
    <s v="Decisión del directorio/propietarios de la empresa"/>
    <m/>
    <x v="0"/>
    <m/>
    <m/>
    <x v="1"/>
    <s v="Ley para incorporación de personas con discapacidad (Ley 4962/13)"/>
    <m/>
    <x v="0"/>
    <m/>
    <m/>
    <x v="1"/>
    <m/>
    <n v="3212"/>
    <s v="AUXILIAR DE SERVICIO TECNICO"/>
    <s v="Sí"/>
    <s v="No"/>
    <s v="Sí"/>
    <n v="9333"/>
    <s v="AUXILIAR DE DEPOSITO"/>
    <s v="Sí"/>
    <s v="No"/>
    <s v="Sí"/>
    <n v="4419"/>
    <s v="AUXILIAR DE FINANZAS"/>
    <s v="Sí"/>
    <s v="No"/>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m/>
    <m/>
    <m/>
    <m/>
    <m/>
    <m/>
    <m/>
    <s v="Banco de currículos de la empresa"/>
    <m/>
    <m/>
    <x v="0"/>
    <x v="0"/>
    <x v="0"/>
    <x v="1"/>
    <x v="0"/>
    <x v="1"/>
    <x v="0"/>
    <x v="0"/>
    <x v="1"/>
    <x v="0"/>
    <s v="Ninguna"/>
    <m/>
    <m/>
    <m/>
    <m/>
    <m/>
    <m/>
    <x v="1"/>
    <m/>
    <m/>
    <x v="1"/>
    <s v="Transformación de competencia"/>
    <m/>
    <m/>
    <x v="0"/>
    <x v="1"/>
    <x v="1"/>
    <x v="0"/>
    <x v="0"/>
    <x v="0"/>
    <m/>
    <m/>
    <x v="2"/>
    <s v="Probable"/>
    <s v="Poco probable"/>
    <s v="Poco probable"/>
    <s v="Poco probable"/>
    <s v="Probable"/>
    <x v="0"/>
    <s v="asistente administrativo"/>
    <n v="3343"/>
    <n v="1"/>
    <n v="1"/>
    <n v="0"/>
    <n v="0"/>
    <n v="0"/>
    <s v="auxiliar de deposito"/>
    <n v="9333"/>
    <n v="1"/>
    <n v="1"/>
    <n v="1"/>
    <n v="0"/>
    <n v="0"/>
    <s v="encargado de despacho"/>
    <n v="4321"/>
    <n v="1"/>
    <n v="1"/>
    <n v="0"/>
    <n v="0"/>
    <n v="0"/>
    <m/>
    <m/>
    <m/>
    <m/>
    <m/>
    <m/>
    <m/>
    <m/>
    <m/>
    <m/>
    <m/>
    <m/>
    <m/>
    <m/>
    <x v="0"/>
    <m/>
    <m/>
    <m/>
    <m/>
    <m/>
    <m/>
    <m/>
    <m/>
    <m/>
    <x v="0"/>
    <x v="0"/>
    <x v="0"/>
    <x v="0"/>
    <x v="1"/>
    <x v="1"/>
    <x v="0"/>
    <x v="0"/>
    <m/>
    <x v="0"/>
    <s v="CAPACITACION DE EXCEL AVANZADO Y POWER BI"/>
    <s v="Operación básica de computadoras"/>
    <s v="ADMINISTRADOR DE EMPRESAS"/>
    <n v="2421"/>
    <s v="DESARROLLAR CONOCIMIENTO SOBRE HIGIENE Y SALUD COMO TAMBIEN HABILIDADES PARA EL MANEJO DE PRIMEROS AUXILIOS"/>
    <s v="Primeros auxilios"/>
    <s v="AUXILIARES DE SERVICIO TECNICO"/>
    <n v="3212"/>
    <s v="TECNICAS Y HABILIDADES PARA MANEJO DE EQUIPOS DE LABORATORIOS"/>
    <s v="Operación y mantenimiento de maquinarias industriales"/>
    <s v="AUXILIARES DE SERVICIOS TECNICOS"/>
    <n v="3212"/>
    <s v="CAPACITACION DE EXCEL AVANZADO Y POWER BI"/>
    <s v="Operación básica de computadoras"/>
    <s v="ENCARGADO DE FINANZAS"/>
    <n v="2413"/>
    <s v="CAPACITACION DE EXCEL AVANZADO Y POWER BI"/>
    <s v="Operación básica de computadoras"/>
    <s v="AUXILIAR DE RECURSOS HUMANOS"/>
    <n v="4416"/>
    <s v="CAPACITACION DE EXCEL AVANZADO Y POWER BI"/>
    <s v="Operación básica de computadoras"/>
    <s v="FACTURADOR"/>
    <n v="4311"/>
    <s v="Si"/>
    <s v="Si"/>
    <s v="Si"/>
    <s v="Si"/>
    <s v="Si"/>
    <s v="No"/>
    <x v="1"/>
    <s v="Muy importante"/>
    <s v="Importante"/>
    <s v="Importante"/>
    <s v="Importante"/>
    <s v="Muy importante"/>
    <s v="Muy importante"/>
    <s v="Importante"/>
    <s v="Ninguna"/>
    <m/>
    <x v="2"/>
    <x v="2"/>
    <x v="0"/>
    <x v="0"/>
    <x v="2"/>
    <x v="0"/>
    <x v="0"/>
    <x v="0"/>
    <x v="0"/>
    <x v="0"/>
    <x v="0"/>
    <x v="0"/>
    <m/>
    <s v="Jefe / Encargado (no propietario)"/>
    <m/>
    <n v="7"/>
    <n v="34"/>
    <s v="Completo"/>
    <m/>
    <m/>
    <m/>
    <m/>
    <m/>
    <m/>
    <m/>
    <s v="51 y más personas ocupadas"/>
    <s v="51 y más personas ocupadas"/>
    <x v="2"/>
    <s v="Comercio"/>
    <x v="0"/>
    <x v="0"/>
    <x v="1"/>
    <x v="1"/>
    <x v="0"/>
    <x v="0"/>
    <x v="0"/>
    <x v="0"/>
    <x v="1"/>
    <x v="0"/>
    <x v="1"/>
    <x v="1"/>
    <x v="1"/>
    <x v="0"/>
    <x v="0"/>
    <x v="0"/>
    <x v="0"/>
    <x v="1"/>
    <x v="0"/>
    <x v="0"/>
    <x v="1"/>
    <x v="0"/>
    <x v="0"/>
    <x v="0"/>
    <x v="0"/>
    <x v="0"/>
    <x v="0"/>
    <s v="HERRAMIENTAS DE ANÁLISIS DE DATOS"/>
    <s v="SALUD Y SEGURIDAD OCUPACIONAL"/>
    <s v="QUIMICA"/>
    <s v="HERRAMIENTAS DE ANÁLISIS DE DATOS"/>
    <s v="HERRAMIENTAS DE ANÁLISIS DE DATOS"/>
    <s v="HERRAMIENTAS DE ANÁLISIS DE DATOS"/>
    <s v="TIC"/>
    <s v="SALUD Y SEGURIDAD OCUPACIONAL"/>
    <s v="QUIMICA"/>
    <s v="TIC"/>
    <s v="TIC"/>
    <s v="TIC"/>
    <n v="12.869565217391299"/>
    <x v="1"/>
    <x v="1"/>
    <x v="0"/>
    <x v="0"/>
    <x v="0"/>
    <s v="Total"/>
  </r>
  <r>
    <n v="12522"/>
    <x v="0"/>
    <x v="0"/>
    <s v="San Roque"/>
    <n v="65120"/>
    <s v="ACTIVIDADES DE SEGUROS MEDICOS"/>
    <s v="Servicio"/>
    <s v="Intermediación financiera"/>
    <s v="Grandes (con 51 o más personas ocupadas)"/>
    <n v="4062024"/>
    <n v="4"/>
    <s v="Junio"/>
    <s v="Año Resultado Final"/>
    <n v="9"/>
    <n v="40"/>
    <n v="4062024"/>
    <n v="4"/>
    <s v="Junio"/>
    <s v="Año Resultado Final"/>
    <n v="2002"/>
    <n v="21"/>
    <x v="2"/>
    <s v="ACTIVIDAD DE SEGUROS MEDICOS"/>
    <s v="Seguro Médico"/>
    <s v="Casa Matriz"/>
    <x v="1"/>
    <n v="7"/>
    <n v="3"/>
    <n v="162"/>
    <n v="158"/>
    <n v="78"/>
    <n v="80"/>
    <n v="618.22222222222251"/>
    <n v="634.07407407407436"/>
    <n v="0"/>
    <n v="0"/>
    <n v="0"/>
    <n v="0"/>
    <n v="396.29629629629648"/>
    <n v="0"/>
    <n v="0"/>
    <n v="0"/>
    <n v="348.74074074074093"/>
    <n v="412.14814814814838"/>
    <n v="95.111111111111157"/>
    <n v="0"/>
    <n v="1252.296296296297"/>
    <n v="158"/>
    <n v="0"/>
    <n v="0"/>
    <n v="0"/>
    <n v="0"/>
    <n v="50"/>
    <n v="0"/>
    <n v="0"/>
    <n v="0"/>
    <n v="44"/>
    <n v="52"/>
    <n v="12"/>
    <n v="0"/>
    <n v="158"/>
    <x v="1"/>
    <s v="Decisión del directorio/propietarios de la empresa"/>
    <m/>
    <x v="1"/>
    <m/>
    <m/>
    <x v="1"/>
    <s v="Decisión del directorio/propietarios de la empresa"/>
    <m/>
    <x v="0"/>
    <m/>
    <m/>
    <x v="0"/>
    <m/>
    <m/>
    <x v="1"/>
    <m/>
    <n v="4312"/>
    <s v="AUXILIAR DE VISACIONES"/>
    <s v="Sí"/>
    <s v="No"/>
    <s v="Sí"/>
    <n v="4222"/>
    <s v="CALL CENTER"/>
    <s v="Sí"/>
    <s v="No"/>
    <s v="Sí"/>
    <n v="4312"/>
    <s v="AUXILIAR ADMINISTRATIVO"/>
    <s v="Sí"/>
    <s v="No"/>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s v="Avisos en las inmediaciones de la empresa"/>
    <s v="Contactos personales del empleador"/>
    <s v="Banco de currículos de la empresa"/>
    <m/>
    <m/>
    <x v="0"/>
    <x v="0"/>
    <x v="0"/>
    <x v="1"/>
    <x v="0"/>
    <x v="1"/>
    <x v="0"/>
    <x v="2"/>
    <x v="2"/>
    <x v="2"/>
    <s v="Ninguna"/>
    <m/>
    <m/>
    <m/>
    <m/>
    <m/>
    <m/>
    <x v="1"/>
    <m/>
    <m/>
    <x v="1"/>
    <m/>
    <m/>
    <m/>
    <x v="1"/>
    <x v="1"/>
    <x v="1"/>
    <x v="1"/>
    <x v="1"/>
    <x v="1"/>
    <m/>
    <m/>
    <x v="3"/>
    <s v="Probable"/>
    <s v="Poco probable"/>
    <s v="Probable"/>
    <s v="Probable"/>
    <s v="Probable"/>
    <x v="0"/>
    <s v="ATENCION AL CLIENTE"/>
    <n v="4226"/>
    <n v="2"/>
    <n v="2"/>
    <n v="2"/>
    <n v="2"/>
    <n v="2"/>
    <s v="AUXILIAR ADMINISTRATIVO"/>
    <n v="4312"/>
    <n v="1"/>
    <n v="1"/>
    <n v="1"/>
    <n v="1"/>
    <n v="1"/>
    <s v="AUXILIAR ADMINISTRATIVO (VISACIONES)"/>
    <n v="4312"/>
    <n v="3"/>
    <n v="3"/>
    <n v="3"/>
    <n v="3"/>
    <n v="3"/>
    <m/>
    <m/>
    <m/>
    <m/>
    <m/>
    <m/>
    <m/>
    <m/>
    <m/>
    <m/>
    <m/>
    <m/>
    <m/>
    <m/>
    <x v="0"/>
    <m/>
    <m/>
    <m/>
    <m/>
    <m/>
    <m/>
    <m/>
    <m/>
    <m/>
    <x v="0"/>
    <x v="0"/>
    <x v="0"/>
    <x v="0"/>
    <x v="1"/>
    <x v="1"/>
    <x v="1"/>
    <x v="0"/>
    <s v="MEJORA CONTINUA"/>
    <x v="0"/>
    <s v="OFIMATICA AVANZADA"/>
    <s v="Operación básica de computadoras"/>
    <s v="AUXILIAR  ADMINISTRATIVO"/>
    <n v="4312"/>
    <s v="CAPACITACION DE FACTURACIONES"/>
    <s v="Facturación electrónica"/>
    <s v="AUXILIAR DE FACTURACION"/>
    <n v="4311"/>
    <m/>
    <m/>
    <m/>
    <m/>
    <m/>
    <m/>
    <m/>
    <m/>
    <m/>
    <m/>
    <m/>
    <m/>
    <m/>
    <m/>
    <m/>
    <m/>
    <s v="Si"/>
    <s v="No"/>
    <m/>
    <m/>
    <m/>
    <m/>
    <x v="1"/>
    <s v="Importante"/>
    <s v="Muy importante"/>
    <s v="Importante"/>
    <s v="Importante"/>
    <s v="Importante"/>
    <s v="Muy importante"/>
    <s v="Muy importante"/>
    <s v="Ninguna"/>
    <m/>
    <x v="0"/>
    <x v="1"/>
    <x v="0"/>
    <x v="0"/>
    <x v="0"/>
    <x v="0"/>
    <x v="0"/>
    <x v="0"/>
    <x v="0"/>
    <x v="0"/>
    <x v="0"/>
    <x v="1"/>
    <s v="FERIA DE EMPLEOS"/>
    <s v="Jefe / Encargado (no propietario)"/>
    <m/>
    <n v="10"/>
    <n v="11"/>
    <s v="Completo"/>
    <m/>
    <m/>
    <m/>
    <m/>
    <m/>
    <m/>
    <s v="NINGUNA"/>
    <s v="51 y más personas ocupadas"/>
    <s v="51 y más personas ocupadas"/>
    <x v="0"/>
    <s v="Intermediación financiera"/>
    <x v="0"/>
    <x v="0"/>
    <x v="0"/>
    <x v="1"/>
    <x v="0"/>
    <x v="0"/>
    <x v="0"/>
    <x v="0"/>
    <x v="0"/>
    <x v="0"/>
    <x v="1"/>
    <x v="0"/>
    <x v="1"/>
    <x v="0"/>
    <x v="0"/>
    <x v="0"/>
    <x v="0"/>
    <x v="0"/>
    <x v="0"/>
    <x v="1"/>
    <x v="0"/>
    <x v="0"/>
    <x v="0"/>
    <x v="0"/>
    <x v="0"/>
    <x v="0"/>
    <x v="0"/>
    <s v="OFIMATICA"/>
    <s v="CONTABILIDAD Y AUDITORIA"/>
    <m/>
    <m/>
    <m/>
    <m/>
    <s v="TIC"/>
    <s v="ADMINISTRACIÓN Y GESTIÓN"/>
    <m/>
    <m/>
    <m/>
    <m/>
    <n v="7.92592592592593"/>
    <x v="1"/>
    <x v="1"/>
    <x v="1"/>
    <x v="0"/>
    <x v="0"/>
    <s v="Total"/>
  </r>
  <r>
    <n v="12551"/>
    <x v="0"/>
    <x v="0"/>
    <s v="San Roque"/>
    <n v="47213"/>
    <s v="COMERCIO AL POR MENOR DE PRODUCTOS DE CONFITERIA"/>
    <s v="Comercio"/>
    <s v="Comercio"/>
    <s v="Medianas (31 a 50 personas ocupadas)"/>
    <n v="4062024"/>
    <n v="4"/>
    <s v="Junio"/>
    <s v="Año Resultado Final"/>
    <n v="11"/>
    <n v="41"/>
    <n v="15072024"/>
    <n v="15"/>
    <s v="Julio"/>
    <s v="Año Resultado Final"/>
    <n v="1980"/>
    <n v="43"/>
    <x v="1"/>
    <s v="SERVICIOS DE RESTAURANTE"/>
    <s v="Actividades de alojamiento en hoteles"/>
    <s v="Casa Matriz"/>
    <x v="1"/>
    <n v="3"/>
    <n v="3"/>
    <n v="35"/>
    <n v="35"/>
    <n v="20"/>
    <n v="15"/>
    <n v="203.783783783784"/>
    <n v="152.83783783783801"/>
    <n v="0"/>
    <n v="0"/>
    <n v="0"/>
    <n v="0"/>
    <n v="326.0540540540544"/>
    <n v="0"/>
    <n v="0"/>
    <n v="0"/>
    <n v="20.3783783783784"/>
    <n v="0"/>
    <n v="10.1891891891892"/>
    <n v="0"/>
    <n v="356.62162162162201"/>
    <n v="35"/>
    <n v="0"/>
    <n v="0"/>
    <n v="0"/>
    <n v="0"/>
    <n v="32"/>
    <n v="0"/>
    <n v="0"/>
    <n v="0"/>
    <n v="2"/>
    <n v="0"/>
    <n v="1"/>
    <n v="0"/>
    <n v="35"/>
    <x v="0"/>
    <m/>
    <m/>
    <x v="1"/>
    <m/>
    <m/>
    <x v="1"/>
    <s v="Decisión del directorio/propietarios de la empresa"/>
    <m/>
    <x v="0"/>
    <m/>
    <m/>
    <x v="0"/>
    <m/>
    <m/>
    <x v="1"/>
    <m/>
    <n v="5244"/>
    <s v="VENDEDOR ONLINE"/>
    <s v="Sí"/>
    <s v="Sí"/>
    <s v="Sí"/>
    <n v="8322"/>
    <s v="CHOFER REPARTIDOR"/>
    <s v="Sí"/>
    <s v="Sí"/>
    <s v="Sí"/>
    <n v="5223"/>
    <s v="ATENCION AL CLIENTE"/>
    <s v="Sí"/>
    <s v="Sí"/>
    <m/>
    <s v="Candidatos sin habilidades blandas o socioemocionales (proactividad, actitud de aprendizaje, compromiso, entre otros)"/>
    <m/>
    <m/>
    <s v="Candidatos que no aceptaron las condiciones laborales ofrecidas (ubicación, horario, remuneración)"/>
    <m/>
    <m/>
    <m/>
    <m/>
    <s v="Candidatos sin habilidades blandas o socioemocionales (proactividad, actitud de aprendizaje, compromiso, entre otros)"/>
    <m/>
    <m/>
    <m/>
    <m/>
    <m/>
    <m/>
    <m/>
    <s v="Candidatos sin habilidades blandas o socioemocionales (proactividad, actitud de aprendizaje, compromiso, entre otros)"/>
    <m/>
    <m/>
    <m/>
    <m/>
    <m/>
    <m/>
    <m/>
    <m/>
    <m/>
    <m/>
    <m/>
    <m/>
    <s v="Redefinir el perfil y características de la vacante"/>
    <m/>
    <m/>
    <m/>
    <m/>
    <x v="1"/>
    <x v="0"/>
    <x v="0"/>
    <x v="0"/>
    <x v="0"/>
    <x v="1"/>
    <x v="0"/>
    <x v="1"/>
    <x v="0"/>
    <x v="0"/>
    <x v="1"/>
    <x v="1"/>
    <x v="1"/>
    <s v="ESTABILIDAD LABORAL ANTERIOR"/>
    <m/>
    <m/>
    <s v="Redes sociales de la empresa (Facebook, Twitter, Instagram, etc)"/>
    <m/>
    <m/>
    <m/>
    <m/>
    <m/>
    <m/>
    <m/>
    <m/>
    <m/>
    <m/>
    <x v="0"/>
    <x v="0"/>
    <x v="0"/>
    <x v="1"/>
    <x v="0"/>
    <x v="0"/>
    <x v="0"/>
    <x v="2"/>
    <x v="0"/>
    <x v="2"/>
    <s v="Ninguna"/>
    <m/>
    <m/>
    <m/>
    <m/>
    <m/>
    <m/>
    <x v="0"/>
    <m/>
    <m/>
    <x v="0"/>
    <m/>
    <m/>
    <m/>
    <x v="1"/>
    <x v="1"/>
    <x v="1"/>
    <x v="1"/>
    <x v="1"/>
    <x v="0"/>
    <m/>
    <m/>
    <x v="3"/>
    <s v="Muy probable"/>
    <s v="Probable"/>
    <s v="Muy probable"/>
    <s v="Poco probable"/>
    <s v="Muy probable"/>
    <x v="0"/>
    <s v="ATENCION AL CLIENTE"/>
    <n v="5223"/>
    <n v="2"/>
    <n v="2"/>
    <n v="2"/>
    <n v="2"/>
    <n v="2"/>
    <m/>
    <m/>
    <m/>
    <m/>
    <m/>
    <m/>
    <m/>
    <m/>
    <m/>
    <m/>
    <m/>
    <m/>
    <m/>
    <m/>
    <m/>
    <m/>
    <m/>
    <m/>
    <m/>
    <m/>
    <m/>
    <m/>
    <m/>
    <m/>
    <m/>
    <m/>
    <m/>
    <m/>
    <x v="0"/>
    <m/>
    <m/>
    <m/>
    <m/>
    <m/>
    <m/>
    <m/>
    <m/>
    <m/>
    <x v="0"/>
    <x v="0"/>
    <x v="0"/>
    <x v="0"/>
    <x v="1"/>
    <x v="1"/>
    <x v="0"/>
    <x v="0"/>
    <m/>
    <x v="0"/>
    <s v="CAPACITACION DE OFIMATICA BASICA"/>
    <s v="Operación básica de computadoras"/>
    <s v="JEFES OPERATIVOS"/>
    <n v="3122"/>
    <m/>
    <m/>
    <m/>
    <m/>
    <m/>
    <m/>
    <m/>
    <m/>
    <m/>
    <m/>
    <m/>
    <m/>
    <m/>
    <m/>
    <m/>
    <m/>
    <m/>
    <m/>
    <m/>
    <m/>
    <s v="No"/>
    <m/>
    <m/>
    <m/>
    <m/>
    <m/>
    <x v="0"/>
    <s v="Muy importante"/>
    <s v="Muy importante"/>
    <s v="Importante"/>
    <s v="Muy importante"/>
    <s v="Muy importante"/>
    <s v="Muy importante"/>
    <s v="Muy importante"/>
    <s v="Ninguna"/>
    <m/>
    <x v="2"/>
    <x v="2"/>
    <x v="0"/>
    <x v="0"/>
    <x v="0"/>
    <x v="0"/>
    <x v="0"/>
    <x v="0"/>
    <x v="0"/>
    <x v="0"/>
    <x v="0"/>
    <x v="0"/>
    <m/>
    <s v="Dueño o propietario"/>
    <m/>
    <n v="7"/>
    <n v="54"/>
    <s v="Completo"/>
    <m/>
    <m/>
    <m/>
    <m/>
    <m/>
    <m/>
    <s v="NINGUNA"/>
    <s v="31 a 50 personas ocupadas"/>
    <s v="31 a 50 personas ocupadas"/>
    <x v="0"/>
    <s v="Restaurantes y hoteles"/>
    <x v="0"/>
    <x v="0"/>
    <x v="0"/>
    <x v="0"/>
    <x v="1"/>
    <x v="0"/>
    <x v="0"/>
    <x v="1"/>
    <x v="0"/>
    <x v="0"/>
    <x v="1"/>
    <x v="0"/>
    <x v="0"/>
    <x v="1"/>
    <x v="0"/>
    <x v="0"/>
    <x v="0"/>
    <x v="0"/>
    <x v="0"/>
    <x v="1"/>
    <x v="1"/>
    <x v="1"/>
    <x v="0"/>
    <x v="0"/>
    <x v="0"/>
    <x v="0"/>
    <x v="0"/>
    <s v="OFIMATICA"/>
    <m/>
    <m/>
    <m/>
    <m/>
    <m/>
    <s v="TIC"/>
    <m/>
    <m/>
    <m/>
    <m/>
    <m/>
    <n v="10.1891891891892"/>
    <x v="1"/>
    <x v="2"/>
    <x v="0"/>
    <x v="0"/>
    <x v="0"/>
    <s v="Total"/>
  </r>
  <r>
    <n v="12605"/>
    <x v="0"/>
    <x v="0"/>
    <s v="San Roque"/>
    <n v="18110"/>
    <s v="ACTIVIDADES DE IMPRESIONES EN GENERAL"/>
    <s v="Industria"/>
    <s v="Manufactura"/>
    <s v="Micro (5 a 10 personas ocupadas)"/>
    <n v="4062024"/>
    <n v="4"/>
    <s v="Junio"/>
    <s v="Año Resultado Final"/>
    <n v="16"/>
    <n v="19"/>
    <n v="4062024"/>
    <n v="4"/>
    <s v="Junio"/>
    <s v="Año Resultado Final"/>
    <n v="2000"/>
    <n v="23"/>
    <x v="2"/>
    <s v="ACTIVIDADES DE IMPRESIONES EN GRAL"/>
    <s v="Actividades de impresión"/>
    <s v="Casa Matriz"/>
    <x v="1"/>
    <n v="2"/>
    <n v="2"/>
    <n v="6"/>
    <n v="6"/>
    <n v="4"/>
    <n v="2"/>
    <n v="38.424242424242443"/>
    <n v="19.212121212121222"/>
    <n v="0"/>
    <n v="0"/>
    <n v="0"/>
    <n v="0"/>
    <n v="19.212121212121222"/>
    <n v="0"/>
    <n v="0"/>
    <n v="0"/>
    <n v="19.212121212121222"/>
    <n v="9.6060606060606109"/>
    <n v="9.6060606060606109"/>
    <n v="0"/>
    <n v="57.636363636363669"/>
    <n v="6"/>
    <n v="0"/>
    <n v="0"/>
    <n v="0"/>
    <n v="0"/>
    <n v="2"/>
    <n v="0"/>
    <n v="0"/>
    <n v="0"/>
    <n v="2"/>
    <n v="1"/>
    <n v="1"/>
    <n v="0"/>
    <n v="6"/>
    <x v="0"/>
    <m/>
    <m/>
    <x v="1"/>
    <m/>
    <m/>
    <x v="0"/>
    <m/>
    <m/>
    <x v="0"/>
    <m/>
    <m/>
    <x v="0"/>
    <m/>
    <m/>
    <x v="0"/>
    <m/>
    <m/>
    <m/>
    <m/>
    <m/>
    <m/>
    <m/>
    <m/>
    <m/>
    <m/>
    <m/>
    <m/>
    <m/>
    <m/>
    <m/>
    <m/>
    <m/>
    <m/>
    <m/>
    <m/>
    <m/>
    <m/>
    <m/>
    <m/>
    <m/>
    <m/>
    <m/>
    <m/>
    <m/>
    <m/>
    <m/>
    <m/>
    <m/>
    <m/>
    <m/>
    <m/>
    <m/>
    <m/>
    <m/>
    <m/>
    <m/>
    <m/>
    <m/>
    <m/>
    <m/>
    <m/>
    <m/>
    <m/>
    <m/>
    <m/>
    <x v="0"/>
    <x v="0"/>
    <x v="0"/>
    <x v="1"/>
    <x v="0"/>
    <x v="0"/>
    <x v="1"/>
    <x v="1"/>
    <x v="0"/>
    <x v="1"/>
    <x v="0"/>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s v="La empresa no dispone de tiempo para capacitar a sus trabajadores"/>
    <m/>
    <m/>
    <m/>
    <m/>
    <m/>
    <x v="1"/>
    <x v="1"/>
    <x v="1"/>
    <x v="1"/>
    <x v="0"/>
    <x v="0"/>
    <x v="0"/>
    <x v="0"/>
    <m/>
    <x v="2"/>
    <m/>
    <m/>
    <m/>
    <m/>
    <m/>
    <m/>
    <m/>
    <m/>
    <m/>
    <m/>
    <m/>
    <m/>
    <m/>
    <m/>
    <m/>
    <m/>
    <m/>
    <m/>
    <m/>
    <m/>
    <m/>
    <m/>
    <m/>
    <m/>
    <m/>
    <m/>
    <m/>
    <m/>
    <m/>
    <m/>
    <x v="2"/>
    <s v="Poco importante"/>
    <s v="Poco importante"/>
    <s v="Poco importante"/>
    <s v="Poco importante"/>
    <s v="Poco importante"/>
    <s v="Poco importante"/>
    <s v="Poco importante"/>
    <s v="Ninguna"/>
    <m/>
    <x v="2"/>
    <x v="2"/>
    <x v="0"/>
    <x v="0"/>
    <x v="0"/>
    <x v="0"/>
    <x v="1"/>
    <x v="1"/>
    <x v="1"/>
    <x v="1"/>
    <x v="1"/>
    <x v="0"/>
    <m/>
    <s v="Gerente / Directivo"/>
    <m/>
    <n v="16"/>
    <n v="40"/>
    <s v="Completo"/>
    <m/>
    <m/>
    <m/>
    <m/>
    <m/>
    <m/>
    <s v="NINGUNA"/>
    <s v="5 a 10 personas ocupadas"/>
    <s v="5 a 10 personas ocupadas"/>
    <x v="1"/>
    <s v="Manufactura"/>
    <x v="0"/>
    <x v="0"/>
    <x v="0"/>
    <x v="0"/>
    <x v="0"/>
    <x v="0"/>
    <x v="0"/>
    <x v="0"/>
    <x v="0"/>
    <x v="0"/>
    <x v="1"/>
    <x v="0"/>
    <x v="0"/>
    <x v="0"/>
    <x v="0"/>
    <x v="0"/>
    <x v="0"/>
    <x v="0"/>
    <x v="0"/>
    <x v="1"/>
    <x v="0"/>
    <x v="1"/>
    <x v="0"/>
    <x v="0"/>
    <x v="0"/>
    <x v="0"/>
    <x v="0"/>
    <m/>
    <m/>
    <m/>
    <m/>
    <m/>
    <m/>
    <m/>
    <m/>
    <m/>
    <m/>
    <m/>
    <m/>
    <n v="9.6060606060606109"/>
    <x v="0"/>
    <x v="0"/>
    <x v="1"/>
    <x v="1"/>
    <x v="2"/>
    <s v="Total"/>
  </r>
  <r>
    <n v="12796"/>
    <x v="0"/>
    <x v="0"/>
    <s v="San Roque"/>
    <n v="68100"/>
    <s v="SERVICIO DE ALQUILER DE LOCALES COMERCIALES Y VIVIENDAS PARTICULARE"/>
    <s v="Servicio"/>
    <s v="Servicios inmobiliarios"/>
    <s v="Pequeñas (11 a 30 personas ocupadas)"/>
    <n v="6062024"/>
    <n v="6"/>
    <s v="Junio"/>
    <s v="Año Resultado Final"/>
    <n v="9"/>
    <n v="29"/>
    <n v="15072024"/>
    <n v="15"/>
    <s v="Julio"/>
    <s v="Año Resultado Final"/>
    <n v="1984"/>
    <n v="39"/>
    <x v="1"/>
    <s v="SERVICIO DE ALQUILER DE INMUEBLES"/>
    <s v="Actividades inmobiliarias realizadas con bienes propios o arrendados"/>
    <s v="Único"/>
    <x v="0"/>
    <m/>
    <m/>
    <n v="12"/>
    <n v="12"/>
    <n v="6"/>
    <n v="6"/>
    <n v="94.3373493975906"/>
    <n v="94.3373493975906"/>
    <n v="0"/>
    <n v="0"/>
    <n v="15.722891566265099"/>
    <n v="0"/>
    <n v="125.7831325301208"/>
    <n v="0"/>
    <n v="0"/>
    <n v="0"/>
    <n v="15.722891566265099"/>
    <n v="31.445783132530199"/>
    <n v="0"/>
    <n v="0"/>
    <n v="188.6746987951812"/>
    <n v="12"/>
    <n v="0"/>
    <n v="0"/>
    <n v="1"/>
    <n v="0"/>
    <n v="8"/>
    <n v="0"/>
    <n v="0"/>
    <n v="0"/>
    <n v="1"/>
    <n v="2"/>
    <n v="0"/>
    <n v="0"/>
    <n v="12"/>
    <x v="0"/>
    <m/>
    <m/>
    <x v="1"/>
    <m/>
    <m/>
    <x v="0"/>
    <m/>
    <m/>
    <x v="0"/>
    <m/>
    <m/>
    <x v="0"/>
    <m/>
    <m/>
    <x v="1"/>
    <m/>
    <n v="4120"/>
    <s v="SECRETARIA"/>
    <s v="Sí"/>
    <s v="No"/>
    <s v="No"/>
    <m/>
    <m/>
    <m/>
    <m/>
    <m/>
    <m/>
    <m/>
    <m/>
    <m/>
    <m/>
    <m/>
    <m/>
    <m/>
    <m/>
    <m/>
    <m/>
    <m/>
    <m/>
    <m/>
    <m/>
    <m/>
    <m/>
    <m/>
    <m/>
    <m/>
    <m/>
    <m/>
    <m/>
    <m/>
    <m/>
    <m/>
    <m/>
    <m/>
    <m/>
    <m/>
    <m/>
    <m/>
    <m/>
    <m/>
    <m/>
    <m/>
    <m/>
    <m/>
    <m/>
    <x v="0"/>
    <x v="0"/>
    <x v="0"/>
    <x v="0"/>
    <x v="0"/>
    <x v="0"/>
    <x v="0"/>
    <x v="1"/>
    <x v="0"/>
    <x v="0"/>
    <x v="1"/>
    <x v="0"/>
    <x v="0"/>
    <m/>
    <s v="Anuncio en un medio de prensa impreso"/>
    <m/>
    <s v="Redes sociales de la empresa (Facebook, Twitter, Instagram, etc)"/>
    <m/>
    <m/>
    <s v="Recomendaciones de trabajadores de la empresa u otros actores"/>
    <m/>
    <m/>
    <m/>
    <m/>
    <s v="Banco de currículos de la empresa"/>
    <m/>
    <m/>
    <x v="0"/>
    <x v="0"/>
    <x v="0"/>
    <x v="1"/>
    <x v="0"/>
    <x v="2"/>
    <x v="2"/>
    <x v="0"/>
    <x v="1"/>
    <x v="1"/>
    <s v="Ninguna"/>
    <m/>
    <m/>
    <m/>
    <m/>
    <m/>
    <m/>
    <x v="1"/>
    <s v="Transformación de competencia"/>
    <m/>
    <x v="1"/>
    <m/>
    <m/>
    <m/>
    <x v="1"/>
    <x v="1"/>
    <x v="1"/>
    <x v="1"/>
    <x v="0"/>
    <x v="1"/>
    <m/>
    <m/>
    <x v="2"/>
    <s v="Poco probable"/>
    <s v="Probable"/>
    <s v="Poco probable"/>
    <s v="Probable"/>
    <s v="Probable"/>
    <x v="3"/>
    <m/>
    <m/>
    <m/>
    <m/>
    <m/>
    <m/>
    <m/>
    <m/>
    <m/>
    <m/>
    <m/>
    <m/>
    <m/>
    <m/>
    <m/>
    <m/>
    <m/>
    <m/>
    <m/>
    <m/>
    <m/>
    <m/>
    <m/>
    <m/>
    <m/>
    <m/>
    <m/>
    <m/>
    <m/>
    <m/>
    <m/>
    <m/>
    <m/>
    <m/>
    <m/>
    <x v="0"/>
    <m/>
    <m/>
    <m/>
    <m/>
    <m/>
    <m/>
    <m/>
    <m/>
    <m/>
    <x v="0"/>
    <x v="0"/>
    <x v="0"/>
    <x v="0"/>
    <x v="1"/>
    <x v="1"/>
    <x v="0"/>
    <x v="0"/>
    <m/>
    <x v="0"/>
    <s v="CAPACITACION DE SINIESTRO,UTILIZACION DESFIBRILADOR"/>
    <s v="Seguridad industrial y salud ocupacional"/>
    <s v="PORTERO"/>
    <n v="5414"/>
    <s v="CAPACITACION DE SINIESTRO Y MANEJO DEL DESFIBRILADOR"/>
    <s v="Seguridad industrial y salud ocupacional"/>
    <s v="ADMINISTRADORA"/>
    <n v="2421"/>
    <m/>
    <m/>
    <m/>
    <m/>
    <m/>
    <m/>
    <m/>
    <m/>
    <m/>
    <m/>
    <m/>
    <m/>
    <m/>
    <m/>
    <m/>
    <m/>
    <s v="Si"/>
    <s v="No"/>
    <m/>
    <m/>
    <m/>
    <m/>
    <x v="0"/>
    <s v="Importante"/>
    <s v="Importante"/>
    <s v="Importante"/>
    <s v="Muy importante"/>
    <s v="Poco importante"/>
    <s v="Importante"/>
    <s v="Importante"/>
    <s v="Ninguna"/>
    <m/>
    <x v="2"/>
    <x v="2"/>
    <x v="0"/>
    <x v="0"/>
    <x v="0"/>
    <x v="2"/>
    <x v="0"/>
    <x v="0"/>
    <x v="0"/>
    <x v="0"/>
    <x v="0"/>
    <x v="0"/>
    <m/>
    <s v="Administrador/Contador"/>
    <m/>
    <n v="7"/>
    <n v="35"/>
    <s v="Completo"/>
    <m/>
    <m/>
    <m/>
    <m/>
    <m/>
    <m/>
    <s v="SE ENCUENTRA EN EL EDIFICIO EMILIA"/>
    <s v="11 a 30 personas ocupadas"/>
    <s v="11 a 30 personas ocupadas"/>
    <x v="0"/>
    <s v="Servicios inmobiliarios"/>
    <x v="0"/>
    <x v="0"/>
    <x v="0"/>
    <x v="1"/>
    <x v="0"/>
    <x v="0"/>
    <x v="0"/>
    <x v="0"/>
    <x v="0"/>
    <x v="0"/>
    <x v="1"/>
    <x v="0"/>
    <x v="0"/>
    <x v="0"/>
    <x v="0"/>
    <x v="0"/>
    <x v="0"/>
    <x v="0"/>
    <x v="0"/>
    <x v="0"/>
    <x v="0"/>
    <x v="1"/>
    <x v="1"/>
    <x v="0"/>
    <x v="0"/>
    <x v="0"/>
    <x v="0"/>
    <s v="SINIESTROS Y PRIMEROS AUXILIOS"/>
    <s v="SINIESTROS Y PRIMEROS AUXILIOS"/>
    <m/>
    <m/>
    <m/>
    <m/>
    <s v="SINIESTROS Y PRIMEROS AUXILIOS"/>
    <s v="SINIESTROS Y PRIMEROS AUXILIOS"/>
    <m/>
    <m/>
    <m/>
    <m/>
    <n v="15.722891566265099"/>
    <x v="1"/>
    <x v="1"/>
    <x v="0"/>
    <x v="0"/>
    <x v="0"/>
    <s v="Total"/>
  </r>
  <r>
    <n v="12857"/>
    <x v="0"/>
    <x v="0"/>
    <s v="San Roque"/>
    <n v="68100"/>
    <s v="ACTIVIDADES INMOBILIARIAS"/>
    <s v="Servicio"/>
    <s v="Servicios inmobiliarios"/>
    <s v="Grandes (con 51 o más personas ocupadas)"/>
    <n v="12072024"/>
    <n v="12"/>
    <s v="Julio"/>
    <s v="Año Resultado Final"/>
    <n v="14"/>
    <n v="24"/>
    <n v="15072024"/>
    <n v="15"/>
    <s v="Julio"/>
    <s v="Año Resultado Final"/>
    <n v="1979"/>
    <n v="44"/>
    <x v="1"/>
    <s v="COMPRA Y VENTA DE LOTES A PLAZO"/>
    <s v="Actividades inmobiliarias realizadas con bienes propios o arrendados"/>
    <s v="Casa Matriz"/>
    <x v="1"/>
    <n v="4"/>
    <n v="1"/>
    <n v="33"/>
    <n v="29"/>
    <n v="15"/>
    <n v="14"/>
    <n v="152.83783783783801"/>
    <n v="142.64864864864882"/>
    <n v="0"/>
    <n v="0"/>
    <n v="0"/>
    <n v="0"/>
    <n v="40.756756756756801"/>
    <n v="0"/>
    <n v="0"/>
    <n v="0"/>
    <n v="112.08108108108121"/>
    <n v="71.324324324324408"/>
    <n v="71.324324324324408"/>
    <n v="0"/>
    <n v="295.4864864864868"/>
    <n v="29"/>
    <n v="0"/>
    <n v="0"/>
    <n v="0"/>
    <n v="0"/>
    <n v="4"/>
    <n v="0"/>
    <n v="0"/>
    <n v="0"/>
    <n v="11"/>
    <n v="7"/>
    <n v="7"/>
    <n v="0"/>
    <n v="29"/>
    <x v="0"/>
    <m/>
    <m/>
    <x v="1"/>
    <m/>
    <m/>
    <x v="0"/>
    <m/>
    <m/>
    <x v="0"/>
    <m/>
    <m/>
    <x v="0"/>
    <m/>
    <m/>
    <x v="1"/>
    <m/>
    <n v="2611"/>
    <s v="JEFA DE CONTRATOS Y ESCRITURACIONES"/>
    <s v="Sí"/>
    <s v="No"/>
    <s v="Sí"/>
    <n v="4214"/>
    <s v="COBRADOR EXTERNO"/>
    <s v="No"/>
    <s v="No"/>
    <s v="Sí"/>
    <n v="4311"/>
    <s v="ENCARGADO DE TESORERIA"/>
    <s v="Sí"/>
    <s v="No"/>
    <m/>
    <m/>
    <m/>
    <m/>
    <m/>
    <m/>
    <m/>
    <m/>
    <m/>
    <m/>
    <m/>
    <m/>
    <m/>
    <m/>
    <m/>
    <m/>
    <m/>
    <m/>
    <m/>
    <m/>
    <m/>
    <m/>
    <m/>
    <m/>
    <m/>
    <m/>
    <m/>
    <m/>
    <m/>
    <m/>
    <m/>
    <m/>
    <m/>
    <m/>
    <m/>
    <x v="0"/>
    <x v="0"/>
    <x v="0"/>
    <x v="0"/>
    <x v="0"/>
    <x v="0"/>
    <x v="0"/>
    <x v="1"/>
    <x v="1"/>
    <x v="0"/>
    <x v="0"/>
    <x v="0"/>
    <x v="0"/>
    <m/>
    <m/>
    <m/>
    <s v="Redes sociales de la empresa (Facebook, Twitter, Instagram, etc)"/>
    <m/>
    <m/>
    <s v="Recomendaciones de trabajadores de la empresa u otros actores"/>
    <s v="Contratación de empresas de reclutamiento"/>
    <m/>
    <m/>
    <m/>
    <m/>
    <m/>
    <m/>
    <x v="0"/>
    <x v="0"/>
    <x v="0"/>
    <x v="1"/>
    <x v="0"/>
    <x v="1"/>
    <x v="0"/>
    <x v="0"/>
    <x v="0"/>
    <x v="1"/>
    <s v="Ninguna"/>
    <m/>
    <m/>
    <m/>
    <m/>
    <m/>
    <m/>
    <x v="1"/>
    <m/>
    <m/>
    <x v="2"/>
    <m/>
    <m/>
    <m/>
    <x v="0"/>
    <x v="0"/>
    <x v="0"/>
    <x v="0"/>
    <x v="0"/>
    <x v="0"/>
    <m/>
    <m/>
    <x v="2"/>
    <s v="Muy probable"/>
    <s v="Poco probable"/>
    <s v="Poco probable"/>
    <s v="Probable"/>
    <s v="Probable"/>
    <x v="1"/>
    <m/>
    <m/>
    <m/>
    <m/>
    <m/>
    <m/>
    <m/>
    <m/>
    <m/>
    <m/>
    <m/>
    <m/>
    <m/>
    <m/>
    <m/>
    <m/>
    <m/>
    <m/>
    <m/>
    <m/>
    <m/>
    <m/>
    <m/>
    <m/>
    <m/>
    <m/>
    <m/>
    <m/>
    <m/>
    <m/>
    <m/>
    <m/>
    <m/>
    <m/>
    <m/>
    <x v="0"/>
    <m/>
    <m/>
    <m/>
    <m/>
    <m/>
    <m/>
    <m/>
    <m/>
    <m/>
    <x v="1"/>
    <x v="0"/>
    <x v="0"/>
    <x v="1"/>
    <x v="0"/>
    <x v="1"/>
    <x v="0"/>
    <x v="0"/>
    <m/>
    <x v="0"/>
    <s v="CAPACITACION CON SEPRELAD"/>
    <s v="OTROS"/>
    <s v="OFICIAL DE CUMPLIMIENTOS"/>
    <n v="4419"/>
    <s v="CAPACITACION CON SEPRELAD"/>
    <s v="OTROS"/>
    <s v="DIRECTOR"/>
    <n v="1439"/>
    <s v="CAPACITACION CON SEPRELAD"/>
    <s v="OTROS"/>
    <s v="JEFA DE CONTRATOS"/>
    <n v="1212"/>
    <s v="CAPACITACION DE HERRAMIENTAS FINANCIERAS"/>
    <s v="Herramientas digitales para la gestión y productividad"/>
    <s v="GERENTE DE FINANZAS"/>
    <n v="1211"/>
    <s v="CAPACITACION DE TECNICAS DE VENTAS Y CAPTACION DE CLIENTES"/>
    <s v="Técnicas de ventas"/>
    <s v="VENDEDOR EXTERNO"/>
    <n v="3334"/>
    <m/>
    <m/>
    <m/>
    <m/>
    <s v="Si"/>
    <s v="Si"/>
    <s v="Si"/>
    <s v="Si"/>
    <s v="No"/>
    <m/>
    <x v="1"/>
    <s v="Muy importante"/>
    <s v="Muy importante"/>
    <s v="Importante"/>
    <s v="Importante"/>
    <s v="Importante"/>
    <s v="Importante"/>
    <s v="Importante"/>
    <s v="Ninguna"/>
    <m/>
    <x v="1"/>
    <x v="1"/>
    <x v="1"/>
    <x v="0"/>
    <x v="0"/>
    <x v="0"/>
    <x v="0"/>
    <x v="1"/>
    <x v="1"/>
    <x v="1"/>
    <x v="0"/>
    <x v="0"/>
    <m/>
    <s v="Gerente / Directivo"/>
    <m/>
    <n v="7"/>
    <n v="28"/>
    <s v="Completo"/>
    <m/>
    <m/>
    <m/>
    <m/>
    <m/>
    <m/>
    <s v="SEGUN INFORMO LA GERENTE EL ESTABLECIMIENTO INICIO EN 1979 PERO A PARTIR DEL 2017 SE INDEPENDIZO DE CROWNE PLAZA ,POR MOTIVO  DE QUE LAS ACTIVIDADES DEL RUBRO INMOBILIARIO Y HOTELERO ERAN MUY DISTINTOS,Y ASI CADA QUIEN SE MANEJA CON UNA RAZON SOCIAL DIFERENTE"/>
    <s v="31 a 50 personas ocupadas"/>
    <s v="11 a 30 personas ocupadas"/>
    <x v="0"/>
    <s v="Servicios inmobiliarios"/>
    <x v="0"/>
    <x v="1"/>
    <x v="0"/>
    <x v="1"/>
    <x v="0"/>
    <x v="0"/>
    <x v="0"/>
    <x v="0"/>
    <x v="0"/>
    <x v="0"/>
    <x v="1"/>
    <x v="0"/>
    <x v="0"/>
    <x v="0"/>
    <x v="0"/>
    <x v="0"/>
    <x v="0"/>
    <x v="0"/>
    <x v="1"/>
    <x v="1"/>
    <x v="1"/>
    <x v="0"/>
    <x v="0"/>
    <x v="0"/>
    <x v="0"/>
    <x v="0"/>
    <x v="0"/>
    <s v="NORMATIVAS Y REGULACIONES DEL MERCADO"/>
    <s v="NORMATIVAS Y REGULACIONES DEL MERCADO"/>
    <s v="NORMATIVAS Y REGULACIONES DEL MERCADO"/>
    <s v="GESTIÓN FINANCIERA"/>
    <s v="ATENCIÓN AL CLIENTE, RECEPCIÓN"/>
    <m/>
    <s v="PROGRAMAS GUBERNAMENTALES"/>
    <s v="PROGRAMAS GUBERNAMENTALES"/>
    <s v="PROGRAMAS GUBERNAMENTALES"/>
    <s v="ADMINISTRACIÓN Y GESTIÓN"/>
    <s v="ADMINISTRACIÓN Y GESTIÓN"/>
    <m/>
    <n v="10.1891891891892"/>
    <x v="2"/>
    <x v="1"/>
    <x v="0"/>
    <x v="0"/>
    <x v="0"/>
    <s v="Total"/>
  </r>
  <r>
    <n v="12951"/>
    <x v="0"/>
    <x v="0"/>
    <s v="San Roque"/>
    <n v="70201"/>
    <s v="SERVICIOS DE CONSULTORIA EN CONTABILIDAD"/>
    <s v="Servicio"/>
    <s v="Servicios a las empresas"/>
    <s v="Grandes (con 51 o más personas ocupadas)"/>
    <n v="26072024"/>
    <n v="26"/>
    <s v="Julio"/>
    <s v="Año Resultado Final"/>
    <n v="9"/>
    <n v="56"/>
    <n v="31072024"/>
    <n v="31"/>
    <s v="Julio"/>
    <s v="Año Resultado Final"/>
    <n v="1995"/>
    <n v="28"/>
    <x v="2"/>
    <s v="SERVICIO DE CONSULTORIA CONTABLE"/>
    <s v="Servicios de contabilidad, administración y asesoramiento de empresas, excepto los prestados por prof indep"/>
    <s v="Único"/>
    <x v="0"/>
    <m/>
    <m/>
    <n v="64"/>
    <n v="64"/>
    <n v="23"/>
    <n v="41"/>
    <n v="182.29629629629639"/>
    <n v="324.9629629629631"/>
    <n v="0"/>
    <n v="0"/>
    <n v="0"/>
    <n v="0"/>
    <n v="15.85185185185186"/>
    <n v="0"/>
    <n v="0"/>
    <n v="0"/>
    <n v="372.5185185185187"/>
    <n v="0"/>
    <n v="118.88888888888896"/>
    <n v="0"/>
    <n v="507.25925925925952"/>
    <n v="64"/>
    <n v="0"/>
    <n v="0"/>
    <n v="0"/>
    <n v="0"/>
    <n v="2"/>
    <n v="0"/>
    <n v="0"/>
    <n v="0"/>
    <n v="47"/>
    <n v="0"/>
    <n v="15"/>
    <n v="0"/>
    <n v="64"/>
    <x v="0"/>
    <m/>
    <m/>
    <x v="1"/>
    <m/>
    <m/>
    <x v="1"/>
    <s v="Decisión del directorio/propietarios de la empresa"/>
    <m/>
    <x v="0"/>
    <m/>
    <m/>
    <x v="0"/>
    <m/>
    <m/>
    <x v="1"/>
    <m/>
    <n v="4311"/>
    <s v="ASISTENTE DE CONTABILIDAD"/>
    <s v="Sí"/>
    <s v="Sí"/>
    <s v="Sí"/>
    <n v="4311"/>
    <s v="AUXILIAR DE AUDITORIA"/>
    <s v="Sí"/>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s v="Otra"/>
    <s v="FALTA DE MANEJO DE INGLES"/>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s v="Otra"/>
    <s v="FALTA DEL MANEJO DEL IDIOMA INGLES"/>
    <m/>
    <m/>
    <m/>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0"/>
    <x v="0"/>
    <x v="1"/>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2"/>
    <x v="1"/>
    <s v="Ninguna"/>
    <m/>
    <m/>
    <m/>
    <m/>
    <m/>
    <m/>
    <x v="1"/>
    <m/>
    <m/>
    <x v="1"/>
    <m/>
    <m/>
    <m/>
    <x v="1"/>
    <x v="1"/>
    <x v="1"/>
    <x v="1"/>
    <x v="1"/>
    <x v="1"/>
    <m/>
    <m/>
    <x v="2"/>
    <s v="Poco probable"/>
    <s v="Poco probable"/>
    <s v="Poco probable"/>
    <s v="Probable"/>
    <s v="Muy probable"/>
    <x v="0"/>
    <s v="auxiliar de contabilidad"/>
    <n v="4311"/>
    <n v="2"/>
    <n v="2"/>
    <n v="2"/>
    <n v="2"/>
    <n v="2"/>
    <s v="auxiliar de auditoria"/>
    <n v="4311"/>
    <n v="2"/>
    <n v="2"/>
    <n v="2"/>
    <n v="2"/>
    <n v="2"/>
    <m/>
    <m/>
    <m/>
    <m/>
    <m/>
    <m/>
    <m/>
    <m/>
    <m/>
    <m/>
    <m/>
    <m/>
    <m/>
    <m/>
    <m/>
    <m/>
    <m/>
    <m/>
    <m/>
    <m/>
    <m/>
    <x v="0"/>
    <m/>
    <m/>
    <m/>
    <m/>
    <m/>
    <m/>
    <m/>
    <m/>
    <m/>
    <x v="0"/>
    <x v="0"/>
    <x v="0"/>
    <x v="0"/>
    <x v="1"/>
    <x v="1"/>
    <x v="0"/>
    <x v="0"/>
    <m/>
    <x v="1"/>
    <m/>
    <m/>
    <m/>
    <m/>
    <m/>
    <m/>
    <m/>
    <m/>
    <m/>
    <m/>
    <m/>
    <m/>
    <m/>
    <m/>
    <m/>
    <m/>
    <m/>
    <m/>
    <m/>
    <m/>
    <m/>
    <m/>
    <m/>
    <m/>
    <m/>
    <m/>
    <m/>
    <m/>
    <m/>
    <m/>
    <x v="0"/>
    <s v="Importante"/>
    <s v="Importante"/>
    <s v="Importante"/>
    <s v="Importante"/>
    <s v="Importante"/>
    <s v="Importante"/>
    <s v="Importante"/>
    <s v="Ninguna"/>
    <m/>
    <x v="2"/>
    <x v="2"/>
    <x v="0"/>
    <x v="0"/>
    <x v="0"/>
    <x v="0"/>
    <x v="0"/>
    <x v="1"/>
    <x v="0"/>
    <x v="0"/>
    <x v="0"/>
    <x v="0"/>
    <m/>
    <s v="Jefe / Encargado (no propietario)"/>
    <m/>
    <n v="8"/>
    <n v="15"/>
    <s v="Completo"/>
    <m/>
    <m/>
    <m/>
    <m/>
    <m/>
    <m/>
    <m/>
    <s v="51 y más personas ocupadas"/>
    <s v="51 y más personas ocupadas"/>
    <x v="0"/>
    <s v="Servicios a las empresas"/>
    <x v="0"/>
    <x v="0"/>
    <x v="0"/>
    <x v="1"/>
    <x v="0"/>
    <x v="0"/>
    <x v="0"/>
    <x v="0"/>
    <x v="0"/>
    <x v="0"/>
    <x v="1"/>
    <x v="0"/>
    <x v="1"/>
    <x v="0"/>
    <x v="0"/>
    <x v="0"/>
    <x v="0"/>
    <x v="0"/>
    <x v="0"/>
    <x v="1"/>
    <x v="0"/>
    <x v="1"/>
    <x v="0"/>
    <x v="0"/>
    <x v="0"/>
    <x v="0"/>
    <x v="0"/>
    <m/>
    <m/>
    <m/>
    <m/>
    <m/>
    <m/>
    <m/>
    <m/>
    <m/>
    <m/>
    <m/>
    <m/>
    <n v="7.92592592592593"/>
    <x v="1"/>
    <x v="2"/>
    <x v="1"/>
    <x v="0"/>
    <x v="1"/>
    <s v="Total"/>
  </r>
  <r>
    <n v="13218"/>
    <x v="0"/>
    <x v="0"/>
    <s v="San Roque"/>
    <n v="74200"/>
    <s v="SERVICIOS DE REVELADO DE FOTOGRAFIAS"/>
    <s v="Servicio"/>
    <s v="Servicios a las empresas"/>
    <s v="Micro (5 a 10 personas ocupadas)"/>
    <n v="4072024"/>
    <n v="4"/>
    <s v="Julio"/>
    <s v="Año Resultado Final"/>
    <n v="11"/>
    <n v="0"/>
    <n v="5072024"/>
    <n v="5"/>
    <s v="Julio"/>
    <s v="Año Resultado Final"/>
    <n v="1982"/>
    <n v="41"/>
    <x v="1"/>
    <s v="SERVICIO FOTOGRAFICO"/>
    <s v="Actividades de fotografía"/>
    <s v="Único"/>
    <x v="0"/>
    <m/>
    <m/>
    <n v="5"/>
    <n v="5"/>
    <n v="3"/>
    <n v="2"/>
    <n v="39.805970149253696"/>
    <n v="26.537313432835798"/>
    <n v="0"/>
    <n v="0"/>
    <n v="0"/>
    <n v="0"/>
    <n v="53.074626865671597"/>
    <n v="0"/>
    <n v="0"/>
    <n v="0"/>
    <n v="0"/>
    <n v="13.268656716417899"/>
    <n v="0"/>
    <n v="0"/>
    <n v="66.343283582089498"/>
    <n v="5"/>
    <n v="0"/>
    <n v="0"/>
    <n v="0"/>
    <n v="0"/>
    <n v="4"/>
    <n v="0"/>
    <n v="0"/>
    <n v="0"/>
    <n v="0"/>
    <n v="1"/>
    <n v="0"/>
    <n v="0"/>
    <n v="5"/>
    <x v="0"/>
    <m/>
    <m/>
    <x v="1"/>
    <m/>
    <m/>
    <x v="0"/>
    <m/>
    <m/>
    <x v="0"/>
    <m/>
    <m/>
    <x v="0"/>
    <m/>
    <m/>
    <x v="0"/>
    <m/>
    <m/>
    <m/>
    <m/>
    <m/>
    <m/>
    <m/>
    <m/>
    <m/>
    <m/>
    <m/>
    <m/>
    <m/>
    <m/>
    <m/>
    <m/>
    <m/>
    <m/>
    <m/>
    <m/>
    <m/>
    <m/>
    <m/>
    <m/>
    <m/>
    <m/>
    <m/>
    <m/>
    <m/>
    <m/>
    <m/>
    <m/>
    <m/>
    <m/>
    <m/>
    <m/>
    <m/>
    <m/>
    <m/>
    <m/>
    <m/>
    <m/>
    <m/>
    <m/>
    <m/>
    <m/>
    <m/>
    <m/>
    <m/>
    <m/>
    <x v="1"/>
    <x v="0"/>
    <x v="0"/>
    <x v="0"/>
    <x v="0"/>
    <x v="0"/>
    <x v="0"/>
    <x v="1"/>
    <x v="0"/>
    <x v="1"/>
    <x v="1"/>
    <x v="1"/>
    <x v="0"/>
    <m/>
    <m/>
    <m/>
    <m/>
    <m/>
    <m/>
    <s v="Recomendaciones de trabajadores de la empresa u otros actores"/>
    <m/>
    <m/>
    <m/>
    <m/>
    <m/>
    <m/>
    <m/>
    <x v="0"/>
    <x v="0"/>
    <x v="0"/>
    <x v="0"/>
    <x v="1"/>
    <x v="0"/>
    <x v="0"/>
    <x v="0"/>
    <x v="0"/>
    <x v="1"/>
    <s v="Ninguna"/>
    <m/>
    <m/>
    <m/>
    <m/>
    <s v="Transformación de competencia"/>
    <s v="Transformación de competencia"/>
    <x v="0"/>
    <m/>
    <m/>
    <x v="0"/>
    <m/>
    <m/>
    <m/>
    <x v="0"/>
    <x v="0"/>
    <x v="1"/>
    <x v="1"/>
    <x v="1"/>
    <x v="1"/>
    <m/>
    <m/>
    <x v="2"/>
    <s v="Poco probable"/>
    <s v="Poco probable"/>
    <s v="Poco probable"/>
    <s v="Poco probable"/>
    <s v="Poco probable"/>
    <x v="2"/>
    <m/>
    <m/>
    <m/>
    <m/>
    <m/>
    <m/>
    <m/>
    <m/>
    <m/>
    <m/>
    <m/>
    <m/>
    <m/>
    <m/>
    <m/>
    <m/>
    <m/>
    <m/>
    <m/>
    <m/>
    <m/>
    <m/>
    <m/>
    <m/>
    <m/>
    <m/>
    <m/>
    <m/>
    <m/>
    <m/>
    <m/>
    <m/>
    <m/>
    <m/>
    <m/>
    <x v="0"/>
    <m/>
    <m/>
    <m/>
    <m/>
    <m/>
    <m/>
    <m/>
    <m/>
    <m/>
    <x v="1"/>
    <x v="0"/>
    <x v="1"/>
    <x v="1"/>
    <x v="0"/>
    <x v="0"/>
    <x v="0"/>
    <x v="0"/>
    <m/>
    <x v="0"/>
    <s v="ESPECIALIZACION Y HABILIDADES PARA ATRAER CLIENTES"/>
    <s v="Técnicas de recepción y atención al cliente"/>
    <s v="ATENCION AL CLIENTE"/>
    <n v="4226"/>
    <m/>
    <m/>
    <m/>
    <m/>
    <m/>
    <m/>
    <m/>
    <m/>
    <m/>
    <m/>
    <m/>
    <m/>
    <m/>
    <m/>
    <m/>
    <m/>
    <m/>
    <m/>
    <m/>
    <m/>
    <s v="No"/>
    <m/>
    <m/>
    <m/>
    <m/>
    <m/>
    <x v="0"/>
    <s v="Muy importante"/>
    <s v="Importante"/>
    <s v="Importante"/>
    <s v="Importante"/>
    <s v="Importante"/>
    <s v="Poco importante"/>
    <s v="Importante"/>
    <s v="Ninguna"/>
    <m/>
    <x v="2"/>
    <x v="2"/>
    <x v="0"/>
    <x v="0"/>
    <x v="2"/>
    <x v="0"/>
    <x v="1"/>
    <x v="1"/>
    <x v="1"/>
    <x v="1"/>
    <x v="1"/>
    <x v="0"/>
    <m/>
    <s v="Dueño o propietario"/>
    <m/>
    <n v="15"/>
    <n v="35"/>
    <s v="Completo"/>
    <m/>
    <m/>
    <m/>
    <m/>
    <m/>
    <m/>
    <s v="POR EL MOMENTO NO ESTAN INTERESADOS EN TRABAJAR CON SINAFOCAL PORQUE ESTAN EN UN PROCESO DE CAMBIO DE RUBRO Y CENTRAN TODOS SUS ESFUERZOS EN AUMENTAR LAS VENTAS."/>
    <s v="5 a 10 personas ocupadas"/>
    <s v="5 a 10 personas ocupadas"/>
    <x v="0"/>
    <s v="Servicios a las empresas"/>
    <x v="0"/>
    <x v="0"/>
    <x v="0"/>
    <x v="0"/>
    <x v="0"/>
    <x v="0"/>
    <x v="0"/>
    <x v="0"/>
    <x v="0"/>
    <x v="0"/>
    <x v="1"/>
    <x v="0"/>
    <x v="0"/>
    <x v="0"/>
    <x v="0"/>
    <x v="0"/>
    <x v="0"/>
    <x v="0"/>
    <x v="0"/>
    <x v="1"/>
    <x v="0"/>
    <x v="0"/>
    <x v="0"/>
    <x v="0"/>
    <x v="0"/>
    <x v="0"/>
    <x v="0"/>
    <s v="ATENCIÓN AL CLIENTE, RECEPCIÓN"/>
    <m/>
    <m/>
    <m/>
    <m/>
    <m/>
    <s v="ADMINISTRACIÓN Y GESTIÓN"/>
    <m/>
    <m/>
    <m/>
    <m/>
    <m/>
    <n v="13.268656716417899"/>
    <x v="0"/>
    <x v="0"/>
    <x v="0"/>
    <x v="0"/>
    <x v="0"/>
    <s v="Total"/>
  </r>
  <r>
    <n v="13349"/>
    <x v="0"/>
    <x v="0"/>
    <s v="San Roque"/>
    <n v="64190"/>
    <s v="SERVICIOS DE OTORGAMIENTO DE CREDITOS"/>
    <s v="Servicio"/>
    <s v="Intermediación financiera"/>
    <s v="Pequeñas (11 a 30 personas ocupadas)"/>
    <n v="5062024"/>
    <n v="5"/>
    <s v="Junio"/>
    <s v="Año Resultado Final"/>
    <n v="13"/>
    <n v="39"/>
    <n v="17062024"/>
    <n v="17"/>
    <s v="Junio"/>
    <s v="Año Resultado Final"/>
    <n v="1979"/>
    <n v="44"/>
    <x v="1"/>
    <s v="SERVICIO FINANCIERO"/>
    <s v="Otros tipos de intermediación monetaria"/>
    <s v="Casa Matriz"/>
    <x v="1"/>
    <n v="2"/>
    <n v="2"/>
    <n v="39"/>
    <n v="39"/>
    <n v="14"/>
    <n v="25"/>
    <n v="142.64864864864882"/>
    <n v="254.72972972973"/>
    <n v="0"/>
    <n v="0"/>
    <n v="0"/>
    <n v="0"/>
    <n v="112.08108108108121"/>
    <n v="0"/>
    <n v="10.1891891891892"/>
    <n v="0"/>
    <n v="203.783783783784"/>
    <n v="30.5675675675676"/>
    <n v="40.756756756756801"/>
    <n v="0"/>
    <n v="397.37837837837878"/>
    <n v="39"/>
    <n v="0"/>
    <n v="0"/>
    <n v="0"/>
    <n v="0"/>
    <n v="11"/>
    <n v="0"/>
    <n v="1"/>
    <n v="0"/>
    <n v="20"/>
    <n v="3"/>
    <n v="4"/>
    <n v="0"/>
    <n v="39"/>
    <x v="0"/>
    <m/>
    <m/>
    <x v="1"/>
    <m/>
    <m/>
    <x v="0"/>
    <m/>
    <m/>
    <x v="0"/>
    <m/>
    <m/>
    <x v="0"/>
    <m/>
    <m/>
    <x v="1"/>
    <m/>
    <n v="4416"/>
    <s v="ASISTENTE DE RRHH"/>
    <s v="Sí"/>
    <s v="No"/>
    <s v="Sí"/>
    <n v="4312"/>
    <s v="ASISTENTE DE OPERACIONES"/>
    <s v="Sí"/>
    <s v="No"/>
    <s v="No"/>
    <m/>
    <m/>
    <m/>
    <m/>
    <m/>
    <m/>
    <m/>
    <m/>
    <m/>
    <m/>
    <m/>
    <m/>
    <m/>
    <m/>
    <m/>
    <m/>
    <m/>
    <m/>
    <m/>
    <m/>
    <m/>
    <m/>
    <m/>
    <m/>
    <m/>
    <m/>
    <m/>
    <m/>
    <m/>
    <m/>
    <m/>
    <m/>
    <m/>
    <m/>
    <m/>
    <m/>
    <m/>
    <m/>
    <m/>
    <x v="0"/>
    <x v="0"/>
    <x v="0"/>
    <x v="0"/>
    <x v="0"/>
    <x v="0"/>
    <x v="0"/>
    <x v="1"/>
    <x v="0"/>
    <x v="0"/>
    <x v="0"/>
    <x v="0"/>
    <x v="0"/>
    <m/>
    <m/>
    <s v="Plataforma web privada gratuita (Bolsas de trabajo) (excluyendo redes sociales)"/>
    <m/>
    <m/>
    <s v="Redes de profesionales o egresados"/>
    <s v="Recomendaciones de trabajadores de la empresa u otros actores"/>
    <s v="Contratación de empresas de reclutamiento"/>
    <m/>
    <m/>
    <s v="Contactos personales del empleador"/>
    <s v="Banco de currículos de la empresa"/>
    <m/>
    <m/>
    <x v="0"/>
    <x v="0"/>
    <x v="0"/>
    <x v="1"/>
    <x v="0"/>
    <x v="1"/>
    <x v="0"/>
    <x v="1"/>
    <x v="0"/>
    <x v="2"/>
    <s v="Ninguna"/>
    <m/>
    <m/>
    <m/>
    <m/>
    <m/>
    <m/>
    <x v="1"/>
    <m/>
    <s v="Nuevas contrataciones"/>
    <x v="3"/>
    <m/>
    <m/>
    <m/>
    <x v="0"/>
    <x v="0"/>
    <x v="0"/>
    <x v="0"/>
    <x v="0"/>
    <x v="0"/>
    <m/>
    <m/>
    <x v="2"/>
    <s v="Muy probable"/>
    <s v="Poco probable"/>
    <s v="Poco probable"/>
    <s v="Muy probable"/>
    <s v="Muy probable"/>
    <x v="0"/>
    <s v="JEFE DE AGENCIA"/>
    <n v="1346"/>
    <n v="1"/>
    <n v="0"/>
    <n v="0"/>
    <n v="0"/>
    <n v="0"/>
    <s v="EJECUTIVO DE CREDITO"/>
    <n v="3312"/>
    <n v="1"/>
    <n v="0"/>
    <n v="0"/>
    <n v="0"/>
    <n v="0"/>
    <s v="CAJERO"/>
    <n v="4211"/>
    <n v="1"/>
    <n v="1"/>
    <n v="0"/>
    <n v="0"/>
    <n v="0"/>
    <s v="ASISTENTE DE AGENCIA"/>
    <n v="3343"/>
    <n v="1"/>
    <n v="0"/>
    <n v="0"/>
    <n v="0"/>
    <n v="0"/>
    <s v="GESTOR DE AGENCIA"/>
    <n v="3411"/>
    <n v="1"/>
    <n v="0"/>
    <n v="0"/>
    <n v="0"/>
    <n v="0"/>
    <x v="0"/>
    <m/>
    <m/>
    <m/>
    <m/>
    <m/>
    <m/>
    <m/>
    <m/>
    <m/>
    <x v="0"/>
    <x v="0"/>
    <x v="0"/>
    <x v="0"/>
    <x v="1"/>
    <x v="1"/>
    <x v="0"/>
    <x v="0"/>
    <m/>
    <x v="0"/>
    <s v="ATENCION AL SOCIO"/>
    <s v="Técnicas de recepción y atención al cliente"/>
    <s v="RECEPCIONISTA"/>
    <n v="4226"/>
    <s v="CAPACITACION PARA CAJEROS"/>
    <s v="Operación de caja comercial"/>
    <s v="CAJEROS"/>
    <n v="4211"/>
    <s v="ATENCION AL SOCIO"/>
    <s v="Técnicas de recepción y atención al cliente"/>
    <s v="CAJERO"/>
    <n v="4211"/>
    <s v="CAPACITACION DE AUDITORIA"/>
    <s v="Auditoría de sistemas de gestión"/>
    <s v="AUDITOR"/>
    <n v="2411"/>
    <s v="CAPACITACION ACTUALIZADA DE CONTABILIDAD"/>
    <s v="Contabilidad básica"/>
    <s v="CONTADOR"/>
    <n v="2411"/>
    <s v="ACTUALIZACIONES EN GENERAL DE GESTIONES DE TALENTOS HUMANOS"/>
    <s v="Gestión integrada de recursos humanos"/>
    <s v="JEFA DE TALENTO HUMANO"/>
    <n v="2423"/>
    <s v="Si"/>
    <s v="Si"/>
    <s v="Si"/>
    <s v="Si"/>
    <s v="Si"/>
    <s v="No"/>
    <x v="1"/>
    <s v="Muy importante"/>
    <s v="Muy importante"/>
    <s v="Muy importante"/>
    <s v="Muy importante"/>
    <s v="Muy importante"/>
    <s v="Importante"/>
    <s v="Muy importante"/>
    <s v="Ninguna"/>
    <m/>
    <x v="0"/>
    <x v="2"/>
    <x v="0"/>
    <x v="1"/>
    <x v="0"/>
    <x v="0"/>
    <x v="0"/>
    <x v="0"/>
    <x v="0"/>
    <x v="0"/>
    <x v="0"/>
    <x v="0"/>
    <m/>
    <s v="Gerente / Directivo"/>
    <m/>
    <n v="13"/>
    <n v="44"/>
    <s v="Completo"/>
    <m/>
    <m/>
    <m/>
    <m/>
    <m/>
    <m/>
    <s v="NINGUNA"/>
    <s v="31 a 50 personas ocupadas"/>
    <s v="31 a 50 personas ocupadas"/>
    <x v="0"/>
    <s v="Intermediación financiera"/>
    <x v="0"/>
    <x v="0"/>
    <x v="0"/>
    <x v="1"/>
    <x v="0"/>
    <x v="0"/>
    <x v="0"/>
    <x v="0"/>
    <x v="0"/>
    <x v="1"/>
    <x v="1"/>
    <x v="1"/>
    <x v="1"/>
    <x v="0"/>
    <x v="0"/>
    <x v="0"/>
    <x v="0"/>
    <x v="0"/>
    <x v="0"/>
    <x v="0"/>
    <x v="0"/>
    <x v="0"/>
    <x v="0"/>
    <x v="0"/>
    <x v="0"/>
    <x v="0"/>
    <x v="0"/>
    <s v="ATENCIÓN AL CLIENTE, RECEPCIÓN"/>
    <s v="USO Y MANEJO DE CAJAS"/>
    <s v="ATENCIÓN AL CLIENTE, RECEPCIÓN"/>
    <s v="CONTABILIDAD Y AUDITORIA"/>
    <s v="CONTABILIDAD Y AUDITORIA"/>
    <s v="GESTIÓN DEL TALENTO HUMANO"/>
    <s v="ADMINISTRACIÓN Y GESTIÓN"/>
    <s v="ADMINISTRACIÓN Y GESTIÓN"/>
    <s v="ADMINISTRACIÓN Y GESTIÓN"/>
    <s v="ADMINISTRACIÓN Y GESTIÓN"/>
    <s v="ADMINISTRACIÓN Y GESTIÓN"/>
    <s v="ADMINISTRACIÓN Y GESTIÓN"/>
    <n v="10.1891891891892"/>
    <x v="1"/>
    <x v="1"/>
    <x v="0"/>
    <x v="0"/>
    <x v="0"/>
    <s v="Total"/>
  </r>
  <r>
    <n v="13353"/>
    <x v="0"/>
    <x v="0"/>
    <s v="San Roque"/>
    <n v="85220"/>
    <s v="SERVICIOS DE CAPACITACION Y FORMACION PARA EL PRIMER EMPLEO"/>
    <s v="Servicio"/>
    <s v="Servicios a los hogares"/>
    <s v="Medianas (31 a 50 personas ocupadas)"/>
    <n v="5062024"/>
    <n v="5"/>
    <s v="Junio"/>
    <s v="Año Resultado Final"/>
    <n v="14"/>
    <n v="35"/>
    <n v="17062024"/>
    <n v="17"/>
    <s v="Junio"/>
    <s v="Año Resultado Final"/>
    <n v="1962"/>
    <n v="61"/>
    <x v="1"/>
    <s v="SERVICIO DE CAPACITACIÓN Y FORMACION EN BUSCA DEL PRIMER EMPLEO"/>
    <s v="Otros tipos de enseñanza n.c.p."/>
    <s v="Único"/>
    <x v="0"/>
    <m/>
    <m/>
    <n v="27"/>
    <n v="27"/>
    <n v="14"/>
    <n v="13"/>
    <n v="220.12048192771138"/>
    <n v="204.3975903614463"/>
    <n v="0"/>
    <n v="0"/>
    <n v="0"/>
    <n v="0"/>
    <n v="110.06024096385569"/>
    <n v="31.445783132530199"/>
    <n v="0"/>
    <n v="0"/>
    <n v="94.3373493975906"/>
    <n v="47.1686746987953"/>
    <n v="141.50602409638589"/>
    <n v="0"/>
    <n v="424.51807228915766"/>
    <n v="27"/>
    <n v="0"/>
    <n v="0"/>
    <n v="0"/>
    <n v="0"/>
    <n v="7"/>
    <n v="2"/>
    <n v="0"/>
    <n v="0"/>
    <n v="6"/>
    <n v="3"/>
    <n v="9"/>
    <n v="0"/>
    <n v="27"/>
    <x v="0"/>
    <m/>
    <m/>
    <x v="1"/>
    <m/>
    <m/>
    <x v="0"/>
    <m/>
    <m/>
    <x v="0"/>
    <m/>
    <m/>
    <x v="0"/>
    <m/>
    <m/>
    <x v="0"/>
    <m/>
    <m/>
    <m/>
    <m/>
    <m/>
    <m/>
    <m/>
    <m/>
    <m/>
    <m/>
    <m/>
    <m/>
    <m/>
    <m/>
    <m/>
    <m/>
    <m/>
    <m/>
    <m/>
    <m/>
    <m/>
    <m/>
    <m/>
    <m/>
    <m/>
    <m/>
    <m/>
    <m/>
    <m/>
    <m/>
    <m/>
    <m/>
    <m/>
    <m/>
    <m/>
    <m/>
    <m/>
    <m/>
    <m/>
    <m/>
    <m/>
    <m/>
    <m/>
    <m/>
    <m/>
    <m/>
    <m/>
    <m/>
    <m/>
    <m/>
    <x v="0"/>
    <x v="0"/>
    <x v="0"/>
    <x v="1"/>
    <x v="0"/>
    <x v="1"/>
    <x v="0"/>
    <x v="1"/>
    <x v="1"/>
    <x v="0"/>
    <x v="0"/>
    <x v="0"/>
    <x v="0"/>
    <m/>
    <m/>
    <m/>
    <m/>
    <m/>
    <m/>
    <m/>
    <m/>
    <m/>
    <m/>
    <m/>
    <s v="Banco de currículos de la empresa"/>
    <m/>
    <m/>
    <x v="0"/>
    <x v="0"/>
    <x v="0"/>
    <x v="1"/>
    <x v="0"/>
    <x v="2"/>
    <x v="2"/>
    <x v="1"/>
    <x v="0"/>
    <x v="0"/>
    <s v="Ninguna"/>
    <m/>
    <m/>
    <m/>
    <m/>
    <m/>
    <m/>
    <x v="1"/>
    <s v="Transformación de competencia"/>
    <s v="Transformación de competencia"/>
    <x v="2"/>
    <s v="Nuevas contrataciones"/>
    <m/>
    <m/>
    <x v="1"/>
    <x v="0"/>
    <x v="1"/>
    <x v="0"/>
    <x v="0"/>
    <x v="0"/>
    <m/>
    <m/>
    <x v="2"/>
    <s v="Probable"/>
    <s v="Poco probable"/>
    <s v="Poco probable"/>
    <s v="Probable"/>
    <s v="Probable"/>
    <x v="0"/>
    <s v="Coordinador de sede para nueva sucursal"/>
    <n v="1345"/>
    <n v="1"/>
    <n v="1"/>
    <n v="1"/>
    <n v="1"/>
    <n v="1"/>
    <s v="ASISTENTE DE COORDINACION DE LA SUCURSAL"/>
    <n v="3343"/>
    <n v="2"/>
    <n v="0"/>
    <n v="0"/>
    <n v="0"/>
    <n v="0"/>
    <m/>
    <m/>
    <m/>
    <m/>
    <m/>
    <m/>
    <m/>
    <m/>
    <m/>
    <m/>
    <m/>
    <m/>
    <m/>
    <m/>
    <m/>
    <m/>
    <m/>
    <m/>
    <m/>
    <m/>
    <m/>
    <x v="0"/>
    <m/>
    <m/>
    <m/>
    <m/>
    <m/>
    <m/>
    <m/>
    <m/>
    <m/>
    <x v="0"/>
    <x v="0"/>
    <x v="0"/>
    <x v="0"/>
    <x v="1"/>
    <x v="1"/>
    <x v="0"/>
    <x v="0"/>
    <m/>
    <x v="0"/>
    <s v="CAPACITACION DE  COMPUTACION AVANZADA"/>
    <s v="Operación básica de computadoras"/>
    <s v="ADMINISTRADOR"/>
    <n v="2421"/>
    <s v="CAPACITACION DE INTELIGENCIA ARTIFICIAL"/>
    <s v="Herramientas digitales para la gestión y productividad"/>
    <s v="CAPACITADORES PARA EL PRIMER EMPLEO"/>
    <n v="2359"/>
    <m/>
    <m/>
    <m/>
    <m/>
    <m/>
    <m/>
    <m/>
    <m/>
    <m/>
    <m/>
    <m/>
    <m/>
    <m/>
    <m/>
    <m/>
    <m/>
    <s v="Si"/>
    <s v="No"/>
    <m/>
    <m/>
    <m/>
    <m/>
    <x v="1"/>
    <s v="Importante"/>
    <s v="Muy importante"/>
    <s v="Importante"/>
    <s v="Importante"/>
    <s v="Importante"/>
    <s v="Importante"/>
    <s v="Muy importante"/>
    <s v="Ninguna"/>
    <m/>
    <x v="2"/>
    <x v="2"/>
    <x v="0"/>
    <x v="0"/>
    <x v="0"/>
    <x v="0"/>
    <x v="0"/>
    <x v="0"/>
    <x v="0"/>
    <x v="0"/>
    <x v="0"/>
    <x v="0"/>
    <m/>
    <s v="Gerente / Directivo"/>
    <m/>
    <n v="14"/>
    <n v="31"/>
    <s v="Completo"/>
    <m/>
    <m/>
    <m/>
    <m/>
    <m/>
    <m/>
    <s v="NINGUNA"/>
    <s v="11 a 30 personas ocupadas"/>
    <s v="11 a 30 personas ocupadas"/>
    <x v="0"/>
    <s v="Servicios a los hogares"/>
    <x v="0"/>
    <x v="0"/>
    <x v="0"/>
    <x v="0"/>
    <x v="0"/>
    <x v="0"/>
    <x v="0"/>
    <x v="0"/>
    <x v="0"/>
    <x v="1"/>
    <x v="1"/>
    <x v="1"/>
    <x v="0"/>
    <x v="0"/>
    <x v="0"/>
    <x v="0"/>
    <x v="0"/>
    <x v="0"/>
    <x v="0"/>
    <x v="0"/>
    <x v="0"/>
    <x v="1"/>
    <x v="0"/>
    <x v="0"/>
    <x v="0"/>
    <x v="0"/>
    <x v="0"/>
    <s v="OFIMATICA"/>
    <s v="HERRAMIENTAS DE ANÁLISIS DE DATOS"/>
    <m/>
    <m/>
    <m/>
    <m/>
    <s v="TIC"/>
    <s v="TIC"/>
    <m/>
    <m/>
    <m/>
    <m/>
    <n v="15.722891566265099"/>
    <x v="0"/>
    <x v="0"/>
    <x v="0"/>
    <x v="0"/>
    <x v="0"/>
    <s v="Total"/>
  </r>
  <r>
    <n v="13521"/>
    <x v="0"/>
    <x v="0"/>
    <s v="San Roque"/>
    <n v="18110"/>
    <s v="ACTIVIDADES DE IMPRESION SOBRE PAPELES"/>
    <s v="Industria"/>
    <s v="Manufactura"/>
    <s v="Pequeñas (11 a 30 personas ocupadas)"/>
    <n v="5062024"/>
    <n v="5"/>
    <s v="Junio"/>
    <s v="Año Resultado Final"/>
    <n v="9"/>
    <n v="52"/>
    <n v="6062024"/>
    <n v="6"/>
    <s v="Junio"/>
    <s v="Año Resultado Final"/>
    <n v="1984"/>
    <n v="39"/>
    <x v="1"/>
    <s v="SERVICIO DE IMPRESION SOBRE PAPEL EN GRAL"/>
    <s v="Actividades de impresión"/>
    <s v="Único"/>
    <x v="0"/>
    <m/>
    <m/>
    <n v="40"/>
    <n v="40"/>
    <n v="29"/>
    <n v="11"/>
    <n v="332.18181818181949"/>
    <n v="126.0000000000005"/>
    <n v="0"/>
    <n v="0"/>
    <n v="0"/>
    <n v="0"/>
    <n v="343.63636363636499"/>
    <n v="0"/>
    <n v="0"/>
    <n v="0"/>
    <n v="57.272727272727494"/>
    <n v="57.272727272727494"/>
    <n v="0"/>
    <n v="0"/>
    <n v="458.18181818181995"/>
    <n v="40"/>
    <n v="0"/>
    <n v="0"/>
    <n v="0"/>
    <n v="0"/>
    <n v="30"/>
    <n v="0"/>
    <n v="0"/>
    <n v="0"/>
    <n v="5"/>
    <n v="5"/>
    <n v="0"/>
    <n v="0"/>
    <n v="40"/>
    <x v="0"/>
    <m/>
    <m/>
    <x v="1"/>
    <m/>
    <m/>
    <x v="0"/>
    <m/>
    <m/>
    <x v="0"/>
    <m/>
    <m/>
    <x v="0"/>
    <m/>
    <m/>
    <x v="0"/>
    <m/>
    <m/>
    <m/>
    <m/>
    <m/>
    <m/>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0"/>
    <x v="2"/>
    <x v="0"/>
    <s v="Ninguna"/>
    <m/>
    <m/>
    <m/>
    <m/>
    <m/>
    <m/>
    <x v="1"/>
    <m/>
    <m/>
    <x v="1"/>
    <s v="Transformación de competencia"/>
    <m/>
    <m/>
    <x v="0"/>
    <x v="0"/>
    <x v="0"/>
    <x v="0"/>
    <x v="0"/>
    <x v="0"/>
    <m/>
    <m/>
    <x v="0"/>
    <s v="Poco probable"/>
    <s v="Poco probable"/>
    <s v="Muy probable"/>
    <s v="Probable"/>
    <s v="Muy probable"/>
    <x v="3"/>
    <m/>
    <m/>
    <m/>
    <m/>
    <m/>
    <m/>
    <m/>
    <m/>
    <m/>
    <m/>
    <m/>
    <m/>
    <m/>
    <m/>
    <m/>
    <m/>
    <m/>
    <m/>
    <m/>
    <m/>
    <m/>
    <m/>
    <m/>
    <m/>
    <m/>
    <m/>
    <m/>
    <m/>
    <m/>
    <m/>
    <m/>
    <m/>
    <m/>
    <m/>
    <m/>
    <x v="0"/>
    <m/>
    <m/>
    <m/>
    <m/>
    <m/>
    <m/>
    <m/>
    <m/>
    <m/>
    <x v="0"/>
    <x v="0"/>
    <x v="0"/>
    <x v="0"/>
    <x v="1"/>
    <x v="1"/>
    <x v="0"/>
    <x v="0"/>
    <m/>
    <x v="1"/>
    <m/>
    <m/>
    <m/>
    <m/>
    <m/>
    <m/>
    <m/>
    <m/>
    <m/>
    <m/>
    <m/>
    <m/>
    <m/>
    <m/>
    <m/>
    <m/>
    <m/>
    <m/>
    <m/>
    <m/>
    <m/>
    <m/>
    <m/>
    <m/>
    <m/>
    <m/>
    <m/>
    <m/>
    <m/>
    <m/>
    <x v="0"/>
    <s v="Muy importante"/>
    <s v="Importante"/>
    <s v="Importante"/>
    <s v="Importante"/>
    <s v="Muy importante"/>
    <s v="Muy importante"/>
    <s v="Poco importante"/>
    <s v="Ninguna"/>
    <m/>
    <x v="2"/>
    <x v="2"/>
    <x v="0"/>
    <x v="0"/>
    <x v="0"/>
    <x v="0"/>
    <x v="0"/>
    <x v="1"/>
    <x v="0"/>
    <x v="1"/>
    <x v="0"/>
    <x v="0"/>
    <m/>
    <s v="Administrador/Contador"/>
    <m/>
    <n v="14"/>
    <n v="43"/>
    <s v="Completo"/>
    <m/>
    <m/>
    <m/>
    <m/>
    <m/>
    <m/>
    <s v="NINGUNA"/>
    <s v="31 a 50 personas ocupadas"/>
    <s v="31 a 50 personas ocupadas"/>
    <x v="1"/>
    <s v="Manufactura"/>
    <x v="0"/>
    <x v="0"/>
    <x v="0"/>
    <x v="0"/>
    <x v="0"/>
    <x v="0"/>
    <x v="0"/>
    <x v="0"/>
    <x v="0"/>
    <x v="0"/>
    <x v="1"/>
    <x v="0"/>
    <x v="0"/>
    <x v="0"/>
    <x v="0"/>
    <x v="0"/>
    <x v="0"/>
    <x v="0"/>
    <x v="0"/>
    <x v="1"/>
    <x v="0"/>
    <x v="1"/>
    <x v="0"/>
    <x v="0"/>
    <x v="0"/>
    <x v="0"/>
    <x v="0"/>
    <m/>
    <m/>
    <m/>
    <m/>
    <m/>
    <m/>
    <m/>
    <m/>
    <m/>
    <m/>
    <m/>
    <m/>
    <n v="11.454545454545499"/>
    <x v="0"/>
    <x v="0"/>
    <x v="0"/>
    <x v="0"/>
    <x v="1"/>
    <s v="Total"/>
  </r>
  <r>
    <n v="13548"/>
    <x v="0"/>
    <x v="0"/>
    <s v="San Roque"/>
    <n v="43309"/>
    <s v="SERVICIO DE INSTALACION DE VIDRIOS EN EDIFICIOS"/>
    <s v="Industria"/>
    <s v="Construcción"/>
    <s v="Pequeñas (11 a 30 personas ocupadas)"/>
    <n v="5062024"/>
    <n v="5"/>
    <s v="Junio"/>
    <s v="Año Resultado Final"/>
    <n v="15"/>
    <n v="54"/>
    <n v="25072024"/>
    <n v="25"/>
    <s v="Julio"/>
    <s v="Año Resultado Final"/>
    <n v="1974"/>
    <n v="49"/>
    <x v="1"/>
    <s v="COMERCIO AL POR MENOR DE VIDRIO"/>
    <s v="Comercio al por menor de vidrio"/>
    <s v="Único"/>
    <x v="0"/>
    <m/>
    <m/>
    <n v="40"/>
    <n v="40"/>
    <n v="36"/>
    <n v="4"/>
    <n v="450"/>
    <n v="50"/>
    <n v="0"/>
    <n v="0"/>
    <n v="0"/>
    <n v="0"/>
    <n v="350"/>
    <n v="0"/>
    <n v="0"/>
    <n v="0"/>
    <n v="150"/>
    <n v="0"/>
    <n v="0"/>
    <n v="0"/>
    <n v="500"/>
    <n v="40"/>
    <n v="0"/>
    <n v="0"/>
    <n v="0"/>
    <n v="0"/>
    <n v="28"/>
    <n v="0"/>
    <n v="0"/>
    <n v="0"/>
    <n v="12"/>
    <n v="0"/>
    <n v="0"/>
    <n v="0"/>
    <n v="40"/>
    <x v="0"/>
    <m/>
    <m/>
    <x v="0"/>
    <s v="Decisión del directorio/propietarios de la empresa"/>
    <m/>
    <x v="0"/>
    <m/>
    <m/>
    <x v="0"/>
    <m/>
    <m/>
    <x v="0"/>
    <m/>
    <m/>
    <x v="1"/>
    <m/>
    <n v="3343"/>
    <s v="ASISTENTE ADMINISTRATIVO"/>
    <s v="Sí"/>
    <s v="No"/>
    <s v="Sí"/>
    <n v="4311"/>
    <s v="ENCARGADO DE PRESUPUESTO"/>
    <s v="Sí"/>
    <s v="No"/>
    <s v="No"/>
    <m/>
    <m/>
    <m/>
    <m/>
    <m/>
    <m/>
    <m/>
    <m/>
    <m/>
    <m/>
    <m/>
    <m/>
    <m/>
    <m/>
    <m/>
    <m/>
    <m/>
    <m/>
    <m/>
    <m/>
    <m/>
    <m/>
    <m/>
    <m/>
    <m/>
    <m/>
    <m/>
    <m/>
    <m/>
    <m/>
    <m/>
    <m/>
    <m/>
    <m/>
    <m/>
    <m/>
    <m/>
    <m/>
    <m/>
    <x v="0"/>
    <x v="0"/>
    <x v="0"/>
    <x v="1"/>
    <x v="1"/>
    <x v="0"/>
    <x v="0"/>
    <x v="0"/>
    <x v="0"/>
    <x v="0"/>
    <x v="0"/>
    <x v="0"/>
    <x v="1"/>
    <s v="VIDA Y RESIDENCIA Y ANTECEDENTES"/>
    <m/>
    <m/>
    <s v="Redes sociales de la empresa (Facebook, Twitter, Instagram, etc)"/>
    <m/>
    <m/>
    <m/>
    <m/>
    <m/>
    <m/>
    <m/>
    <m/>
    <m/>
    <m/>
    <x v="0"/>
    <x v="0"/>
    <x v="0"/>
    <x v="1"/>
    <x v="0"/>
    <x v="1"/>
    <x v="0"/>
    <x v="0"/>
    <x v="1"/>
    <x v="2"/>
    <s v="Ninguna"/>
    <m/>
    <m/>
    <m/>
    <m/>
    <m/>
    <m/>
    <x v="1"/>
    <m/>
    <m/>
    <x v="1"/>
    <m/>
    <m/>
    <m/>
    <x v="1"/>
    <x v="1"/>
    <x v="1"/>
    <x v="1"/>
    <x v="1"/>
    <x v="1"/>
    <m/>
    <m/>
    <x v="0"/>
    <s v="Poco probable"/>
    <s v="Poco probable"/>
    <s v="Poco probable"/>
    <s v="Probable"/>
    <s v="Probable"/>
    <x v="1"/>
    <m/>
    <m/>
    <m/>
    <m/>
    <m/>
    <m/>
    <m/>
    <m/>
    <m/>
    <m/>
    <m/>
    <m/>
    <m/>
    <m/>
    <m/>
    <m/>
    <m/>
    <m/>
    <m/>
    <m/>
    <m/>
    <m/>
    <m/>
    <m/>
    <m/>
    <m/>
    <m/>
    <m/>
    <m/>
    <m/>
    <m/>
    <m/>
    <m/>
    <m/>
    <m/>
    <x v="0"/>
    <m/>
    <m/>
    <m/>
    <m/>
    <m/>
    <m/>
    <m/>
    <m/>
    <m/>
    <x v="0"/>
    <x v="0"/>
    <x v="0"/>
    <x v="0"/>
    <x v="1"/>
    <x v="1"/>
    <x v="0"/>
    <x v="0"/>
    <m/>
    <x v="0"/>
    <s v="CAPACITACION EN MANEJO DE MAQUINARIAS DE PVC"/>
    <s v="Operación y mantenimiento de maquinarias industriales"/>
    <s v="OPERARIO DE MAQUINARIA DE PBC"/>
    <n v="8142"/>
    <m/>
    <m/>
    <m/>
    <m/>
    <m/>
    <m/>
    <m/>
    <m/>
    <m/>
    <m/>
    <m/>
    <m/>
    <m/>
    <m/>
    <m/>
    <m/>
    <m/>
    <m/>
    <m/>
    <m/>
    <s v="No"/>
    <m/>
    <m/>
    <m/>
    <m/>
    <m/>
    <x v="0"/>
    <s v="Importante"/>
    <s v="Importante"/>
    <s v="Importante"/>
    <s v="Importante"/>
    <s v="Muy importante"/>
    <s v="Muy importante"/>
    <s v="Muy importante"/>
    <s v="Ninguna"/>
    <m/>
    <x v="2"/>
    <x v="2"/>
    <x v="0"/>
    <x v="0"/>
    <x v="0"/>
    <x v="2"/>
    <x v="1"/>
    <x v="1"/>
    <x v="1"/>
    <x v="1"/>
    <x v="1"/>
    <x v="0"/>
    <m/>
    <s v="Gerente / Directivo"/>
    <m/>
    <n v="13"/>
    <n v="55"/>
    <s v="Completo"/>
    <m/>
    <m/>
    <m/>
    <m/>
    <m/>
    <m/>
    <s v="LA RAZON SOCIAL Y RUC MODIFICARON A PARTIR DEL 2017"/>
    <s v="31 a 50 personas ocupadas"/>
    <s v="31 a 50 personas ocupadas"/>
    <x v="2"/>
    <s v="Comercio"/>
    <x v="0"/>
    <x v="0"/>
    <x v="1"/>
    <x v="1"/>
    <x v="0"/>
    <x v="0"/>
    <x v="0"/>
    <x v="0"/>
    <x v="0"/>
    <x v="0"/>
    <x v="1"/>
    <x v="0"/>
    <x v="0"/>
    <x v="0"/>
    <x v="0"/>
    <x v="0"/>
    <x v="0"/>
    <x v="0"/>
    <x v="0"/>
    <x v="1"/>
    <x v="0"/>
    <x v="1"/>
    <x v="0"/>
    <x v="0"/>
    <x v="0"/>
    <x v="1"/>
    <x v="0"/>
    <s v="USO Y REPARACIÓN DE MAQUINARIAS, HERRAMIENTAS Y EQUIPOS"/>
    <m/>
    <m/>
    <m/>
    <m/>
    <m/>
    <s v="USO Y REPARACIÓN DE MAQUINARIAS, HERRAMIENTAS Y EQUIPOS"/>
    <m/>
    <m/>
    <m/>
    <m/>
    <m/>
    <n v="12.5"/>
    <x v="1"/>
    <x v="1"/>
    <x v="1"/>
    <x v="0"/>
    <x v="0"/>
    <s v="Total"/>
  </r>
  <r>
    <n v="13551"/>
    <x v="0"/>
    <x v="0"/>
    <s v="San Roque"/>
    <n v="46202"/>
    <s v="VENTA AL POR MAYOR DE ANIMALES VIVOS"/>
    <s v="Comercio"/>
    <s v="Comercio"/>
    <s v="Medianas (31 a 50 personas ocupadas)"/>
    <n v="25062024"/>
    <n v="25"/>
    <s v="Junio"/>
    <s v="Año Resultado Final"/>
    <n v="14"/>
    <n v="33"/>
    <n v="25062024"/>
    <n v="25"/>
    <s v="Junio"/>
    <s v="Año Resultado Final"/>
    <n v="1983"/>
    <n v="40"/>
    <x v="1"/>
    <s v="VENTA AL POR MAYOR DE GANADO VIVO PARA FRIGORIFICOS"/>
    <s v="Comercio al por mayor de materias primas pecuarias y animales vivos"/>
    <s v="Oficina administrativa"/>
    <x v="1"/>
    <n v="5"/>
    <n v="2"/>
    <n v="130"/>
    <n v="20"/>
    <n v="5"/>
    <n v="15"/>
    <n v="64.347826086956502"/>
    <n v="193.04347826086948"/>
    <n v="0"/>
    <n v="0"/>
    <n v="0"/>
    <n v="0"/>
    <n v="0"/>
    <n v="0"/>
    <n v="0"/>
    <n v="0"/>
    <n v="167.30434782608688"/>
    <n v="90.086956521739097"/>
    <n v="0"/>
    <n v="0"/>
    <n v="257.39130434782601"/>
    <n v="20"/>
    <n v="0"/>
    <n v="0"/>
    <n v="0"/>
    <n v="0"/>
    <n v="0"/>
    <n v="0"/>
    <n v="0"/>
    <n v="0"/>
    <n v="13"/>
    <n v="7"/>
    <n v="0"/>
    <n v="0"/>
    <n v="20"/>
    <x v="0"/>
    <m/>
    <m/>
    <x v="1"/>
    <m/>
    <m/>
    <x v="0"/>
    <m/>
    <m/>
    <x v="0"/>
    <m/>
    <m/>
    <x v="0"/>
    <m/>
    <m/>
    <x v="1"/>
    <m/>
    <n v="4419"/>
    <s v="AUXILIAR ADMINISTRATIVO TECNICO"/>
    <s v="Sí"/>
    <s v="Sí"/>
    <s v="Sí"/>
    <n v="4214"/>
    <s v="AUXILIAR DE COBRANZAS"/>
    <s v="Sí"/>
    <s v="No"/>
    <s v="No"/>
    <m/>
    <m/>
    <m/>
    <m/>
    <m/>
    <m/>
    <m/>
    <m/>
    <s v="Candidatos que no aceptaron las condiciones laborales ofrecidas (ubicación, horario, remuneración)"/>
    <m/>
    <m/>
    <m/>
    <m/>
    <m/>
    <m/>
    <m/>
    <m/>
    <m/>
    <m/>
    <m/>
    <m/>
    <m/>
    <m/>
    <m/>
    <m/>
    <m/>
    <m/>
    <m/>
    <m/>
    <m/>
    <m/>
    <m/>
    <m/>
    <m/>
    <s v="Redefinir el perfil y características de la vacante"/>
    <m/>
    <m/>
    <m/>
    <m/>
    <x v="0"/>
    <x v="0"/>
    <x v="0"/>
    <x v="0"/>
    <x v="1"/>
    <x v="0"/>
    <x v="0"/>
    <x v="1"/>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0"/>
    <x v="0"/>
    <x v="2"/>
    <x v="0"/>
    <x v="0"/>
    <x v="1"/>
    <x v="1"/>
    <s v="Ninguna"/>
    <m/>
    <m/>
    <m/>
    <m/>
    <s v="Nuevas contrataciones"/>
    <m/>
    <x v="1"/>
    <m/>
    <m/>
    <x v="1"/>
    <m/>
    <m/>
    <m/>
    <x v="1"/>
    <x v="0"/>
    <x v="1"/>
    <x v="0"/>
    <x v="0"/>
    <x v="1"/>
    <m/>
    <m/>
    <x v="2"/>
    <s v="Poco probable"/>
    <s v="Poco probable"/>
    <s v="Poco probable"/>
    <s v="Probable"/>
    <s v="Probable"/>
    <x v="0"/>
    <s v="PEON DE ESTANCIA"/>
    <n v="9212"/>
    <n v="20"/>
    <n v="20"/>
    <n v="20"/>
    <n v="20"/>
    <n v="20"/>
    <s v="PEÓN DE ESTANCIA"/>
    <n v="9212"/>
    <n v="10"/>
    <n v="10"/>
    <n v="10"/>
    <n v="10"/>
    <n v="10"/>
    <m/>
    <m/>
    <m/>
    <m/>
    <m/>
    <m/>
    <m/>
    <m/>
    <m/>
    <m/>
    <m/>
    <m/>
    <m/>
    <m/>
    <m/>
    <m/>
    <m/>
    <m/>
    <m/>
    <m/>
    <m/>
    <x v="0"/>
    <m/>
    <m/>
    <m/>
    <m/>
    <m/>
    <m/>
    <m/>
    <m/>
    <m/>
    <x v="0"/>
    <x v="0"/>
    <x v="0"/>
    <x v="0"/>
    <x v="1"/>
    <x v="1"/>
    <x v="0"/>
    <x v="0"/>
    <m/>
    <x v="0"/>
    <s v="ACTUALIZACIONES EN SISTEMA SAP"/>
    <s v="Herramientas digitales para la gestión y productividad"/>
    <s v="COMISARIO DE ESTANCIA"/>
    <n v="6130"/>
    <s v="ACTUALIZACIONES EN SISTEMA SAP"/>
    <s v="Herramientas digitales para la gestión y productividad"/>
    <s v="AUXILIAR ADMINISTRATIVO"/>
    <n v="4419"/>
    <m/>
    <m/>
    <m/>
    <m/>
    <m/>
    <m/>
    <m/>
    <m/>
    <m/>
    <m/>
    <m/>
    <m/>
    <m/>
    <m/>
    <m/>
    <m/>
    <s v="Si"/>
    <s v="No"/>
    <m/>
    <m/>
    <m/>
    <m/>
    <x v="1"/>
    <s v="Muy importante"/>
    <s v="Muy importante"/>
    <s v="Muy importante"/>
    <s v="Muy importante"/>
    <s v="Importante"/>
    <s v="Muy importante"/>
    <s v="Muy importante"/>
    <s v="Ninguna"/>
    <m/>
    <x v="2"/>
    <x v="2"/>
    <x v="0"/>
    <x v="0"/>
    <x v="0"/>
    <x v="0"/>
    <x v="0"/>
    <x v="0"/>
    <x v="0"/>
    <x v="0"/>
    <x v="0"/>
    <x v="0"/>
    <m/>
    <s v="Jefe / Encargado (no propietario)"/>
    <m/>
    <n v="15"/>
    <n v="23"/>
    <s v="Completo"/>
    <m/>
    <m/>
    <m/>
    <m/>
    <m/>
    <m/>
    <m/>
    <s v="51 y más personas ocupadas"/>
    <s v="11 a 30 personas ocupadas"/>
    <x v="2"/>
    <s v="Comercio"/>
    <x v="0"/>
    <x v="0"/>
    <x v="0"/>
    <x v="1"/>
    <x v="0"/>
    <x v="0"/>
    <x v="0"/>
    <x v="0"/>
    <x v="0"/>
    <x v="0"/>
    <x v="1"/>
    <x v="0"/>
    <x v="0"/>
    <x v="0"/>
    <x v="0"/>
    <x v="0"/>
    <x v="0"/>
    <x v="1"/>
    <x v="0"/>
    <x v="1"/>
    <x v="0"/>
    <x v="0"/>
    <x v="0"/>
    <x v="1"/>
    <x v="0"/>
    <x v="0"/>
    <x v="0"/>
    <s v="USO DE SISTEMAS Y SOFTWARE ESPECIALIZADOS"/>
    <s v="HERRAMIENTAS DE ANÁLISIS DE DATOS"/>
    <m/>
    <m/>
    <m/>
    <m/>
    <s v="TIC"/>
    <s v="TIC"/>
    <m/>
    <m/>
    <m/>
    <m/>
    <n v="12.869565217391299"/>
    <x v="1"/>
    <x v="2"/>
    <x v="0"/>
    <x v="0"/>
    <x v="0"/>
    <s v="Total"/>
  </r>
  <r>
    <n v="13607"/>
    <x v="0"/>
    <x v="0"/>
    <s v="San Roque"/>
    <n v="85101"/>
    <s v="SERVICIOS DE GUARDERIAS"/>
    <s v="Servicio"/>
    <s v="Servicios a los hogares"/>
    <s v="Micro (5 a 10 personas ocupadas)"/>
    <n v="5062024"/>
    <n v="5"/>
    <s v="Junio"/>
    <s v="Año Resultado Final"/>
    <n v="10"/>
    <n v="42"/>
    <n v="25072024"/>
    <n v="25"/>
    <s v="Julio"/>
    <s v="Año Resultado Final"/>
    <n v="2004"/>
    <n v="19"/>
    <x v="0"/>
    <s v="SERVICIOS DE GUARDERIAS"/>
    <s v="Guarderías y jardines maternales"/>
    <s v="Casa Matriz"/>
    <x v="1"/>
    <n v="3"/>
    <n v="3"/>
    <n v="35"/>
    <n v="35"/>
    <n v="1"/>
    <n v="34"/>
    <n v="10.1891891891892"/>
    <n v="346.43243243243279"/>
    <n v="0"/>
    <n v="0"/>
    <n v="0"/>
    <n v="0"/>
    <n v="91.702702702702794"/>
    <n v="0"/>
    <n v="10.1891891891892"/>
    <n v="0"/>
    <n v="132.45945945945959"/>
    <n v="122.2702702702704"/>
    <n v="0"/>
    <n v="0"/>
    <n v="356.62162162162201"/>
    <n v="35"/>
    <n v="0"/>
    <n v="0"/>
    <n v="0"/>
    <n v="0"/>
    <n v="9"/>
    <n v="0"/>
    <n v="1"/>
    <n v="0"/>
    <n v="13"/>
    <n v="12"/>
    <n v="0"/>
    <n v="0"/>
    <n v="35"/>
    <x v="1"/>
    <s v="Decisión del directorio/propietarios de la empresa"/>
    <m/>
    <x v="1"/>
    <m/>
    <m/>
    <x v="1"/>
    <s v="Decisión del directorio/propietarios de la empresa"/>
    <m/>
    <x v="0"/>
    <m/>
    <m/>
    <x v="0"/>
    <m/>
    <m/>
    <x v="1"/>
    <m/>
    <n v="2342"/>
    <s v="DOCENTE NIVEL INICIAL"/>
    <s v="Sí"/>
    <s v="Sí"/>
    <s v="No"/>
    <m/>
    <m/>
    <m/>
    <m/>
    <m/>
    <m/>
    <m/>
    <m/>
    <m/>
    <s v="Candidatos sin capacitación o habilidades técnicas necesarios"/>
    <m/>
    <m/>
    <m/>
    <m/>
    <m/>
    <m/>
    <m/>
    <m/>
    <m/>
    <m/>
    <m/>
    <m/>
    <m/>
    <m/>
    <m/>
    <m/>
    <m/>
    <m/>
    <m/>
    <m/>
    <m/>
    <m/>
    <m/>
    <m/>
    <s v="Capacitar a los trabajadores actuales para que puedan cumplir funciones que estaban asignadas a esa vacante"/>
    <m/>
    <m/>
    <m/>
    <m/>
    <m/>
    <m/>
    <m/>
    <m/>
    <m/>
    <x v="0"/>
    <x v="0"/>
    <x v="0"/>
    <x v="0"/>
    <x v="0"/>
    <x v="0"/>
    <x v="0"/>
    <x v="0"/>
    <x v="0"/>
    <x v="0"/>
    <x v="0"/>
    <x v="0"/>
    <x v="0"/>
    <m/>
    <m/>
    <m/>
    <s v="Redes sociales de la empresa (Facebook, Twitter, Instagram, etc)"/>
    <m/>
    <m/>
    <s v="Recomendaciones de trabajadores de la empresa u otros actores"/>
    <m/>
    <m/>
    <m/>
    <m/>
    <m/>
    <m/>
    <m/>
    <x v="0"/>
    <x v="0"/>
    <x v="0"/>
    <x v="2"/>
    <x v="0"/>
    <x v="2"/>
    <x v="0"/>
    <x v="0"/>
    <x v="0"/>
    <x v="1"/>
    <s v="Ninguna"/>
    <m/>
    <m/>
    <m/>
    <m/>
    <m/>
    <m/>
    <x v="1"/>
    <m/>
    <m/>
    <x v="0"/>
    <m/>
    <m/>
    <m/>
    <x v="1"/>
    <x v="1"/>
    <x v="0"/>
    <x v="1"/>
    <x v="1"/>
    <x v="1"/>
    <m/>
    <m/>
    <x v="2"/>
    <s v="Poco probable"/>
    <s v="Poco probable"/>
    <s v="Poco probable"/>
    <s v="Poco probable"/>
    <s v="Probable"/>
    <x v="2"/>
    <m/>
    <m/>
    <m/>
    <m/>
    <m/>
    <m/>
    <m/>
    <m/>
    <m/>
    <m/>
    <m/>
    <m/>
    <m/>
    <m/>
    <m/>
    <m/>
    <m/>
    <m/>
    <m/>
    <m/>
    <m/>
    <m/>
    <m/>
    <m/>
    <m/>
    <m/>
    <m/>
    <m/>
    <m/>
    <m/>
    <m/>
    <m/>
    <m/>
    <m/>
    <m/>
    <x v="1"/>
    <m/>
    <s v="Todo nuestro personal es plenamente competente, no se necesita capacitación"/>
    <s v="No hay oferta de capacitación en áreas o contenidos relevantes para la empresa"/>
    <s v="La empresa no dispone de tiempo para capacitar a sus trabajadores"/>
    <m/>
    <m/>
    <m/>
    <m/>
    <m/>
    <x v="1"/>
    <x v="1"/>
    <x v="1"/>
    <x v="1"/>
    <x v="0"/>
    <x v="0"/>
    <x v="0"/>
    <x v="0"/>
    <m/>
    <x v="2"/>
    <m/>
    <m/>
    <m/>
    <m/>
    <m/>
    <m/>
    <m/>
    <m/>
    <m/>
    <m/>
    <m/>
    <m/>
    <m/>
    <m/>
    <m/>
    <m/>
    <m/>
    <m/>
    <m/>
    <m/>
    <m/>
    <m/>
    <m/>
    <m/>
    <m/>
    <m/>
    <m/>
    <m/>
    <m/>
    <m/>
    <x v="2"/>
    <s v="Importante"/>
    <s v="Importante"/>
    <s v="Importante"/>
    <s v="Importante"/>
    <s v="Importante"/>
    <s v="Importante"/>
    <s v="Importante"/>
    <s v="Ninguna"/>
    <m/>
    <x v="2"/>
    <x v="2"/>
    <x v="0"/>
    <x v="0"/>
    <x v="0"/>
    <x v="2"/>
    <x v="1"/>
    <x v="1"/>
    <x v="0"/>
    <x v="1"/>
    <x v="0"/>
    <x v="0"/>
    <m/>
    <s v="Dueño o propietario"/>
    <m/>
    <n v="7"/>
    <n v="35"/>
    <s v="Completo"/>
    <m/>
    <m/>
    <m/>
    <m/>
    <m/>
    <m/>
    <s v="NINGUNA"/>
    <s v="31 a 50 personas ocupadas"/>
    <s v="31 a 50 personas ocupadas"/>
    <x v="0"/>
    <s v="Servicios a los hogares"/>
    <x v="0"/>
    <x v="1"/>
    <x v="0"/>
    <x v="0"/>
    <x v="0"/>
    <x v="0"/>
    <x v="0"/>
    <x v="0"/>
    <x v="0"/>
    <x v="0"/>
    <x v="1"/>
    <x v="0"/>
    <x v="0"/>
    <x v="0"/>
    <x v="0"/>
    <x v="0"/>
    <x v="0"/>
    <x v="0"/>
    <x v="0"/>
    <x v="1"/>
    <x v="0"/>
    <x v="1"/>
    <x v="0"/>
    <x v="0"/>
    <x v="0"/>
    <x v="0"/>
    <x v="0"/>
    <m/>
    <m/>
    <m/>
    <m/>
    <m/>
    <m/>
    <m/>
    <m/>
    <m/>
    <m/>
    <m/>
    <m/>
    <n v="10.1891891891892"/>
    <x v="1"/>
    <x v="2"/>
    <x v="0"/>
    <x v="1"/>
    <x v="2"/>
    <s v="Total"/>
  </r>
  <r>
    <n v="13796"/>
    <x v="0"/>
    <x v="0"/>
    <s v="San Roque"/>
    <n v="56101"/>
    <s v="SERVICIO DE VENTA DE COMIDAS EN COMEDOR"/>
    <s v="Servicio"/>
    <s v="Restaurantes y hoteles"/>
    <s v="Micro (5 a 10 personas ocupadas)"/>
    <n v="4062024"/>
    <n v="4"/>
    <s v="Junio"/>
    <s v="Año Resultado Final"/>
    <n v="14"/>
    <n v="30"/>
    <n v="17062024"/>
    <n v="17"/>
    <s v="Junio"/>
    <s v="Año Resultado Final"/>
    <n v="2003"/>
    <n v="20"/>
    <x v="2"/>
    <s v="SERVICIO DE RESTAURANT"/>
    <s v="Restaurantes y parrilladas"/>
    <s v="Único"/>
    <x v="0"/>
    <m/>
    <m/>
    <n v="10"/>
    <n v="10"/>
    <n v="5"/>
    <n v="5"/>
    <n v="66.343283582089498"/>
    <n v="66.343283582089498"/>
    <n v="0"/>
    <n v="0"/>
    <n v="13.268656716417899"/>
    <n v="0"/>
    <n v="79.611940298507392"/>
    <n v="13.268656716417899"/>
    <n v="26.537313432835798"/>
    <n v="0"/>
    <n v="0"/>
    <n v="0"/>
    <n v="0"/>
    <n v="0"/>
    <n v="132.686567164179"/>
    <n v="10"/>
    <n v="0"/>
    <n v="0"/>
    <n v="1"/>
    <n v="0"/>
    <n v="6"/>
    <n v="1"/>
    <n v="2"/>
    <n v="0"/>
    <n v="0"/>
    <n v="0"/>
    <n v="0"/>
    <n v="0"/>
    <n v="10"/>
    <x v="0"/>
    <m/>
    <m/>
    <x v="1"/>
    <m/>
    <m/>
    <x v="1"/>
    <s v="Decisión del directorio/propietarios de la empresa"/>
    <m/>
    <x v="0"/>
    <m/>
    <m/>
    <x v="0"/>
    <m/>
    <m/>
    <x v="1"/>
    <m/>
    <n v="5120"/>
    <s v="COCINERO PROFESIONAL"/>
    <s v="Sí"/>
    <s v="No"/>
    <s v="Sí"/>
    <n v="9412"/>
    <s v="LAVADOR DE VAJILLAS"/>
    <s v="Sí"/>
    <s v="No"/>
    <s v="No"/>
    <m/>
    <m/>
    <m/>
    <m/>
    <m/>
    <m/>
    <m/>
    <m/>
    <m/>
    <m/>
    <m/>
    <m/>
    <m/>
    <m/>
    <m/>
    <m/>
    <m/>
    <m/>
    <m/>
    <m/>
    <m/>
    <m/>
    <m/>
    <m/>
    <m/>
    <m/>
    <m/>
    <m/>
    <m/>
    <m/>
    <m/>
    <m/>
    <m/>
    <m/>
    <m/>
    <m/>
    <m/>
    <m/>
    <m/>
    <x v="0"/>
    <x v="0"/>
    <x v="0"/>
    <x v="0"/>
    <x v="0"/>
    <x v="0"/>
    <x v="0"/>
    <x v="0"/>
    <x v="0"/>
    <x v="1"/>
    <x v="0"/>
    <x v="0"/>
    <x v="0"/>
    <m/>
    <s v="Anuncio en un medio de prensa impreso"/>
    <m/>
    <m/>
    <m/>
    <m/>
    <s v="Recomendaciones de trabajadores de la empresa u otros actores"/>
    <m/>
    <m/>
    <m/>
    <s v="Contactos personales del empleador"/>
    <m/>
    <m/>
    <m/>
    <x v="0"/>
    <x v="0"/>
    <x v="0"/>
    <x v="0"/>
    <x v="0"/>
    <x v="2"/>
    <x v="0"/>
    <x v="0"/>
    <x v="1"/>
    <x v="1"/>
    <s v="Ninguna"/>
    <m/>
    <m/>
    <m/>
    <m/>
    <s v="Transformación de competencia"/>
    <m/>
    <x v="1"/>
    <m/>
    <m/>
    <x v="1"/>
    <m/>
    <m/>
    <m/>
    <x v="1"/>
    <x v="0"/>
    <x v="1"/>
    <x v="0"/>
    <x v="0"/>
    <x v="1"/>
    <m/>
    <m/>
    <x v="2"/>
    <s v="Probable"/>
    <s v="Poco probable"/>
    <s v="Poco probable"/>
    <s v="Poco probable"/>
    <s v="Probable"/>
    <x v="0"/>
    <s v="Profesional de cocina"/>
    <n v="5120"/>
    <n v="2"/>
    <n v="2"/>
    <n v="2"/>
    <n v="2"/>
    <n v="2"/>
    <s v="CAJERO"/>
    <n v="5230"/>
    <n v="1"/>
    <n v="1"/>
    <n v="1"/>
    <n v="1"/>
    <n v="1"/>
    <s v="LAVA VAJILLAS"/>
    <n v="9412"/>
    <n v="1"/>
    <n v="1"/>
    <n v="1"/>
    <n v="1"/>
    <n v="1"/>
    <m/>
    <m/>
    <m/>
    <m/>
    <m/>
    <m/>
    <m/>
    <m/>
    <m/>
    <m/>
    <m/>
    <m/>
    <m/>
    <m/>
    <x v="0"/>
    <m/>
    <m/>
    <m/>
    <m/>
    <m/>
    <m/>
    <m/>
    <m/>
    <m/>
    <x v="0"/>
    <x v="0"/>
    <x v="0"/>
    <x v="1"/>
    <x v="0"/>
    <x v="1"/>
    <x v="0"/>
    <x v="0"/>
    <m/>
    <x v="0"/>
    <s v="CAPACITACION DE CONFITERIA"/>
    <s v="Panadería y confitería"/>
    <s v="COCINERO PROFESIONAL"/>
    <n v="5120"/>
    <s v="CAPACITACION PARA CASOS DE INCENDIOS PARA EL PERSONAL"/>
    <s v="Seguridad industrial y salud ocupacional"/>
    <s v="COCINERO"/>
    <n v="5120"/>
    <s v="CAPACITACION PARA CASOS DE SINIESTRO INCENDIOS"/>
    <s v="Seguridad industrial y salud ocupacional"/>
    <s v="CAJERO"/>
    <n v="5230"/>
    <m/>
    <m/>
    <m/>
    <m/>
    <m/>
    <m/>
    <m/>
    <m/>
    <m/>
    <m/>
    <m/>
    <m/>
    <s v="Si"/>
    <s v="Si"/>
    <s v="No"/>
    <m/>
    <m/>
    <m/>
    <x v="0"/>
    <s v="Muy importante"/>
    <s v="Importante"/>
    <s v="Importante"/>
    <s v="Muy importante"/>
    <s v="Muy importante"/>
    <s v="Muy importante"/>
    <s v="Muy importante"/>
    <s v="Ninguna"/>
    <m/>
    <x v="0"/>
    <x v="2"/>
    <x v="0"/>
    <x v="0"/>
    <x v="0"/>
    <x v="0"/>
    <x v="1"/>
    <x v="1"/>
    <x v="0"/>
    <x v="0"/>
    <x v="0"/>
    <x v="0"/>
    <m/>
    <s v="Dueño o propietario"/>
    <m/>
    <n v="14"/>
    <n v="26"/>
    <s v="Completo"/>
    <m/>
    <m/>
    <m/>
    <m/>
    <m/>
    <m/>
    <s v="NINGUNA"/>
    <s v="5 a 10 personas ocupadas"/>
    <s v="5 a 10 personas ocupadas"/>
    <x v="0"/>
    <s v="Restaurantes y hoteles"/>
    <x v="0"/>
    <x v="0"/>
    <x v="0"/>
    <x v="0"/>
    <x v="1"/>
    <x v="0"/>
    <x v="0"/>
    <x v="0"/>
    <x v="1"/>
    <x v="0"/>
    <x v="1"/>
    <x v="0"/>
    <x v="0"/>
    <x v="1"/>
    <x v="0"/>
    <x v="0"/>
    <x v="0"/>
    <x v="1"/>
    <x v="0"/>
    <x v="1"/>
    <x v="0"/>
    <x v="1"/>
    <x v="1"/>
    <x v="0"/>
    <x v="0"/>
    <x v="0"/>
    <x v="0"/>
    <s v="PANADERIA Y CONFITERIA"/>
    <s v="SINIESTROS Y PRIMEROS AUXILIOS"/>
    <s v="SINIESTROS Y PRIMEROS AUXILIOS"/>
    <m/>
    <m/>
    <m/>
    <s v="ALIMENTOS"/>
    <s v="SINIESTROS Y PRIMEROS AUXILIOS"/>
    <s v="SINIESTROS Y PRIMEROS AUXILIOS"/>
    <m/>
    <m/>
    <m/>
    <n v="13.268656716417899"/>
    <x v="1"/>
    <x v="1"/>
    <x v="0"/>
    <x v="0"/>
    <x v="0"/>
    <s v="Total"/>
  </r>
  <r>
    <n v="14509"/>
    <x v="0"/>
    <x v="0"/>
    <s v="San Roque"/>
    <n v="46302"/>
    <s v="COMERCIO AL POR MAYOR DE COMESTIBLES DE PRIMERA NECESIDAD"/>
    <s v="Comercio"/>
    <s v="Comercio"/>
    <s v="Medianas (31 a 50 personas ocupadas)"/>
    <n v="4062024"/>
    <n v="4"/>
    <s v="Junio"/>
    <s v="Año Resultado Final"/>
    <n v="9"/>
    <n v="47"/>
    <n v="4062024"/>
    <n v="4"/>
    <s v="Junio"/>
    <s v="Año Resultado Final"/>
    <n v="1984"/>
    <n v="39"/>
    <x v="1"/>
    <s v="COMERCIO AL POR MAYOR DE MERCADERIAS VARIAS"/>
    <s v="Comercio al por mayor de comestibles, excepto carnes"/>
    <s v="Único"/>
    <x v="0"/>
    <m/>
    <m/>
    <n v="37"/>
    <n v="37"/>
    <n v="27"/>
    <n v="10"/>
    <n v="337.5"/>
    <n v="125"/>
    <n v="0"/>
    <n v="0"/>
    <n v="187.5"/>
    <n v="25"/>
    <n v="200"/>
    <n v="0"/>
    <n v="0"/>
    <n v="0"/>
    <n v="12.5"/>
    <n v="25"/>
    <n v="12.5"/>
    <n v="0"/>
    <n v="462.5"/>
    <n v="37"/>
    <n v="0"/>
    <n v="0"/>
    <n v="15"/>
    <n v="2"/>
    <n v="16"/>
    <n v="0"/>
    <n v="0"/>
    <n v="0"/>
    <n v="1"/>
    <n v="2"/>
    <n v="1"/>
    <n v="0"/>
    <n v="37"/>
    <x v="0"/>
    <m/>
    <m/>
    <x v="1"/>
    <m/>
    <m/>
    <x v="0"/>
    <m/>
    <m/>
    <x v="0"/>
    <m/>
    <m/>
    <x v="0"/>
    <m/>
    <m/>
    <x v="1"/>
    <m/>
    <n v="5223"/>
    <s v="VENDEDOR - REPOSITOR"/>
    <s v="Sí"/>
    <s v="No"/>
    <s v="No"/>
    <m/>
    <m/>
    <m/>
    <m/>
    <m/>
    <m/>
    <m/>
    <m/>
    <m/>
    <m/>
    <m/>
    <m/>
    <m/>
    <m/>
    <m/>
    <m/>
    <m/>
    <m/>
    <m/>
    <m/>
    <m/>
    <m/>
    <m/>
    <m/>
    <m/>
    <m/>
    <m/>
    <m/>
    <m/>
    <m/>
    <m/>
    <m/>
    <m/>
    <m/>
    <m/>
    <m/>
    <m/>
    <m/>
    <m/>
    <m/>
    <m/>
    <m/>
    <m/>
    <m/>
    <x v="1"/>
    <x v="0"/>
    <x v="0"/>
    <x v="0"/>
    <x v="0"/>
    <x v="0"/>
    <x v="0"/>
    <x v="1"/>
    <x v="0"/>
    <x v="0"/>
    <x v="0"/>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2"/>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1"/>
    <x v="0"/>
    <x v="1"/>
    <x v="1"/>
    <x v="0"/>
    <x v="0"/>
    <m/>
    <x v="1"/>
    <m/>
    <m/>
    <m/>
    <m/>
    <m/>
    <m/>
    <m/>
    <m/>
    <m/>
    <m/>
    <m/>
    <m/>
    <m/>
    <m/>
    <m/>
    <m/>
    <m/>
    <m/>
    <m/>
    <m/>
    <m/>
    <m/>
    <m/>
    <m/>
    <m/>
    <m/>
    <m/>
    <m/>
    <m/>
    <m/>
    <x v="0"/>
    <s v="Importante"/>
    <s v="Importante"/>
    <s v="Importante"/>
    <s v="Importante"/>
    <s v="Importante"/>
    <s v="Importante"/>
    <s v="Importante"/>
    <s v="Ninguna"/>
    <m/>
    <x v="2"/>
    <x v="2"/>
    <x v="0"/>
    <x v="0"/>
    <x v="2"/>
    <x v="0"/>
    <x v="1"/>
    <x v="1"/>
    <x v="0"/>
    <x v="0"/>
    <x v="0"/>
    <x v="0"/>
    <m/>
    <s v="Dueño o propietario"/>
    <m/>
    <n v="18"/>
    <n v="13"/>
    <s v="Completo"/>
    <m/>
    <m/>
    <m/>
    <m/>
    <m/>
    <m/>
    <m/>
    <s v="31 a 50 personas ocupadas"/>
    <s v="31 a 50 personas ocupadas"/>
    <x v="2"/>
    <s v="Comercio"/>
    <x v="0"/>
    <x v="0"/>
    <x v="0"/>
    <x v="0"/>
    <x v="1"/>
    <x v="0"/>
    <x v="0"/>
    <x v="0"/>
    <x v="0"/>
    <x v="0"/>
    <x v="1"/>
    <x v="0"/>
    <x v="0"/>
    <x v="0"/>
    <x v="0"/>
    <x v="0"/>
    <x v="0"/>
    <x v="0"/>
    <x v="0"/>
    <x v="1"/>
    <x v="0"/>
    <x v="1"/>
    <x v="0"/>
    <x v="0"/>
    <x v="0"/>
    <x v="0"/>
    <x v="0"/>
    <m/>
    <m/>
    <m/>
    <m/>
    <m/>
    <m/>
    <m/>
    <m/>
    <m/>
    <m/>
    <m/>
    <m/>
    <n v="12.5"/>
    <x v="1"/>
    <x v="1"/>
    <x v="1"/>
    <x v="0"/>
    <x v="1"/>
    <s v="Total"/>
  </r>
  <r>
    <n v="17802"/>
    <x v="0"/>
    <x v="0"/>
    <s v="San Roque"/>
    <n v="46302"/>
    <s v="VENTA AL POR MAYOR DE PRODUCTOS ALIMENTICIOS"/>
    <s v="Comercio"/>
    <s v="Comercio"/>
    <s v="Pequeñas (11 a 30 personas ocupadas)"/>
    <n v="15072024"/>
    <n v="15"/>
    <s v="Julio"/>
    <s v="Año Resultado Final"/>
    <n v="10"/>
    <n v="4"/>
    <n v="16072024"/>
    <n v="16"/>
    <s v="Julio"/>
    <s v="Año Resultado Final"/>
    <n v="1984"/>
    <n v="39"/>
    <x v="1"/>
    <s v="VENTA AL POR MAYOR DE PRODUCTOS DE CONSUMO MASIVO"/>
    <s v="Comercio al por mayor de comestibles, excepto carnes"/>
    <s v="Único"/>
    <x v="0"/>
    <m/>
    <m/>
    <n v="45"/>
    <n v="45"/>
    <n v="18"/>
    <n v="27"/>
    <n v="225"/>
    <n v="337.5"/>
    <n v="0"/>
    <n v="0"/>
    <n v="0"/>
    <n v="0"/>
    <n v="375"/>
    <n v="0"/>
    <n v="0"/>
    <n v="0"/>
    <n v="112.5"/>
    <n v="37.5"/>
    <n v="0"/>
    <n v="37.5"/>
    <n v="562.5"/>
    <n v="45"/>
    <n v="0"/>
    <n v="0"/>
    <n v="0"/>
    <n v="0"/>
    <n v="30"/>
    <n v="0"/>
    <n v="0"/>
    <n v="0"/>
    <n v="9"/>
    <n v="3"/>
    <n v="0"/>
    <n v="3"/>
    <n v="45"/>
    <x v="0"/>
    <m/>
    <m/>
    <x v="1"/>
    <m/>
    <m/>
    <x v="0"/>
    <m/>
    <m/>
    <x v="0"/>
    <m/>
    <m/>
    <x v="0"/>
    <m/>
    <m/>
    <x v="1"/>
    <m/>
    <n v="4226"/>
    <s v="RECEPCIONISTA"/>
    <s v="Sí"/>
    <s v="Sí"/>
    <s v="Sí"/>
    <n v="8332"/>
    <s v="CHOFER DE CAMION"/>
    <s v="Sí"/>
    <s v="No"/>
    <s v="No"/>
    <m/>
    <m/>
    <m/>
    <m/>
    <m/>
    <m/>
    <m/>
    <s v="Candidatos con falt de experiencia laboral"/>
    <m/>
    <m/>
    <m/>
    <m/>
    <m/>
    <m/>
    <m/>
    <m/>
    <m/>
    <m/>
    <m/>
    <m/>
    <m/>
    <m/>
    <m/>
    <m/>
    <m/>
    <m/>
    <m/>
    <m/>
    <m/>
    <m/>
    <m/>
    <m/>
    <s v="Externalizar el trabajo por fuera de la empresa (outsourcing)"/>
    <m/>
    <m/>
    <m/>
    <m/>
    <m/>
    <m/>
    <x v="0"/>
    <x v="0"/>
    <x v="0"/>
    <x v="0"/>
    <x v="0"/>
    <x v="0"/>
    <x v="0"/>
    <x v="1"/>
    <x v="0"/>
    <x v="0"/>
    <x v="0"/>
    <x v="0"/>
    <x v="1"/>
    <s v="RECIDIR CERCA DE LA EMPRESA"/>
    <m/>
    <s v="Plataforma web privada gratuita (Bolsas de trabajo) (excluyendo redes sociales)"/>
    <m/>
    <m/>
    <m/>
    <s v="Recomendaciones de trabajadores de la empresa u otros actores"/>
    <s v="Contratación de empresas de reclutamiento"/>
    <m/>
    <m/>
    <m/>
    <m/>
    <m/>
    <m/>
    <x v="0"/>
    <x v="0"/>
    <x v="0"/>
    <x v="1"/>
    <x v="0"/>
    <x v="1"/>
    <x v="0"/>
    <x v="1"/>
    <x v="1"/>
    <x v="1"/>
    <s v="Ninguna"/>
    <m/>
    <m/>
    <m/>
    <m/>
    <m/>
    <m/>
    <x v="1"/>
    <m/>
    <s v="Ambos"/>
    <x v="1"/>
    <m/>
    <m/>
    <m/>
    <x v="0"/>
    <x v="1"/>
    <x v="1"/>
    <x v="0"/>
    <x v="0"/>
    <x v="1"/>
    <m/>
    <m/>
    <x v="2"/>
    <s v="Probable"/>
    <s v="Poco probable"/>
    <s v="Poco probable"/>
    <s v="Probable"/>
    <s v="Probable"/>
    <x v="0"/>
    <s v="Encargado de deposito"/>
    <n v="4321"/>
    <n v="3"/>
    <n v="3"/>
    <n v="3"/>
    <n v="3"/>
    <n v="3"/>
    <s v="chofer de reparto"/>
    <n v="8332"/>
    <n v="2"/>
    <n v="2"/>
    <n v="2"/>
    <n v="2"/>
    <n v="2"/>
    <s v="Vendedores"/>
    <n v="5223"/>
    <n v="2"/>
    <n v="2"/>
    <n v="2"/>
    <n v="2"/>
    <n v="2"/>
    <m/>
    <m/>
    <m/>
    <m/>
    <m/>
    <m/>
    <m/>
    <m/>
    <m/>
    <m/>
    <m/>
    <m/>
    <m/>
    <m/>
    <x v="0"/>
    <m/>
    <m/>
    <m/>
    <m/>
    <m/>
    <m/>
    <m/>
    <m/>
    <m/>
    <x v="0"/>
    <x v="0"/>
    <x v="0"/>
    <x v="0"/>
    <x v="1"/>
    <x v="1"/>
    <x v="0"/>
    <x v="0"/>
    <m/>
    <x v="0"/>
    <s v="ESTRATEGIAS Y HABILIDADES DE VENTAS"/>
    <s v="Técnicas de ventas"/>
    <s v="VENDEDOR"/>
    <n v="5223"/>
    <s v="CONOCIMIENTOS Y HABILIDADES EN INVENTARIADO, ORDEN DE DEPOSITO, FORMA DE ALMACEAMIENTO, REGLAS."/>
    <s v="OTROS"/>
    <s v="JEFE DE LOGISTICA"/>
    <n v="4321"/>
    <s v="CONOCIMIENTOS Y HABILIDADES EN INVENTARIADO, ORDEN DE DEPOSITO, FORMA DE ALMACEAMIENTO, REGLAS."/>
    <s v="OTROS"/>
    <s v="DEPOSITEROS"/>
    <n v="4321"/>
    <s v="CONOCIMIENTOS Y HABILIDADES EN INVENTARIADO, ORDEN DE DEPOSITO, FORMA DE ALMACEAMIENTO, REGLAS."/>
    <s v="OTROS"/>
    <s v="AUXILIAR DE DEPOSITO"/>
    <n v="9333"/>
    <m/>
    <m/>
    <m/>
    <m/>
    <m/>
    <m/>
    <m/>
    <m/>
    <s v="Si"/>
    <s v="Si"/>
    <s v="Si"/>
    <s v="No"/>
    <m/>
    <m/>
    <x v="1"/>
    <s v="Importante"/>
    <s v="Importante"/>
    <s v="Importante"/>
    <s v="Importante"/>
    <s v="Importante"/>
    <s v="Importante"/>
    <s v="Importante"/>
    <s v="Ninguna"/>
    <m/>
    <x v="2"/>
    <x v="2"/>
    <x v="0"/>
    <x v="0"/>
    <x v="0"/>
    <x v="2"/>
    <x v="0"/>
    <x v="1"/>
    <x v="0"/>
    <x v="0"/>
    <x v="0"/>
    <x v="0"/>
    <m/>
    <s v="Gerente / Directivo"/>
    <m/>
    <n v="14"/>
    <n v="15"/>
    <s v="Completo"/>
    <m/>
    <m/>
    <m/>
    <m/>
    <m/>
    <m/>
    <m/>
    <s v="31 a 50 personas ocupadas"/>
    <s v="31 a 50 personas ocupadas"/>
    <x v="2"/>
    <s v="Comercio"/>
    <x v="0"/>
    <x v="0"/>
    <x v="0"/>
    <x v="1"/>
    <x v="0"/>
    <x v="0"/>
    <x v="0"/>
    <x v="1"/>
    <x v="0"/>
    <x v="0"/>
    <x v="1"/>
    <x v="0"/>
    <x v="1"/>
    <x v="1"/>
    <x v="0"/>
    <x v="0"/>
    <x v="1"/>
    <x v="0"/>
    <x v="0"/>
    <x v="1"/>
    <x v="0"/>
    <x v="0"/>
    <x v="1"/>
    <x v="0"/>
    <x v="0"/>
    <x v="0"/>
    <x v="1"/>
    <s v="VENTA"/>
    <s v="LOGISTICA Y GESTIÓN DE DEPOSITOS"/>
    <s v="LOGISTICA Y GESTIÓN DE DEPOSITOS"/>
    <s v="LOGISTICA Y GESTIÓN DE DEPOSITOS"/>
    <m/>
    <m/>
    <s v="ADMINISTRACIÓN Y GESTIÓN"/>
    <s v="ADMINISTRACIÓN Y GESTIÓN"/>
    <s v="ADMINISTRACIÓN Y GESTIÓN"/>
    <s v="ADMINISTRACIÓN Y GESTIÓN"/>
    <m/>
    <m/>
    <n v="12.5"/>
    <x v="1"/>
    <x v="2"/>
    <x v="0"/>
    <x v="0"/>
    <x v="0"/>
    <s v="Total"/>
  </r>
  <r>
    <n v="18168"/>
    <x v="0"/>
    <x v="0"/>
    <s v="San Roque"/>
    <n v="41002"/>
    <s v="ACTIVIDADES DE CONSTRUCCION DE EDIFICIOS, VIVIENDAS"/>
    <s v="Industria"/>
    <s v="Construcción"/>
    <s v="Micro (5 a 10 personas ocupadas)"/>
    <n v="23082024"/>
    <n v="23"/>
    <s v="Agosto"/>
    <s v="Año Resultado Final"/>
    <n v="9"/>
    <n v="53"/>
    <n v="30082024"/>
    <n v="30"/>
    <s v="Agosto"/>
    <s v="Año Resultado Final"/>
    <n v="1991"/>
    <n v="32"/>
    <x v="1"/>
    <s v="ACTIVIDAD DE OBRAS CIVILES"/>
    <s v="Construcción de edificios"/>
    <s v="Único"/>
    <x v="0"/>
    <m/>
    <m/>
    <n v="6"/>
    <n v="6"/>
    <n v="3"/>
    <n v="3"/>
    <n v="28.818181818181834"/>
    <n v="28.818181818181834"/>
    <n v="0"/>
    <n v="0"/>
    <n v="0"/>
    <n v="0"/>
    <n v="0"/>
    <n v="0"/>
    <n v="0"/>
    <n v="0"/>
    <n v="38.424242424242443"/>
    <n v="0"/>
    <n v="19.212121212121222"/>
    <n v="0"/>
    <n v="57.636363636363669"/>
    <n v="6"/>
    <n v="0"/>
    <n v="0"/>
    <n v="0"/>
    <n v="0"/>
    <n v="0"/>
    <n v="0"/>
    <n v="0"/>
    <n v="0"/>
    <n v="4"/>
    <n v="0"/>
    <n v="2"/>
    <n v="0"/>
    <n v="6"/>
    <x v="1"/>
    <s v="Decisión del directorio/propietarios de la empresa"/>
    <m/>
    <x v="1"/>
    <m/>
    <m/>
    <x v="1"/>
    <s v="Decisión del directorio/propietarios de la empresa"/>
    <m/>
    <x v="1"/>
    <s v="Decisión del directorio/propietarios de la empresa"/>
    <m/>
    <x v="0"/>
    <m/>
    <m/>
    <x v="0"/>
    <m/>
    <m/>
    <m/>
    <m/>
    <m/>
    <m/>
    <m/>
    <m/>
    <m/>
    <m/>
    <m/>
    <m/>
    <m/>
    <m/>
    <m/>
    <m/>
    <m/>
    <m/>
    <m/>
    <m/>
    <m/>
    <m/>
    <m/>
    <m/>
    <m/>
    <m/>
    <m/>
    <m/>
    <m/>
    <m/>
    <m/>
    <m/>
    <m/>
    <m/>
    <m/>
    <m/>
    <m/>
    <m/>
    <m/>
    <m/>
    <m/>
    <m/>
    <m/>
    <m/>
    <m/>
    <m/>
    <m/>
    <m/>
    <m/>
    <m/>
    <x v="0"/>
    <x v="0"/>
    <x v="0"/>
    <x v="1"/>
    <x v="0"/>
    <x v="0"/>
    <x v="0"/>
    <x v="1"/>
    <x v="0"/>
    <x v="0"/>
    <x v="0"/>
    <x v="0"/>
    <x v="0"/>
    <m/>
    <m/>
    <s v="Plataforma web privada gratuita (Bolsas de trabajo) (excluyendo redes sociales)"/>
    <m/>
    <m/>
    <m/>
    <s v="Recomendaciones de trabajadores de la empresa u otros actores"/>
    <m/>
    <m/>
    <m/>
    <m/>
    <m/>
    <m/>
    <m/>
    <x v="0"/>
    <x v="0"/>
    <x v="0"/>
    <x v="0"/>
    <x v="0"/>
    <x v="0"/>
    <x v="0"/>
    <x v="0"/>
    <x v="0"/>
    <x v="0"/>
    <s v="Ninguna"/>
    <m/>
    <m/>
    <m/>
    <m/>
    <s v="Ambos"/>
    <m/>
    <x v="2"/>
    <m/>
    <m/>
    <x v="2"/>
    <s v="Nuevas contrataciones"/>
    <m/>
    <m/>
    <x v="0"/>
    <x v="1"/>
    <x v="1"/>
    <x v="0"/>
    <x v="0"/>
    <x v="1"/>
    <m/>
    <m/>
    <x v="2"/>
    <s v="Poco probable"/>
    <s v="Poco probable"/>
    <s v="Poco probable"/>
    <s v="Poco probable"/>
    <s v="Poco probable"/>
    <x v="2"/>
    <m/>
    <m/>
    <m/>
    <m/>
    <m/>
    <m/>
    <m/>
    <m/>
    <m/>
    <m/>
    <m/>
    <m/>
    <m/>
    <m/>
    <m/>
    <m/>
    <m/>
    <m/>
    <m/>
    <m/>
    <m/>
    <m/>
    <m/>
    <m/>
    <m/>
    <m/>
    <m/>
    <m/>
    <m/>
    <m/>
    <m/>
    <m/>
    <m/>
    <m/>
    <m/>
    <x v="0"/>
    <m/>
    <m/>
    <m/>
    <m/>
    <m/>
    <m/>
    <m/>
    <m/>
    <m/>
    <x v="0"/>
    <x v="0"/>
    <x v="1"/>
    <x v="0"/>
    <x v="0"/>
    <x v="0"/>
    <x v="0"/>
    <x v="0"/>
    <m/>
    <x v="0"/>
    <s v="CAPACITACION EN SEGURIDAD INDUSTRIAL"/>
    <s v="Seguridad industrial y salud ocupacional"/>
    <s v="INGENIERO DE OBRA"/>
    <n v="2142"/>
    <m/>
    <m/>
    <m/>
    <m/>
    <m/>
    <m/>
    <m/>
    <m/>
    <m/>
    <m/>
    <m/>
    <m/>
    <m/>
    <m/>
    <m/>
    <m/>
    <m/>
    <m/>
    <m/>
    <m/>
    <s v="No"/>
    <m/>
    <m/>
    <m/>
    <m/>
    <m/>
    <x v="3"/>
    <s v="Importante"/>
    <s v="Importante"/>
    <s v="Importante"/>
    <s v="Importante"/>
    <s v="Importante"/>
    <s v="Importante"/>
    <s v="Importante"/>
    <s v="Ninguna"/>
    <m/>
    <x v="0"/>
    <x v="1"/>
    <x v="0"/>
    <x v="0"/>
    <x v="2"/>
    <x v="0"/>
    <x v="0"/>
    <x v="1"/>
    <x v="1"/>
    <x v="1"/>
    <x v="0"/>
    <x v="0"/>
    <m/>
    <s v="Administrador/Contador"/>
    <m/>
    <n v="11"/>
    <n v="23"/>
    <s v="Completo"/>
    <m/>
    <m/>
    <m/>
    <m/>
    <m/>
    <m/>
    <m/>
    <s v="5 a 10 personas ocupadas"/>
    <s v="5 a 10 personas ocupadas"/>
    <x v="1"/>
    <s v="Construcción"/>
    <x v="0"/>
    <x v="0"/>
    <x v="0"/>
    <x v="0"/>
    <x v="0"/>
    <x v="0"/>
    <x v="0"/>
    <x v="0"/>
    <x v="0"/>
    <x v="0"/>
    <x v="1"/>
    <x v="0"/>
    <x v="0"/>
    <x v="0"/>
    <x v="0"/>
    <x v="0"/>
    <x v="0"/>
    <x v="0"/>
    <x v="0"/>
    <x v="0"/>
    <x v="0"/>
    <x v="1"/>
    <x v="0"/>
    <x v="0"/>
    <x v="0"/>
    <x v="0"/>
    <x v="0"/>
    <s v="SALUD Y SEGURIDAD OCUPACIONAL"/>
    <m/>
    <m/>
    <m/>
    <m/>
    <m/>
    <s v="SALUD Y SEGURIDAD OCUPACIONAL"/>
    <m/>
    <m/>
    <m/>
    <m/>
    <m/>
    <n v="9.6060606060606109"/>
    <x v="0"/>
    <x v="0"/>
    <x v="0"/>
    <x v="0"/>
    <x v="0"/>
    <s v="Total"/>
  </r>
  <r>
    <n v="18266"/>
    <x v="0"/>
    <x v="0"/>
    <s v="San Roque"/>
    <n v="47592"/>
    <s v="COMERCIO AL POR MENOR DE ARTICULOS DE ELECTRICIDAD Y DE ILUMINACION"/>
    <s v="Comercio"/>
    <s v="Comercio"/>
    <s v="Pequeñas (11 a 30 personas ocupadas)"/>
    <n v="4062024"/>
    <n v="4"/>
    <s v="Junio"/>
    <s v="Año Resultado Final"/>
    <n v="11"/>
    <n v="4"/>
    <n v="15072024"/>
    <n v="15"/>
    <s v="Julio"/>
    <s v="Año Resultado Final"/>
    <n v="1981"/>
    <n v="42"/>
    <x v="1"/>
    <s v="VENTA AL POR MENOR DE CIRCUITOS CERRADO"/>
    <s v="Comercio al por menor de sistemas de seguridad"/>
    <s v="Casa Matriz"/>
    <x v="1"/>
    <n v="2"/>
    <n v="2"/>
    <n v="15"/>
    <n v="15"/>
    <n v="7"/>
    <n v="8"/>
    <n v="216.73076923076948"/>
    <n v="247.69230769230799"/>
    <n v="0"/>
    <n v="0"/>
    <n v="0"/>
    <n v="0"/>
    <n v="216.73076923076948"/>
    <n v="0"/>
    <n v="0"/>
    <n v="0"/>
    <n v="61.923076923076998"/>
    <n v="185.769230769231"/>
    <n v="0"/>
    <n v="0"/>
    <n v="464.42307692307747"/>
    <n v="15"/>
    <n v="0"/>
    <n v="0"/>
    <n v="0"/>
    <n v="0"/>
    <n v="7"/>
    <n v="0"/>
    <n v="0"/>
    <n v="0"/>
    <n v="2"/>
    <n v="6"/>
    <n v="0"/>
    <n v="0"/>
    <n v="15"/>
    <x v="1"/>
    <s v="Decisión del directorio/propietarios de la empresa"/>
    <m/>
    <x v="0"/>
    <s v="Decisión del directorio/propietarios de la empresa"/>
    <m/>
    <x v="1"/>
    <s v="Decisión del directorio/propietarios de la empresa"/>
    <m/>
    <x v="1"/>
    <s v="Decisión del directorio/propietarios de la empresa"/>
    <m/>
    <x v="1"/>
    <s v="Decisión del directorio/propietarios de la empresa"/>
    <m/>
    <x v="1"/>
    <m/>
    <n v="5223"/>
    <s v="VENDEDOR DE SALON"/>
    <s v="No"/>
    <s v="Sí"/>
    <s v="Sí"/>
    <n v="4321"/>
    <s v="DEPOSITERO"/>
    <s v="No"/>
    <s v="Sí"/>
    <s v="No"/>
    <m/>
    <m/>
    <m/>
    <m/>
    <s v="Candidatos sin capacitación o habilidades técnicas necesarios"/>
    <m/>
    <m/>
    <s v="Candidatos con falt de experiencia laboral"/>
    <m/>
    <m/>
    <m/>
    <m/>
    <m/>
    <m/>
    <s v="Candidato sin licencias, certificados orequisitos legales requeridos para ejercer la ocupación"/>
    <m/>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0"/>
    <x v="0"/>
    <x v="0"/>
    <x v="1"/>
    <x v="1"/>
    <x v="0"/>
    <x v="0"/>
    <x v="0"/>
    <x v="0"/>
    <m/>
    <m/>
    <m/>
    <s v="Redes sociales de la empresa (Facebook, Twitter, Instagram, etc)"/>
    <m/>
    <m/>
    <s v="Recomendaciones de trabajadores de la empresa u otros actores"/>
    <m/>
    <m/>
    <m/>
    <m/>
    <m/>
    <m/>
    <m/>
    <x v="0"/>
    <x v="0"/>
    <x v="0"/>
    <x v="1"/>
    <x v="0"/>
    <x v="1"/>
    <x v="0"/>
    <x v="2"/>
    <x v="0"/>
    <x v="0"/>
    <s v="Ninguna"/>
    <m/>
    <m/>
    <m/>
    <m/>
    <m/>
    <m/>
    <x v="1"/>
    <m/>
    <m/>
    <x v="2"/>
    <s v="Ambos"/>
    <m/>
    <m/>
    <x v="1"/>
    <x v="0"/>
    <x v="1"/>
    <x v="1"/>
    <x v="0"/>
    <x v="0"/>
    <m/>
    <m/>
    <x v="2"/>
    <s v="Poco probable"/>
    <s v="Poco probable"/>
    <s v="Probable"/>
    <s v="Probable"/>
    <s v="Muy probable"/>
    <x v="2"/>
    <m/>
    <m/>
    <m/>
    <m/>
    <m/>
    <m/>
    <m/>
    <m/>
    <m/>
    <m/>
    <m/>
    <m/>
    <m/>
    <m/>
    <m/>
    <m/>
    <m/>
    <m/>
    <m/>
    <m/>
    <m/>
    <m/>
    <m/>
    <m/>
    <m/>
    <m/>
    <m/>
    <m/>
    <m/>
    <m/>
    <m/>
    <m/>
    <m/>
    <m/>
    <m/>
    <x v="0"/>
    <m/>
    <m/>
    <m/>
    <m/>
    <m/>
    <m/>
    <m/>
    <m/>
    <m/>
    <x v="0"/>
    <x v="0"/>
    <x v="0"/>
    <x v="0"/>
    <x v="1"/>
    <x v="1"/>
    <x v="0"/>
    <x v="0"/>
    <m/>
    <x v="0"/>
    <s v="CAPACITACIÓN  PARA MANEJO DE LA OFIMATICA NIVEL AVANZADO"/>
    <s v="Operación básica de computadoras"/>
    <s v="VENDEDORES ON LINE"/>
    <n v="5244"/>
    <m/>
    <m/>
    <m/>
    <m/>
    <m/>
    <m/>
    <m/>
    <m/>
    <m/>
    <m/>
    <m/>
    <m/>
    <m/>
    <m/>
    <m/>
    <m/>
    <m/>
    <m/>
    <m/>
    <m/>
    <s v="No"/>
    <m/>
    <m/>
    <m/>
    <m/>
    <m/>
    <x v="0"/>
    <s v="Importante"/>
    <s v="Importante"/>
    <s v="Importante"/>
    <s v="Importante"/>
    <s v="Importante"/>
    <s v="Muy importante"/>
    <s v="Muy importante"/>
    <s v="Ninguna"/>
    <m/>
    <x v="0"/>
    <x v="2"/>
    <x v="0"/>
    <x v="0"/>
    <x v="1"/>
    <x v="0"/>
    <x v="1"/>
    <x v="1"/>
    <x v="1"/>
    <x v="1"/>
    <x v="1"/>
    <x v="0"/>
    <m/>
    <s v="Jefe / Encargado (no propietario)"/>
    <m/>
    <n v="7"/>
    <n v="39"/>
    <s v="Completo"/>
    <m/>
    <m/>
    <m/>
    <m/>
    <m/>
    <m/>
    <s v="sr Alan autorizó para la encuesta a  Jacqueline Arce encargado de recursos humanos  para la entrevista"/>
    <s v="11 a 30 personas ocupadas"/>
    <s v="11 a 30 personas ocupadas"/>
    <x v="2"/>
    <s v="Comercio"/>
    <x v="0"/>
    <x v="0"/>
    <x v="0"/>
    <x v="1"/>
    <x v="1"/>
    <x v="0"/>
    <x v="0"/>
    <x v="0"/>
    <x v="0"/>
    <x v="0"/>
    <x v="1"/>
    <x v="0"/>
    <x v="0"/>
    <x v="0"/>
    <x v="0"/>
    <x v="0"/>
    <x v="0"/>
    <x v="0"/>
    <x v="0"/>
    <x v="1"/>
    <x v="0"/>
    <x v="1"/>
    <x v="1"/>
    <x v="0"/>
    <x v="0"/>
    <x v="0"/>
    <x v="0"/>
    <s v="OFIMATICA"/>
    <m/>
    <m/>
    <m/>
    <m/>
    <m/>
    <s v="TIC"/>
    <m/>
    <m/>
    <m/>
    <m/>
    <m/>
    <n v="30.961538461538499"/>
    <x v="2"/>
    <x v="2"/>
    <x v="0"/>
    <x v="0"/>
    <x v="0"/>
    <s v="Total"/>
  </r>
  <r>
    <n v="18731"/>
    <x v="0"/>
    <x v="0"/>
    <s v="San Roque"/>
    <n v="41002"/>
    <s v="CONSTRUCCION DE VIVIENDAS SOCIAL.-"/>
    <s v="Industria"/>
    <s v="Construcción"/>
    <s v="Micro (5 a 10 personas ocupadas)"/>
    <n v="23072024"/>
    <n v="23"/>
    <s v="Julio"/>
    <s v="Año Resultado Final"/>
    <n v="8"/>
    <n v="40"/>
    <n v="31072024"/>
    <n v="31"/>
    <s v="Julio"/>
    <s v="Año Resultado Final"/>
    <n v="2000"/>
    <n v="23"/>
    <x v="2"/>
    <s v="ASISENCIA TECNICA PARA EL  DESARROLLO RURAL CON LOS PUEBLOS INDIGENAS"/>
    <s v="Actividades de consultoría en agronomía"/>
    <s v="Casa Matriz"/>
    <x v="1"/>
    <n v="4"/>
    <n v="1"/>
    <n v="7"/>
    <n v="5"/>
    <n v="5"/>
    <n v="0"/>
    <n v="66.343283582089498"/>
    <n v="0"/>
    <n v="0"/>
    <n v="0"/>
    <n v="0"/>
    <n v="0"/>
    <n v="0"/>
    <n v="39.805970149253696"/>
    <n v="0"/>
    <n v="13.268656716417899"/>
    <n v="0"/>
    <n v="0"/>
    <n v="13.268656716417899"/>
    <n v="0"/>
    <n v="66.343283582089498"/>
    <n v="5"/>
    <n v="0"/>
    <n v="0"/>
    <n v="0"/>
    <n v="0"/>
    <n v="0"/>
    <n v="3"/>
    <n v="0"/>
    <n v="1"/>
    <n v="0"/>
    <n v="0"/>
    <n v="1"/>
    <n v="0"/>
    <n v="5"/>
    <x v="0"/>
    <m/>
    <m/>
    <x v="1"/>
    <m/>
    <m/>
    <x v="0"/>
    <m/>
    <m/>
    <x v="0"/>
    <m/>
    <m/>
    <x v="0"/>
    <m/>
    <m/>
    <x v="0"/>
    <m/>
    <m/>
    <m/>
    <m/>
    <m/>
    <m/>
    <m/>
    <m/>
    <m/>
    <m/>
    <m/>
    <m/>
    <m/>
    <m/>
    <m/>
    <m/>
    <m/>
    <m/>
    <m/>
    <m/>
    <m/>
    <m/>
    <m/>
    <m/>
    <m/>
    <m/>
    <m/>
    <m/>
    <m/>
    <m/>
    <m/>
    <m/>
    <m/>
    <m/>
    <m/>
    <m/>
    <m/>
    <m/>
    <m/>
    <m/>
    <m/>
    <m/>
    <m/>
    <m/>
    <m/>
    <m/>
    <m/>
    <m/>
    <m/>
    <m/>
    <x v="1"/>
    <x v="1"/>
    <x v="1"/>
    <x v="0"/>
    <x v="0"/>
    <x v="0"/>
    <x v="0"/>
    <x v="1"/>
    <x v="1"/>
    <x v="0"/>
    <x v="0"/>
    <x v="0"/>
    <x v="0"/>
    <m/>
    <m/>
    <m/>
    <m/>
    <m/>
    <m/>
    <s v="Recomendaciones de trabajadores de la empresa u otros actores"/>
    <m/>
    <m/>
    <m/>
    <m/>
    <m/>
    <s v="Otra"/>
    <s v="GRUPO DE LAS ONG"/>
    <x v="0"/>
    <x v="0"/>
    <x v="0"/>
    <x v="1"/>
    <x v="0"/>
    <x v="1"/>
    <x v="0"/>
    <x v="0"/>
    <x v="2"/>
    <x v="1"/>
    <s v="Ninguna"/>
    <m/>
    <m/>
    <m/>
    <m/>
    <m/>
    <m/>
    <x v="1"/>
    <m/>
    <m/>
    <x v="1"/>
    <m/>
    <m/>
    <m/>
    <x v="1"/>
    <x v="1"/>
    <x v="1"/>
    <x v="1"/>
    <x v="1"/>
    <x v="1"/>
    <m/>
    <m/>
    <x v="2"/>
    <s v="Muy probable"/>
    <s v="Poco probable"/>
    <s v="Probable"/>
    <s v="Poco probable"/>
    <s v="Probable"/>
    <x v="2"/>
    <m/>
    <m/>
    <m/>
    <m/>
    <m/>
    <m/>
    <m/>
    <m/>
    <m/>
    <m/>
    <m/>
    <m/>
    <m/>
    <m/>
    <m/>
    <m/>
    <m/>
    <m/>
    <m/>
    <m/>
    <m/>
    <m/>
    <m/>
    <m/>
    <m/>
    <m/>
    <m/>
    <m/>
    <m/>
    <m/>
    <m/>
    <m/>
    <m/>
    <m/>
    <m/>
    <x v="0"/>
    <m/>
    <m/>
    <m/>
    <m/>
    <m/>
    <m/>
    <m/>
    <m/>
    <m/>
    <x v="1"/>
    <x v="0"/>
    <x v="1"/>
    <x v="1"/>
    <x v="1"/>
    <x v="0"/>
    <x v="0"/>
    <x v="0"/>
    <m/>
    <x v="0"/>
    <s v="TECNICOS EN PRODUCCIÓN ORGANICA SUSTENTABLES"/>
    <s v="Agropecuario"/>
    <s v="LIDERES INDIGENAS CAPACITADORES DE TRABAJO SOCAL"/>
    <n v="2635"/>
    <s v="MANEJO DE REDES SOCIALES"/>
    <s v="Social media y community manager"/>
    <s v="COMMUNITY MANAGER"/>
    <n v="3339"/>
    <m/>
    <m/>
    <m/>
    <m/>
    <m/>
    <m/>
    <m/>
    <m/>
    <m/>
    <m/>
    <m/>
    <m/>
    <m/>
    <m/>
    <m/>
    <m/>
    <s v="Si"/>
    <s v="No"/>
    <m/>
    <m/>
    <m/>
    <m/>
    <x v="3"/>
    <s v="Importante"/>
    <s v="Importante"/>
    <s v="Importante"/>
    <s v="Importante"/>
    <s v="Importante"/>
    <s v="Importante"/>
    <s v="Importante"/>
    <s v="Ninguna"/>
    <m/>
    <x v="2"/>
    <x v="2"/>
    <x v="0"/>
    <x v="1"/>
    <x v="1"/>
    <x v="0"/>
    <x v="0"/>
    <x v="0"/>
    <x v="0"/>
    <x v="0"/>
    <x v="0"/>
    <x v="0"/>
    <m/>
    <s v="Dueño o propietario"/>
    <m/>
    <n v="14"/>
    <n v="48"/>
    <s v="Completo"/>
    <m/>
    <m/>
    <m/>
    <m/>
    <m/>
    <m/>
    <s v="SEGUN EL SEÑOR  SON 7 PERSONA DE LAS CUALES 5 ESTAN CONSTANTEMENTE NO REGISTRO A UNA SEÑORA QUE INGRESO, ELLOS VAN A INCORPORAR 10 PROFESORES PARA UN FUTURO PROYECTO POR QUE ELLOS TRABAJAN CON ACCIONES COMUNITARIAS INDIGENAS ACTUALMENTE"/>
    <s v="5 a 10 personas ocupadas"/>
    <s v="5 a 10 personas ocupadas"/>
    <x v="0"/>
    <s v="Servicios a las empresas"/>
    <x v="0"/>
    <x v="0"/>
    <x v="0"/>
    <x v="0"/>
    <x v="0"/>
    <x v="0"/>
    <x v="0"/>
    <x v="0"/>
    <x v="0"/>
    <x v="0"/>
    <x v="1"/>
    <x v="0"/>
    <x v="0"/>
    <x v="0"/>
    <x v="0"/>
    <x v="0"/>
    <x v="0"/>
    <x v="0"/>
    <x v="0"/>
    <x v="0"/>
    <x v="1"/>
    <x v="1"/>
    <x v="0"/>
    <x v="0"/>
    <x v="0"/>
    <x v="0"/>
    <x v="0"/>
    <s v="AGROPECUARIO"/>
    <s v="USO Y MANEJO DE REDES SOCIALES"/>
    <m/>
    <m/>
    <m/>
    <m/>
    <s v="AGROPECUARIO"/>
    <s v="TIC"/>
    <m/>
    <m/>
    <m/>
    <m/>
    <n v="13.268656716417899"/>
    <x v="0"/>
    <x v="0"/>
    <x v="1"/>
    <x v="0"/>
    <x v="0"/>
    <s v="Total"/>
  </r>
  <r>
    <n v="18948"/>
    <x v="0"/>
    <x v="0"/>
    <s v="San Roque"/>
    <n v="85102"/>
    <s v="ACTIVIDADES DE ENSEÑANZA PRIMARIA"/>
    <s v="Servicio"/>
    <s v="Servicios a los hogares"/>
    <s v="Pequeñas (11 a 30 personas ocupadas)"/>
    <n v="5062024"/>
    <n v="5"/>
    <s v="Junio"/>
    <s v="Año Resultado Final"/>
    <n v="9"/>
    <n v="9"/>
    <n v="17062024"/>
    <n v="17"/>
    <s v="Junio"/>
    <s v="Año Resultado Final"/>
    <n v="1995"/>
    <n v="28"/>
    <x v="2"/>
    <s v="ACTIVIDADES DE ENSEÑA PRIMARIA"/>
    <s v="enseñanza prescolar, primaria"/>
    <s v="Único"/>
    <x v="0"/>
    <m/>
    <m/>
    <n v="25"/>
    <n v="25"/>
    <n v="5"/>
    <n v="20"/>
    <n v="78.614457831325495"/>
    <n v="314.45783132530198"/>
    <n v="0"/>
    <n v="0"/>
    <n v="0"/>
    <n v="0"/>
    <n v="31.445783132530199"/>
    <n v="0"/>
    <n v="15.722891566265099"/>
    <n v="0"/>
    <n v="345.90361445783219"/>
    <n v="0"/>
    <n v="0"/>
    <n v="0"/>
    <n v="393.07228915662751"/>
    <n v="25"/>
    <n v="0"/>
    <n v="0"/>
    <n v="0"/>
    <n v="0"/>
    <n v="2"/>
    <n v="0"/>
    <n v="1"/>
    <n v="0"/>
    <n v="22"/>
    <n v="0"/>
    <n v="0"/>
    <n v="0"/>
    <n v="25"/>
    <x v="0"/>
    <m/>
    <m/>
    <x v="1"/>
    <m/>
    <m/>
    <x v="0"/>
    <m/>
    <m/>
    <x v="0"/>
    <m/>
    <m/>
    <x v="0"/>
    <m/>
    <m/>
    <x v="1"/>
    <m/>
    <n v="2330"/>
    <s v="DOCENTES SECUNDARIA"/>
    <s v="Sí"/>
    <s v="No"/>
    <s v="Sí"/>
    <n v="2341"/>
    <s v="MAESTRA DE GRADO"/>
    <s v="Sí"/>
    <s v="No"/>
    <s v="No"/>
    <m/>
    <m/>
    <m/>
    <m/>
    <m/>
    <m/>
    <m/>
    <m/>
    <m/>
    <m/>
    <m/>
    <m/>
    <m/>
    <m/>
    <m/>
    <m/>
    <m/>
    <m/>
    <m/>
    <m/>
    <m/>
    <m/>
    <m/>
    <m/>
    <m/>
    <m/>
    <m/>
    <m/>
    <m/>
    <m/>
    <m/>
    <m/>
    <m/>
    <m/>
    <m/>
    <m/>
    <m/>
    <m/>
    <m/>
    <x v="0"/>
    <x v="0"/>
    <x v="0"/>
    <x v="0"/>
    <x v="0"/>
    <x v="0"/>
    <x v="0"/>
    <x v="1"/>
    <x v="0"/>
    <x v="0"/>
    <x v="0"/>
    <x v="0"/>
    <x v="1"/>
    <s v="CONTAR CON CERTIFICACION DOCUMENTADA"/>
    <m/>
    <m/>
    <s v="Redes sociales de la empresa (Facebook, Twitter, Instagram, etc)"/>
    <m/>
    <s v="Redes de profesionales o egresados"/>
    <s v="Recomendaciones de trabajadores de la empresa u otros actores"/>
    <m/>
    <m/>
    <m/>
    <s v="Contactos personales del empleador"/>
    <m/>
    <m/>
    <m/>
    <x v="0"/>
    <x v="0"/>
    <x v="0"/>
    <x v="0"/>
    <x v="0"/>
    <x v="0"/>
    <x v="2"/>
    <x v="0"/>
    <x v="1"/>
    <x v="1"/>
    <s v="Ninguna"/>
    <m/>
    <m/>
    <m/>
    <m/>
    <s v="Transformación de competencia"/>
    <m/>
    <x v="3"/>
    <s v="Transformación de competencia"/>
    <m/>
    <x v="1"/>
    <m/>
    <m/>
    <m/>
    <x v="0"/>
    <x v="0"/>
    <x v="0"/>
    <x v="0"/>
    <x v="0"/>
    <x v="1"/>
    <m/>
    <m/>
    <x v="2"/>
    <s v="Poco probable"/>
    <s v="Poco probable"/>
    <s v="Probable"/>
    <s v="Probable"/>
    <s v="Muy probable"/>
    <x v="0"/>
    <s v="Programador Informatico"/>
    <n v="2514"/>
    <n v="1"/>
    <n v="1"/>
    <n v="1"/>
    <n v="1"/>
    <n v="1"/>
    <s v="Secretario Administrativo"/>
    <n v="3343"/>
    <n v="1"/>
    <n v="1"/>
    <n v="0"/>
    <n v="0"/>
    <n v="0"/>
    <m/>
    <m/>
    <m/>
    <m/>
    <m/>
    <m/>
    <m/>
    <m/>
    <m/>
    <m/>
    <m/>
    <m/>
    <m/>
    <m/>
    <m/>
    <m/>
    <m/>
    <m/>
    <m/>
    <m/>
    <m/>
    <x v="0"/>
    <m/>
    <m/>
    <m/>
    <m/>
    <m/>
    <m/>
    <m/>
    <m/>
    <m/>
    <x v="0"/>
    <x v="0"/>
    <x v="0"/>
    <x v="0"/>
    <x v="1"/>
    <x v="1"/>
    <x v="0"/>
    <x v="0"/>
    <m/>
    <x v="0"/>
    <s v="METODOLOGIA DE LA ENSEÑANZA, ESTRATEGIAS INNOVADORAS"/>
    <s v="OTROS"/>
    <s v="DOCENTE NIVEL PRIMARIO"/>
    <n v="2341"/>
    <m/>
    <m/>
    <m/>
    <m/>
    <m/>
    <m/>
    <m/>
    <m/>
    <m/>
    <m/>
    <m/>
    <m/>
    <m/>
    <m/>
    <m/>
    <m/>
    <m/>
    <m/>
    <m/>
    <m/>
    <s v="No"/>
    <m/>
    <m/>
    <m/>
    <m/>
    <m/>
    <x v="0"/>
    <s v="Muy importante"/>
    <s v="Muy importante"/>
    <s v="Muy importante"/>
    <s v="Muy importante"/>
    <s v="Muy importante"/>
    <s v="Muy importante"/>
    <s v="Muy importante"/>
    <s v="Ninguna"/>
    <m/>
    <x v="2"/>
    <x v="0"/>
    <x v="0"/>
    <x v="0"/>
    <x v="2"/>
    <x v="0"/>
    <x v="1"/>
    <x v="1"/>
    <x v="0"/>
    <x v="0"/>
    <x v="0"/>
    <x v="0"/>
    <m/>
    <s v="Gerente / Directivo"/>
    <m/>
    <n v="11"/>
    <n v="43"/>
    <s v="Completo"/>
    <m/>
    <m/>
    <m/>
    <m/>
    <m/>
    <m/>
    <m/>
    <s v="11 a 30 personas ocupadas"/>
    <s v="11 a 30 personas ocupadas"/>
    <x v="0"/>
    <s v="Servicios a los hogares"/>
    <x v="0"/>
    <x v="1"/>
    <x v="0"/>
    <x v="0"/>
    <x v="0"/>
    <x v="0"/>
    <x v="0"/>
    <x v="0"/>
    <x v="0"/>
    <x v="0"/>
    <x v="0"/>
    <x v="1"/>
    <x v="0"/>
    <x v="0"/>
    <x v="0"/>
    <x v="0"/>
    <x v="0"/>
    <x v="0"/>
    <x v="0"/>
    <x v="0"/>
    <x v="0"/>
    <x v="1"/>
    <x v="0"/>
    <x v="0"/>
    <x v="0"/>
    <x v="0"/>
    <x v="0"/>
    <s v="SERVICIOS EDUCATIVOS"/>
    <m/>
    <m/>
    <m/>
    <m/>
    <m/>
    <s v="SERVICIOS EDUCATIVOS"/>
    <m/>
    <m/>
    <m/>
    <m/>
    <m/>
    <n v="15.722891566265099"/>
    <x v="1"/>
    <x v="1"/>
    <x v="0"/>
    <x v="0"/>
    <x v="0"/>
    <s v="Total"/>
  </r>
  <r>
    <n v="19086"/>
    <x v="0"/>
    <x v="0"/>
    <s v="San Roque"/>
    <n v="47523"/>
    <s v="VENTA AL POR MENOR DE ARTICULOS SANITARIOS"/>
    <s v="Comercio"/>
    <s v="Comercio"/>
    <s v="Grandes (con 51 o más personas ocupadas)"/>
    <n v="5062024"/>
    <n v="5"/>
    <s v="Junio"/>
    <s v="Año Resultado Final"/>
    <n v="8"/>
    <n v="58"/>
    <n v="25072024"/>
    <n v="25"/>
    <s v="Julio"/>
    <s v="Año Resultado Final"/>
    <n v="1988"/>
    <n v="35"/>
    <x v="1"/>
    <s v="VENTA AL POR MENOR DE ARTICULOS SANITARIOS"/>
    <s v="Comercio al por menor de otros materiales de construcción tales como ladrillos, madera, equipo sanitario"/>
    <s v="Casa Matriz"/>
    <x v="1"/>
    <n v="2"/>
    <n v="2"/>
    <n v="136"/>
    <n v="136"/>
    <n v="131"/>
    <n v="5"/>
    <n v="1685.9130434782603"/>
    <n v="64.347826086956502"/>
    <n v="0"/>
    <n v="0"/>
    <n v="836.52173913043441"/>
    <n v="0"/>
    <n v="823.65217391304316"/>
    <n v="0"/>
    <n v="0"/>
    <n v="0"/>
    <n v="77.2173913043478"/>
    <n v="0"/>
    <n v="12.869565217391299"/>
    <n v="0"/>
    <n v="1750.2608695652168"/>
    <n v="136"/>
    <n v="0"/>
    <n v="0"/>
    <n v="65"/>
    <n v="0"/>
    <n v="64"/>
    <n v="0"/>
    <n v="0"/>
    <n v="0"/>
    <n v="6"/>
    <n v="0"/>
    <n v="1"/>
    <n v="0"/>
    <n v="136"/>
    <x v="0"/>
    <m/>
    <m/>
    <x v="1"/>
    <m/>
    <m/>
    <x v="0"/>
    <m/>
    <m/>
    <x v="0"/>
    <m/>
    <m/>
    <x v="0"/>
    <m/>
    <m/>
    <x v="1"/>
    <m/>
    <n v="8344"/>
    <s v="MONTACARGUISTA DE DEPOSITO"/>
    <s v="Sí"/>
    <s v="No"/>
    <s v="Sí"/>
    <n v="8332"/>
    <s v="CHOFER DE VEHICULOS DE REPARTO"/>
    <s v="Sí"/>
    <s v="No"/>
    <s v="Sí"/>
    <n v="9333"/>
    <s v="AYUDANTE DE REPARTO"/>
    <s v="Sí"/>
    <s v="No"/>
    <m/>
    <m/>
    <m/>
    <m/>
    <m/>
    <m/>
    <m/>
    <m/>
    <m/>
    <m/>
    <m/>
    <m/>
    <m/>
    <m/>
    <m/>
    <m/>
    <m/>
    <m/>
    <m/>
    <m/>
    <m/>
    <m/>
    <m/>
    <m/>
    <m/>
    <m/>
    <m/>
    <m/>
    <m/>
    <m/>
    <m/>
    <m/>
    <m/>
    <m/>
    <m/>
    <x v="0"/>
    <x v="0"/>
    <x v="0"/>
    <x v="0"/>
    <x v="1"/>
    <x v="0"/>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1"/>
    <x v="0"/>
    <x v="1"/>
    <x v="1"/>
    <x v="0"/>
    <s v="Ninguna"/>
    <m/>
    <m/>
    <m/>
    <m/>
    <m/>
    <m/>
    <x v="1"/>
    <m/>
    <s v="Transformación de competencia"/>
    <x v="1"/>
    <s v="Transformación de competencia"/>
    <m/>
    <m/>
    <x v="0"/>
    <x v="0"/>
    <x v="0"/>
    <x v="1"/>
    <x v="1"/>
    <x v="0"/>
    <m/>
    <m/>
    <x v="2"/>
    <s v="Poco probable"/>
    <s v="Poco probable"/>
    <s v="Poco probable"/>
    <s v="Probable"/>
    <s v="Probable"/>
    <x v="2"/>
    <m/>
    <m/>
    <m/>
    <m/>
    <m/>
    <m/>
    <m/>
    <m/>
    <m/>
    <m/>
    <m/>
    <m/>
    <m/>
    <m/>
    <m/>
    <m/>
    <m/>
    <m/>
    <m/>
    <m/>
    <m/>
    <m/>
    <m/>
    <m/>
    <m/>
    <m/>
    <m/>
    <m/>
    <m/>
    <m/>
    <m/>
    <m/>
    <m/>
    <m/>
    <m/>
    <x v="0"/>
    <m/>
    <m/>
    <m/>
    <m/>
    <m/>
    <m/>
    <m/>
    <m/>
    <m/>
    <x v="0"/>
    <x v="0"/>
    <x v="0"/>
    <x v="0"/>
    <x v="1"/>
    <x v="1"/>
    <x v="0"/>
    <x v="0"/>
    <m/>
    <x v="0"/>
    <s v="VENTAS DE PRODUCTOS SANITARIOS"/>
    <s v="Técnicas de ventas"/>
    <s v="VENDEDOR"/>
    <n v="5223"/>
    <s v="MANEJO DE PRODUCTOS Y ENTREGAS DE DEPOSITO"/>
    <s v="OTROS"/>
    <s v="ASISTENTE DE LOGISTICA"/>
    <n v="9333"/>
    <m/>
    <m/>
    <m/>
    <m/>
    <m/>
    <m/>
    <m/>
    <m/>
    <m/>
    <m/>
    <m/>
    <m/>
    <m/>
    <m/>
    <m/>
    <m/>
    <s v="Si"/>
    <s v="No"/>
    <m/>
    <m/>
    <m/>
    <m/>
    <x v="0"/>
    <s v="Importante"/>
    <s v="Importante"/>
    <s v="Importante"/>
    <s v="Muy importante"/>
    <s v="Importante"/>
    <s v="Importante"/>
    <s v="Importante"/>
    <s v="Ninguna"/>
    <m/>
    <x v="2"/>
    <x v="2"/>
    <x v="0"/>
    <x v="1"/>
    <x v="0"/>
    <x v="0"/>
    <x v="0"/>
    <x v="0"/>
    <x v="0"/>
    <x v="0"/>
    <x v="0"/>
    <x v="0"/>
    <m/>
    <s v="Administrador/Contador"/>
    <m/>
    <n v="8"/>
    <n v="3"/>
    <s v="Completo"/>
    <m/>
    <m/>
    <m/>
    <m/>
    <m/>
    <m/>
    <m/>
    <s v="51 y más personas ocupadas"/>
    <s v="51 y más personas ocupadas"/>
    <x v="2"/>
    <s v="Comercio"/>
    <x v="0"/>
    <x v="0"/>
    <x v="0"/>
    <x v="0"/>
    <x v="0"/>
    <x v="0"/>
    <x v="0"/>
    <x v="1"/>
    <x v="1"/>
    <x v="0"/>
    <x v="1"/>
    <x v="0"/>
    <x v="0"/>
    <x v="0"/>
    <x v="0"/>
    <x v="0"/>
    <x v="0"/>
    <x v="0"/>
    <x v="0"/>
    <x v="1"/>
    <x v="0"/>
    <x v="1"/>
    <x v="1"/>
    <x v="0"/>
    <x v="0"/>
    <x v="0"/>
    <x v="1"/>
    <s v="VENTA"/>
    <s v="LOGISTICA Y GESTIÓN DE DEPOSITOS"/>
    <m/>
    <m/>
    <m/>
    <m/>
    <s v="ADMINISTRACIÓN Y GESTIÓN"/>
    <s v="ADMINISTRACIÓN Y GESTIÓN"/>
    <m/>
    <m/>
    <m/>
    <m/>
    <n v="12.869565217391299"/>
    <x v="1"/>
    <x v="1"/>
    <x v="0"/>
    <x v="0"/>
    <x v="0"/>
    <s v="Total"/>
  </r>
  <r>
    <n v="19291"/>
    <x v="0"/>
    <x v="1"/>
    <s v="Lambaré"/>
    <n v="46550"/>
    <s v="VENTA DE INSUMOS MEDICOS PARA USO HOSPITALARIO AL POR MAYOR"/>
    <s v="Comercio"/>
    <s v="Comercio"/>
    <s v="Grandes (con 51 o más personas ocupadas)"/>
    <n v="14062024"/>
    <n v="14"/>
    <s v="Junio"/>
    <s v="Año Resultado Final"/>
    <n v="13"/>
    <n v="58"/>
    <n v="19072024"/>
    <n v="19"/>
    <s v="Julio"/>
    <s v="Año Resultado Final"/>
    <n v="1989"/>
    <n v="34"/>
    <x v="1"/>
    <s v="VENTA AL POR MAYOR DE INSUMOS HOSPITALARIO Y EQUIPO DE LABORATORIO"/>
    <s v="Comercio al por mayor de maquinaria y equipo para uso médico y hospitalario"/>
    <s v="Único"/>
    <x v="0"/>
    <m/>
    <m/>
    <n v="70"/>
    <n v="70"/>
    <n v="40"/>
    <n v="30"/>
    <n v="181.25"/>
    <n v="135.9375"/>
    <n v="0"/>
    <n v="0"/>
    <n v="0"/>
    <n v="0"/>
    <n v="0"/>
    <n v="4.53125"/>
    <n v="0"/>
    <n v="0"/>
    <n v="285.46875"/>
    <n v="22.65625"/>
    <n v="4.53125"/>
    <n v="0"/>
    <n v="317.1875"/>
    <n v="70"/>
    <n v="0"/>
    <n v="0"/>
    <n v="0"/>
    <n v="0"/>
    <n v="0"/>
    <n v="1"/>
    <n v="0"/>
    <n v="0"/>
    <n v="63"/>
    <n v="5"/>
    <n v="1"/>
    <n v="0"/>
    <n v="70"/>
    <x v="1"/>
    <s v="Decisión del directorio/propietarios de la empresa"/>
    <m/>
    <x v="1"/>
    <m/>
    <m/>
    <x v="1"/>
    <s v="Decisión del directorio/propietarios de la empresa"/>
    <m/>
    <x v="0"/>
    <m/>
    <m/>
    <x v="0"/>
    <m/>
    <m/>
    <x v="1"/>
    <m/>
    <n v="2433"/>
    <s v="ASESORES COMERCIALES"/>
    <s v="Sí"/>
    <s v="Sí"/>
    <s v="Sí"/>
    <n v="4416"/>
    <s v="ASISTENTES DE RECURSOS HUMANOS"/>
    <s v="Sí"/>
    <s v="Sí"/>
    <s v="Sí"/>
    <n v="1221"/>
    <s v="COORDINADOR COMERCIAL"/>
    <s v="Sí"/>
    <s v="No"/>
    <s v="Candidatos sin capacitación o habilidades técnicas necesarios"/>
    <m/>
    <m/>
    <m/>
    <m/>
    <m/>
    <m/>
    <m/>
    <m/>
    <s v="Candidatos sin habilidades blandas o socioemocionales (proactividad, actitud de aprendizaje, compromiso, entre otros)"/>
    <m/>
    <m/>
    <m/>
    <m/>
    <m/>
    <m/>
    <m/>
    <m/>
    <m/>
    <m/>
    <m/>
    <m/>
    <m/>
    <m/>
    <m/>
    <m/>
    <m/>
    <m/>
    <m/>
    <m/>
    <m/>
    <s v="Aumentar los esfuerzos en el reclutamiento (más divulgación de la vacante, más bolsas de empleo)"/>
    <m/>
    <m/>
    <m/>
    <x v="0"/>
    <x v="1"/>
    <x v="1"/>
    <x v="1"/>
    <x v="0"/>
    <x v="0"/>
    <x v="0"/>
    <x v="1"/>
    <x v="0"/>
    <x v="0"/>
    <x v="0"/>
    <x v="0"/>
    <x v="0"/>
    <m/>
    <m/>
    <m/>
    <s v="Redes sociales de la empresa (Facebook, Twitter, Instagram, etc)"/>
    <s v="Servicio Público de Empleo del Ministerio de Trabajo"/>
    <m/>
    <s v="Recomendaciones de trabajadores de la empresa u otros actores"/>
    <s v="Contratación de empresas de reclutamiento"/>
    <m/>
    <m/>
    <m/>
    <s v="Banco de currículos de la empresa"/>
    <m/>
    <m/>
    <x v="0"/>
    <x v="0"/>
    <x v="0"/>
    <x v="1"/>
    <x v="0"/>
    <x v="1"/>
    <x v="0"/>
    <x v="1"/>
    <x v="0"/>
    <x v="0"/>
    <s v="Ninguna"/>
    <m/>
    <m/>
    <m/>
    <m/>
    <m/>
    <m/>
    <x v="1"/>
    <m/>
    <s v="Ambos"/>
    <x v="2"/>
    <s v="Ambos"/>
    <m/>
    <m/>
    <x v="0"/>
    <x v="0"/>
    <x v="0"/>
    <x v="0"/>
    <x v="0"/>
    <x v="0"/>
    <m/>
    <m/>
    <x v="2"/>
    <s v="Probable"/>
    <s v="Poco probable"/>
    <s v="Poco probable"/>
    <s v="Probable"/>
    <s v="Probable"/>
    <x v="0"/>
    <s v="ASESORES comerciales"/>
    <n v="2431"/>
    <n v="2"/>
    <n v="2"/>
    <n v="2"/>
    <n v="2"/>
    <n v="2"/>
    <m/>
    <m/>
    <m/>
    <m/>
    <m/>
    <m/>
    <m/>
    <m/>
    <m/>
    <m/>
    <m/>
    <m/>
    <m/>
    <m/>
    <m/>
    <m/>
    <m/>
    <m/>
    <m/>
    <m/>
    <m/>
    <m/>
    <m/>
    <m/>
    <m/>
    <m/>
    <m/>
    <m/>
    <x v="0"/>
    <m/>
    <m/>
    <m/>
    <m/>
    <m/>
    <m/>
    <m/>
    <m/>
    <m/>
    <x v="0"/>
    <x v="0"/>
    <x v="0"/>
    <x v="0"/>
    <x v="1"/>
    <x v="1"/>
    <x v="0"/>
    <x v="0"/>
    <m/>
    <x v="0"/>
    <s v="OPERADOR BÁSICO"/>
    <s v="Operación básica de computadoras"/>
    <s v="ENCARGADO DE DEPÓSITO"/>
    <n v="4321"/>
    <s v="CONOCIMIENTO EN EXCEL AVANZADO"/>
    <s v="Microsoft Excel básico y avanzado"/>
    <s v="AUXILIAR ADMINISTRATIVO"/>
    <n v="4419"/>
    <s v="POWER  BI"/>
    <s v="Microsoft Power BI"/>
    <s v="AUXILIAR EN CONTABILIDAD"/>
    <n v="4311"/>
    <m/>
    <m/>
    <m/>
    <m/>
    <m/>
    <m/>
    <m/>
    <m/>
    <m/>
    <m/>
    <m/>
    <m/>
    <s v="Si"/>
    <s v="Si"/>
    <s v="No"/>
    <m/>
    <m/>
    <m/>
    <x v="0"/>
    <s v="Muy importante"/>
    <s v="Muy importante"/>
    <s v="Muy importante"/>
    <s v="Muy importante"/>
    <s v="Muy importante"/>
    <s v="Muy importante"/>
    <s v="Muy importante"/>
    <s v="Ninguna"/>
    <m/>
    <x v="2"/>
    <x v="2"/>
    <x v="0"/>
    <x v="0"/>
    <x v="0"/>
    <x v="0"/>
    <x v="1"/>
    <x v="1"/>
    <x v="0"/>
    <x v="0"/>
    <x v="0"/>
    <x v="0"/>
    <m/>
    <s v="Gerente / Directivo"/>
    <m/>
    <n v="7"/>
    <n v="35"/>
    <s v="Completo"/>
    <m/>
    <m/>
    <m/>
    <m/>
    <m/>
    <m/>
    <m/>
    <s v="51 y más personas ocupadas"/>
    <s v="51 y más personas ocupadas"/>
    <x v="2"/>
    <s v="Comercio"/>
    <x v="1"/>
    <x v="1"/>
    <x v="0"/>
    <x v="1"/>
    <x v="0"/>
    <x v="0"/>
    <x v="0"/>
    <x v="0"/>
    <x v="0"/>
    <x v="0"/>
    <x v="0"/>
    <x v="0"/>
    <x v="0"/>
    <x v="0"/>
    <x v="0"/>
    <x v="0"/>
    <x v="0"/>
    <x v="0"/>
    <x v="0"/>
    <x v="1"/>
    <x v="0"/>
    <x v="0"/>
    <x v="0"/>
    <x v="0"/>
    <x v="0"/>
    <x v="0"/>
    <x v="0"/>
    <s v="OFIMATICA"/>
    <s v="OFIMATICA"/>
    <s v="HERRAMIENTAS DE ANÁLISIS DE DATOS"/>
    <m/>
    <m/>
    <m/>
    <s v="TIC"/>
    <s v="TIC"/>
    <s v="TIC"/>
    <m/>
    <m/>
    <m/>
    <n v="4.53125"/>
    <x v="1"/>
    <x v="2"/>
    <x v="0"/>
    <x v="0"/>
    <x v="0"/>
    <s v="Total"/>
  </r>
  <r>
    <n v="19550"/>
    <x v="0"/>
    <x v="0"/>
    <s v="San Roque"/>
    <n v="45201"/>
    <s v="SERVICIOS DE TALLER MECANICA GENERAL DE AUTOS"/>
    <s v="Comercio"/>
    <s v="Comercio"/>
    <s v="Micro (5 a 10 personas ocupadas)"/>
    <n v="4062024"/>
    <n v="4"/>
    <s v="Junio"/>
    <s v="Año Resultado Final"/>
    <n v="14"/>
    <n v="36"/>
    <n v="6062024"/>
    <n v="6"/>
    <s v="Junio"/>
    <s v="Año Resultado Final"/>
    <n v="2007"/>
    <n v="16"/>
    <x v="0"/>
    <s v="CHAPERIA Y PINTURA AUTOMOTRIZ"/>
    <s v="Talleres de chapería y pintura"/>
    <s v="Único"/>
    <x v="0"/>
    <m/>
    <m/>
    <n v="6"/>
    <n v="6"/>
    <n v="5"/>
    <n v="1"/>
    <n v="113.75"/>
    <n v="22.75"/>
    <n v="0"/>
    <n v="0"/>
    <n v="0"/>
    <n v="0"/>
    <n v="91"/>
    <n v="0"/>
    <n v="0"/>
    <n v="0"/>
    <n v="0"/>
    <n v="45.5"/>
    <n v="0"/>
    <n v="0"/>
    <n v="136.5"/>
    <n v="6"/>
    <n v="0"/>
    <n v="0"/>
    <n v="0"/>
    <n v="0"/>
    <n v="4"/>
    <n v="0"/>
    <n v="0"/>
    <n v="0"/>
    <n v="0"/>
    <n v="2"/>
    <n v="0"/>
    <n v="0"/>
    <n v="6"/>
    <x v="0"/>
    <m/>
    <m/>
    <x v="1"/>
    <m/>
    <m/>
    <x v="0"/>
    <m/>
    <m/>
    <x v="0"/>
    <m/>
    <m/>
    <x v="0"/>
    <m/>
    <m/>
    <x v="1"/>
    <m/>
    <n v="7132"/>
    <s v="PREPARADOR DE PINTURAS"/>
    <s v="Sí"/>
    <s v="Sí"/>
    <s v="Sí"/>
    <n v="7213"/>
    <s v="CHAPISTA"/>
    <s v="Sí"/>
    <s v="Sí"/>
    <s v="Sí"/>
    <n v="7132"/>
    <s v="PINTOR AUTOMOTRIZ"/>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Aumentar la remuneración para hacer la vacante más atractiva"/>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0"/>
    <x v="0"/>
    <x v="0"/>
    <x v="0"/>
    <x v="0"/>
    <x v="0"/>
    <x v="0"/>
    <x v="0"/>
    <x v="1"/>
    <x v="0"/>
    <m/>
    <s v="Anuncio en un medio de prensa impreso"/>
    <m/>
    <s v="Redes sociales de la empresa (Facebook, Twitter, Instagram, etc)"/>
    <m/>
    <m/>
    <s v="Recomendaciones de trabajadores de la empresa u otros actores"/>
    <m/>
    <m/>
    <m/>
    <m/>
    <m/>
    <m/>
    <m/>
    <x v="0"/>
    <x v="0"/>
    <x v="0"/>
    <x v="1"/>
    <x v="0"/>
    <x v="0"/>
    <x v="0"/>
    <x v="0"/>
    <x v="0"/>
    <x v="1"/>
    <s v="Ninguna"/>
    <m/>
    <m/>
    <m/>
    <m/>
    <m/>
    <m/>
    <x v="3"/>
    <m/>
    <m/>
    <x v="3"/>
    <m/>
    <m/>
    <m/>
    <x v="0"/>
    <x v="0"/>
    <x v="1"/>
    <x v="0"/>
    <x v="1"/>
    <x v="1"/>
    <m/>
    <m/>
    <x v="2"/>
    <s v="Muy probable"/>
    <s v="Poco probable"/>
    <s v="Poco probable"/>
    <s v="Probable"/>
    <s v="Probable"/>
    <x v="0"/>
    <s v="Preparador de pinturas"/>
    <n v="7132"/>
    <n v="2"/>
    <n v="2"/>
    <n v="2"/>
    <n v="1"/>
    <n v="1"/>
    <s v="chapista"/>
    <n v="7213"/>
    <n v="2"/>
    <n v="1"/>
    <n v="0"/>
    <n v="0"/>
    <n v="0"/>
    <s v="pintor automotriz"/>
    <n v="7132"/>
    <n v="1"/>
    <n v="0"/>
    <n v="0"/>
    <n v="0"/>
    <n v="0"/>
    <s v="Mecanico automotriz"/>
    <n v="7231"/>
    <n v="1"/>
    <n v="1"/>
    <n v="0"/>
    <n v="0"/>
    <n v="0"/>
    <s v="Secretario/ administrativa"/>
    <n v="3343"/>
    <n v="1"/>
    <n v="1"/>
    <n v="0"/>
    <n v="0"/>
    <n v="0"/>
    <x v="0"/>
    <m/>
    <m/>
    <m/>
    <m/>
    <m/>
    <m/>
    <m/>
    <m/>
    <m/>
    <x v="0"/>
    <x v="0"/>
    <x v="0"/>
    <x v="0"/>
    <x v="1"/>
    <x v="1"/>
    <x v="0"/>
    <x v="0"/>
    <m/>
    <x v="0"/>
    <s v="CAPACITACION DE CHAPERIA AUTOMOTRIZ"/>
    <s v="Mecánica del automóvil"/>
    <s v="CHAPISTA"/>
    <n v="7213"/>
    <s v="CAPACITACION EN APLICAR PINTURA AUTOMOTRIZ"/>
    <s v="Mecánica del automóvil"/>
    <s v="PINTOR AUTOMOTRIZ"/>
    <n v="7132"/>
    <s v="CONOCIMIENTO Y PREPARACIÓN DE PINTURAS"/>
    <s v="Mecánica del automóvil"/>
    <s v="PREPARADOR DE PINTURAS AUTOMOTRIZ"/>
    <n v="7132"/>
    <s v="CAPACITACION EN MECANICA LIGERA Y PESADA"/>
    <s v="Mecánica del automóvil"/>
    <s v="MECANICO AUTOMOTRIZ"/>
    <n v="7231"/>
    <m/>
    <m/>
    <m/>
    <m/>
    <m/>
    <m/>
    <m/>
    <m/>
    <s v="Si"/>
    <s v="Si"/>
    <s v="Si"/>
    <s v="No"/>
    <m/>
    <m/>
    <x v="0"/>
    <s v="Muy importante"/>
    <s v="Importante"/>
    <s v="Importante"/>
    <s v="Importante"/>
    <s v="Importante"/>
    <s v="Importante"/>
    <s v="Importante"/>
    <s v="Ninguna"/>
    <m/>
    <x v="2"/>
    <x v="2"/>
    <x v="0"/>
    <x v="0"/>
    <x v="0"/>
    <x v="0"/>
    <x v="0"/>
    <x v="0"/>
    <x v="0"/>
    <x v="0"/>
    <x v="0"/>
    <x v="0"/>
    <m/>
    <s v="Administrador/Contador"/>
    <m/>
    <n v="14"/>
    <n v="29"/>
    <s v="Completo"/>
    <m/>
    <m/>
    <m/>
    <m/>
    <m/>
    <m/>
    <m/>
    <s v="5 a 10 personas ocupadas"/>
    <s v="5 a 10 personas ocupadas"/>
    <x v="2"/>
    <s v="Comercio"/>
    <x v="0"/>
    <x v="0"/>
    <x v="0"/>
    <x v="0"/>
    <x v="0"/>
    <x v="0"/>
    <x v="1"/>
    <x v="0"/>
    <x v="0"/>
    <x v="0"/>
    <x v="1"/>
    <x v="1"/>
    <x v="0"/>
    <x v="0"/>
    <x v="0"/>
    <x v="1"/>
    <x v="0"/>
    <x v="0"/>
    <x v="0"/>
    <x v="1"/>
    <x v="0"/>
    <x v="1"/>
    <x v="0"/>
    <x v="0"/>
    <x v="1"/>
    <x v="0"/>
    <x v="0"/>
    <s v="CHAPERIA Y PINTURA"/>
    <s v="CHAPERIA Y PINTURA"/>
    <s v="CHAPERIA Y PINTURA"/>
    <s v="MECANICA AUTOTRIZ"/>
    <m/>
    <m/>
    <s v="AUTOMOTORES"/>
    <s v="AUTOMOTORES"/>
    <s v="AUTOMOTORES"/>
    <s v="AUTOMOTORES"/>
    <m/>
    <m/>
    <n v="22.75"/>
    <x v="1"/>
    <x v="2"/>
    <x v="0"/>
    <x v="0"/>
    <x v="0"/>
    <s v="Total"/>
  </r>
  <r>
    <n v="19561"/>
    <x v="0"/>
    <x v="0"/>
    <s v="San Roque"/>
    <n v="61001"/>
    <s v="SERVICIOS DE TELECOMUNICACIONES EN GRAL."/>
    <s v="Servicio"/>
    <s v="Telecomunicaciones"/>
    <s v="Pequeñas (11 a 30 personas ocupadas)"/>
    <n v="5062024"/>
    <n v="5"/>
    <s v="Junio"/>
    <s v="Año Resultado Final"/>
    <n v="15"/>
    <n v="23"/>
    <n v="25072024"/>
    <n v="25"/>
    <s v="Julio"/>
    <s v="Año Resultado Final"/>
    <n v="1985"/>
    <n v="38"/>
    <x v="1"/>
    <s v="SERVICIOS DE REPARACION Y MANTEMIENTOS DE SISTEMAS INFORMATICOS"/>
    <s v="Actividades de consultoría y gestión de servicios infromáticos"/>
    <s v="Único"/>
    <x v="0"/>
    <m/>
    <m/>
    <n v="19"/>
    <n v="19"/>
    <n v="16"/>
    <n v="3"/>
    <n v="251.56626506024159"/>
    <n v="47.1686746987953"/>
    <n v="0"/>
    <n v="0"/>
    <n v="0"/>
    <n v="0"/>
    <n v="78.614457831325495"/>
    <n v="0"/>
    <n v="15.722891566265099"/>
    <n v="0"/>
    <n v="62.891566265060398"/>
    <n v="62.891566265060398"/>
    <n v="78.614457831325495"/>
    <n v="0"/>
    <n v="298.73493975903688"/>
    <n v="19"/>
    <n v="0"/>
    <n v="0"/>
    <n v="0"/>
    <n v="0"/>
    <n v="5"/>
    <n v="0"/>
    <n v="1"/>
    <n v="0"/>
    <n v="4"/>
    <n v="4"/>
    <n v="5"/>
    <n v="0"/>
    <n v="19"/>
    <x v="0"/>
    <m/>
    <m/>
    <x v="1"/>
    <m/>
    <m/>
    <x v="1"/>
    <s v="Ley de empleo parcial (Ley 6339/19, Decreto 2817/19, Resolución MTESS 951/22)"/>
    <m/>
    <x v="0"/>
    <m/>
    <m/>
    <x v="0"/>
    <m/>
    <m/>
    <x v="1"/>
    <m/>
    <n v="8322"/>
    <s v="CHOFER"/>
    <s v="Sí"/>
    <s v="No"/>
    <s v="Sí"/>
    <n v="4419"/>
    <s v="AUXILIAR ADMINISTRATIVO"/>
    <s v="Sí"/>
    <s v="No"/>
    <s v="No"/>
    <m/>
    <m/>
    <m/>
    <m/>
    <m/>
    <m/>
    <m/>
    <m/>
    <m/>
    <m/>
    <m/>
    <m/>
    <m/>
    <m/>
    <m/>
    <m/>
    <m/>
    <m/>
    <m/>
    <m/>
    <m/>
    <m/>
    <m/>
    <m/>
    <m/>
    <m/>
    <m/>
    <m/>
    <m/>
    <m/>
    <m/>
    <m/>
    <m/>
    <m/>
    <m/>
    <m/>
    <m/>
    <m/>
    <m/>
    <x v="0"/>
    <x v="0"/>
    <x v="1"/>
    <x v="0"/>
    <x v="0"/>
    <x v="0"/>
    <x v="0"/>
    <x v="1"/>
    <x v="0"/>
    <x v="0"/>
    <x v="0"/>
    <x v="0"/>
    <x v="0"/>
    <m/>
    <m/>
    <m/>
    <s v="Redes sociales de la empresa (Facebook, Twitter, Instagram, etc)"/>
    <m/>
    <m/>
    <m/>
    <m/>
    <m/>
    <m/>
    <s v="Contactos personales del empleador"/>
    <s v="Banco de currículos de la empresa"/>
    <m/>
    <m/>
    <x v="0"/>
    <x v="0"/>
    <x v="0"/>
    <x v="1"/>
    <x v="0"/>
    <x v="0"/>
    <x v="0"/>
    <x v="0"/>
    <x v="0"/>
    <x v="0"/>
    <s v="Ninguna"/>
    <m/>
    <m/>
    <m/>
    <m/>
    <m/>
    <m/>
    <x v="2"/>
    <m/>
    <m/>
    <x v="2"/>
    <s v="Ambos"/>
    <m/>
    <m/>
    <x v="0"/>
    <x v="0"/>
    <x v="0"/>
    <x v="0"/>
    <x v="0"/>
    <x v="0"/>
    <m/>
    <m/>
    <x v="3"/>
    <s v="Probable"/>
    <s v="Poco probable"/>
    <s v="Probable"/>
    <s v="Muy probable"/>
    <s v="Muy probable"/>
    <x v="0"/>
    <s v="ingeriero INFORMATICOS"/>
    <n v="2512"/>
    <n v="5"/>
    <n v="0"/>
    <n v="0"/>
    <n v="1"/>
    <n v="0"/>
    <s v="ingeriero INDUSTRIAL"/>
    <n v="2141"/>
    <n v="2"/>
    <n v="0"/>
    <n v="0"/>
    <n v="1"/>
    <n v="0"/>
    <s v="ingeniero electronico"/>
    <n v="2152"/>
    <n v="3"/>
    <n v="0"/>
    <n v="0"/>
    <n v="0"/>
    <n v="1"/>
    <s v="AUXILIAR ADMINISTRATIVO"/>
    <n v="4419"/>
    <n v="2"/>
    <n v="0"/>
    <n v="0"/>
    <n v="0"/>
    <n v="1"/>
    <m/>
    <m/>
    <m/>
    <m/>
    <m/>
    <m/>
    <m/>
    <x v="0"/>
    <m/>
    <m/>
    <m/>
    <m/>
    <m/>
    <m/>
    <m/>
    <m/>
    <m/>
    <x v="0"/>
    <x v="0"/>
    <x v="0"/>
    <x v="0"/>
    <x v="1"/>
    <x v="1"/>
    <x v="0"/>
    <x v="0"/>
    <m/>
    <x v="0"/>
    <s v="ADMINISTRACION DE NEGOCIOS DIGITALES"/>
    <s v="Inteligencia de negocios (Business intelligence)"/>
    <s v="ASISTENTE ADMINISTRATIVA"/>
    <n v="3343"/>
    <s v="ADMINISTRACION DE RECURSOS HUMANOS"/>
    <s v="Gestión integrada de recursos humanos"/>
    <s v="AUXILIAR DE RECURSOS HUMANOS"/>
    <n v="4416"/>
    <m/>
    <m/>
    <m/>
    <m/>
    <m/>
    <m/>
    <m/>
    <m/>
    <m/>
    <m/>
    <m/>
    <m/>
    <m/>
    <m/>
    <m/>
    <m/>
    <s v="Si"/>
    <s v="No"/>
    <m/>
    <m/>
    <m/>
    <m/>
    <x v="1"/>
    <s v="Muy importante"/>
    <s v="Muy importante"/>
    <s v="Muy importante"/>
    <s v="Muy importante"/>
    <s v="Muy importante"/>
    <s v="Muy importante"/>
    <s v="Muy importante"/>
    <s v="Ninguna"/>
    <m/>
    <x v="2"/>
    <x v="2"/>
    <x v="0"/>
    <x v="0"/>
    <x v="0"/>
    <x v="0"/>
    <x v="0"/>
    <x v="0"/>
    <x v="0"/>
    <x v="0"/>
    <x v="0"/>
    <x v="0"/>
    <m/>
    <s v="Jefe / Encargado (no propietario)"/>
    <m/>
    <n v="7"/>
    <n v="39"/>
    <s v="Completo"/>
    <m/>
    <m/>
    <m/>
    <m/>
    <m/>
    <m/>
    <m/>
    <s v="11 a 30 personas ocupadas"/>
    <s v="11 a 30 personas ocupadas"/>
    <x v="0"/>
    <s v="Telecomunicaciones"/>
    <x v="0"/>
    <x v="0"/>
    <x v="0"/>
    <x v="1"/>
    <x v="0"/>
    <x v="0"/>
    <x v="0"/>
    <x v="1"/>
    <x v="0"/>
    <x v="0"/>
    <x v="0"/>
    <x v="0"/>
    <x v="1"/>
    <x v="0"/>
    <x v="0"/>
    <x v="0"/>
    <x v="0"/>
    <x v="0"/>
    <x v="0"/>
    <x v="1"/>
    <x v="1"/>
    <x v="0"/>
    <x v="0"/>
    <x v="0"/>
    <x v="0"/>
    <x v="0"/>
    <x v="0"/>
    <s v="GESTIÓN ADMINISTRATIVA"/>
    <s v="GESTIÓN DEL TALENTO HUMANO"/>
    <m/>
    <m/>
    <m/>
    <m/>
    <s v="ADMINISTRACIÓN Y GESTIÓN"/>
    <s v="ADMINISTRACIÓN Y GESTIÓN"/>
    <m/>
    <m/>
    <m/>
    <m/>
    <n v="15.722891566265099"/>
    <x v="1"/>
    <x v="1"/>
    <x v="0"/>
    <x v="0"/>
    <x v="0"/>
    <s v="Total"/>
  </r>
  <r>
    <n v="19645"/>
    <x v="0"/>
    <x v="0"/>
    <s v="San Roque"/>
    <n v="31002"/>
    <s v="FABRICACION DE ESTANTES METALICOS EN GENERAL"/>
    <s v="Industria"/>
    <s v="Manufactura"/>
    <s v="Pequeñas (11 a 30 personas ocupadas)"/>
    <n v="15072024"/>
    <n v="15"/>
    <s v="Julio"/>
    <s v="Año Resultado Final"/>
    <n v="13"/>
    <n v="34"/>
    <n v="16072024"/>
    <n v="16"/>
    <s v="Julio"/>
    <s v="Año Resultado Final"/>
    <n v="1977"/>
    <n v="46"/>
    <x v="1"/>
    <s v="FABRICACION DE ESTANTERIAS METALICAS SOBRE PEDIDOS"/>
    <s v="Fabricación de muebles de metal"/>
    <s v="Único"/>
    <x v="0"/>
    <m/>
    <m/>
    <n v="40"/>
    <n v="40"/>
    <n v="36"/>
    <n v="4"/>
    <n v="412.36363636363797"/>
    <n v="45.818181818181998"/>
    <n v="0"/>
    <n v="0"/>
    <n v="0"/>
    <n v="0"/>
    <n v="45.818181818181998"/>
    <n v="0"/>
    <n v="80.1818181818185"/>
    <n v="0"/>
    <n v="171.8181818181825"/>
    <n v="91.636363636363996"/>
    <n v="68.727272727273004"/>
    <n v="0"/>
    <n v="458.18181818181995"/>
    <n v="40"/>
    <n v="0"/>
    <n v="0"/>
    <n v="0"/>
    <n v="0"/>
    <n v="4"/>
    <n v="0"/>
    <n v="7"/>
    <n v="0"/>
    <n v="15"/>
    <n v="8"/>
    <n v="6"/>
    <n v="0"/>
    <n v="40"/>
    <x v="0"/>
    <m/>
    <m/>
    <x v="0"/>
    <s v="Contrato de aprendizaje (Código laboral y Resolución N° 1159/19)"/>
    <m/>
    <x v="0"/>
    <m/>
    <m/>
    <x v="1"/>
    <s v="Ley para incorporación de personas con discapacidad (Ley 4962/13)"/>
    <m/>
    <x v="0"/>
    <m/>
    <m/>
    <x v="0"/>
    <m/>
    <m/>
    <m/>
    <m/>
    <m/>
    <m/>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1"/>
    <x v="2"/>
    <x v="2"/>
    <s v="Ninguna"/>
    <m/>
    <m/>
    <m/>
    <m/>
    <m/>
    <m/>
    <x v="1"/>
    <m/>
    <s v="Transformación de competencia"/>
    <x v="1"/>
    <m/>
    <m/>
    <m/>
    <x v="1"/>
    <x v="1"/>
    <x v="0"/>
    <x v="0"/>
    <x v="1"/>
    <x v="1"/>
    <m/>
    <m/>
    <x v="2"/>
    <s v="Muy probable"/>
    <s v="Poco probable"/>
    <s v="Poco probable"/>
    <s v="Poco probable"/>
    <s v="Probable"/>
    <x v="0"/>
    <s v="operador de punzador"/>
    <n v="8122"/>
    <n v="4"/>
    <n v="0"/>
    <n v="0"/>
    <n v="0"/>
    <n v="0"/>
    <s v="operador corte de lazer"/>
    <n v="7212"/>
    <n v="1"/>
    <n v="0"/>
    <n v="0"/>
    <n v="0"/>
    <n v="0"/>
    <s v="vendedor externo"/>
    <n v="3322"/>
    <n v="3"/>
    <n v="0"/>
    <n v="0"/>
    <n v="0"/>
    <n v="0"/>
    <s v="soldador de metales"/>
    <n v="7212"/>
    <n v="2"/>
    <n v="0"/>
    <n v="0"/>
    <n v="0"/>
    <n v="0"/>
    <s v="montadores de montaje de estanterias metalicas"/>
    <n v="7212"/>
    <n v="4"/>
    <n v="1"/>
    <n v="1"/>
    <n v="1"/>
    <n v="1"/>
    <x v="0"/>
    <m/>
    <m/>
    <m/>
    <m/>
    <m/>
    <m/>
    <m/>
    <m/>
    <m/>
    <x v="1"/>
    <x v="0"/>
    <x v="1"/>
    <x v="0"/>
    <x v="0"/>
    <x v="1"/>
    <x v="0"/>
    <x v="0"/>
    <m/>
    <x v="0"/>
    <s v="SEGURIDAD INDUSTRIAL"/>
    <s v="Seguridad industrial y salud ocupacional"/>
    <s v="MONTADORES"/>
    <n v="7212"/>
    <s v="PRIMEROS AUXILIOS BÁSICOS"/>
    <s v="Primeros auxilios"/>
    <s v="SOLDADORES"/>
    <n v="7212"/>
    <m/>
    <m/>
    <m/>
    <m/>
    <m/>
    <m/>
    <m/>
    <m/>
    <m/>
    <m/>
    <m/>
    <m/>
    <m/>
    <m/>
    <m/>
    <m/>
    <s v="Si"/>
    <s v="No"/>
    <m/>
    <m/>
    <m/>
    <m/>
    <x v="0"/>
    <s v="Muy importante"/>
    <s v="Muy importante"/>
    <s v="Importante"/>
    <s v="Muy importante"/>
    <s v="Importante"/>
    <s v="Muy importante"/>
    <s v="Muy importante"/>
    <s v="Ninguna"/>
    <m/>
    <x v="1"/>
    <x v="0"/>
    <x v="0"/>
    <x v="1"/>
    <x v="0"/>
    <x v="1"/>
    <x v="0"/>
    <x v="0"/>
    <x v="0"/>
    <x v="0"/>
    <x v="0"/>
    <x v="0"/>
    <m/>
    <s v="Dueño o propietario"/>
    <m/>
    <n v="9"/>
    <n v="55"/>
    <s v="Completo"/>
    <m/>
    <m/>
    <m/>
    <m/>
    <m/>
    <m/>
    <m/>
    <s v="31 a 50 personas ocupadas"/>
    <s v="31 a 50 personas ocupadas"/>
    <x v="1"/>
    <s v="Manufactura"/>
    <x v="0"/>
    <x v="0"/>
    <x v="0"/>
    <x v="0"/>
    <x v="0"/>
    <x v="0"/>
    <x v="0"/>
    <x v="0"/>
    <x v="0"/>
    <x v="0"/>
    <x v="1"/>
    <x v="1"/>
    <x v="0"/>
    <x v="0"/>
    <x v="0"/>
    <x v="1"/>
    <x v="1"/>
    <x v="0"/>
    <x v="0"/>
    <x v="1"/>
    <x v="0"/>
    <x v="1"/>
    <x v="0"/>
    <x v="0"/>
    <x v="1"/>
    <x v="0"/>
    <x v="0"/>
    <s v="SALUD Y SEGURIDAD OCUPACIONAL"/>
    <s v="SINIESTROS Y PRIMEROS AUXILIOS"/>
    <m/>
    <m/>
    <m/>
    <m/>
    <s v="SALUD Y SEGURIDAD OCUPACIONAL"/>
    <s v="SINIESTROS Y PRIMEROS AUXILIOS"/>
    <m/>
    <m/>
    <m/>
    <m/>
    <n v="11.454545454545499"/>
    <x v="0"/>
    <x v="0"/>
    <x v="0"/>
    <x v="0"/>
    <x v="0"/>
    <s v="Total"/>
  </r>
  <r>
    <n v="19818"/>
    <x v="0"/>
    <x v="0"/>
    <s v="San Roque"/>
    <n v="45401"/>
    <s v="VENTA AL POR MENOR DE MOTOCICLETAS NUEVAS"/>
    <s v="Comercio"/>
    <s v="Comercio"/>
    <s v="Medianas (31 a 50 personas ocupadas)"/>
    <n v="5062024"/>
    <n v="5"/>
    <s v="Junio"/>
    <s v="Año Resultado Final"/>
    <n v="13"/>
    <n v="38"/>
    <n v="25072024"/>
    <n v="25"/>
    <s v="Julio"/>
    <s v="Año Resultado Final"/>
    <n v="1966"/>
    <n v="57"/>
    <x v="1"/>
    <s v="COMERCIO DE REPUESTOS NUEVOS PARA VEHICULOS"/>
    <s v="Comercio de partes, piezas y accesorios nuevos para vehículos automotores"/>
    <s v="Único"/>
    <x v="0"/>
    <m/>
    <m/>
    <n v="36"/>
    <n v="36"/>
    <n v="30"/>
    <n v="6"/>
    <n v="375"/>
    <n v="75"/>
    <n v="0"/>
    <n v="0"/>
    <n v="0"/>
    <n v="0"/>
    <n v="187.5"/>
    <n v="0"/>
    <n v="87.5"/>
    <n v="0"/>
    <n v="112.5"/>
    <n v="62.5"/>
    <n v="0"/>
    <n v="0"/>
    <n v="450"/>
    <n v="36"/>
    <n v="0"/>
    <n v="0"/>
    <n v="0"/>
    <n v="0"/>
    <n v="15"/>
    <n v="0"/>
    <n v="7"/>
    <n v="0"/>
    <n v="9"/>
    <n v="5"/>
    <n v="0"/>
    <n v="0"/>
    <n v="36"/>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0"/>
    <x v="0"/>
    <x v="0"/>
    <x v="0"/>
    <x v="0"/>
    <x v="0"/>
    <x v="1"/>
    <x v="1"/>
    <x v="0"/>
    <x v="0"/>
    <x v="0"/>
    <x v="0"/>
    <m/>
    <s v="Anuncio en un medio de prensa impreso"/>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m/>
    <s v="Contactos personales del empleador"/>
    <s v="Banco de currículos de la empresa"/>
    <m/>
    <m/>
    <x v="0"/>
    <x v="0"/>
    <x v="0"/>
    <x v="1"/>
    <x v="0"/>
    <x v="1"/>
    <x v="0"/>
    <x v="1"/>
    <x v="1"/>
    <x v="0"/>
    <s v="Ninguna"/>
    <m/>
    <m/>
    <m/>
    <m/>
    <m/>
    <m/>
    <x v="1"/>
    <m/>
    <s v="Transformación de competencia"/>
    <x v="1"/>
    <s v="Ambos"/>
    <m/>
    <m/>
    <x v="0"/>
    <x v="0"/>
    <x v="0"/>
    <x v="0"/>
    <x v="0"/>
    <x v="0"/>
    <m/>
    <m/>
    <x v="2"/>
    <s v="Probable"/>
    <s v="Poco probable"/>
    <s v="Poco probable"/>
    <s v="Poco probable"/>
    <s v="Probable"/>
    <x v="0"/>
    <s v="cajero"/>
    <n v="5230"/>
    <n v="3"/>
    <n v="0"/>
    <n v="0"/>
    <n v="2"/>
    <n v="0"/>
    <s v="vendedores de salon"/>
    <n v="5223"/>
    <n v="2"/>
    <n v="0"/>
    <n v="1"/>
    <n v="0"/>
    <n v="1"/>
    <m/>
    <m/>
    <m/>
    <m/>
    <m/>
    <m/>
    <m/>
    <m/>
    <m/>
    <m/>
    <m/>
    <m/>
    <m/>
    <m/>
    <m/>
    <m/>
    <m/>
    <m/>
    <m/>
    <m/>
    <m/>
    <x v="0"/>
    <m/>
    <m/>
    <m/>
    <m/>
    <m/>
    <m/>
    <m/>
    <m/>
    <m/>
    <x v="0"/>
    <x v="0"/>
    <x v="0"/>
    <x v="0"/>
    <x v="1"/>
    <x v="1"/>
    <x v="0"/>
    <x v="0"/>
    <m/>
    <x v="0"/>
    <s v="CAPACITACION EN SERVICIO TÉCNICO  EN MANTENIMIENTO DE MOTORES FUERA DE BORDA"/>
    <s v="Mecánica"/>
    <s v="AYUDANTE DE MECANICOS DE MOTORES DE BORDA"/>
    <n v="7233"/>
    <m/>
    <m/>
    <m/>
    <m/>
    <m/>
    <m/>
    <m/>
    <m/>
    <m/>
    <m/>
    <m/>
    <m/>
    <m/>
    <m/>
    <m/>
    <m/>
    <m/>
    <m/>
    <m/>
    <m/>
    <s v="No"/>
    <m/>
    <m/>
    <m/>
    <m/>
    <m/>
    <x v="1"/>
    <s v="Muy importante"/>
    <s v="Muy importante"/>
    <s v="Muy importante"/>
    <s v="Muy importante"/>
    <s v="Muy importante"/>
    <s v="Muy importante"/>
    <s v="Muy importante"/>
    <s v="Ninguna"/>
    <m/>
    <x v="2"/>
    <x v="2"/>
    <x v="0"/>
    <x v="1"/>
    <x v="0"/>
    <x v="2"/>
    <x v="0"/>
    <x v="0"/>
    <x v="0"/>
    <x v="0"/>
    <x v="0"/>
    <x v="0"/>
    <m/>
    <s v="Gerente / Directivo"/>
    <m/>
    <n v="8"/>
    <n v="39"/>
    <s v="Completo"/>
    <m/>
    <m/>
    <m/>
    <m/>
    <m/>
    <m/>
    <s v="MUY BUENA RECEPCION"/>
    <s v="31 a 50 personas ocupadas"/>
    <s v="31 a 50 personas ocupadas"/>
    <x v="2"/>
    <s v="Comercio"/>
    <x v="0"/>
    <x v="0"/>
    <x v="0"/>
    <x v="0"/>
    <x v="0"/>
    <x v="0"/>
    <x v="0"/>
    <x v="0"/>
    <x v="0"/>
    <x v="0"/>
    <x v="1"/>
    <x v="0"/>
    <x v="0"/>
    <x v="1"/>
    <x v="0"/>
    <x v="0"/>
    <x v="0"/>
    <x v="0"/>
    <x v="0"/>
    <x v="1"/>
    <x v="0"/>
    <x v="1"/>
    <x v="0"/>
    <x v="0"/>
    <x v="1"/>
    <x v="0"/>
    <x v="0"/>
    <s v="OTRAS RELACIONADAS A LA MECANICA"/>
    <m/>
    <m/>
    <m/>
    <m/>
    <m/>
    <s v="AUTOMOTORES"/>
    <m/>
    <m/>
    <m/>
    <m/>
    <m/>
    <n v="12.5"/>
    <x v="0"/>
    <x v="0"/>
    <x v="0"/>
    <x v="0"/>
    <x v="0"/>
    <s v="Total"/>
  </r>
  <r>
    <n v="19826"/>
    <x v="0"/>
    <x v="0"/>
    <s v="San Roque"/>
    <n v="47523"/>
    <s v="VENTA AL POR MENOR DE EQUIPOS SANITARIOS"/>
    <s v="Comercio"/>
    <s v="Comercio"/>
    <s v="Pequeñas (11 a 30 personas ocupadas)"/>
    <n v="5062024"/>
    <n v="5"/>
    <s v="Junio"/>
    <s v="Año Resultado Final"/>
    <n v="13"/>
    <n v="36"/>
    <n v="25072024"/>
    <n v="25"/>
    <s v="Julio"/>
    <s v="Año Resultado Final"/>
    <n v="1989"/>
    <n v="34"/>
    <x v="1"/>
    <s v="VENTA DE ARTICULOS SANITARIOS AL POR MENOR"/>
    <s v="Comercio al por menor de otros materiales de construcción tales como ladrillos, madera, equipo sanitario"/>
    <s v="Único"/>
    <x v="0"/>
    <m/>
    <m/>
    <n v="28"/>
    <n v="28"/>
    <n v="19"/>
    <n v="9"/>
    <n v="588.26923076923151"/>
    <n v="278.65384615384647"/>
    <n v="0"/>
    <n v="0"/>
    <n v="0"/>
    <n v="0"/>
    <n v="743.076923076924"/>
    <n v="0"/>
    <n v="0"/>
    <n v="0"/>
    <n v="92.8846153846155"/>
    <n v="30.961538461538499"/>
    <n v="0"/>
    <n v="0"/>
    <n v="866.92307692307793"/>
    <n v="28"/>
    <n v="0"/>
    <n v="0"/>
    <n v="0"/>
    <n v="0"/>
    <n v="24"/>
    <n v="0"/>
    <n v="0"/>
    <n v="0"/>
    <n v="3"/>
    <n v="1"/>
    <n v="0"/>
    <n v="0"/>
    <n v="28"/>
    <x v="1"/>
    <s v="Decisión del directorio/propietarios de la empresa"/>
    <m/>
    <x v="1"/>
    <m/>
    <m/>
    <x v="0"/>
    <m/>
    <m/>
    <x v="0"/>
    <m/>
    <m/>
    <x v="0"/>
    <m/>
    <m/>
    <x v="1"/>
    <m/>
    <n v="5230"/>
    <s v="AUXILIAR DE CAJA"/>
    <s v="Sí"/>
    <s v="No"/>
    <s v="No"/>
    <m/>
    <m/>
    <m/>
    <m/>
    <m/>
    <m/>
    <m/>
    <m/>
    <m/>
    <m/>
    <m/>
    <m/>
    <m/>
    <m/>
    <m/>
    <m/>
    <m/>
    <m/>
    <m/>
    <m/>
    <m/>
    <m/>
    <m/>
    <m/>
    <m/>
    <m/>
    <m/>
    <m/>
    <m/>
    <m/>
    <m/>
    <m/>
    <m/>
    <m/>
    <m/>
    <m/>
    <m/>
    <m/>
    <m/>
    <m/>
    <m/>
    <m/>
    <m/>
    <m/>
    <x v="0"/>
    <x v="0"/>
    <x v="0"/>
    <x v="0"/>
    <x v="1"/>
    <x v="1"/>
    <x v="0"/>
    <x v="0"/>
    <x v="0"/>
    <x v="0"/>
    <x v="1"/>
    <x v="1"/>
    <x v="0"/>
    <m/>
    <m/>
    <m/>
    <m/>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oco probable"/>
    <s v="Poco probable"/>
    <s v="Poco probable"/>
    <x v="0"/>
    <s v="Ayudante de Deposito"/>
    <n v="9333"/>
    <n v="1"/>
    <n v="1"/>
    <n v="1"/>
    <n v="1"/>
    <n v="1"/>
    <s v="Personal de facturacion"/>
    <n v="4311"/>
    <n v="1"/>
    <n v="0"/>
    <n v="0"/>
    <n v="0"/>
    <n v="0"/>
    <m/>
    <m/>
    <m/>
    <m/>
    <m/>
    <m/>
    <m/>
    <m/>
    <m/>
    <m/>
    <m/>
    <m/>
    <m/>
    <m/>
    <m/>
    <m/>
    <m/>
    <m/>
    <m/>
    <m/>
    <m/>
    <x v="0"/>
    <m/>
    <m/>
    <m/>
    <m/>
    <m/>
    <m/>
    <m/>
    <m/>
    <m/>
    <x v="1"/>
    <x v="0"/>
    <x v="0"/>
    <x v="0"/>
    <x v="1"/>
    <x v="0"/>
    <x v="0"/>
    <x v="0"/>
    <m/>
    <x v="1"/>
    <m/>
    <m/>
    <m/>
    <m/>
    <m/>
    <m/>
    <m/>
    <m/>
    <m/>
    <m/>
    <m/>
    <m/>
    <m/>
    <m/>
    <m/>
    <m/>
    <m/>
    <m/>
    <m/>
    <m/>
    <m/>
    <m/>
    <m/>
    <m/>
    <m/>
    <m/>
    <m/>
    <m/>
    <m/>
    <m/>
    <x v="0"/>
    <s v="Importante"/>
    <s v="Importante"/>
    <s v="Importante"/>
    <s v="Importante"/>
    <s v="Importante"/>
    <s v="Muy importante"/>
    <s v="Importante"/>
    <s v="Ninguna"/>
    <m/>
    <x v="2"/>
    <x v="2"/>
    <x v="0"/>
    <x v="0"/>
    <x v="0"/>
    <x v="0"/>
    <x v="1"/>
    <x v="1"/>
    <x v="0"/>
    <x v="0"/>
    <x v="0"/>
    <x v="0"/>
    <m/>
    <s v="Administrador/Contador"/>
    <m/>
    <n v="7"/>
    <n v="43"/>
    <s v="Completo"/>
    <m/>
    <m/>
    <m/>
    <m/>
    <m/>
    <m/>
    <m/>
    <s v="11 a 30 personas ocupadas"/>
    <s v="11 a 30 personas ocupadas"/>
    <x v="2"/>
    <s v="Comercio"/>
    <x v="0"/>
    <x v="0"/>
    <x v="0"/>
    <x v="0"/>
    <x v="1"/>
    <x v="0"/>
    <x v="0"/>
    <x v="0"/>
    <x v="0"/>
    <x v="0"/>
    <x v="1"/>
    <x v="0"/>
    <x v="1"/>
    <x v="0"/>
    <x v="0"/>
    <x v="0"/>
    <x v="0"/>
    <x v="1"/>
    <x v="0"/>
    <x v="1"/>
    <x v="0"/>
    <x v="1"/>
    <x v="0"/>
    <x v="0"/>
    <x v="0"/>
    <x v="0"/>
    <x v="0"/>
    <m/>
    <m/>
    <m/>
    <m/>
    <m/>
    <m/>
    <m/>
    <m/>
    <m/>
    <m/>
    <m/>
    <m/>
    <n v="30.961538461538499"/>
    <x v="1"/>
    <x v="1"/>
    <x v="1"/>
    <x v="0"/>
    <x v="1"/>
    <s v="Total"/>
  </r>
  <r>
    <n v="19877"/>
    <x v="0"/>
    <x v="0"/>
    <s v="San Roque"/>
    <n v="43309"/>
    <s v="SERVICIOS DE COLOCACION DE VIDRIOS EN OBRAS"/>
    <s v="Industria"/>
    <s v="Construcción"/>
    <s v="Pequeñas (11 a 30 personas ocupadas)"/>
    <n v="5082024"/>
    <n v="5"/>
    <s v="Agosto"/>
    <s v="Año Resultado Final"/>
    <n v="13"/>
    <n v="40"/>
    <n v="8082024"/>
    <n v="8"/>
    <s v="Agosto"/>
    <s v="Año Resultado Final"/>
    <n v="1994"/>
    <n v="29"/>
    <x v="2"/>
    <s v="SERVICIO DE INSTALACIONES DE VIDRIOS PARA OBRAS"/>
    <s v="Otras actividades especializadas de construcción n.c.p."/>
    <s v="Único"/>
    <x v="0"/>
    <m/>
    <m/>
    <n v="16"/>
    <n v="16"/>
    <n v="15"/>
    <n v="1"/>
    <n v="119.68085106382981"/>
    <n v="7.9787234042553203"/>
    <n v="0"/>
    <n v="0"/>
    <n v="0"/>
    <n v="0"/>
    <n v="111.70212765957449"/>
    <n v="0"/>
    <n v="0"/>
    <n v="0"/>
    <n v="0"/>
    <n v="15.957446808510641"/>
    <n v="0"/>
    <n v="0"/>
    <n v="127.65957446808513"/>
    <n v="16"/>
    <n v="0"/>
    <n v="0"/>
    <n v="0"/>
    <n v="0"/>
    <n v="14"/>
    <n v="0"/>
    <n v="0"/>
    <n v="0"/>
    <n v="0"/>
    <n v="2"/>
    <n v="0"/>
    <n v="0"/>
    <n v="16"/>
    <x v="0"/>
    <m/>
    <m/>
    <x v="0"/>
    <s v="Decisión del directorio/propietarios de la empresa"/>
    <m/>
    <x v="0"/>
    <m/>
    <m/>
    <x v="1"/>
    <s v="Decisión del directorio/propietarios de la empresa"/>
    <m/>
    <x v="0"/>
    <m/>
    <m/>
    <x v="1"/>
    <m/>
    <n v="7125"/>
    <s v="INSTALADOR DE VIDRIOS"/>
    <s v="Sí"/>
    <s v="No"/>
    <s v="No"/>
    <m/>
    <m/>
    <m/>
    <m/>
    <m/>
    <m/>
    <m/>
    <m/>
    <m/>
    <m/>
    <m/>
    <m/>
    <m/>
    <m/>
    <m/>
    <m/>
    <m/>
    <m/>
    <m/>
    <m/>
    <m/>
    <m/>
    <m/>
    <m/>
    <m/>
    <m/>
    <m/>
    <m/>
    <m/>
    <m/>
    <m/>
    <m/>
    <m/>
    <m/>
    <m/>
    <m/>
    <m/>
    <m/>
    <m/>
    <m/>
    <m/>
    <m/>
    <m/>
    <m/>
    <x v="0"/>
    <x v="0"/>
    <x v="0"/>
    <x v="1"/>
    <x v="0"/>
    <x v="1"/>
    <x v="0"/>
    <x v="0"/>
    <x v="0"/>
    <x v="0"/>
    <x v="1"/>
    <x v="1"/>
    <x v="0"/>
    <m/>
    <m/>
    <m/>
    <s v="Redes sociales de la empresa (Facebook, Twitter, Instagram, etc)"/>
    <m/>
    <m/>
    <s v="Recomendaciones de trabajadores de la empresa u otros actores"/>
    <m/>
    <m/>
    <m/>
    <s v="Contactos personales del empleador"/>
    <m/>
    <m/>
    <m/>
    <x v="0"/>
    <x v="0"/>
    <x v="0"/>
    <x v="2"/>
    <x v="0"/>
    <x v="2"/>
    <x v="2"/>
    <x v="0"/>
    <x v="1"/>
    <x v="1"/>
    <s v="Ninguna"/>
    <m/>
    <m/>
    <m/>
    <m/>
    <m/>
    <m/>
    <x v="1"/>
    <s v="Nuevas contrataciones"/>
    <m/>
    <x v="1"/>
    <m/>
    <m/>
    <m/>
    <x v="0"/>
    <x v="1"/>
    <x v="1"/>
    <x v="1"/>
    <x v="1"/>
    <x v="1"/>
    <m/>
    <m/>
    <x v="2"/>
    <s v="Poco probable"/>
    <s v="Poco probable"/>
    <s v="Poco probable"/>
    <s v="Probable"/>
    <s v="Probable"/>
    <x v="2"/>
    <m/>
    <m/>
    <m/>
    <m/>
    <m/>
    <m/>
    <m/>
    <m/>
    <m/>
    <m/>
    <m/>
    <m/>
    <m/>
    <m/>
    <m/>
    <m/>
    <m/>
    <m/>
    <m/>
    <m/>
    <m/>
    <m/>
    <m/>
    <m/>
    <m/>
    <m/>
    <m/>
    <m/>
    <m/>
    <m/>
    <m/>
    <m/>
    <m/>
    <m/>
    <m/>
    <x v="0"/>
    <m/>
    <m/>
    <m/>
    <m/>
    <m/>
    <m/>
    <m/>
    <m/>
    <m/>
    <x v="1"/>
    <x v="0"/>
    <x v="1"/>
    <x v="0"/>
    <x v="1"/>
    <x v="0"/>
    <x v="0"/>
    <x v="0"/>
    <m/>
    <x v="0"/>
    <s v="CAPACITACIÓN EN INFORMATICA"/>
    <s v="Operación básica de computadoras"/>
    <s v="SECRETARIA RECEPCIONISTA"/>
    <n v="4226"/>
    <m/>
    <m/>
    <m/>
    <m/>
    <m/>
    <m/>
    <m/>
    <m/>
    <m/>
    <m/>
    <m/>
    <m/>
    <m/>
    <m/>
    <m/>
    <m/>
    <m/>
    <m/>
    <m/>
    <m/>
    <s v="No"/>
    <m/>
    <m/>
    <m/>
    <m/>
    <m/>
    <x v="0"/>
    <s v="Muy importante"/>
    <s v="Importante"/>
    <s v="Importante"/>
    <s v="Muy importante"/>
    <s v="Importante"/>
    <s v="Importante"/>
    <s v="Importante"/>
    <s v="Ninguna"/>
    <m/>
    <x v="2"/>
    <x v="1"/>
    <x v="1"/>
    <x v="0"/>
    <x v="0"/>
    <x v="0"/>
    <x v="1"/>
    <x v="1"/>
    <x v="0"/>
    <x v="1"/>
    <x v="0"/>
    <x v="0"/>
    <m/>
    <s v="Gerente / Directivo"/>
    <m/>
    <n v="18"/>
    <n v="12"/>
    <s v="Completo"/>
    <m/>
    <m/>
    <m/>
    <m/>
    <m/>
    <m/>
    <s v="CAMBIO SU RAZON SOCIAL AHORA ES EG VIDRIOS SRL Y SU RUC 80126254-2"/>
    <s v="11 a 30 personas ocupadas"/>
    <s v="11 a 30 personas ocupadas"/>
    <x v="1"/>
    <s v="Construcción"/>
    <x v="0"/>
    <x v="0"/>
    <x v="0"/>
    <x v="0"/>
    <x v="0"/>
    <x v="0"/>
    <x v="1"/>
    <x v="0"/>
    <x v="0"/>
    <x v="0"/>
    <x v="1"/>
    <x v="0"/>
    <x v="0"/>
    <x v="0"/>
    <x v="0"/>
    <x v="0"/>
    <x v="0"/>
    <x v="0"/>
    <x v="0"/>
    <x v="1"/>
    <x v="0"/>
    <x v="0"/>
    <x v="0"/>
    <x v="0"/>
    <x v="0"/>
    <x v="0"/>
    <x v="0"/>
    <s v="OFIMATICA"/>
    <m/>
    <m/>
    <m/>
    <m/>
    <m/>
    <s v="TIC"/>
    <m/>
    <m/>
    <m/>
    <m/>
    <m/>
    <n v="7.9787234042553203"/>
    <x v="1"/>
    <x v="1"/>
    <x v="0"/>
    <x v="0"/>
    <x v="0"/>
    <s v="Total"/>
  </r>
  <r>
    <n v="19991"/>
    <x v="0"/>
    <x v="0"/>
    <s v="San Roque"/>
    <n v="62010"/>
    <s v="ACTIVIDAD DE DESARROLLO DE SOFTWARE"/>
    <s v="Servicio"/>
    <s v="Telecomunicaciones"/>
    <s v="Pequeñas (11 a 30 personas ocupadas)"/>
    <n v="5062024"/>
    <n v="5"/>
    <s v="Junio"/>
    <s v="Año Resultado Final"/>
    <n v="16"/>
    <n v="16"/>
    <n v="25072024"/>
    <n v="25"/>
    <s v="Julio"/>
    <s v="Año Resultado Final"/>
    <n v="1989"/>
    <n v="34"/>
    <x v="1"/>
    <s v="ACTIVIDADES DE DESARROLLO DE SOFTWARE"/>
    <s v="Actividades de programación informática"/>
    <s v="Único"/>
    <x v="0"/>
    <m/>
    <m/>
    <n v="10"/>
    <n v="10"/>
    <n v="9"/>
    <n v="1"/>
    <n v="119.41791044776109"/>
    <n v="13.268656716417899"/>
    <n v="0"/>
    <n v="0"/>
    <n v="0"/>
    <n v="0"/>
    <n v="0"/>
    <n v="0"/>
    <n v="0"/>
    <n v="0"/>
    <n v="39.805970149253696"/>
    <n v="66.343283582089498"/>
    <n v="26.537313432835798"/>
    <n v="0"/>
    <n v="132.686567164179"/>
    <n v="10"/>
    <n v="0"/>
    <n v="0"/>
    <n v="0"/>
    <n v="0"/>
    <n v="0"/>
    <n v="0"/>
    <n v="0"/>
    <n v="0"/>
    <n v="3"/>
    <n v="5"/>
    <n v="2"/>
    <n v="0"/>
    <n v="10"/>
    <x v="1"/>
    <s v="Decisión del directorio/propietarios de la empresa"/>
    <m/>
    <x v="1"/>
    <m/>
    <m/>
    <x v="0"/>
    <m/>
    <m/>
    <x v="0"/>
    <m/>
    <m/>
    <x v="0"/>
    <m/>
    <m/>
    <x v="0"/>
    <m/>
    <m/>
    <m/>
    <m/>
    <m/>
    <m/>
    <m/>
    <m/>
    <m/>
    <m/>
    <m/>
    <m/>
    <m/>
    <m/>
    <m/>
    <m/>
    <m/>
    <m/>
    <m/>
    <m/>
    <m/>
    <m/>
    <m/>
    <m/>
    <m/>
    <m/>
    <m/>
    <m/>
    <m/>
    <m/>
    <m/>
    <m/>
    <m/>
    <m/>
    <m/>
    <m/>
    <m/>
    <m/>
    <m/>
    <m/>
    <m/>
    <m/>
    <m/>
    <m/>
    <m/>
    <m/>
    <m/>
    <m/>
    <m/>
    <m/>
    <x v="0"/>
    <x v="0"/>
    <x v="0"/>
    <x v="1"/>
    <x v="1"/>
    <x v="0"/>
    <x v="0"/>
    <x v="1"/>
    <x v="1"/>
    <x v="0"/>
    <x v="0"/>
    <x v="1"/>
    <x v="0"/>
    <m/>
    <m/>
    <m/>
    <s v="Redes sociales de la empresa (Facebook, Twitter, Instagram, etc)"/>
    <m/>
    <m/>
    <s v="Recomendaciones de trabajadores de la empresa u otros actores"/>
    <m/>
    <m/>
    <m/>
    <s v="Contactos personales del empleador"/>
    <m/>
    <m/>
    <m/>
    <x v="0"/>
    <x v="0"/>
    <x v="0"/>
    <x v="1"/>
    <x v="0"/>
    <x v="1"/>
    <x v="0"/>
    <x v="0"/>
    <x v="0"/>
    <x v="2"/>
    <s v="Ninguna"/>
    <m/>
    <m/>
    <m/>
    <m/>
    <m/>
    <m/>
    <x v="1"/>
    <m/>
    <m/>
    <x v="2"/>
    <m/>
    <m/>
    <m/>
    <x v="1"/>
    <x v="0"/>
    <x v="1"/>
    <x v="0"/>
    <x v="1"/>
    <x v="0"/>
    <m/>
    <m/>
    <x v="2"/>
    <s v="Poco probable"/>
    <s v="Poco probable"/>
    <s v="Probable"/>
    <s v="Probable"/>
    <s v="Probable"/>
    <x v="1"/>
    <m/>
    <m/>
    <m/>
    <m/>
    <m/>
    <m/>
    <m/>
    <m/>
    <m/>
    <m/>
    <m/>
    <m/>
    <m/>
    <m/>
    <m/>
    <m/>
    <m/>
    <m/>
    <m/>
    <m/>
    <m/>
    <m/>
    <m/>
    <m/>
    <m/>
    <m/>
    <m/>
    <m/>
    <m/>
    <m/>
    <m/>
    <m/>
    <m/>
    <m/>
    <m/>
    <x v="0"/>
    <m/>
    <m/>
    <m/>
    <m/>
    <m/>
    <m/>
    <m/>
    <m/>
    <m/>
    <x v="1"/>
    <x v="1"/>
    <x v="0"/>
    <x v="1"/>
    <x v="0"/>
    <x v="0"/>
    <x v="0"/>
    <x v="0"/>
    <m/>
    <x v="0"/>
    <s v="DESARROLLO PARA SISTEMAS INFORMATICO"/>
    <s v="Redes y sistemas informáticos"/>
    <s v="SECRETARIA ADMINISTRATIVA"/>
    <n v="3343"/>
    <m/>
    <m/>
    <m/>
    <m/>
    <m/>
    <m/>
    <m/>
    <m/>
    <m/>
    <m/>
    <m/>
    <m/>
    <m/>
    <m/>
    <m/>
    <m/>
    <m/>
    <m/>
    <m/>
    <m/>
    <s v="No"/>
    <m/>
    <m/>
    <m/>
    <m/>
    <m/>
    <x v="0"/>
    <s v="Muy importante"/>
    <s v="Muy importante"/>
    <s v="Muy importante"/>
    <s v="Muy importante"/>
    <s v="Muy importante"/>
    <s v="Muy importante"/>
    <s v="Muy importante"/>
    <s v="Ninguna"/>
    <m/>
    <x v="2"/>
    <x v="2"/>
    <x v="0"/>
    <x v="0"/>
    <x v="0"/>
    <x v="0"/>
    <x v="1"/>
    <x v="1"/>
    <x v="0"/>
    <x v="1"/>
    <x v="0"/>
    <x v="0"/>
    <m/>
    <s v="Gerente / Directivo"/>
    <m/>
    <n v="7"/>
    <n v="44"/>
    <s v="Completo"/>
    <m/>
    <m/>
    <m/>
    <m/>
    <m/>
    <m/>
    <m/>
    <s v="5 a 10 personas ocupadas"/>
    <s v="5 a 10 personas ocupadas"/>
    <x v="0"/>
    <s v="Telecomunicaciones"/>
    <x v="0"/>
    <x v="0"/>
    <x v="0"/>
    <x v="0"/>
    <x v="0"/>
    <x v="0"/>
    <x v="0"/>
    <x v="0"/>
    <x v="0"/>
    <x v="0"/>
    <x v="1"/>
    <x v="0"/>
    <x v="0"/>
    <x v="0"/>
    <x v="0"/>
    <x v="0"/>
    <x v="0"/>
    <x v="0"/>
    <x v="0"/>
    <x v="1"/>
    <x v="1"/>
    <x v="1"/>
    <x v="0"/>
    <x v="0"/>
    <x v="0"/>
    <x v="0"/>
    <x v="0"/>
    <s v="OFIMATICA"/>
    <m/>
    <m/>
    <m/>
    <m/>
    <m/>
    <s v="TIC"/>
    <m/>
    <m/>
    <m/>
    <m/>
    <m/>
    <n v="13.268656716417899"/>
    <x v="0"/>
    <x v="0"/>
    <x v="0"/>
    <x v="0"/>
    <x v="0"/>
    <s v="Total"/>
  </r>
  <r>
    <n v="20139"/>
    <x v="0"/>
    <x v="0"/>
    <s v="San Roque"/>
    <n v="46530"/>
    <s v="COMERCIO AL POR MAYOR DE MAQUINARIAS AGRICOLAS"/>
    <s v="Comercio"/>
    <s v="Comercio"/>
    <s v="Grandes (con 51 o más personas ocupadas)"/>
    <n v="7062024"/>
    <n v="7"/>
    <s v="Junio"/>
    <s v="Año Resultado Final"/>
    <n v="8"/>
    <n v="29"/>
    <n v="17062024"/>
    <n v="17"/>
    <s v="Junio"/>
    <s v="Año Resultado Final"/>
    <n v="1986"/>
    <n v="37"/>
    <x v="1"/>
    <s v="VENTA DE RESPUESTOS PARA MAQUINARIAS AGRICOLAS"/>
    <s v="Comercio al por mayor de maquinaria, equipo y suministros agrícolas"/>
    <s v="Casa Matriz"/>
    <x v="1"/>
    <n v="12"/>
    <n v="3"/>
    <n v="222"/>
    <n v="102"/>
    <n v="80"/>
    <n v="22"/>
    <n v="1029.565217391304"/>
    <n v="283.13043478260857"/>
    <n v="0"/>
    <n v="0"/>
    <n v="0"/>
    <n v="0"/>
    <n v="501.91304347826065"/>
    <n v="0"/>
    <n v="64.347826086956502"/>
    <n v="0"/>
    <n v="746.4347826086954"/>
    <n v="0"/>
    <n v="0"/>
    <n v="0"/>
    <n v="1312.6956521739125"/>
    <n v="102"/>
    <n v="0"/>
    <n v="0"/>
    <n v="0"/>
    <n v="0"/>
    <n v="39"/>
    <n v="0"/>
    <n v="5"/>
    <n v="0"/>
    <n v="58"/>
    <n v="0"/>
    <n v="0"/>
    <n v="0"/>
    <n v="102"/>
    <x v="0"/>
    <m/>
    <m/>
    <x v="0"/>
    <s v="Decisión del directorio/propietarios de la empresa"/>
    <m/>
    <x v="0"/>
    <m/>
    <m/>
    <x v="0"/>
    <m/>
    <m/>
    <x v="0"/>
    <m/>
    <m/>
    <x v="1"/>
    <m/>
    <n v="4321"/>
    <s v="ENCARGADO DE DEPOSITO"/>
    <s v="Sí"/>
    <s v="No"/>
    <s v="Sí"/>
    <n v="2411"/>
    <s v="CONTADOR AREA ADMINISTRATIVA"/>
    <s v="Sí"/>
    <s v="No"/>
    <s v="Sí"/>
    <n v="5223"/>
    <s v="VENDEDOR DE MAQUINARIAS AGRICOLAS"/>
    <s v="Sí"/>
    <s v="Sí"/>
    <m/>
    <m/>
    <m/>
    <m/>
    <m/>
    <m/>
    <m/>
    <m/>
    <m/>
    <m/>
    <m/>
    <m/>
    <m/>
    <m/>
    <m/>
    <m/>
    <s v="Candidatos sin capacitación o habilidades técnicas necesarios"/>
    <m/>
    <m/>
    <m/>
    <m/>
    <m/>
    <m/>
    <m/>
    <m/>
    <s v="Capacitar a los trabajadores actuales para que puedan cumplir funciones que estaban asignadas a esa vacante"/>
    <s v="Reasignar / redefinir los puestos de trabajo existentes"/>
    <m/>
    <m/>
    <m/>
    <m/>
    <m/>
    <m/>
    <m/>
    <m/>
    <x v="0"/>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2"/>
    <x v="1"/>
    <s v="Ninguna"/>
    <m/>
    <m/>
    <m/>
    <m/>
    <m/>
    <m/>
    <x v="1"/>
    <m/>
    <m/>
    <x v="1"/>
    <m/>
    <m/>
    <m/>
    <x v="1"/>
    <x v="1"/>
    <x v="1"/>
    <x v="1"/>
    <x v="1"/>
    <x v="1"/>
    <m/>
    <m/>
    <x v="0"/>
    <s v="Probable"/>
    <s v="Poco probable"/>
    <s v="Poco probable"/>
    <s v="Poco probable"/>
    <s v="Probable"/>
    <x v="0"/>
    <s v="vendedores de repuestos agricolas"/>
    <n v="5223"/>
    <n v="4"/>
    <n v="4"/>
    <n v="4"/>
    <n v="4"/>
    <n v="4"/>
    <s v="Encargado/ayudante de deposito"/>
    <n v="4321"/>
    <n v="8"/>
    <n v="8"/>
    <n v="8"/>
    <n v="8"/>
    <n v="8"/>
    <s v="auxiliar administrativo"/>
    <n v="4419"/>
    <n v="5"/>
    <n v="5"/>
    <n v="5"/>
    <n v="5"/>
    <n v="5"/>
    <s v="Asistente Tecnico de maquinarias"/>
    <n v="7233"/>
    <n v="4"/>
    <n v="4"/>
    <n v="4"/>
    <n v="4"/>
    <n v="4"/>
    <m/>
    <m/>
    <m/>
    <m/>
    <m/>
    <m/>
    <m/>
    <x v="0"/>
    <m/>
    <m/>
    <m/>
    <m/>
    <m/>
    <m/>
    <m/>
    <m/>
    <m/>
    <x v="0"/>
    <x v="0"/>
    <x v="0"/>
    <x v="0"/>
    <x v="1"/>
    <x v="1"/>
    <x v="0"/>
    <x v="0"/>
    <m/>
    <x v="0"/>
    <s v="VENTAS DE MAQUINARIAS"/>
    <s v="Técnicas de ventas"/>
    <s v="VENDEDOR EXTERNO"/>
    <n v="3322"/>
    <s v="TECNICOS DE MAQUINARIAS VIALES Y AGRICOLAS"/>
    <s v="Operación y mantenimiento de maquinarias agrícolas"/>
    <s v="TECNICO DE MAQUINARIA AGRICOLA"/>
    <n v="7233"/>
    <s v="USO DE EXCEL Y SISTEMAS"/>
    <s v="Microsoft Excel básico y avanzado"/>
    <s v="AUXILIAR ADMINISTRATIVO"/>
    <n v="4419"/>
    <m/>
    <m/>
    <m/>
    <m/>
    <m/>
    <m/>
    <m/>
    <m/>
    <m/>
    <m/>
    <m/>
    <m/>
    <s v="Si"/>
    <s v="Si"/>
    <s v="No"/>
    <m/>
    <m/>
    <m/>
    <x v="0"/>
    <s v="Muy importante"/>
    <s v="Importante"/>
    <s v="Muy importante"/>
    <s v="Muy importante"/>
    <s v="Muy importante"/>
    <s v="Importante"/>
    <s v="Muy importante"/>
    <s v="Ninguna"/>
    <m/>
    <x v="0"/>
    <x v="1"/>
    <x v="0"/>
    <x v="0"/>
    <x v="2"/>
    <x v="0"/>
    <x v="0"/>
    <x v="0"/>
    <x v="0"/>
    <x v="0"/>
    <x v="0"/>
    <x v="0"/>
    <m/>
    <s v="Jefe / Encargado (no propietario)"/>
    <m/>
    <n v="11"/>
    <n v="10"/>
    <s v="Completo"/>
    <m/>
    <m/>
    <m/>
    <m/>
    <m/>
    <m/>
    <s v="ELLOS CAPACITAN A SUS FUNCIONARIOS EN BRASIL PARA TECNICOS Y VENDEDORES INDUSTRIALES PORQUE EN PARAGUAY NO HAY CURSOS EN SUS AREAS, ESTAN MUY INTERESADOS EN TRABAJAR CON SINAFOCAL Y ESPERAN RECIBIR ALGUNA PROPUESTA POR EMAIL."/>
    <s v="51 y más personas ocupadas"/>
    <s v="51 y más personas ocupadas"/>
    <x v="2"/>
    <s v="Comercio"/>
    <x v="0"/>
    <x v="1"/>
    <x v="0"/>
    <x v="1"/>
    <x v="1"/>
    <x v="0"/>
    <x v="0"/>
    <x v="0"/>
    <x v="0"/>
    <x v="0"/>
    <x v="1"/>
    <x v="0"/>
    <x v="1"/>
    <x v="1"/>
    <x v="0"/>
    <x v="1"/>
    <x v="0"/>
    <x v="0"/>
    <x v="0"/>
    <x v="1"/>
    <x v="1"/>
    <x v="0"/>
    <x v="0"/>
    <x v="0"/>
    <x v="1"/>
    <x v="0"/>
    <x v="0"/>
    <s v="VENTA"/>
    <s v="CONSTRUCCIÓN"/>
    <s v="OFIMATICA"/>
    <m/>
    <m/>
    <m/>
    <s v="ADMINISTRACIÓN Y GESTIÓN"/>
    <s v="CONSTRUCCIÓN"/>
    <s v="TIC"/>
    <m/>
    <m/>
    <m/>
    <n v="12.869565217391299"/>
    <x v="1"/>
    <x v="2"/>
    <x v="1"/>
    <x v="0"/>
    <x v="0"/>
    <s v="Total"/>
  </r>
  <r>
    <n v="20145"/>
    <x v="0"/>
    <x v="0"/>
    <s v="San Roque"/>
    <n v="45203"/>
    <s v="SERVICIOS DE TALLER DE CHAPERIA Y PINTURA"/>
    <s v="Comercio"/>
    <s v="Comercio"/>
    <s v="Micro (5 a 10 personas ocupadas)"/>
    <n v="7062024"/>
    <n v="7"/>
    <s v="Junio"/>
    <s v="Año Resultado Final"/>
    <n v="9"/>
    <n v="46"/>
    <n v="7062024"/>
    <n v="7"/>
    <s v="Junio"/>
    <s v="Año Resultado Final"/>
    <n v="1988"/>
    <n v="35"/>
    <x v="1"/>
    <s v="CHAPERIA Y PINTURA DE VEHICULOS"/>
    <s v="Talleres de chapería y pintura"/>
    <s v="Único"/>
    <x v="0"/>
    <m/>
    <m/>
    <n v="5"/>
    <n v="5"/>
    <n v="5"/>
    <n v="0"/>
    <n v="113.75"/>
    <n v="0"/>
    <n v="0"/>
    <n v="0"/>
    <n v="0"/>
    <n v="0"/>
    <n v="91"/>
    <n v="0"/>
    <n v="0"/>
    <n v="0"/>
    <n v="22.75"/>
    <n v="0"/>
    <n v="0"/>
    <n v="0"/>
    <n v="113.75"/>
    <n v="5"/>
    <n v="0"/>
    <n v="0"/>
    <n v="0"/>
    <n v="0"/>
    <n v="4"/>
    <n v="0"/>
    <n v="0"/>
    <n v="0"/>
    <n v="1"/>
    <n v="0"/>
    <n v="0"/>
    <n v="0"/>
    <n v="5"/>
    <x v="0"/>
    <m/>
    <m/>
    <x v="1"/>
    <m/>
    <m/>
    <x v="0"/>
    <m/>
    <m/>
    <x v="0"/>
    <m/>
    <m/>
    <x v="0"/>
    <m/>
    <m/>
    <x v="0"/>
    <m/>
    <m/>
    <m/>
    <m/>
    <m/>
    <m/>
    <m/>
    <m/>
    <m/>
    <m/>
    <m/>
    <m/>
    <m/>
    <m/>
    <m/>
    <m/>
    <m/>
    <m/>
    <m/>
    <m/>
    <m/>
    <m/>
    <m/>
    <m/>
    <m/>
    <m/>
    <m/>
    <m/>
    <m/>
    <m/>
    <m/>
    <m/>
    <m/>
    <m/>
    <m/>
    <m/>
    <m/>
    <m/>
    <m/>
    <m/>
    <m/>
    <m/>
    <m/>
    <m/>
    <m/>
    <m/>
    <m/>
    <m/>
    <m/>
    <m/>
    <x v="0"/>
    <x v="0"/>
    <x v="0"/>
    <x v="1"/>
    <x v="0"/>
    <x v="1"/>
    <x v="1"/>
    <x v="0"/>
    <x v="0"/>
    <x v="0"/>
    <x v="0"/>
    <x v="1"/>
    <x v="0"/>
    <m/>
    <m/>
    <m/>
    <m/>
    <m/>
    <m/>
    <s v="Recomendaciones de trabajadores de la empresa u otros actores"/>
    <m/>
    <m/>
    <m/>
    <m/>
    <m/>
    <m/>
    <m/>
    <x v="0"/>
    <x v="0"/>
    <x v="0"/>
    <x v="2"/>
    <x v="0"/>
    <x v="1"/>
    <x v="1"/>
    <x v="0"/>
    <x v="1"/>
    <x v="1"/>
    <s v="Ninguna"/>
    <m/>
    <m/>
    <m/>
    <m/>
    <m/>
    <m/>
    <x v="1"/>
    <m/>
    <m/>
    <x v="1"/>
    <m/>
    <m/>
    <m/>
    <x v="1"/>
    <x v="1"/>
    <x v="1"/>
    <x v="1"/>
    <x v="1"/>
    <x v="1"/>
    <m/>
    <m/>
    <x v="2"/>
    <s v="Poco probable"/>
    <s v="Muy probable"/>
    <s v="Poco probable"/>
    <s v="Poco probable"/>
    <s v="Poco probable"/>
    <x v="2"/>
    <m/>
    <m/>
    <m/>
    <m/>
    <m/>
    <m/>
    <m/>
    <m/>
    <m/>
    <m/>
    <m/>
    <m/>
    <m/>
    <m/>
    <m/>
    <m/>
    <m/>
    <m/>
    <m/>
    <m/>
    <m/>
    <m/>
    <m/>
    <m/>
    <m/>
    <m/>
    <m/>
    <m/>
    <m/>
    <m/>
    <m/>
    <m/>
    <m/>
    <m/>
    <m/>
    <x v="0"/>
    <m/>
    <m/>
    <m/>
    <m/>
    <m/>
    <m/>
    <m/>
    <m/>
    <m/>
    <x v="1"/>
    <x v="1"/>
    <x v="1"/>
    <x v="1"/>
    <x v="0"/>
    <x v="0"/>
    <x v="0"/>
    <x v="1"/>
    <m/>
    <x v="0"/>
    <s v="PINTOR"/>
    <s v="Mecánica del automóvil"/>
    <s v="PINTOR"/>
    <n v="7132"/>
    <m/>
    <m/>
    <m/>
    <m/>
    <m/>
    <m/>
    <m/>
    <m/>
    <m/>
    <m/>
    <m/>
    <m/>
    <m/>
    <m/>
    <m/>
    <m/>
    <m/>
    <m/>
    <m/>
    <m/>
    <s v="No"/>
    <m/>
    <m/>
    <m/>
    <m/>
    <m/>
    <x v="0"/>
    <s v="Importante"/>
    <s v="Importante"/>
    <s v="Importante"/>
    <s v="Importante"/>
    <s v="Importante"/>
    <s v="Importante"/>
    <s v="Importante"/>
    <s v="Ninguna"/>
    <m/>
    <x v="2"/>
    <x v="2"/>
    <x v="0"/>
    <x v="0"/>
    <x v="0"/>
    <x v="0"/>
    <x v="0"/>
    <x v="1"/>
    <x v="0"/>
    <x v="0"/>
    <x v="0"/>
    <x v="0"/>
    <m/>
    <s v="Dueño o propietario"/>
    <m/>
    <n v="13"/>
    <n v="45"/>
    <s v="Completo"/>
    <m/>
    <m/>
    <m/>
    <m/>
    <m/>
    <m/>
    <m/>
    <s v="5 a 10 personas ocupadas"/>
    <s v="5 a 10 personas ocupadas"/>
    <x v="2"/>
    <s v="Comercio"/>
    <x v="0"/>
    <x v="0"/>
    <x v="0"/>
    <x v="0"/>
    <x v="0"/>
    <x v="0"/>
    <x v="0"/>
    <x v="0"/>
    <x v="0"/>
    <x v="0"/>
    <x v="1"/>
    <x v="0"/>
    <x v="0"/>
    <x v="0"/>
    <x v="0"/>
    <x v="0"/>
    <x v="0"/>
    <x v="0"/>
    <x v="0"/>
    <x v="1"/>
    <x v="0"/>
    <x v="1"/>
    <x v="0"/>
    <x v="0"/>
    <x v="1"/>
    <x v="0"/>
    <x v="0"/>
    <s v="CHAPERIA Y PINTURA"/>
    <m/>
    <m/>
    <m/>
    <m/>
    <m/>
    <s v="AUTOMOTORES"/>
    <m/>
    <m/>
    <m/>
    <m/>
    <m/>
    <n v="22.75"/>
    <x v="0"/>
    <x v="0"/>
    <x v="1"/>
    <x v="2"/>
    <x v="0"/>
    <s v="Total"/>
  </r>
  <r>
    <n v="20180"/>
    <x v="0"/>
    <x v="0"/>
    <s v="San Roque"/>
    <n v="21002"/>
    <s v="FABRICACION DE MEDICAMENTOS PARA USO VETERINARIO"/>
    <s v="Industria"/>
    <s v="Manufactura"/>
    <s v="Pequeñas (11 a 30 personas ocupadas)"/>
    <n v="4072024"/>
    <n v="4"/>
    <s v="Julio"/>
    <s v="Año Resultado Final"/>
    <n v="8"/>
    <n v="59"/>
    <n v="25072024"/>
    <n v="25"/>
    <s v="Julio"/>
    <s v="Año Resultado Final"/>
    <n v="1984"/>
    <n v="39"/>
    <x v="1"/>
    <s v="FABRICACION DE MEDICAMENTOS DE USO VETERINARIO"/>
    <s v="Fabricación de medicamentos de uso veterinario"/>
    <s v="Único"/>
    <x v="0"/>
    <m/>
    <m/>
    <n v="12"/>
    <n v="12"/>
    <n v="8"/>
    <n v="4"/>
    <n v="63.829787234042563"/>
    <n v="31.914893617021281"/>
    <n v="0"/>
    <n v="0"/>
    <n v="0"/>
    <n v="15.957446808510641"/>
    <n v="55.851063829787243"/>
    <n v="0"/>
    <n v="0"/>
    <n v="0"/>
    <n v="7.9787234042553203"/>
    <n v="0"/>
    <n v="15.957446808510641"/>
    <n v="0"/>
    <n v="95.744680851063848"/>
    <n v="12"/>
    <n v="0"/>
    <n v="0"/>
    <n v="0"/>
    <n v="2"/>
    <n v="7"/>
    <n v="0"/>
    <n v="0"/>
    <n v="0"/>
    <n v="1"/>
    <n v="0"/>
    <n v="2"/>
    <n v="0"/>
    <n v="12"/>
    <x v="0"/>
    <m/>
    <m/>
    <x v="0"/>
    <s v="Convenio con organizaciones públicas"/>
    <m/>
    <x v="0"/>
    <m/>
    <m/>
    <x v="0"/>
    <m/>
    <m/>
    <x v="0"/>
    <m/>
    <m/>
    <x v="0"/>
    <m/>
    <m/>
    <m/>
    <m/>
    <m/>
    <m/>
    <m/>
    <m/>
    <m/>
    <m/>
    <m/>
    <m/>
    <m/>
    <m/>
    <m/>
    <m/>
    <m/>
    <m/>
    <m/>
    <m/>
    <m/>
    <m/>
    <m/>
    <m/>
    <m/>
    <m/>
    <m/>
    <m/>
    <m/>
    <m/>
    <m/>
    <m/>
    <m/>
    <m/>
    <m/>
    <m/>
    <m/>
    <m/>
    <m/>
    <m/>
    <m/>
    <m/>
    <m/>
    <m/>
    <m/>
    <m/>
    <m/>
    <m/>
    <m/>
    <m/>
    <x v="0"/>
    <x v="0"/>
    <x v="0"/>
    <x v="1"/>
    <x v="0"/>
    <x v="0"/>
    <x v="0"/>
    <x v="1"/>
    <x v="0"/>
    <x v="0"/>
    <x v="0"/>
    <x v="0"/>
    <x v="0"/>
    <m/>
    <m/>
    <m/>
    <s v="Redes sociales de la empresa (Facebook, Twitter, Instagram, etc)"/>
    <m/>
    <m/>
    <s v="Recomendaciones de trabajadores de la empresa u otros actores"/>
    <s v="Contratación de empresas de reclutamiento"/>
    <m/>
    <m/>
    <m/>
    <s v="Banco de currículos de la empresa"/>
    <m/>
    <m/>
    <x v="0"/>
    <x v="0"/>
    <x v="0"/>
    <x v="0"/>
    <x v="0"/>
    <x v="0"/>
    <x v="0"/>
    <x v="0"/>
    <x v="0"/>
    <x v="2"/>
    <s v="Ninguna"/>
    <m/>
    <m/>
    <m/>
    <m/>
    <s v="Ambos"/>
    <m/>
    <x v="3"/>
    <m/>
    <m/>
    <x v="3"/>
    <m/>
    <m/>
    <m/>
    <x v="0"/>
    <x v="0"/>
    <x v="0"/>
    <x v="1"/>
    <x v="0"/>
    <x v="0"/>
    <m/>
    <m/>
    <x v="2"/>
    <s v="Muy probable"/>
    <s v="Poco probable"/>
    <s v="Poco probable"/>
    <s v="Muy probable"/>
    <s v="Muy probable"/>
    <x v="0"/>
    <s v="Operarios de produccion de medicamentos de veterinaria"/>
    <n v="8131"/>
    <n v="3"/>
    <n v="3"/>
    <n v="3"/>
    <n v="3"/>
    <n v="3"/>
    <s v="Control de calidad"/>
    <n v="3122"/>
    <n v="1"/>
    <n v="1"/>
    <n v="1"/>
    <n v="1"/>
    <n v="1"/>
    <s v="Vendedores de medicamentos de veterinaria"/>
    <n v="5223"/>
    <n v="1"/>
    <n v="1"/>
    <n v="1"/>
    <n v="1"/>
    <n v="1"/>
    <s v="Tecnico de produccion de medicamentos de veterinaria"/>
    <n v="3111"/>
    <n v="2"/>
    <n v="2"/>
    <n v="2"/>
    <n v="2"/>
    <n v="2"/>
    <s v="Encargado de logistica"/>
    <n v="4321"/>
    <n v="1"/>
    <n v="1"/>
    <n v="1"/>
    <n v="1"/>
    <n v="1"/>
    <x v="0"/>
    <m/>
    <m/>
    <m/>
    <m/>
    <m/>
    <m/>
    <m/>
    <m/>
    <m/>
    <x v="0"/>
    <x v="0"/>
    <x v="0"/>
    <x v="0"/>
    <x v="1"/>
    <x v="1"/>
    <x v="0"/>
    <x v="0"/>
    <m/>
    <x v="0"/>
    <s v="TECNICAS EN SISTEMAS DE CALIDAD"/>
    <s v="Gestión de la producción y calidad"/>
    <s v="OPERARIOS DE PRODUCCION"/>
    <n v="8131"/>
    <s v="TECNICAS Y ESPECIALIZACION EN SISTEMAS DE CALIDAD"/>
    <s v="Gestión de la producción y calidad"/>
    <s v="TECNICOS DE CONTROL DE CALIDAD"/>
    <n v="3122"/>
    <s v="TECNICAS EN SISTEMAS DE CALIDAD"/>
    <s v="Gestión de la producción y calidad"/>
    <s v="VENDEDORES DE MEDICAMENTOS DE VETERINARIA"/>
    <n v="5223"/>
    <s v="TECNICAS EN SISTEMAS DE CALIDAD"/>
    <s v="Gestión de la producción y calidad"/>
    <s v="GERENTES"/>
    <n v="1321"/>
    <m/>
    <m/>
    <m/>
    <m/>
    <m/>
    <m/>
    <m/>
    <m/>
    <s v="Si"/>
    <s v="Si"/>
    <s v="Si"/>
    <s v="No"/>
    <m/>
    <m/>
    <x v="0"/>
    <s v="Muy importante"/>
    <s v="Muy importante"/>
    <s v="Muy importante"/>
    <s v="Muy importante"/>
    <s v="Muy importante"/>
    <s v="Muy importante"/>
    <s v="Muy importante"/>
    <s v="Ninguna"/>
    <s v="SEGURIDAD Y SALUD OCUPACIONAL"/>
    <x v="2"/>
    <x v="2"/>
    <x v="0"/>
    <x v="0"/>
    <x v="0"/>
    <x v="0"/>
    <x v="0"/>
    <x v="0"/>
    <x v="0"/>
    <x v="0"/>
    <x v="0"/>
    <x v="0"/>
    <m/>
    <s v="Gerente / Directivo"/>
    <m/>
    <n v="7"/>
    <n v="35"/>
    <s v="Completo"/>
    <m/>
    <m/>
    <m/>
    <m/>
    <m/>
    <m/>
    <s v="ES UNA EMPRESA FAMILIAR Y LOS ADMINISTRATIVOS SON LOS PROPIOS DUEÑOS."/>
    <s v="11 a 30 personas ocupadas"/>
    <s v="11 a 30 personas ocupadas"/>
    <x v="1"/>
    <s v="Manufactura"/>
    <x v="0"/>
    <x v="0"/>
    <x v="0"/>
    <x v="0"/>
    <x v="0"/>
    <x v="0"/>
    <x v="0"/>
    <x v="0"/>
    <x v="0"/>
    <x v="0"/>
    <x v="1"/>
    <x v="1"/>
    <x v="1"/>
    <x v="1"/>
    <x v="0"/>
    <x v="0"/>
    <x v="1"/>
    <x v="0"/>
    <x v="1"/>
    <x v="1"/>
    <x v="1"/>
    <x v="1"/>
    <x v="1"/>
    <x v="0"/>
    <x v="0"/>
    <x v="1"/>
    <x v="0"/>
    <s v="GESTIÓN DE CALIDAD"/>
    <s v="GESTIÓN DE CALIDAD"/>
    <s v="GESTIÓN DE CALIDAD"/>
    <s v="GESTIÓN DE CALIDAD"/>
    <m/>
    <m/>
    <s v="ADMINISTRACIÓN Y GESTIÓN"/>
    <s v="ADMINISTRACIÓN Y GESTIÓN"/>
    <s v="ADMINISTRACIÓN Y GESTIÓN"/>
    <s v="ADMINISTRACIÓN Y GESTIÓN"/>
    <m/>
    <m/>
    <n v="7.9787234042553203"/>
    <x v="0"/>
    <x v="0"/>
    <x v="0"/>
    <x v="0"/>
    <x v="0"/>
    <s v="Total"/>
  </r>
  <r>
    <n v="20248"/>
    <x v="0"/>
    <x v="0"/>
    <s v="San Roque"/>
    <n v="18110"/>
    <s v="ACTIVIDADES DE IMPRESION SOBRE PAPEL"/>
    <s v="Industria"/>
    <s v="Manufactura"/>
    <s v="Pequeñas (11 a 30 personas ocupadas)"/>
    <n v="7062024"/>
    <n v="7"/>
    <s v="Junio"/>
    <s v="Año Resultado Final"/>
    <n v="8"/>
    <n v="55"/>
    <n v="7062024"/>
    <n v="7"/>
    <s v="Junio"/>
    <s v="Año Resultado Final"/>
    <n v="2005"/>
    <n v="18"/>
    <x v="0"/>
    <s v="IMPRESION DE PRODUCTOS EMPRESARIALES"/>
    <s v="Actividades de impresión"/>
    <s v="Único"/>
    <x v="0"/>
    <m/>
    <m/>
    <n v="30"/>
    <n v="30"/>
    <n v="22"/>
    <n v="8"/>
    <n v="175.53191489361706"/>
    <n v="63.829787234042563"/>
    <n v="0"/>
    <n v="0"/>
    <n v="0"/>
    <n v="0"/>
    <n v="199.468085106383"/>
    <n v="0"/>
    <n v="0"/>
    <n v="0"/>
    <n v="31.914893617021281"/>
    <n v="7.9787234042553203"/>
    <n v="0"/>
    <n v="0"/>
    <n v="239.36170212765961"/>
    <n v="30"/>
    <n v="0"/>
    <n v="0"/>
    <n v="0"/>
    <n v="0"/>
    <n v="25"/>
    <n v="0"/>
    <n v="0"/>
    <n v="0"/>
    <n v="4"/>
    <n v="1"/>
    <n v="0"/>
    <n v="0"/>
    <n v="30"/>
    <x v="1"/>
    <s v="Decisión del directorio/propietarios de la empresa"/>
    <m/>
    <x v="1"/>
    <m/>
    <m/>
    <x v="1"/>
    <s v="Decisión del directorio/propietarios de la empresa"/>
    <m/>
    <x v="0"/>
    <m/>
    <m/>
    <x v="1"/>
    <s v="Decisión del directorio/propietarios de la empresa"/>
    <m/>
    <x v="1"/>
    <m/>
    <n v="7323"/>
    <s v="OPERARIO INDUTRIAL DE ADOBLADORA"/>
    <s v="Sí"/>
    <s v="Sí"/>
    <s v="No"/>
    <m/>
    <m/>
    <m/>
    <m/>
    <m/>
    <m/>
    <m/>
    <m/>
    <m/>
    <s v="Candidatos sin capacitación o habilidades técnicas necesarios"/>
    <m/>
    <m/>
    <s v="Candidatos con falt de experiencia laboral"/>
    <m/>
    <m/>
    <m/>
    <m/>
    <m/>
    <m/>
    <m/>
    <m/>
    <m/>
    <m/>
    <m/>
    <m/>
    <m/>
    <m/>
    <m/>
    <m/>
    <m/>
    <m/>
    <m/>
    <m/>
    <m/>
    <s v="Capacitar a los trabajadores actuales para que puedan cumplir funciones que estaban asignadas a esa vacante"/>
    <m/>
    <m/>
    <s v="Externalizar el trabajo por fuera de la empresa (outsourcing)"/>
    <m/>
    <m/>
    <m/>
    <m/>
    <m/>
    <m/>
    <x v="0"/>
    <x v="0"/>
    <x v="0"/>
    <x v="0"/>
    <x v="0"/>
    <x v="0"/>
    <x v="0"/>
    <x v="1"/>
    <x v="0"/>
    <x v="0"/>
    <x v="0"/>
    <x v="0"/>
    <x v="0"/>
    <m/>
    <m/>
    <m/>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0"/>
    <x v="0"/>
    <x v="0"/>
    <x v="1"/>
    <x v="1"/>
    <s v="Ninguna"/>
    <m/>
    <m/>
    <m/>
    <m/>
    <m/>
    <m/>
    <x v="0"/>
    <m/>
    <m/>
    <x v="1"/>
    <m/>
    <m/>
    <m/>
    <x v="1"/>
    <x v="0"/>
    <x v="0"/>
    <x v="0"/>
    <x v="1"/>
    <x v="1"/>
    <m/>
    <m/>
    <x v="1"/>
    <s v="Poco probable"/>
    <s v="Poco probable"/>
    <s v="Poco probable"/>
    <s v="Muy probable"/>
    <s v="Probable"/>
    <x v="0"/>
    <s v="ENCUADERNADOR"/>
    <n v="7323"/>
    <n v="3"/>
    <n v="0"/>
    <n v="1"/>
    <n v="0"/>
    <n v="0"/>
    <m/>
    <m/>
    <m/>
    <m/>
    <m/>
    <m/>
    <m/>
    <m/>
    <m/>
    <m/>
    <m/>
    <m/>
    <m/>
    <m/>
    <m/>
    <m/>
    <m/>
    <m/>
    <m/>
    <m/>
    <m/>
    <m/>
    <m/>
    <m/>
    <m/>
    <m/>
    <m/>
    <m/>
    <x v="0"/>
    <m/>
    <m/>
    <m/>
    <m/>
    <m/>
    <m/>
    <m/>
    <m/>
    <m/>
    <x v="0"/>
    <x v="0"/>
    <x v="1"/>
    <x v="0"/>
    <x v="1"/>
    <x v="1"/>
    <x v="0"/>
    <x v="0"/>
    <m/>
    <x v="0"/>
    <s v="SEGURIDAD INDUSTRIAL"/>
    <s v="Seguridad industrial y salud ocupacional"/>
    <s v="PRODUCCION GRAFICA"/>
    <n v="7322"/>
    <m/>
    <m/>
    <m/>
    <m/>
    <m/>
    <m/>
    <m/>
    <m/>
    <m/>
    <m/>
    <m/>
    <m/>
    <m/>
    <m/>
    <m/>
    <m/>
    <m/>
    <m/>
    <m/>
    <m/>
    <s v="No"/>
    <m/>
    <m/>
    <m/>
    <m/>
    <m/>
    <x v="0"/>
    <s v="Importante"/>
    <s v="Importante"/>
    <s v="Importante"/>
    <s v="Importante"/>
    <s v="Importante"/>
    <s v="Muy importante"/>
    <s v="Muy importante"/>
    <s v="Ninguna"/>
    <m/>
    <x v="2"/>
    <x v="2"/>
    <x v="0"/>
    <x v="0"/>
    <x v="0"/>
    <x v="0"/>
    <x v="0"/>
    <x v="0"/>
    <x v="0"/>
    <x v="0"/>
    <x v="0"/>
    <x v="0"/>
    <m/>
    <s v="Jefe / Encargado (no propietario)"/>
    <m/>
    <n v="9"/>
    <n v="42"/>
    <s v="Completo"/>
    <m/>
    <m/>
    <m/>
    <m/>
    <m/>
    <m/>
    <m/>
    <s v="11 a 30 personas ocupadas"/>
    <s v="11 a 30 personas ocupadas"/>
    <x v="1"/>
    <s v="Manufactura"/>
    <x v="0"/>
    <x v="0"/>
    <x v="0"/>
    <x v="0"/>
    <x v="0"/>
    <x v="0"/>
    <x v="1"/>
    <x v="0"/>
    <x v="0"/>
    <x v="0"/>
    <x v="1"/>
    <x v="0"/>
    <x v="0"/>
    <x v="0"/>
    <x v="0"/>
    <x v="1"/>
    <x v="0"/>
    <x v="0"/>
    <x v="0"/>
    <x v="1"/>
    <x v="0"/>
    <x v="1"/>
    <x v="0"/>
    <x v="0"/>
    <x v="1"/>
    <x v="0"/>
    <x v="0"/>
    <s v="SALUD Y SEGURIDAD OCUPACIONAL"/>
    <m/>
    <m/>
    <m/>
    <m/>
    <m/>
    <s v="SALUD Y SEGURIDAD OCUPACIONAL"/>
    <m/>
    <m/>
    <m/>
    <m/>
    <m/>
    <n v="7.9787234042553203"/>
    <x v="1"/>
    <x v="2"/>
    <x v="0"/>
    <x v="0"/>
    <x v="0"/>
    <s v="Total"/>
  </r>
  <r>
    <n v="20294"/>
    <x v="0"/>
    <x v="1"/>
    <s v="Lambaré"/>
    <n v="46636"/>
    <s v="COMERCIO AL POR MAYOR DE HERRAJES PARA OBRAS Y MUEBLES"/>
    <s v="Comercio"/>
    <s v="Comercio"/>
    <s v="Micro (5 a 10 personas ocupadas)"/>
    <n v="12062024"/>
    <n v="12"/>
    <s v="Junio"/>
    <s v="Año Resultado Final"/>
    <n v="13"/>
    <n v="36"/>
    <n v="8072024"/>
    <n v="8"/>
    <s v="Julio"/>
    <s v="Año Resultado Final"/>
    <n v="2002"/>
    <n v="21"/>
    <x v="2"/>
    <s v="VENTAS AL POR MAYOR DE HERRAJES"/>
    <s v="Comercio al por mayor de artículos de ferretería y calefacción"/>
    <s v="Único"/>
    <x v="0"/>
    <m/>
    <m/>
    <n v="9"/>
    <n v="9"/>
    <n v="8"/>
    <n v="1"/>
    <n v="66.275229357798153"/>
    <n v="8.2844036697247692"/>
    <n v="0"/>
    <n v="0"/>
    <n v="0"/>
    <n v="0"/>
    <n v="57.990825688073386"/>
    <n v="8.2844036697247692"/>
    <n v="0"/>
    <n v="0"/>
    <n v="8.2844036697247692"/>
    <n v="0"/>
    <n v="0"/>
    <n v="0"/>
    <n v="74.559633027522921"/>
    <n v="9"/>
    <n v="0"/>
    <n v="0"/>
    <n v="0"/>
    <n v="0"/>
    <n v="7"/>
    <n v="1"/>
    <n v="0"/>
    <n v="0"/>
    <n v="1"/>
    <n v="0"/>
    <n v="0"/>
    <n v="0"/>
    <n v="9"/>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0"/>
    <x v="0"/>
    <x v="0"/>
    <x v="1"/>
    <x v="1"/>
    <x v="0"/>
    <m/>
    <m/>
    <m/>
    <m/>
    <m/>
    <m/>
    <m/>
    <m/>
    <m/>
    <m/>
    <s v="Contactos personales del empleador"/>
    <m/>
    <m/>
    <m/>
    <x v="0"/>
    <x v="0"/>
    <x v="0"/>
    <x v="2"/>
    <x v="0"/>
    <x v="1"/>
    <x v="0"/>
    <x v="1"/>
    <x v="1"/>
    <x v="1"/>
    <s v="Ninguna"/>
    <m/>
    <m/>
    <m/>
    <m/>
    <m/>
    <m/>
    <x v="1"/>
    <m/>
    <s v="Transformación de competencia"/>
    <x v="1"/>
    <m/>
    <m/>
    <m/>
    <x v="0"/>
    <x v="0"/>
    <x v="1"/>
    <x v="0"/>
    <x v="0"/>
    <x v="1"/>
    <m/>
    <m/>
    <x v="2"/>
    <s v="Poco probable"/>
    <s v="Poco probable"/>
    <s v="Poco probable"/>
    <s v="Poco probable"/>
    <s v="Probable"/>
    <x v="2"/>
    <m/>
    <m/>
    <m/>
    <m/>
    <m/>
    <m/>
    <m/>
    <m/>
    <m/>
    <m/>
    <m/>
    <m/>
    <m/>
    <m/>
    <m/>
    <m/>
    <m/>
    <m/>
    <m/>
    <m/>
    <m/>
    <m/>
    <m/>
    <m/>
    <m/>
    <m/>
    <m/>
    <m/>
    <m/>
    <m/>
    <m/>
    <m/>
    <m/>
    <m/>
    <m/>
    <x v="0"/>
    <m/>
    <m/>
    <m/>
    <m/>
    <m/>
    <m/>
    <m/>
    <m/>
    <m/>
    <x v="0"/>
    <x v="0"/>
    <x v="0"/>
    <x v="0"/>
    <x v="1"/>
    <x v="1"/>
    <x v="0"/>
    <x v="0"/>
    <m/>
    <x v="0"/>
    <s v="TÉCNICO EN VENTA"/>
    <s v="Técnicas de ventas"/>
    <s v="VENDEDOR DEL LOCAL DE HERRAJES"/>
    <n v="5223"/>
    <s v="TÉCNICO AUXILIAR ADMINISTRATIVO"/>
    <s v="Operaciones auxiliares de servicios administrativos"/>
    <s v="AUXILIAR ADMINISTRATIVO"/>
    <n v="4419"/>
    <m/>
    <m/>
    <m/>
    <m/>
    <m/>
    <m/>
    <m/>
    <m/>
    <m/>
    <m/>
    <m/>
    <m/>
    <m/>
    <m/>
    <m/>
    <m/>
    <s v="Si"/>
    <s v="No"/>
    <m/>
    <m/>
    <m/>
    <m/>
    <x v="0"/>
    <s v="Importante"/>
    <s v="Importante"/>
    <s v="Importante"/>
    <s v="Importante"/>
    <s v="Importante"/>
    <s v="Importante"/>
    <s v="Importante"/>
    <s v="Ninguna"/>
    <m/>
    <x v="2"/>
    <x v="2"/>
    <x v="0"/>
    <x v="0"/>
    <x v="0"/>
    <x v="0"/>
    <x v="1"/>
    <x v="1"/>
    <x v="0"/>
    <x v="1"/>
    <x v="0"/>
    <x v="0"/>
    <m/>
    <s v="Gerente / Directivo"/>
    <m/>
    <n v="13"/>
    <n v="14"/>
    <s v="Completo"/>
    <m/>
    <m/>
    <m/>
    <m/>
    <m/>
    <m/>
    <m/>
    <s v="5 a 10 personas ocupadas"/>
    <s v="5 a 10 personas ocupadas"/>
    <x v="2"/>
    <s v="Comercio"/>
    <x v="0"/>
    <x v="0"/>
    <x v="0"/>
    <x v="0"/>
    <x v="0"/>
    <x v="0"/>
    <x v="0"/>
    <x v="0"/>
    <x v="0"/>
    <x v="0"/>
    <x v="1"/>
    <x v="0"/>
    <x v="0"/>
    <x v="0"/>
    <x v="0"/>
    <x v="0"/>
    <x v="0"/>
    <x v="0"/>
    <x v="0"/>
    <x v="1"/>
    <x v="0"/>
    <x v="0"/>
    <x v="1"/>
    <x v="0"/>
    <x v="0"/>
    <x v="0"/>
    <x v="0"/>
    <s v="VENTA"/>
    <s v="AUXILIAR ADMINISTRATIVO"/>
    <m/>
    <m/>
    <m/>
    <m/>
    <s v="ADMINISTRACIÓN Y GESTIÓN"/>
    <s v="ADMINISTRACIÓN Y GESTIÓN"/>
    <m/>
    <m/>
    <m/>
    <m/>
    <n v="8.2844036697247692"/>
    <x v="0"/>
    <x v="0"/>
    <x v="0"/>
    <x v="0"/>
    <x v="0"/>
    <s v="Total"/>
  </r>
  <r>
    <n v="20312"/>
    <x v="0"/>
    <x v="0"/>
    <s v="San Roque"/>
    <n v="45203"/>
    <s v="SERVICIO DE TALLER DE CHAPERIA Y PINTURA.-"/>
    <s v="Comercio"/>
    <s v="Comercio"/>
    <s v="Micro (5 a 10 personas ocupadas)"/>
    <n v="15072024"/>
    <n v="15"/>
    <s v="Julio"/>
    <s v="Año Resultado Final"/>
    <n v="13"/>
    <n v="12"/>
    <n v="15072024"/>
    <n v="15"/>
    <s v="Julio"/>
    <s v="Año Resultado Final"/>
    <n v="2002"/>
    <n v="21"/>
    <x v="2"/>
    <s v="SERVICIO DE CHAPERIA Y PINTURA (PARTE ESTETICA)"/>
    <s v="Talleres de chapería y pintura"/>
    <s v="Único"/>
    <x v="0"/>
    <m/>
    <m/>
    <n v="9"/>
    <n v="9"/>
    <n v="9"/>
    <n v="0"/>
    <n v="204.75"/>
    <n v="0"/>
    <n v="22.75"/>
    <n v="0"/>
    <n v="0"/>
    <n v="22.75"/>
    <n v="68.25"/>
    <n v="0"/>
    <n v="0"/>
    <n v="0"/>
    <n v="22.75"/>
    <n v="68.25"/>
    <n v="0"/>
    <n v="0"/>
    <n v="204.75"/>
    <n v="9"/>
    <n v="1"/>
    <n v="0"/>
    <n v="0"/>
    <n v="1"/>
    <n v="3"/>
    <n v="0"/>
    <n v="0"/>
    <n v="0"/>
    <n v="1"/>
    <n v="3"/>
    <n v="0"/>
    <n v="0"/>
    <n v="9"/>
    <x v="0"/>
    <m/>
    <m/>
    <x v="1"/>
    <m/>
    <m/>
    <x v="0"/>
    <m/>
    <m/>
    <x v="0"/>
    <m/>
    <m/>
    <x v="0"/>
    <m/>
    <m/>
    <x v="1"/>
    <m/>
    <n v="7132"/>
    <s v="PINTOR DE AUTO"/>
    <s v="Sí"/>
    <s v="No"/>
    <s v="No"/>
    <m/>
    <m/>
    <m/>
    <m/>
    <m/>
    <m/>
    <m/>
    <m/>
    <m/>
    <m/>
    <m/>
    <m/>
    <m/>
    <m/>
    <m/>
    <m/>
    <m/>
    <m/>
    <m/>
    <m/>
    <m/>
    <m/>
    <m/>
    <m/>
    <m/>
    <m/>
    <m/>
    <m/>
    <m/>
    <m/>
    <m/>
    <m/>
    <m/>
    <m/>
    <m/>
    <m/>
    <m/>
    <m/>
    <m/>
    <m/>
    <m/>
    <m/>
    <m/>
    <m/>
    <x v="0"/>
    <x v="0"/>
    <x v="0"/>
    <x v="1"/>
    <x v="0"/>
    <x v="1"/>
    <x v="0"/>
    <x v="0"/>
    <x v="0"/>
    <x v="0"/>
    <x v="0"/>
    <x v="0"/>
    <x v="0"/>
    <m/>
    <s v="Anuncio en un medio de prensa impreso"/>
    <m/>
    <s v="Redes sociales de la empresa (Facebook, Twitter, Instagram, etc)"/>
    <m/>
    <m/>
    <s v="Recomendaciones de trabajadores de la empresa u otros actores"/>
    <m/>
    <m/>
    <m/>
    <m/>
    <m/>
    <m/>
    <m/>
    <x v="0"/>
    <x v="0"/>
    <x v="0"/>
    <x v="2"/>
    <x v="0"/>
    <x v="2"/>
    <x v="0"/>
    <x v="0"/>
    <x v="1"/>
    <x v="1"/>
    <s v="Ninguna"/>
    <m/>
    <m/>
    <m/>
    <m/>
    <m/>
    <m/>
    <x v="1"/>
    <m/>
    <m/>
    <x v="1"/>
    <m/>
    <m/>
    <m/>
    <x v="1"/>
    <x v="1"/>
    <x v="1"/>
    <x v="1"/>
    <x v="1"/>
    <x v="1"/>
    <m/>
    <m/>
    <x v="2"/>
    <s v="Poco probable"/>
    <s v="Poco probable"/>
    <s v="Poco probable"/>
    <s v="Poco probable"/>
    <s v="Poco probable"/>
    <x v="3"/>
    <m/>
    <m/>
    <m/>
    <m/>
    <m/>
    <m/>
    <m/>
    <m/>
    <m/>
    <m/>
    <m/>
    <m/>
    <m/>
    <m/>
    <m/>
    <m/>
    <m/>
    <m/>
    <m/>
    <m/>
    <m/>
    <m/>
    <m/>
    <m/>
    <m/>
    <m/>
    <m/>
    <m/>
    <m/>
    <m/>
    <m/>
    <m/>
    <m/>
    <m/>
    <m/>
    <x v="0"/>
    <m/>
    <m/>
    <m/>
    <m/>
    <m/>
    <m/>
    <m/>
    <m/>
    <m/>
    <x v="1"/>
    <x v="0"/>
    <x v="1"/>
    <x v="1"/>
    <x v="0"/>
    <x v="0"/>
    <x v="0"/>
    <x v="0"/>
    <m/>
    <x v="0"/>
    <s v="TECNICAS DE SOLDADURA  EN AUTOGENA Y ANTIMONIO (HIERRO FUNDIDO)"/>
    <s v="Soldadura"/>
    <s v="SOLDADOR"/>
    <n v="7212"/>
    <s v="TECNICA EN PREPARACION Y PINTURA"/>
    <s v="Mecánica del automóvil"/>
    <s v="PINTOR"/>
    <n v="7132"/>
    <s v="ESTRATEGIAS DE PUBLICIDADES Y VENTAS DEL SERVICIO"/>
    <s v="Marketing y comercialización"/>
    <s v="ATENCION AL CLIENTE"/>
    <n v="4226"/>
    <m/>
    <m/>
    <m/>
    <m/>
    <m/>
    <m/>
    <m/>
    <m/>
    <m/>
    <m/>
    <m/>
    <m/>
    <s v="Si"/>
    <s v="Si"/>
    <s v="No"/>
    <m/>
    <m/>
    <m/>
    <x v="0"/>
    <s v="Importante"/>
    <s v="Importante"/>
    <s v="Importante"/>
    <s v="Importante"/>
    <s v="Importante"/>
    <s v="Muy importante"/>
    <s v="Muy importante"/>
    <s v="Ninguna"/>
    <m/>
    <x v="2"/>
    <x v="2"/>
    <x v="0"/>
    <x v="0"/>
    <x v="2"/>
    <x v="0"/>
    <x v="0"/>
    <x v="1"/>
    <x v="0"/>
    <x v="0"/>
    <x v="0"/>
    <x v="0"/>
    <m/>
    <s v="Dueño o propietario"/>
    <m/>
    <n v="13"/>
    <n v="59"/>
    <s v="Completo"/>
    <m/>
    <m/>
    <m/>
    <m/>
    <m/>
    <m/>
    <m/>
    <s v="5 a 10 personas ocupadas"/>
    <s v="5 a 10 personas ocupadas"/>
    <x v="2"/>
    <s v="Comercio"/>
    <x v="0"/>
    <x v="0"/>
    <x v="0"/>
    <x v="0"/>
    <x v="0"/>
    <x v="0"/>
    <x v="1"/>
    <x v="0"/>
    <x v="0"/>
    <x v="0"/>
    <x v="1"/>
    <x v="0"/>
    <x v="0"/>
    <x v="0"/>
    <x v="0"/>
    <x v="0"/>
    <x v="0"/>
    <x v="0"/>
    <x v="0"/>
    <x v="1"/>
    <x v="0"/>
    <x v="0"/>
    <x v="0"/>
    <x v="0"/>
    <x v="1"/>
    <x v="0"/>
    <x v="0"/>
    <s v="MECANICA Y METALES"/>
    <s v="CHAPERIA Y PINTURA"/>
    <s v="VENTA"/>
    <m/>
    <m/>
    <m/>
    <s v="MECANICA Y METALES"/>
    <s v="AUTOMOTORES"/>
    <s v="ADMINISTRACIÓN Y GESTIÓN"/>
    <m/>
    <m/>
    <m/>
    <n v="22.75"/>
    <x v="1"/>
    <x v="1"/>
    <x v="1"/>
    <x v="0"/>
    <x v="0"/>
    <s v="Total"/>
  </r>
  <r>
    <n v="20412"/>
    <x v="0"/>
    <x v="0"/>
    <s v="San Roque"/>
    <n v="25110"/>
    <s v="FABRICACION DE ESTRUCTURAS METALICAS PARA LA CONSTRUCCION"/>
    <s v="Industria"/>
    <s v="Manufactura"/>
    <s v="Micro (5 a 10 personas ocupadas)"/>
    <n v="7062024"/>
    <n v="7"/>
    <s v="Junio"/>
    <s v="Año Resultado Final"/>
    <n v="9"/>
    <n v="58"/>
    <n v="25072024"/>
    <n v="25"/>
    <s v="Julio"/>
    <s v="Año Resultado Final"/>
    <n v="1994"/>
    <n v="29"/>
    <x v="2"/>
    <s v="SERVICIO DE REPARACION MECANICA DE VEHICULOS LIVIANOS Y PESADOS"/>
    <s v="Mantenimiento y reparación mecánica de vehículos"/>
    <s v="Único"/>
    <x v="0"/>
    <m/>
    <m/>
    <n v="6"/>
    <n v="6"/>
    <n v="4"/>
    <n v="2"/>
    <n v="91"/>
    <n v="45.5"/>
    <n v="0"/>
    <n v="0"/>
    <n v="0"/>
    <n v="0"/>
    <n v="68.25"/>
    <n v="0"/>
    <n v="0"/>
    <n v="0"/>
    <n v="0"/>
    <n v="0"/>
    <n v="68.25"/>
    <n v="0"/>
    <n v="136.5"/>
    <n v="6"/>
    <n v="0"/>
    <n v="0"/>
    <n v="0"/>
    <n v="0"/>
    <n v="3"/>
    <n v="0"/>
    <n v="0"/>
    <n v="0"/>
    <n v="0"/>
    <n v="0"/>
    <n v="3"/>
    <n v="0"/>
    <n v="6"/>
    <x v="0"/>
    <m/>
    <m/>
    <x v="1"/>
    <m/>
    <m/>
    <x v="1"/>
    <s v="Contrato de aprendizaje (Código laboral y Resolución N° 1159/19)"/>
    <m/>
    <x v="0"/>
    <m/>
    <m/>
    <x v="0"/>
    <m/>
    <m/>
    <x v="1"/>
    <m/>
    <n v="8332"/>
    <s v="CHOFER DE CAMION LOGISTICA"/>
    <s v="Sí"/>
    <s v="No"/>
    <s v="No"/>
    <m/>
    <m/>
    <m/>
    <m/>
    <m/>
    <m/>
    <m/>
    <m/>
    <m/>
    <m/>
    <m/>
    <m/>
    <m/>
    <m/>
    <m/>
    <m/>
    <m/>
    <m/>
    <m/>
    <m/>
    <m/>
    <m/>
    <m/>
    <m/>
    <m/>
    <m/>
    <m/>
    <m/>
    <m/>
    <m/>
    <m/>
    <m/>
    <m/>
    <m/>
    <m/>
    <m/>
    <m/>
    <m/>
    <m/>
    <m/>
    <m/>
    <m/>
    <m/>
    <m/>
    <x v="1"/>
    <x v="1"/>
    <x v="0"/>
    <x v="0"/>
    <x v="0"/>
    <x v="0"/>
    <x v="0"/>
    <x v="1"/>
    <x v="1"/>
    <x v="0"/>
    <x v="0"/>
    <x v="0"/>
    <x v="0"/>
    <m/>
    <m/>
    <m/>
    <s v="Redes sociales de la empresa (Facebook, Twitter, Instagram, etc)"/>
    <m/>
    <m/>
    <s v="Recomendaciones de trabajadores de la empresa u otros actores"/>
    <m/>
    <m/>
    <m/>
    <m/>
    <m/>
    <m/>
    <m/>
    <x v="0"/>
    <x v="0"/>
    <x v="0"/>
    <x v="1"/>
    <x v="0"/>
    <x v="0"/>
    <x v="0"/>
    <x v="1"/>
    <x v="0"/>
    <x v="0"/>
    <s v="Ninguna"/>
    <m/>
    <m/>
    <m/>
    <m/>
    <m/>
    <m/>
    <x v="0"/>
    <m/>
    <s v="Transformación de competencia"/>
    <x v="0"/>
    <s v="Transformación de competencia"/>
    <m/>
    <m/>
    <x v="0"/>
    <x v="0"/>
    <x v="0"/>
    <x v="0"/>
    <x v="0"/>
    <x v="0"/>
    <m/>
    <m/>
    <x v="2"/>
    <s v="Probable"/>
    <s v="Poco probable"/>
    <s v="Poco probable"/>
    <s v="Poco probable"/>
    <s v="Probable"/>
    <x v="2"/>
    <m/>
    <m/>
    <m/>
    <m/>
    <m/>
    <m/>
    <m/>
    <m/>
    <m/>
    <m/>
    <m/>
    <m/>
    <m/>
    <m/>
    <m/>
    <m/>
    <m/>
    <m/>
    <m/>
    <m/>
    <m/>
    <m/>
    <m/>
    <m/>
    <m/>
    <m/>
    <m/>
    <m/>
    <m/>
    <m/>
    <m/>
    <m/>
    <m/>
    <m/>
    <m/>
    <x v="0"/>
    <m/>
    <m/>
    <m/>
    <m/>
    <m/>
    <m/>
    <m/>
    <m/>
    <m/>
    <x v="0"/>
    <x v="0"/>
    <x v="0"/>
    <x v="0"/>
    <x v="1"/>
    <x v="0"/>
    <x v="0"/>
    <x v="0"/>
    <m/>
    <x v="0"/>
    <s v="FABRICACIONES DE TRAILER"/>
    <s v="Herreria"/>
    <s v="HERRERO"/>
    <n v="7221"/>
    <s v="EDUCACION VIAL"/>
    <s v="Conducción de vehículos"/>
    <s v="CHOFERES"/>
    <n v="8322"/>
    <m/>
    <m/>
    <m/>
    <m/>
    <m/>
    <m/>
    <m/>
    <m/>
    <m/>
    <m/>
    <m/>
    <m/>
    <m/>
    <m/>
    <m/>
    <m/>
    <s v="Si"/>
    <s v="No"/>
    <m/>
    <m/>
    <m/>
    <m/>
    <x v="1"/>
    <s v="Importante"/>
    <s v="Muy importante"/>
    <s v="Importante"/>
    <s v="Importante"/>
    <s v="Muy importante"/>
    <s v="Muy importante"/>
    <s v="Importante"/>
    <s v="Ninguna"/>
    <m/>
    <x v="2"/>
    <x v="2"/>
    <x v="0"/>
    <x v="0"/>
    <x v="0"/>
    <x v="0"/>
    <x v="0"/>
    <x v="0"/>
    <x v="0"/>
    <x v="0"/>
    <x v="0"/>
    <x v="0"/>
    <m/>
    <s v="Jefe / Encargado (no propietario)"/>
    <m/>
    <n v="8"/>
    <n v="1"/>
    <s v="Completo"/>
    <m/>
    <m/>
    <m/>
    <m/>
    <m/>
    <m/>
    <m/>
    <s v="5 a 10 personas ocupadas"/>
    <s v="5 a 10 personas ocupadas"/>
    <x v="2"/>
    <s v="Comercio"/>
    <x v="0"/>
    <x v="0"/>
    <x v="0"/>
    <x v="0"/>
    <x v="0"/>
    <x v="0"/>
    <x v="0"/>
    <x v="1"/>
    <x v="0"/>
    <x v="0"/>
    <x v="1"/>
    <x v="0"/>
    <x v="0"/>
    <x v="0"/>
    <x v="0"/>
    <x v="0"/>
    <x v="0"/>
    <x v="0"/>
    <x v="0"/>
    <x v="1"/>
    <x v="0"/>
    <x v="1"/>
    <x v="0"/>
    <x v="0"/>
    <x v="1"/>
    <x v="1"/>
    <x v="0"/>
    <s v="MECANICA Y METALES"/>
    <s v="EDUCACIÓN VIAL"/>
    <m/>
    <m/>
    <m/>
    <m/>
    <s v="MECANICA Y METALES"/>
    <s v="SERVICIOS EDUCATIVOS"/>
    <m/>
    <m/>
    <m/>
    <m/>
    <n v="22.75"/>
    <x v="1"/>
    <x v="1"/>
    <x v="0"/>
    <x v="0"/>
    <x v="0"/>
    <s v="Total"/>
  </r>
  <r>
    <n v="20460"/>
    <x v="0"/>
    <x v="0"/>
    <s v="San Roque"/>
    <n v="16220"/>
    <s v="FABRICACION DE MARCOS.PUERTAS. VENTANAS DE MADERA PARA CONSTRUCCIONES"/>
    <s v="Industria"/>
    <s v="Manufactura"/>
    <s v="Pequeñas (11 a 30 personas ocupadas)"/>
    <n v="16072024"/>
    <n v="16"/>
    <s v="Julio"/>
    <s v="Año Resultado Final"/>
    <n v="8"/>
    <n v="58"/>
    <n v="5082024"/>
    <n v="5"/>
    <s v="Agosto"/>
    <s v="Año Resultado Final"/>
    <n v="1979"/>
    <n v="44"/>
    <x v="1"/>
    <s v="FABRICACION DE MARCO, PUERTAS Y VENTANA PARA CONSTRUCCIONES"/>
    <s v="Fabricación de partes y piezas de carpintería para edificios y construcciones"/>
    <s v="Casa Matriz"/>
    <x v="1"/>
    <n v="2"/>
    <n v="1"/>
    <n v="15"/>
    <n v="9"/>
    <n v="9"/>
    <n v="0"/>
    <n v="71.808510638297889"/>
    <n v="0"/>
    <n v="0"/>
    <n v="0"/>
    <n v="0"/>
    <n v="0"/>
    <n v="39.893617021276604"/>
    <n v="0"/>
    <n v="0"/>
    <n v="0"/>
    <n v="23.936170212765962"/>
    <n v="0"/>
    <n v="7.9787234042553203"/>
    <n v="0"/>
    <n v="71.808510638297889"/>
    <n v="9"/>
    <n v="0"/>
    <n v="0"/>
    <n v="0"/>
    <n v="0"/>
    <n v="5"/>
    <n v="0"/>
    <n v="0"/>
    <n v="0"/>
    <n v="3"/>
    <n v="0"/>
    <n v="1"/>
    <n v="0"/>
    <n v="9"/>
    <x v="0"/>
    <m/>
    <m/>
    <x v="1"/>
    <m/>
    <m/>
    <x v="0"/>
    <m/>
    <m/>
    <x v="0"/>
    <m/>
    <m/>
    <x v="0"/>
    <m/>
    <m/>
    <x v="0"/>
    <m/>
    <m/>
    <m/>
    <m/>
    <m/>
    <m/>
    <m/>
    <m/>
    <m/>
    <m/>
    <m/>
    <m/>
    <m/>
    <m/>
    <m/>
    <m/>
    <m/>
    <m/>
    <m/>
    <m/>
    <m/>
    <m/>
    <m/>
    <m/>
    <m/>
    <m/>
    <m/>
    <m/>
    <m/>
    <m/>
    <m/>
    <m/>
    <m/>
    <m/>
    <m/>
    <m/>
    <m/>
    <m/>
    <m/>
    <m/>
    <m/>
    <m/>
    <m/>
    <m/>
    <m/>
    <m/>
    <m/>
    <m/>
    <m/>
    <m/>
    <x v="0"/>
    <x v="0"/>
    <x v="0"/>
    <x v="0"/>
    <x v="1"/>
    <x v="0"/>
    <x v="0"/>
    <x v="1"/>
    <x v="0"/>
    <x v="0"/>
    <x v="1"/>
    <x v="1"/>
    <x v="1"/>
    <s v="NO TENER ANTECEDENTES JUDICIALES NI POLICIALES"/>
    <s v="Anuncio en un medio de prensa impreso"/>
    <s v="Plataforma web privada gratuita (Bolsas de trabajo) (excluyendo redes sociales)"/>
    <m/>
    <m/>
    <m/>
    <s v="Recomendaciones de trabajadores de la empresa u otros actores"/>
    <m/>
    <m/>
    <m/>
    <m/>
    <s v="Banco de currículos de la empresa"/>
    <m/>
    <m/>
    <x v="0"/>
    <x v="0"/>
    <x v="0"/>
    <x v="0"/>
    <x v="1"/>
    <x v="0"/>
    <x v="0"/>
    <x v="0"/>
    <x v="1"/>
    <x v="1"/>
    <s v="Ninguna"/>
    <m/>
    <m/>
    <m/>
    <m/>
    <s v="Transformación de competencia"/>
    <s v="Transformación de competencia"/>
    <x v="0"/>
    <m/>
    <m/>
    <x v="1"/>
    <m/>
    <m/>
    <m/>
    <x v="1"/>
    <x v="0"/>
    <x v="1"/>
    <x v="0"/>
    <x v="0"/>
    <x v="1"/>
    <m/>
    <m/>
    <x v="2"/>
    <s v="Poco probable"/>
    <s v="Poco probable"/>
    <s v="Poco probable"/>
    <s v="Probable"/>
    <s v="Probable"/>
    <x v="2"/>
    <m/>
    <m/>
    <m/>
    <m/>
    <m/>
    <m/>
    <m/>
    <m/>
    <m/>
    <m/>
    <m/>
    <m/>
    <m/>
    <m/>
    <m/>
    <m/>
    <m/>
    <m/>
    <m/>
    <m/>
    <m/>
    <m/>
    <m/>
    <m/>
    <m/>
    <m/>
    <m/>
    <m/>
    <m/>
    <m/>
    <m/>
    <m/>
    <m/>
    <m/>
    <m/>
    <x v="0"/>
    <m/>
    <m/>
    <m/>
    <m/>
    <m/>
    <m/>
    <m/>
    <m/>
    <m/>
    <x v="0"/>
    <x v="1"/>
    <x v="1"/>
    <x v="0"/>
    <x v="1"/>
    <x v="0"/>
    <x v="0"/>
    <x v="0"/>
    <m/>
    <x v="0"/>
    <s v="ESTRATEGIAS DE VENTAS Y HABILIDADES DE PUBLICIDAD"/>
    <s v="Técnicas de ventas"/>
    <s v="ADMINISTRADOR DE EMPRESA"/>
    <n v="2421"/>
    <s v="ESTRATEGIAS DE VENTAS Y HABILIDADES DE PUBLICIDAD"/>
    <s v="Técnicas de ventas"/>
    <s v="ASISTENTE ADMINISTRATIVO"/>
    <n v="3343"/>
    <m/>
    <m/>
    <m/>
    <m/>
    <m/>
    <m/>
    <m/>
    <m/>
    <m/>
    <m/>
    <m/>
    <m/>
    <m/>
    <m/>
    <m/>
    <m/>
    <s v="Si"/>
    <s v="No"/>
    <m/>
    <m/>
    <m/>
    <m/>
    <x v="1"/>
    <s v="Importante"/>
    <s v="Importante"/>
    <s v="Importante"/>
    <s v="Importante"/>
    <s v="Importante"/>
    <s v="Importante"/>
    <s v="Importante"/>
    <s v="Ninguna"/>
    <m/>
    <x v="2"/>
    <x v="2"/>
    <x v="0"/>
    <x v="0"/>
    <x v="2"/>
    <x v="0"/>
    <x v="0"/>
    <x v="1"/>
    <x v="0"/>
    <x v="1"/>
    <x v="0"/>
    <x v="0"/>
    <m/>
    <s v="Administrador/Contador"/>
    <m/>
    <n v="11"/>
    <n v="12"/>
    <s v="Completo"/>
    <m/>
    <m/>
    <m/>
    <m/>
    <m/>
    <m/>
    <s v="EL PROPIETARIO AUTORIZO QUE EL ADMINISTRADOR ME BRINDE LA ENTREVISTA EL PROPIETARIO ESTUVO PRESENTE EN TODO MOMENTO ESCUCHANDO."/>
    <s v="11 a 30 personas ocupadas"/>
    <s v="5 a 10 personas ocupadas"/>
    <x v="1"/>
    <s v="Manufactura"/>
    <x v="0"/>
    <x v="0"/>
    <x v="0"/>
    <x v="0"/>
    <x v="0"/>
    <x v="0"/>
    <x v="0"/>
    <x v="0"/>
    <x v="0"/>
    <x v="0"/>
    <x v="1"/>
    <x v="0"/>
    <x v="0"/>
    <x v="0"/>
    <x v="0"/>
    <x v="0"/>
    <x v="0"/>
    <x v="0"/>
    <x v="0"/>
    <x v="0"/>
    <x v="1"/>
    <x v="1"/>
    <x v="0"/>
    <x v="0"/>
    <x v="0"/>
    <x v="0"/>
    <x v="0"/>
    <s v="VENTA"/>
    <s v="VENTA"/>
    <m/>
    <m/>
    <m/>
    <m/>
    <s v="ADMINISTRACIÓN Y GESTIÓN"/>
    <s v="ADMINISTRACIÓN Y GESTIÓN"/>
    <m/>
    <m/>
    <m/>
    <m/>
    <n v="7.9787234042553203"/>
    <x v="0"/>
    <x v="0"/>
    <x v="0"/>
    <x v="0"/>
    <x v="0"/>
    <s v="Total"/>
  </r>
  <r>
    <n v="20479"/>
    <x v="0"/>
    <x v="0"/>
    <s v="San Roque"/>
    <n v="56102"/>
    <s v="SERVICIO DE VENTA DE POLLO AL SPIEDO"/>
    <s v="Servicio"/>
    <s v="Restaurantes y hoteles"/>
    <s v="Micro (5 a 10 personas ocupadas)"/>
    <n v="15072024"/>
    <n v="15"/>
    <s v="Julio"/>
    <s v="Año Resultado Final"/>
    <n v="13"/>
    <n v="20"/>
    <n v="15072024"/>
    <n v="15"/>
    <s v="Julio"/>
    <s v="Año Resultado Final"/>
    <n v="1994"/>
    <n v="29"/>
    <x v="2"/>
    <s v="SERVICIOS DE VENTA DE POLLOS AL SPIEDO"/>
    <s v="Rotiserías"/>
    <s v="Único"/>
    <x v="0"/>
    <m/>
    <m/>
    <n v="14"/>
    <n v="14"/>
    <n v="8"/>
    <n v="6"/>
    <n v="125.7831325301208"/>
    <n v="94.3373493975906"/>
    <n v="0"/>
    <n v="0"/>
    <n v="0"/>
    <n v="0"/>
    <n v="188.6746987951812"/>
    <n v="0"/>
    <n v="0"/>
    <n v="0"/>
    <n v="31.445783132530199"/>
    <n v="0"/>
    <n v="0"/>
    <n v="0"/>
    <n v="220.12048192771138"/>
    <n v="14"/>
    <n v="0"/>
    <n v="0"/>
    <n v="0"/>
    <n v="0"/>
    <n v="12"/>
    <n v="0"/>
    <n v="0"/>
    <n v="0"/>
    <n v="2"/>
    <n v="0"/>
    <n v="0"/>
    <n v="0"/>
    <n v="14"/>
    <x v="0"/>
    <m/>
    <m/>
    <x v="1"/>
    <m/>
    <m/>
    <x v="1"/>
    <s v="Decisión del directorio/propietarios de la empresa"/>
    <m/>
    <x v="0"/>
    <m/>
    <m/>
    <x v="0"/>
    <m/>
    <m/>
    <x v="0"/>
    <m/>
    <m/>
    <m/>
    <m/>
    <m/>
    <m/>
    <m/>
    <m/>
    <m/>
    <m/>
    <m/>
    <m/>
    <m/>
    <m/>
    <m/>
    <m/>
    <m/>
    <m/>
    <m/>
    <m/>
    <m/>
    <m/>
    <m/>
    <m/>
    <m/>
    <m/>
    <m/>
    <m/>
    <m/>
    <m/>
    <m/>
    <m/>
    <m/>
    <m/>
    <m/>
    <m/>
    <m/>
    <m/>
    <m/>
    <m/>
    <m/>
    <m/>
    <m/>
    <m/>
    <m/>
    <m/>
    <m/>
    <m/>
    <m/>
    <m/>
    <x v="1"/>
    <x v="0"/>
    <x v="0"/>
    <x v="0"/>
    <x v="1"/>
    <x v="1"/>
    <x v="0"/>
    <x v="0"/>
    <x v="0"/>
    <x v="0"/>
    <x v="1"/>
    <x v="1"/>
    <x v="0"/>
    <m/>
    <m/>
    <m/>
    <m/>
    <m/>
    <m/>
    <s v="Recomendaciones de trabajadores de la empresa u otros actores"/>
    <m/>
    <m/>
    <m/>
    <s v="Contactos personales del empleador"/>
    <s v="Banco de currículos de la empresa"/>
    <m/>
    <m/>
    <x v="0"/>
    <x v="0"/>
    <x v="0"/>
    <x v="1"/>
    <x v="0"/>
    <x v="0"/>
    <x v="0"/>
    <x v="0"/>
    <x v="1"/>
    <x v="1"/>
    <s v="Ninguna"/>
    <m/>
    <m/>
    <m/>
    <m/>
    <m/>
    <m/>
    <x v="3"/>
    <m/>
    <m/>
    <x v="1"/>
    <m/>
    <m/>
    <m/>
    <x v="1"/>
    <x v="1"/>
    <x v="0"/>
    <x v="1"/>
    <x v="1"/>
    <x v="1"/>
    <m/>
    <m/>
    <x v="2"/>
    <s v="Poco probable"/>
    <s v="Poco probable"/>
    <s v="Poco probable"/>
    <s v="Probable"/>
    <s v="Probable"/>
    <x v="0"/>
    <s v="ATENCION AL CLIENTE"/>
    <n v="5246"/>
    <n v="1"/>
    <n v="1"/>
    <n v="2"/>
    <n v="0"/>
    <n v="0"/>
    <m/>
    <m/>
    <m/>
    <m/>
    <m/>
    <m/>
    <m/>
    <m/>
    <m/>
    <m/>
    <m/>
    <m/>
    <m/>
    <m/>
    <m/>
    <m/>
    <m/>
    <m/>
    <m/>
    <m/>
    <m/>
    <m/>
    <m/>
    <m/>
    <m/>
    <m/>
    <m/>
    <m/>
    <x v="0"/>
    <m/>
    <m/>
    <m/>
    <m/>
    <m/>
    <m/>
    <m/>
    <m/>
    <m/>
    <x v="0"/>
    <x v="0"/>
    <x v="0"/>
    <x v="0"/>
    <x v="1"/>
    <x v="1"/>
    <x v="0"/>
    <x v="0"/>
    <m/>
    <x v="0"/>
    <s v="CAPACITACION DE COCINA"/>
    <s v="Cocina"/>
    <s v="COCINERA"/>
    <n v="5120"/>
    <s v="CAPACITACION DE COCINA"/>
    <s v="Cocina"/>
    <s v="AYUDANTE DE COCINA"/>
    <n v="9412"/>
    <m/>
    <m/>
    <m/>
    <m/>
    <m/>
    <m/>
    <m/>
    <m/>
    <m/>
    <m/>
    <m/>
    <m/>
    <m/>
    <m/>
    <m/>
    <m/>
    <s v="Si"/>
    <s v="No"/>
    <m/>
    <m/>
    <m/>
    <m/>
    <x v="0"/>
    <s v="Muy importante"/>
    <s v="Importante"/>
    <s v="Importante"/>
    <s v="Muy importante"/>
    <s v="Muy importante"/>
    <s v="Muy importante"/>
    <s v="Muy importante"/>
    <s v="Ninguna"/>
    <m/>
    <x v="2"/>
    <x v="2"/>
    <x v="0"/>
    <x v="0"/>
    <x v="2"/>
    <x v="2"/>
    <x v="1"/>
    <x v="0"/>
    <x v="0"/>
    <x v="1"/>
    <x v="0"/>
    <x v="0"/>
    <m/>
    <s v="Gerente / Directivo"/>
    <m/>
    <n v="13"/>
    <n v="43"/>
    <s v="Completo"/>
    <m/>
    <m/>
    <m/>
    <m/>
    <m/>
    <m/>
    <s v="NINGUNA"/>
    <s v="11 a 30 personas ocupadas"/>
    <s v="11 a 30 personas ocupadas"/>
    <x v="0"/>
    <s v="Restaurantes y hoteles"/>
    <x v="0"/>
    <x v="0"/>
    <x v="0"/>
    <x v="0"/>
    <x v="0"/>
    <x v="0"/>
    <x v="0"/>
    <x v="0"/>
    <x v="0"/>
    <x v="0"/>
    <x v="1"/>
    <x v="0"/>
    <x v="0"/>
    <x v="1"/>
    <x v="0"/>
    <x v="0"/>
    <x v="0"/>
    <x v="0"/>
    <x v="0"/>
    <x v="1"/>
    <x v="0"/>
    <x v="1"/>
    <x v="1"/>
    <x v="0"/>
    <x v="0"/>
    <x v="0"/>
    <x v="1"/>
    <s v="GASTRONOMIA"/>
    <s v="GASTRONOMIA"/>
    <m/>
    <m/>
    <m/>
    <m/>
    <s v="ALIMENTOS"/>
    <s v="ALIMENTOS"/>
    <m/>
    <m/>
    <m/>
    <m/>
    <n v="15.722891566265099"/>
    <x v="0"/>
    <x v="0"/>
    <x v="0"/>
    <x v="0"/>
    <x v="0"/>
    <s v="Total"/>
  </r>
  <r>
    <n v="20623"/>
    <x v="0"/>
    <x v="0"/>
    <s v="San Roque"/>
    <n v="55101"/>
    <s v="SERVICIOS DE HOTEL"/>
    <s v="Servicio"/>
    <s v="Restaurantes y hoteles"/>
    <s v="Micro (5 a 10 personas ocupadas)"/>
    <n v="7062024"/>
    <n v="7"/>
    <s v="Junio"/>
    <s v="Año Resultado Final"/>
    <n v="14"/>
    <n v="31"/>
    <n v="12062024"/>
    <n v="12"/>
    <s v="Junio"/>
    <s v="Año Resultado Final"/>
    <n v="1983"/>
    <n v="40"/>
    <x v="1"/>
    <s v="SERVICIO  HOTELERO"/>
    <s v="Actividades de alojamiento en hoteles"/>
    <s v="Único"/>
    <x v="0"/>
    <m/>
    <m/>
    <n v="5"/>
    <n v="5"/>
    <n v="3"/>
    <n v="2"/>
    <n v="39.805970149253696"/>
    <n v="26.537313432835798"/>
    <n v="0"/>
    <n v="0"/>
    <n v="26.537313432835798"/>
    <n v="0"/>
    <n v="39.805970149253696"/>
    <n v="0"/>
    <n v="0"/>
    <n v="0"/>
    <n v="0"/>
    <n v="0"/>
    <n v="0"/>
    <n v="0"/>
    <n v="66.343283582089498"/>
    <n v="5"/>
    <n v="0"/>
    <n v="0"/>
    <n v="2"/>
    <n v="0"/>
    <n v="3"/>
    <n v="0"/>
    <n v="0"/>
    <n v="0"/>
    <n v="0"/>
    <n v="0"/>
    <n v="0"/>
    <n v="0"/>
    <n v="5"/>
    <x v="1"/>
    <s v="Decisión del directorio/propietarios de la empresa"/>
    <m/>
    <x v="0"/>
    <s v="Decisión del directorio/propietarios de la empresa"/>
    <m/>
    <x v="0"/>
    <m/>
    <m/>
    <x v="1"/>
    <s v="Decisión del directorio/propietarios de la empresa"/>
    <m/>
    <x v="1"/>
    <s v="Decisión del directorio/propietarios de la empresa"/>
    <m/>
    <x v="0"/>
    <m/>
    <m/>
    <m/>
    <m/>
    <m/>
    <m/>
    <m/>
    <m/>
    <m/>
    <m/>
    <m/>
    <m/>
    <m/>
    <m/>
    <m/>
    <m/>
    <m/>
    <m/>
    <m/>
    <m/>
    <m/>
    <m/>
    <m/>
    <m/>
    <m/>
    <m/>
    <m/>
    <m/>
    <m/>
    <m/>
    <m/>
    <m/>
    <m/>
    <m/>
    <m/>
    <m/>
    <m/>
    <m/>
    <m/>
    <m/>
    <m/>
    <m/>
    <m/>
    <m/>
    <m/>
    <m/>
    <m/>
    <m/>
    <m/>
    <m/>
    <x v="0"/>
    <x v="0"/>
    <x v="1"/>
    <x v="0"/>
    <x v="0"/>
    <x v="0"/>
    <x v="0"/>
    <x v="1"/>
    <x v="1"/>
    <x v="0"/>
    <x v="1"/>
    <x v="0"/>
    <x v="0"/>
    <m/>
    <m/>
    <m/>
    <m/>
    <m/>
    <m/>
    <s v="Recomendaciones de trabajadores de la empresa u otros actores"/>
    <m/>
    <m/>
    <m/>
    <s v="Contactos personales del empleador"/>
    <m/>
    <m/>
    <m/>
    <x v="0"/>
    <x v="0"/>
    <x v="0"/>
    <x v="2"/>
    <x v="1"/>
    <x v="1"/>
    <x v="0"/>
    <x v="0"/>
    <x v="1"/>
    <x v="1"/>
    <s v="Ninguna"/>
    <m/>
    <m/>
    <m/>
    <m/>
    <m/>
    <s v="Transformación de competencia"/>
    <x v="1"/>
    <m/>
    <m/>
    <x v="1"/>
    <m/>
    <m/>
    <m/>
    <x v="0"/>
    <x v="0"/>
    <x v="0"/>
    <x v="1"/>
    <x v="0"/>
    <x v="1"/>
    <m/>
    <m/>
    <x v="1"/>
    <s v="Poco probable"/>
    <s v="Muy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Importante"/>
    <s v="Importante"/>
    <s v="Importante"/>
    <s v="Importante"/>
    <s v="Importante"/>
    <s v="Ninguna"/>
    <m/>
    <x v="2"/>
    <x v="2"/>
    <x v="0"/>
    <x v="0"/>
    <x v="2"/>
    <x v="2"/>
    <x v="0"/>
    <x v="0"/>
    <x v="1"/>
    <x v="1"/>
    <x v="0"/>
    <x v="0"/>
    <m/>
    <s v="Jefe / Encargado (no propietario)"/>
    <m/>
    <n v="8"/>
    <n v="46"/>
    <s v="Completo"/>
    <m/>
    <m/>
    <m/>
    <m/>
    <m/>
    <m/>
    <s v="VERIFICACION DE INFORMACION DIA 12 DE JUNIO ?HOTEL EN VENTA ?COMPLETO?NO QUIEREN CAPACITACIÓN"/>
    <s v="5 a 10 personas ocupadas"/>
    <s v="5 a 10 personas ocupadas"/>
    <x v="0"/>
    <s v="Restaurantes y hoteles"/>
    <x v="0"/>
    <x v="0"/>
    <x v="0"/>
    <x v="0"/>
    <x v="0"/>
    <x v="0"/>
    <x v="0"/>
    <x v="0"/>
    <x v="0"/>
    <x v="0"/>
    <x v="1"/>
    <x v="0"/>
    <x v="0"/>
    <x v="0"/>
    <x v="0"/>
    <x v="0"/>
    <x v="0"/>
    <x v="0"/>
    <x v="0"/>
    <x v="1"/>
    <x v="0"/>
    <x v="1"/>
    <x v="0"/>
    <x v="0"/>
    <x v="0"/>
    <x v="0"/>
    <x v="0"/>
    <m/>
    <m/>
    <m/>
    <m/>
    <m/>
    <m/>
    <m/>
    <m/>
    <m/>
    <m/>
    <m/>
    <m/>
    <n v="13.268656716417899"/>
    <x v="0"/>
    <x v="0"/>
    <x v="0"/>
    <x v="1"/>
    <x v="2"/>
    <s v="Total"/>
  </r>
  <r>
    <n v="20677"/>
    <x v="0"/>
    <x v="0"/>
    <s v="San Roque"/>
    <n v="60100"/>
    <s v="ACTIVIDADES  DIFUSIONES RADIALES"/>
    <s v="Servicio"/>
    <s v="Telecomunicaciones"/>
    <s v="Medianas (31 a 50 personas ocupadas)"/>
    <n v="11062024"/>
    <n v="11"/>
    <s v="Junio"/>
    <s v="Año Resultado Final"/>
    <n v="8"/>
    <n v="32"/>
    <n v="25072024"/>
    <n v="25"/>
    <s v="Julio"/>
    <s v="Año Resultado Final"/>
    <n v="1995"/>
    <n v="28"/>
    <x v="2"/>
    <s v="ACTIVIDADES DE DIFUSION RADIAL"/>
    <s v="Actividades programación y difusión de radio"/>
    <s v="Único"/>
    <x v="0"/>
    <m/>
    <m/>
    <n v="37"/>
    <n v="37"/>
    <n v="30"/>
    <n v="7"/>
    <n v="305.67567567567602"/>
    <n v="71.324324324324408"/>
    <n v="0"/>
    <n v="0"/>
    <n v="0"/>
    <n v="0"/>
    <n v="224.16216216216242"/>
    <n v="0"/>
    <n v="0"/>
    <n v="0"/>
    <n v="152.83783783783801"/>
    <n v="0"/>
    <n v="0"/>
    <n v="0"/>
    <n v="377.0000000000004"/>
    <n v="37"/>
    <n v="0"/>
    <n v="0"/>
    <n v="0"/>
    <n v="0"/>
    <n v="22"/>
    <n v="0"/>
    <n v="0"/>
    <n v="0"/>
    <n v="15"/>
    <n v="0"/>
    <n v="0"/>
    <n v="0"/>
    <n v="37"/>
    <x v="0"/>
    <m/>
    <m/>
    <x v="1"/>
    <m/>
    <m/>
    <x v="0"/>
    <m/>
    <m/>
    <x v="0"/>
    <m/>
    <m/>
    <x v="0"/>
    <m/>
    <m/>
    <x v="1"/>
    <m/>
    <n v="3521"/>
    <s v="OPERADORES DE CONSOLA DE RADIO"/>
    <s v="Sí"/>
    <s v="Sí"/>
    <s v="Sí"/>
    <n v="3521"/>
    <s v="OPERADOR DE RADIO"/>
    <s v="Sí"/>
    <s v="No"/>
    <s v="Sí"/>
    <n v="3521"/>
    <s v="EDITOR DE VIDEOS"/>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s v="Contratar trabajadores del exterior"/>
    <m/>
    <m/>
    <x v="1"/>
    <x v="1"/>
    <x v="0"/>
    <x v="1"/>
    <x v="0"/>
    <x v="0"/>
    <x v="0"/>
    <x v="1"/>
    <x v="1"/>
    <x v="0"/>
    <x v="0"/>
    <x v="1"/>
    <x v="0"/>
    <m/>
    <m/>
    <m/>
    <m/>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3"/>
    <s v="Poco probable"/>
    <s v="Poco probable"/>
    <s v="Poco probable"/>
    <s v="Muy probable"/>
    <s v="Probable"/>
    <x v="0"/>
    <s v="Editores de video"/>
    <n v="3521"/>
    <n v="1"/>
    <n v="1"/>
    <n v="1"/>
    <n v="1"/>
    <n v="1"/>
    <s v="Operadores de tv"/>
    <n v="3521"/>
    <n v="1"/>
    <n v="1"/>
    <n v="1"/>
    <n v="1"/>
    <n v="1"/>
    <m/>
    <m/>
    <m/>
    <m/>
    <m/>
    <m/>
    <m/>
    <m/>
    <m/>
    <m/>
    <m/>
    <m/>
    <m/>
    <m/>
    <m/>
    <m/>
    <m/>
    <m/>
    <m/>
    <m/>
    <m/>
    <x v="0"/>
    <m/>
    <m/>
    <m/>
    <m/>
    <m/>
    <m/>
    <m/>
    <m/>
    <m/>
    <x v="0"/>
    <x v="0"/>
    <x v="0"/>
    <x v="0"/>
    <x v="1"/>
    <x v="1"/>
    <x v="0"/>
    <x v="0"/>
    <m/>
    <x v="0"/>
    <s v="EDITOR DE AUDIOS Y VIDEOS"/>
    <s v="OTROS"/>
    <s v="OPERADOR DE RADIO"/>
    <n v="3521"/>
    <m/>
    <m/>
    <m/>
    <m/>
    <m/>
    <m/>
    <m/>
    <m/>
    <m/>
    <m/>
    <m/>
    <m/>
    <m/>
    <m/>
    <m/>
    <m/>
    <m/>
    <m/>
    <m/>
    <m/>
    <s v="No"/>
    <m/>
    <m/>
    <m/>
    <m/>
    <m/>
    <x v="0"/>
    <s v="Muy importante"/>
    <s v="Muy importante"/>
    <s v="Muy importante"/>
    <s v="Muy importante"/>
    <s v="Importante"/>
    <s v="Muy importante"/>
    <s v="Muy importante"/>
    <s v="Ninguna"/>
    <m/>
    <x v="0"/>
    <x v="1"/>
    <x v="0"/>
    <x v="0"/>
    <x v="0"/>
    <x v="0"/>
    <x v="0"/>
    <x v="0"/>
    <x v="0"/>
    <x v="0"/>
    <x v="0"/>
    <x v="0"/>
    <m/>
    <s v="Gerente / Directivo"/>
    <m/>
    <n v="7"/>
    <n v="47"/>
    <s v="Completo"/>
    <m/>
    <m/>
    <m/>
    <m/>
    <m/>
    <m/>
    <s v="ME ATENDIERON LA GERENTE ADMINISTRATIVA Y LA JEFA DE RRHH AMBAS ME BRINDARON LA INFORMACION EN LA ENTREVISTA  POR LO TANTO ANOTE LOS DATOS DE AMBAS, \nJEFA DE RRHH 0994608133\nGERENTE ADM 0994201064"/>
    <s v="31 a 50 personas ocupadas"/>
    <s v="31 a 50 personas ocupadas"/>
    <x v="0"/>
    <s v="Telecomunicaciones"/>
    <x v="0"/>
    <x v="0"/>
    <x v="1"/>
    <x v="0"/>
    <x v="0"/>
    <x v="0"/>
    <x v="0"/>
    <x v="0"/>
    <x v="0"/>
    <x v="0"/>
    <x v="1"/>
    <x v="1"/>
    <x v="0"/>
    <x v="0"/>
    <x v="0"/>
    <x v="0"/>
    <x v="0"/>
    <x v="0"/>
    <x v="0"/>
    <x v="1"/>
    <x v="1"/>
    <x v="1"/>
    <x v="0"/>
    <x v="0"/>
    <x v="0"/>
    <x v="0"/>
    <x v="0"/>
    <s v="IMAGEN, SONIDO Y COMUNICACIÓN"/>
    <m/>
    <m/>
    <m/>
    <m/>
    <m/>
    <s v="IMAGEN, SONIDO Y COMUNICACIÓN"/>
    <m/>
    <m/>
    <m/>
    <m/>
    <m/>
    <n v="10.1891891891892"/>
    <x v="1"/>
    <x v="2"/>
    <x v="1"/>
    <x v="0"/>
    <x v="0"/>
    <s v="Total"/>
  </r>
  <r>
    <n v="20749"/>
    <x v="0"/>
    <x v="0"/>
    <s v="San Roque"/>
    <n v="28110"/>
    <s v="FABRICACION DE EXTRACTOR DE AIRE PARA TINGLADO"/>
    <s v="Industria"/>
    <s v="Manufactura"/>
    <s v="Micro (5 a 10 personas ocupadas)"/>
    <n v="15072024"/>
    <n v="15"/>
    <s v="Julio"/>
    <s v="Año Resultado Final"/>
    <n v="14"/>
    <n v="56"/>
    <n v="16072024"/>
    <n v="16"/>
    <s v="Julio"/>
    <s v="Año Resultado Final"/>
    <n v="2009"/>
    <n v="14"/>
    <x v="0"/>
    <s v="FABRICACION DE EXTRACTOR DE AIRE PARA DEPOSITOS"/>
    <s v="Fabricación de motores y turbinas, excepto motores para aeronaves, vehículos automotores y motocicletas"/>
    <s v="Único"/>
    <x v="0"/>
    <m/>
    <m/>
    <n v="6"/>
    <n v="6"/>
    <n v="5"/>
    <n v="1"/>
    <n v="48.030303030303052"/>
    <n v="9.6060606060606109"/>
    <n v="0"/>
    <n v="0"/>
    <n v="0"/>
    <n v="0"/>
    <n v="28.818181818181834"/>
    <n v="0"/>
    <n v="0"/>
    <n v="0"/>
    <n v="28.818181818181834"/>
    <n v="0"/>
    <n v="0"/>
    <n v="0"/>
    <n v="57.636363636363669"/>
    <n v="6"/>
    <n v="0"/>
    <n v="0"/>
    <n v="0"/>
    <n v="0"/>
    <n v="3"/>
    <n v="0"/>
    <n v="0"/>
    <n v="0"/>
    <n v="3"/>
    <n v="0"/>
    <n v="0"/>
    <n v="0"/>
    <n v="6"/>
    <x v="0"/>
    <m/>
    <m/>
    <x v="1"/>
    <m/>
    <m/>
    <x v="0"/>
    <m/>
    <m/>
    <x v="0"/>
    <m/>
    <m/>
    <x v="0"/>
    <m/>
    <m/>
    <x v="0"/>
    <m/>
    <m/>
    <m/>
    <m/>
    <m/>
    <m/>
    <m/>
    <m/>
    <m/>
    <m/>
    <m/>
    <m/>
    <m/>
    <m/>
    <m/>
    <m/>
    <m/>
    <m/>
    <m/>
    <m/>
    <m/>
    <m/>
    <m/>
    <m/>
    <m/>
    <m/>
    <m/>
    <m/>
    <m/>
    <m/>
    <m/>
    <m/>
    <m/>
    <m/>
    <m/>
    <m/>
    <m/>
    <m/>
    <m/>
    <m/>
    <m/>
    <m/>
    <m/>
    <m/>
    <m/>
    <m/>
    <m/>
    <m/>
    <m/>
    <m/>
    <x v="0"/>
    <x v="0"/>
    <x v="0"/>
    <x v="1"/>
    <x v="0"/>
    <x v="1"/>
    <x v="0"/>
    <x v="0"/>
    <x v="0"/>
    <x v="0"/>
    <x v="0"/>
    <x v="1"/>
    <x v="0"/>
    <m/>
    <m/>
    <m/>
    <m/>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robable"/>
    <s v="Probable"/>
    <s v="Probable"/>
    <x v="3"/>
    <m/>
    <m/>
    <m/>
    <m/>
    <m/>
    <m/>
    <m/>
    <m/>
    <m/>
    <m/>
    <m/>
    <m/>
    <m/>
    <m/>
    <m/>
    <m/>
    <m/>
    <m/>
    <m/>
    <m/>
    <m/>
    <m/>
    <m/>
    <m/>
    <m/>
    <m/>
    <m/>
    <m/>
    <m/>
    <m/>
    <m/>
    <m/>
    <m/>
    <m/>
    <m/>
    <x v="0"/>
    <m/>
    <m/>
    <m/>
    <m/>
    <m/>
    <m/>
    <m/>
    <m/>
    <m/>
    <x v="1"/>
    <x v="0"/>
    <x v="1"/>
    <x v="1"/>
    <x v="0"/>
    <x v="0"/>
    <x v="0"/>
    <x v="0"/>
    <m/>
    <x v="0"/>
    <s v="CAPACITACION DE MANEJO DE HERRAMIENTAS DE SOLDADURA ACTUALIZADA"/>
    <s v="Soldadura"/>
    <s v="SOLDADOR"/>
    <n v="7212"/>
    <s v="CAPACITACION DE MANEJO DE HERRAMIENTAS DE TORNERIA ACTUALIZADA"/>
    <s v="Torneria"/>
    <s v="TORNERO"/>
    <n v="7223"/>
    <m/>
    <m/>
    <m/>
    <m/>
    <m/>
    <m/>
    <m/>
    <m/>
    <m/>
    <m/>
    <m/>
    <m/>
    <m/>
    <m/>
    <m/>
    <m/>
    <s v="Si"/>
    <s v="No"/>
    <m/>
    <m/>
    <m/>
    <m/>
    <x v="0"/>
    <s v="Importante"/>
    <s v="Importante"/>
    <s v="Importante"/>
    <s v="Importante"/>
    <s v="Importante"/>
    <s v="Importante"/>
    <s v="Importante"/>
    <s v="Ninguna"/>
    <m/>
    <x v="2"/>
    <x v="2"/>
    <x v="0"/>
    <x v="0"/>
    <x v="2"/>
    <x v="0"/>
    <x v="0"/>
    <x v="1"/>
    <x v="0"/>
    <x v="1"/>
    <x v="0"/>
    <x v="0"/>
    <m/>
    <s v="Dueño o propietario"/>
    <m/>
    <n v="13"/>
    <n v="56"/>
    <s v="Completo"/>
    <m/>
    <m/>
    <m/>
    <m/>
    <m/>
    <m/>
    <s v="NINGUNA"/>
    <s v="5 a 10 personas ocupadas"/>
    <s v="5 a 10 personas ocupadas"/>
    <x v="1"/>
    <s v="Manufactura"/>
    <x v="0"/>
    <x v="0"/>
    <x v="0"/>
    <x v="0"/>
    <x v="0"/>
    <x v="0"/>
    <x v="0"/>
    <x v="0"/>
    <x v="0"/>
    <x v="0"/>
    <x v="1"/>
    <x v="0"/>
    <x v="0"/>
    <x v="0"/>
    <x v="0"/>
    <x v="0"/>
    <x v="0"/>
    <x v="0"/>
    <x v="0"/>
    <x v="1"/>
    <x v="0"/>
    <x v="1"/>
    <x v="0"/>
    <x v="0"/>
    <x v="1"/>
    <x v="0"/>
    <x v="0"/>
    <s v="MECANICA Y METALES"/>
    <s v="MECANICA Y METALES"/>
    <m/>
    <m/>
    <m/>
    <m/>
    <s v="MECANICA Y METALES"/>
    <s v="MECANICA Y METALES"/>
    <m/>
    <m/>
    <m/>
    <m/>
    <n v="9.6060606060606109"/>
    <x v="0"/>
    <x v="0"/>
    <x v="1"/>
    <x v="0"/>
    <x v="0"/>
    <s v="Total"/>
  </r>
  <r>
    <n v="20882"/>
    <x v="0"/>
    <x v="0"/>
    <s v="San Roque"/>
    <n v="60100"/>
    <s v="SERVICIOS DE DIFUSION DE RADIO EMISORA"/>
    <s v="Servicio"/>
    <s v="Telecomunicaciones"/>
    <s v="Micro (5 a 10 personas ocupadas)"/>
    <n v="6062024"/>
    <n v="6"/>
    <s v="Junio"/>
    <s v="Año Resultado Final"/>
    <n v="17"/>
    <n v="26"/>
    <n v="17062024"/>
    <n v="17"/>
    <s v="Junio"/>
    <s v="Año Resultado Final"/>
    <n v="1981"/>
    <n v="42"/>
    <x v="1"/>
    <s v="ACTIVIDADES INMOBILIARIAS"/>
    <s v="Actividades inmobiliarias realizadas con bienes propios o arrendados"/>
    <s v="Único"/>
    <x v="0"/>
    <m/>
    <m/>
    <n v="5"/>
    <n v="5"/>
    <n v="4"/>
    <n v="1"/>
    <n v="53.074626865671597"/>
    <n v="13.268656716417899"/>
    <n v="0"/>
    <n v="0"/>
    <n v="0"/>
    <n v="0"/>
    <n v="26.537313432835798"/>
    <n v="0"/>
    <n v="0"/>
    <n v="0"/>
    <n v="39.805970149253696"/>
    <n v="0"/>
    <n v="0"/>
    <n v="0"/>
    <n v="66.343283582089498"/>
    <n v="5"/>
    <n v="0"/>
    <n v="0"/>
    <n v="0"/>
    <n v="0"/>
    <n v="2"/>
    <n v="0"/>
    <n v="0"/>
    <n v="0"/>
    <n v="3"/>
    <n v="0"/>
    <n v="0"/>
    <n v="0"/>
    <n v="5"/>
    <x v="0"/>
    <m/>
    <m/>
    <x v="1"/>
    <m/>
    <m/>
    <x v="0"/>
    <m/>
    <m/>
    <x v="0"/>
    <m/>
    <m/>
    <x v="0"/>
    <m/>
    <m/>
    <x v="0"/>
    <m/>
    <m/>
    <m/>
    <m/>
    <m/>
    <m/>
    <m/>
    <m/>
    <m/>
    <m/>
    <m/>
    <m/>
    <m/>
    <m/>
    <m/>
    <m/>
    <m/>
    <m/>
    <m/>
    <m/>
    <m/>
    <m/>
    <m/>
    <m/>
    <m/>
    <m/>
    <m/>
    <m/>
    <m/>
    <m/>
    <m/>
    <m/>
    <m/>
    <m/>
    <m/>
    <m/>
    <m/>
    <m/>
    <m/>
    <m/>
    <m/>
    <m/>
    <m/>
    <m/>
    <m/>
    <m/>
    <m/>
    <m/>
    <m/>
    <m/>
    <x v="1"/>
    <x v="0"/>
    <x v="0"/>
    <x v="0"/>
    <x v="1"/>
    <x v="0"/>
    <x v="0"/>
    <x v="1"/>
    <x v="0"/>
    <x v="0"/>
    <x v="0"/>
    <x v="1"/>
    <x v="0"/>
    <m/>
    <m/>
    <m/>
    <m/>
    <m/>
    <m/>
    <s v="Recomendaciones de trabajadores de la empresa u otros actores"/>
    <m/>
    <m/>
    <m/>
    <m/>
    <m/>
    <m/>
    <m/>
    <x v="0"/>
    <x v="0"/>
    <x v="0"/>
    <x v="1"/>
    <x v="0"/>
    <x v="1"/>
    <x v="0"/>
    <x v="0"/>
    <x v="1"/>
    <x v="2"/>
    <s v="Ninguna"/>
    <m/>
    <m/>
    <m/>
    <m/>
    <m/>
    <m/>
    <x v="1"/>
    <m/>
    <m/>
    <x v="1"/>
    <m/>
    <m/>
    <m/>
    <x v="1"/>
    <x v="1"/>
    <x v="1"/>
    <x v="1"/>
    <x v="1"/>
    <x v="1"/>
    <m/>
    <m/>
    <x v="2"/>
    <s v="Poco probable"/>
    <s v="Muy probable"/>
    <s v="Poco probable"/>
    <s v="Poco probable"/>
    <s v="Probable"/>
    <x v="2"/>
    <m/>
    <m/>
    <m/>
    <m/>
    <m/>
    <m/>
    <m/>
    <m/>
    <m/>
    <m/>
    <m/>
    <m/>
    <m/>
    <m/>
    <m/>
    <m/>
    <m/>
    <m/>
    <m/>
    <m/>
    <m/>
    <m/>
    <m/>
    <m/>
    <m/>
    <m/>
    <m/>
    <m/>
    <m/>
    <m/>
    <m/>
    <m/>
    <m/>
    <m/>
    <m/>
    <x v="0"/>
    <m/>
    <m/>
    <m/>
    <m/>
    <m/>
    <m/>
    <m/>
    <m/>
    <m/>
    <x v="1"/>
    <x v="1"/>
    <x v="1"/>
    <x v="1"/>
    <x v="0"/>
    <x v="0"/>
    <x v="0"/>
    <x v="1"/>
    <m/>
    <x v="0"/>
    <s v="MANEJO E IMPLEMENTACION EN PROGRAMAS DE SOFTWARE"/>
    <s v="Herramientas digitales para la gestión y productividad"/>
    <s v="SECRETARIO ADMINISTRATIVO"/>
    <n v="3343"/>
    <m/>
    <m/>
    <m/>
    <m/>
    <m/>
    <m/>
    <m/>
    <m/>
    <m/>
    <m/>
    <m/>
    <m/>
    <m/>
    <m/>
    <m/>
    <m/>
    <m/>
    <m/>
    <m/>
    <m/>
    <s v="No"/>
    <m/>
    <m/>
    <m/>
    <m/>
    <m/>
    <x v="1"/>
    <s v="Importante"/>
    <s v="Importante"/>
    <s v="Importante"/>
    <s v="Importante"/>
    <s v="Importante"/>
    <s v="Importante"/>
    <s v="Importante"/>
    <s v="Ninguna"/>
    <m/>
    <x v="2"/>
    <x v="2"/>
    <x v="0"/>
    <x v="0"/>
    <x v="2"/>
    <x v="0"/>
    <x v="1"/>
    <x v="1"/>
    <x v="1"/>
    <x v="1"/>
    <x v="1"/>
    <x v="0"/>
    <m/>
    <s v="Dueño o propietario"/>
    <m/>
    <n v="11"/>
    <n v="17"/>
    <s v="Completo"/>
    <m/>
    <m/>
    <m/>
    <m/>
    <m/>
    <m/>
    <m/>
    <s v="5 a 10 personas ocupadas"/>
    <s v="5 a 10 personas ocupadas"/>
    <x v="0"/>
    <s v="Servicios inmobiliarios"/>
    <x v="0"/>
    <x v="0"/>
    <x v="0"/>
    <x v="0"/>
    <x v="0"/>
    <x v="0"/>
    <x v="0"/>
    <x v="0"/>
    <x v="0"/>
    <x v="0"/>
    <x v="1"/>
    <x v="0"/>
    <x v="0"/>
    <x v="0"/>
    <x v="0"/>
    <x v="0"/>
    <x v="0"/>
    <x v="0"/>
    <x v="0"/>
    <x v="1"/>
    <x v="1"/>
    <x v="1"/>
    <x v="0"/>
    <x v="0"/>
    <x v="0"/>
    <x v="0"/>
    <x v="0"/>
    <s v="USO DE SISTEMAS Y SOFTWARE ESPECIALIZADOS"/>
    <m/>
    <m/>
    <m/>
    <m/>
    <m/>
    <s v="TIC"/>
    <m/>
    <m/>
    <m/>
    <m/>
    <m/>
    <n v="13.268656716417899"/>
    <x v="0"/>
    <x v="0"/>
    <x v="1"/>
    <x v="2"/>
    <x v="0"/>
    <s v="Total"/>
  </r>
  <r>
    <n v="20883"/>
    <x v="0"/>
    <x v="0"/>
    <s v="San Roque"/>
    <n v="46302"/>
    <s v="COMERCIO AL POR MAYOR DE PRODUCTOS COMESTIBLES"/>
    <s v="Comercio"/>
    <s v="Comercio"/>
    <s v="Grandes (con 51 o más personas ocupadas)"/>
    <n v="6062024"/>
    <n v="6"/>
    <s v="Junio"/>
    <s v="Año Resultado Final"/>
    <n v="16"/>
    <n v="23"/>
    <n v="17062024"/>
    <n v="17"/>
    <s v="Junio"/>
    <s v="Año Resultado Final"/>
    <n v="1980"/>
    <n v="43"/>
    <x v="1"/>
    <s v="VENTA AL POR MAYOR DE PRODUCTOS COMESTIBLES"/>
    <s v="Comercio al por mayor de comestibles, excepto carnes"/>
    <s v="Casa Matriz"/>
    <x v="1"/>
    <n v="4"/>
    <n v="2"/>
    <n v="128"/>
    <n v="100"/>
    <n v="30"/>
    <n v="70"/>
    <n v="386.08695652173895"/>
    <n v="900.86956521739091"/>
    <n v="0"/>
    <n v="0"/>
    <n v="0"/>
    <n v="0"/>
    <n v="772.17391304347791"/>
    <n v="0"/>
    <n v="0"/>
    <n v="0"/>
    <n v="411.82608695652158"/>
    <n v="0"/>
    <n v="102.95652173913039"/>
    <n v="0"/>
    <n v="1286.95652173913"/>
    <n v="100"/>
    <n v="0"/>
    <n v="0"/>
    <n v="0"/>
    <n v="0"/>
    <n v="60"/>
    <n v="0"/>
    <n v="0"/>
    <n v="0"/>
    <n v="32"/>
    <n v="0"/>
    <n v="8"/>
    <n v="0"/>
    <n v="100"/>
    <x v="0"/>
    <m/>
    <m/>
    <x v="1"/>
    <m/>
    <m/>
    <x v="0"/>
    <m/>
    <m/>
    <x v="0"/>
    <m/>
    <m/>
    <x v="0"/>
    <m/>
    <m/>
    <x v="1"/>
    <m/>
    <n v="9334"/>
    <s v="REPOSITORES DE PRODUCTOS EN PUESTOS  DE VENTAS"/>
    <s v="Sí"/>
    <s v="No"/>
    <s v="Sí"/>
    <n v="5223"/>
    <s v="VENDEDORES"/>
    <s v="Sí"/>
    <s v="No"/>
    <s v="Sí"/>
    <n v="9333"/>
    <s v="AUXILIAR DE DEPOSITO"/>
    <s v="Sí"/>
    <s v="No"/>
    <m/>
    <m/>
    <m/>
    <m/>
    <m/>
    <m/>
    <m/>
    <m/>
    <m/>
    <m/>
    <m/>
    <m/>
    <m/>
    <m/>
    <m/>
    <m/>
    <m/>
    <m/>
    <m/>
    <m/>
    <m/>
    <m/>
    <m/>
    <m/>
    <m/>
    <m/>
    <m/>
    <m/>
    <m/>
    <m/>
    <m/>
    <m/>
    <m/>
    <m/>
    <m/>
    <x v="0"/>
    <x v="1"/>
    <x v="0"/>
    <x v="0"/>
    <x v="0"/>
    <x v="0"/>
    <x v="0"/>
    <x v="1"/>
    <x v="0"/>
    <x v="0"/>
    <x v="0"/>
    <x v="0"/>
    <x v="0"/>
    <m/>
    <m/>
    <m/>
    <s v="Redes sociales de la empresa (Facebook, Twitter, Instagram, etc)"/>
    <m/>
    <m/>
    <s v="Recomendaciones de trabajadores de la empresa u otros actores"/>
    <m/>
    <m/>
    <m/>
    <m/>
    <s v="Banco de currículos de la empresa"/>
    <m/>
    <m/>
    <x v="0"/>
    <x v="0"/>
    <x v="0"/>
    <x v="1"/>
    <x v="0"/>
    <x v="1"/>
    <x v="0"/>
    <x v="1"/>
    <x v="1"/>
    <x v="1"/>
    <s v="Ninguna"/>
    <m/>
    <m/>
    <m/>
    <m/>
    <m/>
    <m/>
    <x v="1"/>
    <m/>
    <s v="Ambos"/>
    <x v="1"/>
    <m/>
    <m/>
    <m/>
    <x v="0"/>
    <x v="1"/>
    <x v="1"/>
    <x v="1"/>
    <x v="1"/>
    <x v="1"/>
    <m/>
    <m/>
    <x v="2"/>
    <s v="Probable"/>
    <s v="Poco probable"/>
    <s v="Poco probable"/>
    <s v="Probable"/>
    <s v="Probable"/>
    <x v="2"/>
    <m/>
    <m/>
    <m/>
    <m/>
    <m/>
    <m/>
    <m/>
    <m/>
    <m/>
    <m/>
    <m/>
    <m/>
    <m/>
    <m/>
    <m/>
    <m/>
    <m/>
    <m/>
    <m/>
    <m/>
    <m/>
    <m/>
    <m/>
    <m/>
    <m/>
    <m/>
    <m/>
    <m/>
    <m/>
    <m/>
    <m/>
    <m/>
    <m/>
    <m/>
    <m/>
    <x v="0"/>
    <m/>
    <m/>
    <m/>
    <m/>
    <m/>
    <m/>
    <m/>
    <m/>
    <m/>
    <x v="0"/>
    <x v="1"/>
    <x v="1"/>
    <x v="1"/>
    <x v="0"/>
    <x v="0"/>
    <x v="0"/>
    <x v="0"/>
    <m/>
    <x v="0"/>
    <s v="VENTAS DE PRODUCTOS"/>
    <s v="Técnicas de ventas"/>
    <s v="PREVENTISTAS(VENDEDOR EXTERNO)"/>
    <n v="3322"/>
    <m/>
    <m/>
    <m/>
    <m/>
    <m/>
    <m/>
    <m/>
    <m/>
    <m/>
    <m/>
    <m/>
    <m/>
    <m/>
    <m/>
    <m/>
    <m/>
    <m/>
    <m/>
    <m/>
    <m/>
    <s v="No"/>
    <m/>
    <m/>
    <m/>
    <m/>
    <m/>
    <x v="0"/>
    <s v="Importante"/>
    <s v="Importante"/>
    <s v="Importante"/>
    <s v="Importante"/>
    <s v="Importante"/>
    <s v="Importante"/>
    <s v="Importante"/>
    <s v="Ninguna"/>
    <m/>
    <x v="2"/>
    <x v="2"/>
    <x v="0"/>
    <x v="0"/>
    <x v="0"/>
    <x v="0"/>
    <x v="0"/>
    <x v="1"/>
    <x v="0"/>
    <x v="0"/>
    <x v="0"/>
    <x v="0"/>
    <m/>
    <s v="Otro"/>
    <s v="ANALISTA DE RRHH"/>
    <n v="11"/>
    <n v="20"/>
    <s v="Completo"/>
    <m/>
    <m/>
    <m/>
    <m/>
    <m/>
    <m/>
    <m/>
    <s v="51 y más personas ocupadas"/>
    <s v="51 y más personas ocupadas"/>
    <x v="2"/>
    <s v="Comercio"/>
    <x v="0"/>
    <x v="0"/>
    <x v="0"/>
    <x v="0"/>
    <x v="1"/>
    <x v="0"/>
    <x v="0"/>
    <x v="0"/>
    <x v="1"/>
    <x v="0"/>
    <x v="1"/>
    <x v="0"/>
    <x v="0"/>
    <x v="0"/>
    <x v="0"/>
    <x v="0"/>
    <x v="0"/>
    <x v="0"/>
    <x v="0"/>
    <x v="1"/>
    <x v="1"/>
    <x v="1"/>
    <x v="0"/>
    <x v="0"/>
    <x v="0"/>
    <x v="0"/>
    <x v="0"/>
    <s v="VENTA"/>
    <m/>
    <m/>
    <m/>
    <m/>
    <m/>
    <s v="ADMINISTRACIÓN Y GESTIÓN"/>
    <m/>
    <m/>
    <m/>
    <m/>
    <m/>
    <n v="12.869565217391299"/>
    <x v="1"/>
    <x v="1"/>
    <x v="0"/>
    <x v="0"/>
    <x v="0"/>
    <s v="Total"/>
  </r>
  <r>
    <n v="20906"/>
    <x v="0"/>
    <x v="0"/>
    <s v="San Roque"/>
    <n v="45301"/>
    <s v="VENTA AL POR MENOR DE REPUESTOS NUEVOS PARA VEHICULOS"/>
    <s v="Comercio"/>
    <s v="Comercio"/>
    <s v="Micro (5 a 10 personas ocupadas)"/>
    <n v="4072024"/>
    <n v="4"/>
    <s v="Julio"/>
    <s v="Año Resultado Final"/>
    <n v="8"/>
    <n v="47"/>
    <n v="4072024"/>
    <n v="4"/>
    <s v="Julio"/>
    <s v="Año Resultado Final"/>
    <n v="2011"/>
    <n v="12"/>
    <x v="0"/>
    <s v="SERVICIO DE TALLER DE CHAPERIA Y PINTURA"/>
    <s v="Talleres de chapería y pintura"/>
    <s v="Único"/>
    <x v="0"/>
    <m/>
    <m/>
    <n v="10"/>
    <n v="10"/>
    <n v="8"/>
    <n v="2"/>
    <n v="182"/>
    <n v="45.5"/>
    <n v="0"/>
    <n v="0"/>
    <n v="0"/>
    <n v="22.75"/>
    <n v="136.5"/>
    <n v="0"/>
    <n v="0"/>
    <n v="0"/>
    <n v="22.75"/>
    <n v="22.75"/>
    <n v="22.75"/>
    <n v="0"/>
    <n v="227.5"/>
    <n v="10"/>
    <n v="0"/>
    <n v="0"/>
    <n v="0"/>
    <n v="1"/>
    <n v="6"/>
    <n v="0"/>
    <n v="0"/>
    <n v="0"/>
    <n v="1"/>
    <n v="1"/>
    <n v="1"/>
    <n v="0"/>
    <n v="10"/>
    <x v="0"/>
    <m/>
    <m/>
    <x v="1"/>
    <m/>
    <m/>
    <x v="0"/>
    <m/>
    <m/>
    <x v="0"/>
    <m/>
    <m/>
    <x v="0"/>
    <m/>
    <m/>
    <x v="1"/>
    <m/>
    <n v="9122"/>
    <s v="ENCARGADO DEL LAVADO DE AUTOS"/>
    <s v="Sí"/>
    <s v="No"/>
    <s v="Sí"/>
    <n v="7213"/>
    <s v="CHAPISTA DE AUTOS"/>
    <s v="Sí"/>
    <s v="No"/>
    <s v="Sí"/>
    <n v="7213"/>
    <s v="PREPARADOR DE VEHICULO"/>
    <s v="Sí"/>
    <s v="No"/>
    <m/>
    <m/>
    <m/>
    <m/>
    <m/>
    <m/>
    <m/>
    <m/>
    <m/>
    <m/>
    <m/>
    <m/>
    <m/>
    <m/>
    <m/>
    <m/>
    <m/>
    <m/>
    <m/>
    <m/>
    <m/>
    <m/>
    <m/>
    <m/>
    <m/>
    <m/>
    <m/>
    <m/>
    <m/>
    <m/>
    <m/>
    <m/>
    <m/>
    <m/>
    <m/>
    <x v="0"/>
    <x v="0"/>
    <x v="0"/>
    <x v="0"/>
    <x v="0"/>
    <x v="1"/>
    <x v="1"/>
    <x v="1"/>
    <x v="1"/>
    <x v="0"/>
    <x v="1"/>
    <x v="1"/>
    <x v="0"/>
    <m/>
    <m/>
    <m/>
    <s v="Redes sociales de la empresa (Facebook, Twitter, Instagram, etc)"/>
    <m/>
    <m/>
    <s v="Recomendaciones de trabajadores de la empresa u otros actores"/>
    <m/>
    <m/>
    <m/>
    <s v="Contactos personales del empleador"/>
    <s v="Banco de currículos de la empresa"/>
    <m/>
    <m/>
    <x v="0"/>
    <x v="0"/>
    <x v="0"/>
    <x v="0"/>
    <x v="0"/>
    <x v="1"/>
    <x v="0"/>
    <x v="0"/>
    <x v="1"/>
    <x v="1"/>
    <s v="Ninguna"/>
    <m/>
    <m/>
    <m/>
    <m/>
    <s v="Transformación de competencia"/>
    <m/>
    <x v="1"/>
    <m/>
    <m/>
    <x v="1"/>
    <m/>
    <m/>
    <m/>
    <x v="0"/>
    <x v="1"/>
    <x v="1"/>
    <x v="1"/>
    <x v="1"/>
    <x v="1"/>
    <m/>
    <m/>
    <x v="2"/>
    <s v="Probable"/>
    <s v="Poco probable"/>
    <s v="Poco probable"/>
    <s v="Poco probable"/>
    <s v="Muy probable"/>
    <x v="0"/>
    <s v="chapista de vehiculos"/>
    <n v="7213"/>
    <n v="0"/>
    <n v="0"/>
    <n v="0"/>
    <n v="2"/>
    <n v="1"/>
    <s v="preparador de autos"/>
    <n v="7213"/>
    <n v="0"/>
    <n v="0"/>
    <n v="0"/>
    <n v="3"/>
    <n v="0"/>
    <s v="pintor de autos"/>
    <n v="7132"/>
    <n v="0"/>
    <n v="0"/>
    <n v="0"/>
    <n v="1"/>
    <n v="0"/>
    <s v="asistente administrativo"/>
    <n v="3343"/>
    <n v="0"/>
    <n v="0"/>
    <n v="0"/>
    <n v="1"/>
    <n v="0"/>
    <s v="encargado del lavado de autos"/>
    <n v="9122"/>
    <n v="0"/>
    <n v="0"/>
    <n v="0"/>
    <n v="1"/>
    <n v="0"/>
    <x v="0"/>
    <m/>
    <m/>
    <m/>
    <m/>
    <m/>
    <m/>
    <m/>
    <m/>
    <m/>
    <x v="0"/>
    <x v="0"/>
    <x v="0"/>
    <x v="1"/>
    <x v="0"/>
    <x v="0"/>
    <x v="0"/>
    <x v="0"/>
    <m/>
    <x v="0"/>
    <s v="CAPACITACION DE OFIMATICA"/>
    <s v="Operación básica de computadoras"/>
    <s v="ASISTENTE ADMINISTRATIVO"/>
    <n v="3343"/>
    <m/>
    <m/>
    <m/>
    <m/>
    <m/>
    <m/>
    <m/>
    <m/>
    <m/>
    <m/>
    <m/>
    <m/>
    <m/>
    <m/>
    <m/>
    <m/>
    <m/>
    <m/>
    <m/>
    <m/>
    <s v="No"/>
    <m/>
    <m/>
    <m/>
    <m/>
    <m/>
    <x v="0"/>
    <s v="Importante"/>
    <s v="Poco importante"/>
    <s v="Importante"/>
    <s v="Muy importante"/>
    <s v="Importante"/>
    <s v="Importante"/>
    <s v="Muy importante"/>
    <s v="Ninguna"/>
    <m/>
    <x v="2"/>
    <x v="2"/>
    <x v="0"/>
    <x v="0"/>
    <x v="0"/>
    <x v="0"/>
    <x v="1"/>
    <x v="1"/>
    <x v="0"/>
    <x v="1"/>
    <x v="0"/>
    <x v="0"/>
    <m/>
    <s v="Administrador/Contador"/>
    <m/>
    <n v="15"/>
    <n v="46"/>
    <s v="Completo"/>
    <m/>
    <m/>
    <m/>
    <m/>
    <m/>
    <m/>
    <s v="NINGUNA"/>
    <s v="5 a 10 personas ocupadas"/>
    <s v="5 a 10 personas ocupadas"/>
    <x v="2"/>
    <s v="Comercio"/>
    <x v="0"/>
    <x v="0"/>
    <x v="0"/>
    <x v="0"/>
    <x v="0"/>
    <x v="0"/>
    <x v="1"/>
    <x v="0"/>
    <x v="1"/>
    <x v="0"/>
    <x v="1"/>
    <x v="1"/>
    <x v="0"/>
    <x v="0"/>
    <x v="0"/>
    <x v="1"/>
    <x v="0"/>
    <x v="1"/>
    <x v="0"/>
    <x v="1"/>
    <x v="1"/>
    <x v="1"/>
    <x v="0"/>
    <x v="0"/>
    <x v="0"/>
    <x v="0"/>
    <x v="0"/>
    <s v="OFIMATICA"/>
    <m/>
    <m/>
    <m/>
    <m/>
    <m/>
    <s v="TIC"/>
    <m/>
    <m/>
    <m/>
    <m/>
    <m/>
    <n v="22.75"/>
    <x v="1"/>
    <x v="1"/>
    <x v="0"/>
    <x v="0"/>
    <x v="0"/>
    <s v="Total"/>
  </r>
  <r>
    <n v="20951"/>
    <x v="0"/>
    <x v="0"/>
    <s v="Recoleta"/>
    <n v="45203"/>
    <s v="SERVICIOS DE TALLER CHAPERIA Y PINTURA"/>
    <s v="Comercio"/>
    <s v="Comercio"/>
    <s v="Micro (5 a 10 personas ocupadas)"/>
    <n v="24062024"/>
    <n v="24"/>
    <s v="Junio"/>
    <s v="Año Resultado Final"/>
    <n v="14"/>
    <n v="38"/>
    <n v="24062024"/>
    <n v="24"/>
    <s v="Junio"/>
    <s v="Año Resultado Final"/>
    <n v="1994"/>
    <n v="29"/>
    <x v="2"/>
    <s v="SERVICIOS DE TALLER CHAPERIA Y PINTURA"/>
    <s v="Talleres de chapería y pintura"/>
    <s v="Único"/>
    <x v="0"/>
    <m/>
    <m/>
    <n v="7"/>
    <n v="7"/>
    <n v="6"/>
    <n v="1"/>
    <n v="136.5"/>
    <n v="22.75"/>
    <n v="0"/>
    <n v="0"/>
    <n v="0"/>
    <n v="0"/>
    <n v="91"/>
    <n v="45.5"/>
    <n v="0"/>
    <n v="0"/>
    <n v="22.75"/>
    <n v="0"/>
    <n v="0"/>
    <n v="0"/>
    <n v="159.25"/>
    <n v="7"/>
    <n v="0"/>
    <n v="0"/>
    <n v="0"/>
    <n v="0"/>
    <n v="4"/>
    <n v="2"/>
    <n v="0"/>
    <n v="0"/>
    <n v="1"/>
    <n v="0"/>
    <n v="0"/>
    <n v="0"/>
    <n v="7"/>
    <x v="0"/>
    <m/>
    <m/>
    <x v="1"/>
    <m/>
    <m/>
    <x v="0"/>
    <m/>
    <m/>
    <x v="0"/>
    <m/>
    <m/>
    <x v="0"/>
    <m/>
    <m/>
    <x v="0"/>
    <m/>
    <m/>
    <m/>
    <m/>
    <m/>
    <m/>
    <m/>
    <m/>
    <m/>
    <m/>
    <m/>
    <m/>
    <m/>
    <m/>
    <m/>
    <m/>
    <m/>
    <m/>
    <m/>
    <m/>
    <m/>
    <m/>
    <m/>
    <m/>
    <m/>
    <m/>
    <m/>
    <m/>
    <m/>
    <m/>
    <m/>
    <m/>
    <m/>
    <m/>
    <m/>
    <m/>
    <m/>
    <m/>
    <m/>
    <m/>
    <m/>
    <m/>
    <m/>
    <m/>
    <m/>
    <m/>
    <m/>
    <m/>
    <m/>
    <m/>
    <x v="0"/>
    <x v="0"/>
    <x v="0"/>
    <x v="1"/>
    <x v="0"/>
    <x v="0"/>
    <x v="0"/>
    <x v="0"/>
    <x v="0"/>
    <x v="0"/>
    <x v="0"/>
    <x v="0"/>
    <x v="0"/>
    <m/>
    <m/>
    <m/>
    <s v="Redes sociales de la empresa (Facebook, Twitter, Instagram, etc)"/>
    <m/>
    <m/>
    <s v="Recomendaciones de trabajadores de la empresa u otros actores"/>
    <m/>
    <m/>
    <m/>
    <s v="Contactos personales del empleador"/>
    <s v="Banco de currículos de la empresa"/>
    <m/>
    <m/>
    <x v="0"/>
    <x v="0"/>
    <x v="0"/>
    <x v="1"/>
    <x v="0"/>
    <x v="2"/>
    <x v="2"/>
    <x v="0"/>
    <x v="1"/>
    <x v="1"/>
    <s v="Ninguna"/>
    <m/>
    <m/>
    <m/>
    <m/>
    <m/>
    <m/>
    <x v="1"/>
    <s v="Transformación de competencia"/>
    <m/>
    <x v="1"/>
    <m/>
    <m/>
    <m/>
    <x v="1"/>
    <x v="1"/>
    <x v="1"/>
    <x v="1"/>
    <x v="0"/>
    <x v="1"/>
    <m/>
    <m/>
    <x v="2"/>
    <s v="Poco probable"/>
    <s v="Poco probable"/>
    <s v="Poco probable"/>
    <s v="Probable"/>
    <s v="Probable"/>
    <x v="0"/>
    <s v="pintor de vehiculos livianos"/>
    <n v="7132"/>
    <n v="0"/>
    <n v="1"/>
    <n v="0"/>
    <n v="1"/>
    <n v="0"/>
    <s v="chapista"/>
    <n v="7213"/>
    <n v="0"/>
    <n v="1"/>
    <n v="0"/>
    <n v="1"/>
    <n v="0"/>
    <m/>
    <m/>
    <m/>
    <m/>
    <m/>
    <m/>
    <m/>
    <m/>
    <m/>
    <m/>
    <m/>
    <m/>
    <m/>
    <m/>
    <m/>
    <m/>
    <m/>
    <m/>
    <m/>
    <m/>
    <m/>
    <x v="0"/>
    <m/>
    <m/>
    <m/>
    <m/>
    <m/>
    <m/>
    <m/>
    <m/>
    <m/>
    <x v="1"/>
    <x v="1"/>
    <x v="1"/>
    <x v="1"/>
    <x v="0"/>
    <x v="0"/>
    <x v="0"/>
    <x v="1"/>
    <m/>
    <x v="0"/>
    <s v="MEJORA DE HABILIDADES DE CHAPERIA DE VEHICULOS LIVIANOS"/>
    <s v="Mecánica del automóvil"/>
    <s v="CHAPISTA DE VEHICULOS LIVIANOS"/>
    <n v="7213"/>
    <s v="MEJORA DE HABILIDADES DE PINTURA EN VEHICULOS LIVIANOS"/>
    <s v="Mecánica del automóvil"/>
    <s v="PINTOR DE VEHICULOS LIVIANOS"/>
    <n v="7132"/>
    <s v="EXCEL AVANZADO"/>
    <s v="Microsoft Excel básico y avanzado"/>
    <s v="SECRETARIA ADMINISTRATIVA"/>
    <n v="3343"/>
    <m/>
    <m/>
    <m/>
    <m/>
    <m/>
    <m/>
    <m/>
    <m/>
    <m/>
    <m/>
    <m/>
    <m/>
    <s v="Si"/>
    <s v="Si"/>
    <s v="No"/>
    <m/>
    <m/>
    <m/>
    <x v="1"/>
    <s v="Importante"/>
    <s v="Importante"/>
    <s v="Importante"/>
    <s v="Importante"/>
    <s v="Importante"/>
    <s v="Importante"/>
    <s v="Importante"/>
    <s v="Ninguna"/>
    <m/>
    <x v="2"/>
    <x v="2"/>
    <x v="0"/>
    <x v="2"/>
    <x v="2"/>
    <x v="2"/>
    <x v="1"/>
    <x v="1"/>
    <x v="1"/>
    <x v="1"/>
    <x v="1"/>
    <x v="0"/>
    <m/>
    <s v="Jefe / Encargado (no propietario)"/>
    <m/>
    <n v="15"/>
    <n v="14"/>
    <s v="Completo"/>
    <m/>
    <m/>
    <m/>
    <m/>
    <m/>
    <m/>
    <m/>
    <s v="5 a 10 personas ocupadas"/>
    <s v="5 a 10 personas ocupadas"/>
    <x v="2"/>
    <s v="Comercio"/>
    <x v="0"/>
    <x v="0"/>
    <x v="0"/>
    <x v="0"/>
    <x v="0"/>
    <x v="0"/>
    <x v="0"/>
    <x v="0"/>
    <x v="0"/>
    <x v="0"/>
    <x v="1"/>
    <x v="0"/>
    <x v="0"/>
    <x v="0"/>
    <x v="0"/>
    <x v="1"/>
    <x v="0"/>
    <x v="0"/>
    <x v="0"/>
    <x v="1"/>
    <x v="1"/>
    <x v="1"/>
    <x v="0"/>
    <x v="0"/>
    <x v="1"/>
    <x v="0"/>
    <x v="0"/>
    <s v="CHAPERIA Y PINTURA"/>
    <s v="CHAPERIA Y PINTURA"/>
    <s v="OFIMATICA"/>
    <m/>
    <m/>
    <m/>
    <s v="AUTOMOTORES"/>
    <s v="AUTOMOTORES"/>
    <s v="TIC"/>
    <m/>
    <m/>
    <m/>
    <n v="22.75"/>
    <x v="0"/>
    <x v="0"/>
    <x v="0"/>
    <x v="2"/>
    <x v="0"/>
    <s v="Total"/>
  </r>
  <r>
    <n v="20989"/>
    <x v="0"/>
    <x v="0"/>
    <s v="San Roque"/>
    <n v="68100"/>
    <s v="ACTIVIDADES DE COMERCIO DE LOTES"/>
    <s v="Servicio"/>
    <s v="Servicios inmobiliarios"/>
    <s v="Micro (5 a 10 personas ocupadas)"/>
    <n v="15072024"/>
    <n v="15"/>
    <s v="Julio"/>
    <s v="Año Resultado Final"/>
    <n v="14"/>
    <n v="41"/>
    <n v="15072024"/>
    <n v="15"/>
    <s v="Julio"/>
    <s v="Año Resultado Final"/>
    <n v="1993"/>
    <n v="30"/>
    <x v="1"/>
    <s v="ACTIVIDAD INMOBILIARIA (LOTEAMIENTO)"/>
    <s v="Actividades inmobiliarias realizadas con bienes propios o arrendados"/>
    <s v="Único"/>
    <x v="0"/>
    <m/>
    <m/>
    <n v="7"/>
    <n v="7"/>
    <n v="4"/>
    <n v="3"/>
    <n v="53.074626865671597"/>
    <n v="39.805970149253696"/>
    <n v="0"/>
    <n v="0"/>
    <n v="0"/>
    <n v="0"/>
    <n v="53.074626865671597"/>
    <n v="0"/>
    <n v="0"/>
    <n v="0"/>
    <n v="13.268656716417899"/>
    <n v="13.268656716417899"/>
    <n v="13.268656716417899"/>
    <n v="0"/>
    <n v="92.8805970149253"/>
    <n v="7"/>
    <n v="0"/>
    <n v="0"/>
    <n v="0"/>
    <n v="0"/>
    <n v="4"/>
    <n v="0"/>
    <n v="0"/>
    <n v="0"/>
    <n v="1"/>
    <n v="1"/>
    <n v="1"/>
    <n v="0"/>
    <n v="7"/>
    <x v="0"/>
    <m/>
    <m/>
    <x v="0"/>
    <s v="Decisión del directorio/propietarios de la empresa"/>
    <m/>
    <x v="0"/>
    <m/>
    <m/>
    <x v="0"/>
    <m/>
    <m/>
    <x v="0"/>
    <m/>
    <m/>
    <x v="1"/>
    <m/>
    <n v="4214"/>
    <s v="COBRADOR VIA TELEFONICA"/>
    <s v="Sí"/>
    <s v="No"/>
    <s v="Sí"/>
    <n v="3334"/>
    <s v="VENDEDOR DE LOTES"/>
    <s v="No"/>
    <s v="Sí"/>
    <s v="No"/>
    <m/>
    <m/>
    <m/>
    <m/>
    <m/>
    <m/>
    <m/>
    <m/>
    <m/>
    <m/>
    <m/>
    <m/>
    <s v="Candidatos sin capacitación o habilidades técnicas necesarios"/>
    <m/>
    <m/>
    <s v="Candidatos con falt de experiencia laboral"/>
    <m/>
    <s v="Falta de postulantes/candidatos"/>
    <m/>
    <m/>
    <m/>
    <m/>
    <m/>
    <m/>
    <m/>
    <m/>
    <m/>
    <m/>
    <s v="Aumentar la remuneración para hacer la vacante más atractiva"/>
    <m/>
    <m/>
    <m/>
    <s v="Externalizar el trabajo por fuera de la empresa (outsourcing)"/>
    <m/>
    <m/>
    <s v="Aumentar los esfuerzos en el reclutamiento (más divulgación de la vacante, más bolsas de empleo)"/>
    <m/>
    <m/>
    <m/>
    <x v="0"/>
    <x v="0"/>
    <x v="0"/>
    <x v="1"/>
    <x v="0"/>
    <x v="0"/>
    <x v="0"/>
    <x v="1"/>
    <x v="1"/>
    <x v="0"/>
    <x v="0"/>
    <x v="0"/>
    <x v="1"/>
    <s v="MANEJAR EL IDIOMA GUARANI"/>
    <s v="Anuncio en un medio de prensa impreso"/>
    <m/>
    <s v="Redes sociales de la empresa (Facebook, Twitter, Instagram, etc)"/>
    <m/>
    <m/>
    <s v="Recomendaciones de trabajadores de la empresa u otros actores"/>
    <m/>
    <m/>
    <m/>
    <s v="Contactos personales del empleador"/>
    <m/>
    <m/>
    <m/>
    <x v="0"/>
    <x v="0"/>
    <x v="0"/>
    <x v="1"/>
    <x v="0"/>
    <x v="1"/>
    <x v="0"/>
    <x v="1"/>
    <x v="2"/>
    <x v="2"/>
    <s v="Ninguna"/>
    <m/>
    <m/>
    <m/>
    <m/>
    <m/>
    <m/>
    <x v="1"/>
    <m/>
    <s v="Ambos"/>
    <x v="1"/>
    <m/>
    <m/>
    <m/>
    <x v="0"/>
    <x v="1"/>
    <x v="1"/>
    <x v="1"/>
    <x v="0"/>
    <x v="1"/>
    <m/>
    <m/>
    <x v="2"/>
    <s v="Poco probable"/>
    <s v="Poco probable"/>
    <s v="Poco probable"/>
    <s v="Probable"/>
    <s v="Probable"/>
    <x v="2"/>
    <m/>
    <m/>
    <m/>
    <m/>
    <m/>
    <m/>
    <m/>
    <m/>
    <m/>
    <m/>
    <m/>
    <m/>
    <m/>
    <m/>
    <m/>
    <m/>
    <m/>
    <m/>
    <m/>
    <m/>
    <m/>
    <m/>
    <m/>
    <m/>
    <m/>
    <m/>
    <m/>
    <m/>
    <m/>
    <m/>
    <m/>
    <m/>
    <m/>
    <m/>
    <m/>
    <x v="0"/>
    <m/>
    <m/>
    <m/>
    <m/>
    <m/>
    <m/>
    <m/>
    <m/>
    <m/>
    <x v="1"/>
    <x v="1"/>
    <x v="0"/>
    <x v="1"/>
    <x v="1"/>
    <x v="0"/>
    <x v="0"/>
    <x v="0"/>
    <m/>
    <x v="0"/>
    <s v="CAPACITACIONES PARA APRENDER CONOCIMIENTOS SOBRE SEPRELAD Y  LEYES DEL PAIS."/>
    <s v="OTROS"/>
    <s v="ADMINISTRADOR DE EMPRESAS"/>
    <n v="2421"/>
    <s v="MANEJO Y HABILIDADES DE COBRO VIA TELEFONICA Y TRATO CON EL CIENTE"/>
    <s v="Técnicas de recepción y atención al cliente"/>
    <s v="COBRADOR VIA TELEFONICA"/>
    <n v="4214"/>
    <s v="TECNICAS Y CONOCIMIENTOS EN SISTEMAS INFORMATICOS."/>
    <s v="Redes y sistemas informáticos"/>
    <s v="JEFE DE VENTAS Y DESARROLLO"/>
    <n v="2431"/>
    <s v="ESTRATEGIAS Y HABILIDADES DE VENTAS DE LOTEAMIENTO"/>
    <s v="Técnicas de ventas"/>
    <s v="VENDEDOR"/>
    <n v="3334"/>
    <s v="CAPACITACIONES PARA APRENDER CONOCIMIENTOS SOBRE SEPRELAD Y  LEYES DEL PAIS."/>
    <s v="OTROS"/>
    <s v="JEFES DE VENTAS Y DESARROLLO"/>
    <n v="2431"/>
    <s v="CAPACITACIONES PARA APRENDER CONOCIMIENTOS SOBRE SEPRELAD Y  LEYES DEL PAIS."/>
    <s v="OTROS"/>
    <s v="CAJEROS"/>
    <n v="5230"/>
    <s v="Si"/>
    <s v="Si"/>
    <s v="Si"/>
    <s v="Si"/>
    <s v="Si"/>
    <s v="No"/>
    <x v="3"/>
    <s v="Muy importante"/>
    <s v="Importante"/>
    <s v="Importante"/>
    <s v="Importante"/>
    <s v="Importante"/>
    <s v="Importante"/>
    <s v="Muy importante"/>
    <s v="Ninguna"/>
    <m/>
    <x v="2"/>
    <x v="2"/>
    <x v="0"/>
    <x v="0"/>
    <x v="0"/>
    <x v="0"/>
    <x v="0"/>
    <x v="0"/>
    <x v="0"/>
    <x v="0"/>
    <x v="0"/>
    <x v="0"/>
    <m/>
    <s v="Gerente / Directivo"/>
    <m/>
    <n v="18"/>
    <n v="29"/>
    <s v="Completo"/>
    <m/>
    <m/>
    <m/>
    <m/>
    <m/>
    <m/>
    <m/>
    <s v="5 a 10 personas ocupadas"/>
    <s v="5 a 10 personas ocupadas"/>
    <x v="0"/>
    <s v="Servicios inmobiliarios"/>
    <x v="0"/>
    <x v="0"/>
    <x v="1"/>
    <x v="1"/>
    <x v="0"/>
    <x v="0"/>
    <x v="0"/>
    <x v="0"/>
    <x v="0"/>
    <x v="0"/>
    <x v="1"/>
    <x v="0"/>
    <x v="0"/>
    <x v="0"/>
    <x v="0"/>
    <x v="0"/>
    <x v="0"/>
    <x v="0"/>
    <x v="0"/>
    <x v="0"/>
    <x v="1"/>
    <x v="0"/>
    <x v="1"/>
    <x v="0"/>
    <x v="0"/>
    <x v="0"/>
    <x v="0"/>
    <s v="NORMATIVAS Y REGULACIONES DEL MERCADO"/>
    <s v="ATENCIÓN AL CLIENTE, RECEPCIÓN"/>
    <s v="HERRAMIENTAS DE ANÁLISIS DE DATOS"/>
    <s v="VENTA"/>
    <s v="NORMATIVAS Y REGULACIONES DEL MERCADO"/>
    <s v="NORMATIVAS Y REGULACIONES DEL MERCADO"/>
    <s v="PROGRAMAS GUBERNAMENTALES"/>
    <s v="ADMINISTRACIÓN Y GESTIÓN"/>
    <s v="TIC"/>
    <s v="ADMINISTRACIÓN Y GESTIÓN"/>
    <s v="PROGRAMAS GUBERNAMENTALES"/>
    <s v="PROGRAMAS GUBERNAMENTALES"/>
    <n v="13.268656716417899"/>
    <x v="2"/>
    <x v="2"/>
    <x v="0"/>
    <x v="0"/>
    <x v="0"/>
    <s v="Total"/>
  </r>
  <r>
    <n v="21100"/>
    <x v="0"/>
    <x v="0"/>
    <s v="San Roque"/>
    <n v="47300"/>
    <s v="VENTA DE COMBUSTIBLES AL POR MENOR"/>
    <s v="Comercio"/>
    <s v="Comercio"/>
    <s v="Grandes (con 51 o más personas ocupadas)"/>
    <n v="15072024"/>
    <n v="15"/>
    <s v="Julio"/>
    <s v="Año Resultado Final"/>
    <n v="14"/>
    <n v="27"/>
    <n v="31072024"/>
    <n v="31"/>
    <s v="Julio"/>
    <s v="Año Resultado Final"/>
    <n v="1985"/>
    <n v="38"/>
    <x v="1"/>
    <s v="VENTA AL POR MENOR DE COMBUSTIBLE"/>
    <s v="Comercio al por menor de combustible para vehículos automotores en comercios especializados"/>
    <s v="Casa Matriz"/>
    <x v="1"/>
    <n v="4"/>
    <n v="4"/>
    <n v="43"/>
    <n v="43"/>
    <n v="21"/>
    <n v="22"/>
    <n v="262.5"/>
    <n v="275"/>
    <n v="0"/>
    <n v="0"/>
    <n v="0"/>
    <n v="0"/>
    <n v="0"/>
    <n v="0"/>
    <n v="437.5"/>
    <n v="0"/>
    <n v="25"/>
    <n v="62.5"/>
    <n v="12.5"/>
    <n v="0"/>
    <n v="537.5"/>
    <n v="43"/>
    <n v="0"/>
    <n v="0"/>
    <n v="0"/>
    <n v="0"/>
    <n v="0"/>
    <n v="0"/>
    <n v="35"/>
    <n v="0"/>
    <n v="2"/>
    <n v="5"/>
    <n v="1"/>
    <n v="0"/>
    <n v="43"/>
    <x v="0"/>
    <m/>
    <m/>
    <x v="0"/>
    <s v="Convenio con organizaciones públicas"/>
    <m/>
    <x v="0"/>
    <m/>
    <m/>
    <x v="0"/>
    <m/>
    <m/>
    <x v="0"/>
    <m/>
    <m/>
    <x v="1"/>
    <m/>
    <n v="5245"/>
    <s v="PLAYEROS"/>
    <s v="Sí"/>
    <s v="No"/>
    <s v="Sí"/>
    <n v="5230"/>
    <s v="CAJERA"/>
    <s v="Sí"/>
    <s v="No"/>
    <s v="No"/>
    <m/>
    <m/>
    <m/>
    <m/>
    <m/>
    <m/>
    <m/>
    <m/>
    <m/>
    <m/>
    <m/>
    <m/>
    <m/>
    <m/>
    <m/>
    <m/>
    <m/>
    <m/>
    <m/>
    <m/>
    <m/>
    <m/>
    <m/>
    <m/>
    <m/>
    <m/>
    <m/>
    <m/>
    <m/>
    <m/>
    <m/>
    <m/>
    <m/>
    <m/>
    <m/>
    <m/>
    <m/>
    <m/>
    <m/>
    <x v="1"/>
    <x v="1"/>
    <x v="0"/>
    <x v="0"/>
    <x v="0"/>
    <x v="0"/>
    <x v="0"/>
    <x v="1"/>
    <x v="1"/>
    <x v="0"/>
    <x v="0"/>
    <x v="0"/>
    <x v="0"/>
    <m/>
    <m/>
    <m/>
    <s v="Redes sociales de la empresa (Facebook, Twitter, Instagram, etc)"/>
    <m/>
    <m/>
    <s v="Recomendaciones de trabajadores de la empresa u otros actores"/>
    <m/>
    <m/>
    <m/>
    <s v="Contactos personales del empleador"/>
    <m/>
    <m/>
    <m/>
    <x v="0"/>
    <x v="0"/>
    <x v="0"/>
    <x v="1"/>
    <x v="0"/>
    <x v="2"/>
    <x v="0"/>
    <x v="2"/>
    <x v="2"/>
    <x v="0"/>
    <s v="Ninguna"/>
    <m/>
    <m/>
    <m/>
    <m/>
    <m/>
    <m/>
    <x v="1"/>
    <m/>
    <m/>
    <x v="1"/>
    <s v="Transformación de competencia"/>
    <m/>
    <m/>
    <x v="1"/>
    <x v="1"/>
    <x v="1"/>
    <x v="1"/>
    <x v="1"/>
    <x v="0"/>
    <m/>
    <m/>
    <x v="2"/>
    <s v="Poco probable"/>
    <s v="Probable"/>
    <s v="Probable"/>
    <s v="Probable"/>
    <s v="Probable"/>
    <x v="2"/>
    <m/>
    <m/>
    <m/>
    <m/>
    <m/>
    <m/>
    <m/>
    <m/>
    <m/>
    <m/>
    <m/>
    <m/>
    <m/>
    <m/>
    <m/>
    <m/>
    <m/>
    <m/>
    <m/>
    <m/>
    <m/>
    <m/>
    <m/>
    <m/>
    <m/>
    <m/>
    <m/>
    <m/>
    <m/>
    <m/>
    <m/>
    <m/>
    <m/>
    <m/>
    <m/>
    <x v="0"/>
    <m/>
    <m/>
    <m/>
    <m/>
    <m/>
    <m/>
    <m/>
    <m/>
    <m/>
    <x v="0"/>
    <x v="0"/>
    <x v="0"/>
    <x v="0"/>
    <x v="1"/>
    <x v="1"/>
    <x v="0"/>
    <x v="0"/>
    <m/>
    <x v="0"/>
    <s v="SISTEMAS INFORMATICOS PARA EL USO DE CAJAS DE AUTO SERVICIO"/>
    <s v="Herramientas digitales para la gestión y productividad"/>
    <s v="CAJERO"/>
    <n v="5230"/>
    <s v="FACTURACION"/>
    <s v="Facturación electrónica"/>
    <s v="PLAYEROS"/>
    <n v="5245"/>
    <s v="MANEJO CORRECTO DE LOS VOUCHER"/>
    <s v="OTROS"/>
    <s v="JEFA ADMINISTRATIVA"/>
    <n v="1219"/>
    <m/>
    <m/>
    <m/>
    <m/>
    <m/>
    <m/>
    <m/>
    <m/>
    <m/>
    <m/>
    <m/>
    <m/>
    <s v="Si"/>
    <s v="Si"/>
    <s v="No"/>
    <m/>
    <m/>
    <m/>
    <x v="1"/>
    <s v="Importante"/>
    <s v="Importante"/>
    <s v="Importante"/>
    <s v="Importante"/>
    <s v="Muy importante"/>
    <s v="Muy importante"/>
    <s v="Muy importante"/>
    <s v="Ninguna"/>
    <m/>
    <x v="1"/>
    <x v="0"/>
    <x v="0"/>
    <x v="1"/>
    <x v="2"/>
    <x v="0"/>
    <x v="0"/>
    <x v="0"/>
    <x v="0"/>
    <x v="0"/>
    <x v="0"/>
    <x v="0"/>
    <m/>
    <s v="Administrador/Contador"/>
    <m/>
    <n v="10"/>
    <n v="12"/>
    <s v="Completo"/>
    <m/>
    <m/>
    <m/>
    <m/>
    <m/>
    <m/>
    <m/>
    <s v="31 a 50 personas ocupadas"/>
    <s v="31 a 50 personas ocupadas"/>
    <x v="2"/>
    <s v="Comercio"/>
    <x v="0"/>
    <x v="0"/>
    <x v="0"/>
    <x v="0"/>
    <x v="1"/>
    <x v="0"/>
    <x v="0"/>
    <x v="0"/>
    <x v="0"/>
    <x v="0"/>
    <x v="1"/>
    <x v="0"/>
    <x v="0"/>
    <x v="0"/>
    <x v="0"/>
    <x v="0"/>
    <x v="0"/>
    <x v="0"/>
    <x v="1"/>
    <x v="1"/>
    <x v="0"/>
    <x v="1"/>
    <x v="1"/>
    <x v="0"/>
    <x v="0"/>
    <x v="0"/>
    <x v="0"/>
    <s v="USO Y MANEJO DE CAJAS"/>
    <s v="USO DE SISTEMAS Y SOFTWARE ESPECIALIZADOS"/>
    <s v="GESTIÓN ADMINISTRATIVA"/>
    <m/>
    <m/>
    <m/>
    <s v="ADMINISTRACIÓN Y GESTIÓN"/>
    <s v="TIC"/>
    <s v="ADMINISTRACIÓN Y GESTIÓN"/>
    <m/>
    <m/>
    <m/>
    <n v="12.5"/>
    <x v="1"/>
    <x v="1"/>
    <x v="0"/>
    <x v="0"/>
    <x v="0"/>
    <s v="Total"/>
  </r>
  <r>
    <n v="21117"/>
    <x v="0"/>
    <x v="0"/>
    <s v="San Roque"/>
    <n v="21002"/>
    <s v="FABRICACION DE MEDICAMENTOS DE USO VETERINARIO"/>
    <s v="Industria"/>
    <s v="Manufactura"/>
    <s v="Grandes (con 51 o más personas ocupadas)"/>
    <n v="15072024"/>
    <n v="15"/>
    <s v="Julio"/>
    <s v="Año Resultado Final"/>
    <n v="14"/>
    <n v="29"/>
    <n v="19072024"/>
    <n v="19"/>
    <s v="Julio"/>
    <s v="Año Resultado Final"/>
    <n v="1985"/>
    <n v="38"/>
    <x v="1"/>
    <s v="ELABORACION DE MEDICAMENTOS VETERINARIOS"/>
    <s v="Fabricación de medicamentos de uso veterinario"/>
    <s v="Casa Matriz"/>
    <x v="1"/>
    <n v="2"/>
    <n v="2"/>
    <n v="42"/>
    <n v="42"/>
    <n v="39"/>
    <n v="3"/>
    <n v="446.72727272727445"/>
    <n v="34.363636363636502"/>
    <n v="0"/>
    <n v="0"/>
    <n v="0"/>
    <n v="0"/>
    <n v="229.09090909090997"/>
    <n v="0"/>
    <n v="91.636363636363996"/>
    <n v="0"/>
    <n v="57.272727272727494"/>
    <n v="45.818181818181998"/>
    <n v="57.272727272727494"/>
    <n v="0"/>
    <n v="481.090909090911"/>
    <n v="42"/>
    <n v="0"/>
    <n v="0"/>
    <n v="0"/>
    <n v="0"/>
    <n v="20"/>
    <n v="0"/>
    <n v="8"/>
    <n v="0"/>
    <n v="5"/>
    <n v="4"/>
    <n v="5"/>
    <n v="0"/>
    <n v="42"/>
    <x v="0"/>
    <m/>
    <m/>
    <x v="0"/>
    <s v="Decisión del directorio/propietarios de la empresa"/>
    <m/>
    <x v="0"/>
    <m/>
    <m/>
    <x v="0"/>
    <m/>
    <m/>
    <x v="0"/>
    <m/>
    <m/>
    <x v="1"/>
    <m/>
    <n v="8131"/>
    <s v="OPERARIO DE PRODUCCION DE MEDICAMENTO"/>
    <s v="Sí"/>
    <s v="No"/>
    <s v="Sí"/>
    <n v="3122"/>
    <s v="ANALISTA DE CONTROL DE CALIDAD"/>
    <s v="Sí"/>
    <s v="Sí"/>
    <s v="No"/>
    <m/>
    <m/>
    <m/>
    <m/>
    <m/>
    <m/>
    <m/>
    <m/>
    <m/>
    <m/>
    <m/>
    <m/>
    <m/>
    <s v="Candidatos sin habilidades blandas o socioemocionales (proactividad, actitud de aprendizaje, compromiso, entre otros)"/>
    <m/>
    <m/>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0"/>
    <x v="1"/>
    <x v="0"/>
    <x v="0"/>
    <x v="1"/>
    <x v="0"/>
    <x v="0"/>
    <x v="0"/>
    <x v="0"/>
    <x v="0"/>
    <m/>
    <m/>
    <s v="Plataforma web privada gratuita (Bolsas de trabajo) (excluyendo redes sociales)"/>
    <s v="Redes sociales de la empresa (Facebook, Twitter, Instagram, etc)"/>
    <m/>
    <m/>
    <m/>
    <m/>
    <m/>
    <m/>
    <m/>
    <s v="Banco de currículos de la empresa"/>
    <m/>
    <m/>
    <x v="0"/>
    <x v="0"/>
    <x v="0"/>
    <x v="1"/>
    <x v="0"/>
    <x v="1"/>
    <x v="0"/>
    <x v="1"/>
    <x v="0"/>
    <x v="1"/>
    <s v="Ninguna"/>
    <m/>
    <m/>
    <m/>
    <m/>
    <m/>
    <m/>
    <x v="1"/>
    <m/>
    <s v="Nuevas contrataciones"/>
    <x v="3"/>
    <m/>
    <m/>
    <m/>
    <x v="0"/>
    <x v="0"/>
    <x v="1"/>
    <x v="0"/>
    <x v="0"/>
    <x v="1"/>
    <m/>
    <m/>
    <x v="1"/>
    <s v="Probable"/>
    <s v="Poco probable"/>
    <s v="Poco probable"/>
    <s v="Probable"/>
    <s v="Probable"/>
    <x v="0"/>
    <s v="Operario de produccion"/>
    <n v="8131"/>
    <n v="10"/>
    <n v="0"/>
    <n v="10"/>
    <n v="0"/>
    <n v="10"/>
    <s v="control de calidad"/>
    <n v="3122"/>
    <n v="5"/>
    <n v="5"/>
    <n v="5"/>
    <n v="5"/>
    <n v="5"/>
    <s v="jefe de produccion"/>
    <n v="3122"/>
    <n v="0"/>
    <n v="1"/>
    <n v="0"/>
    <n v="0"/>
    <n v="0"/>
    <m/>
    <m/>
    <m/>
    <m/>
    <m/>
    <m/>
    <m/>
    <m/>
    <m/>
    <m/>
    <m/>
    <m/>
    <m/>
    <m/>
    <x v="0"/>
    <m/>
    <m/>
    <m/>
    <m/>
    <m/>
    <m/>
    <m/>
    <m/>
    <m/>
    <x v="0"/>
    <x v="0"/>
    <x v="0"/>
    <x v="0"/>
    <x v="1"/>
    <x v="1"/>
    <x v="0"/>
    <x v="0"/>
    <m/>
    <x v="0"/>
    <s v="TECNICAS PARA ATENDER A LOS CLIENTES Y OPTIMIZAR LAS VENTAS."/>
    <s v="Técnicas de ventas"/>
    <s v="VENDEDOR DE MOSTRADOR"/>
    <n v="5223"/>
    <s v="TECNICAS EN UTILIZACION DE SISTEMAS INFORMATICOS"/>
    <s v="Operación básica de computadoras"/>
    <s v="VENDEDOR DE MOSTRADOR"/>
    <n v="5223"/>
    <s v="ESPECIALIZACION DE IDIOMAS PARA TRATO CON LOS CLIENTES EXTRANJEROS"/>
    <s v="Idiomas"/>
    <s v="VENDEDORES DE EXTERNOS"/>
    <n v="3322"/>
    <s v="QUE CONOZCAN METODOS DE CONDUCCION Y MANERA DE ORDENAR LOS PRODUCTOS EN EL VEHICULO PARA CONSERVACION DE LOS MISMOS EN EL TRASLADO."/>
    <s v="Conducción de vehículos"/>
    <s v="CHOFER DE PRODUCCION"/>
    <n v="8332"/>
    <s v="TECNICAS EN UTILIZACION DE SISTEMAS INFORMATICOS"/>
    <s v="Redes y sistemas informáticos"/>
    <s v="ENCARGADO DE IMPORTACION"/>
    <n v="2431"/>
    <s v="TECNICAS EN UTILIZACION DE SISTEMAS INFORMATICOS"/>
    <s v="Redes y sistemas informáticos"/>
    <s v="ASISTENTE DE RECURSOS HUMANOS"/>
    <n v="4416"/>
    <s v="Si"/>
    <s v="Si"/>
    <s v="Si"/>
    <s v="Si"/>
    <s v="Si"/>
    <s v="No"/>
    <x v="1"/>
    <s v="Importante"/>
    <s v="Importante"/>
    <s v="Importante"/>
    <s v="Importante"/>
    <s v="Importante"/>
    <s v="Importante"/>
    <s v="Importante"/>
    <s v="Ninguna"/>
    <m/>
    <x v="2"/>
    <x v="2"/>
    <x v="0"/>
    <x v="0"/>
    <x v="2"/>
    <x v="0"/>
    <x v="0"/>
    <x v="0"/>
    <x v="0"/>
    <x v="0"/>
    <x v="0"/>
    <x v="0"/>
    <m/>
    <s v="Jefe / Encargado (no propietario)"/>
    <m/>
    <n v="19"/>
    <n v="9"/>
    <s v="Completo"/>
    <m/>
    <m/>
    <m/>
    <m/>
    <m/>
    <m/>
    <s v="LA GERENTE GRAL AUTORIZO AL JEFE DE RRHH QUE NOS BRINDE LA ENTREVISTA"/>
    <s v="31 a 50 personas ocupadas"/>
    <s v="31 a 50 personas ocupadas"/>
    <x v="1"/>
    <s v="Manufactura"/>
    <x v="0"/>
    <x v="0"/>
    <x v="1"/>
    <x v="0"/>
    <x v="0"/>
    <x v="0"/>
    <x v="0"/>
    <x v="1"/>
    <x v="0"/>
    <x v="0"/>
    <x v="1"/>
    <x v="1"/>
    <x v="0"/>
    <x v="0"/>
    <x v="0"/>
    <x v="0"/>
    <x v="1"/>
    <x v="0"/>
    <x v="0"/>
    <x v="0"/>
    <x v="1"/>
    <x v="0"/>
    <x v="1"/>
    <x v="0"/>
    <x v="0"/>
    <x v="1"/>
    <x v="0"/>
    <s v="ATENCIÓN AL CLIENTE, RECEPCIÓN"/>
    <s v="OFIMATICA"/>
    <s v="IDIOMAS"/>
    <s v="TRANSPORTE Y LOGISTICA"/>
    <s v="OFIMATICA"/>
    <s v="OFIMATICA"/>
    <s v="ADMINISTRACIÓN Y GESTIÓN"/>
    <s v="TIC"/>
    <s v="IDIOMAS"/>
    <s v="TRANSPORTE Y LOGISTICA"/>
    <s v="TIC"/>
    <s v="TIC"/>
    <n v="11.454545454545499"/>
    <x v="1"/>
    <x v="2"/>
    <x v="0"/>
    <x v="0"/>
    <x v="0"/>
    <s v="Total"/>
  </r>
  <r>
    <n v="21127"/>
    <x v="0"/>
    <x v="1"/>
    <s v="Mariano Roque Alonso"/>
    <n v="25110"/>
    <s v="FABRICACION DE PUERTAS Y PORTONES DE METAL"/>
    <s v="Industria"/>
    <s v="Manufactura"/>
    <s v="Micro (5 a 10 personas ocupadas)"/>
    <n v="30072024"/>
    <n v="30"/>
    <s v="Julio"/>
    <s v="Año Resultado Final"/>
    <n v="13"/>
    <n v="57"/>
    <n v="30072024"/>
    <n v="30"/>
    <s v="Julio"/>
    <s v="Año Resultado Final"/>
    <n v="1994"/>
    <n v="29"/>
    <x v="2"/>
    <s v="FABRICACION DE PRODUCTOS METALICOS DE USO ESTRUCTURAL"/>
    <s v="Fabricación de productos metálicos para uso estructural"/>
    <s v="Único"/>
    <x v="0"/>
    <m/>
    <m/>
    <n v="6"/>
    <n v="6"/>
    <n v="4"/>
    <n v="2"/>
    <n v="19.17460317460316"/>
    <n v="9.5873015873015799"/>
    <n v="0"/>
    <n v="0"/>
    <n v="0"/>
    <n v="4.7936507936507899"/>
    <n v="14.380952380952369"/>
    <n v="0"/>
    <n v="0"/>
    <n v="0"/>
    <n v="4.7936507936507899"/>
    <n v="4.7936507936507899"/>
    <n v="0"/>
    <n v="0"/>
    <n v="28.761904761904738"/>
    <n v="6"/>
    <n v="0"/>
    <n v="0"/>
    <n v="0"/>
    <n v="1"/>
    <n v="3"/>
    <n v="0"/>
    <n v="0"/>
    <n v="0"/>
    <n v="1"/>
    <n v="1"/>
    <n v="0"/>
    <n v="0"/>
    <n v="6"/>
    <x v="1"/>
    <s v="Decisión del directorio/propietarios de la empresa"/>
    <m/>
    <x v="0"/>
    <s v="Decisión del directorio/propietarios de la empresa"/>
    <m/>
    <x v="0"/>
    <m/>
    <m/>
    <x v="0"/>
    <m/>
    <m/>
    <x v="0"/>
    <m/>
    <m/>
    <x v="1"/>
    <m/>
    <n v="7221"/>
    <s v="AYUDANTE DE HERRERÍA"/>
    <s v="Sí"/>
    <s v="No"/>
    <s v="No"/>
    <m/>
    <m/>
    <m/>
    <m/>
    <m/>
    <m/>
    <m/>
    <m/>
    <m/>
    <m/>
    <m/>
    <m/>
    <m/>
    <m/>
    <m/>
    <m/>
    <m/>
    <m/>
    <m/>
    <m/>
    <m/>
    <m/>
    <m/>
    <m/>
    <m/>
    <m/>
    <m/>
    <m/>
    <m/>
    <m/>
    <m/>
    <m/>
    <m/>
    <m/>
    <m/>
    <m/>
    <m/>
    <m/>
    <m/>
    <m/>
    <m/>
    <m/>
    <m/>
    <m/>
    <x v="0"/>
    <x v="0"/>
    <x v="0"/>
    <x v="0"/>
    <x v="0"/>
    <x v="1"/>
    <x v="0"/>
    <x v="0"/>
    <x v="0"/>
    <x v="0"/>
    <x v="1"/>
    <x v="1"/>
    <x v="0"/>
    <m/>
    <m/>
    <m/>
    <s v="Redes sociales de la empresa (Facebook, Twitter, Instagram, etc)"/>
    <m/>
    <m/>
    <s v="Recomendaciones de trabajadores de la empresa u otros actores"/>
    <m/>
    <m/>
    <s v="Avisos en las inmediaciones de la empresa"/>
    <s v="Contactos personales del empleador"/>
    <m/>
    <m/>
    <m/>
    <x v="0"/>
    <x v="0"/>
    <x v="0"/>
    <x v="0"/>
    <x v="0"/>
    <x v="0"/>
    <x v="0"/>
    <x v="0"/>
    <x v="0"/>
    <x v="0"/>
    <s v="Si utiliza actualmente"/>
    <s v="SG PRO SRL"/>
    <m/>
    <m/>
    <m/>
    <s v="Ambos"/>
    <m/>
    <x v="2"/>
    <m/>
    <m/>
    <x v="2"/>
    <s v="Ambos"/>
    <m/>
    <m/>
    <x v="0"/>
    <x v="0"/>
    <x v="1"/>
    <x v="0"/>
    <x v="0"/>
    <x v="0"/>
    <m/>
    <m/>
    <x v="0"/>
    <s v="Probable"/>
    <s v="Poco probable"/>
    <s v="Probable"/>
    <s v="Probable"/>
    <s v="Muy probable"/>
    <x v="0"/>
    <s v="OPERARIO de MAQUINA industrial"/>
    <n v="8122"/>
    <n v="2"/>
    <n v="2"/>
    <n v="2"/>
    <n v="2"/>
    <n v="2"/>
    <m/>
    <m/>
    <m/>
    <m/>
    <m/>
    <m/>
    <m/>
    <m/>
    <m/>
    <m/>
    <m/>
    <m/>
    <m/>
    <m/>
    <m/>
    <m/>
    <m/>
    <m/>
    <m/>
    <m/>
    <m/>
    <m/>
    <m/>
    <m/>
    <m/>
    <m/>
    <m/>
    <m/>
    <x v="0"/>
    <m/>
    <m/>
    <m/>
    <m/>
    <m/>
    <m/>
    <m/>
    <m/>
    <m/>
    <x v="1"/>
    <x v="0"/>
    <x v="0"/>
    <x v="0"/>
    <x v="1"/>
    <x v="0"/>
    <x v="0"/>
    <x v="0"/>
    <m/>
    <x v="0"/>
    <s v="PROTOCOLO DE SEGURIDAD EN METALÚRGICA"/>
    <s v="Seguridad industrial y salud ocupacional"/>
    <s v="HERRERO"/>
    <n v="7221"/>
    <m/>
    <m/>
    <m/>
    <m/>
    <m/>
    <m/>
    <m/>
    <m/>
    <m/>
    <m/>
    <m/>
    <m/>
    <m/>
    <m/>
    <m/>
    <m/>
    <m/>
    <m/>
    <m/>
    <m/>
    <s v="No"/>
    <m/>
    <m/>
    <m/>
    <m/>
    <m/>
    <x v="1"/>
    <s v="Muy importante"/>
    <s v="Importante"/>
    <s v="Importante"/>
    <s v="Importante"/>
    <s v="Importante"/>
    <s v="Muy importante"/>
    <s v="Muy importante"/>
    <s v="Ninguna"/>
    <m/>
    <x v="2"/>
    <x v="2"/>
    <x v="0"/>
    <x v="0"/>
    <x v="0"/>
    <x v="0"/>
    <x v="0"/>
    <x v="0"/>
    <x v="0"/>
    <x v="0"/>
    <x v="0"/>
    <x v="0"/>
    <m/>
    <s v="Dueño o propietario"/>
    <m/>
    <n v="20"/>
    <n v="6"/>
    <s v="Completo"/>
    <m/>
    <m/>
    <m/>
    <m/>
    <m/>
    <m/>
    <m/>
    <s v="5 a 10 personas ocupadas"/>
    <s v="5 a 10 personas ocupadas"/>
    <x v="1"/>
    <s v="Manufactura"/>
    <x v="0"/>
    <x v="0"/>
    <x v="0"/>
    <x v="0"/>
    <x v="0"/>
    <x v="0"/>
    <x v="1"/>
    <x v="0"/>
    <x v="0"/>
    <x v="0"/>
    <x v="1"/>
    <x v="0"/>
    <x v="0"/>
    <x v="0"/>
    <x v="0"/>
    <x v="0"/>
    <x v="1"/>
    <x v="0"/>
    <x v="0"/>
    <x v="1"/>
    <x v="0"/>
    <x v="1"/>
    <x v="0"/>
    <x v="0"/>
    <x v="1"/>
    <x v="0"/>
    <x v="0"/>
    <s v="SALUD Y SEGURIDAD OCUPACIONAL"/>
    <m/>
    <m/>
    <m/>
    <m/>
    <m/>
    <s v="SALUD Y SEGURIDAD OCUPACIONAL"/>
    <m/>
    <m/>
    <m/>
    <m/>
    <m/>
    <n v="4.7936507936507899"/>
    <x v="1"/>
    <x v="1"/>
    <x v="0"/>
    <x v="0"/>
    <x v="0"/>
    <s v="Total"/>
  </r>
  <r>
    <n v="21199"/>
    <x v="0"/>
    <x v="0"/>
    <s v="San Roque"/>
    <n v="47111"/>
    <s v="VENTA AL POR MENOR DE PRODUCTOS DE PRIMERA NECESIDAD EN SUPERMERCADO"/>
    <s v="Comercio"/>
    <s v="Comercio"/>
    <s v="Grandes (con 51 o más personas ocupadas)"/>
    <n v="16072024"/>
    <n v="16"/>
    <s v="Julio"/>
    <s v="Año Resultado Final"/>
    <n v="8"/>
    <n v="10"/>
    <n v="17072024"/>
    <n v="17"/>
    <s v="Julio"/>
    <s v="Año Resultado Final"/>
    <n v="2000"/>
    <n v="23"/>
    <x v="2"/>
    <s v="VENTA AL POR MENOR DE PRODUCTOS DE SUPERMERCADO"/>
    <s v="Comercio al por menor en hipermercados y supermercados"/>
    <s v="Casa Matriz"/>
    <x v="1"/>
    <n v="4"/>
    <n v="4"/>
    <n v="300"/>
    <n v="300"/>
    <n v="180"/>
    <n v="120"/>
    <n v="180"/>
    <n v="120"/>
    <n v="0"/>
    <n v="0"/>
    <n v="100"/>
    <n v="0"/>
    <n v="107"/>
    <n v="0"/>
    <n v="10"/>
    <n v="0"/>
    <n v="50"/>
    <n v="20"/>
    <n v="10"/>
    <n v="3"/>
    <n v="300"/>
    <n v="300"/>
    <n v="0"/>
    <n v="0"/>
    <n v="100"/>
    <n v="0"/>
    <n v="107"/>
    <n v="0"/>
    <n v="10"/>
    <n v="0"/>
    <n v="50"/>
    <n v="20"/>
    <n v="10"/>
    <n v="3"/>
    <n v="300"/>
    <x v="1"/>
    <s v="Decisión del directorio/propietarios de la empresa"/>
    <m/>
    <x v="0"/>
    <s v="Decisión del directorio/propietarios de la empresa"/>
    <m/>
    <x v="1"/>
    <s v="Decisión del directorio/propietarios de la empresa"/>
    <m/>
    <x v="1"/>
    <s v="Ley para incorporación de personas con discapacidad (Ley 4962/13)"/>
    <m/>
    <x v="0"/>
    <m/>
    <m/>
    <x v="1"/>
    <m/>
    <n v="9334"/>
    <s v="REPOSITOR"/>
    <s v="Sí"/>
    <s v="No"/>
    <s v="Sí"/>
    <n v="5230"/>
    <s v="CAJEROS"/>
    <s v="Sí"/>
    <s v="No"/>
    <s v="Sí"/>
    <n v="7511"/>
    <s v="CARNICERO"/>
    <s v="Sí"/>
    <s v="Sí"/>
    <m/>
    <m/>
    <m/>
    <m/>
    <m/>
    <m/>
    <m/>
    <m/>
    <m/>
    <m/>
    <m/>
    <m/>
    <m/>
    <m/>
    <m/>
    <m/>
    <s v="Candidatos sin capacitación o habilidades técnicas necesarios"/>
    <m/>
    <m/>
    <m/>
    <m/>
    <s v="Falta de postulantes/candidatos"/>
    <m/>
    <m/>
    <m/>
    <s v="Capacitar a los trabajadores actuales para que puedan cumplir funciones que estaban asignadas a esa vacante"/>
    <m/>
    <m/>
    <m/>
    <m/>
    <m/>
    <s v="Aumentar los esfuerzos en el reclutamiento (más divulgación de la vacante, más bolsas de empleo)"/>
    <m/>
    <m/>
    <m/>
    <x v="1"/>
    <x v="0"/>
    <x v="0"/>
    <x v="0"/>
    <x v="1"/>
    <x v="1"/>
    <x v="0"/>
    <x v="1"/>
    <x v="0"/>
    <x v="0"/>
    <x v="0"/>
    <x v="0"/>
    <x v="0"/>
    <m/>
    <s v="Anuncio en un medio de prensa impreso"/>
    <s v="Plataforma web privada gratuita (Bolsas de trabajo) (excluyendo redes sociales)"/>
    <s v="Redes sociales de la empresa (Facebook, Twitter, Instagram, etc)"/>
    <s v="Servicio Público de Empleo del Ministerio de Trabajo"/>
    <m/>
    <s v="Recomendaciones de trabajadores de la empresa u otros actores"/>
    <m/>
    <s v="Ferias de empleo"/>
    <m/>
    <m/>
    <s v="Banco de currículos de la empresa"/>
    <m/>
    <m/>
    <x v="0"/>
    <x v="0"/>
    <x v="0"/>
    <x v="1"/>
    <x v="0"/>
    <x v="1"/>
    <x v="0"/>
    <x v="2"/>
    <x v="1"/>
    <x v="1"/>
    <s v="Ninguna"/>
    <m/>
    <m/>
    <m/>
    <m/>
    <m/>
    <m/>
    <x v="1"/>
    <m/>
    <m/>
    <x v="1"/>
    <m/>
    <m/>
    <m/>
    <x v="1"/>
    <x v="1"/>
    <x v="1"/>
    <x v="1"/>
    <x v="1"/>
    <x v="1"/>
    <m/>
    <m/>
    <x v="3"/>
    <s v="Probable"/>
    <s v="Poco probable"/>
    <s v="Poco probable"/>
    <s v="Probable"/>
    <s v="Probable"/>
    <x v="0"/>
    <s v="repositor"/>
    <n v="9334"/>
    <n v="0"/>
    <n v="2"/>
    <n v="0"/>
    <n v="2"/>
    <n v="1"/>
    <s v="cajeros"/>
    <n v="5230"/>
    <n v="3"/>
    <n v="0"/>
    <n v="2"/>
    <n v="0"/>
    <n v="2"/>
    <s v="panadero"/>
    <n v="7512"/>
    <n v="1"/>
    <n v="1"/>
    <n v="0"/>
    <n v="1"/>
    <n v="0"/>
    <m/>
    <m/>
    <m/>
    <m/>
    <m/>
    <m/>
    <m/>
    <m/>
    <m/>
    <m/>
    <m/>
    <m/>
    <m/>
    <m/>
    <x v="0"/>
    <m/>
    <m/>
    <m/>
    <m/>
    <m/>
    <m/>
    <m/>
    <m/>
    <m/>
    <x v="0"/>
    <x v="0"/>
    <x v="0"/>
    <x v="0"/>
    <x v="1"/>
    <x v="1"/>
    <x v="0"/>
    <x v="0"/>
    <m/>
    <x v="0"/>
    <s v="CAPACITACION DE VENTA"/>
    <s v="Técnicas de ventas"/>
    <s v="REPOSITOR"/>
    <n v="9334"/>
    <s v="CAPACITACION DE VENTA"/>
    <s v="Técnicas de ventas"/>
    <s v="CAJEROS"/>
    <n v="5230"/>
    <s v="CAPACITACION DE MANEJO DE HERRAMIENTAS DE CARNICERO"/>
    <s v="Carnicería"/>
    <s v="CARNICERO"/>
    <n v="7511"/>
    <s v="CAPACITACION DE PANADERIA Y CONFITERIA"/>
    <s v="Panadería y confitería"/>
    <s v="PANADERO"/>
    <n v="7512"/>
    <s v="CAPACITACION DE PANADERIA Y CONFITERIA"/>
    <s v="Panadería y confitería"/>
    <s v="CONFITERO"/>
    <n v="7512"/>
    <s v="CAPACITACION DE COCINA"/>
    <s v="Cocina"/>
    <s v="COCINERO"/>
    <n v="5120"/>
    <s v="Si"/>
    <s v="Si"/>
    <s v="Si"/>
    <s v="Si"/>
    <s v="Si"/>
    <s v="No"/>
    <x v="1"/>
    <s v="Muy importante"/>
    <s v="Importante"/>
    <s v="Muy importante"/>
    <s v="Muy importante"/>
    <s v="Muy importante"/>
    <s v="Muy importante"/>
    <s v="Muy importante"/>
    <s v="Ninguna"/>
    <m/>
    <x v="1"/>
    <x v="2"/>
    <x v="0"/>
    <x v="0"/>
    <x v="0"/>
    <x v="1"/>
    <x v="0"/>
    <x v="0"/>
    <x v="0"/>
    <x v="0"/>
    <x v="0"/>
    <x v="0"/>
    <m/>
    <s v="Gerente / Directivo"/>
    <m/>
    <n v="9"/>
    <n v="26"/>
    <s v="Completo"/>
    <m/>
    <m/>
    <m/>
    <m/>
    <m/>
    <m/>
    <s v="NINGUNA"/>
    <s v="51 y más personas ocupadas"/>
    <s v="51 y más personas ocupadas"/>
    <x v="2"/>
    <s v="Comercio"/>
    <x v="0"/>
    <x v="0"/>
    <x v="0"/>
    <x v="0"/>
    <x v="1"/>
    <x v="0"/>
    <x v="1"/>
    <x v="0"/>
    <x v="1"/>
    <x v="0"/>
    <x v="1"/>
    <x v="0"/>
    <x v="0"/>
    <x v="1"/>
    <x v="0"/>
    <x v="1"/>
    <x v="0"/>
    <x v="1"/>
    <x v="0"/>
    <x v="1"/>
    <x v="0"/>
    <x v="1"/>
    <x v="1"/>
    <x v="0"/>
    <x v="1"/>
    <x v="0"/>
    <x v="1"/>
    <s v="VENTA"/>
    <s v="VENTA"/>
    <s v="CARNICERIA"/>
    <s v="PANADERIA Y CONFITERIA"/>
    <s v="PANADERIA Y CONFITERIA"/>
    <s v="GASTRONOMIA"/>
    <s v="ADMINISTRACIÓN Y GESTIÓN"/>
    <s v="ADMINISTRACIÓN Y GESTIÓN"/>
    <s v="ALIMENTOS"/>
    <s v="ALIMENTOS"/>
    <s v="ALIMENTOS"/>
    <s v="ALIMENTOS"/>
    <n v="1"/>
    <x v="1"/>
    <x v="2"/>
    <x v="1"/>
    <x v="0"/>
    <x v="0"/>
    <s v="Total"/>
  </r>
  <r>
    <n v="21214"/>
    <x v="0"/>
    <x v="0"/>
    <s v="San Roque"/>
    <n v="46302"/>
    <s v="COMERCIO AL POR MAYOR DE PRODUCTOS ALIMENTICIOS"/>
    <s v="Comercio"/>
    <s v="Comercio"/>
    <s v="Grandes (con 51 o más personas ocupadas)"/>
    <n v="14062024"/>
    <n v="14"/>
    <s v="Junio"/>
    <s v="Año Resultado Final"/>
    <n v="9"/>
    <n v="36"/>
    <n v="14062024"/>
    <n v="14"/>
    <s v="Junio"/>
    <s v="Año Resultado Final"/>
    <n v="1977"/>
    <n v="46"/>
    <x v="1"/>
    <s v="COMERCIO AL POR MAYOR DE PRODUCTOS ALIMENTICIOS"/>
    <s v="Comercio al por mayor de comestibles, excepto carnes"/>
    <s v="Casa Matriz"/>
    <x v="1"/>
    <n v="5"/>
    <n v="1"/>
    <n v="220"/>
    <n v="140"/>
    <n v="84"/>
    <n v="56"/>
    <n v="1081.0434782608691"/>
    <n v="720.69565217391278"/>
    <n v="0"/>
    <n v="0"/>
    <n v="0"/>
    <n v="0"/>
    <n v="1029.565217391304"/>
    <n v="0"/>
    <n v="0"/>
    <n v="0"/>
    <n v="386.08695652173895"/>
    <n v="257.39130434782601"/>
    <n v="128.695652173913"/>
    <n v="0"/>
    <n v="1801.7391304347818"/>
    <n v="140"/>
    <n v="0"/>
    <n v="0"/>
    <n v="0"/>
    <n v="0"/>
    <n v="80"/>
    <n v="0"/>
    <n v="0"/>
    <n v="0"/>
    <n v="30"/>
    <n v="20"/>
    <n v="10"/>
    <n v="0"/>
    <n v="140"/>
    <x v="0"/>
    <m/>
    <m/>
    <x v="1"/>
    <m/>
    <m/>
    <x v="0"/>
    <m/>
    <m/>
    <x v="0"/>
    <m/>
    <m/>
    <x v="0"/>
    <m/>
    <m/>
    <x v="1"/>
    <m/>
    <n v="3322"/>
    <s v="VENDEDOR PREVENTISTA"/>
    <s v="Sí"/>
    <s v="No"/>
    <s v="Sí"/>
    <n v="2413"/>
    <s v="ANALISTA DE DATOS DE MERCADO"/>
    <s v="Sí"/>
    <s v="Sí"/>
    <s v="Sí"/>
    <n v="5222"/>
    <s v="SUPERVISOR DE VENTAS"/>
    <s v="No"/>
    <s v="Sí"/>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m/>
    <m/>
    <s v="Candidatos con falt de experiencia laboral"/>
    <s v="Candidatos que no aceptaron las condiciones laborales ofrecidas (ubicación, horario, remuneración)"/>
    <s v="Falta de postulantes/candidatos"/>
    <m/>
    <m/>
    <s v="Aumentar la remuneración para hacer la vacante más atractiva"/>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1"/>
    <x v="1"/>
    <x v="0"/>
    <x v="0"/>
    <x v="0"/>
    <x v="0"/>
    <x v="0"/>
    <x v="1"/>
    <x v="1"/>
    <x v="0"/>
    <x v="0"/>
    <x v="0"/>
    <x v="0"/>
    <m/>
    <m/>
    <m/>
    <s v="Redes sociales de la empresa (Facebook, Twitter, Instagram, etc)"/>
    <m/>
    <s v="Redes de profesionales o egresados"/>
    <s v="Recomendaciones de trabajadores de la empresa u otros actores"/>
    <s v="Contratación de empresas de reclutamiento"/>
    <m/>
    <m/>
    <m/>
    <s v="Banco de currículos de la empresa"/>
    <m/>
    <m/>
    <x v="0"/>
    <x v="0"/>
    <x v="0"/>
    <x v="1"/>
    <x v="0"/>
    <x v="1"/>
    <x v="0"/>
    <x v="1"/>
    <x v="0"/>
    <x v="0"/>
    <s v="Ninguna"/>
    <m/>
    <m/>
    <m/>
    <m/>
    <m/>
    <m/>
    <x v="1"/>
    <m/>
    <s v="Ambos"/>
    <x v="2"/>
    <s v="Ambos"/>
    <m/>
    <m/>
    <x v="0"/>
    <x v="0"/>
    <x v="1"/>
    <x v="0"/>
    <x v="0"/>
    <x v="1"/>
    <m/>
    <m/>
    <x v="2"/>
    <s v="Poco probable"/>
    <s v="Poco probable"/>
    <s v="Probable"/>
    <s v="Muy probable"/>
    <s v="Muy probable"/>
    <x v="2"/>
    <m/>
    <m/>
    <m/>
    <m/>
    <m/>
    <m/>
    <m/>
    <m/>
    <m/>
    <m/>
    <m/>
    <m/>
    <m/>
    <m/>
    <m/>
    <m/>
    <m/>
    <m/>
    <m/>
    <m/>
    <m/>
    <m/>
    <m/>
    <m/>
    <m/>
    <m/>
    <m/>
    <m/>
    <m/>
    <m/>
    <m/>
    <m/>
    <m/>
    <m/>
    <m/>
    <x v="0"/>
    <m/>
    <m/>
    <m/>
    <m/>
    <m/>
    <m/>
    <m/>
    <m/>
    <m/>
    <x v="0"/>
    <x v="0"/>
    <x v="0"/>
    <x v="0"/>
    <x v="1"/>
    <x v="1"/>
    <x v="0"/>
    <x v="0"/>
    <m/>
    <x v="0"/>
    <s v="SEGURIDAD Y PREVENCIÓN DE ACCIDENTES"/>
    <s v="Seguridad industrial y salud ocupacional"/>
    <s v="AUXILIAR DE DEPOSITO DE PRODUCTOS ALIMENTICIOS"/>
    <n v="9333"/>
    <s v="MANEJO DE MONTACARGAS"/>
    <s v="Operación y mantenimiento de maquinarias industriales"/>
    <s v="AUXILIAR DE DEPOSITO DE PRODUCTOS ALIMENTICIOS"/>
    <n v="9333"/>
    <m/>
    <m/>
    <m/>
    <m/>
    <m/>
    <m/>
    <m/>
    <m/>
    <m/>
    <m/>
    <m/>
    <m/>
    <m/>
    <m/>
    <m/>
    <m/>
    <s v="Si"/>
    <s v="No"/>
    <m/>
    <m/>
    <m/>
    <m/>
    <x v="1"/>
    <s v="Importante"/>
    <s v="Muy importante"/>
    <s v="Muy importante"/>
    <s v="Muy importante"/>
    <s v="Importante"/>
    <s v="Muy importante"/>
    <s v="Importante"/>
    <s v="Ninguna"/>
    <m/>
    <x v="2"/>
    <x v="2"/>
    <x v="0"/>
    <x v="0"/>
    <x v="0"/>
    <x v="0"/>
    <x v="0"/>
    <x v="0"/>
    <x v="0"/>
    <x v="0"/>
    <x v="0"/>
    <x v="0"/>
    <m/>
    <s v="Jefe / Encargado (no propietario)"/>
    <m/>
    <n v="10"/>
    <n v="39"/>
    <s v="Completo"/>
    <m/>
    <m/>
    <m/>
    <m/>
    <m/>
    <m/>
    <m/>
    <s v="51 y más personas ocupadas"/>
    <s v="51 y más personas ocupadas"/>
    <x v="2"/>
    <s v="Comercio"/>
    <x v="0"/>
    <x v="1"/>
    <x v="1"/>
    <x v="0"/>
    <x v="1"/>
    <x v="0"/>
    <x v="0"/>
    <x v="0"/>
    <x v="0"/>
    <x v="0"/>
    <x v="1"/>
    <x v="0"/>
    <x v="0"/>
    <x v="0"/>
    <x v="0"/>
    <x v="0"/>
    <x v="0"/>
    <x v="0"/>
    <x v="0"/>
    <x v="1"/>
    <x v="0"/>
    <x v="1"/>
    <x v="0"/>
    <x v="0"/>
    <x v="0"/>
    <x v="0"/>
    <x v="1"/>
    <s v="SALUD Y SEGURIDAD OCUPACIONAL"/>
    <s v="USO Y REPARACIÓN DE MAQUINARIAS, HERRAMIENTAS Y EQUIPOS"/>
    <m/>
    <m/>
    <m/>
    <m/>
    <s v="SALUD Y SEGURIDAD OCUPACIONAL"/>
    <s v="USO Y REPARACIÓN DE MAQUINARIAS, HERRAMIENTAS Y EQUIPOS"/>
    <m/>
    <m/>
    <m/>
    <m/>
    <n v="12.869565217391299"/>
    <x v="2"/>
    <x v="2"/>
    <x v="0"/>
    <x v="0"/>
    <x v="0"/>
    <s v="Total"/>
  </r>
  <r>
    <n v="21219"/>
    <x v="0"/>
    <x v="0"/>
    <s v="San Roque"/>
    <n v="46510"/>
    <s v="COMERCIO DE EQUIPOS INFORMATICOS AL POR MAYOR"/>
    <s v="Comercio"/>
    <s v="Comercio"/>
    <s v="Pequeñas (11 a 30 personas ocupadas)"/>
    <n v="3072024"/>
    <n v="3"/>
    <s v="Julio"/>
    <s v="Año Resultado Final"/>
    <n v="9"/>
    <n v="57"/>
    <n v="25072024"/>
    <n v="25"/>
    <s v="Julio"/>
    <s v="Año Resultado Final"/>
    <n v="1995"/>
    <n v="28"/>
    <x v="2"/>
    <s v="COMERCIO AL POR MAYOR DE EQUIPOS INFORMATICOS"/>
    <s v="Comercio al por mayor de equipos informáticos y software"/>
    <s v="Casa Matriz"/>
    <x v="1"/>
    <n v="2"/>
    <n v="1"/>
    <n v="33"/>
    <n v="31"/>
    <n v="19"/>
    <n v="12"/>
    <n v="237.5"/>
    <n v="150"/>
    <n v="0"/>
    <n v="0"/>
    <n v="0"/>
    <n v="0"/>
    <n v="125"/>
    <n v="0"/>
    <n v="75"/>
    <n v="0"/>
    <n v="62.5"/>
    <n v="125"/>
    <n v="0"/>
    <n v="0"/>
    <n v="387.5"/>
    <n v="31"/>
    <n v="0"/>
    <n v="0"/>
    <n v="0"/>
    <n v="0"/>
    <n v="10"/>
    <n v="0"/>
    <n v="6"/>
    <n v="0"/>
    <n v="5"/>
    <n v="10"/>
    <n v="0"/>
    <n v="0"/>
    <n v="31"/>
    <x v="0"/>
    <m/>
    <m/>
    <x v="0"/>
    <s v="Convenios con organizaciones privadas y/o ONG"/>
    <m/>
    <x v="0"/>
    <m/>
    <m/>
    <x v="0"/>
    <m/>
    <m/>
    <x v="0"/>
    <m/>
    <m/>
    <x v="1"/>
    <m/>
    <n v="8332"/>
    <s v="CHOFER DE CAMION"/>
    <s v="Sí"/>
    <s v="No"/>
    <s v="Sí"/>
    <n v="4226"/>
    <s v="RECEPCIONISTA"/>
    <s v="Sí"/>
    <s v="No"/>
    <s v="No"/>
    <m/>
    <m/>
    <m/>
    <m/>
    <m/>
    <m/>
    <m/>
    <m/>
    <m/>
    <m/>
    <m/>
    <m/>
    <m/>
    <m/>
    <m/>
    <m/>
    <m/>
    <m/>
    <m/>
    <m/>
    <m/>
    <m/>
    <m/>
    <m/>
    <m/>
    <m/>
    <m/>
    <m/>
    <m/>
    <m/>
    <m/>
    <m/>
    <m/>
    <m/>
    <m/>
    <m/>
    <m/>
    <m/>
    <m/>
    <x v="0"/>
    <x v="0"/>
    <x v="0"/>
    <x v="0"/>
    <x v="0"/>
    <x v="0"/>
    <x v="0"/>
    <x v="1"/>
    <x v="1"/>
    <x v="0"/>
    <x v="0"/>
    <x v="0"/>
    <x v="1"/>
    <s v="EN BUEN ESTADOMDE SÁLUD"/>
    <m/>
    <m/>
    <s v="Redes sociales de la empresa (Facebook, Twitter, Instagram, etc)"/>
    <m/>
    <m/>
    <s v="Recomendaciones de trabajadores de la empresa u otros actores"/>
    <m/>
    <m/>
    <m/>
    <m/>
    <m/>
    <m/>
    <m/>
    <x v="0"/>
    <x v="0"/>
    <x v="0"/>
    <x v="1"/>
    <x v="0"/>
    <x v="1"/>
    <x v="0"/>
    <x v="2"/>
    <x v="0"/>
    <x v="2"/>
    <s v="Ninguna"/>
    <m/>
    <m/>
    <m/>
    <m/>
    <m/>
    <m/>
    <x v="1"/>
    <m/>
    <m/>
    <x v="0"/>
    <m/>
    <m/>
    <m/>
    <x v="1"/>
    <x v="1"/>
    <x v="1"/>
    <x v="0"/>
    <x v="0"/>
    <x v="1"/>
    <m/>
    <m/>
    <x v="2"/>
    <s v="Probable"/>
    <s v="Poco probable"/>
    <s v="Probable"/>
    <s v="Probable"/>
    <s v="Probable"/>
    <x v="0"/>
    <s v="VENDEDOR DIGITALES"/>
    <n v="5244"/>
    <n v="2"/>
    <n v="0"/>
    <n v="0"/>
    <n v="0"/>
    <n v="0"/>
    <s v="TECNICOS INFORMATICOS"/>
    <n v="3511"/>
    <n v="2"/>
    <n v="0"/>
    <n v="0"/>
    <n v="0"/>
    <n v="0"/>
    <s v="ayudante de logiostica"/>
    <n v="9333"/>
    <n v="2"/>
    <n v="0"/>
    <n v="0"/>
    <n v="0"/>
    <n v="0"/>
    <m/>
    <m/>
    <m/>
    <m/>
    <m/>
    <m/>
    <m/>
    <m/>
    <m/>
    <m/>
    <m/>
    <m/>
    <m/>
    <m/>
    <x v="0"/>
    <m/>
    <m/>
    <m/>
    <m/>
    <m/>
    <m/>
    <m/>
    <m/>
    <m/>
    <x v="0"/>
    <x v="0"/>
    <x v="0"/>
    <x v="1"/>
    <x v="1"/>
    <x v="1"/>
    <x v="0"/>
    <x v="0"/>
    <m/>
    <x v="0"/>
    <s v="PRIMEROS AUXILIOS BÁSICO"/>
    <s v="Primeros auxilios"/>
    <s v="TECNICOS INFORMATICOS"/>
    <n v="3511"/>
    <m/>
    <m/>
    <m/>
    <m/>
    <m/>
    <m/>
    <m/>
    <m/>
    <m/>
    <m/>
    <m/>
    <m/>
    <m/>
    <m/>
    <m/>
    <m/>
    <m/>
    <m/>
    <m/>
    <m/>
    <s v="No"/>
    <m/>
    <m/>
    <m/>
    <m/>
    <m/>
    <x v="1"/>
    <s v="Muy importante"/>
    <s v="Muy importante"/>
    <s v="Muy importante"/>
    <s v="Importante"/>
    <s v="Importante"/>
    <s v="Muy importante"/>
    <s v="Importante"/>
    <s v="Ninguna"/>
    <m/>
    <x v="2"/>
    <x v="2"/>
    <x v="0"/>
    <x v="0"/>
    <x v="0"/>
    <x v="0"/>
    <x v="0"/>
    <x v="0"/>
    <x v="0"/>
    <x v="0"/>
    <x v="0"/>
    <x v="0"/>
    <m/>
    <s v="Gerente / Directivo"/>
    <m/>
    <n v="7"/>
    <n v="56"/>
    <s v="Completo"/>
    <m/>
    <m/>
    <m/>
    <m/>
    <m/>
    <m/>
    <m/>
    <s v="31 a 50 personas ocupadas"/>
    <s v="31 a 50 personas ocupadas"/>
    <x v="2"/>
    <s v="Comercio"/>
    <x v="0"/>
    <x v="0"/>
    <x v="0"/>
    <x v="1"/>
    <x v="0"/>
    <x v="0"/>
    <x v="0"/>
    <x v="1"/>
    <x v="0"/>
    <x v="0"/>
    <x v="1"/>
    <x v="1"/>
    <x v="0"/>
    <x v="1"/>
    <x v="0"/>
    <x v="0"/>
    <x v="0"/>
    <x v="1"/>
    <x v="0"/>
    <x v="1"/>
    <x v="1"/>
    <x v="1"/>
    <x v="0"/>
    <x v="0"/>
    <x v="0"/>
    <x v="0"/>
    <x v="0"/>
    <s v="SINIESTROS Y PRIMEROS AUXILIOS"/>
    <m/>
    <m/>
    <m/>
    <m/>
    <m/>
    <s v="SINIESTROS Y PRIMEROS AUXILIOS"/>
    <m/>
    <m/>
    <m/>
    <m/>
    <m/>
    <n v="12.5"/>
    <x v="1"/>
    <x v="1"/>
    <x v="0"/>
    <x v="0"/>
    <x v="0"/>
    <s v="Total"/>
  </r>
  <r>
    <n v="21435"/>
    <x v="0"/>
    <x v="1"/>
    <s v="Fernando de la Mora"/>
    <n v="56102"/>
    <s v="SERVICIOS DE ROTISERIAS"/>
    <s v="Servicio"/>
    <s v="Restaurantes y hoteles"/>
    <s v="Micro (5 a 10 personas ocupadas)"/>
    <n v="30072024"/>
    <n v="30"/>
    <s v="Julio"/>
    <s v="Año Resultado Final"/>
    <n v="13"/>
    <n v="8"/>
    <n v="2082024"/>
    <n v="2"/>
    <s v="Agosto"/>
    <s v="Año Resultado Final"/>
    <n v="2017"/>
    <n v="6"/>
    <x v="3"/>
    <s v="VENTA DE ALIMENTOS DE ROTISERIA"/>
    <s v="Rotiserías"/>
    <s v="Único"/>
    <x v="0"/>
    <m/>
    <m/>
    <n v="5"/>
    <n v="5"/>
    <n v="2"/>
    <n v="3"/>
    <n v="6.7891891891891802"/>
    <n v="10.18378378378377"/>
    <n v="0"/>
    <n v="0"/>
    <n v="0"/>
    <n v="0"/>
    <n v="13.57837837837836"/>
    <n v="0"/>
    <n v="0"/>
    <n v="0"/>
    <n v="0"/>
    <n v="3.3945945945945901"/>
    <n v="0"/>
    <n v="0"/>
    <n v="16.972972972972951"/>
    <n v="5"/>
    <n v="0"/>
    <n v="0"/>
    <n v="0"/>
    <n v="0"/>
    <n v="4"/>
    <n v="0"/>
    <n v="0"/>
    <n v="0"/>
    <n v="0"/>
    <n v="1"/>
    <n v="0"/>
    <n v="0"/>
    <n v="5"/>
    <x v="0"/>
    <m/>
    <m/>
    <x v="1"/>
    <m/>
    <m/>
    <x v="0"/>
    <m/>
    <m/>
    <x v="0"/>
    <m/>
    <m/>
    <x v="0"/>
    <m/>
    <m/>
    <x v="0"/>
    <m/>
    <m/>
    <m/>
    <m/>
    <m/>
    <m/>
    <m/>
    <m/>
    <m/>
    <m/>
    <m/>
    <m/>
    <m/>
    <m/>
    <m/>
    <m/>
    <m/>
    <m/>
    <m/>
    <m/>
    <m/>
    <m/>
    <m/>
    <m/>
    <m/>
    <m/>
    <m/>
    <m/>
    <m/>
    <m/>
    <m/>
    <m/>
    <m/>
    <m/>
    <m/>
    <m/>
    <m/>
    <m/>
    <m/>
    <m/>
    <m/>
    <m/>
    <m/>
    <m/>
    <m/>
    <m/>
    <m/>
    <m/>
    <m/>
    <m/>
    <x v="1"/>
    <x v="0"/>
    <x v="0"/>
    <x v="0"/>
    <x v="0"/>
    <x v="0"/>
    <x v="0"/>
    <x v="1"/>
    <x v="0"/>
    <x v="0"/>
    <x v="1"/>
    <x v="1"/>
    <x v="0"/>
    <m/>
    <m/>
    <m/>
    <m/>
    <m/>
    <m/>
    <s v="Recomendaciones de trabajadores de la empresa u otros actores"/>
    <m/>
    <m/>
    <m/>
    <s v="Contactos personales del empleador"/>
    <s v="Banco de currículos de la empresa"/>
    <m/>
    <m/>
    <x v="0"/>
    <x v="0"/>
    <x v="0"/>
    <x v="1"/>
    <x v="0"/>
    <x v="2"/>
    <x v="0"/>
    <x v="2"/>
    <x v="1"/>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Muy importante"/>
    <s v="Muy importante"/>
    <s v="Importante"/>
    <s v="Muy importante"/>
    <s v="Muy importante"/>
    <s v="Ninguna"/>
    <m/>
    <x v="2"/>
    <x v="2"/>
    <x v="0"/>
    <x v="0"/>
    <x v="2"/>
    <x v="0"/>
    <x v="0"/>
    <x v="0"/>
    <x v="0"/>
    <x v="0"/>
    <x v="0"/>
    <x v="0"/>
    <m/>
    <s v="Dueño o propietario"/>
    <m/>
    <n v="10"/>
    <n v="32"/>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1"/>
    <x v="1"/>
    <x v="2"/>
    <s v="Total"/>
  </r>
  <r>
    <n v="21516"/>
    <x v="0"/>
    <x v="0"/>
    <s v="San Roque"/>
    <n v="42100"/>
    <s v="ACTIVIDAD DE CONSTRUCCION DE OBRAS VIALES"/>
    <s v="Industria"/>
    <s v="Construcción"/>
    <s v="Medianas (31 a 50 personas ocupadas)"/>
    <n v="6062024"/>
    <n v="6"/>
    <s v="Junio"/>
    <s v="Año Resultado Final"/>
    <n v="14"/>
    <n v="56"/>
    <n v="6062024"/>
    <n v="6"/>
    <s v="Junio"/>
    <s v="Año Resultado Final"/>
    <n v="1977"/>
    <n v="46"/>
    <x v="1"/>
    <s v="ACTIVIDADES DE CONSTRUCCION DE OBRAS VIALES"/>
    <s v="Construcción de carreteras y vías férreas, puentes y túneles"/>
    <s v="Único"/>
    <x v="0"/>
    <m/>
    <m/>
    <n v="15"/>
    <n v="15"/>
    <n v="12"/>
    <n v="3"/>
    <n v="95.744680851063848"/>
    <n v="23.936170212765962"/>
    <n v="0"/>
    <n v="0"/>
    <n v="0"/>
    <n v="0"/>
    <n v="7.9787234042553203"/>
    <n v="0"/>
    <n v="0"/>
    <n v="0"/>
    <n v="63.829787234042563"/>
    <n v="39.893617021276604"/>
    <n v="0"/>
    <n v="7.9787234042553203"/>
    <n v="119.68085106382981"/>
    <n v="15"/>
    <n v="0"/>
    <n v="0"/>
    <n v="0"/>
    <n v="0"/>
    <n v="1"/>
    <n v="0"/>
    <n v="0"/>
    <n v="0"/>
    <n v="8"/>
    <n v="5"/>
    <n v="0"/>
    <n v="1"/>
    <n v="15"/>
    <x v="1"/>
    <s v="Decisión del directorio/propietarios de la empresa"/>
    <m/>
    <x v="0"/>
    <s v="Decisión del directorio/propietarios de la empresa"/>
    <m/>
    <x v="0"/>
    <m/>
    <m/>
    <x v="0"/>
    <m/>
    <m/>
    <x v="0"/>
    <m/>
    <m/>
    <x v="0"/>
    <m/>
    <m/>
    <m/>
    <m/>
    <m/>
    <m/>
    <m/>
    <m/>
    <m/>
    <m/>
    <m/>
    <m/>
    <m/>
    <m/>
    <m/>
    <m/>
    <m/>
    <m/>
    <m/>
    <m/>
    <m/>
    <m/>
    <m/>
    <m/>
    <m/>
    <m/>
    <m/>
    <m/>
    <m/>
    <m/>
    <m/>
    <m/>
    <m/>
    <m/>
    <m/>
    <m/>
    <m/>
    <m/>
    <m/>
    <m/>
    <m/>
    <m/>
    <m/>
    <m/>
    <m/>
    <m/>
    <m/>
    <m/>
    <m/>
    <m/>
    <x v="1"/>
    <x v="0"/>
    <x v="0"/>
    <x v="0"/>
    <x v="0"/>
    <x v="0"/>
    <x v="0"/>
    <x v="1"/>
    <x v="1"/>
    <x v="0"/>
    <x v="0"/>
    <x v="0"/>
    <x v="0"/>
    <m/>
    <s v="Anuncio en un medio de prensa impreso"/>
    <m/>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1"/>
    <x v="1"/>
    <s v="Ninguna"/>
    <m/>
    <m/>
    <m/>
    <m/>
    <m/>
    <m/>
    <x v="1"/>
    <m/>
    <m/>
    <x v="1"/>
    <m/>
    <m/>
    <m/>
    <x v="1"/>
    <x v="1"/>
    <x v="1"/>
    <x v="1"/>
    <x v="1"/>
    <x v="1"/>
    <m/>
    <m/>
    <x v="2"/>
    <s v="Poco probable"/>
    <s v="Poco probable"/>
    <s v="Poco probable"/>
    <s v="Poco probable"/>
    <s v="Muy probable"/>
    <x v="0"/>
    <s v="OPERARIO EN CONSTRUCCIÓNES DE OBRAS VIALES"/>
    <n v="8342"/>
    <n v="30"/>
    <n v="30"/>
    <n v="30"/>
    <n v="30"/>
    <n v="30"/>
    <s v="ingeniero civil junior"/>
    <n v="2142"/>
    <n v="3"/>
    <n v="3"/>
    <n v="3"/>
    <n v="3"/>
    <n v="3"/>
    <s v="Arquitecto"/>
    <n v="2161"/>
    <n v="3"/>
    <n v="3"/>
    <n v="3"/>
    <n v="3"/>
    <n v="3"/>
    <m/>
    <m/>
    <m/>
    <m/>
    <m/>
    <m/>
    <m/>
    <m/>
    <m/>
    <m/>
    <m/>
    <m/>
    <m/>
    <m/>
    <x v="0"/>
    <m/>
    <m/>
    <m/>
    <m/>
    <m/>
    <m/>
    <m/>
    <m/>
    <m/>
    <x v="1"/>
    <x v="0"/>
    <x v="1"/>
    <x v="0"/>
    <x v="0"/>
    <x v="1"/>
    <x v="0"/>
    <x v="0"/>
    <m/>
    <x v="0"/>
    <s v="CAPACITACION DE MEJOR MANEJO DE EMPRESA CONSTRUCTORA"/>
    <s v="Habilidades gerenciales"/>
    <s v="TESORERO"/>
    <n v="4311"/>
    <s v="CAPACITACIÓN DE CONOCIMIENTO DE MANEJO DE EMPRESA CONSTRUCTORA"/>
    <s v="Habilidades gerenciales"/>
    <s v="ENCARGADA DE COMPRAS"/>
    <n v="3323"/>
    <m/>
    <m/>
    <m/>
    <m/>
    <m/>
    <m/>
    <m/>
    <m/>
    <m/>
    <m/>
    <m/>
    <m/>
    <m/>
    <m/>
    <m/>
    <m/>
    <s v="Si"/>
    <s v="No"/>
    <m/>
    <m/>
    <m/>
    <m/>
    <x v="0"/>
    <s v="Muy importante"/>
    <s v="Importante"/>
    <s v="Importante"/>
    <s v="Importante"/>
    <s v="Importante"/>
    <s v="Importante"/>
    <s v="Importante"/>
    <s v="Ninguna"/>
    <m/>
    <x v="2"/>
    <x v="2"/>
    <x v="0"/>
    <x v="0"/>
    <x v="0"/>
    <x v="0"/>
    <x v="0"/>
    <x v="1"/>
    <x v="0"/>
    <x v="0"/>
    <x v="0"/>
    <x v="0"/>
    <m/>
    <s v="Gerente / Directivo"/>
    <m/>
    <n v="15"/>
    <n v="33"/>
    <s v="Completo"/>
    <m/>
    <m/>
    <m/>
    <m/>
    <m/>
    <m/>
    <s v="SUELE CONTAR CON UN PROMEDIO DE 60 PERSONAS Q TRABAJAN EN OBRAS  \n NIVEL EDUCATIVO SECUNDARIA TERMINADA EL TOTAL \nLE GUSTARIA CAPACITAR EN EL USO Y MANEJO DE MAQUINARIAS"/>
    <s v="11 a 30 personas ocupadas"/>
    <s v="11 a 30 personas ocupadas"/>
    <x v="1"/>
    <s v="Construcción"/>
    <x v="0"/>
    <x v="0"/>
    <x v="0"/>
    <x v="0"/>
    <x v="0"/>
    <x v="0"/>
    <x v="0"/>
    <x v="0"/>
    <x v="0"/>
    <x v="0"/>
    <x v="0"/>
    <x v="0"/>
    <x v="0"/>
    <x v="0"/>
    <x v="0"/>
    <x v="0"/>
    <x v="1"/>
    <x v="0"/>
    <x v="0"/>
    <x v="1"/>
    <x v="1"/>
    <x v="0"/>
    <x v="0"/>
    <x v="0"/>
    <x v="0"/>
    <x v="0"/>
    <x v="0"/>
    <s v="GESTIÓN ADMINISTRATIVA"/>
    <s v="GESTIÓN ADMINISTRATIVA"/>
    <m/>
    <m/>
    <m/>
    <m/>
    <s v="ADMINISTRACIÓN Y GESTIÓN"/>
    <s v="ADMINISTRACIÓN Y GESTIÓN"/>
    <m/>
    <m/>
    <m/>
    <m/>
    <n v="7.9787234042553203"/>
    <x v="0"/>
    <x v="0"/>
    <x v="1"/>
    <x v="0"/>
    <x v="0"/>
    <s v="Total"/>
  </r>
  <r>
    <n v="21562"/>
    <x v="0"/>
    <x v="0"/>
    <s v="San Roque"/>
    <n v="18110"/>
    <s v="ACTIVIDADES DE IMPRESION SOBRE PAPEL"/>
    <s v="Industria"/>
    <s v="Manufactura"/>
    <s v="Pequeñas (11 a 30 personas ocupadas)"/>
    <n v="16072024"/>
    <n v="16"/>
    <s v="Julio"/>
    <s v="Año Resultado Final"/>
    <n v="8"/>
    <n v="17"/>
    <n v="16072024"/>
    <n v="16"/>
    <s v="Julio"/>
    <s v="Año Resultado Final"/>
    <n v="2002"/>
    <n v="21"/>
    <x v="2"/>
    <s v="ACTIVIDADES DE IMPRESION PARA CARTELERIA"/>
    <s v="Actividades de impresión"/>
    <s v="Casa Matriz"/>
    <x v="1"/>
    <n v="2"/>
    <n v="2"/>
    <n v="14"/>
    <n v="14"/>
    <n v="9"/>
    <n v="5"/>
    <n v="71.808510638297889"/>
    <n v="39.893617021276604"/>
    <n v="0"/>
    <n v="0"/>
    <n v="0"/>
    <n v="0"/>
    <n v="87.765957446808528"/>
    <n v="0"/>
    <n v="0"/>
    <n v="0"/>
    <n v="15.957446808510641"/>
    <n v="7.9787234042553203"/>
    <n v="0"/>
    <n v="0"/>
    <n v="111.70212765957449"/>
    <n v="14"/>
    <n v="0"/>
    <n v="0"/>
    <n v="0"/>
    <n v="0"/>
    <n v="11"/>
    <n v="0"/>
    <n v="0"/>
    <n v="0"/>
    <n v="2"/>
    <n v="1"/>
    <n v="0"/>
    <n v="0"/>
    <n v="14"/>
    <x v="0"/>
    <m/>
    <m/>
    <x v="1"/>
    <m/>
    <m/>
    <x v="0"/>
    <m/>
    <m/>
    <x v="0"/>
    <m/>
    <m/>
    <x v="0"/>
    <m/>
    <m/>
    <x v="0"/>
    <m/>
    <m/>
    <m/>
    <m/>
    <m/>
    <m/>
    <m/>
    <m/>
    <m/>
    <m/>
    <m/>
    <m/>
    <m/>
    <m/>
    <m/>
    <m/>
    <m/>
    <m/>
    <m/>
    <m/>
    <m/>
    <m/>
    <m/>
    <m/>
    <m/>
    <m/>
    <m/>
    <m/>
    <m/>
    <m/>
    <m/>
    <m/>
    <m/>
    <m/>
    <m/>
    <m/>
    <m/>
    <m/>
    <m/>
    <m/>
    <m/>
    <m/>
    <m/>
    <m/>
    <m/>
    <m/>
    <m/>
    <m/>
    <m/>
    <m/>
    <x v="0"/>
    <x v="0"/>
    <x v="0"/>
    <x v="0"/>
    <x v="0"/>
    <x v="0"/>
    <x v="1"/>
    <x v="1"/>
    <x v="0"/>
    <x v="1"/>
    <x v="1"/>
    <x v="1"/>
    <x v="0"/>
    <m/>
    <s v="Anuncio en un medio de prensa impreso"/>
    <m/>
    <s v="Redes sociales de la empresa (Facebook, Twitter, Instagram, etc)"/>
    <m/>
    <m/>
    <s v="Recomendaciones de trabajadores de la empresa u otros actores"/>
    <m/>
    <m/>
    <m/>
    <s v="Contactos personales del empleador"/>
    <m/>
    <m/>
    <m/>
    <x v="0"/>
    <x v="0"/>
    <x v="0"/>
    <x v="1"/>
    <x v="0"/>
    <x v="1"/>
    <x v="0"/>
    <x v="0"/>
    <x v="0"/>
    <x v="0"/>
    <s v="Ninguna"/>
    <m/>
    <m/>
    <m/>
    <m/>
    <m/>
    <m/>
    <x v="1"/>
    <m/>
    <m/>
    <x v="0"/>
    <s v="Transformación de competencia"/>
    <m/>
    <m/>
    <x v="0"/>
    <x v="0"/>
    <x v="1"/>
    <x v="1"/>
    <x v="1"/>
    <x v="0"/>
    <m/>
    <m/>
    <x v="2"/>
    <s v="Probable"/>
    <s v="Poco probable"/>
    <s v="Poco probable"/>
    <s v="Probable"/>
    <s v="Probable"/>
    <x v="0"/>
    <s v="preparadores de carteles(produccion)"/>
    <n v="7322"/>
    <n v="2"/>
    <n v="0"/>
    <n v="0"/>
    <n v="0"/>
    <n v="0"/>
    <s v="vendedores de carteleria"/>
    <n v="5223"/>
    <n v="2"/>
    <n v="0"/>
    <n v="0"/>
    <n v="0"/>
    <n v="0"/>
    <m/>
    <m/>
    <m/>
    <m/>
    <m/>
    <m/>
    <m/>
    <m/>
    <m/>
    <m/>
    <m/>
    <m/>
    <m/>
    <m/>
    <m/>
    <m/>
    <m/>
    <m/>
    <m/>
    <m/>
    <m/>
    <x v="0"/>
    <m/>
    <m/>
    <m/>
    <m/>
    <m/>
    <m/>
    <m/>
    <m/>
    <m/>
    <x v="0"/>
    <x v="0"/>
    <x v="0"/>
    <x v="0"/>
    <x v="1"/>
    <x v="1"/>
    <x v="0"/>
    <x v="0"/>
    <m/>
    <x v="0"/>
    <s v="TECNICA DE USO DE LOS RECURSOS, COMO OPTIMIZAR LAS MERCADERIAS Y MATERIALES."/>
    <s v="Optimizacion de procesos de producción"/>
    <s v="PRODUCCION(PREPARADORES DE CARTELES)"/>
    <n v="7322"/>
    <m/>
    <m/>
    <m/>
    <m/>
    <m/>
    <m/>
    <m/>
    <m/>
    <m/>
    <m/>
    <m/>
    <m/>
    <m/>
    <m/>
    <m/>
    <m/>
    <m/>
    <m/>
    <m/>
    <m/>
    <s v="No"/>
    <m/>
    <m/>
    <m/>
    <m/>
    <m/>
    <x v="0"/>
    <s v="Muy importante"/>
    <s v="Muy importante"/>
    <s v="Muy importante"/>
    <s v="Muy importante"/>
    <s v="Muy importante"/>
    <s v="Muy importante"/>
    <s v="Muy importante"/>
    <s v="Ninguna"/>
    <m/>
    <x v="0"/>
    <x v="2"/>
    <x v="0"/>
    <x v="0"/>
    <x v="2"/>
    <x v="0"/>
    <x v="0"/>
    <x v="0"/>
    <x v="0"/>
    <x v="0"/>
    <x v="0"/>
    <x v="0"/>
    <m/>
    <s v="Administrador/Contador"/>
    <m/>
    <n v="16"/>
    <n v="36"/>
    <s v="Completo"/>
    <m/>
    <m/>
    <m/>
    <m/>
    <m/>
    <m/>
    <m/>
    <s v="11 a 30 personas ocupadas"/>
    <s v="11 a 30 personas ocupadas"/>
    <x v="1"/>
    <s v="Manufactura"/>
    <x v="0"/>
    <x v="0"/>
    <x v="0"/>
    <x v="0"/>
    <x v="0"/>
    <x v="0"/>
    <x v="0"/>
    <x v="0"/>
    <x v="0"/>
    <x v="0"/>
    <x v="1"/>
    <x v="0"/>
    <x v="0"/>
    <x v="1"/>
    <x v="0"/>
    <x v="1"/>
    <x v="0"/>
    <x v="0"/>
    <x v="0"/>
    <x v="1"/>
    <x v="0"/>
    <x v="1"/>
    <x v="0"/>
    <x v="0"/>
    <x v="1"/>
    <x v="0"/>
    <x v="0"/>
    <s v="CONTABILIDAD Y AUDITORIA"/>
    <m/>
    <m/>
    <m/>
    <m/>
    <m/>
    <s v="ADMINISTRACIÓN Y GESTIÓN"/>
    <m/>
    <m/>
    <m/>
    <m/>
    <m/>
    <n v="7.9787234042553203"/>
    <x v="0"/>
    <x v="0"/>
    <x v="0"/>
    <x v="0"/>
    <x v="0"/>
    <s v="Total"/>
  </r>
  <r>
    <n v="21598"/>
    <x v="0"/>
    <x v="0"/>
    <s v="San Roque"/>
    <n v="46490"/>
    <s v="COMERCIO AL POR MAYOR DE ELECTRODOMESTICOS"/>
    <s v="Comercio"/>
    <s v="Comercio"/>
    <s v="Pequeñas (11 a 30 personas ocupadas)"/>
    <n v="6062024"/>
    <n v="6"/>
    <s v="Junio"/>
    <s v="Año Resultado Final"/>
    <n v="15"/>
    <n v="53"/>
    <n v="6062024"/>
    <n v="6"/>
    <s v="Junio"/>
    <s v="Año Resultado Final"/>
    <n v="1984"/>
    <n v="39"/>
    <x v="1"/>
    <s v="VENTA AL POR MENOR DE ELECTRODOMÉSTICOS"/>
    <s v="Comercio al por menor de electrodomésticos y accesorios"/>
    <s v="Único"/>
    <x v="0"/>
    <m/>
    <m/>
    <n v="25"/>
    <n v="25"/>
    <n v="13"/>
    <n v="12"/>
    <n v="402.50000000000051"/>
    <n v="371.538461538462"/>
    <n v="0"/>
    <n v="0"/>
    <n v="0"/>
    <n v="0"/>
    <n v="619.23076923076997"/>
    <n v="0"/>
    <n v="0"/>
    <n v="0"/>
    <n v="154.80769230769249"/>
    <n v="0"/>
    <n v="0"/>
    <n v="0"/>
    <n v="774.03846153846246"/>
    <n v="25"/>
    <n v="0"/>
    <n v="0"/>
    <n v="0"/>
    <n v="0"/>
    <n v="20"/>
    <n v="0"/>
    <n v="0"/>
    <n v="0"/>
    <n v="5"/>
    <n v="0"/>
    <n v="0"/>
    <n v="0"/>
    <n v="25"/>
    <x v="0"/>
    <m/>
    <m/>
    <x v="1"/>
    <m/>
    <m/>
    <x v="0"/>
    <m/>
    <m/>
    <x v="0"/>
    <m/>
    <m/>
    <x v="0"/>
    <m/>
    <m/>
    <x v="1"/>
    <m/>
    <n v="2421"/>
    <s v="ADMINISTRADOR"/>
    <s v="Sí"/>
    <s v="No"/>
    <s v="No"/>
    <m/>
    <m/>
    <m/>
    <m/>
    <m/>
    <m/>
    <m/>
    <m/>
    <m/>
    <m/>
    <m/>
    <m/>
    <m/>
    <m/>
    <m/>
    <m/>
    <m/>
    <m/>
    <m/>
    <m/>
    <m/>
    <m/>
    <m/>
    <m/>
    <m/>
    <m/>
    <m/>
    <m/>
    <m/>
    <m/>
    <m/>
    <m/>
    <m/>
    <m/>
    <m/>
    <m/>
    <m/>
    <m/>
    <m/>
    <m/>
    <m/>
    <m/>
    <m/>
    <m/>
    <x v="0"/>
    <x v="0"/>
    <x v="0"/>
    <x v="0"/>
    <x v="0"/>
    <x v="0"/>
    <x v="1"/>
    <x v="1"/>
    <x v="1"/>
    <x v="0"/>
    <x v="1"/>
    <x v="0"/>
    <x v="0"/>
    <m/>
    <m/>
    <m/>
    <m/>
    <m/>
    <m/>
    <s v="Recomendaciones de trabajadores de la empresa u otros actores"/>
    <m/>
    <m/>
    <m/>
    <m/>
    <m/>
    <m/>
    <m/>
    <x v="0"/>
    <x v="0"/>
    <x v="0"/>
    <x v="1"/>
    <x v="0"/>
    <x v="1"/>
    <x v="2"/>
    <x v="0"/>
    <x v="1"/>
    <x v="1"/>
    <s v="Ninguna"/>
    <m/>
    <m/>
    <m/>
    <m/>
    <m/>
    <m/>
    <x v="1"/>
    <s v="Nuevas contrataciones"/>
    <m/>
    <x v="1"/>
    <m/>
    <m/>
    <m/>
    <x v="0"/>
    <x v="1"/>
    <x v="1"/>
    <x v="1"/>
    <x v="1"/>
    <x v="1"/>
    <m/>
    <m/>
    <x v="2"/>
    <s v="Probable"/>
    <s v="Poco probable"/>
    <s v="Poco probable"/>
    <s v="Probable"/>
    <s v="Probable"/>
    <x v="0"/>
    <s v="VENDEDOR ECOMMERS"/>
    <n v="5244"/>
    <n v="2"/>
    <n v="0"/>
    <n v="2"/>
    <n v="0"/>
    <n v="0"/>
    <s v="VENDEDOR DE SALON"/>
    <n v="5223"/>
    <n v="0"/>
    <n v="1"/>
    <n v="0"/>
    <n v="0"/>
    <n v="0"/>
    <m/>
    <m/>
    <m/>
    <m/>
    <m/>
    <m/>
    <m/>
    <m/>
    <m/>
    <m/>
    <m/>
    <m/>
    <m/>
    <m/>
    <m/>
    <m/>
    <m/>
    <m/>
    <m/>
    <m/>
    <m/>
    <x v="0"/>
    <m/>
    <m/>
    <m/>
    <m/>
    <m/>
    <m/>
    <m/>
    <m/>
    <m/>
    <x v="0"/>
    <x v="0"/>
    <x v="0"/>
    <x v="0"/>
    <x v="1"/>
    <x v="1"/>
    <x v="0"/>
    <x v="0"/>
    <m/>
    <x v="1"/>
    <m/>
    <m/>
    <m/>
    <m/>
    <m/>
    <m/>
    <m/>
    <m/>
    <m/>
    <m/>
    <m/>
    <m/>
    <m/>
    <m/>
    <m/>
    <m/>
    <m/>
    <m/>
    <m/>
    <m/>
    <m/>
    <m/>
    <m/>
    <m/>
    <m/>
    <m/>
    <m/>
    <m/>
    <m/>
    <m/>
    <x v="0"/>
    <s v="Importante"/>
    <s v="Importante"/>
    <s v="Muy importante"/>
    <s v="Importante"/>
    <s v="Importante"/>
    <s v="Muy importante"/>
    <s v="Muy importante"/>
    <s v="Ninguna"/>
    <m/>
    <x v="2"/>
    <x v="2"/>
    <x v="0"/>
    <x v="0"/>
    <x v="0"/>
    <x v="0"/>
    <x v="1"/>
    <x v="1"/>
    <x v="0"/>
    <x v="1"/>
    <x v="0"/>
    <x v="0"/>
    <m/>
    <s v="Administrador/Contador"/>
    <m/>
    <n v="17"/>
    <n v="16"/>
    <s v="Completo"/>
    <m/>
    <m/>
    <m/>
    <m/>
    <m/>
    <m/>
    <s v="NINGUNA"/>
    <s v="11 a 30 personas ocupadas"/>
    <s v="11 a 30 personas ocupadas"/>
    <x v="2"/>
    <s v="Comercio"/>
    <x v="0"/>
    <x v="1"/>
    <x v="0"/>
    <x v="0"/>
    <x v="0"/>
    <x v="0"/>
    <x v="0"/>
    <x v="0"/>
    <x v="0"/>
    <x v="0"/>
    <x v="1"/>
    <x v="0"/>
    <x v="0"/>
    <x v="1"/>
    <x v="0"/>
    <x v="0"/>
    <x v="0"/>
    <x v="0"/>
    <x v="0"/>
    <x v="1"/>
    <x v="0"/>
    <x v="1"/>
    <x v="0"/>
    <x v="0"/>
    <x v="0"/>
    <x v="0"/>
    <x v="0"/>
    <m/>
    <m/>
    <m/>
    <m/>
    <m/>
    <m/>
    <m/>
    <m/>
    <m/>
    <m/>
    <m/>
    <m/>
    <n v="30.961538461538499"/>
    <x v="1"/>
    <x v="1"/>
    <x v="0"/>
    <x v="0"/>
    <x v="1"/>
    <s v="Total"/>
  </r>
  <r>
    <n v="21848"/>
    <x v="0"/>
    <x v="0"/>
    <s v="San Roque"/>
    <n v="73100"/>
    <s v="SERVICIO DE ACTIVIDADES PUBLICITARIAS"/>
    <s v="Servicio"/>
    <s v="Servicios a las empresas"/>
    <s v="Micro (5 a 10 personas ocupadas)"/>
    <n v="6062024"/>
    <n v="6"/>
    <s v="Junio"/>
    <s v="Año Resultado Final"/>
    <n v="14"/>
    <n v="15"/>
    <n v="6062024"/>
    <n v="6"/>
    <s v="Junio"/>
    <s v="Año Resultado Final"/>
    <n v="2002"/>
    <n v="21"/>
    <x v="2"/>
    <s v="SERVICIO DE PUBLICIDAD EN PRENSA ESCRITA"/>
    <s v="Actividades publicitarias"/>
    <s v="Único"/>
    <x v="0"/>
    <m/>
    <m/>
    <n v="5"/>
    <n v="5"/>
    <n v="4"/>
    <n v="1"/>
    <n v="53.074626865671597"/>
    <n v="13.268656716417899"/>
    <n v="0"/>
    <n v="0"/>
    <n v="0"/>
    <n v="0"/>
    <n v="26.537313432835798"/>
    <n v="0"/>
    <n v="0"/>
    <n v="0"/>
    <n v="26.537313432835798"/>
    <n v="13.268656716417899"/>
    <n v="0"/>
    <n v="0"/>
    <n v="66.343283582089498"/>
    <n v="5"/>
    <n v="0"/>
    <n v="0"/>
    <n v="0"/>
    <n v="0"/>
    <n v="2"/>
    <n v="0"/>
    <n v="0"/>
    <n v="0"/>
    <n v="2"/>
    <n v="1"/>
    <n v="0"/>
    <n v="0"/>
    <n v="5"/>
    <x v="0"/>
    <m/>
    <m/>
    <x v="0"/>
    <s v="Decisión del directorio/propietarios de la empresa"/>
    <m/>
    <x v="0"/>
    <m/>
    <m/>
    <x v="0"/>
    <m/>
    <m/>
    <x v="0"/>
    <m/>
    <m/>
    <x v="0"/>
    <m/>
    <m/>
    <m/>
    <m/>
    <m/>
    <m/>
    <m/>
    <m/>
    <m/>
    <m/>
    <m/>
    <m/>
    <m/>
    <m/>
    <m/>
    <m/>
    <m/>
    <m/>
    <m/>
    <m/>
    <m/>
    <m/>
    <m/>
    <m/>
    <m/>
    <m/>
    <m/>
    <m/>
    <m/>
    <m/>
    <m/>
    <m/>
    <m/>
    <m/>
    <m/>
    <m/>
    <m/>
    <m/>
    <m/>
    <m/>
    <m/>
    <m/>
    <m/>
    <m/>
    <m/>
    <m/>
    <m/>
    <m/>
    <m/>
    <m/>
    <x v="0"/>
    <x v="0"/>
    <x v="0"/>
    <x v="0"/>
    <x v="0"/>
    <x v="0"/>
    <x v="0"/>
    <x v="1"/>
    <x v="1"/>
    <x v="0"/>
    <x v="1"/>
    <x v="1"/>
    <x v="0"/>
    <m/>
    <m/>
    <m/>
    <m/>
    <m/>
    <m/>
    <s v="Recomendaciones de trabajadores de la empresa u otros actores"/>
    <m/>
    <m/>
    <m/>
    <s v="Contactos personales del empleador"/>
    <s v="Banco de currículos de la empresa"/>
    <m/>
    <m/>
    <x v="0"/>
    <x v="0"/>
    <x v="0"/>
    <x v="1"/>
    <x v="0"/>
    <x v="0"/>
    <x v="0"/>
    <x v="2"/>
    <x v="2"/>
    <x v="2"/>
    <s v="Ninguna"/>
    <m/>
    <m/>
    <m/>
    <m/>
    <m/>
    <m/>
    <x v="3"/>
    <m/>
    <m/>
    <x v="1"/>
    <m/>
    <m/>
    <m/>
    <x v="0"/>
    <x v="0"/>
    <x v="1"/>
    <x v="0"/>
    <x v="0"/>
    <x v="0"/>
    <m/>
    <m/>
    <x v="0"/>
    <s v="Poco probable"/>
    <s v="Poco probable"/>
    <s v="Probable"/>
    <s v="Poco probable"/>
    <s v="Muy probable"/>
    <x v="2"/>
    <m/>
    <m/>
    <m/>
    <m/>
    <m/>
    <m/>
    <m/>
    <m/>
    <m/>
    <m/>
    <m/>
    <m/>
    <m/>
    <m/>
    <m/>
    <m/>
    <m/>
    <m/>
    <m/>
    <m/>
    <m/>
    <m/>
    <m/>
    <m/>
    <m/>
    <m/>
    <m/>
    <m/>
    <m/>
    <m/>
    <m/>
    <m/>
    <m/>
    <m/>
    <m/>
    <x v="0"/>
    <m/>
    <m/>
    <m/>
    <m/>
    <m/>
    <m/>
    <m/>
    <m/>
    <m/>
    <x v="0"/>
    <x v="0"/>
    <x v="0"/>
    <x v="0"/>
    <x v="1"/>
    <x v="1"/>
    <x v="0"/>
    <x v="0"/>
    <m/>
    <x v="0"/>
    <s v="CAPACITACIÓN PARA MANEJO DE TECNOLOGIAS AVANZADAS"/>
    <s v="Redes y sistemas informáticos"/>
    <s v="DISEÑADOR GRAFICO"/>
    <n v="2166"/>
    <s v="CAPACITACIÓN DE ACTUALIZACION DE DISEÑOS GRAFICOS"/>
    <s v="Diseño gráfico"/>
    <s v="DISEÑADOR GRAFICO"/>
    <n v="2166"/>
    <m/>
    <m/>
    <m/>
    <m/>
    <m/>
    <m/>
    <m/>
    <m/>
    <m/>
    <m/>
    <m/>
    <m/>
    <m/>
    <m/>
    <m/>
    <m/>
    <s v="Si"/>
    <s v="No"/>
    <m/>
    <m/>
    <m/>
    <m/>
    <x v="3"/>
    <s v="Muy importante"/>
    <s v="Muy importante"/>
    <s v="Muy importante"/>
    <s v="Importante"/>
    <s v="Importante"/>
    <s v="Muy importante"/>
    <s v="Muy importante"/>
    <s v="Ninguna"/>
    <m/>
    <x v="2"/>
    <x v="2"/>
    <x v="0"/>
    <x v="0"/>
    <x v="0"/>
    <x v="2"/>
    <x v="0"/>
    <x v="0"/>
    <x v="0"/>
    <x v="0"/>
    <x v="0"/>
    <x v="0"/>
    <m/>
    <s v="Administrador/Contador"/>
    <m/>
    <n v="14"/>
    <n v="42"/>
    <s v="Completo"/>
    <m/>
    <m/>
    <m/>
    <m/>
    <m/>
    <m/>
    <s v="NINGUNA"/>
    <s v="5 a 10 personas ocupadas"/>
    <s v="5 a 10 personas ocupadas"/>
    <x v="0"/>
    <s v="Servicios a las empresas"/>
    <x v="0"/>
    <x v="0"/>
    <x v="0"/>
    <x v="0"/>
    <x v="0"/>
    <x v="0"/>
    <x v="0"/>
    <x v="0"/>
    <x v="0"/>
    <x v="0"/>
    <x v="1"/>
    <x v="0"/>
    <x v="0"/>
    <x v="0"/>
    <x v="0"/>
    <x v="0"/>
    <x v="0"/>
    <x v="0"/>
    <x v="0"/>
    <x v="0"/>
    <x v="0"/>
    <x v="1"/>
    <x v="0"/>
    <x v="0"/>
    <x v="0"/>
    <x v="0"/>
    <x v="0"/>
    <s v="INDUSTRIAS GRÁFICAS"/>
    <s v="INDUSTRIAS GRÁFICAS"/>
    <m/>
    <m/>
    <m/>
    <m/>
    <s v="INDUSTRIAS GRÁFICAS"/>
    <s v="INDUSTRIAS GRÁFICAS"/>
    <m/>
    <m/>
    <m/>
    <m/>
    <n v="13.268656716417899"/>
    <x v="0"/>
    <x v="0"/>
    <x v="0"/>
    <x v="0"/>
    <x v="0"/>
    <s v="Total"/>
  </r>
  <r>
    <n v="21925"/>
    <x v="0"/>
    <x v="1"/>
    <s v="Fernando de la Mora"/>
    <n v="62020"/>
    <s v="SERVICIOS DE CONSULTORIA Y ASESORIA PARA EMPRESAS EN INFORMATICA"/>
    <s v="Servicio"/>
    <s v="Telecomunicaciones"/>
    <s v="Micro (5 a 10 personas ocupadas)"/>
    <n v="17072024"/>
    <n v="17"/>
    <s v="Julio"/>
    <s v="Año Resultado Final"/>
    <n v="14"/>
    <n v="53"/>
    <n v="17072024"/>
    <n v="17"/>
    <s v="Julio"/>
    <s v="Año Resultado Final"/>
    <n v="1990"/>
    <n v="33"/>
    <x v="1"/>
    <s v="SERVICIOS DE CONSULTORIA Y ASESORIA DE SISTEMAS INFORMÁTICOS PARA EMPRESAS"/>
    <s v="Actividades de consultoría y gestión de servicios infromáticos"/>
    <s v="Único"/>
    <x v="0"/>
    <m/>
    <m/>
    <n v="7"/>
    <n v="7"/>
    <n v="4"/>
    <n v="3"/>
    <n v="13.57837837837836"/>
    <n v="10.18378378378377"/>
    <n v="0"/>
    <n v="0"/>
    <n v="0"/>
    <n v="0"/>
    <n v="3.3945945945945901"/>
    <n v="0"/>
    <n v="0"/>
    <n v="0"/>
    <n v="16.972972972972951"/>
    <n v="3.3945945945945901"/>
    <n v="0"/>
    <n v="0"/>
    <n v="23.762162162162131"/>
    <n v="7"/>
    <n v="0"/>
    <n v="0"/>
    <n v="0"/>
    <n v="0"/>
    <n v="1"/>
    <n v="0"/>
    <n v="0"/>
    <n v="0"/>
    <n v="5"/>
    <n v="1"/>
    <n v="0"/>
    <n v="0"/>
    <n v="7"/>
    <x v="0"/>
    <m/>
    <m/>
    <x v="0"/>
    <s v="Decisión del directorio/propietarios de la empresa"/>
    <m/>
    <x v="0"/>
    <m/>
    <m/>
    <x v="1"/>
    <s v="Decisión del directorio/propietarios de la empresa"/>
    <m/>
    <x v="0"/>
    <m/>
    <m/>
    <x v="0"/>
    <m/>
    <m/>
    <m/>
    <m/>
    <m/>
    <m/>
    <m/>
    <m/>
    <m/>
    <m/>
    <m/>
    <m/>
    <m/>
    <m/>
    <m/>
    <m/>
    <m/>
    <m/>
    <m/>
    <m/>
    <m/>
    <m/>
    <m/>
    <m/>
    <m/>
    <m/>
    <m/>
    <m/>
    <m/>
    <m/>
    <m/>
    <m/>
    <m/>
    <m/>
    <m/>
    <m/>
    <m/>
    <m/>
    <m/>
    <m/>
    <m/>
    <m/>
    <m/>
    <m/>
    <m/>
    <m/>
    <m/>
    <m/>
    <m/>
    <m/>
    <x v="0"/>
    <x v="0"/>
    <x v="0"/>
    <x v="0"/>
    <x v="0"/>
    <x v="0"/>
    <x v="0"/>
    <x v="1"/>
    <x v="1"/>
    <x v="0"/>
    <x v="0"/>
    <x v="1"/>
    <x v="0"/>
    <m/>
    <m/>
    <s v="Plataforma web privada gratuita (Bolsas de trabajo) (excluyendo redes sociales)"/>
    <m/>
    <m/>
    <m/>
    <s v="Recomendaciones de trabajadores de la empresa u otros actores"/>
    <m/>
    <m/>
    <m/>
    <s v="Contactos personales del empleador"/>
    <m/>
    <m/>
    <m/>
    <x v="0"/>
    <x v="0"/>
    <x v="0"/>
    <x v="1"/>
    <x v="0"/>
    <x v="1"/>
    <x v="0"/>
    <x v="0"/>
    <x v="0"/>
    <x v="0"/>
    <s v="Ninguna"/>
    <m/>
    <m/>
    <m/>
    <m/>
    <m/>
    <m/>
    <x v="1"/>
    <m/>
    <m/>
    <x v="3"/>
    <s v="Nuevas contrataciones"/>
    <m/>
    <m/>
    <x v="1"/>
    <x v="0"/>
    <x v="1"/>
    <x v="0"/>
    <x v="0"/>
    <x v="0"/>
    <m/>
    <m/>
    <x v="2"/>
    <s v="Poco probable"/>
    <s v="Poco probable"/>
    <s v="Poco probable"/>
    <s v="Probable"/>
    <s v="Poco probable"/>
    <x v="0"/>
    <s v="PROGRAMADOR DE SOFTWARE"/>
    <n v="2514"/>
    <n v="2"/>
    <n v="0"/>
    <n v="0"/>
    <n v="0"/>
    <n v="0"/>
    <s v="ADMINISTRADOR DE REDES SOCIALES"/>
    <n v="3339"/>
    <n v="1"/>
    <n v="0"/>
    <n v="0"/>
    <n v="0"/>
    <n v="0"/>
    <s v="COMMUNITY MANAGER"/>
    <n v="3339"/>
    <n v="1"/>
    <n v="0"/>
    <n v="0"/>
    <n v="0"/>
    <n v="0"/>
    <s v="SOPORTE PARA ATENCION AL CLIENTE"/>
    <n v="4226"/>
    <n v="1"/>
    <n v="0"/>
    <n v="0"/>
    <n v="0"/>
    <n v="0"/>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Importante"/>
    <s v="Muy importante"/>
    <s v="Muy importante"/>
    <s v="Ninguna"/>
    <m/>
    <x v="2"/>
    <x v="2"/>
    <x v="0"/>
    <x v="0"/>
    <x v="0"/>
    <x v="0"/>
    <x v="0"/>
    <x v="0"/>
    <x v="0"/>
    <x v="0"/>
    <x v="0"/>
    <x v="0"/>
    <m/>
    <s v="Gerente / Directivo"/>
    <m/>
    <n v="15"/>
    <n v="47"/>
    <s v="Completo"/>
    <m/>
    <m/>
    <m/>
    <m/>
    <m/>
    <m/>
    <m/>
    <s v="5 a 10 personas ocupadas"/>
    <s v="5 a 10 personas ocupadas"/>
    <x v="0"/>
    <s v="Telecomunicaciones"/>
    <x v="0"/>
    <x v="0"/>
    <x v="0"/>
    <x v="0"/>
    <x v="0"/>
    <x v="0"/>
    <x v="0"/>
    <x v="0"/>
    <x v="0"/>
    <x v="0"/>
    <x v="0"/>
    <x v="1"/>
    <x v="1"/>
    <x v="0"/>
    <x v="0"/>
    <x v="0"/>
    <x v="0"/>
    <x v="0"/>
    <x v="0"/>
    <x v="1"/>
    <x v="0"/>
    <x v="1"/>
    <x v="0"/>
    <x v="0"/>
    <x v="0"/>
    <x v="0"/>
    <x v="0"/>
    <m/>
    <m/>
    <m/>
    <m/>
    <m/>
    <m/>
    <m/>
    <m/>
    <m/>
    <m/>
    <m/>
    <m/>
    <n v="3.3945945945945901"/>
    <x v="0"/>
    <x v="0"/>
    <x v="0"/>
    <x v="1"/>
    <x v="2"/>
    <s v="Total"/>
  </r>
  <r>
    <n v="21947"/>
    <x v="0"/>
    <x v="0"/>
    <s v="San Roque"/>
    <n v="10919"/>
    <s v="ELABORACION DE PANIFICADOS"/>
    <s v="Industria"/>
    <s v="Manufactura"/>
    <s v="Pequeñas (11 a 30 personas ocupadas)"/>
    <n v="6062024"/>
    <n v="6"/>
    <s v="Junio"/>
    <s v="Año Resultado Final"/>
    <n v="10"/>
    <n v="44"/>
    <n v="6062024"/>
    <n v="6"/>
    <s v="Junio"/>
    <s v="Año Resultado Final"/>
    <n v="2004"/>
    <n v="19"/>
    <x v="0"/>
    <s v="ELABORACION DE PANIFICADOS"/>
    <s v="Elaboración de otros productos de panadería n.c.p."/>
    <s v="Único"/>
    <x v="0"/>
    <m/>
    <m/>
    <n v="18"/>
    <n v="18"/>
    <n v="8"/>
    <n v="10"/>
    <n v="63.829787234042563"/>
    <n v="79.787234042553209"/>
    <n v="0"/>
    <n v="0"/>
    <n v="0"/>
    <n v="0"/>
    <n v="87.765957446808528"/>
    <n v="0"/>
    <n v="15.957446808510641"/>
    <n v="0"/>
    <n v="31.914893617021281"/>
    <n v="7.9787234042553203"/>
    <n v="0"/>
    <n v="0"/>
    <n v="143.61702127659578"/>
    <n v="18"/>
    <n v="0"/>
    <n v="0"/>
    <n v="0"/>
    <n v="0"/>
    <n v="11"/>
    <n v="0"/>
    <n v="2"/>
    <n v="0"/>
    <n v="4"/>
    <n v="1"/>
    <n v="0"/>
    <n v="0"/>
    <n v="18"/>
    <x v="0"/>
    <m/>
    <m/>
    <x v="1"/>
    <m/>
    <m/>
    <x v="0"/>
    <m/>
    <m/>
    <x v="0"/>
    <m/>
    <m/>
    <x v="0"/>
    <m/>
    <m/>
    <x v="1"/>
    <m/>
    <n v="8332"/>
    <s v="CHOFER DE REPARTO"/>
    <s v="Sí"/>
    <s v="No"/>
    <s v="Sí"/>
    <n v="9412"/>
    <s v="AYUDANTE DE COCINA"/>
    <s v="Sí"/>
    <s v="No"/>
    <s v="No"/>
    <m/>
    <m/>
    <m/>
    <m/>
    <m/>
    <m/>
    <m/>
    <m/>
    <m/>
    <m/>
    <m/>
    <m/>
    <m/>
    <m/>
    <m/>
    <m/>
    <m/>
    <m/>
    <m/>
    <m/>
    <m/>
    <m/>
    <m/>
    <m/>
    <m/>
    <m/>
    <m/>
    <m/>
    <m/>
    <m/>
    <m/>
    <m/>
    <m/>
    <m/>
    <m/>
    <m/>
    <m/>
    <m/>
    <m/>
    <x v="0"/>
    <x v="0"/>
    <x v="0"/>
    <x v="0"/>
    <x v="0"/>
    <x v="1"/>
    <x v="1"/>
    <x v="0"/>
    <x v="0"/>
    <x v="0"/>
    <x v="0"/>
    <x v="0"/>
    <x v="0"/>
    <m/>
    <s v="Anuncio en un medio de prensa impreso"/>
    <s v="Plataforma web privada gratuita (Bolsas de trabajo) (excluyendo redes sociales)"/>
    <m/>
    <m/>
    <m/>
    <s v="Recomendaciones de trabajadores de la empresa u otros actores"/>
    <m/>
    <m/>
    <m/>
    <s v="Contactos personales del empleador"/>
    <s v="Banco de currículos de la empresa"/>
    <m/>
    <m/>
    <x v="0"/>
    <x v="0"/>
    <x v="0"/>
    <x v="1"/>
    <x v="0"/>
    <x v="0"/>
    <x v="2"/>
    <x v="1"/>
    <x v="1"/>
    <x v="1"/>
    <s v="Ninguna"/>
    <m/>
    <m/>
    <m/>
    <m/>
    <m/>
    <m/>
    <x v="3"/>
    <s v="Transformación de competencia"/>
    <s v="Transformación de competencia"/>
    <x v="1"/>
    <m/>
    <m/>
    <m/>
    <x v="0"/>
    <x v="0"/>
    <x v="1"/>
    <x v="1"/>
    <x v="1"/>
    <x v="1"/>
    <m/>
    <m/>
    <x v="2"/>
    <s v="Probable"/>
    <s v="Poco probable"/>
    <s v="Poco probable"/>
    <s v="Probable"/>
    <s v="Probable"/>
    <x v="0"/>
    <s v="Productor de pastas"/>
    <n v="7512"/>
    <n v="1"/>
    <n v="1"/>
    <n v="1"/>
    <n v="1"/>
    <n v="1"/>
    <m/>
    <m/>
    <m/>
    <m/>
    <m/>
    <m/>
    <m/>
    <m/>
    <m/>
    <m/>
    <m/>
    <m/>
    <m/>
    <m/>
    <m/>
    <m/>
    <m/>
    <m/>
    <m/>
    <m/>
    <m/>
    <m/>
    <m/>
    <m/>
    <m/>
    <m/>
    <m/>
    <m/>
    <x v="0"/>
    <m/>
    <m/>
    <m/>
    <m/>
    <m/>
    <m/>
    <m/>
    <m/>
    <m/>
    <x v="0"/>
    <x v="0"/>
    <x v="1"/>
    <x v="0"/>
    <x v="1"/>
    <x v="1"/>
    <x v="0"/>
    <x v="0"/>
    <m/>
    <x v="0"/>
    <s v="TECNICA EN HOJALDRE  Y DECORACION"/>
    <s v="Panadería y confitería"/>
    <s v="CONFITERO"/>
    <n v="7512"/>
    <s v="TECNICA EN MANEJO DE TIEMPO Y CONSERVACION DE LO PRODUCIDO"/>
    <s v="OTROS"/>
    <s v="PANADERO"/>
    <n v="7512"/>
    <m/>
    <m/>
    <m/>
    <m/>
    <m/>
    <m/>
    <m/>
    <m/>
    <m/>
    <m/>
    <m/>
    <m/>
    <m/>
    <m/>
    <m/>
    <m/>
    <s v="Si"/>
    <s v="No"/>
    <m/>
    <m/>
    <m/>
    <m/>
    <x v="0"/>
    <s v="Muy importante"/>
    <s v="Muy importante"/>
    <s v="Importante"/>
    <s v="Importante"/>
    <s v="Importante"/>
    <s v="Muy importante"/>
    <s v="Muy importante"/>
    <s v="Ninguna"/>
    <m/>
    <x v="0"/>
    <x v="2"/>
    <x v="0"/>
    <x v="0"/>
    <x v="0"/>
    <x v="0"/>
    <x v="1"/>
    <x v="0"/>
    <x v="0"/>
    <x v="0"/>
    <x v="0"/>
    <x v="0"/>
    <m/>
    <s v="Administrador/Contador"/>
    <m/>
    <n v="13"/>
    <n v="57"/>
    <s v="Completo"/>
    <m/>
    <m/>
    <m/>
    <m/>
    <m/>
    <m/>
    <m/>
    <s v="11 a 30 personas ocupadas"/>
    <s v="11 a 30 personas ocupadas"/>
    <x v="1"/>
    <s v="Manufactura"/>
    <x v="0"/>
    <x v="0"/>
    <x v="0"/>
    <x v="0"/>
    <x v="0"/>
    <x v="0"/>
    <x v="0"/>
    <x v="1"/>
    <x v="1"/>
    <x v="0"/>
    <x v="1"/>
    <x v="0"/>
    <x v="0"/>
    <x v="0"/>
    <x v="0"/>
    <x v="1"/>
    <x v="0"/>
    <x v="0"/>
    <x v="0"/>
    <x v="1"/>
    <x v="0"/>
    <x v="1"/>
    <x v="0"/>
    <x v="0"/>
    <x v="1"/>
    <x v="0"/>
    <x v="0"/>
    <s v="PANADERIA Y CONFITERIA"/>
    <s v="MANIPULACION DE ALIMENTOS"/>
    <m/>
    <m/>
    <m/>
    <m/>
    <s v="ALIMENTOS"/>
    <s v="ALIMENTOS"/>
    <m/>
    <m/>
    <m/>
    <m/>
    <n v="7.9787234042553203"/>
    <x v="1"/>
    <x v="1"/>
    <x v="0"/>
    <x v="0"/>
    <x v="0"/>
    <s v="Total"/>
  </r>
  <r>
    <n v="21972"/>
    <x v="0"/>
    <x v="0"/>
    <s v="San Roque"/>
    <n v="78000"/>
    <s v="SERVICIOS DE BUSQUEDA, SELECCION Y COLOCACION DE RECURSOS HUMANOS"/>
    <s v="Servicio"/>
    <s v="Servicios a las empresas"/>
    <s v="Pequeñas (11 a 30 personas ocupadas)"/>
    <n v="6062024"/>
    <n v="6"/>
    <s v="Junio"/>
    <s v="Año Resultado Final"/>
    <n v="11"/>
    <n v="39"/>
    <n v="29072024"/>
    <n v="29"/>
    <s v="Julio"/>
    <s v="Año Resultado Final"/>
    <n v="1977"/>
    <n v="46"/>
    <x v="1"/>
    <s v="SERVICIOS DE BUSQUEDA, SELECCION Y COLOCACION DE RECURSOS HUMANOS"/>
    <s v="Actividades relacionadas con el suministro de empleo"/>
    <s v="Único"/>
    <x v="0"/>
    <m/>
    <m/>
    <n v="97"/>
    <n v="97"/>
    <n v="49"/>
    <n v="48"/>
    <n v="388.37037037037055"/>
    <n v="380.44444444444463"/>
    <n v="0"/>
    <n v="0"/>
    <n v="0"/>
    <n v="0"/>
    <n v="538.96296296296327"/>
    <n v="0"/>
    <n v="0"/>
    <n v="0"/>
    <n v="229.85185185185196"/>
    <n v="0"/>
    <n v="0"/>
    <n v="0"/>
    <n v="768.81481481481524"/>
    <n v="97"/>
    <n v="0"/>
    <n v="0"/>
    <n v="0"/>
    <n v="0"/>
    <n v="68"/>
    <n v="0"/>
    <n v="0"/>
    <n v="0"/>
    <n v="29"/>
    <n v="0"/>
    <n v="0"/>
    <n v="0"/>
    <n v="97"/>
    <x v="1"/>
    <s v="Ley de inserción al empleo juvenil (Ley 4951/2013, Decreto 4345/15, Ley 6305/18 - Modificación de artículo 5)"/>
    <m/>
    <x v="0"/>
    <s v="Ley de inserción al empleo juvenil (Ley 4951/2013, Decreto 4345/15, Ley 6305/18 - Modificación de artículo 5)"/>
    <m/>
    <x v="1"/>
    <s v="Decisión del directorio/propietarios de la empresa"/>
    <m/>
    <x v="1"/>
    <s v="Ley para incorporación de personas con discapacidad (Ley 4962/13)"/>
    <m/>
    <x v="0"/>
    <m/>
    <m/>
    <x v="1"/>
    <m/>
    <n v="2424"/>
    <s v="RECLUTADOR DE PERSONAL"/>
    <s v="Sí"/>
    <s v="No"/>
    <s v="No"/>
    <m/>
    <m/>
    <m/>
    <m/>
    <m/>
    <m/>
    <m/>
    <m/>
    <m/>
    <m/>
    <m/>
    <m/>
    <m/>
    <m/>
    <m/>
    <m/>
    <m/>
    <m/>
    <m/>
    <m/>
    <m/>
    <m/>
    <m/>
    <m/>
    <m/>
    <m/>
    <m/>
    <m/>
    <m/>
    <m/>
    <m/>
    <m/>
    <m/>
    <m/>
    <m/>
    <m/>
    <m/>
    <m/>
    <m/>
    <m/>
    <m/>
    <m/>
    <m/>
    <m/>
    <x v="0"/>
    <x v="0"/>
    <x v="0"/>
    <x v="0"/>
    <x v="0"/>
    <x v="0"/>
    <x v="0"/>
    <x v="1"/>
    <x v="1"/>
    <x v="0"/>
    <x v="0"/>
    <x v="1"/>
    <x v="0"/>
    <m/>
    <m/>
    <s v="Plataforma web privada gratuita (Bolsas de trabajo) (excluyendo redes sociales)"/>
    <m/>
    <m/>
    <s v="Redes de profesionales o egresados"/>
    <m/>
    <m/>
    <m/>
    <m/>
    <m/>
    <m/>
    <m/>
    <m/>
    <x v="0"/>
    <x v="0"/>
    <x v="0"/>
    <x v="1"/>
    <x v="1"/>
    <x v="2"/>
    <x v="0"/>
    <x v="0"/>
    <x v="0"/>
    <x v="0"/>
    <s v="Ninguna"/>
    <m/>
    <m/>
    <m/>
    <m/>
    <m/>
    <s v="Transformación de competencia"/>
    <x v="1"/>
    <m/>
    <m/>
    <x v="0"/>
    <s v="Ambos"/>
    <m/>
    <m/>
    <x v="1"/>
    <x v="1"/>
    <x v="0"/>
    <x v="1"/>
    <x v="1"/>
    <x v="1"/>
    <m/>
    <m/>
    <x v="2"/>
    <s v="Muy probable"/>
    <s v="Poco probable"/>
    <s v="Poco probable"/>
    <s v="Probable"/>
    <s v="Probable"/>
    <x v="0"/>
    <s v="ingenieros informaticos"/>
    <n v="2512"/>
    <n v="3"/>
    <n v="0"/>
    <n v="2"/>
    <n v="0"/>
    <n v="0"/>
    <s v="ayudante de recursos humanos"/>
    <n v="4416"/>
    <n v="2"/>
    <n v="0"/>
    <n v="0"/>
    <n v="0"/>
    <n v="0"/>
    <s v="gerente General"/>
    <n v="1120"/>
    <n v="1"/>
    <n v="0"/>
    <n v="0"/>
    <n v="0"/>
    <n v="0"/>
    <m/>
    <m/>
    <m/>
    <m/>
    <m/>
    <m/>
    <m/>
    <m/>
    <m/>
    <m/>
    <m/>
    <m/>
    <m/>
    <m/>
    <x v="0"/>
    <m/>
    <m/>
    <m/>
    <m/>
    <m/>
    <m/>
    <m/>
    <m/>
    <m/>
    <x v="0"/>
    <x v="0"/>
    <x v="0"/>
    <x v="0"/>
    <x v="1"/>
    <x v="1"/>
    <x v="0"/>
    <x v="0"/>
    <m/>
    <x v="0"/>
    <s v="CAPACITACIONES PARA EL MANEJO DE MAQUINAS EMPAQUETADORAS"/>
    <s v="Operación y mantenimiento de maquinarias industriales"/>
    <s v="OPERARIOS DE MAQUINAS EMPAQUETADORAS"/>
    <n v="8183"/>
    <m/>
    <m/>
    <m/>
    <m/>
    <m/>
    <m/>
    <m/>
    <m/>
    <m/>
    <m/>
    <m/>
    <m/>
    <m/>
    <m/>
    <m/>
    <m/>
    <m/>
    <m/>
    <m/>
    <m/>
    <s v="No"/>
    <m/>
    <m/>
    <m/>
    <m/>
    <m/>
    <x v="3"/>
    <s v="Importante"/>
    <s v="Importante"/>
    <s v="Importante"/>
    <s v="Importante"/>
    <s v="Importante"/>
    <s v="Importante"/>
    <s v="Importante"/>
    <s v="Ninguna"/>
    <m/>
    <x v="0"/>
    <x v="2"/>
    <x v="0"/>
    <x v="1"/>
    <x v="0"/>
    <x v="0"/>
    <x v="0"/>
    <x v="0"/>
    <x v="0"/>
    <x v="0"/>
    <x v="0"/>
    <x v="0"/>
    <m/>
    <s v="Jefe / Encargado (no propietario)"/>
    <m/>
    <n v="10"/>
    <n v="42"/>
    <s v="Completo"/>
    <m/>
    <m/>
    <m/>
    <m/>
    <m/>
    <m/>
    <m/>
    <s v="51 y más personas ocupadas"/>
    <s v="51 y más personas ocupadas"/>
    <x v="0"/>
    <s v="Servicios a las empresas"/>
    <x v="0"/>
    <x v="1"/>
    <x v="0"/>
    <x v="0"/>
    <x v="0"/>
    <x v="0"/>
    <x v="0"/>
    <x v="0"/>
    <x v="0"/>
    <x v="1"/>
    <x v="0"/>
    <x v="0"/>
    <x v="1"/>
    <x v="0"/>
    <x v="0"/>
    <x v="0"/>
    <x v="0"/>
    <x v="0"/>
    <x v="0"/>
    <x v="1"/>
    <x v="0"/>
    <x v="1"/>
    <x v="0"/>
    <x v="0"/>
    <x v="0"/>
    <x v="1"/>
    <x v="0"/>
    <s v="USO Y REPARACIÓN DE MAQUINARIAS, HERRAMIENTAS Y EQUIPOS"/>
    <m/>
    <m/>
    <m/>
    <m/>
    <m/>
    <s v="USO Y REPARACIÓN DE MAQUINARIAS, HERRAMIENTAS Y EQUIPOS"/>
    <m/>
    <m/>
    <m/>
    <m/>
    <m/>
    <n v="7.92592592592593"/>
    <x v="1"/>
    <x v="1"/>
    <x v="0"/>
    <x v="0"/>
    <x v="0"/>
    <s v="Total"/>
  </r>
  <r>
    <n v="22011"/>
    <x v="0"/>
    <x v="0"/>
    <s v="San Roque"/>
    <n v="43290"/>
    <s v="SERVICIOS DE INSTALACIONES DE ASCENSORES"/>
    <s v="Industria"/>
    <s v="Construcción"/>
    <s v="Medianas (31 a 50 personas ocupadas)"/>
    <n v="5062024"/>
    <n v="5"/>
    <s v="Junio"/>
    <s v="Año Resultado Final"/>
    <n v="10"/>
    <n v="5"/>
    <n v="1072024"/>
    <n v="1"/>
    <s v="Julio"/>
    <s v="Año Resultado Final"/>
    <n v="1980"/>
    <n v="43"/>
    <x v="1"/>
    <s v="INSTALACIÓN Y MANTENIMIENTO DE ELEVADORES VERTICALES Y ESCALERAS ELECTRICAS"/>
    <s v="Otras instalaciones de construcción"/>
    <s v="Oficina administrativa"/>
    <x v="1"/>
    <n v="2"/>
    <n v="1"/>
    <n v="54"/>
    <n v="48"/>
    <n v="41"/>
    <n v="7"/>
    <n v="192.38461538461527"/>
    <n v="32.846153846153825"/>
    <n v="0"/>
    <n v="0"/>
    <n v="14.07692307692307"/>
    <n v="0"/>
    <n v="46.923076923076898"/>
    <n v="9.3846153846153797"/>
    <n v="103.23076923076917"/>
    <n v="0"/>
    <n v="23.461538461538449"/>
    <n v="23.461538461538449"/>
    <n v="4.6923076923076898"/>
    <n v="0"/>
    <n v="225.23076923076911"/>
    <n v="48"/>
    <n v="0"/>
    <n v="0"/>
    <n v="3"/>
    <n v="0"/>
    <n v="10"/>
    <n v="2"/>
    <n v="22"/>
    <n v="0"/>
    <n v="5"/>
    <n v="5"/>
    <n v="1"/>
    <n v="0"/>
    <n v="48"/>
    <x v="1"/>
    <s v="Decisión del directorio/propietarios de la empresa"/>
    <m/>
    <x v="0"/>
    <s v="Decisión del directorio/propietarios de la empresa"/>
    <m/>
    <x v="1"/>
    <s v="Decisión del directorio/propietarios de la empresa"/>
    <m/>
    <x v="0"/>
    <m/>
    <m/>
    <x v="0"/>
    <m/>
    <m/>
    <x v="1"/>
    <m/>
    <n v="7412"/>
    <s v="TECNICO DE MANTEMIENTO DE ASENSORES"/>
    <s v="No"/>
    <s v="No"/>
    <s v="Sí"/>
    <n v="2431"/>
    <s v="EJECUTIVO COMERCIAL DE SERVICIOS"/>
    <s v="Sí"/>
    <s v="Sí"/>
    <s v="Sí"/>
    <n v="2413"/>
    <s v="ANALISTA ADMINISTRATIVO FINANCIERO"/>
    <s v="Sí"/>
    <s v="No"/>
    <m/>
    <m/>
    <m/>
    <m/>
    <m/>
    <m/>
    <m/>
    <m/>
    <s v="Candidatos sin capacitación o habilidades técnicas necesarios"/>
    <m/>
    <m/>
    <s v="Candidatos con falt de experiencia laboral"/>
    <m/>
    <m/>
    <m/>
    <m/>
    <m/>
    <m/>
    <m/>
    <m/>
    <m/>
    <m/>
    <m/>
    <m/>
    <s v="Aumentar la remuneración para hacer la vacante más atractiva"/>
    <m/>
    <m/>
    <m/>
    <m/>
    <m/>
    <s v="Redefinir el perfil y características de la vacante"/>
    <s v="Aumentar los esfuerzos en el reclutamiento (más divulgación de la vacante, más bolsas de empleo)"/>
    <m/>
    <m/>
    <m/>
    <x v="0"/>
    <x v="1"/>
    <x v="0"/>
    <x v="0"/>
    <x v="0"/>
    <x v="0"/>
    <x v="0"/>
    <x v="1"/>
    <x v="0"/>
    <x v="0"/>
    <x v="0"/>
    <x v="1"/>
    <x v="0"/>
    <m/>
    <m/>
    <m/>
    <s v="Redes sociales de la empresa (Facebook, Twitter, Instagram, etc)"/>
    <m/>
    <m/>
    <s v="Recomendaciones de trabajadores de la empresa u otros actores"/>
    <m/>
    <m/>
    <m/>
    <s v="Contactos personales del empleador"/>
    <s v="Banco de currículos de la empresa"/>
    <s v="Otra"/>
    <s v="PLATAFORMA GLOBAL PARA POSTULACIONES"/>
    <x v="0"/>
    <x v="0"/>
    <x v="0"/>
    <x v="2"/>
    <x v="0"/>
    <x v="1"/>
    <x v="0"/>
    <x v="0"/>
    <x v="1"/>
    <x v="0"/>
    <s v="Ninguna"/>
    <m/>
    <m/>
    <m/>
    <m/>
    <m/>
    <m/>
    <x v="1"/>
    <m/>
    <m/>
    <x v="1"/>
    <s v="Transformación de competencia"/>
    <m/>
    <m/>
    <x v="0"/>
    <x v="0"/>
    <x v="1"/>
    <x v="0"/>
    <x v="0"/>
    <x v="0"/>
    <m/>
    <m/>
    <x v="1"/>
    <s v="Poco probable"/>
    <s v="Poco probable"/>
    <s v="Poco probable"/>
    <s v="Muy probable"/>
    <s v="Muy probable"/>
    <x v="2"/>
    <m/>
    <m/>
    <m/>
    <m/>
    <m/>
    <m/>
    <m/>
    <m/>
    <m/>
    <m/>
    <m/>
    <m/>
    <m/>
    <m/>
    <m/>
    <m/>
    <m/>
    <m/>
    <m/>
    <m/>
    <m/>
    <m/>
    <m/>
    <m/>
    <m/>
    <m/>
    <m/>
    <m/>
    <m/>
    <m/>
    <m/>
    <m/>
    <m/>
    <m/>
    <m/>
    <x v="0"/>
    <m/>
    <m/>
    <m/>
    <m/>
    <m/>
    <m/>
    <m/>
    <m/>
    <m/>
    <x v="0"/>
    <x v="0"/>
    <x v="0"/>
    <x v="0"/>
    <x v="1"/>
    <x v="1"/>
    <x v="1"/>
    <x v="0"/>
    <s v="ORIENTACION AL CLIENTE"/>
    <x v="0"/>
    <s v="TECNICATURA EN ELECTROMECANICA"/>
    <s v="Mecánica"/>
    <s v="MANTENIMIENTO DE ESCALERAS Y ASCENSORES"/>
    <n v="7412"/>
    <s v="ORIENTACION AL CLIENTE"/>
    <s v="Técnicas de recepción y atención al cliente"/>
    <s v="EJECUTIVO COMERCIAL"/>
    <n v="2431"/>
    <s v="TECNICAS DE MANTENIMIENTO"/>
    <s v="Mecánica"/>
    <s v="MONTADORES DE ASCENSORES Y ESCALERAS"/>
    <n v="7412"/>
    <m/>
    <m/>
    <m/>
    <m/>
    <m/>
    <m/>
    <m/>
    <m/>
    <m/>
    <m/>
    <m/>
    <m/>
    <s v="Si"/>
    <s v="Si"/>
    <s v="Si"/>
    <s v="No"/>
    <m/>
    <m/>
    <x v="0"/>
    <s v="Muy importante"/>
    <s v="Muy importante"/>
    <s v="Muy importante"/>
    <s v="Muy importante"/>
    <s v="Importante"/>
    <s v="Muy importante"/>
    <s v="Importante"/>
    <s v="Ninguna"/>
    <m/>
    <x v="2"/>
    <x v="2"/>
    <x v="1"/>
    <x v="1"/>
    <x v="0"/>
    <x v="0"/>
    <x v="0"/>
    <x v="0"/>
    <x v="0"/>
    <x v="0"/>
    <x v="0"/>
    <x v="0"/>
    <m/>
    <s v="Otro"/>
    <s v="ANALISTA LOCAL DE RECURSOS HUMANOS"/>
    <n v="8"/>
    <n v="57"/>
    <s v="Completo"/>
    <m/>
    <m/>
    <m/>
    <m/>
    <m/>
    <m/>
    <s v="LA INFORMANTE MANIFESTÓ QUE EL CAMBIO DEL NOMBRE COMERCIAL Y RAZÓN SOCIAL ACONTECIÓ HACE 3 AÑOS"/>
    <s v="51 y más personas ocupadas"/>
    <s v="31 a 50 personas ocupadas"/>
    <x v="1"/>
    <s v="Construcción"/>
    <x v="0"/>
    <x v="1"/>
    <x v="0"/>
    <x v="0"/>
    <x v="0"/>
    <x v="0"/>
    <x v="1"/>
    <x v="0"/>
    <x v="0"/>
    <x v="0"/>
    <x v="1"/>
    <x v="0"/>
    <x v="0"/>
    <x v="0"/>
    <x v="0"/>
    <x v="0"/>
    <x v="0"/>
    <x v="0"/>
    <x v="0"/>
    <x v="0"/>
    <x v="0"/>
    <x v="1"/>
    <x v="0"/>
    <x v="0"/>
    <x v="1"/>
    <x v="0"/>
    <x v="0"/>
    <s v="MECANICA Y METALES"/>
    <s v="ATENCIÓN AL CLIENTE, RECEPCIÓN"/>
    <s v="ELECTRICIDAD Y ELECTRONICA"/>
    <m/>
    <m/>
    <m/>
    <s v="MECANICA Y METALES"/>
    <s v="ADMINISTRACIÓN Y GESTIÓN"/>
    <s v="ELECTRICIDAD Y ELECTRONICA"/>
    <m/>
    <m/>
    <m/>
    <n v="4.6923076923076898"/>
    <x v="2"/>
    <x v="2"/>
    <x v="0"/>
    <x v="0"/>
    <x v="0"/>
    <s v="Total"/>
  </r>
  <r>
    <n v="22071"/>
    <x v="0"/>
    <x v="0"/>
    <s v="San Roque"/>
    <n v="79110"/>
    <s v="ACTIVIDADES DE AGENCIAS DE VIAJES"/>
    <s v="Servicio"/>
    <s v="Servicios a las empresas"/>
    <s v="Medianas (31 a 50 personas ocupadas)"/>
    <n v="3072024"/>
    <n v="3"/>
    <s v="Julio"/>
    <s v="Año Resultado Final"/>
    <n v="13"/>
    <n v="46"/>
    <n v="3072024"/>
    <n v="3"/>
    <s v="Julio"/>
    <s v="Año Resultado Final"/>
    <n v="1985"/>
    <n v="38"/>
    <x v="1"/>
    <s v="OPERADOR MAYORISTAS DE TURISMO"/>
    <s v="Actividades de los operadores turísticos"/>
    <s v="Casa Matriz"/>
    <x v="1"/>
    <n v="2"/>
    <n v="1"/>
    <n v="45"/>
    <n v="41"/>
    <n v="11"/>
    <n v="30"/>
    <n v="112.08108108108121"/>
    <n v="305.67567567567602"/>
    <n v="0"/>
    <n v="0"/>
    <n v="0"/>
    <n v="0"/>
    <n v="0"/>
    <n v="0"/>
    <n v="0"/>
    <n v="0"/>
    <n v="326.0540540540544"/>
    <n v="81.513513513513601"/>
    <n v="10.1891891891892"/>
    <n v="0"/>
    <n v="417.75675675675723"/>
    <n v="41"/>
    <n v="0"/>
    <n v="0"/>
    <n v="0"/>
    <n v="0"/>
    <n v="0"/>
    <n v="0"/>
    <n v="0"/>
    <n v="0"/>
    <n v="32"/>
    <n v="8"/>
    <n v="1"/>
    <n v="0"/>
    <n v="41"/>
    <x v="1"/>
    <s v="Decisión del directorio/propietarios de la empresa"/>
    <m/>
    <x v="0"/>
    <s v="Convenios con organizaciones privadas y/o ONG"/>
    <m/>
    <x v="0"/>
    <m/>
    <m/>
    <x v="0"/>
    <m/>
    <m/>
    <x v="0"/>
    <m/>
    <m/>
    <x v="1"/>
    <m/>
    <n v="1439"/>
    <s v="GERENCIA DE PRODUCTOS TURISTICOS"/>
    <s v="Sí"/>
    <s v="No"/>
    <s v="Sí"/>
    <n v="4221"/>
    <s v="AUXILIAR OPERATIVO DE TOUR"/>
    <s v="Sí"/>
    <s v="No"/>
    <s v="Sí"/>
    <n v="2431"/>
    <s v="EJECUTIVO COMERCIAL DE TOUR"/>
    <s v="Sí"/>
    <s v="No"/>
    <m/>
    <m/>
    <m/>
    <m/>
    <m/>
    <m/>
    <m/>
    <m/>
    <m/>
    <m/>
    <m/>
    <m/>
    <m/>
    <m/>
    <m/>
    <m/>
    <m/>
    <m/>
    <m/>
    <m/>
    <m/>
    <m/>
    <m/>
    <m/>
    <m/>
    <m/>
    <m/>
    <m/>
    <m/>
    <m/>
    <m/>
    <m/>
    <m/>
    <m/>
    <m/>
    <x v="0"/>
    <x v="0"/>
    <x v="1"/>
    <x v="0"/>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2"/>
    <x v="2"/>
    <x v="2"/>
    <s v="Ninguna"/>
    <m/>
    <m/>
    <m/>
    <m/>
    <m/>
    <m/>
    <x v="1"/>
    <m/>
    <m/>
    <x v="1"/>
    <m/>
    <m/>
    <m/>
    <x v="1"/>
    <x v="1"/>
    <x v="1"/>
    <x v="1"/>
    <x v="1"/>
    <x v="1"/>
    <m/>
    <m/>
    <x v="2"/>
    <s v="Poco probable"/>
    <s v="Poco probable"/>
    <s v="Poco probable"/>
    <s v="Poco probable"/>
    <s v="Probable"/>
    <x v="0"/>
    <s v="Ejecutivo Comercial para venta de servicios y paquetes turisticos"/>
    <n v="2431"/>
    <n v="3"/>
    <n v="3"/>
    <n v="3"/>
    <n v="3"/>
    <n v="3"/>
    <m/>
    <m/>
    <m/>
    <m/>
    <m/>
    <m/>
    <m/>
    <m/>
    <m/>
    <m/>
    <m/>
    <m/>
    <m/>
    <m/>
    <m/>
    <m/>
    <m/>
    <m/>
    <m/>
    <m/>
    <m/>
    <m/>
    <m/>
    <m/>
    <m/>
    <m/>
    <m/>
    <m/>
    <x v="0"/>
    <m/>
    <m/>
    <m/>
    <m/>
    <m/>
    <m/>
    <m/>
    <m/>
    <m/>
    <x v="1"/>
    <x v="0"/>
    <x v="0"/>
    <x v="0"/>
    <x v="1"/>
    <x v="1"/>
    <x v="0"/>
    <x v="0"/>
    <m/>
    <x v="0"/>
    <s v="ESTRATEGIAS DE VENTAS,  COMUNICACION, Y NEGOCIACION"/>
    <s v="Técnicas de ventas"/>
    <s v="VENDEDORES DE PAQUETES DE VIAJES"/>
    <n v="4221"/>
    <s v="ESTRATEGIA DE VENTAS, COMUNICACION Y NEGOCIACION"/>
    <s v="Técnicas de ventas"/>
    <s v="VENDEDORES DE SERVICIOS Y ALOJAMIENTOS"/>
    <n v="4221"/>
    <m/>
    <m/>
    <m/>
    <m/>
    <m/>
    <m/>
    <m/>
    <m/>
    <m/>
    <m/>
    <m/>
    <m/>
    <m/>
    <m/>
    <m/>
    <m/>
    <s v="Si"/>
    <s v="No"/>
    <m/>
    <m/>
    <m/>
    <m/>
    <x v="0"/>
    <s v="Importante"/>
    <s v="Muy importante"/>
    <s v="Muy importante"/>
    <s v="Muy importante"/>
    <s v="Muy importante"/>
    <s v="Muy importante"/>
    <s v="Muy importante"/>
    <s v="Ninguna"/>
    <m/>
    <x v="2"/>
    <x v="2"/>
    <x v="0"/>
    <x v="0"/>
    <x v="0"/>
    <x v="0"/>
    <x v="0"/>
    <x v="0"/>
    <x v="0"/>
    <x v="0"/>
    <x v="0"/>
    <x v="0"/>
    <m/>
    <s v="Gerente / Directivo"/>
    <m/>
    <n v="20"/>
    <n v="20"/>
    <s v="Completo"/>
    <m/>
    <m/>
    <m/>
    <m/>
    <m/>
    <m/>
    <s v="EN LA ENTREVISTA ESTUVIERON PRESENTE LA GERENTE Y LA CONTADORA PATRICIA BENITEZ \nNRO DE CEL 0972499350"/>
    <s v="31 a 50 personas ocupadas"/>
    <s v="31 a 50 personas ocupadas"/>
    <x v="0"/>
    <s v="Servicios a las empresas"/>
    <x v="1"/>
    <x v="1"/>
    <x v="0"/>
    <x v="1"/>
    <x v="0"/>
    <x v="0"/>
    <x v="0"/>
    <x v="0"/>
    <x v="0"/>
    <x v="0"/>
    <x v="0"/>
    <x v="0"/>
    <x v="0"/>
    <x v="0"/>
    <x v="0"/>
    <x v="0"/>
    <x v="0"/>
    <x v="0"/>
    <x v="0"/>
    <x v="1"/>
    <x v="0"/>
    <x v="0"/>
    <x v="0"/>
    <x v="0"/>
    <x v="0"/>
    <x v="0"/>
    <x v="0"/>
    <s v="VENTA"/>
    <s v="VENTA"/>
    <m/>
    <m/>
    <m/>
    <m/>
    <s v="ADMINISTRACIÓN Y GESTIÓN"/>
    <s v="ADMINISTRACIÓN Y GESTIÓN"/>
    <m/>
    <m/>
    <m/>
    <m/>
    <n v="10.1891891891892"/>
    <x v="1"/>
    <x v="1"/>
    <x v="1"/>
    <x v="0"/>
    <x v="0"/>
    <s v="Total"/>
  </r>
  <r>
    <n v="22080"/>
    <x v="0"/>
    <x v="1"/>
    <s v="San Lorenzo"/>
    <n v="68100"/>
    <s v="ACTIVIDADES DE VENTA DE INMUEBLES"/>
    <s v="Servicio"/>
    <s v="Servicios inmobiliarios"/>
    <s v="Micro (5 a 10 personas ocupadas)"/>
    <n v="20062024"/>
    <n v="20"/>
    <s v="Junio"/>
    <s v="Año Resultado Final"/>
    <n v="11"/>
    <n v="37"/>
    <n v="20062024"/>
    <n v="20"/>
    <s v="Junio"/>
    <s v="Año Resultado Final"/>
    <n v="1989"/>
    <n v="34"/>
    <x v="1"/>
    <s v="SERVICIOS DE ADMINISTRACION Y LOTEAMIENTO DE INMUEBLES"/>
    <s v="Actividades inmobiliarias realizadas con bienes propios o arrendados"/>
    <s v="Casa Matriz"/>
    <x v="1"/>
    <n v="2"/>
    <n v="1"/>
    <n v="7"/>
    <n v="6"/>
    <n v="3"/>
    <n v="3"/>
    <n v="10.18378378378377"/>
    <n v="10.18378378378377"/>
    <n v="0"/>
    <n v="0"/>
    <n v="0"/>
    <n v="0"/>
    <n v="6.7891891891891802"/>
    <n v="0"/>
    <n v="0"/>
    <n v="0"/>
    <n v="6.7891891891891802"/>
    <n v="0"/>
    <n v="6.7891891891891802"/>
    <n v="0"/>
    <n v="20.367567567567541"/>
    <n v="6"/>
    <n v="0"/>
    <n v="0"/>
    <n v="0"/>
    <n v="0"/>
    <n v="2"/>
    <n v="0"/>
    <n v="0"/>
    <n v="0"/>
    <n v="2"/>
    <n v="0"/>
    <n v="2"/>
    <n v="0"/>
    <n v="6"/>
    <x v="0"/>
    <m/>
    <m/>
    <x v="1"/>
    <m/>
    <m/>
    <x v="0"/>
    <m/>
    <m/>
    <x v="0"/>
    <m/>
    <m/>
    <x v="0"/>
    <m/>
    <m/>
    <x v="0"/>
    <m/>
    <m/>
    <m/>
    <m/>
    <m/>
    <m/>
    <m/>
    <m/>
    <m/>
    <m/>
    <m/>
    <m/>
    <m/>
    <m/>
    <m/>
    <m/>
    <m/>
    <m/>
    <m/>
    <m/>
    <m/>
    <m/>
    <m/>
    <m/>
    <m/>
    <m/>
    <m/>
    <m/>
    <m/>
    <m/>
    <m/>
    <m/>
    <m/>
    <m/>
    <m/>
    <m/>
    <m/>
    <m/>
    <m/>
    <m/>
    <m/>
    <m/>
    <m/>
    <m/>
    <m/>
    <m/>
    <m/>
    <m/>
    <m/>
    <m/>
    <x v="1"/>
    <x v="1"/>
    <x v="0"/>
    <x v="0"/>
    <x v="0"/>
    <x v="0"/>
    <x v="0"/>
    <x v="1"/>
    <x v="1"/>
    <x v="0"/>
    <x v="0"/>
    <x v="1"/>
    <x v="0"/>
    <m/>
    <s v="Anuncio en un medio de prensa impreso"/>
    <m/>
    <s v="Redes sociales de la empresa (Facebook, Twitter, Instagram, etc)"/>
    <m/>
    <m/>
    <s v="Recomendaciones de trabajadores de la empresa u otros actores"/>
    <m/>
    <m/>
    <m/>
    <m/>
    <m/>
    <m/>
    <m/>
    <x v="0"/>
    <x v="0"/>
    <x v="0"/>
    <x v="1"/>
    <x v="0"/>
    <x v="2"/>
    <x v="0"/>
    <x v="0"/>
    <x v="1"/>
    <x v="1"/>
    <s v="Ninguna"/>
    <m/>
    <m/>
    <m/>
    <m/>
    <m/>
    <m/>
    <x v="1"/>
    <m/>
    <m/>
    <x v="1"/>
    <m/>
    <m/>
    <m/>
    <x v="1"/>
    <x v="1"/>
    <x v="1"/>
    <x v="1"/>
    <x v="1"/>
    <x v="1"/>
    <m/>
    <m/>
    <x v="2"/>
    <s v="Probable"/>
    <s v="Probable"/>
    <s v="Probable"/>
    <s v="Probable"/>
    <s v="Probable"/>
    <x v="0"/>
    <s v="recepcionista"/>
    <n v="4226"/>
    <n v="1"/>
    <n v="0"/>
    <n v="0"/>
    <n v="0"/>
    <n v="0"/>
    <s v="VENDEDORES DE LOTEAMIENTO"/>
    <n v="3334"/>
    <n v="2"/>
    <n v="0"/>
    <n v="0"/>
    <n v="0"/>
    <n v="0"/>
    <s v="captadores INMOBILIARIOS"/>
    <n v="3334"/>
    <n v="2"/>
    <n v="0"/>
    <n v="0"/>
    <n v="0"/>
    <n v="0"/>
    <m/>
    <m/>
    <m/>
    <m/>
    <m/>
    <m/>
    <m/>
    <m/>
    <m/>
    <m/>
    <m/>
    <m/>
    <m/>
    <m/>
    <x v="0"/>
    <m/>
    <m/>
    <m/>
    <m/>
    <m/>
    <m/>
    <m/>
    <m/>
    <m/>
    <x v="0"/>
    <x v="0"/>
    <x v="0"/>
    <x v="0"/>
    <x v="1"/>
    <x v="1"/>
    <x v="0"/>
    <x v="0"/>
    <m/>
    <x v="0"/>
    <s v="MANEJO DE REDES SOCIALES"/>
    <s v="Social media y community manager"/>
    <s v="ADMINISTRADOR DE LA EMPRESA GERENTE GENERAL"/>
    <n v="1120"/>
    <s v="MARKETING DIGITAL"/>
    <s v="Marketing digital"/>
    <s v="CAPTADORES INMOBILIARIOS"/>
    <n v="3334"/>
    <m/>
    <m/>
    <m/>
    <m/>
    <m/>
    <m/>
    <m/>
    <m/>
    <m/>
    <m/>
    <m/>
    <m/>
    <m/>
    <m/>
    <m/>
    <m/>
    <s v="Si"/>
    <s v="No"/>
    <m/>
    <m/>
    <m/>
    <m/>
    <x v="1"/>
    <s v="Muy importante"/>
    <s v="Importante"/>
    <s v="Importante"/>
    <s v="Muy importante"/>
    <s v="Importante"/>
    <s v="Muy importante"/>
    <s v="Muy importante"/>
    <s v="Ninguna"/>
    <m/>
    <x v="0"/>
    <x v="1"/>
    <x v="1"/>
    <x v="0"/>
    <x v="2"/>
    <x v="0"/>
    <x v="0"/>
    <x v="0"/>
    <x v="0"/>
    <x v="0"/>
    <x v="0"/>
    <x v="0"/>
    <m/>
    <s v="Dueño o propietario"/>
    <m/>
    <n v="13"/>
    <n v="58"/>
    <s v="Completo"/>
    <m/>
    <m/>
    <m/>
    <m/>
    <m/>
    <m/>
    <m/>
    <s v="5 a 10 personas ocupadas"/>
    <s v="5 a 10 personas ocupadas"/>
    <x v="0"/>
    <s v="Servicios inmobiliarios"/>
    <x v="0"/>
    <x v="0"/>
    <x v="0"/>
    <x v="0"/>
    <x v="0"/>
    <x v="0"/>
    <x v="0"/>
    <x v="0"/>
    <x v="0"/>
    <x v="0"/>
    <x v="1"/>
    <x v="1"/>
    <x v="1"/>
    <x v="0"/>
    <x v="0"/>
    <x v="0"/>
    <x v="0"/>
    <x v="0"/>
    <x v="1"/>
    <x v="1"/>
    <x v="1"/>
    <x v="1"/>
    <x v="0"/>
    <x v="0"/>
    <x v="0"/>
    <x v="0"/>
    <x v="0"/>
    <s v="USO Y MANEJO DE REDES SOCIALES"/>
    <s v="MARKETING DIGITAL"/>
    <m/>
    <m/>
    <m/>
    <m/>
    <s v="TIC"/>
    <s v="ADMINISTRACIÓN Y GESTIÓN"/>
    <m/>
    <m/>
    <m/>
    <m/>
    <n v="3.3945945945945901"/>
    <x v="0"/>
    <x v="0"/>
    <x v="1"/>
    <x v="0"/>
    <x v="0"/>
    <s v="Total"/>
  </r>
  <r>
    <n v="22085"/>
    <x v="0"/>
    <x v="0"/>
    <s v="San Roque"/>
    <n v="85102"/>
    <s v="SERVICIO DE ENSEÑANZA A PRIMARIA A NIÑOS CON DISCAPACIDAD.-"/>
    <s v="Servicio"/>
    <s v="Servicios a los hogares"/>
    <s v="Medianas (31 a 50 personas ocupadas)"/>
    <n v="6062024"/>
    <n v="6"/>
    <s v="Junio"/>
    <s v="Año Resultado Final"/>
    <n v="10"/>
    <n v="42"/>
    <n v="15072024"/>
    <n v="15"/>
    <s v="Julio"/>
    <s v="Año Resultado Final"/>
    <n v="1956"/>
    <n v="67"/>
    <x v="1"/>
    <s v="SERVICIO DE ENSEÑANZA PRIMARIA A NIÑOS CON DISCAPACIDAD"/>
    <s v="enseñanza prescolar, primaria"/>
    <s v="Único"/>
    <x v="0"/>
    <m/>
    <m/>
    <n v="42"/>
    <n v="42"/>
    <n v="6"/>
    <n v="36"/>
    <n v="61.135135135135201"/>
    <n v="366.81081081081118"/>
    <n v="0"/>
    <n v="0"/>
    <n v="0"/>
    <n v="0"/>
    <n v="0"/>
    <n v="0"/>
    <n v="0"/>
    <n v="0"/>
    <n v="377.0000000000004"/>
    <n v="0"/>
    <n v="50.945945945946001"/>
    <n v="0"/>
    <n v="427.94594594594639"/>
    <n v="42"/>
    <n v="0"/>
    <n v="0"/>
    <n v="0"/>
    <n v="0"/>
    <n v="0"/>
    <n v="0"/>
    <n v="0"/>
    <n v="0"/>
    <n v="37"/>
    <n v="0"/>
    <n v="5"/>
    <n v="0"/>
    <n v="42"/>
    <x v="0"/>
    <m/>
    <m/>
    <x v="1"/>
    <m/>
    <m/>
    <x v="0"/>
    <m/>
    <m/>
    <x v="0"/>
    <m/>
    <m/>
    <x v="0"/>
    <m/>
    <m/>
    <x v="1"/>
    <m/>
    <n v="2341"/>
    <s v="PROFE DE GRADO"/>
    <s v="Sí"/>
    <s v="No"/>
    <s v="No"/>
    <m/>
    <m/>
    <m/>
    <m/>
    <m/>
    <m/>
    <m/>
    <m/>
    <m/>
    <m/>
    <m/>
    <m/>
    <m/>
    <m/>
    <m/>
    <m/>
    <m/>
    <m/>
    <m/>
    <m/>
    <m/>
    <m/>
    <m/>
    <m/>
    <m/>
    <m/>
    <m/>
    <m/>
    <m/>
    <m/>
    <m/>
    <m/>
    <m/>
    <m/>
    <m/>
    <m/>
    <m/>
    <m/>
    <m/>
    <m/>
    <m/>
    <m/>
    <m/>
    <m/>
    <x v="0"/>
    <x v="0"/>
    <x v="0"/>
    <x v="0"/>
    <x v="1"/>
    <x v="0"/>
    <x v="0"/>
    <x v="0"/>
    <x v="0"/>
    <x v="0"/>
    <x v="0"/>
    <x v="0"/>
    <x v="0"/>
    <m/>
    <m/>
    <m/>
    <m/>
    <m/>
    <m/>
    <m/>
    <m/>
    <m/>
    <m/>
    <m/>
    <m/>
    <s v="Otra"/>
    <s v="LA FORMA DE RECLUTAMIENTO ES SOLO ATRA VEZ DEL MEC"/>
    <x v="0"/>
    <x v="0"/>
    <x v="0"/>
    <x v="2"/>
    <x v="0"/>
    <x v="2"/>
    <x v="1"/>
    <x v="0"/>
    <x v="0"/>
    <x v="1"/>
    <s v="Ninguna"/>
    <m/>
    <m/>
    <m/>
    <m/>
    <m/>
    <m/>
    <x v="1"/>
    <m/>
    <m/>
    <x v="0"/>
    <m/>
    <m/>
    <m/>
    <x v="0"/>
    <x v="1"/>
    <x v="0"/>
    <x v="1"/>
    <x v="1"/>
    <x v="1"/>
    <m/>
    <m/>
    <x v="1"/>
    <s v="Poco probable"/>
    <s v="Poco probable"/>
    <s v="Poco probable"/>
    <s v="Poco probable"/>
    <s v="Muy probable"/>
    <x v="0"/>
    <s v="psicología  clinica"/>
    <n v="2634"/>
    <n v="3"/>
    <n v="0"/>
    <n v="0"/>
    <n v="0"/>
    <n v="0"/>
    <m/>
    <m/>
    <m/>
    <m/>
    <m/>
    <m/>
    <m/>
    <m/>
    <m/>
    <m/>
    <m/>
    <m/>
    <m/>
    <m/>
    <m/>
    <m/>
    <m/>
    <m/>
    <m/>
    <m/>
    <m/>
    <m/>
    <m/>
    <m/>
    <m/>
    <m/>
    <m/>
    <m/>
    <x v="0"/>
    <m/>
    <m/>
    <m/>
    <m/>
    <m/>
    <m/>
    <m/>
    <m/>
    <m/>
    <x v="1"/>
    <x v="0"/>
    <x v="0"/>
    <x v="0"/>
    <x v="1"/>
    <x v="1"/>
    <x v="0"/>
    <x v="0"/>
    <m/>
    <x v="1"/>
    <m/>
    <m/>
    <m/>
    <m/>
    <m/>
    <m/>
    <m/>
    <m/>
    <m/>
    <m/>
    <m/>
    <m/>
    <m/>
    <m/>
    <m/>
    <m/>
    <m/>
    <m/>
    <m/>
    <m/>
    <m/>
    <m/>
    <m/>
    <m/>
    <m/>
    <m/>
    <m/>
    <m/>
    <m/>
    <m/>
    <x v="0"/>
    <s v="Muy importante"/>
    <s v="Importante"/>
    <s v="Muy importante"/>
    <s v="Muy importante"/>
    <s v="Importante"/>
    <s v="Muy importante"/>
    <s v="Muy importante"/>
    <s v="Ninguna"/>
    <m/>
    <x v="2"/>
    <x v="0"/>
    <x v="0"/>
    <x v="1"/>
    <x v="1"/>
    <x v="2"/>
    <x v="0"/>
    <x v="0"/>
    <x v="0"/>
    <x v="0"/>
    <x v="0"/>
    <x v="0"/>
    <m/>
    <s v="Gerente / Directivo"/>
    <m/>
    <n v="7"/>
    <n v="44"/>
    <s v="Completo"/>
    <m/>
    <m/>
    <m/>
    <m/>
    <m/>
    <m/>
    <m/>
    <s v="31 a 50 personas ocupadas"/>
    <s v="31 a 50 personas ocupadas"/>
    <x v="0"/>
    <s v="Servicios a los hogares"/>
    <x v="0"/>
    <x v="1"/>
    <x v="0"/>
    <x v="0"/>
    <x v="0"/>
    <x v="0"/>
    <x v="0"/>
    <x v="0"/>
    <x v="0"/>
    <x v="0"/>
    <x v="0"/>
    <x v="0"/>
    <x v="0"/>
    <x v="0"/>
    <x v="0"/>
    <x v="0"/>
    <x v="0"/>
    <x v="0"/>
    <x v="0"/>
    <x v="1"/>
    <x v="0"/>
    <x v="1"/>
    <x v="0"/>
    <x v="0"/>
    <x v="0"/>
    <x v="0"/>
    <x v="0"/>
    <m/>
    <m/>
    <m/>
    <m/>
    <m/>
    <m/>
    <m/>
    <m/>
    <m/>
    <m/>
    <m/>
    <m/>
    <n v="10.1891891891892"/>
    <x v="1"/>
    <x v="1"/>
    <x v="0"/>
    <x v="0"/>
    <x v="1"/>
    <s v="Total"/>
  </r>
  <r>
    <n v="22246"/>
    <x v="0"/>
    <x v="0"/>
    <s v="San Roque"/>
    <n v="68100"/>
    <s v="SERVICIO DE ALQUILER Y VENTA DE INMUEBLES"/>
    <s v="Servicio"/>
    <s v="Servicios inmobiliarios"/>
    <s v="Micro (5 a 10 personas ocupadas)"/>
    <n v="16072024"/>
    <n v="16"/>
    <s v="Julio"/>
    <s v="Año Resultado Final"/>
    <n v="10"/>
    <n v="8"/>
    <n v="23072024"/>
    <n v="23"/>
    <s v="Julio"/>
    <s v="Año Resultado Final"/>
    <n v="2002"/>
    <n v="21"/>
    <x v="2"/>
    <s v="ACTIVIDADES INMOBILIARIAS( ALQUILER Y VENTA DE INMUELES)"/>
    <s v="Actividades inmobiliarias realizadas con bienes propios o arrendados"/>
    <s v="Oficina administrativa"/>
    <x v="1"/>
    <n v="3"/>
    <n v="3"/>
    <n v="16"/>
    <n v="16"/>
    <n v="6"/>
    <n v="10"/>
    <n v="94.3373493975906"/>
    <n v="157.22891566265099"/>
    <n v="0"/>
    <n v="0"/>
    <n v="0"/>
    <n v="0"/>
    <n v="141.50602409638589"/>
    <n v="0"/>
    <n v="0"/>
    <n v="0"/>
    <n v="47.1686746987953"/>
    <n v="31.445783132530199"/>
    <n v="31.445783132530199"/>
    <n v="0"/>
    <n v="251.56626506024159"/>
    <n v="16"/>
    <n v="0"/>
    <n v="0"/>
    <n v="0"/>
    <n v="0"/>
    <n v="9"/>
    <n v="0"/>
    <n v="0"/>
    <n v="0"/>
    <n v="3"/>
    <n v="2"/>
    <n v="2"/>
    <n v="0"/>
    <n v="16"/>
    <x v="1"/>
    <s v="Decisión del directorio/propietarios de la empresa"/>
    <m/>
    <x v="1"/>
    <m/>
    <m/>
    <x v="1"/>
    <s v="Decisión del directorio/propietarios de la empresa"/>
    <m/>
    <x v="0"/>
    <m/>
    <m/>
    <x v="0"/>
    <m/>
    <m/>
    <x v="1"/>
    <m/>
    <n v="3339"/>
    <s v="COMMUNITY MANAGER"/>
    <s v="Sí"/>
    <s v="No"/>
    <s v="Sí"/>
    <n v="3343"/>
    <s v="ASISTENTE ADMINISTRATIVO"/>
    <s v="Sí"/>
    <s v="No"/>
    <s v="Sí"/>
    <n v="4226"/>
    <s v="RECEPCIONISTA"/>
    <s v="Sí"/>
    <s v="No"/>
    <m/>
    <m/>
    <m/>
    <m/>
    <m/>
    <m/>
    <m/>
    <m/>
    <m/>
    <m/>
    <m/>
    <m/>
    <m/>
    <m/>
    <m/>
    <m/>
    <m/>
    <m/>
    <m/>
    <m/>
    <m/>
    <m/>
    <m/>
    <m/>
    <m/>
    <m/>
    <m/>
    <m/>
    <m/>
    <m/>
    <m/>
    <m/>
    <m/>
    <m/>
    <m/>
    <x v="0"/>
    <x v="0"/>
    <x v="0"/>
    <x v="0"/>
    <x v="1"/>
    <x v="0"/>
    <x v="0"/>
    <x v="1"/>
    <x v="0"/>
    <x v="0"/>
    <x v="1"/>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0"/>
    <x v="0"/>
    <x v="2"/>
    <x v="1"/>
    <x v="0"/>
    <s v="Ninguna"/>
    <m/>
    <m/>
    <m/>
    <m/>
    <m/>
    <m/>
    <x v="3"/>
    <m/>
    <m/>
    <x v="1"/>
    <s v="Nuevas contrataciones"/>
    <m/>
    <m/>
    <x v="0"/>
    <x v="0"/>
    <x v="0"/>
    <x v="1"/>
    <x v="1"/>
    <x v="0"/>
    <m/>
    <m/>
    <x v="2"/>
    <s v="Muy probable"/>
    <s v="Poco probable"/>
    <s v="Poco probable"/>
    <s v="Probable"/>
    <s v="Muy probable"/>
    <x v="2"/>
    <m/>
    <m/>
    <m/>
    <m/>
    <m/>
    <m/>
    <m/>
    <m/>
    <m/>
    <m/>
    <m/>
    <m/>
    <m/>
    <m/>
    <m/>
    <m/>
    <m/>
    <m/>
    <m/>
    <m/>
    <m/>
    <m/>
    <m/>
    <m/>
    <m/>
    <m/>
    <m/>
    <m/>
    <m/>
    <m/>
    <m/>
    <m/>
    <m/>
    <m/>
    <m/>
    <x v="0"/>
    <m/>
    <m/>
    <m/>
    <m/>
    <m/>
    <m/>
    <m/>
    <m/>
    <m/>
    <x v="0"/>
    <x v="0"/>
    <x v="0"/>
    <x v="0"/>
    <x v="1"/>
    <x v="1"/>
    <x v="0"/>
    <x v="0"/>
    <m/>
    <x v="0"/>
    <s v="CAPACITACION DE ATENCION AL CLIENTE"/>
    <s v="Técnicas de recepción y atención al cliente"/>
    <s v="RECEPCIONISTA"/>
    <n v="4226"/>
    <s v="CAPACITACION DE ATENCION AL CLIENTE"/>
    <s v="Técnicas de recepción y atención al cliente"/>
    <s v="CAJEROS"/>
    <n v="5230"/>
    <m/>
    <m/>
    <m/>
    <m/>
    <m/>
    <m/>
    <m/>
    <m/>
    <m/>
    <m/>
    <m/>
    <m/>
    <m/>
    <m/>
    <m/>
    <m/>
    <s v="Si"/>
    <s v="No"/>
    <m/>
    <m/>
    <m/>
    <m/>
    <x v="0"/>
    <s v="Importante"/>
    <s v="Muy importante"/>
    <s v="Muy importante"/>
    <s v="Importante"/>
    <s v="Importante"/>
    <s v="Muy importante"/>
    <s v="Muy importante"/>
    <s v="Ninguna"/>
    <m/>
    <x v="2"/>
    <x v="2"/>
    <x v="0"/>
    <x v="2"/>
    <x v="0"/>
    <x v="0"/>
    <x v="0"/>
    <x v="0"/>
    <x v="0"/>
    <x v="0"/>
    <x v="0"/>
    <x v="0"/>
    <m/>
    <s v="Jefe / Encargado (no propietario)"/>
    <m/>
    <n v="15"/>
    <n v="15"/>
    <s v="Completo"/>
    <m/>
    <m/>
    <m/>
    <m/>
    <m/>
    <m/>
    <s v="EN LA CASA MATRIZ ME DERIVARON A LA OFICINA DEL ENCARGADO DE RECURSOS HUMANOS DE LA EMPRESA"/>
    <s v="11 a 30 personas ocupadas"/>
    <s v="11 a 30 personas ocupadas"/>
    <x v="0"/>
    <s v="Servicios inmobiliarios"/>
    <x v="0"/>
    <x v="0"/>
    <x v="1"/>
    <x v="1"/>
    <x v="0"/>
    <x v="0"/>
    <x v="0"/>
    <x v="0"/>
    <x v="0"/>
    <x v="0"/>
    <x v="1"/>
    <x v="0"/>
    <x v="0"/>
    <x v="0"/>
    <x v="0"/>
    <x v="0"/>
    <x v="0"/>
    <x v="0"/>
    <x v="0"/>
    <x v="1"/>
    <x v="0"/>
    <x v="0"/>
    <x v="1"/>
    <x v="0"/>
    <x v="0"/>
    <x v="0"/>
    <x v="0"/>
    <s v="ATENCIÓN AL CLIENTE, RECEPCIÓN"/>
    <s v="ATENCIÓN AL CLIENTE, RECEPCIÓN"/>
    <m/>
    <m/>
    <m/>
    <m/>
    <s v="ADMINISTRACIÓN Y GESTIÓN"/>
    <s v="ADMINISTRACIÓN Y GESTIÓN"/>
    <m/>
    <m/>
    <m/>
    <m/>
    <n v="15.722891566265099"/>
    <x v="1"/>
    <x v="1"/>
    <x v="0"/>
    <x v="0"/>
    <x v="0"/>
    <s v="Total"/>
  </r>
  <r>
    <n v="22478"/>
    <x v="0"/>
    <x v="0"/>
    <s v="San Roque"/>
    <n v="25991"/>
    <s v="FABRICACION DE TEJIDOS DE ALAMBRE"/>
    <s v="Industria"/>
    <s v="Manufactura"/>
    <s v="Pequeñas (11 a 30 personas ocupadas)"/>
    <n v="6062024"/>
    <n v="6"/>
    <s v="Junio"/>
    <s v="Año Resultado Final"/>
    <n v="15"/>
    <n v="7"/>
    <n v="6062024"/>
    <n v="6"/>
    <s v="Junio"/>
    <s v="Año Resultado Final"/>
    <n v="2008"/>
    <n v="15"/>
    <x v="0"/>
    <s v="FABRICACION DE TEJIDOS DE ALAMBRES"/>
    <s v="Fabricación de productos de alambre y otros artículos para la construcción"/>
    <s v="Único"/>
    <x v="0"/>
    <m/>
    <m/>
    <n v="8"/>
    <n v="8"/>
    <n v="7"/>
    <n v="1"/>
    <n v="67.242424242424278"/>
    <n v="9.6060606060606109"/>
    <n v="0"/>
    <n v="0"/>
    <n v="0"/>
    <n v="0"/>
    <n v="28.818181818181834"/>
    <n v="0"/>
    <n v="28.818181818181834"/>
    <n v="0"/>
    <n v="19.212121212121222"/>
    <n v="0"/>
    <n v="0"/>
    <n v="0"/>
    <n v="76.848484848484887"/>
    <n v="8"/>
    <n v="0"/>
    <n v="0"/>
    <n v="0"/>
    <n v="0"/>
    <n v="3"/>
    <n v="0"/>
    <n v="3"/>
    <n v="0"/>
    <n v="2"/>
    <n v="0"/>
    <n v="0"/>
    <n v="0"/>
    <n v="8"/>
    <x v="0"/>
    <m/>
    <m/>
    <x v="1"/>
    <m/>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m/>
    <m/>
    <m/>
    <m/>
    <x v="0"/>
    <x v="0"/>
    <x v="0"/>
    <x v="2"/>
    <x v="0"/>
    <x v="0"/>
    <x v="2"/>
    <x v="0"/>
    <x v="0"/>
    <x v="1"/>
    <s v="Ninguna"/>
    <m/>
    <m/>
    <m/>
    <m/>
    <m/>
    <m/>
    <x v="2"/>
    <s v="Transformación de competencia"/>
    <m/>
    <x v="2"/>
    <m/>
    <m/>
    <m/>
    <x v="0"/>
    <x v="0"/>
    <x v="0"/>
    <x v="0"/>
    <x v="0"/>
    <x v="1"/>
    <m/>
    <m/>
    <x v="1"/>
    <s v="Poco probable"/>
    <s v="Poco probable"/>
    <s v="Poco probable"/>
    <s v="Poco probable"/>
    <s v="Probable"/>
    <x v="2"/>
    <m/>
    <m/>
    <m/>
    <m/>
    <m/>
    <m/>
    <m/>
    <m/>
    <m/>
    <m/>
    <m/>
    <m/>
    <m/>
    <m/>
    <m/>
    <m/>
    <m/>
    <m/>
    <m/>
    <m/>
    <m/>
    <m/>
    <m/>
    <m/>
    <m/>
    <m/>
    <m/>
    <m/>
    <m/>
    <m/>
    <m/>
    <m/>
    <m/>
    <m/>
    <m/>
    <x v="0"/>
    <m/>
    <m/>
    <m/>
    <m/>
    <m/>
    <m/>
    <m/>
    <m/>
    <m/>
    <x v="0"/>
    <x v="0"/>
    <x v="0"/>
    <x v="0"/>
    <x v="1"/>
    <x v="1"/>
    <x v="0"/>
    <x v="0"/>
    <m/>
    <x v="0"/>
    <s v="SISTEMA DE COLOCACION DE CERCADO"/>
    <s v="Herreria"/>
    <s v="HERREROS"/>
    <n v="7221"/>
    <s v="CAPACITACION TECNICA EN UTILIZACION DE NUEVAS MAQUINARIAS"/>
    <s v="Operación y mantenimiento de maquinarias industriales"/>
    <s v="COLOCADORES"/>
    <n v="8122"/>
    <m/>
    <m/>
    <m/>
    <m/>
    <m/>
    <m/>
    <m/>
    <m/>
    <m/>
    <m/>
    <m/>
    <m/>
    <m/>
    <m/>
    <m/>
    <m/>
    <s v="Si"/>
    <s v="No"/>
    <m/>
    <m/>
    <m/>
    <m/>
    <x v="0"/>
    <s v="Importante"/>
    <s v="Importante"/>
    <s v="Importante"/>
    <s v="Importante"/>
    <s v="Importante"/>
    <s v="Importante"/>
    <s v="Importante"/>
    <s v="Ninguna"/>
    <m/>
    <x v="2"/>
    <x v="2"/>
    <x v="0"/>
    <x v="1"/>
    <x v="2"/>
    <x v="0"/>
    <x v="0"/>
    <x v="0"/>
    <x v="0"/>
    <x v="0"/>
    <x v="0"/>
    <x v="0"/>
    <m/>
    <s v="Dueño o propietario"/>
    <m/>
    <n v="15"/>
    <n v="39"/>
    <s v="Completo"/>
    <m/>
    <m/>
    <m/>
    <m/>
    <m/>
    <m/>
    <m/>
    <s v="5 a 10 personas ocupadas"/>
    <s v="5 a 10 personas ocupadas"/>
    <x v="1"/>
    <s v="Manufactura"/>
    <x v="0"/>
    <x v="0"/>
    <x v="0"/>
    <x v="0"/>
    <x v="0"/>
    <x v="0"/>
    <x v="0"/>
    <x v="0"/>
    <x v="0"/>
    <x v="0"/>
    <x v="1"/>
    <x v="0"/>
    <x v="0"/>
    <x v="0"/>
    <x v="0"/>
    <x v="0"/>
    <x v="0"/>
    <x v="0"/>
    <x v="0"/>
    <x v="1"/>
    <x v="0"/>
    <x v="1"/>
    <x v="0"/>
    <x v="0"/>
    <x v="1"/>
    <x v="1"/>
    <x v="0"/>
    <s v="MECANICA Y METALES"/>
    <s v="USO Y REPARACIÓN DE MAQUINARIAS, HERRAMIENTAS Y EQUIPOS"/>
    <m/>
    <m/>
    <m/>
    <m/>
    <s v="MECANICA Y METALES"/>
    <s v="USO Y REPARACIÓN DE MAQUINARIAS, HERRAMIENTAS Y EQUIPOS"/>
    <m/>
    <m/>
    <m/>
    <m/>
    <n v="9.6060606060606109"/>
    <x v="0"/>
    <x v="0"/>
    <x v="0"/>
    <x v="0"/>
    <x v="0"/>
    <s v="Total"/>
  </r>
  <r>
    <n v="22979"/>
    <x v="0"/>
    <x v="0"/>
    <s v="San Roque"/>
    <n v="46410"/>
    <s v="VENTA AL POR MAYOR DE TELAS PARA TAPICERIA,CUERINAS, TELAS, ACCESORIOS"/>
    <s v="Comercio"/>
    <s v="Comercio"/>
    <s v="Pequeñas (11 a 30 personas ocupadas)"/>
    <n v="15072024"/>
    <n v="15"/>
    <s v="Julio"/>
    <s v="Año Resultado Final"/>
    <n v="11"/>
    <n v="12"/>
    <n v="15072024"/>
    <n v="15"/>
    <s v="Julio"/>
    <s v="Año Resultado Final"/>
    <n v="2002"/>
    <n v="21"/>
    <x v="2"/>
    <s v="COMERCIO AL POR MAYOR TELAS DE TAPIZERIA Y CORTINADOS"/>
    <s v="Comercio al por mayor de textiles, prendas de vestir, calzados, artículos de marroquinería y talabartería"/>
    <s v="Casa Matriz"/>
    <x v="1"/>
    <n v="2"/>
    <n v="2"/>
    <n v="44"/>
    <n v="44"/>
    <n v="37"/>
    <n v="7"/>
    <n v="462.5"/>
    <n v="87.5"/>
    <n v="0"/>
    <n v="0"/>
    <n v="0"/>
    <n v="0"/>
    <n v="500"/>
    <n v="0"/>
    <n v="0"/>
    <n v="0"/>
    <n v="50"/>
    <n v="0"/>
    <n v="0"/>
    <n v="0"/>
    <n v="550"/>
    <n v="44"/>
    <n v="0"/>
    <n v="0"/>
    <n v="0"/>
    <n v="0"/>
    <n v="40"/>
    <n v="0"/>
    <n v="0"/>
    <n v="0"/>
    <n v="4"/>
    <n v="0"/>
    <n v="0"/>
    <n v="0"/>
    <n v="44"/>
    <x v="0"/>
    <m/>
    <m/>
    <x v="1"/>
    <m/>
    <m/>
    <x v="0"/>
    <m/>
    <m/>
    <x v="0"/>
    <m/>
    <m/>
    <x v="0"/>
    <m/>
    <m/>
    <x v="1"/>
    <m/>
    <n v="4321"/>
    <s v="DEPOSITERO"/>
    <s v="Sí"/>
    <s v="No"/>
    <s v="Sí"/>
    <n v="5230"/>
    <s v="CAJERA"/>
    <s v="Sí"/>
    <s v="Sí"/>
    <s v="Sí"/>
    <n v="9321"/>
    <s v="EMPAQUETADOR  HACEN CORTES"/>
    <s v="No"/>
    <s v="Sí"/>
    <m/>
    <m/>
    <m/>
    <m/>
    <m/>
    <m/>
    <m/>
    <m/>
    <m/>
    <m/>
    <m/>
    <m/>
    <m/>
    <s v="Falta de postulantes/candidatos"/>
    <m/>
    <m/>
    <m/>
    <m/>
    <m/>
    <s v="Candidatos con falt de experiencia laboral"/>
    <m/>
    <s v="Falta de postulantes/candidatos"/>
    <m/>
    <m/>
    <m/>
    <m/>
    <s v="Reasignar / redefinir los puestos de trabajo existentes"/>
    <m/>
    <m/>
    <m/>
    <m/>
    <m/>
    <m/>
    <m/>
    <m/>
    <x v="0"/>
    <x v="0"/>
    <x v="0"/>
    <x v="0"/>
    <x v="0"/>
    <x v="0"/>
    <x v="0"/>
    <x v="1"/>
    <x v="1"/>
    <x v="0"/>
    <x v="0"/>
    <x v="0"/>
    <x v="0"/>
    <m/>
    <m/>
    <m/>
    <m/>
    <m/>
    <m/>
    <s v="Recomendaciones de trabajadores de la empresa u otros actores"/>
    <m/>
    <m/>
    <m/>
    <s v="Contactos personales del empleador"/>
    <m/>
    <m/>
    <m/>
    <x v="0"/>
    <x v="0"/>
    <x v="0"/>
    <x v="1"/>
    <x v="0"/>
    <x v="2"/>
    <x v="1"/>
    <x v="0"/>
    <x v="1"/>
    <x v="1"/>
    <s v="Ninguna"/>
    <m/>
    <m/>
    <m/>
    <m/>
    <m/>
    <m/>
    <x v="1"/>
    <m/>
    <m/>
    <x v="1"/>
    <m/>
    <m/>
    <m/>
    <x v="1"/>
    <x v="1"/>
    <x v="1"/>
    <x v="1"/>
    <x v="1"/>
    <x v="1"/>
    <m/>
    <m/>
    <x v="2"/>
    <s v="Poco probable"/>
    <s v="Poco probable"/>
    <s v="Poco probable"/>
    <s v="Probable"/>
    <s v="Probable"/>
    <x v="1"/>
    <m/>
    <m/>
    <m/>
    <m/>
    <m/>
    <m/>
    <m/>
    <m/>
    <m/>
    <m/>
    <m/>
    <m/>
    <m/>
    <m/>
    <m/>
    <m/>
    <m/>
    <m/>
    <m/>
    <m/>
    <m/>
    <m/>
    <m/>
    <m/>
    <m/>
    <m/>
    <m/>
    <m/>
    <m/>
    <m/>
    <m/>
    <m/>
    <m/>
    <m/>
    <m/>
    <x v="1"/>
    <m/>
    <m/>
    <m/>
    <s v="La empresa no dispone de tiempo para capacitar a sus trabajadores"/>
    <m/>
    <m/>
    <m/>
    <m/>
    <m/>
    <x v="1"/>
    <x v="1"/>
    <x v="1"/>
    <x v="1"/>
    <x v="0"/>
    <x v="0"/>
    <x v="0"/>
    <x v="0"/>
    <m/>
    <x v="2"/>
    <m/>
    <m/>
    <m/>
    <m/>
    <m/>
    <m/>
    <m/>
    <m/>
    <m/>
    <m/>
    <m/>
    <m/>
    <m/>
    <m/>
    <m/>
    <m/>
    <m/>
    <m/>
    <m/>
    <m/>
    <m/>
    <m/>
    <m/>
    <m/>
    <m/>
    <m/>
    <m/>
    <m/>
    <m/>
    <m/>
    <x v="2"/>
    <s v="Poco importante"/>
    <s v="Importante"/>
    <s v="Importante"/>
    <s v="Poco importante"/>
    <s v="Importante"/>
    <s v="Importante"/>
    <s v="Importante"/>
    <s v="Ninguna"/>
    <m/>
    <x v="2"/>
    <x v="2"/>
    <x v="0"/>
    <x v="0"/>
    <x v="2"/>
    <x v="0"/>
    <x v="1"/>
    <x v="1"/>
    <x v="1"/>
    <x v="1"/>
    <x v="1"/>
    <x v="0"/>
    <m/>
    <s v="Administrador/Contador"/>
    <m/>
    <n v="15"/>
    <n v="35"/>
    <s v="Completo"/>
    <m/>
    <m/>
    <m/>
    <m/>
    <m/>
    <m/>
    <s v="LA EMPRESA NO QUIERE POR QUE NO ES PRIORIDAD ELLOS TENIA PERO DEJARON DE HACER POR QUE NO ERAN RESPONSABLES  LOS TRABAJADORES LA ENTREVISTA SE REALIZO EN LA CASA MATRIZ TENDENCIAS SA"/>
    <s v="31 a 50 personas ocupadas"/>
    <s v="31 a 50 personas ocupadas"/>
    <x v="2"/>
    <s v="Comercio"/>
    <x v="0"/>
    <x v="0"/>
    <x v="0"/>
    <x v="1"/>
    <x v="1"/>
    <x v="0"/>
    <x v="0"/>
    <x v="0"/>
    <x v="1"/>
    <x v="0"/>
    <x v="1"/>
    <x v="0"/>
    <x v="0"/>
    <x v="0"/>
    <x v="0"/>
    <x v="0"/>
    <x v="0"/>
    <x v="0"/>
    <x v="0"/>
    <x v="1"/>
    <x v="0"/>
    <x v="1"/>
    <x v="0"/>
    <x v="0"/>
    <x v="0"/>
    <x v="0"/>
    <x v="0"/>
    <m/>
    <m/>
    <m/>
    <m/>
    <m/>
    <m/>
    <m/>
    <m/>
    <m/>
    <m/>
    <m/>
    <m/>
    <n v="12.5"/>
    <x v="2"/>
    <x v="2"/>
    <x v="1"/>
    <x v="1"/>
    <x v="2"/>
    <s v="Total"/>
  </r>
  <r>
    <n v="23329"/>
    <x v="0"/>
    <x v="0"/>
    <s v="San Roque"/>
    <n v="47591"/>
    <s v="VENTA AL POR MENOR DE ELECTRODOMESTICOS"/>
    <s v="Comercio"/>
    <s v="Comercio"/>
    <s v="Pequeñas (11 a 30 personas ocupadas)"/>
    <n v="6062024"/>
    <n v="6"/>
    <s v="Junio"/>
    <s v="Año Resultado Final"/>
    <n v="10"/>
    <n v="10"/>
    <n v="25072024"/>
    <n v="25"/>
    <s v="Julio"/>
    <s v="Año Resultado Final"/>
    <n v="2007"/>
    <n v="16"/>
    <x v="0"/>
    <s v="SERVICIOS FINANCIEROS OTORGAMIENTO DE PRESTAMOS"/>
    <s v="Otorgamiento de crédito sin aval bancario"/>
    <s v="Único"/>
    <x v="0"/>
    <m/>
    <m/>
    <n v="8"/>
    <n v="8"/>
    <n v="4"/>
    <n v="4"/>
    <n v="53.074626865671597"/>
    <n v="53.074626865671597"/>
    <n v="0"/>
    <n v="0"/>
    <n v="0"/>
    <n v="0"/>
    <n v="0"/>
    <n v="0"/>
    <n v="0"/>
    <n v="0"/>
    <n v="39.805970149253696"/>
    <n v="66.343283582089498"/>
    <n v="0"/>
    <n v="0"/>
    <n v="106.14925373134319"/>
    <n v="8"/>
    <n v="0"/>
    <n v="0"/>
    <n v="0"/>
    <n v="0"/>
    <n v="0"/>
    <n v="0"/>
    <n v="0"/>
    <n v="0"/>
    <n v="3"/>
    <n v="5"/>
    <n v="0"/>
    <n v="0"/>
    <n v="8"/>
    <x v="0"/>
    <m/>
    <m/>
    <x v="1"/>
    <m/>
    <m/>
    <x v="0"/>
    <m/>
    <m/>
    <x v="0"/>
    <m/>
    <m/>
    <x v="0"/>
    <m/>
    <m/>
    <x v="0"/>
    <m/>
    <m/>
    <m/>
    <m/>
    <m/>
    <m/>
    <m/>
    <m/>
    <m/>
    <m/>
    <m/>
    <m/>
    <m/>
    <m/>
    <m/>
    <m/>
    <m/>
    <m/>
    <m/>
    <m/>
    <m/>
    <m/>
    <m/>
    <m/>
    <m/>
    <m/>
    <m/>
    <m/>
    <m/>
    <m/>
    <m/>
    <m/>
    <m/>
    <m/>
    <m/>
    <m/>
    <m/>
    <m/>
    <m/>
    <m/>
    <m/>
    <m/>
    <m/>
    <m/>
    <m/>
    <m/>
    <m/>
    <m/>
    <m/>
    <m/>
    <x v="0"/>
    <x v="0"/>
    <x v="0"/>
    <x v="0"/>
    <x v="1"/>
    <x v="0"/>
    <x v="0"/>
    <x v="1"/>
    <x v="0"/>
    <x v="0"/>
    <x v="0"/>
    <x v="0"/>
    <x v="0"/>
    <m/>
    <s v="Anuncio en un medio de prensa impreso"/>
    <m/>
    <m/>
    <m/>
    <s v="Redes de profesionales o egresados"/>
    <m/>
    <m/>
    <m/>
    <m/>
    <s v="Contactos personales del empleador"/>
    <s v="Banco de currículos de la empresa"/>
    <s v="Otra"/>
    <s v="EQUIFAX CENTRO DDE ENTRENAMIENTO LABORAL"/>
    <x v="0"/>
    <x v="0"/>
    <x v="0"/>
    <x v="1"/>
    <x v="0"/>
    <x v="1"/>
    <x v="0"/>
    <x v="0"/>
    <x v="2"/>
    <x v="1"/>
    <s v="Ninguna"/>
    <m/>
    <m/>
    <m/>
    <m/>
    <m/>
    <m/>
    <x v="1"/>
    <m/>
    <m/>
    <x v="1"/>
    <m/>
    <m/>
    <m/>
    <x v="1"/>
    <x v="1"/>
    <x v="1"/>
    <x v="1"/>
    <x v="1"/>
    <x v="1"/>
    <m/>
    <m/>
    <x v="2"/>
    <s v="Poco probable"/>
    <s v="Poco probable"/>
    <s v="Poco probable"/>
    <s v="Poco probable"/>
    <s v="Probable"/>
    <x v="0"/>
    <s v="vendedores de credito"/>
    <n v="3312"/>
    <n v="1"/>
    <n v="1"/>
    <n v="1"/>
    <n v="1"/>
    <n v="1"/>
    <s v="cobradores de prestamos financieros"/>
    <n v="4214"/>
    <n v="1"/>
    <n v="1"/>
    <n v="1"/>
    <n v="1"/>
    <n v="1"/>
    <m/>
    <m/>
    <m/>
    <m/>
    <m/>
    <m/>
    <m/>
    <m/>
    <m/>
    <m/>
    <m/>
    <m/>
    <m/>
    <m/>
    <m/>
    <m/>
    <m/>
    <m/>
    <m/>
    <m/>
    <m/>
    <x v="0"/>
    <m/>
    <m/>
    <m/>
    <m/>
    <m/>
    <m/>
    <m/>
    <m/>
    <m/>
    <x v="1"/>
    <x v="1"/>
    <x v="0"/>
    <x v="1"/>
    <x v="1"/>
    <x v="1"/>
    <x v="0"/>
    <x v="0"/>
    <m/>
    <x v="0"/>
    <s v="TELEVENTAS"/>
    <s v="Telemarketing"/>
    <s v="VENDEDORES VIA TELEFONICA"/>
    <n v="5244"/>
    <s v="GESTIONES DE COBRO"/>
    <s v="OTROS"/>
    <s v="COBRADOR"/>
    <n v="4214"/>
    <m/>
    <m/>
    <m/>
    <m/>
    <m/>
    <m/>
    <m/>
    <m/>
    <m/>
    <m/>
    <m/>
    <m/>
    <m/>
    <m/>
    <m/>
    <m/>
    <s v="Si"/>
    <s v="No"/>
    <m/>
    <m/>
    <m/>
    <m/>
    <x v="1"/>
    <s v="Muy importante"/>
    <s v="Importante"/>
    <s v="Muy importante"/>
    <s v="Muy importante"/>
    <s v="Importante"/>
    <s v="Importante"/>
    <s v="Importante"/>
    <s v="Ninguna"/>
    <m/>
    <x v="2"/>
    <x v="2"/>
    <x v="0"/>
    <x v="0"/>
    <x v="0"/>
    <x v="0"/>
    <x v="1"/>
    <x v="0"/>
    <x v="0"/>
    <x v="0"/>
    <x v="0"/>
    <x v="0"/>
    <m/>
    <s v="Gerente / Directivo"/>
    <m/>
    <n v="8"/>
    <n v="5"/>
    <s v="Completo"/>
    <m/>
    <m/>
    <m/>
    <m/>
    <m/>
    <m/>
    <m/>
    <s v="5 a 10 personas ocupadas"/>
    <s v="5 a 10 personas ocupadas"/>
    <x v="0"/>
    <s v="Intermediación financiera"/>
    <x v="0"/>
    <x v="0"/>
    <x v="0"/>
    <x v="0"/>
    <x v="0"/>
    <x v="0"/>
    <x v="0"/>
    <x v="0"/>
    <x v="0"/>
    <x v="0"/>
    <x v="1"/>
    <x v="1"/>
    <x v="1"/>
    <x v="0"/>
    <x v="0"/>
    <x v="0"/>
    <x v="0"/>
    <x v="0"/>
    <x v="0"/>
    <x v="1"/>
    <x v="0"/>
    <x v="0"/>
    <x v="1"/>
    <x v="0"/>
    <x v="0"/>
    <x v="0"/>
    <x v="0"/>
    <s v="VENTA"/>
    <s v="COBRANZAS"/>
    <m/>
    <m/>
    <m/>
    <m/>
    <s v="ADMINISTRACIÓN Y GESTIÓN"/>
    <s v="ADMINISTRACIÓN Y GESTIÓN"/>
    <m/>
    <m/>
    <m/>
    <m/>
    <n v="13.268656716417899"/>
    <x v="0"/>
    <x v="0"/>
    <x v="1"/>
    <x v="0"/>
    <x v="0"/>
    <s v="Total"/>
  </r>
  <r>
    <n v="23397"/>
    <x v="0"/>
    <x v="0"/>
    <s v="San Roque"/>
    <n v="25920"/>
    <s v="ACTIVIDADES DE CORTE Y DOBLADO DE CHAPAS"/>
    <s v="Industria"/>
    <s v="Manufactura"/>
    <s v="Medianas (31 a 50 personas ocupadas)"/>
    <n v="6062024"/>
    <n v="6"/>
    <s v="Junio"/>
    <s v="Año Resultado Final"/>
    <n v="8"/>
    <n v="53"/>
    <n v="15072024"/>
    <n v="15"/>
    <s v="Julio"/>
    <s v="Año Resultado Final"/>
    <n v="1994"/>
    <n v="29"/>
    <x v="2"/>
    <s v="SERVICIOS METALURGICOS"/>
    <s v="Fabricación de productos metálicos para uso estructural"/>
    <s v="Sucursal"/>
    <x v="1"/>
    <n v="2"/>
    <n v="2"/>
    <n v="18"/>
    <n v="18"/>
    <n v="16"/>
    <n v="2"/>
    <n v="127.65957446808513"/>
    <n v="15.957446808510641"/>
    <n v="0"/>
    <n v="0"/>
    <n v="15.957446808510641"/>
    <n v="0"/>
    <n v="63.829787234042563"/>
    <n v="0"/>
    <n v="0"/>
    <n v="0"/>
    <n v="15.957446808510641"/>
    <n v="47.872340425531924"/>
    <n v="0"/>
    <n v="0"/>
    <n v="143.61702127659578"/>
    <n v="18"/>
    <n v="0"/>
    <n v="0"/>
    <n v="2"/>
    <n v="0"/>
    <n v="8"/>
    <n v="0"/>
    <n v="0"/>
    <n v="0"/>
    <n v="2"/>
    <n v="6"/>
    <n v="0"/>
    <n v="0"/>
    <n v="18"/>
    <x v="1"/>
    <s v="Decisión del directorio/propietarios de la empresa"/>
    <m/>
    <x v="1"/>
    <m/>
    <m/>
    <x v="0"/>
    <m/>
    <m/>
    <x v="0"/>
    <m/>
    <m/>
    <x v="0"/>
    <m/>
    <m/>
    <x v="1"/>
    <m/>
    <n v="4311"/>
    <s v="AUXILIAR CONTABLE"/>
    <s v="Sí"/>
    <s v="No"/>
    <s v="Sí"/>
    <n v="9333"/>
    <s v="ESTIBADORES"/>
    <s v="Sí"/>
    <s v="No"/>
    <s v="Sí"/>
    <n v="7221"/>
    <s v="AUXILIAR  DE PRODUCCION METALURGICA"/>
    <s v="Sí"/>
    <s v="No"/>
    <m/>
    <m/>
    <m/>
    <m/>
    <m/>
    <m/>
    <m/>
    <m/>
    <m/>
    <m/>
    <m/>
    <m/>
    <m/>
    <m/>
    <m/>
    <m/>
    <m/>
    <m/>
    <m/>
    <m/>
    <m/>
    <m/>
    <m/>
    <m/>
    <m/>
    <m/>
    <m/>
    <m/>
    <m/>
    <m/>
    <m/>
    <m/>
    <m/>
    <m/>
    <m/>
    <x v="0"/>
    <x v="0"/>
    <x v="0"/>
    <x v="1"/>
    <x v="0"/>
    <x v="0"/>
    <x v="0"/>
    <x v="1"/>
    <x v="0"/>
    <x v="0"/>
    <x v="0"/>
    <x v="1"/>
    <x v="0"/>
    <m/>
    <m/>
    <m/>
    <s v="Redes sociales de la empresa (Facebook, Twitter, Instagram, etc)"/>
    <m/>
    <m/>
    <m/>
    <m/>
    <m/>
    <m/>
    <m/>
    <m/>
    <m/>
    <m/>
    <x v="0"/>
    <x v="0"/>
    <x v="0"/>
    <x v="1"/>
    <x v="0"/>
    <x v="1"/>
    <x v="0"/>
    <x v="0"/>
    <x v="1"/>
    <x v="2"/>
    <s v="Ninguna"/>
    <m/>
    <m/>
    <m/>
    <m/>
    <m/>
    <m/>
    <x v="1"/>
    <m/>
    <m/>
    <x v="1"/>
    <m/>
    <m/>
    <m/>
    <x v="1"/>
    <x v="1"/>
    <x v="1"/>
    <x v="1"/>
    <x v="1"/>
    <x v="1"/>
    <m/>
    <m/>
    <x v="2"/>
    <s v="Poco probable"/>
    <s v="Probable"/>
    <s v="Poco probable"/>
    <s v="Probable"/>
    <s v="Probable"/>
    <x v="3"/>
    <m/>
    <m/>
    <m/>
    <m/>
    <m/>
    <m/>
    <m/>
    <m/>
    <m/>
    <m/>
    <m/>
    <m/>
    <m/>
    <m/>
    <m/>
    <m/>
    <m/>
    <m/>
    <m/>
    <m/>
    <m/>
    <m/>
    <m/>
    <m/>
    <m/>
    <m/>
    <m/>
    <m/>
    <m/>
    <m/>
    <m/>
    <m/>
    <m/>
    <m/>
    <m/>
    <x v="0"/>
    <m/>
    <m/>
    <m/>
    <m/>
    <m/>
    <m/>
    <m/>
    <m/>
    <m/>
    <x v="1"/>
    <x v="0"/>
    <x v="0"/>
    <x v="0"/>
    <x v="1"/>
    <x v="1"/>
    <x v="0"/>
    <x v="0"/>
    <m/>
    <x v="0"/>
    <s v="MANEJO DE LA TUBERA"/>
    <s v="Operación y mantenimiento de maquinarias industriales"/>
    <s v="OPERARIO DE MAQUINARIAS"/>
    <n v="8122"/>
    <s v="CORTE Y DOBLADO DE CHAPAS"/>
    <s v="Operación y mantenimiento de maquinarias industriales"/>
    <s v="OPERARIO DE MAQUINARIAS"/>
    <n v="8122"/>
    <s v="MANEJO DE MAQUINA DE CORTE Y DISEÑO DE PLASMA"/>
    <s v="Operación y mantenimiento de maquinarias industriales"/>
    <s v="OPERARIO DE PLASMA"/>
    <n v="7212"/>
    <m/>
    <m/>
    <m/>
    <m/>
    <m/>
    <m/>
    <m/>
    <m/>
    <m/>
    <m/>
    <m/>
    <m/>
    <s v="Si"/>
    <s v="Si"/>
    <s v="No"/>
    <m/>
    <m/>
    <m/>
    <x v="0"/>
    <s v="Muy importante"/>
    <s v="Muy importante"/>
    <s v="Importante"/>
    <s v="Importante"/>
    <s v="Importante"/>
    <s v="Muy importante"/>
    <s v="Importante"/>
    <s v="Ninguna"/>
    <m/>
    <x v="0"/>
    <x v="2"/>
    <x v="0"/>
    <x v="0"/>
    <x v="0"/>
    <x v="2"/>
    <x v="0"/>
    <x v="0"/>
    <x v="0"/>
    <x v="0"/>
    <x v="0"/>
    <x v="0"/>
    <m/>
    <s v="Gerente / Directivo"/>
    <m/>
    <n v="7"/>
    <n v="47"/>
    <s v="Completo"/>
    <m/>
    <m/>
    <m/>
    <m/>
    <m/>
    <m/>
    <s v="ALAS 9:30?3 RA VISITA SE COMPLETO"/>
    <s v="11 a 30 personas ocupadas"/>
    <s v="11 a 30 personas ocupadas"/>
    <x v="1"/>
    <s v="Manufactura"/>
    <x v="0"/>
    <x v="0"/>
    <x v="0"/>
    <x v="1"/>
    <x v="0"/>
    <x v="0"/>
    <x v="1"/>
    <x v="0"/>
    <x v="1"/>
    <x v="0"/>
    <x v="1"/>
    <x v="0"/>
    <x v="0"/>
    <x v="0"/>
    <x v="0"/>
    <x v="0"/>
    <x v="0"/>
    <x v="0"/>
    <x v="0"/>
    <x v="1"/>
    <x v="0"/>
    <x v="1"/>
    <x v="0"/>
    <x v="0"/>
    <x v="1"/>
    <x v="1"/>
    <x v="0"/>
    <s v="USO Y REPARACIÓN DE MAQUINARIAS, HERRAMIENTAS Y EQUIPOS"/>
    <s v="MECANICA Y METALES"/>
    <s v="USO Y REPARACIÓN DE MAQUINARIAS, HERRAMIENTAS Y EQUIPOS"/>
    <m/>
    <m/>
    <m/>
    <s v="USO Y REPARACIÓN DE MAQUINARIAS, HERRAMIENTAS Y EQUIPOS"/>
    <s v="MECANICA Y METALES"/>
    <s v="USO Y REPARACIÓN DE MAQUINARIAS, HERRAMIENTAS Y EQUIPOS"/>
    <m/>
    <m/>
    <m/>
    <n v="7.9787234042553203"/>
    <x v="1"/>
    <x v="1"/>
    <x v="1"/>
    <x v="0"/>
    <x v="0"/>
    <s v="Total"/>
  </r>
  <r>
    <n v="23452"/>
    <x v="0"/>
    <x v="0"/>
    <s v="San Roque"/>
    <n v="25110"/>
    <s v="FABRICACION DE ESTRUCTURAS DE METAL PARA LA CONSTRUCCION"/>
    <s v="Industria"/>
    <s v="Manufactura"/>
    <s v="Grandes (con 51 o más personas ocupadas)"/>
    <n v="25072024"/>
    <n v="25"/>
    <s v="Julio"/>
    <s v="Año Resultado Final"/>
    <n v="16"/>
    <n v="39"/>
    <n v="31072024"/>
    <n v="31"/>
    <s v="Julio"/>
    <s v="Año Resultado Final"/>
    <n v="1997"/>
    <n v="26"/>
    <x v="2"/>
    <s v="FABRICACIÓN  DE CHAPAS PERFILES TUBOS DE METAL EN GENERAL"/>
    <s v="Fabricación de otros productos elaborados de metal n.c.p."/>
    <s v="Casa Matriz"/>
    <x v="1"/>
    <n v="11"/>
    <n v="8"/>
    <n v="232"/>
    <n v="211"/>
    <n v="200"/>
    <n v="11"/>
    <n v="938.461538461538"/>
    <n v="51.615384615384585"/>
    <n v="0"/>
    <n v="0"/>
    <n v="0"/>
    <n v="0"/>
    <n v="417.61538461538441"/>
    <n v="23.461538461538449"/>
    <n v="14.07692307692307"/>
    <n v="0"/>
    <n v="286.23076923076906"/>
    <n v="234.6153846153845"/>
    <n v="9.3846153846153797"/>
    <n v="4.6923076923076898"/>
    <n v="990.07692307692253"/>
    <n v="211"/>
    <n v="0"/>
    <n v="0"/>
    <n v="0"/>
    <n v="0"/>
    <n v="89"/>
    <n v="5"/>
    <n v="3"/>
    <n v="0"/>
    <n v="61"/>
    <n v="50"/>
    <n v="2"/>
    <n v="1"/>
    <n v="211"/>
    <x v="0"/>
    <m/>
    <m/>
    <x v="1"/>
    <m/>
    <m/>
    <x v="0"/>
    <m/>
    <m/>
    <x v="0"/>
    <m/>
    <m/>
    <x v="0"/>
    <m/>
    <m/>
    <x v="1"/>
    <m/>
    <n v="9333"/>
    <s v="ASISTENTE DE CARGA"/>
    <s v="Sí"/>
    <s v="No"/>
    <s v="Sí"/>
    <n v="8122"/>
    <s v="AUXILIAR DE OPERACIONES DE LA PARTE DE TUBOS"/>
    <s v="Sí"/>
    <s v="No"/>
    <s v="Sí"/>
    <n v="7212"/>
    <s v="SOLDADORES"/>
    <s v="No"/>
    <s v="Sí"/>
    <m/>
    <m/>
    <m/>
    <m/>
    <m/>
    <m/>
    <m/>
    <m/>
    <m/>
    <m/>
    <m/>
    <m/>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m/>
    <s v="Externalizar el trabajo por fuera de la empresa (outsourcing)"/>
    <m/>
    <m/>
    <s v="Aumentar los esfuerzos en el reclutamiento (más divulgación de la vacante, más bolsas de empleo)"/>
    <m/>
    <m/>
    <m/>
    <x v="1"/>
    <x v="0"/>
    <x v="0"/>
    <x v="1"/>
    <x v="0"/>
    <x v="0"/>
    <x v="0"/>
    <x v="1"/>
    <x v="1"/>
    <x v="0"/>
    <x v="0"/>
    <x v="0"/>
    <x v="0"/>
    <m/>
    <m/>
    <m/>
    <s v="Redes sociales de la empresa (Facebook, Twitter, Instagram, etc)"/>
    <m/>
    <m/>
    <s v="Recomendaciones de trabajadores de la empresa u otros actores"/>
    <m/>
    <m/>
    <m/>
    <m/>
    <m/>
    <m/>
    <m/>
    <x v="0"/>
    <x v="0"/>
    <x v="0"/>
    <x v="1"/>
    <x v="0"/>
    <x v="1"/>
    <x v="0"/>
    <x v="0"/>
    <x v="2"/>
    <x v="2"/>
    <s v="Ninguna"/>
    <m/>
    <m/>
    <m/>
    <m/>
    <m/>
    <m/>
    <x v="1"/>
    <m/>
    <m/>
    <x v="1"/>
    <m/>
    <m/>
    <m/>
    <x v="1"/>
    <x v="1"/>
    <x v="1"/>
    <x v="1"/>
    <x v="1"/>
    <x v="1"/>
    <m/>
    <m/>
    <x v="2"/>
    <s v="Probable"/>
    <s v="Poco probable"/>
    <s v="Poco probable"/>
    <s v="Probable"/>
    <s v="Probable"/>
    <x v="3"/>
    <m/>
    <m/>
    <m/>
    <m/>
    <m/>
    <m/>
    <m/>
    <m/>
    <m/>
    <m/>
    <m/>
    <m/>
    <m/>
    <m/>
    <m/>
    <m/>
    <m/>
    <m/>
    <m/>
    <m/>
    <m/>
    <m/>
    <m/>
    <m/>
    <m/>
    <m/>
    <m/>
    <m/>
    <m/>
    <m/>
    <m/>
    <m/>
    <m/>
    <m/>
    <m/>
    <x v="0"/>
    <m/>
    <m/>
    <m/>
    <m/>
    <m/>
    <m/>
    <m/>
    <m/>
    <m/>
    <x v="0"/>
    <x v="0"/>
    <x v="0"/>
    <x v="0"/>
    <x v="1"/>
    <x v="1"/>
    <x v="0"/>
    <x v="0"/>
    <m/>
    <x v="0"/>
    <s v="CONOCIMIENTO EN PRODUCTOS DE ACEROS"/>
    <s v="OTROS"/>
    <s v="AUXILIAR DE OPERACIONES"/>
    <n v="8122"/>
    <s v="MANEJO DE ELEMENTOS DE SOLDADURA"/>
    <s v="Soldadura"/>
    <s v="SOLDADOR DE METALES"/>
    <n v="7212"/>
    <s v="SOLDADURA ELECTRICA"/>
    <s v="Soldadura"/>
    <s v="SOLDADOR DE METALES"/>
    <n v="7212"/>
    <s v="SOLDADURA  ARCO ELÉCTRICO"/>
    <s v="Soldadura"/>
    <s v="SOLDADOR DE METALES"/>
    <n v="7212"/>
    <s v="SOLDADURA DE REVESTIDO"/>
    <s v="Soldadura"/>
    <s v="SOLDADOR DE METALES"/>
    <n v="7212"/>
    <m/>
    <m/>
    <m/>
    <m/>
    <s v="Si"/>
    <s v="Si"/>
    <s v="Si"/>
    <s v="Si"/>
    <s v="No"/>
    <m/>
    <x v="1"/>
    <s v="Muy importante"/>
    <s v="Muy importante"/>
    <s v="Muy importante"/>
    <s v="Importante"/>
    <s v="Muy importante"/>
    <s v="Muy importante"/>
    <s v="Importante"/>
    <s v="Ninguna"/>
    <m/>
    <x v="1"/>
    <x v="2"/>
    <x v="0"/>
    <x v="1"/>
    <x v="0"/>
    <x v="1"/>
    <x v="0"/>
    <x v="0"/>
    <x v="0"/>
    <x v="0"/>
    <x v="0"/>
    <x v="0"/>
    <m/>
    <s v="Gerente / Directivo"/>
    <m/>
    <n v="14"/>
    <n v="45"/>
    <s v="Completo"/>
    <m/>
    <m/>
    <m/>
    <m/>
    <m/>
    <m/>
    <m/>
    <s v="51 y más personas ocupadas"/>
    <s v="51 y más personas ocupadas"/>
    <x v="1"/>
    <s v="Manufactura"/>
    <x v="0"/>
    <x v="0"/>
    <x v="0"/>
    <x v="0"/>
    <x v="0"/>
    <x v="0"/>
    <x v="1"/>
    <x v="1"/>
    <x v="1"/>
    <x v="0"/>
    <x v="1"/>
    <x v="0"/>
    <x v="0"/>
    <x v="0"/>
    <x v="0"/>
    <x v="0"/>
    <x v="0"/>
    <x v="0"/>
    <x v="0"/>
    <x v="1"/>
    <x v="0"/>
    <x v="1"/>
    <x v="0"/>
    <x v="0"/>
    <x v="1"/>
    <x v="1"/>
    <x v="0"/>
    <s v="MECANICA Y METALES"/>
    <s v="MECANICA Y METALES"/>
    <s v="MECANICA Y METALES"/>
    <s v="MECANICA Y METALES"/>
    <s v="MECANICA Y METALES"/>
    <m/>
    <s v="MECANICA Y METALES"/>
    <s v="MECANICA Y METALES"/>
    <s v="MECANICA Y METALES"/>
    <s v="MECANICA Y METALES"/>
    <s v="MECANICA Y METALES"/>
    <m/>
    <n v="4.6923076923076898"/>
    <x v="2"/>
    <x v="2"/>
    <x v="1"/>
    <x v="0"/>
    <x v="0"/>
    <s v="Total"/>
  </r>
  <r>
    <n v="23466"/>
    <x v="0"/>
    <x v="0"/>
    <s v="San Roque"/>
    <n v="70201"/>
    <s v="SERVICIO DE CONTABILIDAD"/>
    <s v="Servicio"/>
    <s v="Servicios a las empresas"/>
    <s v="Grandes (con 51 o más personas ocupadas)"/>
    <n v="8072024"/>
    <n v="8"/>
    <s v="Julio"/>
    <s v="Año Resultado Final"/>
    <n v="14"/>
    <n v="5"/>
    <n v="29072024"/>
    <n v="29"/>
    <s v="Julio"/>
    <s v="Año Resultado Final"/>
    <n v="2002"/>
    <n v="21"/>
    <x v="2"/>
    <s v="SERVICIOS DE CONSULTORIA  CONTABLE"/>
    <s v="Servicios de contabilidad, administración y asesoramiento de empresas, excepto los prestados por prof indep"/>
    <s v="Casa Matriz"/>
    <x v="1"/>
    <n v="2"/>
    <n v="1"/>
    <n v="226"/>
    <n v="219"/>
    <n v="76"/>
    <n v="143"/>
    <n v="602.37037037037067"/>
    <n v="1133.4074074074081"/>
    <n v="0"/>
    <n v="0"/>
    <n v="0"/>
    <n v="0"/>
    <n v="0"/>
    <n v="0"/>
    <n v="0"/>
    <n v="0"/>
    <n v="832.22222222222263"/>
    <n v="745.03703703703741"/>
    <n v="158.51851851851859"/>
    <n v="0"/>
    <n v="1735.7777777777787"/>
    <n v="219"/>
    <n v="0"/>
    <n v="0"/>
    <n v="0"/>
    <n v="0"/>
    <n v="0"/>
    <n v="0"/>
    <n v="0"/>
    <n v="0"/>
    <n v="105"/>
    <n v="94"/>
    <n v="20"/>
    <n v="0"/>
    <n v="219"/>
    <x v="1"/>
    <s v="Decisión del directorio/propietarios de la empresa"/>
    <m/>
    <x v="0"/>
    <s v="Convenio con organizaciones públicas"/>
    <m/>
    <x v="0"/>
    <m/>
    <m/>
    <x v="0"/>
    <m/>
    <m/>
    <x v="0"/>
    <m/>
    <m/>
    <x v="1"/>
    <m/>
    <n v="4311"/>
    <s v="ASISTENTE DE CONTABILIDAD"/>
    <s v="Sí"/>
    <s v="Sí"/>
    <s v="Sí"/>
    <n v="2411"/>
    <s v="SENIOR CONTABLE"/>
    <s v="Sí"/>
    <s v="Sí"/>
    <s v="Sí"/>
    <n v="2411"/>
    <s v="AUDITOR"/>
    <s v="Sí"/>
    <s v="Sí"/>
    <s v="Candidatos sin capacitación o habilidades técnicas necesarios"/>
    <m/>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m/>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0"/>
    <x v="0"/>
    <x v="0"/>
    <x v="0"/>
    <x v="0"/>
    <x v="0"/>
    <x v="0"/>
    <x v="1"/>
    <x v="0"/>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0"/>
    <x v="2"/>
    <x v="2"/>
    <s v="Ninguna"/>
    <m/>
    <m/>
    <m/>
    <m/>
    <m/>
    <m/>
    <x v="1"/>
    <m/>
    <m/>
    <x v="1"/>
    <m/>
    <m/>
    <m/>
    <x v="1"/>
    <x v="1"/>
    <x v="1"/>
    <x v="1"/>
    <x v="1"/>
    <x v="1"/>
    <m/>
    <m/>
    <x v="2"/>
    <s v="Poco probable"/>
    <s v="Poco probable"/>
    <s v="Poco probable"/>
    <s v="Muy probable"/>
    <s v="Muy probable"/>
    <x v="0"/>
    <s v="ASISTENTE contable"/>
    <n v="4311"/>
    <n v="5"/>
    <n v="0"/>
    <n v="0"/>
    <n v="0"/>
    <n v="0"/>
    <s v="senior CONTABLES"/>
    <n v="2411"/>
    <n v="5"/>
    <n v="0"/>
    <n v="0"/>
    <n v="0"/>
    <n v="0"/>
    <s v="supervisor contable"/>
    <n v="2411"/>
    <n v="2"/>
    <n v="3"/>
    <n v="3"/>
    <n v="3"/>
    <n v="3"/>
    <s v="AUDITOR  CONTABLE"/>
    <n v="2411"/>
    <n v="2"/>
    <n v="2"/>
    <n v="2"/>
    <n v="2"/>
    <n v="2"/>
    <s v="TRAINEE (AUXILIAR)"/>
    <n v="4311"/>
    <n v="3"/>
    <n v="3"/>
    <n v="3"/>
    <n v="3"/>
    <n v="3"/>
    <x v="0"/>
    <m/>
    <m/>
    <m/>
    <m/>
    <m/>
    <m/>
    <m/>
    <m/>
    <m/>
    <x v="1"/>
    <x v="0"/>
    <x v="0"/>
    <x v="0"/>
    <x v="1"/>
    <x v="1"/>
    <x v="0"/>
    <x v="0"/>
    <m/>
    <x v="0"/>
    <s v="ACTUALIZACIONES IMPOSITIVAS CONTABLES"/>
    <s v="Contabilidad básica"/>
    <s v="CONTADORES"/>
    <n v="2411"/>
    <s v="NORMATIVAS CONTABLES"/>
    <s v="Contabilidad básica"/>
    <s v="CONTADORES"/>
    <n v="2411"/>
    <s v="EXCEL AVANZADO"/>
    <s v="Microsoft Excel básico y avanzado"/>
    <s v="TRAINEE (SON LOS QUE ENTRENAN A LOS NUEVOS )"/>
    <n v="4311"/>
    <s v="POWER BI"/>
    <s v="Microsoft Power BI"/>
    <s v="CONTADOR SENIOR"/>
    <n v="2411"/>
    <s v="USO DE HERRAMIENTAS DE INTELIGENCIA ARTIFICIAL"/>
    <s v="Herramientas digitales para la gestión y productividad"/>
    <s v="SUPERVISORES CONTABLES"/>
    <n v="2411"/>
    <m/>
    <m/>
    <m/>
    <m/>
    <s v="Si"/>
    <s v="Si"/>
    <s v="Si"/>
    <s v="Si"/>
    <s v="No"/>
    <m/>
    <x v="1"/>
    <s v="Muy importante"/>
    <s v="Muy importante"/>
    <s v="Muy importante"/>
    <s v="Muy importante"/>
    <s v="Muy importante"/>
    <s v="Muy importante"/>
    <s v="Muy importante"/>
    <s v="Ninguna"/>
    <m/>
    <x v="0"/>
    <x v="1"/>
    <x v="0"/>
    <x v="0"/>
    <x v="0"/>
    <x v="1"/>
    <x v="0"/>
    <x v="0"/>
    <x v="0"/>
    <x v="0"/>
    <x v="0"/>
    <x v="0"/>
    <m/>
    <s v="Gerente / Directivo"/>
    <m/>
    <n v="8"/>
    <n v="39"/>
    <s v="Completo"/>
    <m/>
    <m/>
    <m/>
    <m/>
    <m/>
    <m/>
    <m/>
    <s v="51 y más personas ocupadas"/>
    <s v="51 y más personas ocupadas"/>
    <x v="0"/>
    <s v="Servicios a las empresas"/>
    <x v="0"/>
    <x v="1"/>
    <x v="0"/>
    <x v="1"/>
    <x v="0"/>
    <x v="0"/>
    <x v="0"/>
    <x v="0"/>
    <x v="0"/>
    <x v="0"/>
    <x v="0"/>
    <x v="0"/>
    <x v="1"/>
    <x v="0"/>
    <x v="0"/>
    <x v="0"/>
    <x v="0"/>
    <x v="0"/>
    <x v="0"/>
    <x v="0"/>
    <x v="0"/>
    <x v="0"/>
    <x v="0"/>
    <x v="0"/>
    <x v="0"/>
    <x v="0"/>
    <x v="0"/>
    <s v="CONTABILIDAD Y AUDITORIA"/>
    <s v="CONTABILIDAD Y AUDITORIA"/>
    <s v="OFIMATICA"/>
    <s v="HERRAMIENTAS DE ANÁLISIS DE DATOS"/>
    <s v="HERRAMIENTAS DE ANÁLISIS DE DATOS"/>
    <m/>
    <s v="ADMINISTRACIÓN Y GESTIÓN"/>
    <s v="ADMINISTRACIÓN Y GESTIÓN"/>
    <s v="TIC"/>
    <s v="TIC"/>
    <s v="TIC"/>
    <m/>
    <n v="7.92592592592593"/>
    <x v="1"/>
    <x v="2"/>
    <x v="1"/>
    <x v="0"/>
    <x v="0"/>
    <s v="Total"/>
  </r>
  <r>
    <n v="23468"/>
    <x v="0"/>
    <x v="0"/>
    <s v="San Roque"/>
    <n v="85102"/>
    <s v="SERVICIOS DE ENSEÑANZA PRIMARIA"/>
    <s v="Servicio"/>
    <s v="Servicios a los hogares"/>
    <s v="Micro (5 a 10 personas ocupadas)"/>
    <n v="5062024"/>
    <n v="5"/>
    <s v="Junio"/>
    <s v="Año Resultado Final"/>
    <n v="16"/>
    <n v="11"/>
    <n v="24072024"/>
    <n v="24"/>
    <s v="Julio"/>
    <s v="Año Resultado Final"/>
    <n v="1999"/>
    <n v="24"/>
    <x v="2"/>
    <s v="SERVICIO DE ENSEÑANZA  PRIMARIA"/>
    <s v="enseñanza prescolar, primaria"/>
    <s v="Único"/>
    <x v="0"/>
    <m/>
    <m/>
    <n v="12"/>
    <n v="12"/>
    <n v="2"/>
    <n v="10"/>
    <n v="31.445783132530199"/>
    <n v="157.22891566265099"/>
    <n v="0"/>
    <n v="0"/>
    <n v="0"/>
    <n v="0"/>
    <n v="0"/>
    <n v="0"/>
    <n v="0"/>
    <n v="0"/>
    <n v="157.22891566265099"/>
    <n v="0"/>
    <n v="31.445783132530199"/>
    <n v="0"/>
    <n v="188.6746987951812"/>
    <n v="12"/>
    <n v="0"/>
    <n v="0"/>
    <n v="0"/>
    <n v="0"/>
    <n v="0"/>
    <n v="0"/>
    <n v="0"/>
    <n v="0"/>
    <n v="10"/>
    <n v="0"/>
    <n v="2"/>
    <n v="0"/>
    <n v="12"/>
    <x v="0"/>
    <m/>
    <m/>
    <x v="0"/>
    <s v="Decisión del directorio/propietarios de la empresa"/>
    <m/>
    <x v="1"/>
    <s v="Decisión del directorio/propietarios de la empresa"/>
    <m/>
    <x v="0"/>
    <m/>
    <m/>
    <x v="0"/>
    <m/>
    <m/>
    <x v="1"/>
    <m/>
    <n v="2341"/>
    <s v="DOCENTE PARA PRIMER CICLO QUE TRABAJE CON TEA"/>
    <s v="Sí"/>
    <s v="No"/>
    <s v="Sí"/>
    <n v="2266"/>
    <s v="FONOAUDIOLOGA"/>
    <s v="Sí"/>
    <s v="No"/>
    <s v="Sí"/>
    <n v="2356"/>
    <s v="PROFESOR DE INFORMÁTICA"/>
    <s v="No"/>
    <s v="Sí"/>
    <m/>
    <m/>
    <m/>
    <m/>
    <m/>
    <m/>
    <m/>
    <m/>
    <m/>
    <m/>
    <m/>
    <m/>
    <m/>
    <m/>
    <m/>
    <m/>
    <m/>
    <m/>
    <m/>
    <m/>
    <m/>
    <s v="Falta de postulantes/candidatos"/>
    <m/>
    <m/>
    <m/>
    <s v="Capacitar a los trabajadores actuales para que puedan cumplir funciones que estaban asignadas a esa vacante"/>
    <m/>
    <m/>
    <m/>
    <m/>
    <m/>
    <m/>
    <m/>
    <m/>
    <m/>
    <x v="0"/>
    <x v="0"/>
    <x v="0"/>
    <x v="1"/>
    <x v="0"/>
    <x v="0"/>
    <x v="0"/>
    <x v="1"/>
    <x v="1"/>
    <x v="0"/>
    <x v="0"/>
    <x v="0"/>
    <x v="0"/>
    <m/>
    <m/>
    <s v="Plataforma web privada gratuita (Bolsas de trabajo) (excluyendo redes sociales)"/>
    <s v="Redes sociales de la empresa (Facebook, Twitter, Instagram, etc)"/>
    <m/>
    <m/>
    <m/>
    <m/>
    <m/>
    <m/>
    <m/>
    <m/>
    <m/>
    <m/>
    <x v="0"/>
    <x v="0"/>
    <x v="0"/>
    <x v="1"/>
    <x v="0"/>
    <x v="0"/>
    <x v="2"/>
    <x v="0"/>
    <x v="1"/>
    <x v="1"/>
    <s v="Ninguna"/>
    <m/>
    <m/>
    <m/>
    <m/>
    <m/>
    <m/>
    <x v="3"/>
    <s v="Nuevas contrataciones"/>
    <m/>
    <x v="1"/>
    <m/>
    <m/>
    <m/>
    <x v="1"/>
    <x v="1"/>
    <x v="1"/>
    <x v="0"/>
    <x v="1"/>
    <x v="1"/>
    <m/>
    <m/>
    <x v="2"/>
    <s v="Probable"/>
    <s v="Poco probable"/>
    <s v="Probable"/>
    <s v="Probable"/>
    <s v="Probable"/>
    <x v="0"/>
    <s v="Docentes en Educación inicial"/>
    <n v="2342"/>
    <n v="5"/>
    <n v="0"/>
    <n v="7"/>
    <n v="9"/>
    <n v="10"/>
    <m/>
    <m/>
    <m/>
    <m/>
    <m/>
    <m/>
    <m/>
    <m/>
    <m/>
    <m/>
    <m/>
    <m/>
    <m/>
    <m/>
    <m/>
    <m/>
    <m/>
    <m/>
    <m/>
    <m/>
    <m/>
    <m/>
    <m/>
    <m/>
    <m/>
    <m/>
    <m/>
    <m/>
    <x v="0"/>
    <m/>
    <m/>
    <m/>
    <m/>
    <m/>
    <m/>
    <m/>
    <m/>
    <m/>
    <x v="1"/>
    <x v="0"/>
    <x v="0"/>
    <x v="1"/>
    <x v="0"/>
    <x v="0"/>
    <x v="0"/>
    <x v="0"/>
    <m/>
    <x v="0"/>
    <s v="CAPACITACIONES EN INGLES"/>
    <s v="Idioma inglés básico"/>
    <s v="DOCENTE EN EDUCACIÓN INICIAL"/>
    <n v="2342"/>
    <s v="CAPACITACIONES EN NFORMÁTICA"/>
    <s v="Operación básica de computadoras"/>
    <s v="DOCENTE DE INFORMÁTICA"/>
    <n v="2356"/>
    <m/>
    <m/>
    <m/>
    <m/>
    <m/>
    <m/>
    <m/>
    <m/>
    <m/>
    <m/>
    <m/>
    <m/>
    <m/>
    <m/>
    <m/>
    <m/>
    <s v="Si"/>
    <s v="No"/>
    <m/>
    <m/>
    <m/>
    <m/>
    <x v="1"/>
    <s v="Muy importante"/>
    <s v="Muy importante"/>
    <s v="Muy importante"/>
    <s v="Muy importante"/>
    <s v="Muy importante"/>
    <s v="Muy importante"/>
    <s v="Muy importante"/>
    <s v="Ninguna"/>
    <m/>
    <x v="2"/>
    <x v="2"/>
    <x v="1"/>
    <x v="0"/>
    <x v="2"/>
    <x v="1"/>
    <x v="0"/>
    <x v="0"/>
    <x v="0"/>
    <x v="0"/>
    <x v="0"/>
    <x v="0"/>
    <m/>
    <s v="Dueño o propietario"/>
    <m/>
    <n v="7"/>
    <n v="57"/>
    <s v="Completo"/>
    <m/>
    <m/>
    <m/>
    <m/>
    <m/>
    <m/>
    <m/>
    <s v="11 a 30 personas ocupadas"/>
    <s v="11 a 30 personas ocupadas"/>
    <x v="0"/>
    <s v="Servicios a los hogares"/>
    <x v="0"/>
    <x v="1"/>
    <x v="0"/>
    <x v="0"/>
    <x v="0"/>
    <x v="0"/>
    <x v="0"/>
    <x v="0"/>
    <x v="0"/>
    <x v="0"/>
    <x v="0"/>
    <x v="0"/>
    <x v="0"/>
    <x v="0"/>
    <x v="0"/>
    <x v="0"/>
    <x v="0"/>
    <x v="0"/>
    <x v="0"/>
    <x v="0"/>
    <x v="0"/>
    <x v="1"/>
    <x v="0"/>
    <x v="0"/>
    <x v="0"/>
    <x v="0"/>
    <x v="0"/>
    <s v="IDIOMAS"/>
    <s v="OFIMATICA"/>
    <m/>
    <m/>
    <m/>
    <m/>
    <s v="IDIOMAS"/>
    <s v="TIC"/>
    <m/>
    <m/>
    <m/>
    <m/>
    <n v="15.722891566265099"/>
    <x v="2"/>
    <x v="2"/>
    <x v="0"/>
    <x v="0"/>
    <x v="0"/>
    <s v="Total"/>
  </r>
  <r>
    <n v="23470"/>
    <x v="0"/>
    <x v="0"/>
    <s v="San Roque"/>
    <n v="95220"/>
    <s v="REPARACION DE ELECTRODOMESTICOS"/>
    <s v="Servicio"/>
    <s v="Servicios a los hogares"/>
    <s v="Pequeñas (11 a 30 personas ocupadas)"/>
    <n v="5072024"/>
    <n v="5"/>
    <s v="Julio"/>
    <s v="Año Resultado Final"/>
    <n v="14"/>
    <n v="0"/>
    <n v="5072024"/>
    <n v="5"/>
    <s v="Julio"/>
    <s v="Año Resultado Final"/>
    <n v="1995"/>
    <n v="28"/>
    <x v="2"/>
    <s v="SERVICIO DE REPARACION DE ELECTRODOMESTICOS"/>
    <s v="Reparación de aparatos domésticos y equipamiento de hogar y jardín"/>
    <s v="Único"/>
    <x v="0"/>
    <m/>
    <m/>
    <n v="15"/>
    <n v="15"/>
    <n v="15"/>
    <n v="0"/>
    <n v="235.84337349397649"/>
    <n v="0"/>
    <n v="0"/>
    <n v="0"/>
    <n v="15.722891566265099"/>
    <n v="0"/>
    <n v="157.22891566265099"/>
    <n v="0"/>
    <n v="31.445783132530199"/>
    <n v="0"/>
    <n v="31.445783132530199"/>
    <n v="0"/>
    <n v="0"/>
    <n v="0"/>
    <n v="235.84337349397649"/>
    <n v="15"/>
    <n v="0"/>
    <n v="0"/>
    <n v="1"/>
    <n v="0"/>
    <n v="10"/>
    <n v="0"/>
    <n v="2"/>
    <n v="0"/>
    <n v="2"/>
    <n v="0"/>
    <n v="0"/>
    <n v="0"/>
    <n v="15"/>
    <x v="0"/>
    <m/>
    <m/>
    <x v="1"/>
    <m/>
    <m/>
    <x v="0"/>
    <m/>
    <m/>
    <x v="0"/>
    <m/>
    <m/>
    <x v="0"/>
    <m/>
    <m/>
    <x v="1"/>
    <m/>
    <n v="9333"/>
    <s v="AYUDANTE DE TRANSPORTE"/>
    <s v="Sí"/>
    <s v="No"/>
    <s v="No"/>
    <m/>
    <m/>
    <m/>
    <m/>
    <m/>
    <m/>
    <m/>
    <m/>
    <m/>
    <m/>
    <m/>
    <m/>
    <m/>
    <m/>
    <m/>
    <m/>
    <m/>
    <m/>
    <m/>
    <m/>
    <m/>
    <m/>
    <m/>
    <m/>
    <m/>
    <m/>
    <m/>
    <m/>
    <m/>
    <m/>
    <m/>
    <m/>
    <m/>
    <m/>
    <m/>
    <m/>
    <m/>
    <m/>
    <m/>
    <m/>
    <m/>
    <m/>
    <m/>
    <m/>
    <x v="0"/>
    <x v="0"/>
    <x v="0"/>
    <x v="1"/>
    <x v="0"/>
    <x v="1"/>
    <x v="0"/>
    <x v="0"/>
    <x v="0"/>
    <x v="0"/>
    <x v="0"/>
    <x v="1"/>
    <x v="1"/>
    <s v="QUE TENGA REGISTRO DE CONDUCIR AL DIA"/>
    <s v="Anuncio en un medio de prensa impreso"/>
    <m/>
    <m/>
    <m/>
    <m/>
    <s v="Recomendaciones de trabajadores de la empresa u otros actores"/>
    <m/>
    <m/>
    <m/>
    <m/>
    <m/>
    <m/>
    <m/>
    <x v="0"/>
    <x v="0"/>
    <x v="0"/>
    <x v="0"/>
    <x v="0"/>
    <x v="1"/>
    <x v="0"/>
    <x v="0"/>
    <x v="1"/>
    <x v="1"/>
    <s v="Ninguna"/>
    <m/>
    <m/>
    <m/>
    <m/>
    <s v="Transformación de competencia"/>
    <m/>
    <x v="1"/>
    <m/>
    <m/>
    <x v="1"/>
    <m/>
    <m/>
    <m/>
    <x v="0"/>
    <x v="0"/>
    <x v="1"/>
    <x v="1"/>
    <x v="1"/>
    <x v="1"/>
    <m/>
    <m/>
    <x v="2"/>
    <s v="Poco probable"/>
    <s v="Poco probable"/>
    <s v="Poco probable"/>
    <s v="Poco probable"/>
    <s v="Probable"/>
    <x v="2"/>
    <m/>
    <m/>
    <m/>
    <m/>
    <m/>
    <m/>
    <m/>
    <m/>
    <m/>
    <m/>
    <m/>
    <m/>
    <m/>
    <m/>
    <m/>
    <m/>
    <m/>
    <m/>
    <m/>
    <m/>
    <m/>
    <m/>
    <m/>
    <m/>
    <m/>
    <m/>
    <m/>
    <m/>
    <m/>
    <m/>
    <m/>
    <m/>
    <m/>
    <m/>
    <m/>
    <x v="0"/>
    <m/>
    <m/>
    <m/>
    <m/>
    <m/>
    <m/>
    <m/>
    <m/>
    <m/>
    <x v="1"/>
    <x v="1"/>
    <x v="1"/>
    <x v="1"/>
    <x v="0"/>
    <x v="0"/>
    <x v="0"/>
    <x v="1"/>
    <m/>
    <x v="0"/>
    <s v="TECNICAS Y ESPECIALIZACION EN ELECTRONICOS DE LOS APARATOS DE ELECTRODOMESTICOS PARA DETECTAR FALLAS"/>
    <s v="Electrónica"/>
    <s v="TENICOS EN REFRIGERACION"/>
    <n v="7127"/>
    <m/>
    <m/>
    <m/>
    <m/>
    <m/>
    <m/>
    <m/>
    <m/>
    <m/>
    <m/>
    <m/>
    <m/>
    <m/>
    <m/>
    <m/>
    <m/>
    <m/>
    <m/>
    <m/>
    <m/>
    <s v="No"/>
    <m/>
    <m/>
    <m/>
    <m/>
    <m/>
    <x v="0"/>
    <s v="Muy importante"/>
    <s v="Importante"/>
    <s v="Importante"/>
    <s v="Importante"/>
    <s v="Importante"/>
    <s v="Muy importante"/>
    <s v="Importante"/>
    <s v="Ninguna"/>
    <m/>
    <x v="2"/>
    <x v="2"/>
    <x v="0"/>
    <x v="1"/>
    <x v="2"/>
    <x v="0"/>
    <x v="0"/>
    <x v="0"/>
    <x v="0"/>
    <x v="0"/>
    <x v="0"/>
    <x v="0"/>
    <m/>
    <s v="Gerente / Directivo"/>
    <m/>
    <n v="15"/>
    <n v="6"/>
    <s v="Completo"/>
    <m/>
    <m/>
    <m/>
    <m/>
    <m/>
    <m/>
    <s v="EL PROPIETARIO DELEGO LA ENTREVISTA AL GERENTE"/>
    <s v="11 a 30 personas ocupadas"/>
    <s v="11 a 30 personas ocupadas"/>
    <x v="0"/>
    <s v="Servicios a los hogares"/>
    <x v="0"/>
    <x v="0"/>
    <x v="0"/>
    <x v="0"/>
    <x v="0"/>
    <x v="0"/>
    <x v="0"/>
    <x v="0"/>
    <x v="1"/>
    <x v="0"/>
    <x v="1"/>
    <x v="0"/>
    <x v="0"/>
    <x v="0"/>
    <x v="0"/>
    <x v="0"/>
    <x v="0"/>
    <x v="0"/>
    <x v="0"/>
    <x v="1"/>
    <x v="0"/>
    <x v="1"/>
    <x v="0"/>
    <x v="0"/>
    <x v="1"/>
    <x v="0"/>
    <x v="0"/>
    <s v="ELECTRICIDAD Y ELECTRONICA"/>
    <m/>
    <m/>
    <m/>
    <m/>
    <m/>
    <s v="ELECTRICIDAD Y ELECTRONICA"/>
    <m/>
    <m/>
    <m/>
    <m/>
    <m/>
    <n v="15.722891566265099"/>
    <x v="1"/>
    <x v="1"/>
    <x v="0"/>
    <x v="2"/>
    <x v="0"/>
    <s v="Total"/>
  </r>
  <r>
    <n v="23502"/>
    <x v="0"/>
    <x v="0"/>
    <s v="San Roque"/>
    <n v="56101"/>
    <s v="SERVICIOS DE RESTAURANT"/>
    <s v="Servicio"/>
    <s v="Restaurantes y hoteles"/>
    <s v="Micro (5 a 10 personas ocupadas)"/>
    <n v="11062024"/>
    <n v="11"/>
    <s v="Junio"/>
    <s v="Año Resultado Final"/>
    <n v="10"/>
    <n v="23"/>
    <n v="12062024"/>
    <n v="12"/>
    <s v="Junio"/>
    <s v="Año Resultado Final"/>
    <n v="2004"/>
    <n v="19"/>
    <x v="0"/>
    <s v="SERVICIOS DE RESTAURANTE"/>
    <s v="Restaurantes y parrilladas"/>
    <s v="Único"/>
    <x v="0"/>
    <m/>
    <m/>
    <n v="20"/>
    <n v="20"/>
    <n v="10"/>
    <n v="10"/>
    <n v="157.22891566265099"/>
    <n v="157.22891566265099"/>
    <n v="0"/>
    <n v="0"/>
    <n v="0"/>
    <n v="0"/>
    <n v="220.12048192771138"/>
    <n v="31.445783132530199"/>
    <n v="31.445783132530199"/>
    <n v="0"/>
    <n v="31.445783132530199"/>
    <n v="0"/>
    <n v="0"/>
    <n v="0"/>
    <n v="314.45783132530198"/>
    <n v="20"/>
    <n v="0"/>
    <n v="0"/>
    <n v="0"/>
    <n v="0"/>
    <n v="14"/>
    <n v="2"/>
    <n v="2"/>
    <n v="0"/>
    <n v="2"/>
    <n v="0"/>
    <n v="0"/>
    <n v="0"/>
    <n v="20"/>
    <x v="0"/>
    <m/>
    <m/>
    <x v="1"/>
    <m/>
    <m/>
    <x v="0"/>
    <m/>
    <m/>
    <x v="0"/>
    <m/>
    <m/>
    <x v="0"/>
    <m/>
    <m/>
    <x v="0"/>
    <m/>
    <m/>
    <m/>
    <m/>
    <m/>
    <m/>
    <m/>
    <m/>
    <m/>
    <m/>
    <m/>
    <m/>
    <m/>
    <m/>
    <m/>
    <m/>
    <m/>
    <m/>
    <m/>
    <m/>
    <m/>
    <m/>
    <m/>
    <m/>
    <m/>
    <m/>
    <m/>
    <m/>
    <m/>
    <m/>
    <m/>
    <m/>
    <m/>
    <m/>
    <m/>
    <m/>
    <m/>
    <m/>
    <m/>
    <m/>
    <m/>
    <m/>
    <m/>
    <m/>
    <m/>
    <m/>
    <m/>
    <m/>
    <m/>
    <m/>
    <x v="1"/>
    <x v="0"/>
    <x v="0"/>
    <x v="0"/>
    <x v="0"/>
    <x v="0"/>
    <x v="0"/>
    <x v="1"/>
    <x v="1"/>
    <x v="0"/>
    <x v="0"/>
    <x v="0"/>
    <x v="0"/>
    <m/>
    <m/>
    <m/>
    <s v="Redes sociales de la empresa (Facebook, Twitter, Instagram, etc)"/>
    <m/>
    <m/>
    <m/>
    <m/>
    <m/>
    <m/>
    <m/>
    <m/>
    <m/>
    <m/>
    <x v="0"/>
    <x v="0"/>
    <x v="0"/>
    <x v="1"/>
    <x v="0"/>
    <x v="1"/>
    <x v="0"/>
    <x v="1"/>
    <x v="1"/>
    <x v="1"/>
    <s v="Ninguna"/>
    <m/>
    <m/>
    <m/>
    <m/>
    <m/>
    <m/>
    <x v="1"/>
    <m/>
    <s v="Transformación de competencia"/>
    <x v="1"/>
    <m/>
    <m/>
    <m/>
    <x v="1"/>
    <x v="0"/>
    <x v="1"/>
    <x v="1"/>
    <x v="0"/>
    <x v="0"/>
    <m/>
    <m/>
    <x v="1"/>
    <s v="Probable"/>
    <s v="Probable"/>
    <s v="Muy probable"/>
    <s v="Probable"/>
    <s v="Muy probable"/>
    <x v="0"/>
    <s v="servicios de mozo"/>
    <n v="5131"/>
    <n v="2"/>
    <n v="0"/>
    <n v="0"/>
    <n v="0"/>
    <n v="0"/>
    <s v="antencion al cliente"/>
    <n v="5246"/>
    <n v="1"/>
    <n v="0"/>
    <n v="0"/>
    <n v="0"/>
    <n v="1"/>
    <m/>
    <m/>
    <m/>
    <m/>
    <m/>
    <m/>
    <m/>
    <m/>
    <m/>
    <m/>
    <m/>
    <m/>
    <m/>
    <m/>
    <m/>
    <m/>
    <m/>
    <m/>
    <m/>
    <m/>
    <m/>
    <x v="0"/>
    <m/>
    <m/>
    <m/>
    <m/>
    <m/>
    <m/>
    <m/>
    <m/>
    <m/>
    <x v="0"/>
    <x v="1"/>
    <x v="0"/>
    <x v="1"/>
    <x v="0"/>
    <x v="1"/>
    <x v="0"/>
    <x v="0"/>
    <m/>
    <x v="0"/>
    <s v="MANEJO AVANZADO DE DE INFORMATICA"/>
    <s v="Operación básica de computadoras"/>
    <s v="CAJERAS"/>
    <n v="5230"/>
    <m/>
    <m/>
    <m/>
    <m/>
    <m/>
    <m/>
    <m/>
    <m/>
    <m/>
    <m/>
    <m/>
    <m/>
    <m/>
    <m/>
    <m/>
    <m/>
    <m/>
    <m/>
    <m/>
    <m/>
    <s v="No"/>
    <m/>
    <m/>
    <m/>
    <m/>
    <m/>
    <x v="0"/>
    <s v="Muy importante"/>
    <s v="Muy importante"/>
    <s v="Muy importante"/>
    <s v="Muy importante"/>
    <s v="Muy importante"/>
    <s v="Muy importante"/>
    <s v="Importante"/>
    <s v="Ninguna"/>
    <m/>
    <x v="2"/>
    <x v="2"/>
    <x v="0"/>
    <x v="0"/>
    <x v="2"/>
    <x v="2"/>
    <x v="0"/>
    <x v="0"/>
    <x v="0"/>
    <x v="0"/>
    <x v="0"/>
    <x v="0"/>
    <m/>
    <s v="Gerente / Directivo"/>
    <m/>
    <n v="16"/>
    <n v="26"/>
    <s v="Completo"/>
    <m/>
    <m/>
    <m/>
    <m/>
    <m/>
    <m/>
    <s v="COMPLETA"/>
    <s v="11 a 30 personas ocupadas"/>
    <s v="11 a 30 personas ocupadas"/>
    <x v="0"/>
    <s v="Restaurantes y hoteles"/>
    <x v="0"/>
    <x v="0"/>
    <x v="0"/>
    <x v="0"/>
    <x v="0"/>
    <x v="0"/>
    <x v="0"/>
    <x v="0"/>
    <x v="0"/>
    <x v="0"/>
    <x v="1"/>
    <x v="0"/>
    <x v="0"/>
    <x v="1"/>
    <x v="0"/>
    <x v="0"/>
    <x v="0"/>
    <x v="0"/>
    <x v="0"/>
    <x v="1"/>
    <x v="0"/>
    <x v="1"/>
    <x v="1"/>
    <x v="0"/>
    <x v="0"/>
    <x v="0"/>
    <x v="0"/>
    <s v="OFIMATICA"/>
    <m/>
    <m/>
    <m/>
    <m/>
    <m/>
    <s v="TIC"/>
    <m/>
    <m/>
    <m/>
    <m/>
    <m/>
    <n v="15.722891566265099"/>
    <x v="0"/>
    <x v="0"/>
    <x v="0"/>
    <x v="0"/>
    <x v="0"/>
    <s v="Total"/>
  </r>
  <r>
    <n v="23561"/>
    <x v="0"/>
    <x v="0"/>
    <s v="San Roque"/>
    <n v="41002"/>
    <s v="ACTIVIDAD DE CONSTRUCCION DE EDIFICIOS Y VIVIENDAS"/>
    <s v="Industria"/>
    <s v="Construcción"/>
    <s v="Medianas (31 a 50 personas ocupadas)"/>
    <n v="23082024"/>
    <n v="23"/>
    <s v="Agosto"/>
    <s v="Año Resultado Final"/>
    <n v="10"/>
    <n v="21"/>
    <n v="26082024"/>
    <n v="26"/>
    <s v="Agosto"/>
    <s v="Año Resultado Final"/>
    <n v="1977"/>
    <n v="46"/>
    <x v="1"/>
    <s v="SERVICIO DE COSTRUCCION CIVIL"/>
    <s v="Construcción de edificios"/>
    <s v="Único"/>
    <x v="0"/>
    <m/>
    <m/>
    <n v="18"/>
    <n v="18"/>
    <n v="11"/>
    <n v="7"/>
    <n v="87.765957446808528"/>
    <n v="55.851063829787243"/>
    <n v="0"/>
    <n v="0"/>
    <n v="0"/>
    <n v="0"/>
    <n v="47.872340425531924"/>
    <n v="23.936170212765962"/>
    <n v="0"/>
    <n v="0"/>
    <n v="39.893617021276604"/>
    <n v="31.914893617021281"/>
    <n v="0"/>
    <n v="0"/>
    <n v="143.61702127659578"/>
    <n v="18"/>
    <n v="0"/>
    <n v="0"/>
    <n v="0"/>
    <n v="0"/>
    <n v="6"/>
    <n v="3"/>
    <n v="0"/>
    <n v="0"/>
    <n v="5"/>
    <n v="4"/>
    <n v="0"/>
    <n v="0"/>
    <n v="18"/>
    <x v="0"/>
    <m/>
    <m/>
    <x v="1"/>
    <m/>
    <m/>
    <x v="0"/>
    <m/>
    <m/>
    <x v="0"/>
    <m/>
    <m/>
    <x v="0"/>
    <m/>
    <m/>
    <x v="0"/>
    <m/>
    <m/>
    <m/>
    <m/>
    <m/>
    <m/>
    <m/>
    <m/>
    <m/>
    <m/>
    <m/>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2"/>
    <x v="1"/>
    <x v="1"/>
    <s v="Ninguna"/>
    <m/>
    <m/>
    <m/>
    <m/>
    <m/>
    <m/>
    <x v="1"/>
    <m/>
    <m/>
    <x v="1"/>
    <m/>
    <m/>
    <m/>
    <x v="1"/>
    <x v="1"/>
    <x v="1"/>
    <x v="1"/>
    <x v="1"/>
    <x v="1"/>
    <m/>
    <m/>
    <x v="2"/>
    <s v="Poco probable"/>
    <s v="Poco probable"/>
    <s v="Probable"/>
    <s v="Probable"/>
    <s v="Probable"/>
    <x v="0"/>
    <s v="arquitecto de obra"/>
    <n v="2161"/>
    <n v="2"/>
    <n v="2"/>
    <n v="2"/>
    <n v="2"/>
    <n v="2"/>
    <s v="ingeniero civil"/>
    <n v="2142"/>
    <n v="2"/>
    <n v="2"/>
    <n v="2"/>
    <n v="2"/>
    <n v="2"/>
    <s v="tecnico ocupacional"/>
    <n v="3112"/>
    <n v="1"/>
    <n v="1"/>
    <n v="1"/>
    <n v="1"/>
    <n v="1"/>
    <m/>
    <m/>
    <m/>
    <m/>
    <m/>
    <m/>
    <m/>
    <m/>
    <m/>
    <m/>
    <m/>
    <m/>
    <m/>
    <m/>
    <x v="0"/>
    <m/>
    <m/>
    <m/>
    <m/>
    <m/>
    <m/>
    <m/>
    <m/>
    <m/>
    <x v="0"/>
    <x v="0"/>
    <x v="0"/>
    <x v="0"/>
    <x v="1"/>
    <x v="1"/>
    <x v="0"/>
    <x v="0"/>
    <m/>
    <x v="0"/>
    <s v="CAPACITACION DE OPERADORES DE MAQUINA PESADA"/>
    <s v="Operación y mantenimiento de maquinarias de la construcción"/>
    <s v="OPERADORES DE MAQUINA PESADA"/>
    <n v="8342"/>
    <m/>
    <m/>
    <m/>
    <m/>
    <m/>
    <m/>
    <m/>
    <m/>
    <m/>
    <m/>
    <m/>
    <m/>
    <m/>
    <m/>
    <m/>
    <m/>
    <m/>
    <m/>
    <m/>
    <m/>
    <s v="No"/>
    <m/>
    <m/>
    <m/>
    <m/>
    <m/>
    <x v="1"/>
    <s v="Importante"/>
    <s v="Muy importante"/>
    <s v="Importante"/>
    <s v="Importante"/>
    <s v="Importante"/>
    <s v="Muy importante"/>
    <s v="Muy importante"/>
    <s v="Ninguna"/>
    <m/>
    <x v="0"/>
    <x v="2"/>
    <x v="0"/>
    <x v="1"/>
    <x v="2"/>
    <x v="0"/>
    <x v="1"/>
    <x v="0"/>
    <x v="0"/>
    <x v="0"/>
    <x v="0"/>
    <x v="0"/>
    <m/>
    <s v="Administrador/Contador"/>
    <m/>
    <n v="10"/>
    <n v="39"/>
    <s v="Completo"/>
    <m/>
    <m/>
    <m/>
    <m/>
    <m/>
    <m/>
    <m/>
    <s v="11 a 30 personas ocupadas"/>
    <s v="11 a 30 personas ocupadas"/>
    <x v="1"/>
    <s v="Construcción"/>
    <x v="0"/>
    <x v="0"/>
    <x v="0"/>
    <x v="0"/>
    <x v="0"/>
    <x v="0"/>
    <x v="0"/>
    <x v="0"/>
    <x v="0"/>
    <x v="0"/>
    <x v="0"/>
    <x v="1"/>
    <x v="0"/>
    <x v="0"/>
    <x v="0"/>
    <x v="0"/>
    <x v="0"/>
    <x v="0"/>
    <x v="0"/>
    <x v="1"/>
    <x v="0"/>
    <x v="1"/>
    <x v="0"/>
    <x v="0"/>
    <x v="0"/>
    <x v="1"/>
    <x v="0"/>
    <s v="USO Y REPARACIÓN DE MAQUINARIAS, HERRAMIENTAS Y EQUIPOS"/>
    <m/>
    <m/>
    <m/>
    <m/>
    <m/>
    <s v="USO Y REPARACIÓN DE MAQUINARIAS, HERRAMIENTAS Y EQUIPOS"/>
    <m/>
    <m/>
    <m/>
    <m/>
    <m/>
    <n v="7.9787234042553203"/>
    <x v="0"/>
    <x v="0"/>
    <x v="1"/>
    <x v="0"/>
    <x v="0"/>
    <s v="Total"/>
  </r>
  <r>
    <n v="23581"/>
    <x v="0"/>
    <x v="0"/>
    <s v="San Roque"/>
    <n v="96030"/>
    <s v="ACTIVIDADES DE SERVICIOS FUNEBRES.-"/>
    <s v="Servicio"/>
    <s v="Servicios a los hogares"/>
    <s v="Grandes (con 51 o más personas ocupadas)"/>
    <n v="16072024"/>
    <n v="16"/>
    <s v="Julio"/>
    <s v="Año Resultado Final"/>
    <n v="14"/>
    <n v="28"/>
    <n v="25072024"/>
    <n v="25"/>
    <s v="Julio"/>
    <s v="Año Resultado Final"/>
    <n v="1986"/>
    <n v="37"/>
    <x v="1"/>
    <s v="SERVICIOS FUNEBRES"/>
    <s v="Pompas fúnebres y actividades conexas"/>
    <s v="Oficina administrativa"/>
    <x v="1"/>
    <n v="10"/>
    <n v="10"/>
    <n v="162"/>
    <n v="162"/>
    <n v="100"/>
    <n v="62"/>
    <n v="792.59259259259295"/>
    <n v="491.40740740740767"/>
    <n v="0"/>
    <n v="0"/>
    <n v="0"/>
    <n v="0"/>
    <n v="990.74074074074122"/>
    <n v="0"/>
    <n v="15.85185185185186"/>
    <n v="0"/>
    <n v="39.629629629629648"/>
    <n v="221.92592592592604"/>
    <n v="7.92592592592593"/>
    <n v="7.92592592592593"/>
    <n v="1284.0000000000007"/>
    <n v="162"/>
    <n v="0"/>
    <n v="0"/>
    <n v="0"/>
    <n v="0"/>
    <n v="125"/>
    <n v="0"/>
    <n v="2"/>
    <n v="0"/>
    <n v="5"/>
    <n v="28"/>
    <n v="1"/>
    <n v="1"/>
    <n v="162"/>
    <x v="0"/>
    <m/>
    <m/>
    <x v="0"/>
    <s v="Otros"/>
    <s v="4469/2011  CODIGO LABORAL DE TRABAJO"/>
    <x v="0"/>
    <m/>
    <m/>
    <x v="0"/>
    <m/>
    <m/>
    <x v="0"/>
    <m/>
    <m/>
    <x v="1"/>
    <m/>
    <n v="8322"/>
    <s v="CHOFERES TRASLADAN LOS CUERPOS"/>
    <s v="Sí"/>
    <s v="No"/>
    <s v="Sí"/>
    <n v="9312"/>
    <s v="OPERADOR DE CEMENTERIOS"/>
    <s v="Sí"/>
    <s v="No"/>
    <s v="No"/>
    <m/>
    <m/>
    <m/>
    <m/>
    <m/>
    <m/>
    <m/>
    <m/>
    <m/>
    <m/>
    <m/>
    <m/>
    <m/>
    <m/>
    <m/>
    <m/>
    <m/>
    <m/>
    <m/>
    <m/>
    <m/>
    <m/>
    <m/>
    <m/>
    <m/>
    <m/>
    <m/>
    <m/>
    <m/>
    <m/>
    <m/>
    <m/>
    <m/>
    <m/>
    <m/>
    <m/>
    <m/>
    <m/>
    <m/>
    <x v="1"/>
    <x v="0"/>
    <x v="1"/>
    <x v="0"/>
    <x v="1"/>
    <x v="0"/>
    <x v="0"/>
    <x v="1"/>
    <x v="1"/>
    <x v="0"/>
    <x v="0"/>
    <x v="0"/>
    <x v="0"/>
    <m/>
    <m/>
    <m/>
    <m/>
    <m/>
    <m/>
    <s v="Recomendaciones de trabajadores de la empresa u otros actores"/>
    <s v="Contratación de empresas de reclutamiento"/>
    <m/>
    <m/>
    <m/>
    <m/>
    <m/>
    <m/>
    <x v="0"/>
    <x v="0"/>
    <x v="0"/>
    <x v="1"/>
    <x v="0"/>
    <x v="1"/>
    <x v="0"/>
    <x v="2"/>
    <x v="2"/>
    <x v="2"/>
    <s v="Ninguna"/>
    <m/>
    <m/>
    <m/>
    <m/>
    <m/>
    <m/>
    <x v="1"/>
    <m/>
    <m/>
    <x v="1"/>
    <m/>
    <m/>
    <m/>
    <x v="1"/>
    <x v="1"/>
    <x v="1"/>
    <x v="1"/>
    <x v="1"/>
    <x v="1"/>
    <m/>
    <m/>
    <x v="2"/>
    <s v="Muy probable"/>
    <s v="Poco probable"/>
    <s v="Poco probable"/>
    <s v="Poco probable"/>
    <s v="Muy probable"/>
    <x v="0"/>
    <s v="OPERADOR  SERVICIOS"/>
    <n v="5163"/>
    <n v="2"/>
    <n v="0"/>
    <n v="1"/>
    <n v="2"/>
    <n v="6"/>
    <s v="OPERADOR de CEMENTERIOS"/>
    <n v="9312"/>
    <n v="1"/>
    <n v="1"/>
    <n v="0"/>
    <n v="0"/>
    <n v="2"/>
    <s v="VENDEDOR"/>
    <n v="5163"/>
    <n v="5"/>
    <n v="0"/>
    <n v="5"/>
    <n v="0"/>
    <n v="5"/>
    <s v="ATENCION AL CLIENTE"/>
    <n v="4226"/>
    <n v="1"/>
    <n v="0"/>
    <n v="1"/>
    <n v="0"/>
    <n v="2"/>
    <s v="AUXILIAR DE CUENTAS corriente"/>
    <n v="4311"/>
    <n v="2"/>
    <n v="0"/>
    <n v="1"/>
    <n v="0"/>
    <n v="2"/>
    <x v="0"/>
    <m/>
    <m/>
    <m/>
    <m/>
    <m/>
    <m/>
    <m/>
    <m/>
    <m/>
    <x v="1"/>
    <x v="1"/>
    <x v="1"/>
    <x v="1"/>
    <x v="0"/>
    <x v="0"/>
    <x v="1"/>
    <x v="0"/>
    <s v="CRACTICAS CONVERSACIONALES Y COUCHING"/>
    <x v="0"/>
    <s v="VENTAS DIGITALES"/>
    <s v="Técnicas de ventas"/>
    <s v="EJECUTIVOS DE VENTAS"/>
    <n v="2431"/>
    <s v="PAUTAS DIGITALES"/>
    <s v="Herramientas digitales para la gestión y productividad"/>
    <s v="EJECUTIVOS DE VENTA"/>
    <n v="2431"/>
    <s v="EXCEL BASICO"/>
    <s v="Microsoft Excel básico y avanzado"/>
    <s v="AUXILIAR DE CUENTAS CORRIENTE"/>
    <n v="4311"/>
    <m/>
    <m/>
    <m/>
    <m/>
    <m/>
    <m/>
    <m/>
    <m/>
    <m/>
    <m/>
    <m/>
    <m/>
    <s v="Si"/>
    <s v="Si"/>
    <s v="No"/>
    <m/>
    <m/>
    <m/>
    <x v="0"/>
    <s v="Muy importante"/>
    <s v="Muy importante"/>
    <s v="Muy importante"/>
    <s v="Muy importante"/>
    <s v="Muy importante"/>
    <s v="Muy importante"/>
    <s v="Muy importante"/>
    <s v="Ninguna"/>
    <m/>
    <x v="0"/>
    <x v="2"/>
    <x v="0"/>
    <x v="1"/>
    <x v="1"/>
    <x v="1"/>
    <x v="0"/>
    <x v="0"/>
    <x v="0"/>
    <x v="0"/>
    <x v="0"/>
    <x v="0"/>
    <m/>
    <s v="Gerente / Directivo"/>
    <m/>
    <n v="6"/>
    <n v="37"/>
    <s v="Completo"/>
    <m/>
    <m/>
    <m/>
    <m/>
    <m/>
    <m/>
    <m/>
    <s v="51 y más personas ocupadas"/>
    <s v="51 y más personas ocupadas"/>
    <x v="0"/>
    <s v="Servicios a los hogares"/>
    <x v="0"/>
    <x v="0"/>
    <x v="0"/>
    <x v="0"/>
    <x v="0"/>
    <x v="0"/>
    <x v="0"/>
    <x v="1"/>
    <x v="1"/>
    <x v="0"/>
    <x v="1"/>
    <x v="0"/>
    <x v="1"/>
    <x v="1"/>
    <x v="0"/>
    <x v="0"/>
    <x v="0"/>
    <x v="1"/>
    <x v="0"/>
    <x v="0"/>
    <x v="0"/>
    <x v="0"/>
    <x v="0"/>
    <x v="0"/>
    <x v="0"/>
    <x v="0"/>
    <x v="0"/>
    <s v="HERRAMIENTAS DIGITALES PARA VENTA"/>
    <s v="OTRAS RELACIONADAS A TIC"/>
    <s v="OFIMATICA"/>
    <m/>
    <m/>
    <m/>
    <s v="ADMINISTRACIÓN Y GESTIÓN"/>
    <s v="TIC"/>
    <s v="TIC"/>
    <m/>
    <m/>
    <m/>
    <n v="7.92592592592593"/>
    <x v="1"/>
    <x v="1"/>
    <x v="1"/>
    <x v="0"/>
    <x v="0"/>
    <s v="Total"/>
  </r>
  <r>
    <n v="23614"/>
    <x v="0"/>
    <x v="0"/>
    <s v="San Roque"/>
    <n v="78000"/>
    <s v="ACTIVIDADES DE SUMINISTRO DE EMPLEO"/>
    <s v="Servicio"/>
    <s v="Servicios a las empresas"/>
    <s v="Medianas (31 a 50 personas ocupadas)"/>
    <n v="4072024"/>
    <n v="4"/>
    <s v="Julio"/>
    <s v="Año Resultado Final"/>
    <n v="14"/>
    <n v="58"/>
    <n v="5072024"/>
    <n v="5"/>
    <s v="Julio"/>
    <s v="Año Resultado Final"/>
    <n v="1994"/>
    <n v="29"/>
    <x v="2"/>
    <s v="SERVICIOS DE RECLUTAMIENTO Y TERCEIRIZACION DE NOMINAS EN RECURSOS HUMANOS"/>
    <s v="Actividades relacionadas con el suministro de empleo"/>
    <s v="Casa Matriz"/>
    <x v="1"/>
    <n v="3"/>
    <n v="1"/>
    <n v="105"/>
    <n v="103"/>
    <n v="31"/>
    <n v="72"/>
    <n v="245.70370370370384"/>
    <n v="570.66666666666697"/>
    <n v="0"/>
    <n v="0"/>
    <n v="0"/>
    <n v="0"/>
    <n v="0"/>
    <n v="0"/>
    <n v="0"/>
    <n v="0"/>
    <n v="0"/>
    <n v="324.9629629629631"/>
    <n v="412.14814814814838"/>
    <n v="79.259259259259295"/>
    <n v="816.37037037037078"/>
    <n v="103"/>
    <n v="0"/>
    <n v="0"/>
    <n v="0"/>
    <n v="0"/>
    <n v="0"/>
    <n v="0"/>
    <n v="0"/>
    <n v="0"/>
    <n v="0"/>
    <n v="41"/>
    <n v="52"/>
    <n v="10"/>
    <n v="103"/>
    <x v="1"/>
    <s v="Convenio con organizaciones públicas"/>
    <m/>
    <x v="0"/>
    <s v="Convenio con organizaciones públicas"/>
    <m/>
    <x v="0"/>
    <m/>
    <m/>
    <x v="1"/>
    <s v="Ley para incorporación de personas con discapacidad (Ley 4962/13)"/>
    <m/>
    <x v="0"/>
    <m/>
    <m/>
    <x v="1"/>
    <m/>
    <n v="2423"/>
    <s v="CONSULTOR DE BUSQUEDA Y SELECCION RECLUTADOR"/>
    <s v="Sí"/>
    <s v="Sí"/>
    <s v="Sí"/>
    <n v="2431"/>
    <s v="EJECUTIVO DE CUENTAS ATENCION AL CLIENTE"/>
    <s v="Sí"/>
    <s v="Sí"/>
    <s v="Sí"/>
    <n v="4311"/>
    <s v="ANALISTA DE TESORERIA"/>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Candidatos sin capacitación o habilidades técnicas necesarios"/>
    <s v="Candidatos sin habilidades blandas o socioemocionales (proactividad, actitud de aprendizaje, compromiso, entre otros)"/>
    <m/>
    <m/>
    <m/>
    <s v="Falta de postulantes/candidatos"/>
    <m/>
    <m/>
    <m/>
    <m/>
    <m/>
    <m/>
    <m/>
    <m/>
    <m/>
    <m/>
    <s v="Aumentar la remuneración para hacer la vacante más atractiva"/>
    <s v="Capacitar a los trabajadores actuales para que puedan cumplir funciones que estaban asignadas a esa vacante"/>
    <m/>
    <m/>
    <m/>
    <s v="Incorporar trabajadores temporales a través de agencias"/>
    <s v="Redefinir el perfil y características de la vacante"/>
    <s v="Aumentar los esfuerzos en el reclutamiento (más divulgación de la vacante, más bolsas de empleo)"/>
    <m/>
    <m/>
    <m/>
    <x v="0"/>
    <x v="0"/>
    <x v="1"/>
    <x v="0"/>
    <x v="0"/>
    <x v="0"/>
    <x v="0"/>
    <x v="1"/>
    <x v="1"/>
    <x v="0"/>
    <x v="0"/>
    <x v="0"/>
    <x v="0"/>
    <m/>
    <m/>
    <m/>
    <s v="Redes sociales de la empresa (Facebook, Twitter, Instagram, etc)"/>
    <m/>
    <m/>
    <s v="Recomendaciones de trabajadores de la empresa u otros actores"/>
    <m/>
    <s v="Ferias de empleo"/>
    <m/>
    <s v="Contactos personales del empleador"/>
    <s v="Banco de currículos de la empresa"/>
    <m/>
    <m/>
    <x v="0"/>
    <x v="0"/>
    <x v="0"/>
    <x v="1"/>
    <x v="0"/>
    <x v="1"/>
    <x v="0"/>
    <x v="1"/>
    <x v="2"/>
    <x v="2"/>
    <s v="Ninguna"/>
    <m/>
    <m/>
    <m/>
    <m/>
    <m/>
    <m/>
    <x v="1"/>
    <m/>
    <s v="Nuevas contrataciones"/>
    <x v="1"/>
    <m/>
    <m/>
    <m/>
    <x v="0"/>
    <x v="0"/>
    <x v="1"/>
    <x v="0"/>
    <x v="0"/>
    <x v="1"/>
    <m/>
    <m/>
    <x v="2"/>
    <s v="Poco probable"/>
    <s v="Poco probable"/>
    <s v="Probable"/>
    <s v="Probable"/>
    <s v="Probable"/>
    <x v="2"/>
    <m/>
    <m/>
    <m/>
    <m/>
    <m/>
    <m/>
    <m/>
    <m/>
    <m/>
    <m/>
    <m/>
    <m/>
    <m/>
    <m/>
    <m/>
    <m/>
    <m/>
    <m/>
    <m/>
    <m/>
    <m/>
    <m/>
    <m/>
    <m/>
    <m/>
    <m/>
    <m/>
    <m/>
    <m/>
    <m/>
    <m/>
    <m/>
    <m/>
    <m/>
    <m/>
    <x v="0"/>
    <m/>
    <m/>
    <m/>
    <m/>
    <m/>
    <m/>
    <m/>
    <m/>
    <m/>
    <x v="0"/>
    <x v="0"/>
    <x v="0"/>
    <x v="0"/>
    <x v="1"/>
    <x v="1"/>
    <x v="0"/>
    <x v="0"/>
    <m/>
    <x v="0"/>
    <s v="MANEJO DE EQUIPOS INFORMATICOS"/>
    <s v="Redes y sistemas informáticos"/>
    <s v="JEFE DE TECNOLOGÍA"/>
    <n v="1330"/>
    <s v="ANÁLISIS DE DATOS"/>
    <s v="Análisis e interpretación de información económica y financiera"/>
    <s v="ANALISTA FINANCIERO"/>
    <n v="2413"/>
    <s v="ATENCION AL CLIENTE"/>
    <s v="Técnicas de recepción y atención al cliente"/>
    <s v="EJECUTIVO DE CUENTAS/VENDEDORES"/>
    <n v="2431"/>
    <m/>
    <m/>
    <m/>
    <m/>
    <m/>
    <m/>
    <m/>
    <m/>
    <m/>
    <m/>
    <m/>
    <m/>
    <s v="Si"/>
    <s v="Si"/>
    <s v="No"/>
    <m/>
    <m/>
    <m/>
    <x v="1"/>
    <s v="Muy importante"/>
    <s v="Muy importante"/>
    <s v="Muy importante"/>
    <s v="Muy importante"/>
    <s v="Importante"/>
    <s v="Muy importante"/>
    <s v="Muy importante"/>
    <s v="Ninguna"/>
    <m/>
    <x v="0"/>
    <x v="2"/>
    <x v="2"/>
    <x v="1"/>
    <x v="1"/>
    <x v="1"/>
    <x v="0"/>
    <x v="0"/>
    <x v="0"/>
    <x v="0"/>
    <x v="0"/>
    <x v="0"/>
    <m/>
    <s v="Gerente / Directivo"/>
    <m/>
    <n v="13"/>
    <n v="59"/>
    <s v="Completo"/>
    <m/>
    <m/>
    <m/>
    <m/>
    <m/>
    <m/>
    <m/>
    <s v="51 y más personas ocupadas"/>
    <s v="51 y más personas ocupadas"/>
    <x v="0"/>
    <s v="Servicios a las empresas"/>
    <x v="0"/>
    <x v="1"/>
    <x v="0"/>
    <x v="1"/>
    <x v="0"/>
    <x v="0"/>
    <x v="0"/>
    <x v="0"/>
    <x v="0"/>
    <x v="0"/>
    <x v="1"/>
    <x v="0"/>
    <x v="0"/>
    <x v="0"/>
    <x v="0"/>
    <x v="0"/>
    <x v="0"/>
    <x v="0"/>
    <x v="1"/>
    <x v="0"/>
    <x v="0"/>
    <x v="1"/>
    <x v="0"/>
    <x v="0"/>
    <x v="0"/>
    <x v="0"/>
    <x v="0"/>
    <s v="SOPORTE TÉCNICO Y REDES"/>
    <s v="HERRAMIENTAS DE ANÁLISIS DE DATOS"/>
    <s v="ATENCIÓN AL CLIENTE, RECEPCIÓN"/>
    <m/>
    <m/>
    <m/>
    <s v="TIC"/>
    <s v="TIC"/>
    <s v="ADMINISTRACIÓN Y GESTIÓN"/>
    <m/>
    <m/>
    <m/>
    <n v="7.92592592592593"/>
    <x v="1"/>
    <x v="2"/>
    <x v="0"/>
    <x v="0"/>
    <x v="0"/>
    <s v="Total"/>
  </r>
  <r>
    <n v="23719"/>
    <x v="0"/>
    <x v="0"/>
    <s v="San Roque"/>
    <n v="41002"/>
    <s v="ACTIVIDADES DE CONSTRUCCION DE EDIFICIOS"/>
    <s v="Industria"/>
    <s v="Construcción"/>
    <s v="Grandes (con 51 o más personas ocupadas)"/>
    <n v="16072024"/>
    <n v="16"/>
    <s v="Julio"/>
    <s v="Año Resultado Final"/>
    <n v="14"/>
    <n v="13"/>
    <n v="16072024"/>
    <n v="16"/>
    <s v="Julio"/>
    <s v="Año Resultado Final"/>
    <n v="1977"/>
    <n v="46"/>
    <x v="1"/>
    <s v="CONSTRUCCIÓN DE OBRAS CIVILES"/>
    <s v="Construcción de edificios"/>
    <s v="Casa Matriz"/>
    <x v="1"/>
    <n v="2"/>
    <n v="2"/>
    <n v="250"/>
    <n v="250"/>
    <n v="195"/>
    <n v="55"/>
    <n v="195"/>
    <n v="55"/>
    <n v="0"/>
    <n v="0"/>
    <n v="15"/>
    <n v="0"/>
    <n v="73"/>
    <n v="0"/>
    <n v="0"/>
    <n v="0"/>
    <n v="100"/>
    <n v="50"/>
    <n v="10"/>
    <n v="2"/>
    <n v="250"/>
    <n v="250"/>
    <n v="0"/>
    <n v="0"/>
    <n v="15"/>
    <n v="0"/>
    <n v="73"/>
    <n v="0"/>
    <n v="0"/>
    <n v="0"/>
    <n v="100"/>
    <n v="50"/>
    <n v="10"/>
    <n v="2"/>
    <n v="250"/>
    <x v="0"/>
    <m/>
    <m/>
    <x v="1"/>
    <m/>
    <m/>
    <x v="0"/>
    <m/>
    <m/>
    <x v="0"/>
    <m/>
    <m/>
    <x v="0"/>
    <m/>
    <m/>
    <x v="1"/>
    <m/>
    <n v="3257"/>
    <s v="TECNICO DE SEGURIDAD EN SALUD OCUPACIONAL"/>
    <s v="Sí"/>
    <s v="Sí"/>
    <s v="Sí"/>
    <n v="3123"/>
    <s v="CAPATAZ DE OBRA"/>
    <s v="No"/>
    <s v="Sí"/>
    <s v="Sí"/>
    <n v="4321"/>
    <s v="ENCARGADO DE DEPOSITO DE OBRA"/>
    <s v="Sí"/>
    <s v="Sí"/>
    <m/>
    <s v="Candidatos sin habilidades blandas o socioemocionales (proactividad, actitud de aprendizaje, compromiso, entre otros)"/>
    <m/>
    <s v="Candidatos con falt de experiencia laboral"/>
    <m/>
    <m/>
    <m/>
    <m/>
    <s v="Candidatos sin capacitación o habilidades técnicas necesarios"/>
    <m/>
    <m/>
    <m/>
    <m/>
    <s v="Falta de postulantes/candidatos"/>
    <m/>
    <m/>
    <m/>
    <m/>
    <m/>
    <s v="Candidatos con falt de experiencia laboral"/>
    <m/>
    <m/>
    <m/>
    <m/>
    <m/>
    <s v="Capacitar a los trabajadores actuales para que puedan cumplir funciones que estaban asignadas a esa vacante"/>
    <s v="Reasignar / redefinir los puestos de trabajo existentes"/>
    <m/>
    <m/>
    <m/>
    <m/>
    <m/>
    <m/>
    <m/>
    <m/>
    <x v="0"/>
    <x v="0"/>
    <x v="0"/>
    <x v="0"/>
    <x v="0"/>
    <x v="0"/>
    <x v="0"/>
    <x v="1"/>
    <x v="0"/>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0"/>
    <x v="2"/>
    <x v="2"/>
    <s v="Ninguna"/>
    <m/>
    <m/>
    <m/>
    <m/>
    <m/>
    <m/>
    <x v="1"/>
    <m/>
    <m/>
    <x v="1"/>
    <m/>
    <m/>
    <m/>
    <x v="1"/>
    <x v="1"/>
    <x v="1"/>
    <x v="1"/>
    <x v="1"/>
    <x v="1"/>
    <m/>
    <m/>
    <x v="2"/>
    <s v="Probable"/>
    <s v="Poco probable"/>
    <s v="Poco probable"/>
    <s v="Poco probable"/>
    <s v="Muy probable"/>
    <x v="0"/>
    <s v="ingeniero civiles"/>
    <n v="2142"/>
    <n v="0"/>
    <n v="2"/>
    <n v="4"/>
    <n v="2"/>
    <n v="2"/>
    <s v="tecnico de seguridad de salud ocupacional"/>
    <n v="3257"/>
    <n v="2"/>
    <n v="2"/>
    <n v="2"/>
    <n v="2"/>
    <n v="2"/>
    <s v="arquitectos"/>
    <n v="2161"/>
    <n v="1"/>
    <n v="1"/>
    <n v="1"/>
    <n v="1"/>
    <n v="1"/>
    <m/>
    <m/>
    <m/>
    <m/>
    <m/>
    <m/>
    <m/>
    <m/>
    <m/>
    <m/>
    <m/>
    <m/>
    <m/>
    <m/>
    <x v="0"/>
    <m/>
    <m/>
    <m/>
    <m/>
    <m/>
    <m/>
    <m/>
    <m/>
    <m/>
    <x v="1"/>
    <x v="0"/>
    <x v="0"/>
    <x v="0"/>
    <x v="1"/>
    <x v="1"/>
    <x v="0"/>
    <x v="0"/>
    <m/>
    <x v="0"/>
    <s v="CURSOS DE REVIT(PROGRAMAS QUE UTILIZAN LOS ARQUITECTOS)"/>
    <s v="Herramientas digitales para la gestión y productividad"/>
    <s v="ARQUITECTO"/>
    <n v="2161"/>
    <s v="CAPACITACION DE REVIT(PROGRAMAS QUE UTILIZAN LOS ARQUITECTOS)"/>
    <s v="Herramientas digitales para la gestión y productividad"/>
    <s v="AUXILIAR DE PRESUPUESTO"/>
    <n v="4311"/>
    <s v="CAPACITACION DE EXCEL AVANZADO"/>
    <s v="Microsoft Excel básico y avanzado"/>
    <s v="ASISTENTE ADMINISTRATIVO"/>
    <n v="3343"/>
    <s v="CAPACITACION DE EXCEL AVANZADO"/>
    <s v="Microsoft Excel básico y avanzado"/>
    <s v="ADMINISTRADOR"/>
    <n v="2421"/>
    <m/>
    <m/>
    <m/>
    <m/>
    <m/>
    <m/>
    <m/>
    <m/>
    <s v="Si"/>
    <s v="Si"/>
    <s v="Si"/>
    <s v="No"/>
    <m/>
    <m/>
    <x v="1"/>
    <s v="Muy importante"/>
    <s v="Muy importante"/>
    <s v="Muy importante"/>
    <s v="Muy importante"/>
    <s v="Muy importante"/>
    <s v="Muy importante"/>
    <s v="Muy importante"/>
    <s v="Ninguna"/>
    <m/>
    <x v="0"/>
    <x v="2"/>
    <x v="1"/>
    <x v="0"/>
    <x v="0"/>
    <x v="0"/>
    <x v="0"/>
    <x v="0"/>
    <x v="0"/>
    <x v="0"/>
    <x v="0"/>
    <x v="0"/>
    <m/>
    <s v="Jefe / Encargado (no propietario)"/>
    <m/>
    <n v="15"/>
    <n v="8"/>
    <s v="Completo"/>
    <m/>
    <m/>
    <m/>
    <m/>
    <m/>
    <m/>
    <s v="NINGUNA"/>
    <s v="51 y más personas ocupadas"/>
    <s v="51 y más personas ocupadas"/>
    <x v="1"/>
    <s v="Construcción"/>
    <x v="0"/>
    <x v="0"/>
    <x v="1"/>
    <x v="1"/>
    <x v="0"/>
    <x v="0"/>
    <x v="0"/>
    <x v="0"/>
    <x v="0"/>
    <x v="0"/>
    <x v="0"/>
    <x v="1"/>
    <x v="0"/>
    <x v="0"/>
    <x v="0"/>
    <x v="0"/>
    <x v="0"/>
    <x v="0"/>
    <x v="0"/>
    <x v="0"/>
    <x v="1"/>
    <x v="0"/>
    <x v="0"/>
    <x v="0"/>
    <x v="0"/>
    <x v="0"/>
    <x v="0"/>
    <s v="HERRAMIENTAS DE ANÁLISIS DE DATOS"/>
    <s v="USO DE SISTEMAS Y SOFTWARE ESPECIALIZADOS"/>
    <s v="OFIMATICA"/>
    <s v="OFIMATICA"/>
    <m/>
    <m/>
    <s v="TIC"/>
    <s v="TIC"/>
    <s v="TIC"/>
    <s v="TIC"/>
    <m/>
    <m/>
    <n v="1"/>
    <x v="2"/>
    <x v="2"/>
    <x v="1"/>
    <x v="0"/>
    <x v="0"/>
    <s v="Total"/>
  </r>
  <r>
    <n v="23745"/>
    <x v="0"/>
    <x v="0"/>
    <s v="San Roque"/>
    <n v="80000"/>
    <s v="ACTIVIDADES DE SEGURIDAD PRIVADA"/>
    <s v="Servicio"/>
    <s v="Servicios a las empresas"/>
    <s v="Grandes (con 51 o más personas ocupadas)"/>
    <n v="6062024"/>
    <n v="6"/>
    <s v="Junio"/>
    <s v="Año Resultado Final"/>
    <n v="8"/>
    <n v="17"/>
    <n v="6062024"/>
    <n v="6"/>
    <s v="Junio"/>
    <s v="Año Resultado Final"/>
    <n v="2008"/>
    <n v="15"/>
    <x v="0"/>
    <s v="SERVICIO DE VIGILANCIA"/>
    <s v="Actividades de investigación y seguridad"/>
    <s v="Único"/>
    <x v="0"/>
    <m/>
    <m/>
    <n v="53"/>
    <n v="53"/>
    <n v="50"/>
    <n v="3"/>
    <n v="396.29629629629648"/>
    <n v="23.777777777777789"/>
    <n v="0"/>
    <n v="0"/>
    <n v="71.333333333333371"/>
    <n v="0"/>
    <n v="332.88888888888908"/>
    <n v="0"/>
    <n v="0"/>
    <n v="0"/>
    <n v="15.85185185185186"/>
    <n v="0"/>
    <n v="0"/>
    <n v="0"/>
    <n v="420.0740740740743"/>
    <n v="53"/>
    <n v="0"/>
    <n v="0"/>
    <n v="9"/>
    <n v="0"/>
    <n v="42"/>
    <n v="0"/>
    <n v="0"/>
    <n v="0"/>
    <n v="2"/>
    <n v="0"/>
    <n v="0"/>
    <n v="0"/>
    <n v="53"/>
    <x v="0"/>
    <m/>
    <m/>
    <x v="0"/>
    <s v="Decisión del directorio/propietarios de la empresa"/>
    <m/>
    <x v="1"/>
    <s v="Decisión del directorio/propietarios de la empresa"/>
    <m/>
    <x v="0"/>
    <m/>
    <m/>
    <x v="0"/>
    <m/>
    <m/>
    <x v="1"/>
    <m/>
    <n v="5414"/>
    <s v="VIGILANTE"/>
    <s v="Sí"/>
    <s v="No"/>
    <s v="No"/>
    <m/>
    <m/>
    <m/>
    <m/>
    <m/>
    <m/>
    <m/>
    <m/>
    <m/>
    <m/>
    <m/>
    <m/>
    <m/>
    <m/>
    <m/>
    <m/>
    <m/>
    <m/>
    <m/>
    <m/>
    <m/>
    <m/>
    <m/>
    <m/>
    <m/>
    <m/>
    <m/>
    <m/>
    <m/>
    <m/>
    <m/>
    <m/>
    <m/>
    <m/>
    <m/>
    <m/>
    <m/>
    <m/>
    <m/>
    <m/>
    <m/>
    <m/>
    <m/>
    <m/>
    <x v="1"/>
    <x v="0"/>
    <x v="0"/>
    <x v="0"/>
    <x v="0"/>
    <x v="0"/>
    <x v="0"/>
    <x v="1"/>
    <x v="0"/>
    <x v="0"/>
    <x v="0"/>
    <x v="0"/>
    <x v="0"/>
    <m/>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0"/>
    <x v="0"/>
    <x v="1"/>
    <x v="0"/>
    <x v="1"/>
    <x v="0"/>
    <x v="0"/>
    <s v="Ninguna"/>
    <m/>
    <m/>
    <m/>
    <m/>
    <s v="Nuevas contrataciones"/>
    <m/>
    <x v="1"/>
    <m/>
    <s v="Transformación de competencia"/>
    <x v="0"/>
    <s v="Nuevas contrataciones"/>
    <m/>
    <m/>
    <x v="0"/>
    <x v="0"/>
    <x v="0"/>
    <x v="0"/>
    <x v="0"/>
    <x v="0"/>
    <m/>
    <m/>
    <x v="2"/>
    <s v="Muy probable"/>
    <s v="Poco probable"/>
    <s v="Poco probable"/>
    <s v="Probable"/>
    <s v="Muy probable"/>
    <x v="0"/>
    <s v="GUARDIA DE SEGURIDAD"/>
    <n v="5414"/>
    <n v="100"/>
    <n v="120"/>
    <n v="0"/>
    <n v="0"/>
    <n v="200"/>
    <s v="ADMINISTRADOR"/>
    <n v="2421"/>
    <n v="3"/>
    <n v="0"/>
    <n v="0"/>
    <n v="0"/>
    <n v="0"/>
    <m/>
    <m/>
    <m/>
    <m/>
    <m/>
    <m/>
    <m/>
    <m/>
    <m/>
    <m/>
    <m/>
    <m/>
    <m/>
    <m/>
    <m/>
    <m/>
    <m/>
    <m/>
    <m/>
    <m/>
    <m/>
    <x v="0"/>
    <m/>
    <m/>
    <m/>
    <m/>
    <m/>
    <m/>
    <m/>
    <m/>
    <m/>
    <x v="0"/>
    <x v="0"/>
    <x v="0"/>
    <x v="0"/>
    <x v="1"/>
    <x v="1"/>
    <x v="0"/>
    <x v="0"/>
    <m/>
    <x v="0"/>
    <s v="INSTALACION DE CCTV"/>
    <s v="Instalación de circuitos cerrados"/>
    <s v="TECNICO INSTALADOR"/>
    <n v="7422"/>
    <s v="PERSONAL DE GUARDIA FORMACION DE VIGILANCIA"/>
    <s v="Guardias, vigilancia y seguridad personal"/>
    <s v="GUARDIA DE SEGURIDAD"/>
    <n v="5414"/>
    <m/>
    <m/>
    <m/>
    <m/>
    <m/>
    <m/>
    <m/>
    <m/>
    <m/>
    <m/>
    <m/>
    <m/>
    <m/>
    <m/>
    <m/>
    <m/>
    <s v="Si"/>
    <s v="No"/>
    <m/>
    <m/>
    <m/>
    <m/>
    <x v="0"/>
    <s v="Muy importante"/>
    <s v="Muy importante"/>
    <s v="Muy importante"/>
    <s v="Importante"/>
    <s v="Muy importante"/>
    <s v="Muy importante"/>
    <s v="Muy importante"/>
    <s v="Ninguna"/>
    <m/>
    <x v="0"/>
    <x v="0"/>
    <x v="0"/>
    <x v="0"/>
    <x v="0"/>
    <x v="0"/>
    <x v="0"/>
    <x v="0"/>
    <x v="0"/>
    <x v="0"/>
    <x v="0"/>
    <x v="0"/>
    <m/>
    <s v="Administrador/Contador"/>
    <m/>
    <n v="8"/>
    <n v="52"/>
    <s v="Completo"/>
    <m/>
    <m/>
    <m/>
    <m/>
    <m/>
    <m/>
    <m/>
    <s v="51 y más personas ocupadas"/>
    <s v="51 y más personas ocupadas"/>
    <x v="0"/>
    <s v="Servicios a las empresas"/>
    <x v="0"/>
    <x v="0"/>
    <x v="0"/>
    <x v="0"/>
    <x v="1"/>
    <x v="0"/>
    <x v="0"/>
    <x v="0"/>
    <x v="0"/>
    <x v="0"/>
    <x v="0"/>
    <x v="0"/>
    <x v="0"/>
    <x v="1"/>
    <x v="0"/>
    <x v="0"/>
    <x v="0"/>
    <x v="0"/>
    <x v="0"/>
    <x v="1"/>
    <x v="0"/>
    <x v="1"/>
    <x v="1"/>
    <x v="0"/>
    <x v="1"/>
    <x v="0"/>
    <x v="0"/>
    <s v="ELECTRICIDAD Y ELECTRONICA"/>
    <s v="SEGURIDAD"/>
    <m/>
    <m/>
    <m/>
    <m/>
    <s v="ELECTRICIDAD Y ELECTRONICA"/>
    <s v="SEGURIDAD"/>
    <m/>
    <m/>
    <m/>
    <m/>
    <n v="7.92592592592593"/>
    <x v="1"/>
    <x v="1"/>
    <x v="0"/>
    <x v="0"/>
    <x v="0"/>
    <s v="Total"/>
  </r>
  <r>
    <n v="23786"/>
    <x v="0"/>
    <x v="0"/>
    <s v="San Roque"/>
    <n v="68100"/>
    <s v="ACTIVIDADES DE VENTA DE LOTES"/>
    <s v="Servicio"/>
    <s v="Servicios inmobiliarios"/>
    <s v="Medianas (31 a 50 personas ocupadas)"/>
    <n v="3072024"/>
    <n v="3"/>
    <s v="Julio"/>
    <s v="Año Resultado Final"/>
    <n v="14"/>
    <n v="52"/>
    <n v="3072024"/>
    <n v="3"/>
    <s v="Julio"/>
    <s v="Año Resultado Final"/>
    <n v="1986"/>
    <n v="37"/>
    <x v="1"/>
    <s v="VENTA DE INMUEBLES"/>
    <s v="Actividades inmobiliarias realizadas con bienes propios o arrendados"/>
    <s v="Casa Matriz"/>
    <x v="1"/>
    <n v="5"/>
    <n v="1"/>
    <n v="60"/>
    <n v="35"/>
    <n v="25"/>
    <n v="10"/>
    <n v="198.14814814814824"/>
    <n v="79.259259259259295"/>
    <n v="0"/>
    <n v="0"/>
    <n v="0"/>
    <n v="0"/>
    <n v="47.555555555555578"/>
    <n v="31.70370370370372"/>
    <n v="0"/>
    <n v="0"/>
    <n v="150.59259259259267"/>
    <n v="15.85185185185186"/>
    <n v="31.70370370370372"/>
    <n v="0"/>
    <n v="277.40740740740756"/>
    <n v="35"/>
    <n v="0"/>
    <n v="0"/>
    <n v="0"/>
    <n v="0"/>
    <n v="6"/>
    <n v="4"/>
    <n v="0"/>
    <n v="0"/>
    <n v="19"/>
    <n v="2"/>
    <n v="4"/>
    <n v="0"/>
    <n v="35"/>
    <x v="1"/>
    <s v="Decisión del directorio/propietarios de la empresa"/>
    <m/>
    <x v="1"/>
    <m/>
    <m/>
    <x v="1"/>
    <s v="Decisión del directorio/propietarios de la empresa"/>
    <m/>
    <x v="0"/>
    <m/>
    <m/>
    <x v="0"/>
    <m/>
    <m/>
    <x v="1"/>
    <m/>
    <n v="4214"/>
    <s v="GESTOR DE COBRANZAS"/>
    <s v="Sí"/>
    <s v="Sí"/>
    <s v="Sí"/>
    <n v="3511"/>
    <s v="ENCARGADO DE INFORMATICA"/>
    <s v="No"/>
    <s v="Sí"/>
    <s v="Sí"/>
    <n v="4214"/>
    <s v="ENCARGADO DE COBRANZAS"/>
    <s v="No"/>
    <s v="No"/>
    <m/>
    <m/>
    <m/>
    <s v="Candidatos con falt de experiencia laboral"/>
    <s v="Candidatos que no aceptaron las condiciones laborales ofrecidas (ubicación, horario, remuneración)"/>
    <m/>
    <m/>
    <m/>
    <m/>
    <s v="Candidatos sin habilidades blandas o socioemocionales (proactividad, actitud de aprendizaje, compromiso, entre otros)"/>
    <s v="Candidato sin licencias, certificados orequisitos legales requeridos para ejercer la ocupación"/>
    <s v="Candidatos con falt de experiencia laboral"/>
    <m/>
    <m/>
    <s v="Otra"/>
    <s v="CANDIDATO CON FALTA LIDERAZGO"/>
    <m/>
    <m/>
    <m/>
    <m/>
    <m/>
    <m/>
    <m/>
    <m/>
    <m/>
    <s v="Capacitar a los trabajadores actuales para que puedan cumplir funciones que estaban asignadas a esa vacante"/>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0"/>
    <x v="0"/>
    <x v="0"/>
    <x v="0"/>
    <x v="0"/>
    <x v="0"/>
    <x v="0"/>
    <x v="1"/>
    <x v="0"/>
    <x v="1"/>
    <x v="0"/>
    <x v="0"/>
    <x v="0"/>
    <m/>
    <m/>
    <s v="Plataforma web privada gratuita (Bolsas de trabajo) (excluyendo redes sociales)"/>
    <s v="Redes sociales de la empresa (Facebook, Twitter, Instagram, etc)"/>
    <s v="Servicio Público de Empleo del Ministerio de Trabajo"/>
    <s v="Redes de profesionales o egresados"/>
    <m/>
    <s v="Contratación de empresas de reclutamiento"/>
    <s v="Ferias de empleo"/>
    <s v="Avisos en las inmediaciones de la empresa"/>
    <m/>
    <s v="Banco de currículos de la empresa"/>
    <m/>
    <m/>
    <x v="0"/>
    <x v="0"/>
    <x v="0"/>
    <x v="0"/>
    <x v="0"/>
    <x v="1"/>
    <x v="0"/>
    <x v="1"/>
    <x v="2"/>
    <x v="1"/>
    <s v="Ninguna"/>
    <m/>
    <m/>
    <m/>
    <m/>
    <s v="Nuevas contrataciones"/>
    <m/>
    <x v="1"/>
    <m/>
    <s v="Transformación de competencia"/>
    <x v="1"/>
    <m/>
    <m/>
    <m/>
    <x v="0"/>
    <x v="1"/>
    <x v="0"/>
    <x v="0"/>
    <x v="0"/>
    <x v="1"/>
    <m/>
    <m/>
    <x v="1"/>
    <s v="Probable"/>
    <s v="Poco probable"/>
    <s v="Poco probable"/>
    <s v="Probable"/>
    <s v="Probable"/>
    <x v="0"/>
    <s v="Vendedores de inmuebles"/>
    <n v="3334"/>
    <n v="7"/>
    <n v="15"/>
    <n v="20"/>
    <n v="25"/>
    <n v="30"/>
    <s v="Gestor de cobranzas"/>
    <n v="4214"/>
    <n v="3"/>
    <n v="5"/>
    <n v="7"/>
    <n v="9"/>
    <n v="11"/>
    <m/>
    <m/>
    <m/>
    <m/>
    <m/>
    <m/>
    <m/>
    <m/>
    <m/>
    <m/>
    <m/>
    <m/>
    <m/>
    <m/>
    <m/>
    <m/>
    <m/>
    <m/>
    <m/>
    <m/>
    <m/>
    <x v="0"/>
    <m/>
    <m/>
    <m/>
    <m/>
    <m/>
    <m/>
    <m/>
    <m/>
    <m/>
    <x v="0"/>
    <x v="0"/>
    <x v="0"/>
    <x v="0"/>
    <x v="1"/>
    <x v="1"/>
    <x v="0"/>
    <x v="0"/>
    <m/>
    <x v="0"/>
    <s v="TECNICAS Y HABILIDADES EN MANEJO INFORMATICO (PROGRAMAS DE EXCEL)"/>
    <s v="Microsoft Excel básico y avanzado"/>
    <s v="ABOGADOS"/>
    <n v="2611"/>
    <s v="CONOCIMIENTOS TECNICOS DEL RUBRO CATASTRAL"/>
    <s v="OTROS"/>
    <s v="ABOGADOS"/>
    <n v="2611"/>
    <m/>
    <m/>
    <m/>
    <m/>
    <m/>
    <m/>
    <m/>
    <m/>
    <m/>
    <m/>
    <m/>
    <m/>
    <m/>
    <m/>
    <m/>
    <m/>
    <s v="Si"/>
    <s v="No"/>
    <m/>
    <m/>
    <m/>
    <m/>
    <x v="0"/>
    <s v="Importante"/>
    <s v="Importante"/>
    <s v="Importante"/>
    <s v="Muy importante"/>
    <s v="Importante"/>
    <s v="Muy importante"/>
    <s v="Muy importante"/>
    <s v="Ninguna"/>
    <m/>
    <x v="0"/>
    <x v="2"/>
    <x v="0"/>
    <x v="0"/>
    <x v="0"/>
    <x v="1"/>
    <x v="0"/>
    <x v="0"/>
    <x v="0"/>
    <x v="0"/>
    <x v="0"/>
    <x v="1"/>
    <s v="PARA ESTRECHAR VINCULOS CON OTRAS ENTIDADES"/>
    <s v="Jefe / Encargado (no propietario)"/>
    <m/>
    <n v="20"/>
    <n v="33"/>
    <s v="Completo"/>
    <m/>
    <m/>
    <m/>
    <m/>
    <m/>
    <m/>
    <m/>
    <s v="51 y más personas ocupadas"/>
    <s v="31 a 50 personas ocupadas"/>
    <x v="0"/>
    <s v="Servicios inmobiliarios"/>
    <x v="0"/>
    <x v="0"/>
    <x v="1"/>
    <x v="1"/>
    <x v="0"/>
    <x v="0"/>
    <x v="0"/>
    <x v="0"/>
    <x v="0"/>
    <x v="0"/>
    <x v="1"/>
    <x v="1"/>
    <x v="1"/>
    <x v="0"/>
    <x v="0"/>
    <x v="0"/>
    <x v="0"/>
    <x v="0"/>
    <x v="0"/>
    <x v="0"/>
    <x v="0"/>
    <x v="1"/>
    <x v="0"/>
    <x v="0"/>
    <x v="0"/>
    <x v="0"/>
    <x v="0"/>
    <s v="OFIMATICA"/>
    <s v="NORMATIVAS Y REGULACIONES DEL MERCADO"/>
    <m/>
    <m/>
    <m/>
    <m/>
    <s v="TIC"/>
    <s v="PROGRAMAS GUBERNAMENTALES"/>
    <m/>
    <m/>
    <m/>
    <m/>
    <n v="7.92592592592593"/>
    <x v="2"/>
    <x v="2"/>
    <x v="0"/>
    <x v="0"/>
    <x v="0"/>
    <s v="Total"/>
  </r>
  <r>
    <n v="24021"/>
    <x v="0"/>
    <x v="0"/>
    <s v="San Roque"/>
    <n v="10920"/>
    <s v="ELABORACION DE AZUCAR"/>
    <s v="Industria"/>
    <s v="Manufactura"/>
    <s v="Grandes (con 51 o más personas ocupadas)"/>
    <n v="7062024"/>
    <n v="7"/>
    <s v="Junio"/>
    <s v="Año Resultado Final"/>
    <n v="13"/>
    <n v="49"/>
    <n v="29072024"/>
    <n v="29"/>
    <s v="Julio"/>
    <s v="Año Resultado Final"/>
    <n v="1910"/>
    <n v="113"/>
    <x v="1"/>
    <s v="FABRICACION DE AZUCAR"/>
    <s v="Elaboración de azúcar"/>
    <s v="Oficina administrativa"/>
    <x v="1"/>
    <n v="3"/>
    <n v="2"/>
    <n v="1090"/>
    <n v="120"/>
    <n v="70"/>
    <n v="50"/>
    <n v="70"/>
    <n v="50"/>
    <n v="0"/>
    <n v="0"/>
    <n v="3"/>
    <n v="0"/>
    <n v="18"/>
    <n v="6"/>
    <n v="6"/>
    <n v="3"/>
    <n v="12"/>
    <n v="60"/>
    <n v="6"/>
    <n v="6"/>
    <n v="120"/>
    <n v="120"/>
    <n v="0"/>
    <n v="0"/>
    <n v="3"/>
    <n v="0"/>
    <n v="18"/>
    <n v="6"/>
    <n v="6"/>
    <n v="3"/>
    <n v="12"/>
    <n v="60"/>
    <n v="6"/>
    <n v="6"/>
    <n v="120"/>
    <x v="0"/>
    <m/>
    <m/>
    <x v="1"/>
    <m/>
    <m/>
    <x v="0"/>
    <m/>
    <m/>
    <x v="0"/>
    <m/>
    <m/>
    <x v="0"/>
    <m/>
    <m/>
    <x v="1"/>
    <m/>
    <n v="4419"/>
    <s v="AUXILIAR ADMINISTRATIVO"/>
    <s v="Sí"/>
    <s v="No"/>
    <s v="Sí"/>
    <n v="4226"/>
    <s v="RECEPCIONISTA"/>
    <s v="Sí"/>
    <s v="No"/>
    <s v="Sí"/>
    <n v="2431"/>
    <s v="ANALISTA COMERCIAL"/>
    <s v="Sí"/>
    <s v="No"/>
    <m/>
    <m/>
    <m/>
    <m/>
    <m/>
    <m/>
    <m/>
    <m/>
    <m/>
    <m/>
    <m/>
    <m/>
    <m/>
    <m/>
    <m/>
    <m/>
    <m/>
    <m/>
    <m/>
    <m/>
    <m/>
    <m/>
    <m/>
    <m/>
    <m/>
    <m/>
    <m/>
    <m/>
    <m/>
    <m/>
    <m/>
    <m/>
    <m/>
    <m/>
    <m/>
    <x v="0"/>
    <x v="0"/>
    <x v="1"/>
    <x v="1"/>
    <x v="1"/>
    <x v="1"/>
    <x v="0"/>
    <x v="1"/>
    <x v="0"/>
    <x v="0"/>
    <x v="1"/>
    <x v="0"/>
    <x v="0"/>
    <m/>
    <m/>
    <m/>
    <s v="Redes sociales de la empresa (Facebook, Twitter, Instagram, etc)"/>
    <m/>
    <s v="Redes de profesionales o egresados"/>
    <s v="Recomendaciones de trabajadores de la empresa u otros actores"/>
    <s v="Contratación de empresas de reclutamiento"/>
    <m/>
    <m/>
    <m/>
    <m/>
    <m/>
    <m/>
    <x v="0"/>
    <x v="0"/>
    <x v="0"/>
    <x v="1"/>
    <x v="0"/>
    <x v="1"/>
    <x v="0"/>
    <x v="0"/>
    <x v="1"/>
    <x v="2"/>
    <s v="Ninguna"/>
    <m/>
    <m/>
    <m/>
    <m/>
    <m/>
    <m/>
    <x v="1"/>
    <m/>
    <m/>
    <x v="1"/>
    <m/>
    <m/>
    <m/>
    <x v="1"/>
    <x v="1"/>
    <x v="1"/>
    <x v="1"/>
    <x v="1"/>
    <x v="1"/>
    <m/>
    <m/>
    <x v="2"/>
    <s v="Poco probable"/>
    <s v="Poco probable"/>
    <s v="Poco probable"/>
    <s v="Poco probable"/>
    <s v="Muy probable"/>
    <x v="1"/>
    <m/>
    <m/>
    <m/>
    <m/>
    <m/>
    <m/>
    <m/>
    <m/>
    <m/>
    <m/>
    <m/>
    <m/>
    <m/>
    <m/>
    <m/>
    <m/>
    <m/>
    <m/>
    <m/>
    <m/>
    <m/>
    <m/>
    <m/>
    <m/>
    <m/>
    <m/>
    <m/>
    <m/>
    <m/>
    <m/>
    <m/>
    <m/>
    <m/>
    <m/>
    <m/>
    <x v="0"/>
    <m/>
    <m/>
    <m/>
    <m/>
    <m/>
    <m/>
    <m/>
    <m/>
    <m/>
    <x v="1"/>
    <x v="0"/>
    <x v="0"/>
    <x v="0"/>
    <x v="1"/>
    <x v="1"/>
    <x v="0"/>
    <x v="0"/>
    <m/>
    <x v="0"/>
    <s v="CAPACITACION DE MANEJO DE MONTACARGAS"/>
    <s v="Operación y mantenimiento de maquinarias industriales"/>
    <s v="MONTACARGUISTAS"/>
    <n v="8344"/>
    <s v="CAPACITACION DE EXCEL INTERMEDIO A AVANZADO"/>
    <s v="Microsoft Excel básico y avanzado"/>
    <s v="ASISTENTE ADMINISTRATIVO"/>
    <n v="3343"/>
    <s v="CAPACITACION DE POWER BI"/>
    <s v="Microsoft Power BI"/>
    <s v="ASISTENTE ADMINISTRATIVO"/>
    <n v="3343"/>
    <s v="CAPACITACION DE SOLDADURA"/>
    <s v="Soldadura"/>
    <s v="TECNICO EN MANTENIMIENTO DE MAQUINARIAS"/>
    <n v="7233"/>
    <s v="CAPACITACION DE SALUD Y SEGURIDAD OCUPACIONAL"/>
    <s v="Seguridad industrial y salud ocupacional"/>
    <s v="AUXILIAR DE SEGURIDAD"/>
    <n v="5414"/>
    <s v="CAPACITACION DE DIPLOMADO EN MANTENIMIENTO INDUSTRIAL"/>
    <s v="Operación y mantenimiento de maquinarias industriales"/>
    <s v="TECNICO DE MANTENIMIENTO INDUSTRIAL"/>
    <n v="7233"/>
    <s v="Si"/>
    <s v="Si"/>
    <s v="Si"/>
    <s v="Si"/>
    <s v="Si"/>
    <s v="No"/>
    <x v="1"/>
    <s v="Muy importante"/>
    <s v="Muy importante"/>
    <s v="Muy importante"/>
    <s v="Muy importante"/>
    <s v="Muy importante"/>
    <s v="Muy importante"/>
    <s v="Muy importante"/>
    <s v="Muy importante"/>
    <s v="CUMPLIMIENTO DE STANDAR DE CALIDAD"/>
    <x v="0"/>
    <x v="2"/>
    <x v="1"/>
    <x v="0"/>
    <x v="0"/>
    <x v="0"/>
    <x v="1"/>
    <x v="0"/>
    <x v="0"/>
    <x v="0"/>
    <x v="0"/>
    <x v="0"/>
    <m/>
    <s v="Gerente / Directivo"/>
    <m/>
    <n v="8"/>
    <n v="19"/>
    <s v="Completo"/>
    <m/>
    <m/>
    <m/>
    <m/>
    <m/>
    <m/>
    <s v="LAS PREGUNTAS D5- PR3GUNTA 1,2,3,4 MENCIONO QUE NO PUEDE RESPONDER POR POLITICAS DE PRIVACIDAD DE LA EMPRESA"/>
    <s v="51 y más personas ocupadas"/>
    <s v="51 y más personas ocupadas"/>
    <x v="1"/>
    <s v="Manufactura"/>
    <x v="0"/>
    <x v="1"/>
    <x v="0"/>
    <x v="1"/>
    <x v="0"/>
    <x v="0"/>
    <x v="0"/>
    <x v="0"/>
    <x v="0"/>
    <x v="0"/>
    <x v="1"/>
    <x v="0"/>
    <x v="0"/>
    <x v="0"/>
    <x v="0"/>
    <x v="0"/>
    <x v="0"/>
    <x v="0"/>
    <x v="0"/>
    <x v="1"/>
    <x v="1"/>
    <x v="1"/>
    <x v="1"/>
    <x v="0"/>
    <x v="1"/>
    <x v="1"/>
    <x v="0"/>
    <s v="USO Y REPARACIÓN DE MAQUINARIAS, HERRAMIENTAS Y EQUIPOS"/>
    <s v="OFIMATICA"/>
    <s v="HERRAMIENTAS DE ANÁLISIS DE DATOS"/>
    <s v="MECANICA Y METALES"/>
    <s v="SALUD Y SEGURIDAD OCUPACIONAL"/>
    <s v="MECANICA Y METALES"/>
    <s v="USO Y REPARACIÓN DE MAQUINARIAS, HERRAMIENTAS Y EQUIPOS"/>
    <s v="TIC"/>
    <s v="TIC"/>
    <s v="MECANICA Y METALES"/>
    <s v="SALUD Y SEGURIDAD OCUPACIONAL"/>
    <s v="MECANICA Y METALES"/>
    <n v="1"/>
    <x v="1"/>
    <x v="1"/>
    <x v="1"/>
    <x v="0"/>
    <x v="0"/>
    <s v="Total"/>
  </r>
  <r>
    <n v="24098"/>
    <x v="0"/>
    <x v="0"/>
    <s v="San Roque"/>
    <n v="46420"/>
    <s v="COMERCIO AL POR MAYOR DE MEDICAMENTOS DE USO HUMANO"/>
    <s v="Comercio"/>
    <s v="Comercio"/>
    <s v="Grandes (con 51 o más personas ocupadas)"/>
    <n v="25062024"/>
    <n v="25"/>
    <s v="Junio"/>
    <s v="Año Resultado Final"/>
    <n v="11"/>
    <n v="52"/>
    <n v="31072024"/>
    <n v="31"/>
    <s v="Julio"/>
    <s v="Año Resultado Final"/>
    <n v="1937"/>
    <n v="86"/>
    <x v="1"/>
    <s v="COMERCIO AL POR MAYOR DE PRODUCTOS FARMACEUTICOS PARA HUMANOS"/>
    <s v="Comercio al por mayor de productos farmacéuticos y veterinarios"/>
    <s v="Único"/>
    <x v="0"/>
    <m/>
    <m/>
    <n v="123"/>
    <n v="123"/>
    <n v="47"/>
    <n v="76"/>
    <n v="604.86956521739103"/>
    <n v="978.08695652173878"/>
    <n v="0"/>
    <n v="0"/>
    <n v="0"/>
    <n v="0"/>
    <n v="0"/>
    <n v="0"/>
    <n v="0"/>
    <n v="0"/>
    <n v="1029.565217391304"/>
    <n v="205.91304347826079"/>
    <n v="283.13043478260857"/>
    <n v="64.347826086956502"/>
    <n v="1582.9565217391298"/>
    <n v="123"/>
    <n v="0"/>
    <n v="0"/>
    <n v="0"/>
    <n v="0"/>
    <n v="0"/>
    <n v="0"/>
    <n v="0"/>
    <n v="0"/>
    <n v="80"/>
    <n v="16"/>
    <n v="22"/>
    <n v="5"/>
    <n v="123"/>
    <x v="1"/>
    <s v="Ley de inserción al empleo juvenil (Ley 4951/2013, Decreto 4345/15, Ley 6305/18 - Modificación de artículo 5)"/>
    <m/>
    <x v="0"/>
    <s v="Convenio con organizaciones públicas"/>
    <m/>
    <x v="1"/>
    <s v="Decisión del directorio/propietarios de la empresa"/>
    <m/>
    <x v="0"/>
    <m/>
    <m/>
    <x v="0"/>
    <m/>
    <m/>
    <x v="1"/>
    <m/>
    <n v="4311"/>
    <s v="ASISTENTE DE LICITACION"/>
    <s v="Sí"/>
    <s v="Sí"/>
    <s v="Sí"/>
    <n v="2411"/>
    <s v="ANALISTA CONTABLE"/>
    <s v="Sí"/>
    <s v="Sí"/>
    <s v="Sí"/>
    <n v="2433"/>
    <s v="VISITADOR MEDICO"/>
    <s v="Sí"/>
    <s v="Sí"/>
    <s v="Candidatos sin capacitación o habilidades técnicas necesarios"/>
    <s v="Candidatos sin habilidades blandas o socioemocionales (proactividad, actitud de aprendizaje, compromiso, entre otros)"/>
    <m/>
    <s v="Candidatos con falt de experiencia laboral"/>
    <m/>
    <s v="Falta de postulantes/candidatos"/>
    <m/>
    <m/>
    <m/>
    <m/>
    <m/>
    <s v="Candidatos con falt de experiencia laboral"/>
    <m/>
    <m/>
    <m/>
    <m/>
    <m/>
    <m/>
    <m/>
    <s v="Candidatos con falt de experiencia laboral"/>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0"/>
    <x v="1"/>
    <x v="0"/>
    <x v="0"/>
    <x v="0"/>
    <x v="0"/>
    <x v="0"/>
    <x v="1"/>
    <x v="1"/>
    <x v="0"/>
    <x v="0"/>
    <x v="0"/>
    <x v="0"/>
    <m/>
    <m/>
    <s v="Plataforma web privada gratuita (Bolsas de trabajo) (excluyendo redes sociales)"/>
    <m/>
    <m/>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0"/>
    <x v="0"/>
    <s v="Ninguna"/>
    <m/>
    <m/>
    <m/>
    <m/>
    <m/>
    <m/>
    <x v="1"/>
    <m/>
    <m/>
    <x v="2"/>
    <s v="Transformación de competencia"/>
    <m/>
    <m/>
    <x v="1"/>
    <x v="0"/>
    <x v="1"/>
    <x v="0"/>
    <x v="0"/>
    <x v="0"/>
    <m/>
    <m/>
    <x v="2"/>
    <s v="Probable"/>
    <s v="Poco probable"/>
    <s v="Poco probable"/>
    <s v="Probable"/>
    <s v="Probable"/>
    <x v="2"/>
    <m/>
    <m/>
    <m/>
    <m/>
    <m/>
    <m/>
    <m/>
    <m/>
    <m/>
    <m/>
    <m/>
    <m/>
    <m/>
    <m/>
    <m/>
    <m/>
    <m/>
    <m/>
    <m/>
    <m/>
    <m/>
    <m/>
    <m/>
    <m/>
    <m/>
    <m/>
    <m/>
    <m/>
    <m/>
    <m/>
    <m/>
    <m/>
    <m/>
    <m/>
    <m/>
    <x v="0"/>
    <m/>
    <m/>
    <m/>
    <m/>
    <m/>
    <m/>
    <m/>
    <m/>
    <m/>
    <x v="1"/>
    <x v="0"/>
    <x v="0"/>
    <x v="0"/>
    <x v="1"/>
    <x v="1"/>
    <x v="0"/>
    <x v="0"/>
    <m/>
    <x v="0"/>
    <s v="CAPACITACION EN EXCEL AVANZADO"/>
    <s v="Microsoft Excel básico y avanzado"/>
    <s v="ASISTENTE ADMINISTRATIVO"/>
    <n v="3343"/>
    <s v="CAPACITACION EN POWER BI"/>
    <s v="Microsoft Power BI"/>
    <s v="ASISTENTE EN INTELIGENCIA DE NEGOCIO"/>
    <n v="2521"/>
    <s v="HABILIDADES DE CAPTACIONES DE VENTAS"/>
    <s v="Técnicas de ventas"/>
    <s v="VENDEDOR EXTERNOS"/>
    <n v="3322"/>
    <s v="GESTION DE PROYECTOS MEDIANTE INTELIGENCIA ARTIFICIAL"/>
    <s v="Gestión de proyectos"/>
    <s v="AUXILIAR ADMINISTRATIVO"/>
    <n v="4419"/>
    <s v="CAPACITACIONES EN OFIMATICA Y RESGUARDO EN LA NUBE"/>
    <s v="Operación básica de computadoras"/>
    <s v="GERENTE GENERAL"/>
    <n v="1120"/>
    <s v="CAPACITACION EN INGLES BASICO Y AVANZADO"/>
    <s v="Idioma inglés básico"/>
    <s v="ABOGADOS"/>
    <n v="2611"/>
    <s v="Si"/>
    <s v="Si"/>
    <s v="Si"/>
    <s v="Si"/>
    <s v="Si"/>
    <s v="No"/>
    <x v="1"/>
    <s v="Muy importante"/>
    <s v="Importante"/>
    <s v="Importante"/>
    <s v="Muy importante"/>
    <s v="Muy importante"/>
    <s v="Muy importante"/>
    <s v="Muy importante"/>
    <s v="Ninguna"/>
    <m/>
    <x v="0"/>
    <x v="1"/>
    <x v="1"/>
    <x v="1"/>
    <x v="0"/>
    <x v="0"/>
    <x v="0"/>
    <x v="0"/>
    <x v="0"/>
    <x v="0"/>
    <x v="0"/>
    <x v="0"/>
    <m/>
    <s v="Gerente / Directivo"/>
    <m/>
    <n v="8"/>
    <n v="3"/>
    <s v="Completo"/>
    <m/>
    <m/>
    <m/>
    <m/>
    <m/>
    <m/>
    <m/>
    <s v="51 y más personas ocupadas"/>
    <s v="51 y más personas ocupadas"/>
    <x v="2"/>
    <s v="Comercio"/>
    <x v="0"/>
    <x v="1"/>
    <x v="0"/>
    <x v="1"/>
    <x v="0"/>
    <x v="0"/>
    <x v="0"/>
    <x v="0"/>
    <x v="0"/>
    <x v="0"/>
    <x v="1"/>
    <x v="0"/>
    <x v="0"/>
    <x v="0"/>
    <x v="0"/>
    <x v="0"/>
    <x v="0"/>
    <x v="0"/>
    <x v="1"/>
    <x v="0"/>
    <x v="1"/>
    <x v="0"/>
    <x v="0"/>
    <x v="0"/>
    <x v="0"/>
    <x v="0"/>
    <x v="0"/>
    <s v="OFIMATICA"/>
    <s v="HERRAMIENTAS DE ANÁLISIS DE DATOS"/>
    <s v="VENTA"/>
    <s v="HERRAMIENTAS DE ANÁLISIS DE DATOS"/>
    <s v="OFIMATICA"/>
    <s v="IDIOMAS"/>
    <s v="TIC"/>
    <s v="TIC"/>
    <s v="ADMINISTRACIÓN Y GESTIÓN"/>
    <s v="TIC"/>
    <s v="TIC"/>
    <s v="IDIOMAS"/>
    <n v="12.869565217391299"/>
    <x v="1"/>
    <x v="2"/>
    <x v="0"/>
    <x v="0"/>
    <x v="0"/>
    <s v="Total"/>
  </r>
  <r>
    <n v="24246"/>
    <x v="0"/>
    <x v="0"/>
    <s v="San Roque"/>
    <n v="45201"/>
    <s v="SERVICIOS DE TALLER MECANICA GENERAL DE VEHICULOS"/>
    <s v="Comercio"/>
    <s v="Comercio"/>
    <s v="Micro (5 a 10 personas ocupadas)"/>
    <n v="3072024"/>
    <n v="3"/>
    <s v="Julio"/>
    <s v="Año Resultado Final"/>
    <n v="14"/>
    <n v="16"/>
    <n v="3072024"/>
    <n v="3"/>
    <s v="Julio"/>
    <s v="Año Resultado Final"/>
    <n v="2005"/>
    <n v="18"/>
    <x v="0"/>
    <s v="SERVICIOS DE REPARACION MECANICA DE VEHICULOS LIVIANOS"/>
    <s v="Mantenimiento y reparación mecánica de vehículos"/>
    <s v="Único"/>
    <x v="0"/>
    <m/>
    <m/>
    <n v="11"/>
    <n v="11"/>
    <n v="10"/>
    <n v="1"/>
    <n v="309.61538461538498"/>
    <n v="30.961538461538499"/>
    <n v="0"/>
    <n v="0"/>
    <n v="0"/>
    <n v="0"/>
    <n v="247.69230769230799"/>
    <n v="0"/>
    <n v="30.961538461538499"/>
    <n v="0"/>
    <n v="30.961538461538499"/>
    <n v="30.961538461538499"/>
    <n v="0"/>
    <n v="0"/>
    <n v="340.57692307692349"/>
    <n v="11"/>
    <n v="0"/>
    <n v="0"/>
    <n v="0"/>
    <n v="0"/>
    <n v="8"/>
    <n v="0"/>
    <n v="1"/>
    <n v="0"/>
    <n v="1"/>
    <n v="1"/>
    <n v="0"/>
    <n v="0"/>
    <n v="11"/>
    <x v="0"/>
    <m/>
    <m/>
    <x v="1"/>
    <m/>
    <m/>
    <x v="0"/>
    <m/>
    <m/>
    <x v="0"/>
    <m/>
    <m/>
    <x v="0"/>
    <m/>
    <m/>
    <x v="1"/>
    <m/>
    <n v="7231"/>
    <s v="MECANICO AUTOMOTRIZ"/>
    <s v="No"/>
    <s v="Sí"/>
    <s v="No"/>
    <m/>
    <m/>
    <m/>
    <m/>
    <m/>
    <m/>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s v="Falta de postulantes/candidatos"/>
    <m/>
    <m/>
    <m/>
    <m/>
    <m/>
    <m/>
    <m/>
    <m/>
    <m/>
    <m/>
    <m/>
    <m/>
    <m/>
    <m/>
    <m/>
    <m/>
    <m/>
    <m/>
    <m/>
    <m/>
    <m/>
    <m/>
    <s v="Externalizar el trabajo por fuera de la empresa (outsourcing)"/>
    <m/>
    <m/>
    <m/>
    <m/>
    <m/>
    <m/>
    <x v="0"/>
    <x v="0"/>
    <x v="0"/>
    <x v="0"/>
    <x v="0"/>
    <x v="0"/>
    <x v="0"/>
    <x v="1"/>
    <x v="0"/>
    <x v="0"/>
    <x v="0"/>
    <x v="0"/>
    <x v="0"/>
    <m/>
    <m/>
    <m/>
    <s v="Redes sociales de la empresa (Facebook, Twitter, Instagram, etc)"/>
    <m/>
    <m/>
    <m/>
    <m/>
    <m/>
    <m/>
    <m/>
    <m/>
    <m/>
    <m/>
    <x v="0"/>
    <x v="0"/>
    <x v="0"/>
    <x v="1"/>
    <x v="0"/>
    <x v="0"/>
    <x v="0"/>
    <x v="1"/>
    <x v="1"/>
    <x v="1"/>
    <s v="Ninguna"/>
    <m/>
    <m/>
    <m/>
    <m/>
    <m/>
    <m/>
    <x v="0"/>
    <m/>
    <s v="Transformación de competencia"/>
    <x v="1"/>
    <m/>
    <m/>
    <m/>
    <x v="1"/>
    <x v="1"/>
    <x v="0"/>
    <x v="1"/>
    <x v="0"/>
    <x v="1"/>
    <m/>
    <m/>
    <x v="2"/>
    <s v="Probable"/>
    <s v="Poco probable"/>
    <s v="Poco probable"/>
    <s v="Probable"/>
    <s v="Probable"/>
    <x v="0"/>
    <s v="MECANICO AUTOMOTRIZ"/>
    <n v="7231"/>
    <n v="2"/>
    <n v="0"/>
    <n v="1"/>
    <n v="0"/>
    <n v="1"/>
    <s v="chapista AUTOMOTRIZ"/>
    <n v="7213"/>
    <n v="1"/>
    <n v="1"/>
    <n v="0"/>
    <n v="0"/>
    <n v="1"/>
    <s v="PINTOR AUTOMOTRIZ"/>
    <n v="7132"/>
    <n v="2"/>
    <n v="1"/>
    <n v="0"/>
    <n v="0"/>
    <n v="0"/>
    <s v="ELECTRICISTA AUTOMOTRIZ"/>
    <n v="7412"/>
    <n v="1"/>
    <n v="0"/>
    <n v="0"/>
    <n v="0"/>
    <n v="0"/>
    <m/>
    <m/>
    <m/>
    <m/>
    <m/>
    <m/>
    <m/>
    <x v="0"/>
    <m/>
    <m/>
    <m/>
    <m/>
    <m/>
    <m/>
    <m/>
    <m/>
    <m/>
    <x v="1"/>
    <x v="1"/>
    <x v="1"/>
    <x v="1"/>
    <x v="0"/>
    <x v="0"/>
    <x v="0"/>
    <x v="1"/>
    <m/>
    <x v="0"/>
    <s v="MECATRONICA  BASICA"/>
    <s v="Robótica y mecatrónica"/>
    <s v="MECANICO AUTOMOTRIZ Y ELECTRICISTAS  AUTOMOTRIZ"/>
    <n v="7231"/>
    <s v="PINTURA  AUTOMOTRIZ"/>
    <s v="Mecánica del automóvil"/>
    <s v="PINTORES AUTOMOTRIZ"/>
    <n v="7132"/>
    <s v="CHAPISTA AUTOMOTRIZ"/>
    <s v="Mecánica del automóvil"/>
    <s v="CHAPISTA  AUTOMOTRIZ"/>
    <n v="7213"/>
    <s v="REPARADOR DE TURBO"/>
    <s v="Mecánica del automóvil"/>
    <s v="TECNICOS  DE TURBOS"/>
    <n v="7231"/>
    <s v="TORNERIA"/>
    <s v="Torneria"/>
    <s v="TORNEROS"/>
    <n v="7223"/>
    <m/>
    <m/>
    <m/>
    <m/>
    <s v="Si"/>
    <s v="Si"/>
    <s v="Si"/>
    <s v="Si"/>
    <s v="No"/>
    <m/>
    <x v="0"/>
    <s v="Muy importante"/>
    <s v="Muy importante"/>
    <s v="Muy importante"/>
    <s v="Importante"/>
    <s v="Muy importante"/>
    <s v="Muy importante"/>
    <s v="Muy importante"/>
    <s v="Ninguna"/>
    <m/>
    <x v="1"/>
    <x v="2"/>
    <x v="0"/>
    <x v="1"/>
    <x v="0"/>
    <x v="0"/>
    <x v="0"/>
    <x v="0"/>
    <x v="0"/>
    <x v="0"/>
    <x v="0"/>
    <x v="0"/>
    <m/>
    <s v="Dueño o propietario"/>
    <m/>
    <n v="16"/>
    <n v="10"/>
    <s v="Completo"/>
    <m/>
    <m/>
    <m/>
    <m/>
    <m/>
    <m/>
    <s v="LA ENTREVISTA  DURO MUCHO POR LA ACTIVIDAD DEL SEÑOR"/>
    <s v="11 a 30 personas ocupadas"/>
    <s v="11 a 30 personas ocupadas"/>
    <x v="2"/>
    <s v="Comercio"/>
    <x v="0"/>
    <x v="0"/>
    <x v="0"/>
    <x v="0"/>
    <x v="0"/>
    <x v="0"/>
    <x v="1"/>
    <x v="0"/>
    <x v="0"/>
    <x v="0"/>
    <x v="1"/>
    <x v="0"/>
    <x v="0"/>
    <x v="0"/>
    <x v="0"/>
    <x v="1"/>
    <x v="0"/>
    <x v="0"/>
    <x v="0"/>
    <x v="1"/>
    <x v="0"/>
    <x v="1"/>
    <x v="0"/>
    <x v="0"/>
    <x v="1"/>
    <x v="0"/>
    <x v="0"/>
    <s v="MECANICA AUTOTRIZ"/>
    <s v="CHAPERIA Y PINTURA"/>
    <s v="CHAPERIA Y PINTURA"/>
    <s v="MECANICA AUTOTRIZ"/>
    <s v="MECANICA Y METALES"/>
    <m/>
    <s v="AUTOMOTORES"/>
    <s v="AUTOMOTORES"/>
    <s v="AUTOMOTORES"/>
    <s v="AUTOMOTORES"/>
    <s v="MECANICA Y METALES"/>
    <m/>
    <n v="30.961538461538499"/>
    <x v="2"/>
    <x v="2"/>
    <x v="0"/>
    <x v="2"/>
    <x v="0"/>
    <s v="Total"/>
  </r>
  <r>
    <n v="24310"/>
    <x v="0"/>
    <x v="1"/>
    <s v="Luque"/>
    <n v="46305"/>
    <s v="VENTA AL POR MAYOR DE CIGARRILLOS"/>
    <s v="Comercio"/>
    <s v="Comercio"/>
    <s v="Grandes (con 51 o más personas ocupadas)"/>
    <n v="24072024"/>
    <n v="24"/>
    <s v="Julio"/>
    <s v="Año Resultado Final"/>
    <n v="15"/>
    <n v="30"/>
    <n v="26072024"/>
    <n v="26"/>
    <s v="Julio"/>
    <s v="Año Resultado Final"/>
    <n v="1997"/>
    <n v="26"/>
    <x v="2"/>
    <s v="VENTAS AL POR MAYOR DE CIGARRILLOS"/>
    <s v="Comercio al por mayor de tabaco y cigarrillos"/>
    <s v="Casa Matriz"/>
    <x v="1"/>
    <n v="4"/>
    <n v="1"/>
    <n v="324"/>
    <n v="241"/>
    <n v="184"/>
    <n v="57"/>
    <n v="184"/>
    <n v="57"/>
    <n v="0"/>
    <n v="0"/>
    <n v="2"/>
    <n v="0"/>
    <n v="132"/>
    <n v="0"/>
    <n v="4"/>
    <n v="0"/>
    <n v="63"/>
    <n v="40"/>
    <n v="0"/>
    <n v="0"/>
    <n v="241"/>
    <n v="241"/>
    <n v="0"/>
    <n v="0"/>
    <n v="2"/>
    <n v="0"/>
    <n v="132"/>
    <n v="0"/>
    <n v="4"/>
    <n v="0"/>
    <n v="63"/>
    <n v="40"/>
    <n v="0"/>
    <n v="0"/>
    <n v="241"/>
    <x v="1"/>
    <s v="Decisión del directorio/propietarios de la empresa"/>
    <m/>
    <x v="0"/>
    <s v="Decisión del directorio/propietarios de la empresa"/>
    <m/>
    <x v="0"/>
    <m/>
    <m/>
    <x v="0"/>
    <m/>
    <m/>
    <x v="0"/>
    <m/>
    <m/>
    <x v="1"/>
    <m/>
    <n v="8322"/>
    <s v="CHOFERES DE VEHÍCULOS MEDIANOS"/>
    <s v="Sí"/>
    <s v="No"/>
    <s v="Sí"/>
    <n v="2521"/>
    <s v="ANALISTA POWER BY"/>
    <s v="Sí"/>
    <s v="Sí"/>
    <s v="Sí"/>
    <n v="2521"/>
    <s v="ANALISTA DE MERCADO ( INTELIGENCIA, PROCESAR DATOS )"/>
    <s v="Sí"/>
    <s v="No"/>
    <m/>
    <m/>
    <m/>
    <m/>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s v="Aumentar la remuneración para hacer la vacante más atractiva"/>
    <m/>
    <s v="Reasignar / redefinir los puestos de trabajo existentes"/>
    <m/>
    <m/>
    <m/>
    <s v="Redefinir el perfil y características de la vacante"/>
    <s v="Aumentar los esfuerzos en el reclutamiento (más divulgación de la vacante, más bolsas de empleo)"/>
    <s v="Contratar trabajadores del exterior"/>
    <m/>
    <m/>
    <x v="0"/>
    <x v="0"/>
    <x v="0"/>
    <x v="1"/>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s v="Avisos en las inmediaciones de la empresa"/>
    <s v="Contactos personales del empleador"/>
    <s v="Banco de currículos de la empresa"/>
    <m/>
    <m/>
    <x v="0"/>
    <x v="0"/>
    <x v="0"/>
    <x v="1"/>
    <x v="0"/>
    <x v="1"/>
    <x v="0"/>
    <x v="2"/>
    <x v="2"/>
    <x v="2"/>
    <s v="Ninguna"/>
    <m/>
    <m/>
    <m/>
    <m/>
    <m/>
    <m/>
    <x v="1"/>
    <m/>
    <m/>
    <x v="1"/>
    <m/>
    <m/>
    <m/>
    <x v="1"/>
    <x v="1"/>
    <x v="1"/>
    <x v="1"/>
    <x v="1"/>
    <x v="1"/>
    <m/>
    <m/>
    <x v="3"/>
    <s v="Probable"/>
    <s v="Poco probable"/>
    <s v="Poco probable"/>
    <s v="Muy probable"/>
    <s v="Muy probable"/>
    <x v="0"/>
    <s v="VENDEDOR EXTERNO"/>
    <n v="3322"/>
    <n v="16"/>
    <n v="16"/>
    <n v="16"/>
    <n v="16"/>
    <n v="16"/>
    <s v="CHOFERES DE CAMIONES MEDIANOS"/>
    <n v="8332"/>
    <n v="22"/>
    <n v="22"/>
    <n v="22"/>
    <n v="22"/>
    <n v="22"/>
    <m/>
    <m/>
    <m/>
    <m/>
    <m/>
    <m/>
    <m/>
    <m/>
    <m/>
    <m/>
    <m/>
    <m/>
    <m/>
    <m/>
    <m/>
    <m/>
    <m/>
    <m/>
    <m/>
    <m/>
    <m/>
    <x v="0"/>
    <m/>
    <m/>
    <m/>
    <m/>
    <m/>
    <m/>
    <m/>
    <m/>
    <m/>
    <x v="0"/>
    <x v="0"/>
    <x v="0"/>
    <x v="0"/>
    <x v="1"/>
    <x v="1"/>
    <x v="1"/>
    <x v="0"/>
    <s v="CAPACITACIÓN SOBRE SALUD MENTAL"/>
    <x v="0"/>
    <s v="TÉCNICOS DE VENTA EXTERNA"/>
    <s v="Técnicas de ventas"/>
    <s v="VENDEDOR EXTERNO"/>
    <n v="3322"/>
    <s v="TÉCNICAS O CONOCIMIENTOS DE EDUCACION VIAL"/>
    <s v="Conducción de vehículos"/>
    <s v="CHOFERES DE VEHÍCULOS MEDIANOS"/>
    <n v="8322"/>
    <s v="TECNICOS OPERARIOS DE LOGISTICA ( MONTACARGAS)"/>
    <s v="Operación y mantenimiento de maquinarias industriales"/>
    <s v="OPERARIO DE LOGÍSTICA"/>
    <n v="9333"/>
    <s v="CAPACITACIÓN DE POWER BI"/>
    <s v="Microsoft Power BI"/>
    <s v="ADMINISTRADOR"/>
    <n v="2421"/>
    <s v="CONOCIMIENTOS SOBRE ACTUALIZACIONES DE LEYES LABORALES"/>
    <s v="Legislación laboral y seguridad social"/>
    <s v="ASISTENTE DE RRHH"/>
    <n v="4416"/>
    <s v="CAPACITACION IDIOMAS INGLES"/>
    <s v="Idioma inglés básico"/>
    <s v="ASISTENTE DE MARKETING"/>
    <n v="3339"/>
    <s v="Si"/>
    <s v="Si"/>
    <s v="Si"/>
    <s v="Si"/>
    <s v="Si"/>
    <s v="No"/>
    <x v="0"/>
    <s v="Muy importante"/>
    <s v="Muy importante"/>
    <s v="Muy importante"/>
    <s v="Muy importante"/>
    <s v="Muy importante"/>
    <s v="Muy importante"/>
    <s v="Muy importante"/>
    <s v="Ninguna"/>
    <s v="PARA COLABORARADORES"/>
    <x v="0"/>
    <x v="2"/>
    <x v="1"/>
    <x v="1"/>
    <x v="1"/>
    <x v="1"/>
    <x v="0"/>
    <x v="0"/>
    <x v="0"/>
    <x v="0"/>
    <x v="0"/>
    <x v="0"/>
    <m/>
    <s v="Gerente / Directivo"/>
    <m/>
    <n v="8"/>
    <n v="34"/>
    <s v="Completo"/>
    <m/>
    <m/>
    <m/>
    <m/>
    <m/>
    <m/>
    <m/>
    <s v="51 y más personas ocupadas"/>
    <s v="51 y más personas ocupadas"/>
    <x v="2"/>
    <s v="Comercio"/>
    <x v="0"/>
    <x v="1"/>
    <x v="0"/>
    <x v="0"/>
    <x v="0"/>
    <x v="0"/>
    <x v="0"/>
    <x v="1"/>
    <x v="0"/>
    <x v="0"/>
    <x v="1"/>
    <x v="1"/>
    <x v="0"/>
    <x v="0"/>
    <x v="0"/>
    <x v="0"/>
    <x v="1"/>
    <x v="0"/>
    <x v="0"/>
    <x v="0"/>
    <x v="1"/>
    <x v="0"/>
    <x v="0"/>
    <x v="0"/>
    <x v="0"/>
    <x v="1"/>
    <x v="1"/>
    <s v="VENTA"/>
    <s v="TRANSPORTE Y LOGISTICA"/>
    <s v="TRANSPORTE Y LOGISTICA"/>
    <s v="HERRAMIENTAS DE ANÁLISIS DE DATOS"/>
    <s v="LEYES LABORALES, JUDICIALES, TRIBUTARIAS"/>
    <s v="IDIOMAS"/>
    <s v="ADMINISTRACIÓN Y GESTIÓN"/>
    <s v="TRANSPORTE Y LOGISTICA"/>
    <s v="TRANSPORTE Y LOGISTICA"/>
    <s v="TIC"/>
    <s v="ADMINISTRACIÓN Y GESTIÓN"/>
    <s v="IDIOMAS"/>
    <n v="1"/>
    <x v="1"/>
    <x v="2"/>
    <x v="1"/>
    <x v="0"/>
    <x v="0"/>
    <s v="Total"/>
  </r>
  <r>
    <n v="24315"/>
    <x v="0"/>
    <x v="1"/>
    <s v="San Lorenzo"/>
    <n v="46302"/>
    <s v="COMERCIO AL POR MAYOR DE PRODUCTOS COMESTIBLES"/>
    <s v="Comercio"/>
    <s v="Comercio"/>
    <s v="Grandes (con 51 o más personas ocupadas)"/>
    <n v="10072024"/>
    <n v="10"/>
    <s v="Julio"/>
    <s v="Año Resultado Final"/>
    <n v="8"/>
    <n v="56"/>
    <n v="10072024"/>
    <n v="10"/>
    <s v="Julio"/>
    <s v="Año Resultado Final"/>
    <n v="1988"/>
    <n v="35"/>
    <x v="1"/>
    <s v="COMERCIO AL POR MAYOR DE PRODUCTOS COMESTIBLES"/>
    <s v="Comercio al por mayor de comestibles, excepto carnes"/>
    <s v="Único"/>
    <x v="0"/>
    <m/>
    <m/>
    <n v="236"/>
    <n v="236"/>
    <n v="126"/>
    <n v="110"/>
    <n v="570.9375"/>
    <n v="498.4375"/>
    <n v="0"/>
    <n v="0"/>
    <n v="0"/>
    <n v="0"/>
    <n v="779.375"/>
    <n v="0"/>
    <n v="0"/>
    <n v="0"/>
    <n v="222.03125"/>
    <n v="54.375"/>
    <n v="9.0625"/>
    <n v="4.53125"/>
    <n v="1069.375"/>
    <n v="236"/>
    <n v="0"/>
    <n v="0"/>
    <n v="0"/>
    <n v="0"/>
    <n v="172"/>
    <n v="0"/>
    <n v="0"/>
    <n v="0"/>
    <n v="49"/>
    <n v="12"/>
    <n v="2"/>
    <n v="1"/>
    <n v="236"/>
    <x v="1"/>
    <s v="Decisión del directorio/propietarios de la empresa"/>
    <m/>
    <x v="0"/>
    <s v="Decisión del directorio/propietarios de la empresa"/>
    <m/>
    <x v="0"/>
    <m/>
    <m/>
    <x v="0"/>
    <m/>
    <m/>
    <x v="0"/>
    <m/>
    <m/>
    <x v="1"/>
    <m/>
    <n v="9334"/>
    <s v="REPOSITOR DE SUPERMERCADO"/>
    <s v="Sí"/>
    <s v="No"/>
    <s v="Sí"/>
    <n v="9333"/>
    <s v="AUXILIAR DE DEPOSITO"/>
    <s v="Sí"/>
    <s v="No"/>
    <s v="Sí"/>
    <n v="5223"/>
    <s v="VENDEDOR-COBRADOR"/>
    <s v="Sí"/>
    <s v="No"/>
    <m/>
    <m/>
    <m/>
    <m/>
    <m/>
    <m/>
    <m/>
    <m/>
    <m/>
    <m/>
    <m/>
    <m/>
    <m/>
    <m/>
    <m/>
    <m/>
    <m/>
    <m/>
    <m/>
    <m/>
    <m/>
    <m/>
    <m/>
    <m/>
    <m/>
    <m/>
    <m/>
    <m/>
    <m/>
    <m/>
    <m/>
    <m/>
    <m/>
    <m/>
    <m/>
    <x v="0"/>
    <x v="0"/>
    <x v="0"/>
    <x v="1"/>
    <x v="0"/>
    <x v="0"/>
    <x v="0"/>
    <x v="1"/>
    <x v="1"/>
    <x v="0"/>
    <x v="0"/>
    <x v="0"/>
    <x v="1"/>
    <s v="QUE NO TENGA ANTECEDENTE POLICIAL NI JUDICIAL"/>
    <m/>
    <s v="Plataforma web privada gratuita (Bolsas de trabajo) (excluyendo redes sociales)"/>
    <m/>
    <m/>
    <m/>
    <s v="Recomendaciones de trabajadores de la empresa u otros actores"/>
    <s v="Contratación de empresas de reclutamiento"/>
    <m/>
    <m/>
    <m/>
    <m/>
    <m/>
    <m/>
    <x v="0"/>
    <x v="0"/>
    <x v="0"/>
    <x v="1"/>
    <x v="2"/>
    <x v="1"/>
    <x v="0"/>
    <x v="0"/>
    <x v="2"/>
    <x v="2"/>
    <s v="Ninguna"/>
    <m/>
    <m/>
    <m/>
    <m/>
    <m/>
    <m/>
    <x v="1"/>
    <m/>
    <m/>
    <x v="1"/>
    <m/>
    <m/>
    <m/>
    <x v="1"/>
    <x v="1"/>
    <x v="1"/>
    <x v="1"/>
    <x v="1"/>
    <x v="1"/>
    <m/>
    <m/>
    <x v="2"/>
    <s v="Probable"/>
    <s v="Poco probable"/>
    <s v="Poco probable"/>
    <s v="Probable"/>
    <s v="Probable"/>
    <x v="0"/>
    <s v="Vendedor-cobrador"/>
    <n v="5223"/>
    <n v="7"/>
    <n v="7"/>
    <n v="7"/>
    <n v="7"/>
    <n v="7"/>
    <s v="Auxiliar de deposito"/>
    <n v="9333"/>
    <n v="7"/>
    <n v="7"/>
    <n v="7"/>
    <n v="7"/>
    <n v="7"/>
    <s v="Repositor de supermercado"/>
    <n v="9334"/>
    <n v="7"/>
    <n v="7"/>
    <n v="7"/>
    <n v="7"/>
    <n v="7"/>
    <m/>
    <m/>
    <m/>
    <m/>
    <m/>
    <m/>
    <m/>
    <m/>
    <m/>
    <m/>
    <m/>
    <m/>
    <m/>
    <m/>
    <x v="0"/>
    <m/>
    <m/>
    <m/>
    <m/>
    <m/>
    <m/>
    <m/>
    <m/>
    <m/>
    <x v="0"/>
    <x v="0"/>
    <x v="0"/>
    <x v="1"/>
    <x v="0"/>
    <x v="1"/>
    <x v="0"/>
    <x v="0"/>
    <m/>
    <x v="0"/>
    <s v="USO Y TECNICA DE HERRAMIENTAS OFITMATICAS"/>
    <s v="Operación básica de computadoras"/>
    <s v="AUXILIARES ADMINISTRATIVOS"/>
    <n v="4419"/>
    <s v="USO Y TECNICAS DE HERRAMIENTAS OFITMATICAS"/>
    <s v="Operación básica de computadoras"/>
    <s v="AUXILIAR CONTABLE"/>
    <n v="4311"/>
    <s v="USO Y TECNICA DE HERRAMIENTAS OFIMATICAS"/>
    <s v="Operación básica de computadoras"/>
    <s v="SUPERVISORES DE VENTAS"/>
    <n v="5222"/>
    <s v="USO Y TECNICA DE HERRAMIENTAS OFITMATICAS"/>
    <s v="Operación básica de computadoras"/>
    <s v="ENCARGADO DE DEPOSITO"/>
    <n v="4321"/>
    <m/>
    <m/>
    <m/>
    <m/>
    <m/>
    <m/>
    <m/>
    <m/>
    <s v="Si"/>
    <s v="Si"/>
    <s v="Si"/>
    <s v="No"/>
    <m/>
    <m/>
    <x v="1"/>
    <s v="Muy importante"/>
    <s v="Importante"/>
    <s v="Importante"/>
    <s v="Importante"/>
    <s v="Importante"/>
    <s v="Muy importante"/>
    <s v="Importante"/>
    <s v="Ninguna"/>
    <m/>
    <x v="0"/>
    <x v="2"/>
    <x v="0"/>
    <x v="0"/>
    <x v="2"/>
    <x v="2"/>
    <x v="0"/>
    <x v="0"/>
    <x v="0"/>
    <x v="1"/>
    <x v="0"/>
    <x v="0"/>
    <m/>
    <s v="Administrador/Contador"/>
    <m/>
    <n v="10"/>
    <n v="23"/>
    <s v="Completo"/>
    <m/>
    <m/>
    <m/>
    <m/>
    <m/>
    <m/>
    <m/>
    <s v="51 y más personas ocupadas"/>
    <s v="51 y más personas ocupadas"/>
    <x v="2"/>
    <s v="Comercio"/>
    <x v="0"/>
    <x v="0"/>
    <x v="0"/>
    <x v="0"/>
    <x v="1"/>
    <x v="0"/>
    <x v="0"/>
    <x v="0"/>
    <x v="1"/>
    <x v="0"/>
    <x v="1"/>
    <x v="0"/>
    <x v="0"/>
    <x v="1"/>
    <x v="0"/>
    <x v="0"/>
    <x v="0"/>
    <x v="1"/>
    <x v="0"/>
    <x v="1"/>
    <x v="0"/>
    <x v="0"/>
    <x v="1"/>
    <x v="0"/>
    <x v="0"/>
    <x v="0"/>
    <x v="0"/>
    <s v="OFIMATICA"/>
    <s v="OFIMATICA"/>
    <s v="OFIMATICA"/>
    <s v="OFIMATICA"/>
    <m/>
    <m/>
    <s v="TIC"/>
    <s v="TIC"/>
    <s v="TIC"/>
    <s v="TIC"/>
    <m/>
    <m/>
    <n v="4.53125"/>
    <x v="1"/>
    <x v="1"/>
    <x v="1"/>
    <x v="0"/>
    <x v="0"/>
    <s v="Total"/>
  </r>
  <r>
    <n v="24329"/>
    <x v="0"/>
    <x v="1"/>
    <s v="Lambaré"/>
    <n v="46490"/>
    <s v="VENTA DE ARTICULOS Y PRODUCTOS DE LIMPIEZA AL POR MAYOR"/>
    <s v="Comercio"/>
    <s v="Comercio"/>
    <s v="Grandes (con 51 o más personas ocupadas)"/>
    <n v="5082024"/>
    <n v="5"/>
    <s v="Agosto"/>
    <s v="Año Resultado Final"/>
    <n v="15"/>
    <n v="21"/>
    <n v="28082024"/>
    <n v="28"/>
    <s v="Agosto"/>
    <s v="Año Resultado Final"/>
    <n v="2002"/>
    <n v="21"/>
    <x v="2"/>
    <s v="VENTA DE ARTICULOS DE PRIMERA NECESIDAD AL POR MAYOR"/>
    <s v="Comercio al por mayor de comestibles, excepto carnes"/>
    <s v="Casa Matriz"/>
    <x v="1"/>
    <n v="2"/>
    <n v="1"/>
    <n v="223"/>
    <n v="120"/>
    <n v="80"/>
    <n v="40"/>
    <n v="362.5"/>
    <n v="181.25"/>
    <n v="0"/>
    <n v="0"/>
    <n v="0"/>
    <n v="0"/>
    <n v="317.1875"/>
    <n v="0"/>
    <n v="0"/>
    <n v="0"/>
    <n v="81.5625"/>
    <n v="135.9375"/>
    <n v="0"/>
    <n v="9.0625"/>
    <n v="543.75"/>
    <n v="120"/>
    <n v="0"/>
    <n v="0"/>
    <n v="0"/>
    <n v="0"/>
    <n v="70"/>
    <n v="0"/>
    <n v="0"/>
    <n v="0"/>
    <n v="18"/>
    <n v="30"/>
    <n v="0"/>
    <n v="2"/>
    <n v="120"/>
    <x v="1"/>
    <s v="Decisión del directorio/propietarios de la empresa"/>
    <m/>
    <x v="0"/>
    <s v="Decisión del directorio/propietarios de la empresa"/>
    <m/>
    <x v="0"/>
    <m/>
    <m/>
    <x v="0"/>
    <m/>
    <m/>
    <x v="0"/>
    <m/>
    <m/>
    <x v="1"/>
    <m/>
    <n v="5242"/>
    <s v="PROMOTORES DE SUPERMERCADOS"/>
    <s v="Sí"/>
    <s v="No"/>
    <s v="Sí"/>
    <n v="9333"/>
    <s v="AUXILIAR  DE LOGÍSTICA"/>
    <s v="Sí"/>
    <s v="No"/>
    <s v="No"/>
    <m/>
    <m/>
    <m/>
    <m/>
    <m/>
    <m/>
    <m/>
    <m/>
    <m/>
    <m/>
    <m/>
    <m/>
    <m/>
    <m/>
    <m/>
    <m/>
    <m/>
    <m/>
    <m/>
    <m/>
    <m/>
    <m/>
    <m/>
    <m/>
    <m/>
    <m/>
    <m/>
    <m/>
    <m/>
    <m/>
    <m/>
    <m/>
    <m/>
    <m/>
    <m/>
    <m/>
    <m/>
    <m/>
    <m/>
    <x v="0"/>
    <x v="0"/>
    <x v="0"/>
    <x v="0"/>
    <x v="1"/>
    <x v="0"/>
    <x v="0"/>
    <x v="1"/>
    <x v="0"/>
    <x v="1"/>
    <x v="1"/>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2"/>
    <x v="0"/>
    <x v="0"/>
    <s v="Ninguna"/>
    <m/>
    <m/>
    <m/>
    <m/>
    <m/>
    <m/>
    <x v="1"/>
    <m/>
    <m/>
    <x v="0"/>
    <s v="Nuevas contrataciones"/>
    <m/>
    <m/>
    <x v="1"/>
    <x v="0"/>
    <x v="0"/>
    <x v="0"/>
    <x v="0"/>
    <x v="0"/>
    <m/>
    <m/>
    <x v="3"/>
    <s v="Probable"/>
    <s v="Poco probable"/>
    <s v="Poco probable"/>
    <s v="Muy probable"/>
    <s v="Muy probable"/>
    <x v="0"/>
    <s v="promotores de supermercados"/>
    <n v="5242"/>
    <n v="15"/>
    <n v="15"/>
    <n v="15"/>
    <n v="15"/>
    <n v="15"/>
    <s v="AUXILIAR de logística"/>
    <n v="9333"/>
    <n v="10"/>
    <n v="10"/>
    <n v="10"/>
    <n v="10"/>
    <n v="10"/>
    <m/>
    <m/>
    <m/>
    <m/>
    <m/>
    <m/>
    <m/>
    <m/>
    <m/>
    <m/>
    <m/>
    <m/>
    <m/>
    <m/>
    <m/>
    <m/>
    <m/>
    <m/>
    <m/>
    <m/>
    <m/>
    <x v="0"/>
    <m/>
    <m/>
    <m/>
    <m/>
    <m/>
    <m/>
    <m/>
    <m/>
    <m/>
    <x v="0"/>
    <x v="0"/>
    <x v="0"/>
    <x v="0"/>
    <x v="1"/>
    <x v="1"/>
    <x v="0"/>
    <x v="0"/>
    <m/>
    <x v="0"/>
    <s v="CAPACITACIÓN PARA CONTROL DE  INVENTARIOS DE MERCADERIAS DE PRIMERA NECESIDAD"/>
    <s v="OTROS"/>
    <s v="PROMOTORES DE SUPERMERCADOS"/>
    <n v="5242"/>
    <s v="CAPACITACIÓN DE OFIMATICA"/>
    <s v="Operación básica de computadoras"/>
    <s v="AUXILIAR ADMINISTRATIVO"/>
    <n v="4419"/>
    <s v="CAPACITACIÓN PARA CONTROL DE INVENTARIO DE MERCADERIAS DE PRIMERA NECESIDAD"/>
    <s v="OTROS"/>
    <s v="LOGISTICAS SON LOS QUE ORGANIZAN Y CARGAN LOS CAMIONES"/>
    <n v="9333"/>
    <s v="ATENCION AL CLIENTE"/>
    <s v="Técnicas de recepción y atención al cliente"/>
    <s v="PROMOTORES DE SUPERMERCADOS"/>
    <n v="5242"/>
    <m/>
    <m/>
    <m/>
    <m/>
    <m/>
    <m/>
    <m/>
    <m/>
    <s v="Si"/>
    <s v="Si"/>
    <s v="Si"/>
    <s v="No"/>
    <m/>
    <m/>
    <x v="0"/>
    <s v="Importante"/>
    <s v="Importante"/>
    <s v="Importante"/>
    <s v="Muy importante"/>
    <s v="Muy importante"/>
    <s v="Muy importante"/>
    <s v="Muy importante"/>
    <s v="Ninguna"/>
    <m/>
    <x v="0"/>
    <x v="2"/>
    <x v="0"/>
    <x v="0"/>
    <x v="0"/>
    <x v="2"/>
    <x v="1"/>
    <x v="0"/>
    <x v="0"/>
    <x v="0"/>
    <x v="0"/>
    <x v="0"/>
    <m/>
    <s v="Jefe / Encargado (no propietario)"/>
    <m/>
    <n v="7"/>
    <n v="19"/>
    <s v="Completo"/>
    <m/>
    <m/>
    <m/>
    <m/>
    <m/>
    <m/>
    <m/>
    <s v="51 y más personas ocupadas"/>
    <s v="51 y más personas ocupadas"/>
    <x v="2"/>
    <s v="Comercio"/>
    <x v="0"/>
    <x v="0"/>
    <x v="0"/>
    <x v="0"/>
    <x v="1"/>
    <x v="0"/>
    <x v="0"/>
    <x v="0"/>
    <x v="1"/>
    <x v="0"/>
    <x v="1"/>
    <x v="0"/>
    <x v="0"/>
    <x v="1"/>
    <x v="0"/>
    <x v="0"/>
    <x v="0"/>
    <x v="1"/>
    <x v="0"/>
    <x v="1"/>
    <x v="0"/>
    <x v="0"/>
    <x v="1"/>
    <x v="0"/>
    <x v="0"/>
    <x v="0"/>
    <x v="1"/>
    <s v="CONTABILIDAD Y AUDITORIA"/>
    <s v="OFIMATICA"/>
    <s v="CONTABILIDAD Y AUDITORIA"/>
    <s v="ATENCIÓN AL CLIENTE, RECEPCIÓN"/>
    <m/>
    <m/>
    <s v="ADMINISTRACIÓN Y GESTIÓN"/>
    <s v="TIC"/>
    <s v="ADMINISTRACIÓN Y GESTIÓN"/>
    <s v="ADMINISTRACIÓN Y GESTIÓN"/>
    <m/>
    <m/>
    <n v="4.53125"/>
    <x v="1"/>
    <x v="1"/>
    <x v="0"/>
    <x v="0"/>
    <x v="0"/>
    <s v="Total"/>
  </r>
  <r>
    <n v="24350"/>
    <x v="0"/>
    <x v="0"/>
    <s v="San Roque"/>
    <n v="80000"/>
    <s v="SERVICIO DE TRANSPORTE DE CAUDALES"/>
    <s v="Servicio"/>
    <s v="Servicios a las empresas"/>
    <s v="Grandes (con 51 o más personas ocupadas)"/>
    <n v="11062024"/>
    <n v="11"/>
    <s v="Junio"/>
    <s v="Año Resultado Final"/>
    <n v="16"/>
    <n v="46"/>
    <n v="12062024"/>
    <n v="12"/>
    <s v="Junio"/>
    <s v="Año Resultado Final"/>
    <n v="1988"/>
    <n v="35"/>
    <x v="1"/>
    <s v="TRANSPORTE DE VALORES Y GESTIONES DE EFECTIVOS"/>
    <s v="Actividades de investigación y seguridad"/>
    <s v="Casa Matriz"/>
    <x v="1"/>
    <n v="5"/>
    <n v="1"/>
    <n v="665"/>
    <n v="469"/>
    <n v="415"/>
    <n v="54"/>
    <n v="415"/>
    <n v="54"/>
    <n v="0"/>
    <n v="0"/>
    <n v="0"/>
    <n v="0"/>
    <n v="308"/>
    <n v="0"/>
    <n v="20"/>
    <n v="0"/>
    <n v="139"/>
    <n v="0"/>
    <n v="2"/>
    <n v="0"/>
    <n v="469"/>
    <n v="469"/>
    <n v="0"/>
    <n v="0"/>
    <n v="0"/>
    <n v="0"/>
    <n v="308"/>
    <n v="0"/>
    <n v="20"/>
    <n v="0"/>
    <n v="139"/>
    <n v="0"/>
    <n v="2"/>
    <n v="0"/>
    <n v="469"/>
    <x v="0"/>
    <m/>
    <m/>
    <x v="0"/>
    <s v="Contrato de aprendizaje (Código laboral y Resolución N° 1159/19)"/>
    <m/>
    <x v="0"/>
    <m/>
    <m/>
    <x v="1"/>
    <s v="Ley para incorporación de personas con discapacidad (Ley 4962/13)"/>
    <m/>
    <x v="0"/>
    <m/>
    <m/>
    <x v="1"/>
    <m/>
    <n v="5414"/>
    <s v="CUSTODIOS"/>
    <s v="Sí"/>
    <s v="No"/>
    <s v="Sí"/>
    <n v="4226"/>
    <s v="ATENCION AL CLIENTE"/>
    <s v="Sí"/>
    <s v="No"/>
    <s v="Sí"/>
    <n v="3114"/>
    <s v="TECNICOS EN ATM"/>
    <s v="Sí"/>
    <s v="Sí"/>
    <m/>
    <m/>
    <m/>
    <m/>
    <m/>
    <m/>
    <m/>
    <m/>
    <m/>
    <m/>
    <m/>
    <m/>
    <m/>
    <m/>
    <m/>
    <m/>
    <s v="Candidatos sin capacitación o habilidades técnicas necesarios"/>
    <m/>
    <m/>
    <m/>
    <m/>
    <m/>
    <m/>
    <m/>
    <m/>
    <s v="Capacitar a los trabajadores actuales para que puedan cumplir funciones que estaban asignadas a esa vacante"/>
    <m/>
    <m/>
    <m/>
    <m/>
    <m/>
    <m/>
    <m/>
    <m/>
    <m/>
    <x v="1"/>
    <x v="0"/>
    <x v="0"/>
    <x v="1"/>
    <x v="0"/>
    <x v="0"/>
    <x v="0"/>
    <x v="1"/>
    <x v="1"/>
    <x v="0"/>
    <x v="0"/>
    <x v="0"/>
    <x v="0"/>
    <m/>
    <m/>
    <s v="Plataforma web privada gratuita (Bolsas de trabajo) (excluyendo redes sociales)"/>
    <m/>
    <m/>
    <s v="Redes de profesionales o egresados"/>
    <s v="Recomendaciones de trabajadores de la empresa u otros actores"/>
    <m/>
    <s v="Ferias de empleo"/>
    <m/>
    <s v="Contactos personales del empleador"/>
    <s v="Banco de currículos de la empresa"/>
    <m/>
    <m/>
    <x v="0"/>
    <x v="0"/>
    <x v="0"/>
    <x v="1"/>
    <x v="0"/>
    <x v="1"/>
    <x v="0"/>
    <x v="0"/>
    <x v="2"/>
    <x v="2"/>
    <s v="Ninguna"/>
    <m/>
    <m/>
    <m/>
    <m/>
    <m/>
    <m/>
    <x v="1"/>
    <m/>
    <m/>
    <x v="1"/>
    <m/>
    <m/>
    <m/>
    <x v="1"/>
    <x v="1"/>
    <x v="1"/>
    <x v="1"/>
    <x v="1"/>
    <x v="1"/>
    <m/>
    <m/>
    <x v="0"/>
    <s v="Poco probable"/>
    <s v="Poco probable"/>
    <s v="Probable"/>
    <s v="Probable"/>
    <s v="Probable"/>
    <x v="2"/>
    <m/>
    <m/>
    <m/>
    <m/>
    <m/>
    <m/>
    <m/>
    <m/>
    <m/>
    <m/>
    <m/>
    <m/>
    <m/>
    <m/>
    <m/>
    <m/>
    <m/>
    <m/>
    <m/>
    <m/>
    <m/>
    <m/>
    <m/>
    <m/>
    <m/>
    <m/>
    <m/>
    <m/>
    <m/>
    <m/>
    <m/>
    <m/>
    <m/>
    <m/>
    <m/>
    <x v="0"/>
    <m/>
    <m/>
    <m/>
    <m/>
    <m/>
    <m/>
    <m/>
    <m/>
    <m/>
    <x v="1"/>
    <x v="0"/>
    <x v="0"/>
    <x v="0"/>
    <x v="1"/>
    <x v="1"/>
    <x v="0"/>
    <x v="0"/>
    <m/>
    <x v="0"/>
    <s v="TECNICOS ELECTRONICOS"/>
    <s v="Electrónica"/>
    <s v="OPERADOR ATM"/>
    <n v="3114"/>
    <s v="HABILIDADES DIGITALES"/>
    <s v="Herramientas digitales para la gestión y productividad"/>
    <s v="OPERARIOS DE SEGURIDAD"/>
    <n v="5414"/>
    <m/>
    <m/>
    <m/>
    <m/>
    <m/>
    <m/>
    <m/>
    <m/>
    <m/>
    <m/>
    <m/>
    <m/>
    <m/>
    <m/>
    <m/>
    <m/>
    <s v="Si"/>
    <s v="No"/>
    <m/>
    <m/>
    <m/>
    <m/>
    <x v="1"/>
    <s v="Muy importante"/>
    <s v="Muy importante"/>
    <s v="Muy importante"/>
    <s v="Muy importante"/>
    <s v="Muy importante"/>
    <s v="Muy importante"/>
    <s v="Muy importante"/>
    <s v="Ninguna"/>
    <m/>
    <x v="0"/>
    <x v="1"/>
    <x v="2"/>
    <x v="1"/>
    <x v="0"/>
    <x v="0"/>
    <x v="0"/>
    <x v="0"/>
    <x v="0"/>
    <x v="1"/>
    <x v="0"/>
    <x v="0"/>
    <m/>
    <s v="Jefe / Encargado (no propietario)"/>
    <m/>
    <n v="18"/>
    <n v="1"/>
    <s v="Completo"/>
    <m/>
    <m/>
    <m/>
    <m/>
    <m/>
    <m/>
    <m/>
    <s v="51 y más personas ocupadas"/>
    <s v="51 y más personas ocupadas"/>
    <x v="0"/>
    <s v="Servicios a las empresas"/>
    <x v="0"/>
    <x v="0"/>
    <x v="1"/>
    <x v="1"/>
    <x v="1"/>
    <x v="0"/>
    <x v="0"/>
    <x v="0"/>
    <x v="0"/>
    <x v="0"/>
    <x v="1"/>
    <x v="0"/>
    <x v="0"/>
    <x v="0"/>
    <x v="0"/>
    <x v="0"/>
    <x v="0"/>
    <x v="0"/>
    <x v="0"/>
    <x v="1"/>
    <x v="1"/>
    <x v="1"/>
    <x v="1"/>
    <x v="0"/>
    <x v="0"/>
    <x v="0"/>
    <x v="0"/>
    <s v="ELECTRICIDAD Y ELECTRONICA"/>
    <s v="OTRAS RELACIONADAS A TIC"/>
    <m/>
    <m/>
    <m/>
    <m/>
    <s v="ELECTRICIDAD Y ELECTRONICA"/>
    <s v="TIC"/>
    <m/>
    <m/>
    <m/>
    <m/>
    <n v="1"/>
    <x v="1"/>
    <x v="2"/>
    <x v="1"/>
    <x v="0"/>
    <x v="0"/>
    <s v="Total"/>
  </r>
  <r>
    <n v="24400"/>
    <x v="0"/>
    <x v="0"/>
    <s v="San Roque"/>
    <n v="42100"/>
    <s v="ACTIVIDADES DE CONSTRUCCION DE OBRAS VIALES"/>
    <s v="Industria"/>
    <s v="Construcción"/>
    <s v="Grandes (con 51 o más personas ocupadas)"/>
    <n v="8072024"/>
    <n v="8"/>
    <s v="Julio"/>
    <s v="Año Resultado Final"/>
    <n v="7"/>
    <n v="51"/>
    <n v="26072024"/>
    <n v="26"/>
    <s v="Julio"/>
    <s v="Año Resultado Final"/>
    <n v="1975"/>
    <n v="48"/>
    <x v="1"/>
    <s v="CONSTRUCCION DE OBRAS VIALES"/>
    <s v="Construcción de carreteras y vías férreas, puentes y túneles"/>
    <s v="Casa Matriz"/>
    <x v="1"/>
    <n v="11"/>
    <n v="4"/>
    <n v="342"/>
    <n v="111"/>
    <n v="101"/>
    <n v="10"/>
    <n v="101"/>
    <n v="10"/>
    <n v="0"/>
    <n v="0"/>
    <n v="0"/>
    <n v="0"/>
    <n v="27"/>
    <n v="0"/>
    <n v="22"/>
    <n v="0"/>
    <n v="42"/>
    <n v="11"/>
    <n v="2"/>
    <n v="7"/>
    <n v="111"/>
    <n v="111"/>
    <n v="0"/>
    <n v="0"/>
    <n v="0"/>
    <n v="0"/>
    <n v="27"/>
    <n v="0"/>
    <n v="22"/>
    <n v="0"/>
    <n v="42"/>
    <n v="11"/>
    <n v="2"/>
    <n v="7"/>
    <n v="111"/>
    <x v="0"/>
    <m/>
    <m/>
    <x v="0"/>
    <s v="Convenio con organizaciones públicas"/>
    <m/>
    <x v="0"/>
    <m/>
    <m/>
    <x v="0"/>
    <m/>
    <m/>
    <x v="0"/>
    <m/>
    <m/>
    <x v="0"/>
    <m/>
    <m/>
    <m/>
    <m/>
    <m/>
    <m/>
    <m/>
    <m/>
    <m/>
    <m/>
    <m/>
    <m/>
    <m/>
    <m/>
    <m/>
    <m/>
    <m/>
    <m/>
    <m/>
    <m/>
    <m/>
    <m/>
    <m/>
    <m/>
    <m/>
    <m/>
    <m/>
    <m/>
    <m/>
    <m/>
    <m/>
    <m/>
    <m/>
    <m/>
    <m/>
    <m/>
    <m/>
    <m/>
    <m/>
    <m/>
    <m/>
    <m/>
    <m/>
    <m/>
    <m/>
    <m/>
    <m/>
    <m/>
    <m/>
    <m/>
    <x v="1"/>
    <x v="0"/>
    <x v="0"/>
    <x v="0"/>
    <x v="0"/>
    <x v="0"/>
    <x v="0"/>
    <x v="1"/>
    <x v="1"/>
    <x v="0"/>
    <x v="0"/>
    <x v="1"/>
    <x v="1"/>
    <s v="ANTECEDENTE POLICIAL"/>
    <m/>
    <m/>
    <s v="Redes sociales de la empresa (Facebook, Twitter, Instagram, etc)"/>
    <m/>
    <m/>
    <s v="Recomendaciones de trabajadores de la empresa u otros actores"/>
    <m/>
    <m/>
    <m/>
    <s v="Contactos personales del empleador"/>
    <m/>
    <m/>
    <m/>
    <x v="0"/>
    <x v="0"/>
    <x v="0"/>
    <x v="1"/>
    <x v="0"/>
    <x v="1"/>
    <x v="0"/>
    <x v="2"/>
    <x v="0"/>
    <x v="2"/>
    <s v="Ninguna"/>
    <m/>
    <m/>
    <m/>
    <m/>
    <m/>
    <m/>
    <x v="1"/>
    <m/>
    <m/>
    <x v="2"/>
    <m/>
    <m/>
    <m/>
    <x v="1"/>
    <x v="1"/>
    <x v="1"/>
    <x v="0"/>
    <x v="0"/>
    <x v="1"/>
    <m/>
    <m/>
    <x v="2"/>
    <s v="Muy probable"/>
    <s v="Poco probable"/>
    <s v="Poco probable"/>
    <s v="Probable"/>
    <s v="Probable"/>
    <x v="2"/>
    <m/>
    <m/>
    <m/>
    <m/>
    <m/>
    <m/>
    <m/>
    <m/>
    <m/>
    <m/>
    <m/>
    <m/>
    <m/>
    <m/>
    <m/>
    <m/>
    <m/>
    <m/>
    <m/>
    <m/>
    <m/>
    <m/>
    <m/>
    <m/>
    <m/>
    <m/>
    <m/>
    <m/>
    <m/>
    <m/>
    <m/>
    <m/>
    <m/>
    <m/>
    <m/>
    <x v="0"/>
    <m/>
    <m/>
    <m/>
    <m/>
    <m/>
    <m/>
    <m/>
    <m/>
    <m/>
    <x v="0"/>
    <x v="0"/>
    <x v="0"/>
    <x v="0"/>
    <x v="1"/>
    <x v="1"/>
    <x v="0"/>
    <x v="0"/>
    <m/>
    <x v="0"/>
    <s v="MANEJO DE MAQUINARIAS VIALES"/>
    <s v="Operación y mantenimiento de maquinarias de la construcción"/>
    <s v="OPERADORES DE MAQUINAS  VIALES"/>
    <n v="8342"/>
    <m/>
    <m/>
    <m/>
    <m/>
    <m/>
    <m/>
    <m/>
    <m/>
    <m/>
    <m/>
    <m/>
    <m/>
    <m/>
    <m/>
    <m/>
    <m/>
    <m/>
    <m/>
    <m/>
    <m/>
    <s v="No"/>
    <m/>
    <m/>
    <m/>
    <m/>
    <m/>
    <x v="1"/>
    <s v="Importante"/>
    <s v="Importante"/>
    <s v="Muy importante"/>
    <s v="Importante"/>
    <s v="Importante"/>
    <s v="Muy importante"/>
    <s v="Importante"/>
    <s v="Ninguna"/>
    <m/>
    <x v="0"/>
    <x v="1"/>
    <x v="0"/>
    <x v="1"/>
    <x v="0"/>
    <x v="0"/>
    <x v="0"/>
    <x v="0"/>
    <x v="0"/>
    <x v="0"/>
    <x v="0"/>
    <x v="0"/>
    <m/>
    <s v="Gerente / Directivo"/>
    <m/>
    <n v="12"/>
    <n v="35"/>
    <s v="Completo"/>
    <m/>
    <m/>
    <m/>
    <m/>
    <m/>
    <m/>
    <s v="LLAMAR ENTRE EL LUNES  8 Y MARTES 9 AL NRO 021 291 180 AUN SIN RETORNO"/>
    <s v="51 y más personas ocupadas"/>
    <s v="51 y más personas ocupadas"/>
    <x v="1"/>
    <s v="Construcción"/>
    <x v="0"/>
    <x v="0"/>
    <x v="0"/>
    <x v="0"/>
    <x v="0"/>
    <x v="0"/>
    <x v="0"/>
    <x v="0"/>
    <x v="0"/>
    <x v="0"/>
    <x v="1"/>
    <x v="0"/>
    <x v="0"/>
    <x v="0"/>
    <x v="0"/>
    <x v="0"/>
    <x v="0"/>
    <x v="0"/>
    <x v="0"/>
    <x v="1"/>
    <x v="0"/>
    <x v="1"/>
    <x v="0"/>
    <x v="0"/>
    <x v="0"/>
    <x v="1"/>
    <x v="0"/>
    <s v="CONSTRUCCIÓN"/>
    <m/>
    <m/>
    <m/>
    <m/>
    <m/>
    <s v="CONSTRUCCIÓN"/>
    <m/>
    <m/>
    <m/>
    <m/>
    <m/>
    <n v="1"/>
    <x v="0"/>
    <x v="0"/>
    <x v="0"/>
    <x v="0"/>
    <x v="0"/>
    <s v="Total"/>
  </r>
  <r>
    <n v="24448"/>
    <x v="0"/>
    <x v="1"/>
    <s v="Limpio"/>
    <n v="46540"/>
    <s v="COMERCIO POR MAYOR DE MAQUINARIAS PESADAS MONTACARGA TRACTORES"/>
    <s v="Comercio"/>
    <s v="Comercio"/>
    <s v="Grandes (con 51 o más personas ocupadas)"/>
    <n v="13062024"/>
    <n v="13"/>
    <s v="Junio"/>
    <s v="Año Resultado Final"/>
    <n v="11"/>
    <n v="36"/>
    <n v="26072024"/>
    <n v="26"/>
    <s v="Julio"/>
    <s v="Año Resultado Final"/>
    <n v="1934"/>
    <n v="89"/>
    <x v="1"/>
    <s v="COMERCIO POR MAYOR DE MAQUINARIAS PESADAS , MONTACARGA TRACTORES"/>
    <s v="Comercio al por mayor de maquinaria y equipo para uso industrial"/>
    <s v="Casa Matriz"/>
    <x v="1"/>
    <n v="6"/>
    <n v="1"/>
    <n v="294"/>
    <n v="198"/>
    <n v="167"/>
    <n v="31"/>
    <n v="167"/>
    <n v="31"/>
    <n v="0"/>
    <n v="0"/>
    <n v="0"/>
    <n v="0"/>
    <n v="0"/>
    <n v="0"/>
    <n v="154"/>
    <n v="0"/>
    <n v="30"/>
    <n v="11"/>
    <n v="3"/>
    <n v="0"/>
    <n v="198"/>
    <n v="198"/>
    <n v="0"/>
    <n v="0"/>
    <n v="0"/>
    <n v="0"/>
    <n v="0"/>
    <n v="0"/>
    <n v="154"/>
    <n v="0"/>
    <n v="30"/>
    <n v="11"/>
    <n v="3"/>
    <n v="0"/>
    <n v="198"/>
    <x v="0"/>
    <m/>
    <m/>
    <x v="0"/>
    <s v="Decisión del directorio/propietarios de la empresa"/>
    <m/>
    <x v="0"/>
    <m/>
    <m/>
    <x v="0"/>
    <m/>
    <m/>
    <x v="0"/>
    <m/>
    <m/>
    <x v="1"/>
    <m/>
    <n v="4419"/>
    <s v="AUXILIAR ADMINISTRATIVA"/>
    <s v="Sí"/>
    <s v="No"/>
    <s v="Sí"/>
    <n v="3113"/>
    <s v="TÉCNICOS EN ELECTRICIDAD ( INSTALACION Y MANTENIMGENERADORES"/>
    <s v="Sí"/>
    <s v="Sí"/>
    <s v="No"/>
    <m/>
    <m/>
    <m/>
    <m/>
    <m/>
    <m/>
    <m/>
    <m/>
    <m/>
    <m/>
    <m/>
    <m/>
    <s v="Candidatos sin capacitación o habilidades técnicas necesarios"/>
    <m/>
    <m/>
    <s v="Candidatos con falt de experiencia laboral"/>
    <s v="Candidatos que no aceptaron las condiciones laborales ofrecidas (ubicación, horario, remuneración)"/>
    <m/>
    <m/>
    <m/>
    <m/>
    <m/>
    <m/>
    <m/>
    <m/>
    <m/>
    <m/>
    <m/>
    <m/>
    <m/>
    <m/>
    <m/>
    <m/>
    <m/>
    <m/>
    <s v="Aumentar los esfuerzos en el reclutamiento (más divulgación de la vacante, más bolsas de empleo)"/>
    <m/>
    <m/>
    <m/>
    <x v="0"/>
    <x v="0"/>
    <x v="1"/>
    <x v="1"/>
    <x v="0"/>
    <x v="0"/>
    <x v="0"/>
    <x v="1"/>
    <x v="1"/>
    <x v="0"/>
    <x v="0"/>
    <x v="0"/>
    <x v="0"/>
    <m/>
    <m/>
    <m/>
    <s v="Redes sociales de la empresa (Facebook, Twitter, Instagram, etc)"/>
    <m/>
    <m/>
    <s v="Recomendaciones de trabajadores de la empresa u otros actores"/>
    <m/>
    <m/>
    <m/>
    <m/>
    <m/>
    <m/>
    <m/>
    <x v="0"/>
    <x v="0"/>
    <x v="0"/>
    <x v="1"/>
    <x v="0"/>
    <x v="1"/>
    <x v="0"/>
    <x v="2"/>
    <x v="1"/>
    <x v="1"/>
    <s v="Ninguna"/>
    <m/>
    <m/>
    <m/>
    <m/>
    <m/>
    <m/>
    <x v="1"/>
    <m/>
    <m/>
    <x v="1"/>
    <m/>
    <m/>
    <m/>
    <x v="1"/>
    <x v="1"/>
    <x v="1"/>
    <x v="1"/>
    <x v="1"/>
    <x v="1"/>
    <m/>
    <m/>
    <x v="2"/>
    <s v="Poco probable"/>
    <s v="Poco probable"/>
    <s v="Poco probable"/>
    <s v="Probable"/>
    <s v="Muy probable"/>
    <x v="0"/>
    <s v="TÉCNICOS Agromecanicas( servicio o soporte a clientes, captacion de pedidos, relevamiento de necesidades"/>
    <n v="7233"/>
    <n v="10"/>
    <n v="10"/>
    <n v="10"/>
    <n v="10"/>
    <n v="10"/>
    <m/>
    <m/>
    <m/>
    <m/>
    <m/>
    <m/>
    <m/>
    <m/>
    <m/>
    <m/>
    <m/>
    <m/>
    <m/>
    <m/>
    <m/>
    <m/>
    <m/>
    <m/>
    <m/>
    <m/>
    <m/>
    <m/>
    <m/>
    <m/>
    <m/>
    <m/>
    <m/>
    <m/>
    <x v="0"/>
    <m/>
    <m/>
    <m/>
    <m/>
    <m/>
    <m/>
    <m/>
    <m/>
    <m/>
    <x v="1"/>
    <x v="1"/>
    <x v="0"/>
    <x v="0"/>
    <x v="0"/>
    <x v="0"/>
    <x v="0"/>
    <x v="0"/>
    <m/>
    <x v="0"/>
    <s v="MANEJO AVANZADO DE CARGAS PESADAS"/>
    <s v="OTROS"/>
    <s v="TÉCNICOS MECANICO"/>
    <n v="7233"/>
    <s v="ENERGÍAS BASES ( PLC PROGRAMACIÓN PARA GENERADORES, INSTALACIÓN EN GENERAL)"/>
    <s v="Herramientas digitales para la gestión y productividad"/>
    <s v="TÉCNICOS EN INSTALACIONES"/>
    <n v="7233"/>
    <s v="NOCIONES BASICAS MECANICAS"/>
    <s v="Mecánica"/>
    <s v="SUPERVISOR AREA TECNICA"/>
    <n v="7233"/>
    <s v="NOCIONES BÁSICAS DE TABLEROS. ( ARMAR Y DESARMAR TABLEROS ELÉCTRICOS)"/>
    <s v="Electricidad"/>
    <s v="TÉCNICOS EN ENERGÍA"/>
    <n v="7233"/>
    <m/>
    <m/>
    <m/>
    <m/>
    <m/>
    <m/>
    <m/>
    <m/>
    <s v="Si"/>
    <s v="Si"/>
    <s v="Si"/>
    <s v="No"/>
    <m/>
    <m/>
    <x v="1"/>
    <s v="Muy importante"/>
    <s v="Muy importante"/>
    <s v="Muy importante"/>
    <s v="Importante"/>
    <s v="Muy importante"/>
    <s v="Muy importante"/>
    <s v="Muy importante"/>
    <s v="Ninguna"/>
    <m/>
    <x v="0"/>
    <x v="1"/>
    <x v="0"/>
    <x v="0"/>
    <x v="0"/>
    <x v="0"/>
    <x v="0"/>
    <x v="0"/>
    <x v="0"/>
    <x v="0"/>
    <x v="0"/>
    <x v="0"/>
    <m/>
    <s v="Jefe / Encargado (no propietario)"/>
    <m/>
    <n v="8"/>
    <n v="24"/>
    <s v="Completo"/>
    <m/>
    <m/>
    <m/>
    <m/>
    <m/>
    <m/>
    <s v="MUY INTERESANTE LOS  QUE QUIEREN IMPLEMENTAR."/>
    <s v="51 y más personas ocupadas"/>
    <s v="51 y más personas ocupadas"/>
    <x v="2"/>
    <s v="Comercio"/>
    <x v="0"/>
    <x v="0"/>
    <x v="1"/>
    <x v="1"/>
    <x v="0"/>
    <x v="0"/>
    <x v="0"/>
    <x v="0"/>
    <x v="0"/>
    <x v="0"/>
    <x v="1"/>
    <x v="0"/>
    <x v="0"/>
    <x v="0"/>
    <x v="0"/>
    <x v="1"/>
    <x v="0"/>
    <x v="0"/>
    <x v="0"/>
    <x v="1"/>
    <x v="0"/>
    <x v="1"/>
    <x v="0"/>
    <x v="0"/>
    <x v="1"/>
    <x v="0"/>
    <x v="0"/>
    <s v="USO Y REPARACIÓN DE MAQUINARIAS, HERRAMIENTAS Y EQUIPOS"/>
    <s v="ELECTRICIDAD Y ELECTRONICA"/>
    <s v="MECANICA AUTOTRIZ"/>
    <s v="ELECTRICIDAD Y ELECTRONICA"/>
    <m/>
    <m/>
    <s v="USO Y REPARACIÓN DE MAQUINARIAS, HERRAMIENTAS Y EQUIPOS"/>
    <s v="ELECTRICIDAD Y ELECTRONICA"/>
    <s v="AUTOMOTORES"/>
    <s v="ELECTRICIDAD Y ELECTRONICA"/>
    <m/>
    <m/>
    <n v="1"/>
    <x v="1"/>
    <x v="2"/>
    <x v="1"/>
    <x v="0"/>
    <x v="0"/>
    <s v="Total"/>
  </r>
  <r>
    <n v="24555"/>
    <x v="0"/>
    <x v="0"/>
    <s v="San Roque"/>
    <n v="21001"/>
    <s v="FABRICACION DE MEDICAMENTOS DE USO HUMANO"/>
    <s v="Industria"/>
    <s v="Manufactura"/>
    <s v="Grandes (con 51 o más personas ocupadas)"/>
    <n v="4072024"/>
    <n v="4"/>
    <s v="Julio"/>
    <s v="Año Resultado Final"/>
    <n v="11"/>
    <n v="27"/>
    <n v="8072024"/>
    <n v="8"/>
    <s v="Julio"/>
    <s v="Año Resultado Final"/>
    <n v="1975"/>
    <n v="48"/>
    <x v="1"/>
    <s v="FABRICACIÓN DE MEDICAMENTOS PARA USO  HUMANO"/>
    <s v="Fabricación de medicamentos de uso humano"/>
    <s v="Planta industrial"/>
    <x v="1"/>
    <n v="4"/>
    <n v="4"/>
    <n v="400"/>
    <n v="400"/>
    <n v="250"/>
    <n v="150"/>
    <n v="250"/>
    <n v="150"/>
    <n v="0"/>
    <n v="0"/>
    <n v="40"/>
    <n v="0"/>
    <n v="0"/>
    <n v="0"/>
    <n v="0"/>
    <n v="0"/>
    <n v="160"/>
    <n v="120"/>
    <n v="80"/>
    <n v="0"/>
    <n v="400"/>
    <n v="400"/>
    <n v="0"/>
    <n v="0"/>
    <n v="40"/>
    <n v="0"/>
    <n v="0"/>
    <n v="0"/>
    <n v="0"/>
    <n v="0"/>
    <n v="160"/>
    <n v="120"/>
    <n v="80"/>
    <n v="0"/>
    <n v="400"/>
    <x v="0"/>
    <m/>
    <m/>
    <x v="1"/>
    <m/>
    <m/>
    <x v="0"/>
    <m/>
    <m/>
    <x v="0"/>
    <m/>
    <m/>
    <x v="0"/>
    <m/>
    <m/>
    <x v="1"/>
    <m/>
    <n v="8131"/>
    <s v="OPERARIO DE PRODUCCION ( ELABORACIÓN DE PRODUCTOS MEDICAMENT"/>
    <s v="Sí"/>
    <s v="No"/>
    <s v="Sí"/>
    <n v="4419"/>
    <s v="AUXILIAR ADMINISTRATIVA ( EXCEL WORD Y OTROS"/>
    <s v="Sí"/>
    <s v="No"/>
    <s v="Sí"/>
    <n v="7231"/>
    <s v="MECANICO DE VEHICULOS LIVIANOS Y PESADOS"/>
    <s v="Sí"/>
    <s v="No"/>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m/>
    <m/>
    <m/>
    <m/>
    <x v="0"/>
    <x v="0"/>
    <x v="0"/>
    <x v="1"/>
    <x v="0"/>
    <x v="1"/>
    <x v="0"/>
    <x v="2"/>
    <x v="2"/>
    <x v="2"/>
    <s v="Ninguna"/>
    <m/>
    <m/>
    <m/>
    <m/>
    <m/>
    <m/>
    <x v="1"/>
    <m/>
    <m/>
    <x v="1"/>
    <m/>
    <m/>
    <m/>
    <x v="1"/>
    <x v="1"/>
    <x v="1"/>
    <x v="1"/>
    <x v="1"/>
    <x v="1"/>
    <m/>
    <m/>
    <x v="3"/>
    <s v="Poco probable"/>
    <s v="Poco probable"/>
    <s v="Probable"/>
    <s v="Muy probable"/>
    <s v="Probable"/>
    <x v="2"/>
    <m/>
    <m/>
    <m/>
    <m/>
    <m/>
    <m/>
    <m/>
    <m/>
    <m/>
    <m/>
    <m/>
    <m/>
    <m/>
    <m/>
    <m/>
    <m/>
    <m/>
    <m/>
    <m/>
    <m/>
    <m/>
    <m/>
    <m/>
    <m/>
    <m/>
    <m/>
    <m/>
    <m/>
    <m/>
    <m/>
    <m/>
    <m/>
    <m/>
    <m/>
    <m/>
    <x v="0"/>
    <m/>
    <m/>
    <m/>
    <m/>
    <m/>
    <m/>
    <m/>
    <m/>
    <m/>
    <x v="0"/>
    <x v="0"/>
    <x v="0"/>
    <x v="0"/>
    <x v="1"/>
    <x v="0"/>
    <x v="0"/>
    <x v="0"/>
    <m/>
    <x v="0"/>
    <s v="SEGURIDAD INDUSTRIAL USO CORRECTO DE EQUIPAMIENTO INDUMENTARIA"/>
    <s v="Seguridad industrial y salud ocupacional"/>
    <s v="OPERARIO DE PRODUCCION ELABORACIÓN DE MEDICAMENTOS USO ANIMAL"/>
    <n v="8131"/>
    <s v="CONOCIMIENTO AVANZADO DE MAQUINARIAS PARA EMPAQUETADO DE MEDICAMENTOS"/>
    <s v="Operación y mantenimiento de maquinarias industriales"/>
    <s v="OPERARIO DE MAQUINAS DE EMPAQUETADO DE MEDICAMENTOS"/>
    <n v="8183"/>
    <m/>
    <m/>
    <m/>
    <m/>
    <m/>
    <m/>
    <m/>
    <m/>
    <m/>
    <m/>
    <m/>
    <m/>
    <m/>
    <m/>
    <m/>
    <m/>
    <s v="Si"/>
    <s v="Si"/>
    <s v="Si"/>
    <s v="No"/>
    <m/>
    <m/>
    <x v="1"/>
    <s v="Importante"/>
    <s v="Muy importante"/>
    <s v="Importante"/>
    <s v="Importante"/>
    <s v="Importante"/>
    <s v="Importante"/>
    <s v="Importante"/>
    <s v="Ninguna"/>
    <m/>
    <x v="2"/>
    <x v="2"/>
    <x v="0"/>
    <x v="0"/>
    <x v="0"/>
    <x v="2"/>
    <x v="1"/>
    <x v="0"/>
    <x v="0"/>
    <x v="0"/>
    <x v="0"/>
    <x v="0"/>
    <m/>
    <s v="Jefe / Encargado (no propietario)"/>
    <m/>
    <n v="15"/>
    <n v="46"/>
    <s v="Completo"/>
    <m/>
    <m/>
    <m/>
    <m/>
    <m/>
    <m/>
    <s v="NINGUNA"/>
    <s v="51 y más personas ocupadas"/>
    <s v="51 y más personas ocupadas"/>
    <x v="1"/>
    <s v="Manufactura"/>
    <x v="0"/>
    <x v="0"/>
    <x v="0"/>
    <x v="1"/>
    <x v="0"/>
    <x v="0"/>
    <x v="1"/>
    <x v="1"/>
    <x v="0"/>
    <x v="0"/>
    <x v="1"/>
    <x v="0"/>
    <x v="0"/>
    <x v="0"/>
    <x v="0"/>
    <x v="0"/>
    <x v="0"/>
    <x v="0"/>
    <x v="0"/>
    <x v="1"/>
    <x v="0"/>
    <x v="1"/>
    <x v="0"/>
    <x v="0"/>
    <x v="0"/>
    <x v="1"/>
    <x v="0"/>
    <s v="SALUD Y SEGURIDAD OCUPACIONAL"/>
    <s v="USO Y REPARACIÓN DE MAQUINARIAS, HERRAMIENTAS Y EQUIPOS"/>
    <m/>
    <m/>
    <m/>
    <m/>
    <s v="SALUD Y SEGURIDAD OCUPACIONAL"/>
    <s v="USO Y REPARACIÓN DE MAQUINARIAS, HERRAMIENTAS Y EQUIPOS"/>
    <m/>
    <m/>
    <m/>
    <m/>
    <n v="1"/>
    <x v="1"/>
    <x v="1"/>
    <x v="1"/>
    <x v="0"/>
    <x v="0"/>
    <s v="Total"/>
  </r>
  <r>
    <n v="24714"/>
    <x v="0"/>
    <x v="1"/>
    <s v="Luque"/>
    <n v="49231"/>
    <s v="SERVICIO DE TRANSPORTE TERRESTRE LOCAL DE CARGA"/>
    <s v="Servicio"/>
    <s v="Transporte"/>
    <s v="Pequeñas (11 a 30 personas ocupadas)"/>
    <n v="10072024"/>
    <n v="10"/>
    <s v="Julio"/>
    <s v="Año Resultado Final"/>
    <n v="15"/>
    <n v="38"/>
    <n v="11072024"/>
    <n v="11"/>
    <s v="Julio"/>
    <s v="Año Resultado Final"/>
    <n v="1998"/>
    <n v="25"/>
    <x v="2"/>
    <s v="SERVICIOS DE LOGISTICA TRANSPORTE TERRESTRE LOCAL DE CARGA"/>
    <s v="Transporte terrestre local de carga"/>
    <s v="Único"/>
    <x v="0"/>
    <m/>
    <m/>
    <n v="21"/>
    <n v="21"/>
    <n v="18"/>
    <n v="3"/>
    <n v="86.951612903225765"/>
    <n v="14.491935483870961"/>
    <n v="0"/>
    <n v="0"/>
    <n v="0"/>
    <n v="0"/>
    <n v="57.967741935483843"/>
    <n v="0"/>
    <n v="28.983870967741922"/>
    <n v="0"/>
    <n v="14.491935483870961"/>
    <n v="0"/>
    <n v="0"/>
    <n v="0"/>
    <n v="101.44354838709673"/>
    <n v="21"/>
    <n v="0"/>
    <n v="0"/>
    <n v="0"/>
    <n v="0"/>
    <n v="12"/>
    <n v="0"/>
    <n v="6"/>
    <n v="0"/>
    <n v="3"/>
    <n v="0"/>
    <n v="0"/>
    <n v="0"/>
    <n v="21"/>
    <x v="1"/>
    <s v="Decisión del directorio/propietarios de la empresa"/>
    <m/>
    <x v="0"/>
    <s v="Decisión del directorio/propietarios de la empresa"/>
    <m/>
    <x v="0"/>
    <m/>
    <m/>
    <x v="0"/>
    <m/>
    <m/>
    <x v="0"/>
    <m/>
    <m/>
    <x v="1"/>
    <m/>
    <n v="8332"/>
    <s v="CHOFER DE CAMION DOBLE EJE"/>
    <s v="Sí"/>
    <s v="No"/>
    <s v="No"/>
    <m/>
    <m/>
    <m/>
    <m/>
    <m/>
    <m/>
    <m/>
    <m/>
    <m/>
    <m/>
    <m/>
    <m/>
    <m/>
    <m/>
    <m/>
    <m/>
    <m/>
    <m/>
    <m/>
    <m/>
    <m/>
    <m/>
    <m/>
    <m/>
    <m/>
    <m/>
    <m/>
    <m/>
    <m/>
    <m/>
    <m/>
    <m/>
    <m/>
    <m/>
    <m/>
    <m/>
    <m/>
    <m/>
    <m/>
    <m/>
    <m/>
    <m/>
    <m/>
    <m/>
    <x v="0"/>
    <x v="0"/>
    <x v="0"/>
    <x v="0"/>
    <x v="0"/>
    <x v="0"/>
    <x v="0"/>
    <x v="1"/>
    <x v="1"/>
    <x v="0"/>
    <x v="0"/>
    <x v="0"/>
    <x v="0"/>
    <m/>
    <m/>
    <m/>
    <m/>
    <m/>
    <m/>
    <s v="Recomendaciones de trabajadores de la empresa u otros actores"/>
    <m/>
    <m/>
    <m/>
    <m/>
    <m/>
    <m/>
    <m/>
    <x v="0"/>
    <x v="0"/>
    <x v="0"/>
    <x v="0"/>
    <x v="0"/>
    <x v="0"/>
    <x v="0"/>
    <x v="0"/>
    <x v="1"/>
    <x v="1"/>
    <s v="Ninguna"/>
    <m/>
    <m/>
    <m/>
    <m/>
    <s v="Transformación de competencia"/>
    <m/>
    <x v="0"/>
    <m/>
    <m/>
    <x v="1"/>
    <m/>
    <m/>
    <m/>
    <x v="0"/>
    <x v="0"/>
    <x v="1"/>
    <x v="0"/>
    <x v="1"/>
    <x v="1"/>
    <m/>
    <m/>
    <x v="2"/>
    <s v="Poco probable"/>
    <s v="Poco probable"/>
    <s v="Poco probable"/>
    <s v="Poco probable"/>
    <s v="Probable"/>
    <x v="0"/>
    <s v="CHOFER DE CAMION DE DOBLE EJE PROFESIONAL"/>
    <n v="8332"/>
    <n v="1"/>
    <n v="1"/>
    <n v="1"/>
    <n v="1"/>
    <n v="1"/>
    <s v="VENDEDOR POR LA WEB Y EXTERNO"/>
    <n v="5244"/>
    <n v="1"/>
    <n v="0"/>
    <n v="0"/>
    <n v="0"/>
    <n v="0"/>
    <m/>
    <m/>
    <m/>
    <m/>
    <m/>
    <m/>
    <m/>
    <m/>
    <m/>
    <m/>
    <m/>
    <m/>
    <m/>
    <m/>
    <m/>
    <m/>
    <m/>
    <m/>
    <m/>
    <m/>
    <m/>
    <x v="0"/>
    <m/>
    <m/>
    <m/>
    <m/>
    <m/>
    <m/>
    <m/>
    <m/>
    <m/>
    <x v="0"/>
    <x v="1"/>
    <x v="1"/>
    <x v="1"/>
    <x v="0"/>
    <x v="0"/>
    <x v="0"/>
    <x v="0"/>
    <m/>
    <x v="1"/>
    <m/>
    <m/>
    <m/>
    <m/>
    <m/>
    <m/>
    <m/>
    <m/>
    <m/>
    <m/>
    <m/>
    <m/>
    <m/>
    <m/>
    <m/>
    <m/>
    <m/>
    <m/>
    <m/>
    <m/>
    <m/>
    <m/>
    <m/>
    <m/>
    <m/>
    <m/>
    <m/>
    <m/>
    <m/>
    <m/>
    <x v="0"/>
    <s v="Importante"/>
    <s v="Poco importante"/>
    <s v="Importante"/>
    <s v="Importante"/>
    <s v="Importante"/>
    <s v="Importante"/>
    <s v="Importante"/>
    <s v="Ninguna"/>
    <m/>
    <x v="2"/>
    <x v="2"/>
    <x v="0"/>
    <x v="0"/>
    <x v="0"/>
    <x v="0"/>
    <x v="1"/>
    <x v="1"/>
    <x v="0"/>
    <x v="1"/>
    <x v="0"/>
    <x v="0"/>
    <m/>
    <s v="Dueño o propietario"/>
    <m/>
    <n v="11"/>
    <n v="1"/>
    <s v="Completo"/>
    <m/>
    <m/>
    <m/>
    <m/>
    <m/>
    <m/>
    <s v="EL SR OSCAR , COMENTO QUE PONE A DISPOSICION  UN CLUB DONDE EL REALIZA DEPORTES  ,PARA QUE SINAFOCAL PUEDAN USARLO COMO UN LUGAR DE CAPACITACION EN SU ZONA."/>
    <s v="11 a 30 personas ocupadas"/>
    <s v="11 a 30 personas ocupadas"/>
    <x v="0"/>
    <s v="Transporte"/>
    <x v="0"/>
    <x v="0"/>
    <x v="0"/>
    <x v="0"/>
    <x v="0"/>
    <x v="0"/>
    <x v="0"/>
    <x v="1"/>
    <x v="0"/>
    <x v="0"/>
    <x v="1"/>
    <x v="0"/>
    <x v="0"/>
    <x v="1"/>
    <x v="0"/>
    <x v="0"/>
    <x v="1"/>
    <x v="0"/>
    <x v="0"/>
    <x v="1"/>
    <x v="0"/>
    <x v="1"/>
    <x v="0"/>
    <x v="0"/>
    <x v="0"/>
    <x v="0"/>
    <x v="0"/>
    <m/>
    <m/>
    <m/>
    <m/>
    <m/>
    <m/>
    <m/>
    <m/>
    <m/>
    <m/>
    <m/>
    <m/>
    <n v="4.8306451612903203"/>
    <x v="1"/>
    <x v="1"/>
    <x v="0"/>
    <x v="0"/>
    <x v="1"/>
    <s v="Total"/>
  </r>
  <r>
    <n v="24824"/>
    <x v="0"/>
    <x v="0"/>
    <s v="San Roque"/>
    <n v="46420"/>
    <s v="COMERCIO DE PRODUCTOS FARMACEUTICOS AL POR MAYOR DE USO HUMANO"/>
    <s v="Comercio"/>
    <s v="Comercio"/>
    <s v="Medianas (31 a 50 personas ocupadas)"/>
    <n v="4072024"/>
    <n v="4"/>
    <s v="Julio"/>
    <s v="Año Resultado Final"/>
    <n v="9"/>
    <n v="17"/>
    <n v="25072024"/>
    <n v="25"/>
    <s v="Julio"/>
    <s v="Año Resultado Final"/>
    <n v="1990"/>
    <n v="33"/>
    <x v="1"/>
    <s v="COMERCIO DE PRODUCTOS FARMACÉUTICOS  AL POR MAYOR"/>
    <s v="Comercio al por mayor de productos farmacéuticos y veterinarios"/>
    <s v="Único"/>
    <x v="0"/>
    <m/>
    <m/>
    <n v="47"/>
    <n v="47"/>
    <n v="13"/>
    <n v="34"/>
    <n v="162.5"/>
    <n v="425"/>
    <n v="0"/>
    <n v="0"/>
    <n v="0"/>
    <n v="0"/>
    <n v="175"/>
    <n v="0"/>
    <n v="312.5"/>
    <n v="0"/>
    <n v="25"/>
    <n v="25"/>
    <n v="50"/>
    <n v="0"/>
    <n v="587.5"/>
    <n v="47"/>
    <n v="0"/>
    <n v="0"/>
    <n v="0"/>
    <n v="0"/>
    <n v="14"/>
    <n v="0"/>
    <n v="25"/>
    <n v="0"/>
    <n v="2"/>
    <n v="2"/>
    <n v="4"/>
    <n v="0"/>
    <n v="47"/>
    <x v="0"/>
    <m/>
    <m/>
    <x v="1"/>
    <m/>
    <m/>
    <x v="0"/>
    <m/>
    <m/>
    <x v="0"/>
    <m/>
    <m/>
    <x v="0"/>
    <m/>
    <m/>
    <x v="1"/>
    <m/>
    <n v="4222"/>
    <s v="CALL CENTER"/>
    <s v="Sí"/>
    <s v="No"/>
    <s v="Sí"/>
    <n v="4321"/>
    <s v="TECNICOS EN FARMACIA DEPOSITEROS"/>
    <s v="Sí"/>
    <s v="No"/>
    <s v="No"/>
    <m/>
    <m/>
    <m/>
    <m/>
    <m/>
    <m/>
    <m/>
    <m/>
    <m/>
    <m/>
    <m/>
    <m/>
    <m/>
    <m/>
    <m/>
    <m/>
    <m/>
    <m/>
    <m/>
    <m/>
    <m/>
    <m/>
    <m/>
    <m/>
    <m/>
    <m/>
    <m/>
    <m/>
    <m/>
    <m/>
    <m/>
    <m/>
    <m/>
    <m/>
    <m/>
    <m/>
    <m/>
    <m/>
    <m/>
    <x v="0"/>
    <x v="1"/>
    <x v="0"/>
    <x v="1"/>
    <x v="0"/>
    <x v="0"/>
    <x v="0"/>
    <x v="1"/>
    <x v="1"/>
    <x v="0"/>
    <x v="0"/>
    <x v="0"/>
    <x v="0"/>
    <m/>
    <m/>
    <m/>
    <m/>
    <m/>
    <m/>
    <s v="Recomendaciones de trabajadores de la empresa u otros actores"/>
    <m/>
    <m/>
    <m/>
    <m/>
    <s v="Banco de currículos de la empresa"/>
    <m/>
    <m/>
    <x v="0"/>
    <x v="0"/>
    <x v="0"/>
    <x v="1"/>
    <x v="0"/>
    <x v="2"/>
    <x v="0"/>
    <x v="0"/>
    <x v="1"/>
    <x v="1"/>
    <s v="Ninguna"/>
    <m/>
    <m/>
    <m/>
    <m/>
    <m/>
    <m/>
    <x v="1"/>
    <m/>
    <m/>
    <x v="1"/>
    <m/>
    <m/>
    <m/>
    <x v="1"/>
    <x v="1"/>
    <x v="1"/>
    <x v="1"/>
    <x v="1"/>
    <x v="1"/>
    <m/>
    <m/>
    <x v="2"/>
    <s v="Poco probable"/>
    <s v="Poco probable"/>
    <s v="Probable"/>
    <s v="Poco probable"/>
    <s v="Probable"/>
    <x v="3"/>
    <m/>
    <m/>
    <m/>
    <m/>
    <m/>
    <m/>
    <m/>
    <m/>
    <m/>
    <m/>
    <m/>
    <m/>
    <m/>
    <m/>
    <m/>
    <m/>
    <m/>
    <m/>
    <m/>
    <m/>
    <m/>
    <m/>
    <m/>
    <m/>
    <m/>
    <m/>
    <m/>
    <m/>
    <m/>
    <m/>
    <m/>
    <m/>
    <m/>
    <m/>
    <m/>
    <x v="0"/>
    <m/>
    <m/>
    <m/>
    <m/>
    <m/>
    <m/>
    <m/>
    <m/>
    <m/>
    <x v="0"/>
    <x v="0"/>
    <x v="0"/>
    <x v="0"/>
    <x v="1"/>
    <x v="1"/>
    <x v="0"/>
    <x v="0"/>
    <m/>
    <x v="0"/>
    <s v="IDONEAS EN FARMACIA"/>
    <s v="OTROS"/>
    <s v="TECNICAS DE DEPOSITO (IDONEAS EN FARMACIA()"/>
    <n v="4321"/>
    <s v="ATENCION AL CLIENTE"/>
    <s v="Técnicas de recepción y atención al cliente"/>
    <s v="CALL CENTER"/>
    <n v="4222"/>
    <s v="DACTILOGRAFIA COMPUTARIZADA"/>
    <s v="Dactilografía"/>
    <s v="CALL CENTER"/>
    <n v="4222"/>
    <s v="EXCEL BASICO"/>
    <s v="Microsoft Excel básico y avanzado"/>
    <s v="CALL CENTER"/>
    <n v="4222"/>
    <m/>
    <m/>
    <m/>
    <m/>
    <m/>
    <m/>
    <m/>
    <m/>
    <s v="Si"/>
    <s v="Si"/>
    <s v="Si"/>
    <s v="No"/>
    <m/>
    <m/>
    <x v="0"/>
    <s v="Muy importante"/>
    <s v="Importante"/>
    <s v="Importante"/>
    <s v="Muy importante"/>
    <s v="Importante"/>
    <s v="Muy importante"/>
    <s v="Muy importante"/>
    <s v="Ninguna"/>
    <m/>
    <x v="0"/>
    <x v="1"/>
    <x v="0"/>
    <x v="0"/>
    <x v="0"/>
    <x v="0"/>
    <x v="0"/>
    <x v="0"/>
    <x v="0"/>
    <x v="0"/>
    <x v="0"/>
    <x v="0"/>
    <m/>
    <s v="Gerente / Directivo"/>
    <m/>
    <n v="7"/>
    <n v="58"/>
    <s v="Completo"/>
    <m/>
    <m/>
    <m/>
    <m/>
    <m/>
    <m/>
    <m/>
    <s v="31 a 50 personas ocupadas"/>
    <s v="31 a 50 personas ocupadas"/>
    <x v="2"/>
    <s v="Comercio"/>
    <x v="0"/>
    <x v="0"/>
    <x v="0"/>
    <x v="1"/>
    <x v="0"/>
    <x v="0"/>
    <x v="0"/>
    <x v="0"/>
    <x v="0"/>
    <x v="0"/>
    <x v="1"/>
    <x v="0"/>
    <x v="0"/>
    <x v="0"/>
    <x v="0"/>
    <x v="0"/>
    <x v="0"/>
    <x v="0"/>
    <x v="0"/>
    <x v="1"/>
    <x v="0"/>
    <x v="0"/>
    <x v="0"/>
    <x v="0"/>
    <x v="0"/>
    <x v="0"/>
    <x v="0"/>
    <s v="SALUD Y DEPORTES"/>
    <s v="ATENCIÓN AL CLIENTE, RECEPCIÓN"/>
    <s v="OFIMATICA"/>
    <s v="OFIMATICA"/>
    <m/>
    <m/>
    <s v="SALUD Y DEPORTES"/>
    <s v="ADMINISTRACIÓN Y GESTIÓN"/>
    <s v="TIC"/>
    <s v="TIC"/>
    <m/>
    <m/>
    <n v="12.5"/>
    <x v="1"/>
    <x v="1"/>
    <x v="1"/>
    <x v="0"/>
    <x v="0"/>
    <s v="Total"/>
  </r>
  <r>
    <n v="25091"/>
    <x v="0"/>
    <x v="0"/>
    <s v="San Roque"/>
    <n v="70201"/>
    <s v="SERVICIOS DE CONSULTORIA CONTABLE Y AUDITORIA"/>
    <s v="Servicio"/>
    <s v="Servicios a las empresas"/>
    <s v="Grandes (con 51 o más personas ocupadas)"/>
    <n v="13062024"/>
    <n v="13"/>
    <s v="Junio"/>
    <s v="Año Resultado Final"/>
    <n v="13"/>
    <n v="18"/>
    <n v="1072024"/>
    <n v="1"/>
    <s v="Julio"/>
    <s v="Año Resultado Final"/>
    <n v="1954"/>
    <n v="69"/>
    <x v="1"/>
    <s v="SERVICIO DE AUDITORIA"/>
    <s v="Servicios de contabilidad, administración y asesoramiento de empresas, excepto los prestados por prof indep"/>
    <s v="Casa Matriz"/>
    <x v="1"/>
    <n v="2"/>
    <n v="2"/>
    <n v="68"/>
    <n v="68"/>
    <n v="20"/>
    <n v="48"/>
    <n v="158.51851851851859"/>
    <n v="380.44444444444463"/>
    <n v="0"/>
    <n v="0"/>
    <n v="0"/>
    <n v="0"/>
    <n v="0"/>
    <n v="0"/>
    <n v="0"/>
    <n v="0"/>
    <n v="221.92592592592604"/>
    <n v="39.629629629629648"/>
    <n v="198.14814814814824"/>
    <n v="79.259259259259295"/>
    <n v="538.96296296296327"/>
    <n v="68"/>
    <n v="0"/>
    <n v="0"/>
    <n v="0"/>
    <n v="0"/>
    <n v="0"/>
    <n v="0"/>
    <n v="0"/>
    <n v="0"/>
    <n v="28"/>
    <n v="5"/>
    <n v="25"/>
    <n v="10"/>
    <n v="68"/>
    <x v="1"/>
    <s v="Decisión del directorio/propietarios de la empresa"/>
    <m/>
    <x v="0"/>
    <s v="Decisión del directorio/propietarios de la empresa"/>
    <m/>
    <x v="1"/>
    <s v="Decisión del directorio/propietarios de la empresa"/>
    <m/>
    <x v="0"/>
    <m/>
    <m/>
    <x v="0"/>
    <m/>
    <m/>
    <x v="1"/>
    <m/>
    <n v="2411"/>
    <s v="AUDITOR JUNIOR"/>
    <s v="Sí"/>
    <s v="No"/>
    <s v="Sí"/>
    <n v="2411"/>
    <s v="AUDITOR SENIOR"/>
    <s v="Sí"/>
    <s v="No"/>
    <s v="Sí"/>
    <n v="2411"/>
    <s v="SENIOR DE IMPUESTO"/>
    <s v="Sí"/>
    <s v="No"/>
    <m/>
    <m/>
    <m/>
    <m/>
    <m/>
    <m/>
    <m/>
    <m/>
    <m/>
    <m/>
    <m/>
    <m/>
    <m/>
    <m/>
    <m/>
    <m/>
    <m/>
    <m/>
    <m/>
    <m/>
    <m/>
    <m/>
    <m/>
    <m/>
    <m/>
    <m/>
    <m/>
    <m/>
    <m/>
    <m/>
    <m/>
    <m/>
    <m/>
    <m/>
    <m/>
    <x v="0"/>
    <x v="0"/>
    <x v="1"/>
    <x v="0"/>
    <x v="1"/>
    <x v="0"/>
    <x v="0"/>
    <x v="1"/>
    <x v="1"/>
    <x v="0"/>
    <x v="1"/>
    <x v="0"/>
    <x v="1"/>
    <s v="DISPONIBILIDAD PARA REALIZAR VIAJES"/>
    <m/>
    <m/>
    <s v="Redes sociales de la empresa (Facebook, Twitter, Instagram, etc)"/>
    <m/>
    <m/>
    <s v="Recomendaciones de trabajadores de la empresa u otros actores"/>
    <m/>
    <s v="Ferias de empleo"/>
    <m/>
    <s v="Contactos personales del empleador"/>
    <s v="Banco de currículos de la empresa"/>
    <m/>
    <m/>
    <x v="0"/>
    <x v="0"/>
    <x v="0"/>
    <x v="1"/>
    <x v="0"/>
    <x v="1"/>
    <x v="0"/>
    <x v="1"/>
    <x v="0"/>
    <x v="2"/>
    <s v="Ninguna"/>
    <m/>
    <m/>
    <m/>
    <m/>
    <m/>
    <m/>
    <x v="1"/>
    <m/>
    <s v="Ambos"/>
    <x v="2"/>
    <m/>
    <m/>
    <m/>
    <x v="0"/>
    <x v="1"/>
    <x v="0"/>
    <x v="1"/>
    <x v="1"/>
    <x v="0"/>
    <m/>
    <m/>
    <x v="2"/>
    <s v="Probable"/>
    <s v="Poco probable"/>
    <s v="Poco probable"/>
    <s v="Probable"/>
    <s v="Probable"/>
    <x v="0"/>
    <s v="AUDITOR JUNIOR"/>
    <n v="2411"/>
    <n v="5"/>
    <n v="5"/>
    <n v="5"/>
    <n v="5"/>
    <n v="5"/>
    <s v="auditor senior"/>
    <n v="2411"/>
    <n v="5"/>
    <n v="5"/>
    <n v="5"/>
    <n v="5"/>
    <n v="5"/>
    <s v="AUXILIAR CONTABLE LIQUIDACION"/>
    <n v="4311"/>
    <n v="3"/>
    <n v="3"/>
    <n v="3"/>
    <n v="3"/>
    <n v="3"/>
    <m/>
    <m/>
    <m/>
    <m/>
    <m/>
    <m/>
    <m/>
    <m/>
    <m/>
    <m/>
    <m/>
    <m/>
    <m/>
    <m/>
    <x v="0"/>
    <m/>
    <m/>
    <m/>
    <m/>
    <m/>
    <m/>
    <m/>
    <m/>
    <m/>
    <x v="1"/>
    <x v="0"/>
    <x v="1"/>
    <x v="0"/>
    <x v="0"/>
    <x v="1"/>
    <x v="0"/>
    <x v="0"/>
    <m/>
    <x v="0"/>
    <s v="CAPACITACION DE ACTUALIZACION DE LEYES"/>
    <s v="OTROS"/>
    <s v="AUDITOR SENIOR"/>
    <n v="2411"/>
    <s v="CAPACITACION DE ACTUALIZACION DE LEYES"/>
    <s v="OTROS"/>
    <s v="AUDITOR JUNIOR"/>
    <n v="2411"/>
    <s v="CAPACITACION DE NORMAS CONTABLES"/>
    <s v="OTROS"/>
    <s v="AUDITOR SENIOR"/>
    <n v="2411"/>
    <s v="CAPACITACION DE NORMAS CONTABLES"/>
    <s v="OTROS"/>
    <s v="AUDITOR JUNIOR"/>
    <n v="2411"/>
    <m/>
    <m/>
    <m/>
    <m/>
    <m/>
    <m/>
    <m/>
    <m/>
    <s v="Si"/>
    <s v="Si"/>
    <s v="Si"/>
    <s v="No"/>
    <m/>
    <m/>
    <x v="1"/>
    <s v="Muy importante"/>
    <s v="Muy importante"/>
    <s v="Muy importante"/>
    <s v="Muy importante"/>
    <s v="Muy importante"/>
    <s v="Muy importante"/>
    <s v="Muy importante"/>
    <s v="Ninguna"/>
    <m/>
    <x v="0"/>
    <x v="2"/>
    <x v="0"/>
    <x v="0"/>
    <x v="0"/>
    <x v="1"/>
    <x v="1"/>
    <x v="1"/>
    <x v="0"/>
    <x v="0"/>
    <x v="0"/>
    <x v="0"/>
    <m/>
    <s v="Jefe / Encargado (no propietario)"/>
    <m/>
    <n v="15"/>
    <n v="19"/>
    <s v="Completo"/>
    <m/>
    <m/>
    <m/>
    <m/>
    <m/>
    <m/>
    <s v="NINGUNA"/>
    <s v="51 y más personas ocupadas"/>
    <s v="51 y más personas ocupadas"/>
    <x v="0"/>
    <s v="Servicios a las empresas"/>
    <x v="0"/>
    <x v="1"/>
    <x v="0"/>
    <x v="0"/>
    <x v="0"/>
    <x v="0"/>
    <x v="0"/>
    <x v="0"/>
    <x v="0"/>
    <x v="0"/>
    <x v="0"/>
    <x v="0"/>
    <x v="1"/>
    <x v="0"/>
    <x v="0"/>
    <x v="0"/>
    <x v="0"/>
    <x v="0"/>
    <x v="0"/>
    <x v="0"/>
    <x v="0"/>
    <x v="1"/>
    <x v="0"/>
    <x v="0"/>
    <x v="0"/>
    <x v="0"/>
    <x v="0"/>
    <s v="LEYES LABORALES, JUDICIALES, TRIBUTARIAS"/>
    <s v="LEYES LABORALES, JUDICIALES, TRIBUTARIAS"/>
    <s v="CONTABILIDAD Y AUDITORIA"/>
    <s v="CONTABILIDAD Y AUDITORIA"/>
    <m/>
    <m/>
    <s v="ADMINISTRACIÓN Y GESTIÓN"/>
    <s v="ADMINISTRACIÓN Y GESTIÓN"/>
    <s v="ADMINISTRACIÓN Y GESTIÓN"/>
    <s v="ADMINISTRACIÓN Y GESTIÓN"/>
    <m/>
    <m/>
    <n v="7.92592592592593"/>
    <x v="1"/>
    <x v="1"/>
    <x v="0"/>
    <x v="0"/>
    <x v="0"/>
    <s v="Total"/>
  </r>
  <r>
    <n v="25150"/>
    <x v="0"/>
    <x v="0"/>
    <s v="San Roque"/>
    <n v="61001"/>
    <s v="SERVICIOS DE TELECOMUNICACIONES"/>
    <s v="Servicio"/>
    <s v="Telecomunicaciones"/>
    <s v="Medianas (31 a 50 personas ocupadas)"/>
    <n v="28062024"/>
    <n v="28"/>
    <s v="Junio"/>
    <s v="Año Resultado Final"/>
    <n v="11"/>
    <n v="4"/>
    <n v="28062024"/>
    <n v="28"/>
    <s v="Junio"/>
    <s v="Año Resultado Final"/>
    <n v="1992"/>
    <n v="31"/>
    <x v="1"/>
    <s v="SERVICIO DE TELECOMUNICACIONES"/>
    <s v="Telecomunicaciones"/>
    <s v="Único"/>
    <x v="0"/>
    <m/>
    <m/>
    <n v="12"/>
    <n v="12"/>
    <n v="8"/>
    <n v="4"/>
    <n v="125.7831325301208"/>
    <n v="62.891566265060398"/>
    <n v="0"/>
    <n v="0"/>
    <n v="0"/>
    <n v="0"/>
    <n v="31.445783132530199"/>
    <n v="0"/>
    <n v="0"/>
    <n v="0"/>
    <n v="157.22891566265099"/>
    <n v="0"/>
    <n v="0"/>
    <n v="0"/>
    <n v="188.6746987951812"/>
    <n v="12"/>
    <n v="0"/>
    <n v="0"/>
    <n v="0"/>
    <n v="0"/>
    <n v="2"/>
    <n v="0"/>
    <n v="0"/>
    <n v="0"/>
    <n v="10"/>
    <n v="0"/>
    <n v="0"/>
    <n v="0"/>
    <n v="12"/>
    <x v="0"/>
    <m/>
    <m/>
    <x v="1"/>
    <m/>
    <m/>
    <x v="0"/>
    <m/>
    <m/>
    <x v="0"/>
    <m/>
    <m/>
    <x v="0"/>
    <m/>
    <m/>
    <x v="0"/>
    <m/>
    <m/>
    <m/>
    <m/>
    <m/>
    <m/>
    <m/>
    <m/>
    <m/>
    <m/>
    <m/>
    <m/>
    <m/>
    <m/>
    <m/>
    <m/>
    <m/>
    <m/>
    <m/>
    <m/>
    <m/>
    <m/>
    <m/>
    <m/>
    <m/>
    <m/>
    <m/>
    <m/>
    <m/>
    <m/>
    <m/>
    <m/>
    <m/>
    <m/>
    <m/>
    <m/>
    <m/>
    <m/>
    <m/>
    <m/>
    <m/>
    <m/>
    <m/>
    <m/>
    <m/>
    <m/>
    <m/>
    <m/>
    <m/>
    <m/>
    <x v="1"/>
    <x v="0"/>
    <x v="0"/>
    <x v="0"/>
    <x v="0"/>
    <x v="0"/>
    <x v="0"/>
    <x v="1"/>
    <x v="1"/>
    <x v="0"/>
    <x v="0"/>
    <x v="0"/>
    <x v="0"/>
    <m/>
    <m/>
    <m/>
    <m/>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oco probable"/>
    <s v="Probable"/>
    <s v="Poco probable"/>
    <s v="Poco probable"/>
    <s v="Poco probable"/>
    <x v="3"/>
    <m/>
    <m/>
    <m/>
    <m/>
    <m/>
    <m/>
    <m/>
    <m/>
    <m/>
    <m/>
    <m/>
    <m/>
    <m/>
    <m/>
    <m/>
    <m/>
    <m/>
    <m/>
    <m/>
    <m/>
    <m/>
    <m/>
    <m/>
    <m/>
    <m/>
    <m/>
    <m/>
    <m/>
    <m/>
    <m/>
    <m/>
    <m/>
    <m/>
    <m/>
    <m/>
    <x v="0"/>
    <m/>
    <m/>
    <m/>
    <m/>
    <m/>
    <m/>
    <m/>
    <m/>
    <m/>
    <x v="1"/>
    <x v="0"/>
    <x v="0"/>
    <x v="0"/>
    <x v="1"/>
    <x v="1"/>
    <x v="0"/>
    <x v="0"/>
    <m/>
    <x v="0"/>
    <s v="NUEVAS TEGNOLOGIA INFORMATICA"/>
    <s v="Herramientas digitales para la gestión y productividad"/>
    <s v="AUXILIAR ADMINISTRATIVA"/>
    <n v="4419"/>
    <m/>
    <m/>
    <m/>
    <m/>
    <m/>
    <m/>
    <m/>
    <m/>
    <m/>
    <m/>
    <m/>
    <m/>
    <m/>
    <m/>
    <m/>
    <m/>
    <m/>
    <m/>
    <m/>
    <m/>
    <s v="No"/>
    <m/>
    <m/>
    <m/>
    <m/>
    <m/>
    <x v="1"/>
    <s v="Muy importante"/>
    <s v="Importante"/>
    <s v="Muy importante"/>
    <s v="Muy importante"/>
    <s v="Muy importante"/>
    <s v="Muy importante"/>
    <s v="Importante"/>
    <s v="Ninguna"/>
    <m/>
    <x v="0"/>
    <x v="1"/>
    <x v="1"/>
    <x v="0"/>
    <x v="0"/>
    <x v="0"/>
    <x v="0"/>
    <x v="0"/>
    <x v="0"/>
    <x v="0"/>
    <x v="0"/>
    <x v="0"/>
    <m/>
    <s v="Otro"/>
    <s v="ASISTENTE DE RRHH"/>
    <n v="11"/>
    <n v="26"/>
    <s v="Completo"/>
    <m/>
    <m/>
    <m/>
    <m/>
    <m/>
    <m/>
    <m/>
    <s v="11 a 30 personas ocupadas"/>
    <s v="11 a 30 personas ocupadas"/>
    <x v="0"/>
    <s v="Telecomunicaciones"/>
    <x v="0"/>
    <x v="0"/>
    <x v="0"/>
    <x v="0"/>
    <x v="0"/>
    <x v="0"/>
    <x v="0"/>
    <x v="0"/>
    <x v="0"/>
    <x v="0"/>
    <x v="1"/>
    <x v="0"/>
    <x v="0"/>
    <x v="0"/>
    <x v="0"/>
    <x v="0"/>
    <x v="0"/>
    <x v="0"/>
    <x v="0"/>
    <x v="1"/>
    <x v="0"/>
    <x v="0"/>
    <x v="0"/>
    <x v="0"/>
    <x v="0"/>
    <x v="0"/>
    <x v="0"/>
    <s v="HERRAMIENTAS DE ANÁLISIS DE DATOS"/>
    <m/>
    <m/>
    <m/>
    <m/>
    <m/>
    <s v="TIC"/>
    <m/>
    <m/>
    <m/>
    <m/>
    <m/>
    <n v="15.722891566265099"/>
    <x v="0"/>
    <x v="0"/>
    <x v="1"/>
    <x v="0"/>
    <x v="0"/>
    <s v="Total"/>
  </r>
  <r>
    <n v="25161"/>
    <x v="0"/>
    <x v="0"/>
    <s v="San Roque"/>
    <n v="49232"/>
    <s v="SERVICIOS DE TRANSPORTE DE CARGA TERRESTRE NACIONAL E INTERNACIONAL"/>
    <s v="Servicio"/>
    <s v="Transporte"/>
    <s v="Micro (5 a 10 personas ocupadas)"/>
    <n v="7062024"/>
    <n v="7"/>
    <s v="Junio"/>
    <s v="Año Resultado Final"/>
    <n v="16"/>
    <n v="0"/>
    <n v="15072024"/>
    <n v="15"/>
    <s v="Julio"/>
    <s v="Año Resultado Final"/>
    <n v="1998"/>
    <n v="25"/>
    <x v="2"/>
    <s v="SERVICIOS DE TRANSPORTE TERRRESTRE DE CARGA INTERNACIONAL"/>
    <s v="Transporte terrestre de carga interdepartamental e internacional"/>
    <s v="Único"/>
    <x v="0"/>
    <m/>
    <m/>
    <n v="11"/>
    <n v="11"/>
    <n v="7"/>
    <n v="4"/>
    <n v="110.06024096385569"/>
    <n v="62.891566265060398"/>
    <n v="0"/>
    <n v="0"/>
    <n v="0"/>
    <n v="0"/>
    <n v="78.614457831325495"/>
    <n v="0"/>
    <n v="0"/>
    <n v="0"/>
    <n v="94.3373493975906"/>
    <n v="0"/>
    <n v="0"/>
    <n v="0"/>
    <n v="172.9518072289161"/>
    <n v="11"/>
    <n v="0"/>
    <n v="0"/>
    <n v="0"/>
    <n v="0"/>
    <n v="5"/>
    <n v="0"/>
    <n v="0"/>
    <n v="0"/>
    <n v="6"/>
    <n v="0"/>
    <n v="0"/>
    <n v="0"/>
    <n v="11"/>
    <x v="0"/>
    <m/>
    <m/>
    <x v="1"/>
    <m/>
    <m/>
    <x v="0"/>
    <m/>
    <m/>
    <x v="0"/>
    <m/>
    <m/>
    <x v="0"/>
    <m/>
    <m/>
    <x v="0"/>
    <m/>
    <m/>
    <m/>
    <m/>
    <m/>
    <m/>
    <m/>
    <m/>
    <m/>
    <m/>
    <m/>
    <m/>
    <m/>
    <m/>
    <m/>
    <m/>
    <m/>
    <m/>
    <m/>
    <m/>
    <m/>
    <m/>
    <m/>
    <m/>
    <m/>
    <m/>
    <m/>
    <m/>
    <m/>
    <m/>
    <m/>
    <m/>
    <m/>
    <m/>
    <m/>
    <m/>
    <m/>
    <m/>
    <m/>
    <m/>
    <m/>
    <m/>
    <m/>
    <m/>
    <m/>
    <m/>
    <m/>
    <m/>
    <m/>
    <m/>
    <x v="0"/>
    <x v="0"/>
    <x v="1"/>
    <x v="0"/>
    <x v="1"/>
    <x v="0"/>
    <x v="0"/>
    <x v="1"/>
    <x v="0"/>
    <x v="0"/>
    <x v="0"/>
    <x v="0"/>
    <x v="0"/>
    <m/>
    <m/>
    <m/>
    <m/>
    <m/>
    <m/>
    <s v="Recomendaciones de trabajadores de la empresa u otros actores"/>
    <m/>
    <m/>
    <m/>
    <m/>
    <m/>
    <m/>
    <m/>
    <x v="0"/>
    <x v="0"/>
    <x v="0"/>
    <x v="1"/>
    <x v="0"/>
    <x v="0"/>
    <x v="0"/>
    <x v="0"/>
    <x v="0"/>
    <x v="1"/>
    <s v="Ninguna"/>
    <m/>
    <m/>
    <m/>
    <m/>
    <m/>
    <m/>
    <x v="0"/>
    <m/>
    <m/>
    <x v="3"/>
    <m/>
    <m/>
    <m/>
    <x v="1"/>
    <x v="1"/>
    <x v="1"/>
    <x v="0"/>
    <x v="0"/>
    <x v="1"/>
    <m/>
    <m/>
    <x v="2"/>
    <s v="Poco probable"/>
    <s v="Poco probable"/>
    <s v="Poco probable"/>
    <s v="Probable"/>
    <s v="Muy probable"/>
    <x v="1"/>
    <m/>
    <m/>
    <m/>
    <m/>
    <m/>
    <m/>
    <m/>
    <m/>
    <m/>
    <m/>
    <m/>
    <m/>
    <m/>
    <m/>
    <m/>
    <m/>
    <m/>
    <m/>
    <m/>
    <m/>
    <m/>
    <m/>
    <m/>
    <m/>
    <m/>
    <m/>
    <m/>
    <m/>
    <m/>
    <m/>
    <m/>
    <m/>
    <m/>
    <m/>
    <m/>
    <x v="0"/>
    <m/>
    <m/>
    <m/>
    <m/>
    <m/>
    <m/>
    <m/>
    <m/>
    <m/>
    <x v="0"/>
    <x v="1"/>
    <x v="1"/>
    <x v="1"/>
    <x v="1"/>
    <x v="0"/>
    <x v="0"/>
    <x v="0"/>
    <m/>
    <x v="0"/>
    <s v="CAPACITACION DE OFIMATICA AVANZADA"/>
    <s v="Operación básica de computadoras"/>
    <s v="CUSTOMER SERVICE"/>
    <n v="4222"/>
    <m/>
    <m/>
    <m/>
    <m/>
    <m/>
    <m/>
    <m/>
    <m/>
    <m/>
    <m/>
    <m/>
    <m/>
    <m/>
    <m/>
    <m/>
    <m/>
    <m/>
    <m/>
    <m/>
    <m/>
    <s v="No"/>
    <m/>
    <m/>
    <m/>
    <m/>
    <m/>
    <x v="3"/>
    <s v="Importante"/>
    <s v="Importante"/>
    <s v="Muy importante"/>
    <s v="Importante"/>
    <s v="Importante"/>
    <s v="Muy importante"/>
    <s v="Muy importante"/>
    <s v="Ninguna"/>
    <m/>
    <x v="0"/>
    <x v="1"/>
    <x v="0"/>
    <x v="0"/>
    <x v="0"/>
    <x v="0"/>
    <x v="0"/>
    <x v="1"/>
    <x v="0"/>
    <x v="1"/>
    <x v="0"/>
    <x v="0"/>
    <m/>
    <s v="Administrador/Contador"/>
    <m/>
    <n v="7"/>
    <n v="48"/>
    <s v="Completo"/>
    <m/>
    <m/>
    <m/>
    <m/>
    <m/>
    <m/>
    <s v="NINGUNA"/>
    <s v="11 a 30 personas ocupadas"/>
    <s v="11 a 30 personas ocupadas"/>
    <x v="0"/>
    <s v="Transporte"/>
    <x v="0"/>
    <x v="0"/>
    <x v="0"/>
    <x v="0"/>
    <x v="0"/>
    <x v="0"/>
    <x v="0"/>
    <x v="0"/>
    <x v="0"/>
    <x v="0"/>
    <x v="1"/>
    <x v="0"/>
    <x v="0"/>
    <x v="0"/>
    <x v="0"/>
    <x v="0"/>
    <x v="0"/>
    <x v="0"/>
    <x v="0"/>
    <x v="1"/>
    <x v="0"/>
    <x v="0"/>
    <x v="0"/>
    <x v="0"/>
    <x v="0"/>
    <x v="0"/>
    <x v="0"/>
    <s v="OFIMATICA"/>
    <m/>
    <m/>
    <m/>
    <m/>
    <m/>
    <s v="TIC"/>
    <m/>
    <m/>
    <m/>
    <m/>
    <m/>
    <n v="15.722891566265099"/>
    <x v="0"/>
    <x v="0"/>
    <x v="0"/>
    <x v="0"/>
    <x v="0"/>
    <s v="Total"/>
  </r>
  <r>
    <n v="25205"/>
    <x v="0"/>
    <x v="0"/>
    <s v="San Roque"/>
    <n v="68100"/>
    <s v="SERVICIO DE ALQUILER DE SALON PARA EVENTOS INFANTILES"/>
    <s v="Servicio"/>
    <s v="Servicios inmobiliarios"/>
    <s v="Pequeñas (11 a 30 personas ocupadas)"/>
    <n v="13062024"/>
    <n v="13"/>
    <s v="Junio"/>
    <s v="Año Resultado Final"/>
    <n v="13"/>
    <n v="23"/>
    <n v="13062024"/>
    <n v="13"/>
    <s v="Junio"/>
    <s v="Año Resultado Final"/>
    <n v="2009"/>
    <n v="14"/>
    <x v="0"/>
    <s v="SERVICIO DE ALQUILER DE LOCAL PARA EVENTOS INFANTILES"/>
    <s v="Actividades inmobiliarias realizadas con bienes propios o arrendados"/>
    <s v="Único"/>
    <x v="0"/>
    <m/>
    <m/>
    <n v="20"/>
    <n v="20"/>
    <n v="5"/>
    <n v="15"/>
    <n v="78.614457831325495"/>
    <n v="235.84337349397649"/>
    <n v="0"/>
    <n v="0"/>
    <n v="0"/>
    <n v="0"/>
    <n v="251.56626506024159"/>
    <n v="0"/>
    <n v="15.722891566265099"/>
    <n v="0"/>
    <n v="15.722891566265099"/>
    <n v="31.445783132530199"/>
    <n v="0"/>
    <n v="0"/>
    <n v="314.45783132530198"/>
    <n v="20"/>
    <n v="0"/>
    <n v="0"/>
    <n v="0"/>
    <n v="0"/>
    <n v="16"/>
    <n v="0"/>
    <n v="1"/>
    <n v="0"/>
    <n v="1"/>
    <n v="2"/>
    <n v="0"/>
    <n v="0"/>
    <n v="20"/>
    <x v="0"/>
    <m/>
    <m/>
    <x v="1"/>
    <m/>
    <m/>
    <x v="0"/>
    <m/>
    <m/>
    <x v="0"/>
    <m/>
    <m/>
    <x v="0"/>
    <m/>
    <m/>
    <x v="1"/>
    <m/>
    <n v="3332"/>
    <s v="ANFITRIONA DE EVENTOS"/>
    <s v="Sí"/>
    <s v="No"/>
    <s v="Sí"/>
    <n v="2421"/>
    <s v="ADMINISTRADORA"/>
    <s v="Sí"/>
    <s v="No"/>
    <s v="No"/>
    <m/>
    <m/>
    <m/>
    <m/>
    <m/>
    <m/>
    <m/>
    <m/>
    <m/>
    <m/>
    <m/>
    <m/>
    <m/>
    <m/>
    <m/>
    <m/>
    <m/>
    <m/>
    <m/>
    <m/>
    <m/>
    <m/>
    <m/>
    <m/>
    <m/>
    <m/>
    <m/>
    <m/>
    <m/>
    <m/>
    <m/>
    <m/>
    <m/>
    <m/>
    <m/>
    <m/>
    <m/>
    <m/>
    <m/>
    <x v="1"/>
    <x v="0"/>
    <x v="0"/>
    <x v="0"/>
    <x v="1"/>
    <x v="0"/>
    <x v="0"/>
    <x v="1"/>
    <x v="0"/>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0"/>
    <x v="1"/>
    <x v="1"/>
    <s v="Ninguna"/>
    <m/>
    <m/>
    <m/>
    <m/>
    <m/>
    <m/>
    <x v="1"/>
    <m/>
    <m/>
    <x v="1"/>
    <m/>
    <m/>
    <m/>
    <x v="1"/>
    <x v="1"/>
    <x v="1"/>
    <x v="1"/>
    <x v="1"/>
    <x v="1"/>
    <m/>
    <m/>
    <x v="2"/>
    <s v="Poco probable"/>
    <s v="Poco probable"/>
    <s v="Poco probable"/>
    <s v="Poco probable"/>
    <s v="Probable"/>
    <x v="0"/>
    <s v="ANFITRION"/>
    <n v="3332"/>
    <n v="1"/>
    <n v="1"/>
    <n v="0"/>
    <n v="1"/>
    <n v="0"/>
    <s v="Asistente de cocina"/>
    <n v="9412"/>
    <n v="0"/>
    <n v="0"/>
    <n v="1"/>
    <n v="0"/>
    <n v="0"/>
    <s v="MOZO"/>
    <n v="5131"/>
    <n v="1"/>
    <n v="1"/>
    <n v="0"/>
    <n v="1"/>
    <n v="0"/>
    <m/>
    <m/>
    <m/>
    <m/>
    <m/>
    <m/>
    <m/>
    <m/>
    <m/>
    <m/>
    <m/>
    <m/>
    <m/>
    <m/>
    <x v="0"/>
    <m/>
    <m/>
    <m/>
    <m/>
    <m/>
    <m/>
    <m/>
    <m/>
    <m/>
    <x v="0"/>
    <x v="0"/>
    <x v="0"/>
    <x v="0"/>
    <x v="1"/>
    <x v="1"/>
    <x v="0"/>
    <x v="0"/>
    <m/>
    <x v="0"/>
    <s v="CAPACITACIÓN DE MANIPULACION DE ALIMENTOS"/>
    <s v="Manipulación de alimentos"/>
    <s v="COCINERO"/>
    <n v="5120"/>
    <s v="CAPACITACION DE MANIPULACION DE ALIMENTOS"/>
    <s v="Manipulación de alimentos"/>
    <s v="ASISTENTE DE COCINA"/>
    <n v="9412"/>
    <s v="CAPACITACION DE BARTENDER"/>
    <s v="Camareros de mesa o barra"/>
    <s v="MOZOS"/>
    <n v="5131"/>
    <s v="OFIMATICA"/>
    <s v="Operación básica de computadoras"/>
    <s v="ATENCION AL CLIENTE"/>
    <n v="4226"/>
    <s v="CAPACITACION DE GLOBOLOGIA"/>
    <s v="Decoración de eventos"/>
    <s v="DECORADORES DE SALON"/>
    <n v="3432"/>
    <m/>
    <m/>
    <m/>
    <m/>
    <s v="Si"/>
    <s v="Si"/>
    <s v="Si"/>
    <s v="Si"/>
    <s v="Si"/>
    <s v="No"/>
    <x v="1"/>
    <s v="Muy importante"/>
    <s v="Importante"/>
    <s v="Muy importante"/>
    <s v="Muy importante"/>
    <s v="Muy importante"/>
    <s v="Muy importante"/>
    <s v="Importante"/>
    <s v="Ninguna"/>
    <m/>
    <x v="2"/>
    <x v="2"/>
    <x v="0"/>
    <x v="0"/>
    <x v="0"/>
    <x v="0"/>
    <x v="1"/>
    <x v="0"/>
    <x v="0"/>
    <x v="0"/>
    <x v="0"/>
    <x v="0"/>
    <m/>
    <s v="Administrador/Contador"/>
    <m/>
    <n v="14"/>
    <n v="21"/>
    <s v="Completo"/>
    <m/>
    <m/>
    <m/>
    <m/>
    <m/>
    <m/>
    <s v="NINGUNA"/>
    <s v="11 a 30 personas ocupadas"/>
    <s v="11 a 30 personas ocupadas"/>
    <x v="0"/>
    <s v="Servicios inmobiliarios"/>
    <x v="0"/>
    <x v="1"/>
    <x v="1"/>
    <x v="0"/>
    <x v="0"/>
    <x v="0"/>
    <x v="0"/>
    <x v="0"/>
    <x v="0"/>
    <x v="0"/>
    <x v="1"/>
    <x v="1"/>
    <x v="0"/>
    <x v="1"/>
    <x v="0"/>
    <x v="0"/>
    <x v="0"/>
    <x v="1"/>
    <x v="0"/>
    <x v="1"/>
    <x v="1"/>
    <x v="0"/>
    <x v="1"/>
    <x v="0"/>
    <x v="0"/>
    <x v="0"/>
    <x v="1"/>
    <s v="MANIPULACION DE ALIMENTOS"/>
    <s v="MANIPULACION DE ALIMENTOS"/>
    <s v="ATENCIÓN A MESAS"/>
    <s v="OFIMATICA"/>
    <s v="DECORACIÓN"/>
    <m/>
    <s v="ALIMENTOS"/>
    <s v="ALIMENTOS"/>
    <s v="ATENCIÓN A MESAS"/>
    <s v="TIC"/>
    <s v="OTROS TIPOS DE CAPACITACIONES RELACIONADOS A OTROS SERVICIOS"/>
    <m/>
    <n v="15.722891566265099"/>
    <x v="1"/>
    <x v="1"/>
    <x v="1"/>
    <x v="0"/>
    <x v="0"/>
    <s v="Total"/>
  </r>
  <r>
    <n v="25308"/>
    <x v="0"/>
    <x v="0"/>
    <s v="San Roque"/>
    <n v="56101"/>
    <s v="SERVICIOS DE COMIDAS EN RESTAURANTE"/>
    <s v="Servicio"/>
    <s v="Restaurantes y hoteles"/>
    <s v="Medianas (31 a 50 personas ocupadas)"/>
    <n v="11062024"/>
    <n v="11"/>
    <s v="Junio"/>
    <s v="Año Resultado Final"/>
    <n v="13"/>
    <n v="59"/>
    <n v="11062024"/>
    <n v="11"/>
    <s v="Junio"/>
    <s v="Año Resultado Final"/>
    <n v="1950"/>
    <n v="73"/>
    <x v="1"/>
    <s v="SERVICIOS DE RESTAURANTE"/>
    <s v="Restaurantes y parrilladas"/>
    <s v="Casa Matriz"/>
    <x v="1"/>
    <n v="7"/>
    <n v="7"/>
    <n v="55"/>
    <n v="55"/>
    <n v="25"/>
    <n v="30"/>
    <n v="198.14814814814824"/>
    <n v="237.77777777777791"/>
    <n v="0"/>
    <n v="0"/>
    <n v="63.40740740740744"/>
    <n v="39.629629629629648"/>
    <n v="158.51851851851859"/>
    <n v="39.629629629629648"/>
    <n v="47.555555555555578"/>
    <n v="15.85185185185186"/>
    <n v="55.481481481481509"/>
    <n v="15.85185185185186"/>
    <n v="0"/>
    <n v="0"/>
    <n v="435.92592592592615"/>
    <n v="55"/>
    <n v="0"/>
    <n v="0"/>
    <n v="8"/>
    <n v="5"/>
    <n v="20"/>
    <n v="5"/>
    <n v="6"/>
    <n v="2"/>
    <n v="7"/>
    <n v="2"/>
    <n v="0"/>
    <n v="0"/>
    <n v="55"/>
    <x v="0"/>
    <m/>
    <m/>
    <x v="1"/>
    <m/>
    <m/>
    <x v="0"/>
    <m/>
    <m/>
    <x v="0"/>
    <m/>
    <m/>
    <x v="0"/>
    <m/>
    <m/>
    <x v="1"/>
    <m/>
    <n v="5246"/>
    <s v="ATENCIÓN AL CLIENTE"/>
    <s v="Sí"/>
    <s v="No"/>
    <s v="Sí"/>
    <n v="8322"/>
    <s v="CHOFER REPARTIDOR"/>
    <s v="Sí"/>
    <s v="Sí"/>
    <s v="Sí"/>
    <n v="4419"/>
    <s v="AUXILIAR ADMINISTRATIVO"/>
    <s v="Sí"/>
    <s v="No"/>
    <m/>
    <m/>
    <m/>
    <m/>
    <m/>
    <m/>
    <m/>
    <m/>
    <m/>
    <m/>
    <s v="Candidato sin licencias, certificados orequisitos legales requeridos para ejercer la ocupación"/>
    <m/>
    <s v="Candidatos que no aceptaron las condiciones laborales ofrecidas (ubicación, horario, remuneración)"/>
    <s v="Falta de postulantes/candidatos"/>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0"/>
    <x v="1"/>
    <x v="1"/>
    <x v="1"/>
    <x v="1"/>
    <x v="0"/>
    <x v="0"/>
    <x v="0"/>
    <x v="0"/>
    <x v="0"/>
    <m/>
    <m/>
    <m/>
    <s v="Redes sociales de la empresa (Facebook, Twitter, Instagram, etc)"/>
    <m/>
    <m/>
    <s v="Recomendaciones de trabajadores de la empresa u otros actores"/>
    <m/>
    <m/>
    <m/>
    <s v="Contactos personales del empleador"/>
    <m/>
    <m/>
    <m/>
    <x v="0"/>
    <x v="0"/>
    <x v="0"/>
    <x v="1"/>
    <x v="0"/>
    <x v="1"/>
    <x v="0"/>
    <x v="2"/>
    <x v="1"/>
    <x v="1"/>
    <s v="Ninguna"/>
    <m/>
    <m/>
    <m/>
    <m/>
    <m/>
    <m/>
    <x v="1"/>
    <m/>
    <m/>
    <x v="1"/>
    <m/>
    <m/>
    <m/>
    <x v="1"/>
    <x v="1"/>
    <x v="1"/>
    <x v="1"/>
    <x v="1"/>
    <x v="1"/>
    <m/>
    <m/>
    <x v="2"/>
    <s v="Muy probable"/>
    <s v="Poco probable"/>
    <s v="Poco probable"/>
    <s v="Probable"/>
    <s v="Probable"/>
    <x v="0"/>
    <s v="ATENCION AL CLIENTE"/>
    <n v="5246"/>
    <n v="3"/>
    <n v="3"/>
    <n v="3"/>
    <n v="3"/>
    <n v="3"/>
    <s v="Asistente de cocina"/>
    <n v="9412"/>
    <n v="3"/>
    <n v="3"/>
    <n v="3"/>
    <n v="3"/>
    <n v="3"/>
    <m/>
    <m/>
    <m/>
    <m/>
    <m/>
    <m/>
    <m/>
    <m/>
    <m/>
    <m/>
    <m/>
    <m/>
    <m/>
    <m/>
    <m/>
    <m/>
    <m/>
    <m/>
    <m/>
    <m/>
    <m/>
    <x v="0"/>
    <m/>
    <m/>
    <m/>
    <m/>
    <m/>
    <m/>
    <m/>
    <m/>
    <m/>
    <x v="1"/>
    <x v="0"/>
    <x v="1"/>
    <x v="0"/>
    <x v="1"/>
    <x v="0"/>
    <x v="0"/>
    <x v="0"/>
    <m/>
    <x v="0"/>
    <s v="CURSO DE CONFITERIA"/>
    <s v="Panadería y confitería"/>
    <s v="MAESTRO CONFITERO"/>
    <n v="7512"/>
    <s v="CAPACITACIÓN DE PANADERIA"/>
    <s v="Panadería y confitería"/>
    <s v="MAESTRO PANADERO"/>
    <n v="7512"/>
    <m/>
    <m/>
    <m/>
    <m/>
    <m/>
    <m/>
    <m/>
    <m/>
    <m/>
    <m/>
    <m/>
    <m/>
    <m/>
    <m/>
    <m/>
    <m/>
    <s v="Si"/>
    <s v="No"/>
    <m/>
    <m/>
    <m/>
    <m/>
    <x v="1"/>
    <s v="Muy importante"/>
    <s v="Importante"/>
    <s v="Muy importante"/>
    <s v="Muy importante"/>
    <s v="Importante"/>
    <s v="Importante"/>
    <s v="Importante"/>
    <s v="Ninguna"/>
    <m/>
    <x v="0"/>
    <x v="1"/>
    <x v="0"/>
    <x v="0"/>
    <x v="0"/>
    <x v="2"/>
    <x v="1"/>
    <x v="0"/>
    <x v="0"/>
    <x v="0"/>
    <x v="0"/>
    <x v="0"/>
    <m/>
    <s v="Gerente / Directivo"/>
    <m/>
    <n v="14"/>
    <n v="39"/>
    <s v="Completo"/>
    <m/>
    <m/>
    <m/>
    <m/>
    <m/>
    <m/>
    <s v="NINGUNA"/>
    <s v="51 y más personas ocupadas"/>
    <s v="51 y más personas ocupadas"/>
    <x v="0"/>
    <s v="Restaurantes y hoteles"/>
    <x v="0"/>
    <x v="0"/>
    <x v="0"/>
    <x v="1"/>
    <x v="1"/>
    <x v="0"/>
    <x v="0"/>
    <x v="1"/>
    <x v="0"/>
    <x v="0"/>
    <x v="1"/>
    <x v="0"/>
    <x v="0"/>
    <x v="1"/>
    <x v="0"/>
    <x v="0"/>
    <x v="0"/>
    <x v="1"/>
    <x v="0"/>
    <x v="1"/>
    <x v="0"/>
    <x v="1"/>
    <x v="0"/>
    <x v="0"/>
    <x v="1"/>
    <x v="0"/>
    <x v="0"/>
    <s v="PANADERIA Y CONFITERIA"/>
    <s v="PANADERIA Y CONFITERIA"/>
    <m/>
    <m/>
    <m/>
    <m/>
    <s v="ALIMENTOS"/>
    <s v="ALIMENTOS"/>
    <m/>
    <m/>
    <m/>
    <m/>
    <n v="7.92592592592593"/>
    <x v="1"/>
    <x v="2"/>
    <x v="1"/>
    <x v="0"/>
    <x v="0"/>
    <s v="Total"/>
  </r>
  <r>
    <n v="25310"/>
    <x v="0"/>
    <x v="0"/>
    <s v="San Roque"/>
    <n v="56102"/>
    <s v="SERVICIO DE VENTA DE PIZZAS CON DELIVERY"/>
    <s v="Servicio"/>
    <s v="Restaurantes y hoteles"/>
    <s v="Grandes (con 51 o más personas ocupadas)"/>
    <n v="12062024"/>
    <n v="12"/>
    <s v="Junio"/>
    <s v="Año Resultado Final"/>
    <n v="10"/>
    <n v="9"/>
    <n v="24072024"/>
    <n v="24"/>
    <s v="Julio"/>
    <s v="Año Resultado Final"/>
    <n v="1993"/>
    <n v="30"/>
    <x v="1"/>
    <s v="SERVICIOS DE VENTA DE PIZZAS"/>
    <s v="Restaurantes y parrilladas"/>
    <s v="Sucursal"/>
    <x v="1"/>
    <n v="36"/>
    <n v="30"/>
    <n v="560"/>
    <n v="527"/>
    <n v="255"/>
    <n v="272"/>
    <n v="255"/>
    <n v="272"/>
    <n v="0"/>
    <n v="0"/>
    <n v="0"/>
    <n v="0"/>
    <n v="448"/>
    <n v="0"/>
    <n v="0"/>
    <n v="0"/>
    <n v="26"/>
    <n v="53"/>
    <n v="0"/>
    <n v="0"/>
    <n v="527"/>
    <n v="527"/>
    <n v="0"/>
    <n v="0"/>
    <n v="0"/>
    <n v="0"/>
    <n v="448"/>
    <n v="0"/>
    <n v="0"/>
    <n v="0"/>
    <n v="26"/>
    <n v="53"/>
    <n v="0"/>
    <n v="0"/>
    <n v="527"/>
    <x v="1"/>
    <s v="Decisión del directorio/propietarios de la empresa"/>
    <m/>
    <x v="1"/>
    <m/>
    <m/>
    <x v="0"/>
    <m/>
    <m/>
    <x v="0"/>
    <m/>
    <m/>
    <x v="0"/>
    <m/>
    <m/>
    <x v="1"/>
    <m/>
    <n v="5246"/>
    <s v="ATENCION AL CLIENTE"/>
    <s v="Sí"/>
    <s v="No"/>
    <s v="Sí"/>
    <n v="5120"/>
    <s v="COCINERO"/>
    <s v="Sí"/>
    <s v="No"/>
    <s v="Sí"/>
    <n v="8321"/>
    <s v="DELIVERYS EN MOTO"/>
    <s v="No"/>
    <s v="No"/>
    <m/>
    <m/>
    <m/>
    <m/>
    <m/>
    <m/>
    <m/>
    <m/>
    <m/>
    <m/>
    <m/>
    <m/>
    <m/>
    <m/>
    <m/>
    <m/>
    <m/>
    <m/>
    <m/>
    <m/>
    <m/>
    <m/>
    <m/>
    <m/>
    <m/>
    <m/>
    <m/>
    <m/>
    <m/>
    <m/>
    <m/>
    <m/>
    <m/>
    <m/>
    <m/>
    <x v="1"/>
    <x v="1"/>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2"/>
    <x v="0"/>
    <x v="0"/>
    <s v="Ninguna"/>
    <m/>
    <m/>
    <m/>
    <m/>
    <m/>
    <m/>
    <x v="1"/>
    <m/>
    <m/>
    <x v="0"/>
    <s v="Transformación de competencia"/>
    <m/>
    <m/>
    <x v="0"/>
    <x v="0"/>
    <x v="1"/>
    <x v="0"/>
    <x v="1"/>
    <x v="0"/>
    <m/>
    <m/>
    <x v="2"/>
    <s v="Probable"/>
    <s v="Poco probable"/>
    <s v="Poco probable"/>
    <s v="Probable"/>
    <s v="Probable"/>
    <x v="0"/>
    <s v="servicio de atencion al cliente"/>
    <n v="5246"/>
    <n v="45"/>
    <n v="45"/>
    <n v="45"/>
    <n v="45"/>
    <n v="45"/>
    <s v="Produccion(cocineros )"/>
    <n v="5120"/>
    <n v="45"/>
    <n v="45"/>
    <n v="45"/>
    <n v="45"/>
    <n v="45"/>
    <m/>
    <m/>
    <m/>
    <m/>
    <m/>
    <m/>
    <m/>
    <m/>
    <m/>
    <m/>
    <m/>
    <m/>
    <m/>
    <m/>
    <m/>
    <m/>
    <m/>
    <m/>
    <m/>
    <m/>
    <m/>
    <x v="0"/>
    <m/>
    <m/>
    <m/>
    <m/>
    <m/>
    <m/>
    <m/>
    <m/>
    <m/>
    <x v="0"/>
    <x v="0"/>
    <x v="0"/>
    <x v="0"/>
    <x v="1"/>
    <x v="1"/>
    <x v="0"/>
    <x v="0"/>
    <m/>
    <x v="0"/>
    <s v="MANEJO DE HERRAMIENTAS INFORMATICAS EN GRAL, ESPECIALIZACION Y TECNICAS EN  MANEJO DE EXCEL BASICO"/>
    <s v="Operación básica de computadoras"/>
    <s v="ADMINISTRADORES DE EMPRESAS"/>
    <n v="2421"/>
    <s v="CONOCIMIENTOS DE PRIMEROS AUXILIOS Y SEÑALES DE TRANSITO PARA LOS DELIVERYS"/>
    <s v="Primeros auxilios"/>
    <s v="DELIVERYS"/>
    <n v="8321"/>
    <s v="MANEJO DE HERRAMIENTAS INFORMATICAS EN GRAL, ESPECIALIZACION Y TECNICAS EN  MANEJO DE EXCEL BASICO"/>
    <s v="Operación básica de computadoras"/>
    <s v="AUXILIARES ADMINISTRATIVOS"/>
    <n v="4419"/>
    <s v="MANEJO DE HERRAMIENTAS INFORMATICAS EN GRAL, ESPECIALIZACION Y TECNICAS EN  MANEJO DE EXCEL BASICO"/>
    <s v="Operación básica de computadoras"/>
    <s v="CAJEROS"/>
    <n v="5230"/>
    <m/>
    <m/>
    <m/>
    <m/>
    <m/>
    <m/>
    <m/>
    <m/>
    <s v="Si"/>
    <s v="Si"/>
    <s v="Si"/>
    <s v="No"/>
    <m/>
    <m/>
    <x v="0"/>
    <s v="Muy importante"/>
    <s v="Muy importante"/>
    <s v="Muy importante"/>
    <s v="Muy importante"/>
    <s v="Muy importante"/>
    <s v="Muy importante"/>
    <s v="Muy importante"/>
    <s v="Ninguna"/>
    <m/>
    <x v="0"/>
    <x v="2"/>
    <x v="0"/>
    <x v="0"/>
    <x v="1"/>
    <x v="0"/>
    <x v="0"/>
    <x v="0"/>
    <x v="0"/>
    <x v="0"/>
    <x v="0"/>
    <x v="0"/>
    <m/>
    <s v="Jefe / Encargado (no propietario)"/>
    <m/>
    <n v="18"/>
    <n v="56"/>
    <s v="Completo"/>
    <m/>
    <m/>
    <m/>
    <m/>
    <m/>
    <m/>
    <s v="EN LA PRIMERA ENTREVISTA ESTABAMOS COMENZANDO LA ENTREVISTA Y LE LLAMARON DE URGENCIA Y ME PIDIO QUE VUELVA Y ME DIO UNA CITA PARA HOY 14-06-24 A LAS 14HS LLEGAMOS PARA LA CITA Y NOS PIDIO DISCULPAS QUE NO PUDO LLEGAR PARA NUESTRA CITA QUE ME IBA A AVISAR EL LUNES PARA OTRA CITA.\nSHANTAL FRANGNAUD"/>
    <s v="51 y más personas ocupadas"/>
    <s v="51 y más personas ocupadas"/>
    <x v="0"/>
    <s v="Restaurantes y hoteles"/>
    <x v="0"/>
    <x v="0"/>
    <x v="0"/>
    <x v="0"/>
    <x v="1"/>
    <x v="0"/>
    <x v="0"/>
    <x v="1"/>
    <x v="0"/>
    <x v="0"/>
    <x v="1"/>
    <x v="0"/>
    <x v="0"/>
    <x v="1"/>
    <x v="0"/>
    <x v="0"/>
    <x v="0"/>
    <x v="0"/>
    <x v="0"/>
    <x v="0"/>
    <x v="0"/>
    <x v="0"/>
    <x v="1"/>
    <x v="0"/>
    <x v="0"/>
    <x v="1"/>
    <x v="0"/>
    <s v="OFIMATICA"/>
    <s v="SINIESTROS Y PRIMEROS AUXILIOS"/>
    <s v="OFIMATICA"/>
    <s v="OFIMATICA"/>
    <m/>
    <m/>
    <s v="TIC"/>
    <s v="SINIESTROS Y PRIMEROS AUXILIOS"/>
    <s v="TIC"/>
    <s v="TIC"/>
    <m/>
    <m/>
    <n v="1"/>
    <x v="2"/>
    <x v="1"/>
    <x v="0"/>
    <x v="0"/>
    <x v="0"/>
    <s v="Total"/>
  </r>
  <r>
    <n v="25373"/>
    <x v="0"/>
    <x v="0"/>
    <s v="San Roque"/>
    <n v="68100"/>
    <s v="SERVICIOS DE ACTIVIDADES DE VENTA Y ALQUILER DE INMUEBLES"/>
    <s v="Servicio"/>
    <s v="Servicios inmobiliarios"/>
    <s v="Pequeñas (11 a 30 personas ocupadas)"/>
    <n v="19072024"/>
    <n v="19"/>
    <s v="Julio"/>
    <s v="Año Resultado Final"/>
    <n v="15"/>
    <n v="54"/>
    <n v="19072024"/>
    <n v="19"/>
    <s v="Julio"/>
    <s v="Año Resultado Final"/>
    <n v="1992"/>
    <n v="31"/>
    <x v="1"/>
    <s v="SERVICIOS DE COMPRA Y VENTA DE ALQUILERES DE INMUEBLES"/>
    <s v="Actividades inmobiliarias realizadas con bienes propios o arrendados"/>
    <s v="Único"/>
    <x v="0"/>
    <m/>
    <m/>
    <n v="24"/>
    <n v="24"/>
    <n v="18"/>
    <n v="6"/>
    <n v="283.01204819277177"/>
    <n v="94.3373493975906"/>
    <n v="0"/>
    <n v="0"/>
    <n v="0"/>
    <n v="0"/>
    <n v="220.12048192771138"/>
    <n v="110.06024096385569"/>
    <n v="0"/>
    <n v="0"/>
    <n v="15.722891566265099"/>
    <n v="15.722891566265099"/>
    <n v="15.722891566265099"/>
    <n v="0"/>
    <n v="377.3493975903624"/>
    <n v="24"/>
    <n v="0"/>
    <n v="0"/>
    <n v="0"/>
    <n v="0"/>
    <n v="14"/>
    <n v="7"/>
    <n v="0"/>
    <n v="0"/>
    <n v="1"/>
    <n v="1"/>
    <n v="1"/>
    <n v="0"/>
    <n v="24"/>
    <x v="0"/>
    <m/>
    <m/>
    <x v="1"/>
    <m/>
    <m/>
    <x v="0"/>
    <m/>
    <m/>
    <x v="0"/>
    <m/>
    <m/>
    <x v="0"/>
    <m/>
    <m/>
    <x v="1"/>
    <m/>
    <n v="2411"/>
    <s v="JEFE DE CONTABILIDAD"/>
    <s v="Sí"/>
    <s v="No"/>
    <s v="Sí"/>
    <n v="4311"/>
    <s v="AUXILIAR CONTABLE"/>
    <s v="Sí"/>
    <s v="No"/>
    <s v="No"/>
    <m/>
    <m/>
    <m/>
    <m/>
    <m/>
    <m/>
    <m/>
    <m/>
    <m/>
    <m/>
    <m/>
    <m/>
    <m/>
    <m/>
    <m/>
    <m/>
    <m/>
    <m/>
    <m/>
    <m/>
    <m/>
    <m/>
    <m/>
    <m/>
    <m/>
    <m/>
    <m/>
    <m/>
    <m/>
    <m/>
    <m/>
    <m/>
    <m/>
    <m/>
    <m/>
    <m/>
    <m/>
    <m/>
    <m/>
    <x v="0"/>
    <x v="0"/>
    <x v="0"/>
    <x v="0"/>
    <x v="0"/>
    <x v="0"/>
    <x v="0"/>
    <x v="1"/>
    <x v="1"/>
    <x v="0"/>
    <x v="0"/>
    <x v="0"/>
    <x v="0"/>
    <m/>
    <m/>
    <s v="Plataforma web privada gratuita (Bolsas de trabajo) (excluyendo redes sociales)"/>
    <m/>
    <m/>
    <m/>
    <m/>
    <m/>
    <m/>
    <m/>
    <m/>
    <m/>
    <m/>
    <m/>
    <x v="0"/>
    <x v="0"/>
    <x v="0"/>
    <x v="1"/>
    <x v="0"/>
    <x v="1"/>
    <x v="0"/>
    <x v="1"/>
    <x v="2"/>
    <x v="2"/>
    <s v="Ninguna"/>
    <m/>
    <m/>
    <m/>
    <m/>
    <m/>
    <m/>
    <x v="1"/>
    <m/>
    <s v="Transformación de competencia"/>
    <x v="1"/>
    <m/>
    <m/>
    <m/>
    <x v="1"/>
    <x v="1"/>
    <x v="1"/>
    <x v="0"/>
    <x v="0"/>
    <x v="1"/>
    <m/>
    <m/>
    <x v="2"/>
    <s v="Poco probable"/>
    <s v="Poco probable"/>
    <s v="Poco probable"/>
    <s v="Poco probable"/>
    <s v="Probable"/>
    <x v="2"/>
    <m/>
    <m/>
    <m/>
    <m/>
    <m/>
    <m/>
    <m/>
    <m/>
    <m/>
    <m/>
    <m/>
    <m/>
    <m/>
    <m/>
    <m/>
    <m/>
    <m/>
    <m/>
    <m/>
    <m/>
    <m/>
    <m/>
    <m/>
    <m/>
    <m/>
    <m/>
    <m/>
    <m/>
    <m/>
    <m/>
    <m/>
    <m/>
    <m/>
    <m/>
    <m/>
    <x v="0"/>
    <m/>
    <m/>
    <m/>
    <m/>
    <m/>
    <m/>
    <m/>
    <m/>
    <m/>
    <x v="0"/>
    <x v="0"/>
    <x v="0"/>
    <x v="0"/>
    <x v="1"/>
    <x v="1"/>
    <x v="0"/>
    <x v="0"/>
    <m/>
    <x v="0"/>
    <s v="TRIBUTACION CONTABLE"/>
    <s v="Contabilidad básica"/>
    <s v="CONTADOR"/>
    <n v="2411"/>
    <s v="PRIMEROS AUXILIOS"/>
    <s v="Primeros auxilios"/>
    <s v="ASISTENTE ADMINISTRATIVO"/>
    <n v="3343"/>
    <m/>
    <m/>
    <m/>
    <m/>
    <m/>
    <m/>
    <m/>
    <m/>
    <m/>
    <m/>
    <m/>
    <m/>
    <m/>
    <m/>
    <m/>
    <m/>
    <s v="Si"/>
    <s v="No"/>
    <m/>
    <m/>
    <m/>
    <m/>
    <x v="3"/>
    <s v="Muy importante"/>
    <s v="Poco importante"/>
    <s v="Importante"/>
    <s v="Importante"/>
    <s v="Muy importante"/>
    <s v="Importante"/>
    <s v="Importante"/>
    <s v="Ninguna"/>
    <m/>
    <x v="1"/>
    <x v="0"/>
    <x v="0"/>
    <x v="1"/>
    <x v="0"/>
    <x v="0"/>
    <x v="0"/>
    <x v="0"/>
    <x v="0"/>
    <x v="0"/>
    <x v="0"/>
    <x v="0"/>
    <m/>
    <s v="Gerente / Directivo"/>
    <m/>
    <n v="16"/>
    <n v="47"/>
    <s v="Completo"/>
    <m/>
    <m/>
    <m/>
    <m/>
    <m/>
    <m/>
    <m/>
    <s v="11 a 30 personas ocupadas"/>
    <s v="11 a 30 personas ocupadas"/>
    <x v="0"/>
    <s v="Servicios inmobiliarios"/>
    <x v="0"/>
    <x v="1"/>
    <x v="0"/>
    <x v="1"/>
    <x v="0"/>
    <x v="0"/>
    <x v="0"/>
    <x v="0"/>
    <x v="0"/>
    <x v="0"/>
    <x v="1"/>
    <x v="0"/>
    <x v="0"/>
    <x v="0"/>
    <x v="0"/>
    <x v="0"/>
    <x v="0"/>
    <x v="0"/>
    <x v="0"/>
    <x v="0"/>
    <x v="1"/>
    <x v="1"/>
    <x v="0"/>
    <x v="0"/>
    <x v="0"/>
    <x v="0"/>
    <x v="0"/>
    <s v="CONTABILIDAD Y AUDITORIA"/>
    <s v="SINIESTROS Y PRIMEROS AUXILIOS"/>
    <m/>
    <m/>
    <m/>
    <m/>
    <s v="ADMINISTRACIÓN Y GESTIÓN"/>
    <s v="SINIESTROS Y PRIMEROS AUXILIOS"/>
    <m/>
    <m/>
    <m/>
    <m/>
    <n v="15.722891566265099"/>
    <x v="1"/>
    <x v="1"/>
    <x v="0"/>
    <x v="0"/>
    <x v="0"/>
    <s v="Total"/>
  </r>
  <r>
    <n v="25429"/>
    <x v="0"/>
    <x v="0"/>
    <s v="Recoleta"/>
    <n v="41002"/>
    <s v="ACTIVIDADES DE CONSTRUCCION EDIFICIOS"/>
    <s v="Industria"/>
    <s v="Construcción"/>
    <s v="Medianas (31 a 50 personas ocupadas)"/>
    <n v="5062024"/>
    <n v="5"/>
    <s v="Junio"/>
    <s v="Año Resultado Final"/>
    <n v="16"/>
    <n v="1"/>
    <n v="6062024"/>
    <n v="6"/>
    <s v="Junio"/>
    <s v="Año Resultado Final"/>
    <n v="1988"/>
    <n v="35"/>
    <x v="1"/>
    <s v="ACTIVIDADES DE CONSTRUCCION DE EDIFICIOS"/>
    <s v="Construcción de edificios"/>
    <s v="Único"/>
    <x v="0"/>
    <m/>
    <m/>
    <n v="87"/>
    <n v="87"/>
    <n v="55"/>
    <n v="32"/>
    <n v="258.07692307692292"/>
    <n v="150.15384615384608"/>
    <n v="0"/>
    <n v="0"/>
    <n v="0"/>
    <n v="0"/>
    <n v="103.23076923076917"/>
    <n v="0"/>
    <n v="28.153846153846139"/>
    <n v="0"/>
    <n v="229.92307692307679"/>
    <n v="0"/>
    <n v="46.923076923076898"/>
    <n v="0"/>
    <n v="408.230769230769"/>
    <n v="87"/>
    <n v="0"/>
    <n v="0"/>
    <n v="0"/>
    <n v="0"/>
    <n v="22"/>
    <n v="0"/>
    <n v="6"/>
    <n v="0"/>
    <n v="49"/>
    <n v="0"/>
    <n v="10"/>
    <n v="0"/>
    <n v="87"/>
    <x v="0"/>
    <m/>
    <m/>
    <x v="0"/>
    <s v="Decisión del directorio/propietarios de la empresa"/>
    <m/>
    <x v="0"/>
    <m/>
    <m/>
    <x v="0"/>
    <m/>
    <m/>
    <x v="0"/>
    <m/>
    <m/>
    <x v="1"/>
    <m/>
    <n v="3123"/>
    <s v="AUXILIAR DE RESIDENTE DE OBRA"/>
    <s v="Sí"/>
    <s v="No"/>
    <s v="Sí"/>
    <n v="4321"/>
    <s v="DEPOSITERO DE OBRAS"/>
    <s v="Sí"/>
    <s v="No"/>
    <s v="Sí"/>
    <n v="2411"/>
    <s v="PROFESIONAL DE PRESUPUESTO"/>
    <s v="Sí"/>
    <s v="No"/>
    <m/>
    <m/>
    <m/>
    <m/>
    <m/>
    <m/>
    <m/>
    <m/>
    <m/>
    <m/>
    <m/>
    <m/>
    <m/>
    <m/>
    <m/>
    <m/>
    <m/>
    <m/>
    <m/>
    <m/>
    <m/>
    <m/>
    <m/>
    <m/>
    <m/>
    <m/>
    <m/>
    <m/>
    <m/>
    <m/>
    <m/>
    <m/>
    <m/>
    <m/>
    <m/>
    <x v="0"/>
    <x v="0"/>
    <x v="0"/>
    <x v="1"/>
    <x v="0"/>
    <x v="0"/>
    <x v="0"/>
    <x v="1"/>
    <x v="1"/>
    <x v="1"/>
    <x v="0"/>
    <x v="0"/>
    <x v="0"/>
    <m/>
    <m/>
    <m/>
    <s v="Redes sociales de la empresa (Facebook, Twitter, Instagram, etc)"/>
    <m/>
    <m/>
    <s v="Recomendaciones de trabajadores de la empresa u otros actores"/>
    <m/>
    <m/>
    <m/>
    <s v="Contactos personales del empleador"/>
    <s v="Banco de currículos de la empresa"/>
    <m/>
    <m/>
    <x v="0"/>
    <x v="0"/>
    <x v="0"/>
    <x v="0"/>
    <x v="0"/>
    <x v="1"/>
    <x v="0"/>
    <x v="0"/>
    <x v="2"/>
    <x v="1"/>
    <s v="Ninguna"/>
    <m/>
    <m/>
    <m/>
    <m/>
    <s v="Transformación de competencia"/>
    <m/>
    <x v="1"/>
    <m/>
    <m/>
    <x v="1"/>
    <m/>
    <m/>
    <m/>
    <x v="0"/>
    <x v="0"/>
    <x v="1"/>
    <x v="0"/>
    <x v="1"/>
    <x v="1"/>
    <m/>
    <m/>
    <x v="2"/>
    <s v="Poco probable"/>
    <s v="Poco probable"/>
    <s v="Poco probable"/>
    <s v="Probable"/>
    <s v="Muy probable"/>
    <x v="1"/>
    <m/>
    <m/>
    <m/>
    <m/>
    <m/>
    <m/>
    <m/>
    <m/>
    <m/>
    <m/>
    <m/>
    <m/>
    <m/>
    <m/>
    <m/>
    <m/>
    <m/>
    <m/>
    <m/>
    <m/>
    <m/>
    <m/>
    <m/>
    <m/>
    <m/>
    <m/>
    <m/>
    <m/>
    <m/>
    <m/>
    <m/>
    <m/>
    <m/>
    <m/>
    <m/>
    <x v="1"/>
    <m/>
    <m/>
    <m/>
    <m/>
    <m/>
    <m/>
    <m/>
    <s v="Otro"/>
    <s v="ACTUALMENTE CUENTAN CON CAPACITACIONES DOS DIAS A LA SEMANA"/>
    <x v="1"/>
    <x v="1"/>
    <x v="1"/>
    <x v="1"/>
    <x v="0"/>
    <x v="0"/>
    <x v="0"/>
    <x v="0"/>
    <m/>
    <x v="2"/>
    <m/>
    <m/>
    <m/>
    <m/>
    <m/>
    <m/>
    <m/>
    <m/>
    <m/>
    <m/>
    <m/>
    <m/>
    <m/>
    <m/>
    <m/>
    <m/>
    <m/>
    <m/>
    <m/>
    <m/>
    <m/>
    <m/>
    <m/>
    <m/>
    <m/>
    <m/>
    <m/>
    <m/>
    <m/>
    <m/>
    <x v="2"/>
    <s v="Muy importante"/>
    <s v="Muy importante"/>
    <s v="Muy importante"/>
    <s v="Muy importante"/>
    <s v="Importante"/>
    <s v="Muy importante"/>
    <s v="Importante"/>
    <s v="Ninguna"/>
    <m/>
    <x v="2"/>
    <x v="2"/>
    <x v="0"/>
    <x v="0"/>
    <x v="0"/>
    <x v="2"/>
    <x v="0"/>
    <x v="0"/>
    <x v="0"/>
    <x v="0"/>
    <x v="0"/>
    <x v="0"/>
    <m/>
    <s v="Otro"/>
    <s v="AUXILIAR DE RECURSOS HUMANOS"/>
    <n v="10"/>
    <n v="30"/>
    <s v="Completo"/>
    <m/>
    <m/>
    <m/>
    <m/>
    <m/>
    <m/>
    <s v="LA INFORMANTE INDICO QUE ACTUALMENTE EL PERSONAL ESTA RECIBIENDO CAPACITACIONES DE PARTE DE UNA INSTITUCION PRIVADA MEDIANTE UN CONVENIO FIRMADO LUEGO DE LA APLICACION DE UNA ENCUESTA."/>
    <s v="51 y más personas ocupadas"/>
    <s v="51 y más personas ocupadas"/>
    <x v="1"/>
    <s v="Construcción"/>
    <x v="0"/>
    <x v="1"/>
    <x v="1"/>
    <x v="1"/>
    <x v="0"/>
    <x v="0"/>
    <x v="0"/>
    <x v="0"/>
    <x v="0"/>
    <x v="0"/>
    <x v="1"/>
    <x v="0"/>
    <x v="0"/>
    <x v="0"/>
    <x v="0"/>
    <x v="0"/>
    <x v="0"/>
    <x v="0"/>
    <x v="0"/>
    <x v="1"/>
    <x v="0"/>
    <x v="1"/>
    <x v="0"/>
    <x v="0"/>
    <x v="0"/>
    <x v="0"/>
    <x v="0"/>
    <m/>
    <m/>
    <m/>
    <m/>
    <m/>
    <m/>
    <m/>
    <m/>
    <m/>
    <m/>
    <m/>
    <m/>
    <n v="4.6923076923076898"/>
    <x v="1"/>
    <x v="1"/>
    <x v="0"/>
    <x v="1"/>
    <x v="2"/>
    <s v="Total"/>
  </r>
  <r>
    <n v="25445"/>
    <x v="0"/>
    <x v="0"/>
    <s v="San Roque"/>
    <n v="46430"/>
    <s v="COMERCIO AL POR MAYOR DE COSMETICOS"/>
    <s v="Comercio"/>
    <s v="Comercio"/>
    <s v="Pequeñas (11 a 30 personas ocupadas)"/>
    <n v="13062024"/>
    <n v="13"/>
    <s v="Junio"/>
    <s v="Año Resultado Final"/>
    <n v="11"/>
    <n v="18"/>
    <n v="25062024"/>
    <n v="25"/>
    <s v="Junio"/>
    <s v="Año Resultado Final"/>
    <n v="1995"/>
    <n v="28"/>
    <x v="2"/>
    <s v="COMERCIO AL POR MAYOR DE COSMETICOS"/>
    <s v="Comercio al por mayor de productos cosméticos y perfumería"/>
    <s v="Único"/>
    <x v="0"/>
    <m/>
    <m/>
    <n v="8"/>
    <n v="8"/>
    <n v="2"/>
    <n v="6"/>
    <n v="45.5"/>
    <n v="136.5"/>
    <n v="0"/>
    <n v="0"/>
    <n v="0"/>
    <n v="0"/>
    <n v="159.25"/>
    <n v="0"/>
    <n v="0"/>
    <n v="0"/>
    <n v="0"/>
    <n v="0"/>
    <n v="22.75"/>
    <n v="0"/>
    <n v="182"/>
    <n v="8"/>
    <n v="0"/>
    <n v="0"/>
    <n v="0"/>
    <n v="0"/>
    <n v="7"/>
    <n v="0"/>
    <n v="0"/>
    <n v="0"/>
    <n v="0"/>
    <n v="0"/>
    <n v="1"/>
    <n v="0"/>
    <n v="8"/>
    <x v="0"/>
    <m/>
    <m/>
    <x v="1"/>
    <m/>
    <m/>
    <x v="1"/>
    <s v="Decisión del directorio/propietarios de la empresa"/>
    <m/>
    <x v="0"/>
    <m/>
    <m/>
    <x v="0"/>
    <m/>
    <m/>
    <x v="0"/>
    <m/>
    <m/>
    <m/>
    <m/>
    <m/>
    <m/>
    <m/>
    <m/>
    <m/>
    <m/>
    <m/>
    <m/>
    <m/>
    <m/>
    <m/>
    <m/>
    <m/>
    <m/>
    <m/>
    <m/>
    <m/>
    <m/>
    <m/>
    <m/>
    <m/>
    <m/>
    <m/>
    <m/>
    <m/>
    <m/>
    <m/>
    <m/>
    <m/>
    <m/>
    <m/>
    <m/>
    <m/>
    <m/>
    <m/>
    <m/>
    <m/>
    <m/>
    <m/>
    <m/>
    <m/>
    <m/>
    <m/>
    <m/>
    <m/>
    <m/>
    <x v="0"/>
    <x v="0"/>
    <x v="0"/>
    <x v="0"/>
    <x v="0"/>
    <x v="1"/>
    <x v="0"/>
    <x v="0"/>
    <x v="0"/>
    <x v="0"/>
    <x v="1"/>
    <x v="1"/>
    <x v="0"/>
    <m/>
    <m/>
    <m/>
    <m/>
    <m/>
    <m/>
    <s v="Recomendaciones de trabajadores de la empresa u otros actores"/>
    <m/>
    <m/>
    <m/>
    <m/>
    <m/>
    <m/>
    <m/>
    <x v="0"/>
    <x v="0"/>
    <x v="0"/>
    <x v="1"/>
    <x v="0"/>
    <x v="2"/>
    <x v="0"/>
    <x v="2"/>
    <x v="1"/>
    <x v="1"/>
    <s v="Ninguna"/>
    <m/>
    <m/>
    <m/>
    <m/>
    <m/>
    <m/>
    <x v="1"/>
    <m/>
    <m/>
    <x v="1"/>
    <m/>
    <m/>
    <m/>
    <x v="1"/>
    <x v="1"/>
    <x v="1"/>
    <x v="1"/>
    <x v="1"/>
    <x v="1"/>
    <m/>
    <m/>
    <x v="2"/>
    <s v="Poco probable"/>
    <s v="Poco probable"/>
    <s v="Poco probable"/>
    <s v="Poco probable"/>
    <s v="Poco probable"/>
    <x v="0"/>
    <s v="asistente administrador de facturacion"/>
    <n v="4311"/>
    <n v="1"/>
    <n v="0"/>
    <n v="0"/>
    <n v="0"/>
    <n v="0"/>
    <s v="Promotora impulsadora  en salon"/>
    <n v="5242"/>
    <n v="2"/>
    <n v="2"/>
    <n v="0"/>
    <n v="0"/>
    <n v="0"/>
    <s v="chofer repartidor"/>
    <n v="8332"/>
    <n v="1"/>
    <n v="0"/>
    <n v="0"/>
    <n v="0"/>
    <n v="0"/>
    <m/>
    <m/>
    <m/>
    <m/>
    <m/>
    <m/>
    <m/>
    <m/>
    <m/>
    <m/>
    <m/>
    <m/>
    <m/>
    <m/>
    <x v="0"/>
    <m/>
    <m/>
    <m/>
    <m/>
    <m/>
    <m/>
    <m/>
    <m/>
    <m/>
    <x v="0"/>
    <x v="0"/>
    <x v="0"/>
    <x v="0"/>
    <x v="0"/>
    <x v="0"/>
    <x v="0"/>
    <x v="0"/>
    <m/>
    <x v="1"/>
    <m/>
    <m/>
    <m/>
    <m/>
    <m/>
    <m/>
    <m/>
    <m/>
    <m/>
    <m/>
    <m/>
    <m/>
    <m/>
    <m/>
    <m/>
    <m/>
    <m/>
    <m/>
    <m/>
    <m/>
    <m/>
    <m/>
    <m/>
    <m/>
    <m/>
    <m/>
    <m/>
    <m/>
    <m/>
    <m/>
    <x v="0"/>
    <s v="Importante"/>
    <s v="Poco importante"/>
    <s v="Muy importante"/>
    <s v="Importante"/>
    <s v="Importante"/>
    <s v="Muy importante"/>
    <s v="Muy importante"/>
    <s v="Ninguna"/>
    <m/>
    <x v="2"/>
    <x v="2"/>
    <x v="0"/>
    <x v="2"/>
    <x v="2"/>
    <x v="2"/>
    <x v="1"/>
    <x v="1"/>
    <x v="0"/>
    <x v="1"/>
    <x v="0"/>
    <x v="0"/>
    <m/>
    <s v="Gerente / Directivo"/>
    <m/>
    <n v="9"/>
    <n v="42"/>
    <s v="Completo"/>
    <m/>
    <m/>
    <m/>
    <m/>
    <m/>
    <m/>
    <s v="NINGUNA"/>
    <s v="5 a 10 personas ocupadas"/>
    <s v="5 a 10 personas ocupadas"/>
    <x v="2"/>
    <s v="Comercio"/>
    <x v="0"/>
    <x v="0"/>
    <x v="0"/>
    <x v="0"/>
    <x v="0"/>
    <x v="0"/>
    <x v="0"/>
    <x v="0"/>
    <x v="0"/>
    <x v="0"/>
    <x v="1"/>
    <x v="0"/>
    <x v="1"/>
    <x v="1"/>
    <x v="0"/>
    <x v="0"/>
    <x v="1"/>
    <x v="0"/>
    <x v="0"/>
    <x v="1"/>
    <x v="0"/>
    <x v="1"/>
    <x v="0"/>
    <x v="0"/>
    <x v="0"/>
    <x v="0"/>
    <x v="0"/>
    <m/>
    <m/>
    <m/>
    <m/>
    <m/>
    <m/>
    <m/>
    <m/>
    <m/>
    <m/>
    <m/>
    <m/>
    <n v="22.75"/>
    <x v="0"/>
    <x v="0"/>
    <x v="1"/>
    <x v="0"/>
    <x v="1"/>
    <s v="Total"/>
  </r>
  <r>
    <n v="25493"/>
    <x v="0"/>
    <x v="1"/>
    <s v="Lambaré"/>
    <n v="73100"/>
    <s v="ACTIVIDADES  DE PUBLICIDAD"/>
    <s v="Servicio"/>
    <s v="Servicios a las empresas"/>
    <s v="Medianas (31 a 50 personas ocupadas)"/>
    <n v="12062024"/>
    <n v="12"/>
    <s v="Junio"/>
    <s v="Año Resultado Final"/>
    <n v="11"/>
    <n v="45"/>
    <n v="31072024"/>
    <n v="31"/>
    <s v="Julio"/>
    <s v="Año Resultado Final"/>
    <n v="2005"/>
    <n v="18"/>
    <x v="0"/>
    <s v="FABRICACIÓN DE EXHIBIDORES PUBLICITARIOS DE PLÁSTICOS"/>
    <s v="Actividades publicitarias"/>
    <s v="Casa Matriz"/>
    <x v="1"/>
    <n v="2"/>
    <n v="2"/>
    <n v="45"/>
    <n v="45"/>
    <n v="37"/>
    <n v="8"/>
    <n v="193.93103448275872"/>
    <n v="41.931034482758641"/>
    <n v="0"/>
    <n v="0"/>
    <n v="0"/>
    <n v="0"/>
    <n v="193.93103448275872"/>
    <n v="0"/>
    <n v="0"/>
    <n v="0"/>
    <n v="36.689655172413808"/>
    <n v="5.2413793103448301"/>
    <n v="0"/>
    <n v="0"/>
    <n v="235.86206896551735"/>
    <n v="45"/>
    <n v="0"/>
    <n v="0"/>
    <n v="0"/>
    <n v="0"/>
    <n v="37"/>
    <n v="0"/>
    <n v="0"/>
    <n v="0"/>
    <n v="7"/>
    <n v="1"/>
    <n v="0"/>
    <n v="0"/>
    <n v="45"/>
    <x v="1"/>
    <s v="Decisión del directorio/propietarios de la empresa"/>
    <m/>
    <x v="0"/>
    <s v="Decisión del directorio/propietarios de la empresa"/>
    <m/>
    <x v="0"/>
    <m/>
    <m/>
    <x v="0"/>
    <m/>
    <m/>
    <x v="0"/>
    <m/>
    <m/>
    <x v="1"/>
    <m/>
    <n v="2163"/>
    <s v="DISEÑADOR INDUSTRIAL"/>
    <s v="Sí"/>
    <s v="Sí"/>
    <s v="Sí"/>
    <n v="7322"/>
    <s v="PLOTEADOR"/>
    <s v="No"/>
    <s v="Sí"/>
    <s v="Sí"/>
    <n v="8142"/>
    <s v="TROQUEADOR"/>
    <s v="No"/>
    <s v="Sí"/>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m/>
    <m/>
    <m/>
    <m/>
    <s v="Aumentar la remuneración para hacer la vacante más atractiva"/>
    <s v="Capacitar a los trabajadores actuales para que puedan cumplir funciones que estaban asignadas a esa vacante"/>
    <m/>
    <m/>
    <s v="Externalizar el trabajo por fuera de la empresa (outsourcing)"/>
    <m/>
    <s v="Redefinir el perfil y características de la vacante"/>
    <s v="Aumentar los esfuerzos en el reclutamiento (más divulgación de la vacante, más bolsas de empleo)"/>
    <m/>
    <m/>
    <m/>
    <x v="0"/>
    <x v="0"/>
    <x v="0"/>
    <x v="0"/>
    <x v="0"/>
    <x v="0"/>
    <x v="1"/>
    <x v="1"/>
    <x v="0"/>
    <x v="0"/>
    <x v="0"/>
    <x v="1"/>
    <x v="0"/>
    <m/>
    <m/>
    <m/>
    <s v="Redes sociales de la empresa (Facebook, Twitter, Instagram, etc)"/>
    <m/>
    <m/>
    <s v="Recomendaciones de trabajadores de la empresa u otros actores"/>
    <m/>
    <m/>
    <m/>
    <m/>
    <m/>
    <m/>
    <m/>
    <x v="0"/>
    <x v="0"/>
    <x v="0"/>
    <x v="1"/>
    <x v="0"/>
    <x v="0"/>
    <x v="1"/>
    <x v="0"/>
    <x v="1"/>
    <x v="1"/>
    <s v="Ninguna"/>
    <m/>
    <m/>
    <m/>
    <m/>
    <m/>
    <m/>
    <x v="2"/>
    <m/>
    <m/>
    <x v="1"/>
    <m/>
    <m/>
    <m/>
    <x v="0"/>
    <x v="0"/>
    <x v="0"/>
    <x v="0"/>
    <x v="1"/>
    <x v="1"/>
    <m/>
    <m/>
    <x v="1"/>
    <s v="Muy probable"/>
    <s v="Poco probable"/>
    <s v="Poco probable"/>
    <s v="Muy probable"/>
    <s v="Muy probable"/>
    <x v="0"/>
    <s v="EMPAQUETADOR"/>
    <n v="9321"/>
    <n v="3"/>
    <n v="0"/>
    <n v="0"/>
    <n v="0"/>
    <n v="0"/>
    <s v="PLOTEADOR"/>
    <n v="7322"/>
    <n v="2"/>
    <n v="0"/>
    <n v="0"/>
    <n v="0"/>
    <n v="0"/>
    <m/>
    <m/>
    <m/>
    <m/>
    <m/>
    <m/>
    <m/>
    <m/>
    <m/>
    <m/>
    <m/>
    <m/>
    <m/>
    <m/>
    <m/>
    <m/>
    <m/>
    <m/>
    <m/>
    <m/>
    <m/>
    <x v="0"/>
    <m/>
    <m/>
    <m/>
    <m/>
    <m/>
    <m/>
    <m/>
    <m/>
    <m/>
    <x v="0"/>
    <x v="0"/>
    <x v="1"/>
    <x v="0"/>
    <x v="1"/>
    <x v="1"/>
    <x v="0"/>
    <x v="0"/>
    <m/>
    <x v="0"/>
    <s v="IMPRESIÓN"/>
    <s v="Serigrafía"/>
    <s v="IMPRESIÓN DIGITAL"/>
    <n v="7322"/>
    <m/>
    <m/>
    <m/>
    <m/>
    <m/>
    <m/>
    <m/>
    <m/>
    <m/>
    <m/>
    <m/>
    <m/>
    <m/>
    <m/>
    <m/>
    <m/>
    <m/>
    <m/>
    <m/>
    <m/>
    <s v="No"/>
    <m/>
    <m/>
    <m/>
    <m/>
    <m/>
    <x v="0"/>
    <s v="Muy importante"/>
    <s v="Muy importante"/>
    <s v="Importante"/>
    <s v="Poco importante"/>
    <s v="Importante"/>
    <s v="Muy importante"/>
    <s v="Muy importante"/>
    <s v="Ninguna"/>
    <m/>
    <x v="2"/>
    <x v="2"/>
    <x v="0"/>
    <x v="1"/>
    <x v="1"/>
    <x v="0"/>
    <x v="0"/>
    <x v="0"/>
    <x v="0"/>
    <x v="0"/>
    <x v="0"/>
    <x v="0"/>
    <m/>
    <s v="Administrador/Contador"/>
    <m/>
    <n v="9"/>
    <n v="39"/>
    <s v="Completo"/>
    <m/>
    <m/>
    <m/>
    <m/>
    <m/>
    <m/>
    <m/>
    <s v="31 a 50 personas ocupadas"/>
    <s v="31 a 50 personas ocupadas"/>
    <x v="0"/>
    <s v="Servicios a las empresas"/>
    <x v="0"/>
    <x v="1"/>
    <x v="0"/>
    <x v="0"/>
    <x v="0"/>
    <x v="0"/>
    <x v="1"/>
    <x v="1"/>
    <x v="0"/>
    <x v="0"/>
    <x v="1"/>
    <x v="0"/>
    <x v="0"/>
    <x v="0"/>
    <x v="0"/>
    <x v="1"/>
    <x v="0"/>
    <x v="1"/>
    <x v="0"/>
    <x v="1"/>
    <x v="0"/>
    <x v="1"/>
    <x v="0"/>
    <x v="0"/>
    <x v="1"/>
    <x v="0"/>
    <x v="0"/>
    <s v="INDUSTRIAS GRÁFICAS"/>
    <m/>
    <m/>
    <m/>
    <m/>
    <m/>
    <s v="INDUSTRIAS GRÁFICAS"/>
    <m/>
    <m/>
    <m/>
    <m/>
    <m/>
    <n v="5.2413793103448301"/>
    <x v="2"/>
    <x v="2"/>
    <x v="0"/>
    <x v="0"/>
    <x v="0"/>
    <s v="Total"/>
  </r>
  <r>
    <n v="25507"/>
    <x v="0"/>
    <x v="0"/>
    <s v="San Roque"/>
    <n v="14101"/>
    <s v="CONFECCION DE PRENDAS DE VESTIR EXTERIOR"/>
    <s v="Industria"/>
    <s v="Manufactura"/>
    <s v="Grandes (con 51 o más personas ocupadas)"/>
    <n v="24072024"/>
    <n v="24"/>
    <s v="Julio"/>
    <s v="Año Resultado Final"/>
    <n v="11"/>
    <n v="2"/>
    <n v="24072024"/>
    <n v="24"/>
    <s v="Julio"/>
    <s v="Año Resultado Final"/>
    <n v="1974"/>
    <n v="49"/>
    <x v="1"/>
    <s v="CONFECCION DE PRENDAS DE VESTIR EXTERIOR"/>
    <s v="Confección de prendas de vestir exterior, excepto prendas de cuero y piel"/>
    <s v="Casa Matriz"/>
    <x v="1"/>
    <n v="11"/>
    <n v="10"/>
    <n v="250"/>
    <n v="246"/>
    <n v="80"/>
    <n v="166"/>
    <n v="80"/>
    <n v="166"/>
    <n v="0"/>
    <n v="0"/>
    <n v="0"/>
    <n v="0"/>
    <n v="181"/>
    <n v="0"/>
    <n v="0"/>
    <n v="0"/>
    <n v="10"/>
    <n v="50"/>
    <n v="5"/>
    <n v="0"/>
    <n v="246"/>
    <n v="246"/>
    <n v="0"/>
    <n v="0"/>
    <n v="0"/>
    <n v="0"/>
    <n v="181"/>
    <n v="0"/>
    <n v="0"/>
    <n v="0"/>
    <n v="10"/>
    <n v="50"/>
    <n v="5"/>
    <n v="0"/>
    <n v="246"/>
    <x v="0"/>
    <m/>
    <m/>
    <x v="1"/>
    <m/>
    <m/>
    <x v="1"/>
    <s v="Decisión del directorio/propietarios de la empresa"/>
    <m/>
    <x v="0"/>
    <m/>
    <m/>
    <x v="0"/>
    <m/>
    <m/>
    <x v="1"/>
    <m/>
    <n v="5223"/>
    <s v="VENDEDOR DE SALON"/>
    <s v="Sí"/>
    <s v="No"/>
    <s v="Sí"/>
    <n v="7533"/>
    <s v="COSTURERO"/>
    <s v="No"/>
    <s v="Sí"/>
    <s v="Sí"/>
    <n v="4419"/>
    <s v="AUXILIAR ADMINISTRATIVO"/>
    <s v="Sí"/>
    <s v="No"/>
    <m/>
    <m/>
    <m/>
    <m/>
    <m/>
    <m/>
    <m/>
    <m/>
    <s v="Candidatos sin capacitación o habilidades técnicas necesarios"/>
    <m/>
    <m/>
    <m/>
    <m/>
    <m/>
    <m/>
    <m/>
    <m/>
    <m/>
    <m/>
    <m/>
    <m/>
    <m/>
    <m/>
    <m/>
    <m/>
    <s v="Capacitar a los trabajadores actuales para que puedan cumplir funciones que estaban asignadas a esa vacante"/>
    <m/>
    <m/>
    <m/>
    <m/>
    <m/>
    <m/>
    <m/>
    <m/>
    <m/>
    <x v="1"/>
    <x v="0"/>
    <x v="0"/>
    <x v="0"/>
    <x v="0"/>
    <x v="0"/>
    <x v="0"/>
    <x v="1"/>
    <x v="0"/>
    <x v="0"/>
    <x v="0"/>
    <x v="1"/>
    <x v="0"/>
    <m/>
    <m/>
    <m/>
    <s v="Redes sociales de la empresa (Facebook, Twitter, Instagram, etc)"/>
    <m/>
    <m/>
    <s v="Recomendaciones de trabajadores de la empresa u otros actores"/>
    <m/>
    <s v="Ferias de empleo"/>
    <m/>
    <m/>
    <s v="Banco de currículos de la empresa"/>
    <m/>
    <m/>
    <x v="0"/>
    <x v="0"/>
    <x v="0"/>
    <x v="1"/>
    <x v="0"/>
    <x v="1"/>
    <x v="0"/>
    <x v="2"/>
    <x v="1"/>
    <x v="1"/>
    <s v="Ninguna"/>
    <m/>
    <m/>
    <m/>
    <m/>
    <m/>
    <m/>
    <x v="1"/>
    <m/>
    <m/>
    <x v="1"/>
    <m/>
    <m/>
    <m/>
    <x v="1"/>
    <x v="1"/>
    <x v="1"/>
    <x v="1"/>
    <x v="1"/>
    <x v="1"/>
    <m/>
    <m/>
    <x v="2"/>
    <s v="Probable"/>
    <s v="Probable"/>
    <s v="Poco probable"/>
    <s v="Probable"/>
    <s v="Probable"/>
    <x v="2"/>
    <m/>
    <m/>
    <m/>
    <m/>
    <m/>
    <m/>
    <m/>
    <m/>
    <m/>
    <m/>
    <m/>
    <m/>
    <m/>
    <m/>
    <m/>
    <m/>
    <m/>
    <m/>
    <m/>
    <m/>
    <m/>
    <m/>
    <m/>
    <m/>
    <m/>
    <m/>
    <m/>
    <m/>
    <m/>
    <m/>
    <m/>
    <m/>
    <m/>
    <m/>
    <m/>
    <x v="0"/>
    <m/>
    <m/>
    <m/>
    <m/>
    <m/>
    <m/>
    <m/>
    <m/>
    <m/>
    <x v="1"/>
    <x v="0"/>
    <x v="0"/>
    <x v="1"/>
    <x v="1"/>
    <x v="0"/>
    <x v="0"/>
    <x v="0"/>
    <m/>
    <x v="0"/>
    <s v="CAPACITACION DE EXCEL INTERMEDIO A AVANZADO"/>
    <s v="Microsoft Excel básico y avanzado"/>
    <s v="AUXILIAR ADMINISTRATIVO"/>
    <n v="4419"/>
    <s v="CAPACITACION DE ATENCION AL CLIENTE"/>
    <s v="Técnicas de recepción y atención al cliente"/>
    <s v="VENDEDOR DE SALON"/>
    <n v="5223"/>
    <m/>
    <m/>
    <m/>
    <m/>
    <m/>
    <m/>
    <m/>
    <m/>
    <m/>
    <m/>
    <m/>
    <m/>
    <m/>
    <m/>
    <m/>
    <m/>
    <s v="Si"/>
    <s v="No"/>
    <m/>
    <m/>
    <m/>
    <m/>
    <x v="0"/>
    <s v="Importante"/>
    <s v="Importante"/>
    <s v="Importante"/>
    <s v="Importante"/>
    <s v="Importante"/>
    <s v="Muy importante"/>
    <s v="Muy importante"/>
    <s v="Ninguna"/>
    <m/>
    <x v="0"/>
    <x v="2"/>
    <x v="0"/>
    <x v="0"/>
    <x v="0"/>
    <x v="0"/>
    <x v="1"/>
    <x v="1"/>
    <x v="0"/>
    <x v="1"/>
    <x v="0"/>
    <x v="0"/>
    <m/>
    <s v="Jefe / Encargado (no propietario)"/>
    <m/>
    <n v="14"/>
    <n v="16"/>
    <s v="Completo"/>
    <m/>
    <m/>
    <m/>
    <m/>
    <m/>
    <m/>
    <s v="NINGUNA"/>
    <s v="51 y más personas ocupadas"/>
    <s v="51 y más personas ocupadas"/>
    <x v="1"/>
    <s v="Manufactura"/>
    <x v="0"/>
    <x v="0"/>
    <x v="0"/>
    <x v="1"/>
    <x v="1"/>
    <x v="0"/>
    <x v="1"/>
    <x v="0"/>
    <x v="0"/>
    <x v="0"/>
    <x v="1"/>
    <x v="0"/>
    <x v="0"/>
    <x v="0"/>
    <x v="0"/>
    <x v="0"/>
    <x v="0"/>
    <x v="0"/>
    <x v="0"/>
    <x v="1"/>
    <x v="0"/>
    <x v="0"/>
    <x v="1"/>
    <x v="0"/>
    <x v="0"/>
    <x v="0"/>
    <x v="0"/>
    <s v="OFIMATICA"/>
    <s v="ATENCIÓN AL CLIENTE, RECEPCIÓN"/>
    <m/>
    <m/>
    <m/>
    <m/>
    <s v="TIC"/>
    <s v="ADMINISTRACIÓN Y GESTIÓN"/>
    <m/>
    <m/>
    <m/>
    <m/>
    <n v="1"/>
    <x v="2"/>
    <x v="2"/>
    <x v="1"/>
    <x v="0"/>
    <x v="0"/>
    <s v="Total"/>
  </r>
  <r>
    <n v="25572"/>
    <x v="0"/>
    <x v="0"/>
    <s v="San Roque"/>
    <n v="65120"/>
    <s v="SERVICIOS DE SEGURO DE MEDICINA PREPAGA"/>
    <s v="Servicio"/>
    <s v="Intermediación financiera"/>
    <s v="Grandes (con 51 o más personas ocupadas)"/>
    <n v="1082024"/>
    <n v="1"/>
    <s v="Agosto"/>
    <s v="Año Resultado Final"/>
    <n v="15"/>
    <n v="12"/>
    <n v="1082024"/>
    <n v="1"/>
    <s v="Agosto"/>
    <s v="Año Resultado Final"/>
    <n v="1997"/>
    <n v="26"/>
    <x v="2"/>
    <s v="SERVICIOS DE MEDICINA PREPAGA"/>
    <s v="Seguros generales"/>
    <s v="Casa Matriz"/>
    <x v="1"/>
    <n v="5"/>
    <n v="2"/>
    <n v="336"/>
    <n v="323"/>
    <n v="118"/>
    <n v="205"/>
    <n v="118"/>
    <n v="205"/>
    <n v="0"/>
    <n v="0"/>
    <n v="0"/>
    <n v="0"/>
    <n v="52"/>
    <n v="0"/>
    <n v="68"/>
    <n v="0"/>
    <n v="49"/>
    <n v="154"/>
    <n v="0"/>
    <n v="0"/>
    <n v="323"/>
    <n v="323"/>
    <n v="0"/>
    <n v="0"/>
    <n v="0"/>
    <n v="0"/>
    <n v="52"/>
    <n v="0"/>
    <n v="68"/>
    <n v="0"/>
    <n v="49"/>
    <n v="154"/>
    <n v="0"/>
    <n v="0"/>
    <n v="323"/>
    <x v="1"/>
    <s v="Ley de empleo parcial (Ley 6339/19, Decreto 2817/19, Resolución MTESS 951/22)"/>
    <m/>
    <x v="0"/>
    <s v="Decisión del directorio/propietarios de la empresa"/>
    <m/>
    <x v="1"/>
    <s v="Decisión del directorio/propietarios de la empresa"/>
    <m/>
    <x v="1"/>
    <s v="Decisión del directorio/propietarios de la empresa"/>
    <m/>
    <x v="0"/>
    <m/>
    <m/>
    <x v="1"/>
    <m/>
    <n v="4222"/>
    <s v="OPERADOR DE CALL CENTER"/>
    <s v="Sí"/>
    <s v="No"/>
    <s v="Sí"/>
    <n v="4419"/>
    <s v="AUXILIAR ADMINISTRATIVO"/>
    <s v="Sí"/>
    <s v="No"/>
    <s v="No"/>
    <m/>
    <m/>
    <m/>
    <m/>
    <m/>
    <m/>
    <m/>
    <m/>
    <m/>
    <m/>
    <m/>
    <m/>
    <m/>
    <m/>
    <m/>
    <m/>
    <m/>
    <m/>
    <m/>
    <m/>
    <m/>
    <m/>
    <m/>
    <m/>
    <m/>
    <m/>
    <m/>
    <m/>
    <m/>
    <m/>
    <m/>
    <m/>
    <m/>
    <m/>
    <m/>
    <m/>
    <m/>
    <m/>
    <m/>
    <x v="0"/>
    <x v="0"/>
    <x v="0"/>
    <x v="0"/>
    <x v="0"/>
    <x v="0"/>
    <x v="0"/>
    <x v="1"/>
    <x v="1"/>
    <x v="0"/>
    <x v="0"/>
    <x v="0"/>
    <x v="0"/>
    <m/>
    <m/>
    <s v="Plataforma web privada gratuita (Bolsas de trabajo) (excluyendo redes sociales)"/>
    <m/>
    <m/>
    <s v="Redes de profesionales o egresados"/>
    <m/>
    <s v="Contratación de empresas de reclutamiento"/>
    <s v="Ferias de empleo"/>
    <m/>
    <m/>
    <s v="Banco de currículos de la empresa"/>
    <m/>
    <m/>
    <x v="0"/>
    <x v="0"/>
    <x v="0"/>
    <x v="1"/>
    <x v="0"/>
    <x v="1"/>
    <x v="0"/>
    <x v="2"/>
    <x v="0"/>
    <x v="2"/>
    <s v="Ninguna"/>
    <m/>
    <m/>
    <m/>
    <m/>
    <m/>
    <m/>
    <x v="1"/>
    <m/>
    <m/>
    <x v="0"/>
    <m/>
    <m/>
    <m/>
    <x v="1"/>
    <x v="1"/>
    <x v="1"/>
    <x v="0"/>
    <x v="1"/>
    <x v="1"/>
    <m/>
    <m/>
    <x v="2"/>
    <s v="Probable"/>
    <s v="Poco probable"/>
    <s v="Poco probable"/>
    <s v="Probable"/>
    <s v="Muy probable"/>
    <x v="2"/>
    <m/>
    <m/>
    <m/>
    <m/>
    <m/>
    <m/>
    <m/>
    <m/>
    <m/>
    <m/>
    <m/>
    <m/>
    <m/>
    <m/>
    <m/>
    <m/>
    <m/>
    <m/>
    <m/>
    <m/>
    <m/>
    <m/>
    <m/>
    <m/>
    <m/>
    <m/>
    <m/>
    <m/>
    <m/>
    <m/>
    <m/>
    <m/>
    <m/>
    <m/>
    <m/>
    <x v="0"/>
    <m/>
    <m/>
    <m/>
    <m/>
    <m/>
    <m/>
    <m/>
    <m/>
    <m/>
    <x v="1"/>
    <x v="1"/>
    <x v="0"/>
    <x v="0"/>
    <x v="0"/>
    <x v="0"/>
    <x v="0"/>
    <x v="0"/>
    <m/>
    <x v="0"/>
    <s v="CAPACITACION SOPORTE DE TECNICO EN INFORMATICA"/>
    <s v="Redes y sistemas informáticos"/>
    <s v="TECNICO DE INFORMATICA"/>
    <n v="3511"/>
    <s v="CAPACITACION DE PROGRAMACION DE SOFTWARE"/>
    <s v="Redes y sistemas informáticos"/>
    <s v="DESARROLLADORES WED"/>
    <n v="2513"/>
    <s v="CAPACITACION DE SALUD Y SEGURIDAD OCUPACIONAL"/>
    <s v="Seguridad industrial y salud ocupacional"/>
    <s v="AUXILIARES DE DESARROLLO ORGANIZACIONAL"/>
    <n v="4416"/>
    <s v="CAPACITACION DE MANTENIMIENTOS DE EQUIPOS DE REFRIGERACION"/>
    <s v="Técnicas de refrigeracion y climatización"/>
    <s v="AUXILIAR MANTENIMIENTO"/>
    <n v="9622"/>
    <s v="LEGISLACION LABORAL"/>
    <s v="Legislación laboral y seguridad social"/>
    <s v="AUXILIAR DE RECURSOS HUMANOS"/>
    <n v="4416"/>
    <s v="ATENCION AL CLIENTE"/>
    <s v="Técnicas de recepción y atención al cliente"/>
    <s v="CALL CENTER"/>
    <n v="4222"/>
    <s v="Si"/>
    <s v="Si"/>
    <s v="Si"/>
    <s v="Si"/>
    <s v="Si"/>
    <s v="No"/>
    <x v="1"/>
    <s v="Muy importante"/>
    <s v="Muy importante"/>
    <s v="Muy importante"/>
    <s v="Muy importante"/>
    <s v="Muy importante"/>
    <s v="Muy importante"/>
    <s v="Muy importante"/>
    <s v="Ninguna"/>
    <m/>
    <x v="0"/>
    <x v="1"/>
    <x v="1"/>
    <x v="0"/>
    <x v="0"/>
    <x v="0"/>
    <x v="1"/>
    <x v="0"/>
    <x v="0"/>
    <x v="1"/>
    <x v="0"/>
    <x v="0"/>
    <m/>
    <s v="Gerente / Directivo"/>
    <m/>
    <n v="17"/>
    <n v="5"/>
    <s v="Completo"/>
    <m/>
    <m/>
    <m/>
    <m/>
    <m/>
    <m/>
    <m/>
    <s v="51 y más personas ocupadas"/>
    <s v="51 y más personas ocupadas"/>
    <x v="0"/>
    <s v="Intermediación financiera"/>
    <x v="0"/>
    <x v="0"/>
    <x v="0"/>
    <x v="1"/>
    <x v="0"/>
    <x v="0"/>
    <x v="0"/>
    <x v="0"/>
    <x v="0"/>
    <x v="0"/>
    <x v="1"/>
    <x v="0"/>
    <x v="0"/>
    <x v="0"/>
    <x v="0"/>
    <x v="0"/>
    <x v="0"/>
    <x v="0"/>
    <x v="0"/>
    <x v="0"/>
    <x v="1"/>
    <x v="0"/>
    <x v="0"/>
    <x v="0"/>
    <x v="0"/>
    <x v="0"/>
    <x v="1"/>
    <s v="SOPORTE TÉCNICO Y REDES"/>
    <s v="HERRAMIENTAS DE ANÁLISIS DE DATOS"/>
    <s v="SALUD Y SEGURIDAD OCUPACIONAL"/>
    <s v="ELECTRICIDAD Y ELECTRONICA"/>
    <s v="LEYES LABORALES, JUDICIALES, TRIBUTARIAS"/>
    <s v="ATENCIÓN AL CLIENTE, RECEPCIÓN"/>
    <s v="TIC"/>
    <s v="TIC"/>
    <s v="SALUD Y SEGURIDAD OCUPACIONAL"/>
    <s v="ELECTRICIDAD Y ELECTRONICA"/>
    <s v="ADMINISTRACIÓN Y GESTIÓN"/>
    <s v="ADMINISTRACIÓN Y GESTIÓN"/>
    <n v="1"/>
    <x v="1"/>
    <x v="1"/>
    <x v="0"/>
    <x v="0"/>
    <x v="0"/>
    <s v="Total"/>
  </r>
  <r>
    <n v="26139"/>
    <x v="0"/>
    <x v="0"/>
    <s v="Lambaré"/>
    <n v="18110"/>
    <s v="ACTIVIDADES DE IMPRESIONES VARIAS"/>
    <s v="Industria"/>
    <s v="Manufactura"/>
    <s v="Micro (5 a 10 personas ocupadas)"/>
    <n v="11062024"/>
    <n v="11"/>
    <s v="Junio"/>
    <s v="Año Resultado Final"/>
    <n v="14"/>
    <n v="37"/>
    <n v="11062024"/>
    <n v="11"/>
    <s v="Junio"/>
    <s v="Año Resultado Final"/>
    <n v="1983"/>
    <n v="40"/>
    <x v="1"/>
    <s v="ACTIVIDADES DE IMPRESIÓN"/>
    <s v="Actividades de impresión"/>
    <s v="Único"/>
    <x v="0"/>
    <m/>
    <m/>
    <n v="7"/>
    <n v="7"/>
    <n v="6"/>
    <n v="1"/>
    <n v="57.636363636363669"/>
    <n v="9.6060606060606109"/>
    <n v="0"/>
    <n v="0"/>
    <n v="0"/>
    <n v="0"/>
    <n v="19.212121212121222"/>
    <n v="48.030303030303052"/>
    <n v="0"/>
    <n v="0"/>
    <n v="0"/>
    <n v="0"/>
    <n v="0"/>
    <n v="0"/>
    <n v="67.242424242424278"/>
    <n v="7"/>
    <n v="0"/>
    <n v="0"/>
    <n v="0"/>
    <n v="0"/>
    <n v="2"/>
    <n v="5"/>
    <n v="0"/>
    <n v="0"/>
    <n v="0"/>
    <n v="0"/>
    <n v="0"/>
    <n v="0"/>
    <n v="7"/>
    <x v="1"/>
    <s v="Decisión del directorio/propietarios de la empresa"/>
    <m/>
    <x v="1"/>
    <m/>
    <m/>
    <x v="1"/>
    <s v="Decisión del directorio/propietarios de la empresa"/>
    <m/>
    <x v="0"/>
    <m/>
    <m/>
    <x v="0"/>
    <m/>
    <m/>
    <x v="0"/>
    <m/>
    <m/>
    <m/>
    <m/>
    <m/>
    <m/>
    <m/>
    <m/>
    <m/>
    <m/>
    <m/>
    <m/>
    <m/>
    <m/>
    <m/>
    <m/>
    <m/>
    <m/>
    <m/>
    <m/>
    <m/>
    <m/>
    <m/>
    <m/>
    <m/>
    <m/>
    <m/>
    <m/>
    <m/>
    <m/>
    <m/>
    <m/>
    <m/>
    <m/>
    <m/>
    <m/>
    <m/>
    <m/>
    <m/>
    <m/>
    <m/>
    <m/>
    <m/>
    <m/>
    <m/>
    <m/>
    <m/>
    <m/>
    <m/>
    <m/>
    <x v="0"/>
    <x v="1"/>
    <x v="0"/>
    <x v="1"/>
    <x v="0"/>
    <x v="1"/>
    <x v="0"/>
    <x v="1"/>
    <x v="0"/>
    <x v="1"/>
    <x v="1"/>
    <x v="1"/>
    <x v="0"/>
    <m/>
    <m/>
    <m/>
    <s v="Redes sociales de la empresa (Facebook, Twitter, Instagram, etc)"/>
    <m/>
    <m/>
    <m/>
    <m/>
    <m/>
    <s v="Avisos en las inmediaciones de la empresa"/>
    <s v="Contactos personales del empleador"/>
    <m/>
    <m/>
    <m/>
    <x v="0"/>
    <x v="0"/>
    <x v="0"/>
    <x v="2"/>
    <x v="0"/>
    <x v="2"/>
    <x v="1"/>
    <x v="0"/>
    <x v="1"/>
    <x v="1"/>
    <s v="Ninguna"/>
    <m/>
    <m/>
    <m/>
    <m/>
    <m/>
    <m/>
    <x v="1"/>
    <m/>
    <m/>
    <x v="1"/>
    <m/>
    <m/>
    <m/>
    <x v="1"/>
    <x v="1"/>
    <x v="1"/>
    <x v="1"/>
    <x v="1"/>
    <x v="1"/>
    <m/>
    <m/>
    <x v="0"/>
    <s v="Probable"/>
    <s v="Poco probable"/>
    <s v="Poco probable"/>
    <s v="Poco probable"/>
    <s v="Poco probable"/>
    <x v="1"/>
    <m/>
    <m/>
    <m/>
    <m/>
    <m/>
    <m/>
    <m/>
    <m/>
    <m/>
    <m/>
    <m/>
    <m/>
    <m/>
    <m/>
    <m/>
    <m/>
    <m/>
    <m/>
    <m/>
    <m/>
    <m/>
    <m/>
    <m/>
    <m/>
    <m/>
    <m/>
    <m/>
    <m/>
    <m/>
    <m/>
    <m/>
    <m/>
    <m/>
    <m/>
    <m/>
    <x v="1"/>
    <m/>
    <m/>
    <m/>
    <s v="La empresa no dispone de tiempo para capacitar a sus trabajadores"/>
    <m/>
    <m/>
    <s v="Muchos trabajadores son temporales y puede que no permanezcan en nuestra empresa"/>
    <m/>
    <m/>
    <x v="1"/>
    <x v="1"/>
    <x v="1"/>
    <x v="1"/>
    <x v="0"/>
    <x v="0"/>
    <x v="0"/>
    <x v="0"/>
    <m/>
    <x v="2"/>
    <m/>
    <m/>
    <m/>
    <m/>
    <m/>
    <m/>
    <m/>
    <m/>
    <m/>
    <m/>
    <m/>
    <m/>
    <m/>
    <m/>
    <m/>
    <m/>
    <m/>
    <m/>
    <m/>
    <m/>
    <m/>
    <m/>
    <m/>
    <m/>
    <m/>
    <m/>
    <m/>
    <m/>
    <m/>
    <m/>
    <x v="2"/>
    <s v="Poco importante"/>
    <s v="Importante"/>
    <s v="Importante"/>
    <s v="Importante"/>
    <s v="Importante"/>
    <s v="Importante"/>
    <s v="Muy importante"/>
    <s v="Ninguna"/>
    <m/>
    <x v="2"/>
    <x v="2"/>
    <x v="0"/>
    <x v="0"/>
    <x v="0"/>
    <x v="0"/>
    <x v="1"/>
    <x v="1"/>
    <x v="0"/>
    <x v="1"/>
    <x v="0"/>
    <x v="0"/>
    <m/>
    <s v="Gerente / Directivo"/>
    <m/>
    <n v="16"/>
    <n v="50"/>
    <s v="Completo"/>
    <m/>
    <m/>
    <m/>
    <m/>
    <m/>
    <m/>
    <m/>
    <s v="5 a 10 personas ocupadas"/>
    <s v="5 a 10 personas ocupadas"/>
    <x v="1"/>
    <s v="Manufactura"/>
    <x v="0"/>
    <x v="0"/>
    <x v="0"/>
    <x v="0"/>
    <x v="0"/>
    <x v="0"/>
    <x v="0"/>
    <x v="0"/>
    <x v="0"/>
    <x v="0"/>
    <x v="1"/>
    <x v="0"/>
    <x v="0"/>
    <x v="0"/>
    <x v="0"/>
    <x v="0"/>
    <x v="0"/>
    <x v="0"/>
    <x v="0"/>
    <x v="1"/>
    <x v="0"/>
    <x v="1"/>
    <x v="0"/>
    <x v="0"/>
    <x v="0"/>
    <x v="0"/>
    <x v="0"/>
    <m/>
    <m/>
    <m/>
    <m/>
    <m/>
    <m/>
    <m/>
    <m/>
    <m/>
    <m/>
    <m/>
    <m/>
    <n v="9.6060606060606109"/>
    <x v="0"/>
    <x v="0"/>
    <x v="1"/>
    <x v="1"/>
    <x v="2"/>
    <s v="Total"/>
  </r>
  <r>
    <n v="26415"/>
    <x v="0"/>
    <x v="0"/>
    <s v="Lambaré"/>
    <n v="46632"/>
    <s v="VENTA AL POR MAYOR DE MATERIALES DE CONSTRUCCION"/>
    <s v="Comercio"/>
    <s v="Comercio"/>
    <s v="Pequeñas (11 a 30 personas ocupadas)"/>
    <n v="10072024"/>
    <n v="10"/>
    <s v="Julio"/>
    <s v="Año Resultado Final"/>
    <n v="9"/>
    <n v="30"/>
    <n v="24072024"/>
    <n v="24"/>
    <s v="Julio"/>
    <s v="Año Resultado Final"/>
    <n v="1984"/>
    <n v="39"/>
    <x v="1"/>
    <s v="VENTA DE MATERIALES DE CONSTRUCCIÓN AL POR MAYOR"/>
    <s v="Comercio al por mayor de materiales de construcción"/>
    <s v="Casa Matriz"/>
    <x v="1"/>
    <n v="2"/>
    <n v="2"/>
    <n v="25"/>
    <n v="25"/>
    <n v="23"/>
    <n v="2"/>
    <n v="712.11538461538544"/>
    <n v="61.923076923076998"/>
    <n v="0"/>
    <n v="0"/>
    <n v="0"/>
    <n v="0"/>
    <n v="743.076923076924"/>
    <n v="0"/>
    <n v="0"/>
    <n v="0"/>
    <n v="0"/>
    <n v="30.961538461538499"/>
    <n v="0"/>
    <n v="0"/>
    <n v="774.03846153846246"/>
    <n v="25"/>
    <n v="0"/>
    <n v="0"/>
    <n v="0"/>
    <n v="0"/>
    <n v="24"/>
    <n v="0"/>
    <n v="0"/>
    <n v="0"/>
    <n v="0"/>
    <n v="1"/>
    <n v="0"/>
    <n v="0"/>
    <n v="25"/>
    <x v="1"/>
    <s v="Decisión del directorio/propietarios de la empresa"/>
    <m/>
    <x v="0"/>
    <s v="Decisión del directorio/propietarios de la empresa"/>
    <m/>
    <x v="1"/>
    <s v="Decisión del directorio/propietarios de la empresa"/>
    <m/>
    <x v="0"/>
    <m/>
    <m/>
    <x v="0"/>
    <m/>
    <m/>
    <x v="1"/>
    <m/>
    <n v="8332"/>
    <s v="CHOFER DE CAMION"/>
    <s v="Sí"/>
    <s v="No"/>
    <s v="No"/>
    <m/>
    <m/>
    <m/>
    <m/>
    <m/>
    <m/>
    <m/>
    <m/>
    <m/>
    <m/>
    <m/>
    <m/>
    <m/>
    <m/>
    <m/>
    <m/>
    <m/>
    <m/>
    <m/>
    <m/>
    <m/>
    <m/>
    <m/>
    <m/>
    <m/>
    <m/>
    <m/>
    <m/>
    <m/>
    <m/>
    <m/>
    <m/>
    <m/>
    <m/>
    <m/>
    <m/>
    <m/>
    <m/>
    <m/>
    <m/>
    <m/>
    <m/>
    <m/>
    <m/>
    <x v="0"/>
    <x v="0"/>
    <x v="0"/>
    <x v="0"/>
    <x v="0"/>
    <x v="0"/>
    <x v="0"/>
    <x v="1"/>
    <x v="0"/>
    <x v="0"/>
    <x v="1"/>
    <x v="1"/>
    <x v="0"/>
    <m/>
    <m/>
    <m/>
    <s v="Redes sociales de la empresa (Facebook, Twitter, Instagram, etc)"/>
    <m/>
    <m/>
    <m/>
    <m/>
    <m/>
    <s v="Avisos en las inmediaciones de la empresa"/>
    <s v="Contactos personales del empleador"/>
    <m/>
    <m/>
    <m/>
    <x v="0"/>
    <x v="0"/>
    <x v="0"/>
    <x v="1"/>
    <x v="0"/>
    <x v="0"/>
    <x v="0"/>
    <x v="2"/>
    <x v="1"/>
    <x v="0"/>
    <s v="Ninguna"/>
    <m/>
    <m/>
    <m/>
    <m/>
    <m/>
    <m/>
    <x v="2"/>
    <m/>
    <m/>
    <x v="1"/>
    <s v="Ambos"/>
    <m/>
    <m/>
    <x v="0"/>
    <x v="0"/>
    <x v="0"/>
    <x v="0"/>
    <x v="0"/>
    <x v="0"/>
    <m/>
    <m/>
    <x v="2"/>
    <s v="Poco probable"/>
    <s v="Poco probable"/>
    <s v="Poco probable"/>
    <s v="Probable"/>
    <s v="Probable"/>
    <x v="0"/>
    <s v="ATENCION AL CLIENTE"/>
    <n v="5223"/>
    <n v="2"/>
    <n v="2"/>
    <n v="2"/>
    <n v="2"/>
    <n v="2"/>
    <s v="chofer de camiones pesados"/>
    <n v="8332"/>
    <n v="4"/>
    <n v="4"/>
    <n v="4"/>
    <n v="4"/>
    <n v="4"/>
    <s v="ayudante de chofer"/>
    <n v="9333"/>
    <n v="8"/>
    <n v="8"/>
    <n v="8"/>
    <n v="8"/>
    <n v="8"/>
    <m/>
    <m/>
    <m/>
    <m/>
    <m/>
    <m/>
    <m/>
    <m/>
    <m/>
    <m/>
    <m/>
    <m/>
    <m/>
    <m/>
    <x v="0"/>
    <m/>
    <m/>
    <m/>
    <m/>
    <m/>
    <m/>
    <m/>
    <m/>
    <m/>
    <x v="0"/>
    <x v="0"/>
    <x v="0"/>
    <x v="0"/>
    <x v="1"/>
    <x v="1"/>
    <x v="0"/>
    <x v="0"/>
    <m/>
    <x v="0"/>
    <s v="TÉCNICO EN MANTENIMIENTO DE MAQUINARIAS PESADAS"/>
    <s v="Operación y mantenimiento de maquinarias de la construcción"/>
    <s v="MECÁNICO"/>
    <n v="7233"/>
    <s v="TÉCNICO ATENCION AL CLIENTE"/>
    <s v="Técnicas de recepción y atención al cliente"/>
    <s v="ATENCIÓN AL CLIENTE"/>
    <n v="5223"/>
    <m/>
    <m/>
    <m/>
    <m/>
    <m/>
    <m/>
    <m/>
    <m/>
    <m/>
    <m/>
    <m/>
    <m/>
    <m/>
    <m/>
    <m/>
    <m/>
    <s v="Si"/>
    <s v="No"/>
    <m/>
    <m/>
    <m/>
    <m/>
    <x v="0"/>
    <s v="Importante"/>
    <s v="Importante"/>
    <s v="Importante"/>
    <s v="Importante"/>
    <s v="Importante"/>
    <s v="Importante"/>
    <s v="Importante"/>
    <s v="Ninguna"/>
    <m/>
    <x v="0"/>
    <x v="1"/>
    <x v="0"/>
    <x v="0"/>
    <x v="0"/>
    <x v="0"/>
    <x v="0"/>
    <x v="0"/>
    <x v="0"/>
    <x v="0"/>
    <x v="0"/>
    <x v="0"/>
    <m/>
    <s v="Administrador/Contador"/>
    <m/>
    <n v="8"/>
    <n v="8"/>
    <s v="Completo"/>
    <m/>
    <m/>
    <m/>
    <m/>
    <m/>
    <m/>
    <m/>
    <s v="11 a 30 personas ocupadas"/>
    <s v="11 a 30 personas ocupadas"/>
    <x v="2"/>
    <s v="Comercio"/>
    <x v="0"/>
    <x v="0"/>
    <x v="0"/>
    <x v="0"/>
    <x v="0"/>
    <x v="0"/>
    <x v="0"/>
    <x v="1"/>
    <x v="0"/>
    <x v="0"/>
    <x v="1"/>
    <x v="0"/>
    <x v="0"/>
    <x v="1"/>
    <x v="0"/>
    <x v="0"/>
    <x v="1"/>
    <x v="1"/>
    <x v="0"/>
    <x v="1"/>
    <x v="0"/>
    <x v="1"/>
    <x v="1"/>
    <x v="0"/>
    <x v="1"/>
    <x v="0"/>
    <x v="0"/>
    <s v="USO Y REPARACIÓN DE MAQUINARIAS, HERRAMIENTAS Y EQUIPOS"/>
    <s v="ATENCIÓN AL CLIENTE, RECEPCIÓN"/>
    <m/>
    <m/>
    <m/>
    <m/>
    <s v="USO Y REPARACIÓN DE MAQUINARIAS, HERRAMIENTAS Y EQUIPOS"/>
    <s v="ADMINISTRACIÓN Y GESTIÓN"/>
    <m/>
    <m/>
    <m/>
    <m/>
    <n v="30.961538461538499"/>
    <x v="1"/>
    <x v="1"/>
    <x v="0"/>
    <x v="0"/>
    <x v="0"/>
    <s v="Total"/>
  </r>
  <r>
    <n v="26434"/>
    <x v="0"/>
    <x v="0"/>
    <s v="San Roque"/>
    <n v="14101"/>
    <s v="CONFECCION DE VAQUEROS"/>
    <s v="Industria"/>
    <s v="Manufactura"/>
    <s v="Micro (5 a 10 personas ocupadas)"/>
    <n v="4062024"/>
    <n v="4"/>
    <s v="Junio"/>
    <s v="Año Resultado Final"/>
    <n v="16"/>
    <n v="22"/>
    <n v="5062024"/>
    <n v="5"/>
    <s v="Junio"/>
    <s v="Año Resultado Final"/>
    <n v="2009"/>
    <n v="14"/>
    <x v="0"/>
    <s v="CONFECCION DE PRENDAS DE VESTIR EXTERIOR"/>
    <s v="Confección de prendas de vestir exterior, excepto prendas de cuero y piel"/>
    <s v="Casa Matriz"/>
    <x v="1"/>
    <n v="2"/>
    <n v="2"/>
    <n v="10"/>
    <n v="10"/>
    <n v="8"/>
    <n v="2"/>
    <n v="76.848484848484887"/>
    <n v="19.212121212121222"/>
    <n v="0"/>
    <n v="0"/>
    <n v="0"/>
    <n v="0"/>
    <n v="86.454545454545496"/>
    <n v="0"/>
    <n v="0"/>
    <n v="0"/>
    <n v="9.6060606060606109"/>
    <n v="0"/>
    <n v="0"/>
    <n v="0"/>
    <n v="96.060606060606105"/>
    <n v="10"/>
    <n v="0"/>
    <n v="0"/>
    <n v="0"/>
    <n v="0"/>
    <n v="9"/>
    <n v="0"/>
    <n v="0"/>
    <n v="0"/>
    <n v="1"/>
    <n v="0"/>
    <n v="0"/>
    <n v="0"/>
    <n v="10"/>
    <x v="1"/>
    <s v="Decisión del directorio/propietarios de la empresa"/>
    <m/>
    <x v="1"/>
    <m/>
    <m/>
    <x v="0"/>
    <m/>
    <m/>
    <x v="0"/>
    <m/>
    <m/>
    <x v="0"/>
    <m/>
    <m/>
    <x v="1"/>
    <m/>
    <n v="9321"/>
    <s v="EMPAQUETADORES DE PRENDAS  DE EXTERIOR"/>
    <s v="Sí"/>
    <s v="No"/>
    <s v="No"/>
    <m/>
    <m/>
    <m/>
    <m/>
    <m/>
    <m/>
    <m/>
    <m/>
    <m/>
    <m/>
    <m/>
    <m/>
    <m/>
    <m/>
    <m/>
    <m/>
    <m/>
    <m/>
    <m/>
    <m/>
    <m/>
    <m/>
    <m/>
    <m/>
    <m/>
    <m/>
    <m/>
    <m/>
    <m/>
    <m/>
    <m/>
    <m/>
    <m/>
    <m/>
    <m/>
    <m/>
    <m/>
    <m/>
    <m/>
    <m/>
    <m/>
    <m/>
    <m/>
    <m/>
    <x v="0"/>
    <x v="0"/>
    <x v="0"/>
    <x v="0"/>
    <x v="1"/>
    <x v="0"/>
    <x v="0"/>
    <x v="1"/>
    <x v="0"/>
    <x v="0"/>
    <x v="0"/>
    <x v="0"/>
    <x v="0"/>
    <m/>
    <m/>
    <m/>
    <s v="Redes sociales de la empresa (Facebook, Twitter, Instagram, etc)"/>
    <m/>
    <m/>
    <m/>
    <m/>
    <m/>
    <s v="Avisos en las inmediaciones de la empresa"/>
    <s v="Contactos personales del empleador"/>
    <s v="Banco de currículos de la empresa"/>
    <m/>
    <m/>
    <x v="0"/>
    <x v="0"/>
    <x v="0"/>
    <x v="1"/>
    <x v="0"/>
    <x v="1"/>
    <x v="0"/>
    <x v="2"/>
    <x v="2"/>
    <x v="1"/>
    <s v="Ninguna"/>
    <m/>
    <m/>
    <m/>
    <m/>
    <m/>
    <m/>
    <x v="1"/>
    <m/>
    <m/>
    <x v="1"/>
    <m/>
    <m/>
    <m/>
    <x v="1"/>
    <x v="1"/>
    <x v="1"/>
    <x v="1"/>
    <x v="1"/>
    <x v="1"/>
    <m/>
    <m/>
    <x v="2"/>
    <s v="Probable"/>
    <s v="Poco probable"/>
    <s v="Poco probable"/>
    <s v="Probable"/>
    <s v="Probable"/>
    <x v="2"/>
    <m/>
    <m/>
    <m/>
    <m/>
    <m/>
    <m/>
    <m/>
    <m/>
    <m/>
    <m/>
    <m/>
    <m/>
    <m/>
    <m/>
    <m/>
    <m/>
    <m/>
    <m/>
    <m/>
    <m/>
    <m/>
    <m/>
    <m/>
    <m/>
    <m/>
    <m/>
    <m/>
    <m/>
    <m/>
    <m/>
    <m/>
    <m/>
    <m/>
    <m/>
    <m/>
    <x v="0"/>
    <m/>
    <m/>
    <m/>
    <m/>
    <m/>
    <m/>
    <m/>
    <m/>
    <m/>
    <x v="0"/>
    <x v="0"/>
    <x v="0"/>
    <x v="0"/>
    <x v="1"/>
    <x v="1"/>
    <x v="0"/>
    <x v="0"/>
    <m/>
    <x v="0"/>
    <s v="CAPACITACIONES EN VENTA PARA LAS PRENDAS"/>
    <s v="Técnicas de ventas"/>
    <s v="EMPAQUETADORES"/>
    <n v="9321"/>
    <s v="COSTURAS DE VAQUEROS  Y OLERIAS"/>
    <s v="Corte y confección en industrias"/>
    <s v="CONFECCION DE VAQUERO Y ACABADO"/>
    <n v="8153"/>
    <s v="ADMINISTRACION FINANCIERA"/>
    <s v="Operaciones auxiliares de servicios administrativos"/>
    <s v="ADMINISTRADOR DE EMPRESA"/>
    <n v="2421"/>
    <m/>
    <m/>
    <m/>
    <m/>
    <m/>
    <m/>
    <m/>
    <m/>
    <m/>
    <m/>
    <m/>
    <m/>
    <s v="Si"/>
    <s v="Si"/>
    <s v="No"/>
    <m/>
    <m/>
    <m/>
    <x v="1"/>
    <s v="Importante"/>
    <s v="Importante"/>
    <s v="Importante"/>
    <s v="Importante"/>
    <s v="Muy importante"/>
    <s v="Importante"/>
    <s v="Importante"/>
    <s v="Ninguna"/>
    <m/>
    <x v="2"/>
    <x v="2"/>
    <x v="0"/>
    <x v="0"/>
    <x v="2"/>
    <x v="2"/>
    <x v="0"/>
    <x v="0"/>
    <x v="0"/>
    <x v="0"/>
    <x v="0"/>
    <x v="0"/>
    <m/>
    <s v="Gerente / Directivo"/>
    <m/>
    <n v="10"/>
    <n v="26"/>
    <s v="Completo"/>
    <m/>
    <m/>
    <m/>
    <m/>
    <m/>
    <m/>
    <s v="POR LA MAÑANA COMPLETO"/>
    <s v="5 a 10 personas ocupadas"/>
    <s v="5 a 10 personas ocupadas"/>
    <x v="1"/>
    <s v="Manufactura"/>
    <x v="0"/>
    <x v="0"/>
    <x v="0"/>
    <x v="0"/>
    <x v="0"/>
    <x v="0"/>
    <x v="0"/>
    <x v="0"/>
    <x v="1"/>
    <x v="0"/>
    <x v="1"/>
    <x v="0"/>
    <x v="0"/>
    <x v="0"/>
    <x v="0"/>
    <x v="0"/>
    <x v="0"/>
    <x v="0"/>
    <x v="0"/>
    <x v="0"/>
    <x v="0"/>
    <x v="1"/>
    <x v="0"/>
    <x v="0"/>
    <x v="0"/>
    <x v="1"/>
    <x v="1"/>
    <s v="VENTA"/>
    <s v="TEXTIL Y CONFECCIÓN"/>
    <s v="GESTIÓN FINANCIERA"/>
    <m/>
    <m/>
    <m/>
    <s v="ADMINISTRACIÓN Y GESTIÓN"/>
    <s v="TEXTIL Y CONFECCIÓN"/>
    <s v="ADMINISTRACIÓN Y GESTIÓN"/>
    <m/>
    <m/>
    <m/>
    <n v="9.6060606060606109"/>
    <x v="1"/>
    <x v="1"/>
    <x v="1"/>
    <x v="0"/>
    <x v="0"/>
    <s v="Total"/>
  </r>
  <r>
    <n v="26673"/>
    <x v="0"/>
    <x v="0"/>
    <s v="Lambaré"/>
    <n v="55101"/>
    <s v="SERVICIO DE ALOJAMIENTO EN HOTELES"/>
    <s v="Servicio"/>
    <s v="Restaurantes y hoteles"/>
    <s v="Micro (5 a 10 personas ocupadas)"/>
    <n v="11062024"/>
    <n v="11"/>
    <s v="Junio"/>
    <s v="Año Resultado Final"/>
    <n v="11"/>
    <n v="12"/>
    <n v="17062024"/>
    <n v="17"/>
    <s v="Junio"/>
    <s v="Año Resultado Final"/>
    <n v="1978"/>
    <n v="45"/>
    <x v="1"/>
    <s v="SERVICIOS DE ALOJAMIENTO EN HOTEL"/>
    <s v="Actividades de alojamiento en hoteles"/>
    <s v="Único"/>
    <x v="0"/>
    <m/>
    <m/>
    <n v="15"/>
    <n v="15"/>
    <n v="6"/>
    <n v="9"/>
    <n v="94.3373493975906"/>
    <n v="141.50602409638589"/>
    <n v="0"/>
    <n v="0"/>
    <n v="0"/>
    <n v="0"/>
    <n v="125.7831325301208"/>
    <n v="0"/>
    <n v="47.1686746987953"/>
    <n v="0"/>
    <n v="62.891566265060398"/>
    <n v="0"/>
    <n v="0"/>
    <n v="0"/>
    <n v="235.84337349397649"/>
    <n v="15"/>
    <n v="0"/>
    <n v="0"/>
    <n v="0"/>
    <n v="0"/>
    <n v="8"/>
    <n v="0"/>
    <n v="3"/>
    <n v="0"/>
    <n v="4"/>
    <n v="0"/>
    <n v="0"/>
    <n v="0"/>
    <n v="15"/>
    <x v="0"/>
    <m/>
    <m/>
    <x v="1"/>
    <m/>
    <m/>
    <x v="1"/>
    <s v="Decisión del directorio/propietarios de la empresa"/>
    <m/>
    <x v="1"/>
    <s v="Decisión del directorio/propietarios de la empresa"/>
    <m/>
    <x v="0"/>
    <m/>
    <m/>
    <x v="0"/>
    <m/>
    <m/>
    <m/>
    <m/>
    <m/>
    <m/>
    <m/>
    <m/>
    <m/>
    <m/>
    <m/>
    <m/>
    <m/>
    <m/>
    <m/>
    <m/>
    <m/>
    <m/>
    <m/>
    <m/>
    <m/>
    <m/>
    <m/>
    <m/>
    <m/>
    <m/>
    <m/>
    <m/>
    <m/>
    <m/>
    <m/>
    <m/>
    <m/>
    <m/>
    <m/>
    <m/>
    <m/>
    <m/>
    <m/>
    <m/>
    <m/>
    <m/>
    <m/>
    <m/>
    <m/>
    <m/>
    <m/>
    <m/>
    <m/>
    <m/>
    <x v="1"/>
    <x v="1"/>
    <x v="0"/>
    <x v="0"/>
    <x v="0"/>
    <x v="0"/>
    <x v="0"/>
    <x v="0"/>
    <x v="0"/>
    <x v="0"/>
    <x v="0"/>
    <x v="0"/>
    <x v="0"/>
    <m/>
    <m/>
    <m/>
    <s v="Redes sociales de la empresa (Facebook, Twitter, Instagram, etc)"/>
    <m/>
    <m/>
    <s v="Recomendaciones de trabajadores de la empresa u otros actores"/>
    <m/>
    <m/>
    <s v="Avisos en las inmediaciones de la empresa"/>
    <m/>
    <m/>
    <m/>
    <m/>
    <x v="0"/>
    <x v="0"/>
    <x v="0"/>
    <x v="2"/>
    <x v="0"/>
    <x v="1"/>
    <x v="0"/>
    <x v="0"/>
    <x v="0"/>
    <x v="0"/>
    <s v="Ninguna"/>
    <m/>
    <m/>
    <m/>
    <m/>
    <m/>
    <m/>
    <x v="1"/>
    <m/>
    <m/>
    <x v="3"/>
    <s v="Nuevas contrataciones"/>
    <m/>
    <m/>
    <x v="0"/>
    <x v="1"/>
    <x v="1"/>
    <x v="1"/>
    <x v="0"/>
    <x v="0"/>
    <m/>
    <m/>
    <x v="2"/>
    <s v="Probable"/>
    <s v="Poco probable"/>
    <s v="Poco probable"/>
    <s v="Probable"/>
    <s v="Probable"/>
    <x v="1"/>
    <m/>
    <m/>
    <m/>
    <m/>
    <m/>
    <m/>
    <m/>
    <m/>
    <m/>
    <m/>
    <m/>
    <m/>
    <m/>
    <m/>
    <m/>
    <m/>
    <m/>
    <m/>
    <m/>
    <m/>
    <m/>
    <m/>
    <m/>
    <m/>
    <m/>
    <m/>
    <m/>
    <m/>
    <m/>
    <m/>
    <m/>
    <m/>
    <m/>
    <m/>
    <m/>
    <x v="0"/>
    <m/>
    <m/>
    <m/>
    <m/>
    <m/>
    <m/>
    <m/>
    <m/>
    <m/>
    <x v="0"/>
    <x v="0"/>
    <x v="0"/>
    <x v="1"/>
    <x v="1"/>
    <x v="1"/>
    <x v="0"/>
    <x v="0"/>
    <m/>
    <x v="0"/>
    <s v="TÉCNICO ATENCIÓN AL CLIENTE"/>
    <s v="Técnicas de recepción y atención al cliente"/>
    <s v="MOZO"/>
    <n v="5131"/>
    <s v="TECNICO ATENCION CAJA"/>
    <s v="Operación de caja comercial"/>
    <s v="CAJERO"/>
    <n v="5230"/>
    <s v="LIMPIEZA"/>
    <s v="Limpieza de establecimientos"/>
    <s v="LIMPIADORA"/>
    <n v="9112"/>
    <s v="SERVICIO DE COCINA"/>
    <s v="Cocina"/>
    <s v="COCINERO"/>
    <n v="5120"/>
    <m/>
    <m/>
    <m/>
    <m/>
    <m/>
    <m/>
    <m/>
    <m/>
    <s v="Si"/>
    <s v="Si"/>
    <s v="Si"/>
    <s v="No"/>
    <m/>
    <m/>
    <x v="0"/>
    <s v="Muy importante"/>
    <s v="Muy importante"/>
    <s v="Muy importante"/>
    <s v="Muy importante"/>
    <s v="Muy importante"/>
    <s v="Muy importante"/>
    <s v="Muy importante"/>
    <s v="Ninguna"/>
    <m/>
    <x v="0"/>
    <x v="2"/>
    <x v="0"/>
    <x v="0"/>
    <x v="0"/>
    <x v="0"/>
    <x v="1"/>
    <x v="0"/>
    <x v="0"/>
    <x v="0"/>
    <x v="0"/>
    <x v="0"/>
    <m/>
    <s v="Dueño o propietario"/>
    <m/>
    <n v="7"/>
    <n v="6"/>
    <s v="Completo"/>
    <m/>
    <m/>
    <m/>
    <m/>
    <m/>
    <m/>
    <m/>
    <s v="11 a 30 personas ocupadas"/>
    <s v="11 a 30 personas ocupadas"/>
    <x v="0"/>
    <s v="Restaurantes y hoteles"/>
    <x v="0"/>
    <x v="0"/>
    <x v="0"/>
    <x v="0"/>
    <x v="0"/>
    <x v="0"/>
    <x v="0"/>
    <x v="0"/>
    <x v="0"/>
    <x v="0"/>
    <x v="1"/>
    <x v="0"/>
    <x v="0"/>
    <x v="0"/>
    <x v="0"/>
    <x v="0"/>
    <x v="0"/>
    <x v="0"/>
    <x v="0"/>
    <x v="1"/>
    <x v="0"/>
    <x v="1"/>
    <x v="1"/>
    <x v="0"/>
    <x v="0"/>
    <x v="0"/>
    <x v="1"/>
    <s v="ATENCIÓN AL CLIENTE, RECEPCIÓN"/>
    <s v="USO Y MANEJO DE CAJAS"/>
    <s v="LIMPIEZA"/>
    <s v="GASTRONOMIA"/>
    <m/>
    <m/>
    <s v="ADMINISTRACIÓN Y GESTIÓN"/>
    <s v="ADMINISTRACIÓN Y GESTIÓN"/>
    <s v="OTROS TIPOS DE CAPACITACIONES RELACIONADOS A OTROS SERVICIOS"/>
    <s v="ALIMENTOS"/>
    <m/>
    <m/>
    <n v="15.722891566265099"/>
    <x v="0"/>
    <x v="0"/>
    <x v="0"/>
    <x v="0"/>
    <x v="0"/>
    <s v="Total"/>
  </r>
  <r>
    <n v="26942"/>
    <x v="0"/>
    <x v="0"/>
    <s v="Lambaré"/>
    <n v="55102"/>
    <s v="SERVICIO DE ALOJAMINETO EN MOTEL"/>
    <s v="Servicio"/>
    <s v="Restaurantes y hoteles"/>
    <s v="Micro (5 a 10 personas ocupadas)"/>
    <n v="7062024"/>
    <n v="7"/>
    <s v="Junio"/>
    <s v="Año Resultado Final"/>
    <n v="16"/>
    <n v="16"/>
    <n v="12072024"/>
    <n v="12"/>
    <s v="Julio"/>
    <s v="Año Resultado Final"/>
    <n v="1999"/>
    <n v="24"/>
    <x v="2"/>
    <s v="SERVICIO DE HOSPEDAJE EN MOTELES"/>
    <s v="Actividades de alojamiento en casas de huéspedes y moteles"/>
    <s v="Único"/>
    <x v="0"/>
    <m/>
    <m/>
    <n v="5"/>
    <n v="5"/>
    <n v="3"/>
    <n v="2"/>
    <n v="39.805970149253696"/>
    <n v="26.537313432835798"/>
    <n v="0"/>
    <n v="0"/>
    <n v="0"/>
    <n v="0"/>
    <n v="39.805970149253696"/>
    <n v="0"/>
    <n v="0"/>
    <n v="0"/>
    <n v="26.537313432835798"/>
    <n v="0"/>
    <n v="0"/>
    <n v="0"/>
    <n v="66.343283582089498"/>
    <n v="5"/>
    <n v="0"/>
    <n v="0"/>
    <n v="0"/>
    <n v="0"/>
    <n v="3"/>
    <n v="0"/>
    <n v="0"/>
    <n v="0"/>
    <n v="2"/>
    <n v="0"/>
    <n v="0"/>
    <n v="0"/>
    <n v="5"/>
    <x v="0"/>
    <m/>
    <m/>
    <x v="1"/>
    <m/>
    <m/>
    <x v="1"/>
    <s v="Decisión del directorio/propietarios de la empresa"/>
    <m/>
    <x v="0"/>
    <m/>
    <m/>
    <x v="0"/>
    <m/>
    <m/>
    <x v="0"/>
    <m/>
    <m/>
    <m/>
    <m/>
    <m/>
    <m/>
    <m/>
    <m/>
    <m/>
    <m/>
    <m/>
    <m/>
    <m/>
    <m/>
    <m/>
    <m/>
    <m/>
    <m/>
    <m/>
    <m/>
    <m/>
    <m/>
    <m/>
    <m/>
    <m/>
    <m/>
    <m/>
    <m/>
    <m/>
    <m/>
    <m/>
    <m/>
    <m/>
    <m/>
    <m/>
    <m/>
    <m/>
    <m/>
    <m/>
    <m/>
    <m/>
    <m/>
    <m/>
    <m/>
    <m/>
    <m/>
    <m/>
    <m/>
    <m/>
    <m/>
    <x v="1"/>
    <x v="0"/>
    <x v="0"/>
    <x v="1"/>
    <x v="0"/>
    <x v="0"/>
    <x v="0"/>
    <x v="1"/>
    <x v="1"/>
    <x v="0"/>
    <x v="0"/>
    <x v="1"/>
    <x v="0"/>
    <m/>
    <m/>
    <m/>
    <m/>
    <m/>
    <m/>
    <s v="Recomendaciones de trabajadores de la empresa u otros actores"/>
    <m/>
    <m/>
    <m/>
    <m/>
    <s v="Banco de currículos de la empresa"/>
    <m/>
    <m/>
    <x v="0"/>
    <x v="0"/>
    <x v="0"/>
    <x v="1"/>
    <x v="0"/>
    <x v="2"/>
    <x v="0"/>
    <x v="0"/>
    <x v="1"/>
    <x v="1"/>
    <s v="Ninguna"/>
    <m/>
    <m/>
    <m/>
    <m/>
    <m/>
    <m/>
    <x v="1"/>
    <m/>
    <m/>
    <x v="1"/>
    <m/>
    <m/>
    <m/>
    <x v="1"/>
    <x v="1"/>
    <x v="1"/>
    <x v="1"/>
    <x v="1"/>
    <x v="1"/>
    <m/>
    <m/>
    <x v="1"/>
    <s v="Poco probable"/>
    <s v="Poco probable"/>
    <s v="Poco probable"/>
    <s v="Poco probable"/>
    <s v="Poco probable"/>
    <x v="1"/>
    <m/>
    <m/>
    <m/>
    <m/>
    <m/>
    <m/>
    <m/>
    <m/>
    <m/>
    <m/>
    <m/>
    <m/>
    <m/>
    <m/>
    <m/>
    <m/>
    <m/>
    <m/>
    <m/>
    <m/>
    <m/>
    <m/>
    <m/>
    <m/>
    <m/>
    <m/>
    <m/>
    <m/>
    <m/>
    <m/>
    <m/>
    <m/>
    <m/>
    <m/>
    <m/>
    <x v="0"/>
    <m/>
    <m/>
    <m/>
    <m/>
    <m/>
    <m/>
    <m/>
    <m/>
    <m/>
    <x v="0"/>
    <x v="0"/>
    <x v="1"/>
    <x v="1"/>
    <x v="0"/>
    <x v="0"/>
    <x v="0"/>
    <x v="0"/>
    <m/>
    <x v="0"/>
    <s v="CAPACITACIÓN EN SEGURIDAD"/>
    <s v="Guardias, vigilancia y seguridad personal"/>
    <s v="PORTERO"/>
    <n v="5414"/>
    <s v="CAPACITACIÓNES EN COCINA"/>
    <s v="Cocina"/>
    <s v="COCINERA"/>
    <n v="5120"/>
    <s v="CAPACITACIÓNES EN ATENCION AL CLIENTE"/>
    <s v="Técnicas de recepción y atención al cliente"/>
    <s v="ATENCIÓN AL CLIENTE"/>
    <n v="4224"/>
    <m/>
    <m/>
    <m/>
    <m/>
    <m/>
    <m/>
    <m/>
    <m/>
    <m/>
    <m/>
    <m/>
    <m/>
    <s v="Si"/>
    <s v="Si"/>
    <s v="No"/>
    <m/>
    <m/>
    <m/>
    <x v="3"/>
    <s v="Importante"/>
    <s v="Poco importante"/>
    <s v="Importante"/>
    <s v="Importante"/>
    <s v="Importante"/>
    <s v="Importante"/>
    <s v="Importante"/>
    <s v="Ninguna"/>
    <m/>
    <x v="2"/>
    <x v="2"/>
    <x v="0"/>
    <x v="0"/>
    <x v="0"/>
    <x v="0"/>
    <x v="1"/>
    <x v="1"/>
    <x v="0"/>
    <x v="1"/>
    <x v="0"/>
    <x v="0"/>
    <m/>
    <s v="Jefe / Encargado (no propietario)"/>
    <m/>
    <n v="9"/>
    <n v="11"/>
    <s v="Completo"/>
    <m/>
    <m/>
    <m/>
    <m/>
    <m/>
    <m/>
    <m/>
    <s v="5 a 10 personas ocupadas"/>
    <s v="5 a 10 personas ocupadas"/>
    <x v="0"/>
    <s v="Restaurantes y hoteles"/>
    <x v="0"/>
    <x v="0"/>
    <x v="0"/>
    <x v="0"/>
    <x v="0"/>
    <x v="0"/>
    <x v="0"/>
    <x v="0"/>
    <x v="0"/>
    <x v="0"/>
    <x v="1"/>
    <x v="0"/>
    <x v="0"/>
    <x v="0"/>
    <x v="0"/>
    <x v="0"/>
    <x v="0"/>
    <x v="0"/>
    <x v="0"/>
    <x v="1"/>
    <x v="0"/>
    <x v="0"/>
    <x v="1"/>
    <x v="0"/>
    <x v="0"/>
    <x v="0"/>
    <x v="0"/>
    <s v="LIMPIEZA"/>
    <s v="GASTRONOMIA"/>
    <s v="ATENCIÓN AL CLIENTE, RECEPCIÓN"/>
    <m/>
    <m/>
    <m/>
    <s v="OTROS TIPOS DE CAPACITACIONES RELACIONADOS A OTROS SERVICIOS"/>
    <s v="ALIMENTOS"/>
    <s v="ADMINISTRACIÓN Y GESTIÓN"/>
    <m/>
    <m/>
    <m/>
    <n v="13.268656716417899"/>
    <x v="0"/>
    <x v="0"/>
    <x v="1"/>
    <x v="0"/>
    <x v="0"/>
    <s v="Total"/>
  </r>
  <r>
    <n v="26948"/>
    <x v="0"/>
    <x v="0"/>
    <s v="Lambaré"/>
    <n v="22290"/>
    <s v="FABRICACION DE ACCESORIO DE PLASTICOS PARA PLOMERIA"/>
    <s v="Industria"/>
    <s v="Manufactura"/>
    <s v="Medianas (31 a 50 personas ocupadas)"/>
    <n v="3072024"/>
    <n v="3"/>
    <s v="Julio"/>
    <s v="Año Resultado Final"/>
    <n v="11"/>
    <n v="14"/>
    <n v="12072024"/>
    <n v="12"/>
    <s v="Julio"/>
    <s v="Año Resultado Final"/>
    <n v="1999"/>
    <n v="24"/>
    <x v="2"/>
    <s v="FABRICACION DE INYECCIONES DE PLASTICO AL POR MAYOR"/>
    <s v="Fabricación de instrumentos y suministros médicos y dentales"/>
    <s v="Único"/>
    <x v="0"/>
    <m/>
    <m/>
    <n v="15"/>
    <n v="15"/>
    <n v="14"/>
    <n v="1"/>
    <n v="111.70212765957449"/>
    <n v="7.9787234042553203"/>
    <n v="15.957446808510641"/>
    <n v="0"/>
    <n v="0"/>
    <n v="0"/>
    <n v="79.787234042553209"/>
    <n v="0"/>
    <n v="7.9787234042553203"/>
    <n v="0"/>
    <n v="7.9787234042553203"/>
    <n v="7.9787234042553203"/>
    <n v="0"/>
    <n v="0"/>
    <n v="119.68085106382981"/>
    <n v="15"/>
    <n v="2"/>
    <n v="0"/>
    <n v="0"/>
    <n v="0"/>
    <n v="10"/>
    <n v="0"/>
    <n v="1"/>
    <n v="0"/>
    <n v="1"/>
    <n v="1"/>
    <n v="0"/>
    <n v="0"/>
    <n v="15"/>
    <x v="0"/>
    <m/>
    <m/>
    <x v="1"/>
    <m/>
    <m/>
    <x v="0"/>
    <m/>
    <m/>
    <x v="0"/>
    <m/>
    <m/>
    <x v="0"/>
    <m/>
    <m/>
    <x v="1"/>
    <m/>
    <n v="8142"/>
    <s v="OPERADOR DE MAQUINAS INYECTORAS"/>
    <s v="No"/>
    <s v="Sí"/>
    <s v="No"/>
    <m/>
    <m/>
    <m/>
    <m/>
    <m/>
    <m/>
    <m/>
    <m/>
    <m/>
    <s v="Candidatos sin capacitación o habilidades técnicas necesarios"/>
    <m/>
    <m/>
    <s v="Candidatos con falt de experiencia laboral"/>
    <s v="Candidatos que no aceptaron las condiciones laborales ofrecidas (ubicación, horario, remuneración)"/>
    <s v="Falta de postulantes/candidatos"/>
    <m/>
    <m/>
    <m/>
    <m/>
    <m/>
    <m/>
    <m/>
    <m/>
    <m/>
    <m/>
    <m/>
    <m/>
    <m/>
    <m/>
    <m/>
    <m/>
    <m/>
    <m/>
    <s v="Aumentar la remuneración para hacer la vacante más atractiva"/>
    <m/>
    <m/>
    <m/>
    <m/>
    <m/>
    <m/>
    <s v="Aumentar los esfuerzos en el reclutamiento (más divulgación de la vacante, más bolsas de empleo)"/>
    <m/>
    <m/>
    <m/>
    <x v="1"/>
    <x v="0"/>
    <x v="0"/>
    <x v="1"/>
    <x v="0"/>
    <x v="1"/>
    <x v="1"/>
    <x v="0"/>
    <x v="0"/>
    <x v="0"/>
    <x v="0"/>
    <x v="1"/>
    <x v="0"/>
    <m/>
    <m/>
    <m/>
    <m/>
    <m/>
    <m/>
    <s v="Recomendaciones de trabajadores de la empresa u otros actores"/>
    <m/>
    <m/>
    <s v="Avisos en las inmediaciones de la empresa"/>
    <s v="Contactos personales del empleador"/>
    <m/>
    <m/>
    <m/>
    <x v="0"/>
    <x v="0"/>
    <x v="0"/>
    <x v="2"/>
    <x v="1"/>
    <x v="2"/>
    <x v="0"/>
    <x v="0"/>
    <x v="1"/>
    <x v="1"/>
    <s v="Ninguna"/>
    <m/>
    <m/>
    <m/>
    <m/>
    <m/>
    <s v="Nuevas contrataciones"/>
    <x v="1"/>
    <m/>
    <m/>
    <x v="1"/>
    <m/>
    <m/>
    <m/>
    <x v="0"/>
    <x v="1"/>
    <x v="0"/>
    <x v="1"/>
    <x v="1"/>
    <x v="1"/>
    <m/>
    <m/>
    <x v="2"/>
    <s v="Poco probable"/>
    <s v="Poco probable"/>
    <s v="Poco probable"/>
    <s v="Poco probable"/>
    <s v="Poco probable"/>
    <x v="1"/>
    <m/>
    <m/>
    <m/>
    <m/>
    <m/>
    <m/>
    <m/>
    <m/>
    <m/>
    <m/>
    <m/>
    <m/>
    <m/>
    <m/>
    <m/>
    <m/>
    <m/>
    <m/>
    <m/>
    <m/>
    <m/>
    <m/>
    <m/>
    <m/>
    <m/>
    <m/>
    <m/>
    <m/>
    <m/>
    <m/>
    <m/>
    <m/>
    <m/>
    <m/>
    <m/>
    <x v="0"/>
    <m/>
    <m/>
    <m/>
    <m/>
    <m/>
    <m/>
    <m/>
    <m/>
    <m/>
    <x v="1"/>
    <x v="1"/>
    <x v="1"/>
    <x v="1"/>
    <x v="1"/>
    <x v="0"/>
    <x v="0"/>
    <x v="0"/>
    <m/>
    <x v="0"/>
    <s v="SOLDADURA"/>
    <s v="Soldadura"/>
    <s v="SOLDADOR"/>
    <n v="7212"/>
    <s v="ELECTRICIDAD"/>
    <s v="Electricidad"/>
    <s v="SOLDADOR"/>
    <n v="7212"/>
    <s v="INFORMATICA BASICA"/>
    <s v="Operación básica de computadoras"/>
    <s v="AUXILIAR ADMINISTRATIVO"/>
    <n v="4419"/>
    <m/>
    <m/>
    <m/>
    <m/>
    <m/>
    <m/>
    <m/>
    <m/>
    <m/>
    <m/>
    <m/>
    <m/>
    <s v="Si"/>
    <s v="Si"/>
    <s v="No"/>
    <m/>
    <m/>
    <m/>
    <x v="0"/>
    <s v="Muy importante"/>
    <s v="Muy importante"/>
    <s v="Muy importante"/>
    <s v="Importante"/>
    <s v="Muy importante"/>
    <s v="Muy importante"/>
    <s v="Muy importante"/>
    <s v="Ninguna"/>
    <m/>
    <x v="2"/>
    <x v="2"/>
    <x v="0"/>
    <x v="1"/>
    <x v="0"/>
    <x v="0"/>
    <x v="1"/>
    <x v="1"/>
    <x v="0"/>
    <x v="1"/>
    <x v="0"/>
    <x v="0"/>
    <m/>
    <s v="Dueño o propietario"/>
    <m/>
    <n v="9"/>
    <n v="57"/>
    <s v="Completo"/>
    <m/>
    <m/>
    <m/>
    <m/>
    <m/>
    <m/>
    <s v="INICIE LA EN CUESTA CON EL ENCARGADO Y SE TERMINO CON UNO DE LOS DUEÑOS ENCARGADO DE RECURSOS HUMANOS"/>
    <s v="11 a 30 personas ocupadas"/>
    <s v="11 a 30 personas ocupadas"/>
    <x v="1"/>
    <s v="Manufactura"/>
    <x v="0"/>
    <x v="0"/>
    <x v="0"/>
    <x v="0"/>
    <x v="0"/>
    <x v="0"/>
    <x v="0"/>
    <x v="1"/>
    <x v="0"/>
    <x v="0"/>
    <x v="1"/>
    <x v="0"/>
    <x v="0"/>
    <x v="0"/>
    <x v="0"/>
    <x v="0"/>
    <x v="0"/>
    <x v="0"/>
    <x v="0"/>
    <x v="1"/>
    <x v="0"/>
    <x v="0"/>
    <x v="0"/>
    <x v="0"/>
    <x v="1"/>
    <x v="0"/>
    <x v="0"/>
    <s v="MECANICA Y METALES"/>
    <s v="ELECTRICIDAD Y ELECTRONICA"/>
    <s v="OFIMATICA"/>
    <m/>
    <m/>
    <m/>
    <s v="MECANICA Y METALES"/>
    <s v="ELECTRICIDAD Y ELECTRONICA"/>
    <s v="TIC"/>
    <m/>
    <m/>
    <m/>
    <n v="7.9787234042553203"/>
    <x v="2"/>
    <x v="2"/>
    <x v="0"/>
    <x v="0"/>
    <x v="0"/>
    <s v="Total"/>
  </r>
  <r>
    <n v="27432"/>
    <x v="0"/>
    <x v="1"/>
    <s v="Villa Elisa"/>
    <n v="45201"/>
    <s v="SERVICIO DE REPARACION MECANICA DE VEHICULOS"/>
    <s v="Comercio"/>
    <s v="Comercio"/>
    <s v="Micro (5 a 10 personas ocupadas)"/>
    <n v="22082024"/>
    <n v="22"/>
    <s v="Agosto"/>
    <s v="Año Resultado Final"/>
    <n v="10"/>
    <n v="44"/>
    <n v="22082024"/>
    <n v="22"/>
    <s v="Agosto"/>
    <s v="Año Resultado Final"/>
    <n v="2006"/>
    <n v="17"/>
    <x v="0"/>
    <s v="SERVICIO DE REPARACION MECANICA DE VEHICULO LIVIANO"/>
    <s v="Mantenimiento y reparación mecánica de vehículos"/>
    <s v="Único"/>
    <x v="0"/>
    <m/>
    <m/>
    <n v="10"/>
    <n v="10"/>
    <n v="8"/>
    <n v="2"/>
    <n v="66.275229357798153"/>
    <n v="16.568807339449538"/>
    <n v="0"/>
    <n v="0"/>
    <n v="0"/>
    <n v="0"/>
    <n v="0"/>
    <n v="0"/>
    <n v="49.706422018348619"/>
    <n v="0"/>
    <n v="24.853211009174309"/>
    <n v="8.2844036697247692"/>
    <n v="0"/>
    <n v="0"/>
    <n v="82.844036697247688"/>
    <n v="10"/>
    <n v="0"/>
    <n v="0"/>
    <n v="0"/>
    <n v="0"/>
    <n v="0"/>
    <n v="0"/>
    <n v="6"/>
    <n v="0"/>
    <n v="3"/>
    <n v="1"/>
    <n v="0"/>
    <n v="0"/>
    <n v="10"/>
    <x v="0"/>
    <m/>
    <m/>
    <x v="0"/>
    <s v="Convenios con organizaciones privadas y/o ONG"/>
    <m/>
    <x v="0"/>
    <m/>
    <m/>
    <x v="0"/>
    <m/>
    <m/>
    <x v="0"/>
    <m/>
    <m/>
    <x v="1"/>
    <m/>
    <n v="7231"/>
    <s v="TECNICO MECANICA AUTOMOTRIZ"/>
    <s v="Sí"/>
    <s v="No"/>
    <s v="No"/>
    <m/>
    <m/>
    <m/>
    <m/>
    <m/>
    <m/>
    <m/>
    <m/>
    <m/>
    <m/>
    <m/>
    <m/>
    <m/>
    <m/>
    <m/>
    <m/>
    <m/>
    <m/>
    <m/>
    <m/>
    <m/>
    <m/>
    <m/>
    <m/>
    <m/>
    <m/>
    <m/>
    <m/>
    <m/>
    <m/>
    <m/>
    <m/>
    <m/>
    <m/>
    <m/>
    <m/>
    <m/>
    <m/>
    <m/>
    <m/>
    <m/>
    <m/>
    <m/>
    <m/>
    <x v="0"/>
    <x v="0"/>
    <x v="0"/>
    <x v="0"/>
    <x v="1"/>
    <x v="0"/>
    <x v="0"/>
    <x v="1"/>
    <x v="1"/>
    <x v="0"/>
    <x v="0"/>
    <x v="0"/>
    <x v="0"/>
    <m/>
    <m/>
    <m/>
    <s v="Redes sociales de la empresa (Facebook, Twitter, Instagram, etc)"/>
    <m/>
    <m/>
    <m/>
    <m/>
    <m/>
    <m/>
    <m/>
    <m/>
    <s v="Otra"/>
    <s v="COLPIN, SNNP"/>
    <x v="0"/>
    <x v="0"/>
    <x v="0"/>
    <x v="1"/>
    <x v="0"/>
    <x v="2"/>
    <x v="0"/>
    <x v="0"/>
    <x v="1"/>
    <x v="2"/>
    <s v="Ninguna"/>
    <m/>
    <m/>
    <m/>
    <m/>
    <m/>
    <m/>
    <x v="1"/>
    <m/>
    <m/>
    <x v="1"/>
    <m/>
    <m/>
    <m/>
    <x v="1"/>
    <x v="1"/>
    <x v="1"/>
    <x v="1"/>
    <x v="1"/>
    <x v="1"/>
    <m/>
    <m/>
    <x v="2"/>
    <s v="Poco probable"/>
    <s v="Poco probable"/>
    <s v="Poco probable"/>
    <s v="Probable"/>
    <s v="Probable"/>
    <x v="0"/>
    <s v="RECEPCIONISTA"/>
    <n v="4226"/>
    <n v="0"/>
    <n v="1"/>
    <n v="0"/>
    <n v="0"/>
    <n v="0"/>
    <s v="auxiliar administrativo"/>
    <n v="4419"/>
    <n v="0"/>
    <n v="1"/>
    <n v="0"/>
    <n v="0"/>
    <n v="0"/>
    <s v="tecnico mecanico automotriz"/>
    <n v="7231"/>
    <n v="0"/>
    <n v="3"/>
    <n v="0"/>
    <n v="0"/>
    <n v="0"/>
    <m/>
    <m/>
    <m/>
    <m/>
    <m/>
    <m/>
    <m/>
    <m/>
    <m/>
    <m/>
    <m/>
    <m/>
    <m/>
    <m/>
    <x v="0"/>
    <m/>
    <m/>
    <m/>
    <m/>
    <m/>
    <m/>
    <m/>
    <m/>
    <m/>
    <x v="1"/>
    <x v="0"/>
    <x v="1"/>
    <x v="0"/>
    <x v="0"/>
    <x v="0"/>
    <x v="0"/>
    <x v="0"/>
    <m/>
    <x v="0"/>
    <s v="CAPACITACION DE MECANICA ELECTRONICA"/>
    <s v="Electrónica"/>
    <s v="TECNICO MECANICO AUTOMOTRIZ"/>
    <n v="7231"/>
    <s v="CAPACITACION INFORMATICA AVANZADA"/>
    <s v="Operación básica de computadoras"/>
    <s v="SECRETARIA"/>
    <n v="4120"/>
    <m/>
    <m/>
    <m/>
    <m/>
    <m/>
    <m/>
    <m/>
    <m/>
    <m/>
    <m/>
    <m/>
    <m/>
    <m/>
    <m/>
    <m/>
    <m/>
    <s v="Si"/>
    <s v="No"/>
    <m/>
    <m/>
    <m/>
    <m/>
    <x v="0"/>
    <s v="Importante"/>
    <s v="Importante"/>
    <s v="Importante"/>
    <s v="Importante"/>
    <s v="Importante"/>
    <s v="Importante"/>
    <s v="Importante"/>
    <s v="Ninguna"/>
    <m/>
    <x v="2"/>
    <x v="0"/>
    <x v="0"/>
    <x v="1"/>
    <x v="1"/>
    <x v="0"/>
    <x v="1"/>
    <x v="0"/>
    <x v="0"/>
    <x v="0"/>
    <x v="0"/>
    <x v="0"/>
    <m/>
    <s v="Administrador/Contador"/>
    <m/>
    <n v="18"/>
    <n v="53"/>
    <s v="Completo"/>
    <m/>
    <m/>
    <m/>
    <m/>
    <m/>
    <m/>
    <m/>
    <s v="5 a 10 personas ocupadas"/>
    <s v="5 a 10 personas ocupadas"/>
    <x v="2"/>
    <s v="Comercio"/>
    <x v="0"/>
    <x v="0"/>
    <x v="0"/>
    <x v="0"/>
    <x v="0"/>
    <x v="0"/>
    <x v="1"/>
    <x v="0"/>
    <x v="0"/>
    <x v="0"/>
    <x v="1"/>
    <x v="0"/>
    <x v="1"/>
    <x v="0"/>
    <x v="0"/>
    <x v="1"/>
    <x v="0"/>
    <x v="0"/>
    <x v="0"/>
    <x v="1"/>
    <x v="0"/>
    <x v="0"/>
    <x v="0"/>
    <x v="0"/>
    <x v="1"/>
    <x v="0"/>
    <x v="0"/>
    <s v="ELECTRICIDAD Y ELECTRONICA"/>
    <s v="OFIMATICA"/>
    <m/>
    <m/>
    <m/>
    <m/>
    <s v="ELECTRICIDAD Y ELECTRONICA"/>
    <s v="TIC"/>
    <m/>
    <m/>
    <m/>
    <m/>
    <n v="8.2844036697247692"/>
    <x v="1"/>
    <x v="1"/>
    <x v="1"/>
    <x v="0"/>
    <x v="0"/>
    <s v="Total"/>
  </r>
  <r>
    <n v="27456"/>
    <x v="0"/>
    <x v="0"/>
    <s v="Lambaré"/>
    <n v="43909"/>
    <s v="ACTIVIDADES CONSTRUCCION DE PISCINAS"/>
    <s v="Industria"/>
    <s v="Construcción"/>
    <s v="Pequeñas (11 a 30 personas ocupadas)"/>
    <n v="11062024"/>
    <n v="11"/>
    <s v="Junio"/>
    <s v="Año Resultado Final"/>
    <n v="17"/>
    <n v="12"/>
    <n v="19072024"/>
    <n v="19"/>
    <s v="Julio"/>
    <s v="Año Resultado Final"/>
    <n v="2002"/>
    <n v="21"/>
    <x v="2"/>
    <s v="SERVICIOS DE MANTENIMIENTOS DE PISCINAS Y DE EQUIPO DE PISINA FILTRO Y COLORES"/>
    <s v="Otras actividades de limpieza de edificios e industrial"/>
    <s v="Casa Matriz"/>
    <x v="1"/>
    <n v="2"/>
    <n v="2"/>
    <n v="6"/>
    <n v="6"/>
    <n v="4"/>
    <n v="2"/>
    <n v="53.074626865671597"/>
    <n v="26.537313432835798"/>
    <n v="0"/>
    <n v="0"/>
    <n v="0"/>
    <n v="0"/>
    <n v="39.805970149253696"/>
    <n v="0"/>
    <n v="0"/>
    <n v="0"/>
    <n v="26.537313432835798"/>
    <n v="13.268656716417899"/>
    <n v="0"/>
    <n v="0"/>
    <n v="79.611940298507392"/>
    <n v="6"/>
    <n v="0"/>
    <n v="0"/>
    <n v="0"/>
    <n v="0"/>
    <n v="3"/>
    <n v="0"/>
    <n v="0"/>
    <n v="0"/>
    <n v="2"/>
    <n v="1"/>
    <n v="0"/>
    <n v="0"/>
    <n v="6"/>
    <x v="1"/>
    <s v="Decisión del directorio/propietarios de la empresa"/>
    <m/>
    <x v="0"/>
    <s v="Decisión del directorio/propietarios de la empresa"/>
    <m/>
    <x v="1"/>
    <s v="Decisión del directorio/propietarios de la empresa"/>
    <m/>
    <x v="0"/>
    <m/>
    <m/>
    <x v="0"/>
    <m/>
    <m/>
    <x v="1"/>
    <m/>
    <n v="5222"/>
    <s v="ENCARGADA DE SALON"/>
    <s v="Sí"/>
    <s v="No"/>
    <s v="Sí"/>
    <n v="9129"/>
    <s v="AYUDANTE DE LIMPIEZA DE PISCINAS"/>
    <s v="Sí"/>
    <s v="No"/>
    <s v="No"/>
    <m/>
    <m/>
    <m/>
    <m/>
    <m/>
    <m/>
    <m/>
    <m/>
    <m/>
    <m/>
    <m/>
    <m/>
    <m/>
    <m/>
    <m/>
    <m/>
    <m/>
    <m/>
    <m/>
    <m/>
    <m/>
    <m/>
    <m/>
    <m/>
    <m/>
    <m/>
    <m/>
    <m/>
    <m/>
    <m/>
    <m/>
    <m/>
    <m/>
    <m/>
    <m/>
    <m/>
    <m/>
    <m/>
    <m/>
    <x v="1"/>
    <x v="0"/>
    <x v="0"/>
    <x v="0"/>
    <x v="1"/>
    <x v="0"/>
    <x v="0"/>
    <x v="1"/>
    <x v="0"/>
    <x v="0"/>
    <x v="1"/>
    <x v="1"/>
    <x v="0"/>
    <m/>
    <s v="Anuncio en un medio de prensa impreso"/>
    <m/>
    <s v="Redes sociales de la empresa (Facebook, Twitter, Instagram, etc)"/>
    <m/>
    <m/>
    <m/>
    <m/>
    <m/>
    <m/>
    <m/>
    <s v="Banco de currículos de la empresa"/>
    <m/>
    <m/>
    <x v="0"/>
    <x v="0"/>
    <x v="0"/>
    <x v="1"/>
    <x v="0"/>
    <x v="0"/>
    <x v="0"/>
    <x v="1"/>
    <x v="1"/>
    <x v="1"/>
    <s v="Ninguna"/>
    <m/>
    <m/>
    <m/>
    <m/>
    <m/>
    <m/>
    <x v="0"/>
    <m/>
    <s v="Ambos"/>
    <x v="1"/>
    <m/>
    <m/>
    <m/>
    <x v="1"/>
    <x v="1"/>
    <x v="0"/>
    <x v="0"/>
    <x v="1"/>
    <x v="1"/>
    <m/>
    <m/>
    <x v="2"/>
    <s v="Probable"/>
    <s v="Poco probable"/>
    <s v="Poco probable"/>
    <s v="Probable"/>
    <s v="Probable"/>
    <x v="0"/>
    <s v="encargada de salon"/>
    <n v="5222"/>
    <n v="1"/>
    <n v="1"/>
    <n v="0"/>
    <n v="0"/>
    <n v="0"/>
    <s v="TECNICO EN LIMPIEZA DE PISCINAS"/>
    <n v="9129"/>
    <n v="1"/>
    <n v="0"/>
    <n v="0"/>
    <n v="0"/>
    <n v="0"/>
    <s v="encargado de produccion para la fabricacion de pisos termicos para piscina"/>
    <n v="3122"/>
    <n v="1"/>
    <n v="2"/>
    <n v="0"/>
    <n v="0"/>
    <n v="0"/>
    <m/>
    <m/>
    <m/>
    <m/>
    <m/>
    <m/>
    <m/>
    <m/>
    <m/>
    <m/>
    <m/>
    <m/>
    <m/>
    <m/>
    <x v="0"/>
    <m/>
    <m/>
    <m/>
    <m/>
    <m/>
    <m/>
    <m/>
    <m/>
    <m/>
    <x v="0"/>
    <x v="0"/>
    <x v="1"/>
    <x v="1"/>
    <x v="1"/>
    <x v="1"/>
    <x v="0"/>
    <x v="0"/>
    <m/>
    <x v="0"/>
    <s v="PLOMERIA"/>
    <s v="Fontanería"/>
    <s v="TECNICO EN LIMPIEZA"/>
    <n v="9129"/>
    <s v="ELECTRICIDAD"/>
    <s v="Electricidad"/>
    <s v="TECNICO DE LIMPIEZA"/>
    <n v="9129"/>
    <s v="ATENCION AL CLIENTE"/>
    <s v="Técnicas de recepción y atención al cliente"/>
    <s v="ENCARGADO DE SALON"/>
    <n v="5222"/>
    <m/>
    <m/>
    <m/>
    <m/>
    <m/>
    <m/>
    <m/>
    <m/>
    <m/>
    <m/>
    <m/>
    <m/>
    <s v="Si"/>
    <s v="Si"/>
    <s v="No"/>
    <m/>
    <m/>
    <m/>
    <x v="0"/>
    <s v="Muy importante"/>
    <s v="Importante"/>
    <s v="Muy importante"/>
    <s v="Muy importante"/>
    <s v="Muy importante"/>
    <s v="Muy importante"/>
    <s v="Muy importante"/>
    <s v="Ninguna"/>
    <m/>
    <x v="0"/>
    <x v="1"/>
    <x v="0"/>
    <x v="0"/>
    <x v="0"/>
    <x v="0"/>
    <x v="1"/>
    <x v="1"/>
    <x v="0"/>
    <x v="0"/>
    <x v="0"/>
    <x v="0"/>
    <m/>
    <s v="Dueño o propietario"/>
    <m/>
    <n v="8"/>
    <n v="19"/>
    <s v="Completo"/>
    <m/>
    <m/>
    <m/>
    <m/>
    <m/>
    <m/>
    <s v="INDICO LA PROPIETARIA QUE ACTUALMENTE ESTAN MENOS PERO EN VERANO QUE ES TEMPORADA ALTA TIENE MAS PERSONAL"/>
    <s v="5 a 10 personas ocupadas"/>
    <s v="5 a 10 personas ocupadas"/>
    <x v="0"/>
    <s v="Servicios a las empresas"/>
    <x v="0"/>
    <x v="0"/>
    <x v="0"/>
    <x v="0"/>
    <x v="1"/>
    <x v="0"/>
    <x v="0"/>
    <x v="0"/>
    <x v="1"/>
    <x v="0"/>
    <x v="1"/>
    <x v="1"/>
    <x v="0"/>
    <x v="1"/>
    <x v="0"/>
    <x v="0"/>
    <x v="0"/>
    <x v="1"/>
    <x v="0"/>
    <x v="1"/>
    <x v="0"/>
    <x v="1"/>
    <x v="1"/>
    <x v="0"/>
    <x v="0"/>
    <x v="0"/>
    <x v="1"/>
    <s v="CONSTRUCCIÓN"/>
    <s v="ELECTRICIDAD Y ELECTRONICA"/>
    <s v="ATENCIÓN AL CLIENTE, RECEPCIÓN"/>
    <m/>
    <m/>
    <m/>
    <s v="CONSTRUCCIÓN"/>
    <s v="ELECTRICIDAD Y ELECTRONICA"/>
    <s v="ADMINISTRACIÓN Y GESTIÓN"/>
    <m/>
    <m/>
    <m/>
    <n v="13.268656716417899"/>
    <x v="1"/>
    <x v="1"/>
    <x v="0"/>
    <x v="0"/>
    <x v="0"/>
    <s v="Total"/>
  </r>
  <r>
    <n v="27483"/>
    <x v="0"/>
    <x v="0"/>
    <s v="Lambaré"/>
    <n v="46636"/>
    <s v="VENTA AL POR MAYOR DE ARTICULOS DE FERRETERIA"/>
    <s v="Comercio"/>
    <s v="Comercio"/>
    <s v="Micro (5 a 10 personas ocupadas)"/>
    <n v="11062024"/>
    <n v="11"/>
    <s v="Junio"/>
    <s v="Año Resultado Final"/>
    <n v="8"/>
    <n v="25"/>
    <n v="19072024"/>
    <n v="19"/>
    <s v="Julio"/>
    <s v="Año Resultado Final"/>
    <n v="1991"/>
    <n v="32"/>
    <x v="1"/>
    <s v="VENTA AL POR MAYOR DE ARTÍCULOS DE FERRETERIA"/>
    <s v="Comercio al por mayor de artículos de ferretería y calefacción"/>
    <s v="Único"/>
    <x v="0"/>
    <m/>
    <m/>
    <n v="6"/>
    <n v="6"/>
    <n v="5"/>
    <n v="1"/>
    <n v="113.75"/>
    <n v="22.75"/>
    <n v="0"/>
    <n v="0"/>
    <n v="0"/>
    <n v="0"/>
    <n v="68.25"/>
    <n v="0"/>
    <n v="0"/>
    <n v="0"/>
    <n v="22.75"/>
    <n v="45.5"/>
    <n v="0"/>
    <n v="0"/>
    <n v="136.5"/>
    <n v="6"/>
    <n v="0"/>
    <n v="0"/>
    <n v="0"/>
    <n v="0"/>
    <n v="3"/>
    <n v="0"/>
    <n v="0"/>
    <n v="0"/>
    <n v="1"/>
    <n v="2"/>
    <n v="0"/>
    <n v="0"/>
    <n v="6"/>
    <x v="0"/>
    <m/>
    <m/>
    <x v="1"/>
    <m/>
    <m/>
    <x v="0"/>
    <m/>
    <m/>
    <x v="0"/>
    <m/>
    <m/>
    <x v="0"/>
    <m/>
    <m/>
    <x v="1"/>
    <m/>
    <n v="5223"/>
    <s v="VENDEDOR DE ARTÍCULOS DE FERRETERÍA"/>
    <s v="Sí"/>
    <s v="No"/>
    <s v="No"/>
    <m/>
    <m/>
    <m/>
    <m/>
    <m/>
    <m/>
    <m/>
    <m/>
    <m/>
    <m/>
    <m/>
    <m/>
    <m/>
    <m/>
    <m/>
    <m/>
    <m/>
    <m/>
    <m/>
    <m/>
    <m/>
    <m/>
    <m/>
    <m/>
    <m/>
    <m/>
    <m/>
    <m/>
    <m/>
    <m/>
    <m/>
    <m/>
    <m/>
    <m/>
    <m/>
    <m/>
    <m/>
    <m/>
    <m/>
    <m/>
    <m/>
    <m/>
    <m/>
    <m/>
    <x v="0"/>
    <x v="0"/>
    <x v="0"/>
    <x v="0"/>
    <x v="0"/>
    <x v="0"/>
    <x v="0"/>
    <x v="0"/>
    <x v="0"/>
    <x v="1"/>
    <x v="1"/>
    <x v="1"/>
    <x v="0"/>
    <m/>
    <m/>
    <m/>
    <m/>
    <m/>
    <m/>
    <m/>
    <m/>
    <m/>
    <m/>
    <s v="Contactos personales del empleador"/>
    <m/>
    <m/>
    <m/>
    <x v="0"/>
    <x v="0"/>
    <x v="0"/>
    <x v="1"/>
    <x v="1"/>
    <x v="0"/>
    <x v="0"/>
    <x v="1"/>
    <x v="1"/>
    <x v="0"/>
    <s v="Ninguna"/>
    <m/>
    <m/>
    <m/>
    <m/>
    <m/>
    <s v="Nuevas contrataciones"/>
    <x v="3"/>
    <m/>
    <s v="Nuevas contrataciones"/>
    <x v="1"/>
    <s v="Nuevas contrataciones"/>
    <m/>
    <m/>
    <x v="0"/>
    <x v="0"/>
    <x v="0"/>
    <x v="0"/>
    <x v="0"/>
    <x v="0"/>
    <m/>
    <m/>
    <x v="1"/>
    <s v="Probable"/>
    <s v="Poco probable"/>
    <s v="Poco probable"/>
    <s v="Probable"/>
    <s v="Probable"/>
    <x v="0"/>
    <s v="chofer de repartos"/>
    <n v="8332"/>
    <n v="1"/>
    <n v="1"/>
    <n v="1"/>
    <n v="1"/>
    <n v="1"/>
    <s v="auxiliar administrativo"/>
    <n v="4419"/>
    <n v="2"/>
    <n v="2"/>
    <n v="2"/>
    <n v="2"/>
    <n v="2"/>
    <s v="vendedores de artículos de ferretería"/>
    <n v="5223"/>
    <n v="2"/>
    <n v="2"/>
    <n v="2"/>
    <n v="2"/>
    <n v="2"/>
    <m/>
    <m/>
    <m/>
    <m/>
    <m/>
    <m/>
    <m/>
    <m/>
    <m/>
    <m/>
    <m/>
    <m/>
    <m/>
    <m/>
    <x v="0"/>
    <m/>
    <m/>
    <m/>
    <m/>
    <m/>
    <m/>
    <m/>
    <m/>
    <m/>
    <x v="0"/>
    <x v="0"/>
    <x v="0"/>
    <x v="0"/>
    <x v="1"/>
    <x v="1"/>
    <x v="0"/>
    <x v="0"/>
    <m/>
    <x v="0"/>
    <s v="MANEJO EN LAS REDES ( FACEBOOK, WHATSAPP, INSTAGRAM )"/>
    <s v="Social media y community manager"/>
    <s v="AGENTE PUBLICITARIO (DEPARTAMENTO DE MARKETING)"/>
    <n v="2431"/>
    <m/>
    <m/>
    <m/>
    <m/>
    <m/>
    <m/>
    <m/>
    <m/>
    <m/>
    <m/>
    <m/>
    <m/>
    <m/>
    <m/>
    <m/>
    <m/>
    <m/>
    <m/>
    <m/>
    <m/>
    <s v="No"/>
    <m/>
    <m/>
    <m/>
    <m/>
    <m/>
    <x v="1"/>
    <s v="Muy importante"/>
    <s v="Muy importante"/>
    <s v="Importante"/>
    <s v="Importante"/>
    <s v="Importante"/>
    <s v="Importante"/>
    <s v="Importante"/>
    <s v="Ninguna"/>
    <m/>
    <x v="2"/>
    <x v="2"/>
    <x v="0"/>
    <x v="0"/>
    <x v="2"/>
    <x v="2"/>
    <x v="1"/>
    <x v="1"/>
    <x v="0"/>
    <x v="0"/>
    <x v="0"/>
    <x v="0"/>
    <m/>
    <s v="Dueño o propietario"/>
    <m/>
    <n v="7"/>
    <n v="34"/>
    <s v="Completo"/>
    <m/>
    <m/>
    <m/>
    <m/>
    <m/>
    <m/>
    <s v="LINEA BAJA YA NO UTILIZAN"/>
    <s v="5 a 10 personas ocupadas"/>
    <s v="5 a 10 personas ocupadas"/>
    <x v="2"/>
    <s v="Comercio"/>
    <x v="0"/>
    <x v="0"/>
    <x v="0"/>
    <x v="0"/>
    <x v="1"/>
    <x v="0"/>
    <x v="0"/>
    <x v="0"/>
    <x v="0"/>
    <x v="0"/>
    <x v="1"/>
    <x v="0"/>
    <x v="1"/>
    <x v="1"/>
    <x v="0"/>
    <x v="0"/>
    <x v="1"/>
    <x v="0"/>
    <x v="0"/>
    <x v="0"/>
    <x v="0"/>
    <x v="1"/>
    <x v="0"/>
    <x v="0"/>
    <x v="0"/>
    <x v="0"/>
    <x v="0"/>
    <s v="USO Y MANEJO DE REDES SOCIALES"/>
    <m/>
    <m/>
    <m/>
    <m/>
    <m/>
    <s v="TIC"/>
    <m/>
    <m/>
    <m/>
    <m/>
    <m/>
    <n v="22.75"/>
    <x v="1"/>
    <x v="1"/>
    <x v="0"/>
    <x v="0"/>
    <x v="0"/>
    <s v="Total"/>
  </r>
  <r>
    <n v="27771"/>
    <x v="0"/>
    <x v="0"/>
    <s v="Lambaré"/>
    <n v="55102"/>
    <s v="SERVICIO DE HOSPEDAJE EN MOTELES"/>
    <s v="Servicio"/>
    <s v="Restaurantes y hoteles"/>
    <s v="Micro (5 a 10 personas ocupadas)"/>
    <n v="6072024"/>
    <n v="6"/>
    <s v="Julio"/>
    <s v="Año Resultado Final"/>
    <n v="9"/>
    <n v="7"/>
    <n v="6072024"/>
    <n v="6"/>
    <s v="Julio"/>
    <s v="Año Resultado Final"/>
    <n v="1994"/>
    <n v="29"/>
    <x v="2"/>
    <s v="SERVICIOS DE HOSPEDAJE DE MOTELES"/>
    <s v="Actividades de alojamiento en casas de huéspedes y moteles"/>
    <s v="Único"/>
    <x v="0"/>
    <m/>
    <m/>
    <n v="5"/>
    <n v="5"/>
    <n v="2"/>
    <n v="3"/>
    <n v="26.537313432835798"/>
    <n v="39.805970149253696"/>
    <n v="0"/>
    <n v="0"/>
    <n v="13.268656716417899"/>
    <n v="0"/>
    <n v="39.805970149253696"/>
    <n v="0"/>
    <n v="0"/>
    <n v="0"/>
    <n v="13.268656716417899"/>
    <n v="0"/>
    <n v="0"/>
    <n v="0"/>
    <n v="66.343283582089498"/>
    <n v="5"/>
    <n v="0"/>
    <n v="0"/>
    <n v="1"/>
    <n v="0"/>
    <n v="3"/>
    <n v="0"/>
    <n v="0"/>
    <n v="0"/>
    <n v="1"/>
    <n v="0"/>
    <n v="0"/>
    <n v="0"/>
    <n v="5"/>
    <x v="0"/>
    <m/>
    <m/>
    <x v="1"/>
    <m/>
    <m/>
    <x v="1"/>
    <s v="Decisión del directorio/propietarios de la empresa"/>
    <m/>
    <x v="0"/>
    <m/>
    <m/>
    <x v="0"/>
    <m/>
    <m/>
    <x v="1"/>
    <m/>
    <n v="2421"/>
    <s v="ENCARGADA DE ADMINISTRACIÓN"/>
    <s v="Sí"/>
    <s v="No"/>
    <s v="No"/>
    <m/>
    <m/>
    <m/>
    <m/>
    <m/>
    <m/>
    <m/>
    <m/>
    <m/>
    <m/>
    <m/>
    <m/>
    <m/>
    <m/>
    <m/>
    <m/>
    <m/>
    <m/>
    <m/>
    <m/>
    <m/>
    <m/>
    <m/>
    <m/>
    <m/>
    <m/>
    <m/>
    <m/>
    <m/>
    <m/>
    <m/>
    <m/>
    <m/>
    <m/>
    <m/>
    <m/>
    <m/>
    <m/>
    <m/>
    <m/>
    <m/>
    <m/>
    <m/>
    <m/>
    <x v="0"/>
    <x v="0"/>
    <x v="0"/>
    <x v="1"/>
    <x v="1"/>
    <x v="1"/>
    <x v="1"/>
    <x v="0"/>
    <x v="0"/>
    <x v="0"/>
    <x v="1"/>
    <x v="1"/>
    <x v="0"/>
    <m/>
    <m/>
    <m/>
    <m/>
    <m/>
    <m/>
    <s v="Recomendaciones de trabajadores de la empresa u otros actores"/>
    <m/>
    <m/>
    <m/>
    <m/>
    <m/>
    <m/>
    <m/>
    <x v="0"/>
    <x v="0"/>
    <x v="2"/>
    <x v="2"/>
    <x v="2"/>
    <x v="2"/>
    <x v="0"/>
    <x v="0"/>
    <x v="1"/>
    <x v="1"/>
    <s v="Ninguna"/>
    <m/>
    <m/>
    <m/>
    <m/>
    <m/>
    <m/>
    <x v="1"/>
    <m/>
    <m/>
    <x v="1"/>
    <m/>
    <m/>
    <m/>
    <x v="1"/>
    <x v="1"/>
    <x v="1"/>
    <x v="1"/>
    <x v="1"/>
    <x v="1"/>
    <m/>
    <m/>
    <x v="0"/>
    <s v="Poco probable"/>
    <s v="Poco probable"/>
    <s v="Poco probable"/>
    <s v="Poco probable"/>
    <s v="Poco probable"/>
    <x v="2"/>
    <m/>
    <m/>
    <m/>
    <m/>
    <m/>
    <m/>
    <m/>
    <m/>
    <m/>
    <m/>
    <m/>
    <m/>
    <m/>
    <m/>
    <m/>
    <m/>
    <m/>
    <m/>
    <m/>
    <m/>
    <m/>
    <m/>
    <m/>
    <m/>
    <m/>
    <m/>
    <m/>
    <m/>
    <m/>
    <m/>
    <m/>
    <m/>
    <m/>
    <m/>
    <m/>
    <x v="1"/>
    <s v="La empresa no tiene recursos para capacitar"/>
    <m/>
    <m/>
    <m/>
    <m/>
    <m/>
    <s v="Muchos trabajadores son temporales y puede que no permanezcan en nuestra empresa"/>
    <m/>
    <m/>
    <x v="1"/>
    <x v="1"/>
    <x v="1"/>
    <x v="1"/>
    <x v="0"/>
    <x v="0"/>
    <x v="0"/>
    <x v="0"/>
    <m/>
    <x v="2"/>
    <m/>
    <m/>
    <m/>
    <m/>
    <m/>
    <m/>
    <m/>
    <m/>
    <m/>
    <m/>
    <m/>
    <m/>
    <m/>
    <m/>
    <m/>
    <m/>
    <m/>
    <m/>
    <m/>
    <m/>
    <m/>
    <m/>
    <m/>
    <m/>
    <m/>
    <m/>
    <m/>
    <m/>
    <m/>
    <m/>
    <x v="2"/>
    <s v="Poco importante"/>
    <s v="Poco importante"/>
    <s v="Poco importante"/>
    <s v="Poco importante"/>
    <s v="Poco importante"/>
    <s v="Importante"/>
    <s v="Importante"/>
    <s v="Ninguna"/>
    <m/>
    <x v="2"/>
    <x v="2"/>
    <x v="0"/>
    <x v="0"/>
    <x v="2"/>
    <x v="2"/>
    <x v="1"/>
    <x v="1"/>
    <x v="1"/>
    <x v="1"/>
    <x v="1"/>
    <x v="0"/>
    <m/>
    <s v="Jefe / Encargado (no propietario)"/>
    <m/>
    <n v="9"/>
    <n v="45"/>
    <s v="Completo"/>
    <m/>
    <m/>
    <m/>
    <m/>
    <m/>
    <m/>
    <s v="LA HIJA DEL PROPIETARIO MANEJA LA PARTE ADMINISTRATIVA Y QUE NO PIENSAN IMPLEMENTAR NINGUNA TECNOLOGÍA"/>
    <s v="5 a 10 personas ocupadas"/>
    <s v="5 a 10 personas ocupadas"/>
    <x v="0"/>
    <s v="Restaurantes y hoteles"/>
    <x v="0"/>
    <x v="1"/>
    <x v="0"/>
    <x v="0"/>
    <x v="0"/>
    <x v="0"/>
    <x v="0"/>
    <x v="0"/>
    <x v="0"/>
    <x v="0"/>
    <x v="1"/>
    <x v="0"/>
    <x v="0"/>
    <x v="0"/>
    <x v="0"/>
    <x v="0"/>
    <x v="0"/>
    <x v="0"/>
    <x v="0"/>
    <x v="1"/>
    <x v="0"/>
    <x v="1"/>
    <x v="0"/>
    <x v="0"/>
    <x v="0"/>
    <x v="0"/>
    <x v="0"/>
    <m/>
    <m/>
    <m/>
    <m/>
    <m/>
    <m/>
    <m/>
    <m/>
    <m/>
    <m/>
    <m/>
    <m/>
    <n v="13.268656716417899"/>
    <x v="1"/>
    <x v="1"/>
    <x v="1"/>
    <x v="1"/>
    <x v="2"/>
    <s v="Total"/>
  </r>
  <r>
    <n v="27777"/>
    <x v="0"/>
    <x v="0"/>
    <s v="Lambaré"/>
    <n v="15129"/>
    <s v="FABRICACION DE FORROS DE CUERO PARA ASIENTOS DE VEHICULOS"/>
    <s v="Industria"/>
    <s v="Manufactura"/>
    <s v="Medianas (31 a 50 personas ocupadas)"/>
    <n v="1072024"/>
    <n v="1"/>
    <s v="Julio"/>
    <s v="Año Resultado Final"/>
    <n v="10"/>
    <n v="24"/>
    <n v="24072024"/>
    <n v="24"/>
    <s v="Julio"/>
    <s v="Año Resultado Final"/>
    <n v="1999"/>
    <n v="24"/>
    <x v="2"/>
    <s v="FABRICACIÓN DE FUNDAS DE CUERO"/>
    <s v="Fabricación de otros artículos de cuero n.c.p."/>
    <s v="Único"/>
    <x v="0"/>
    <m/>
    <m/>
    <n v="79"/>
    <n v="79"/>
    <n v="70"/>
    <n v="9"/>
    <n v="328.46153846153828"/>
    <n v="42.230769230769212"/>
    <n v="0"/>
    <n v="0"/>
    <n v="0"/>
    <n v="0"/>
    <n v="103.23076923076917"/>
    <n v="46.923076923076898"/>
    <n v="117.30769230769225"/>
    <n v="0"/>
    <n v="32.846153846153825"/>
    <n v="70.384615384615344"/>
    <n v="0"/>
    <n v="0"/>
    <n v="370.69230769230751"/>
    <n v="79"/>
    <n v="0"/>
    <n v="0"/>
    <n v="0"/>
    <n v="0"/>
    <n v="22"/>
    <n v="10"/>
    <n v="25"/>
    <n v="0"/>
    <n v="7"/>
    <n v="15"/>
    <n v="0"/>
    <n v="0"/>
    <n v="79"/>
    <x v="1"/>
    <s v="Decisión del directorio/propietarios de la empresa"/>
    <m/>
    <x v="0"/>
    <s v="Decisión del directorio/propietarios de la empresa"/>
    <m/>
    <x v="1"/>
    <s v="Decisión del directorio/propietarios de la empresa"/>
    <m/>
    <x v="0"/>
    <m/>
    <m/>
    <x v="0"/>
    <m/>
    <m/>
    <x v="1"/>
    <m/>
    <n v="8153"/>
    <s v="OPERADOR DE COSTURA"/>
    <s v="Sí"/>
    <s v="No"/>
    <s v="Sí"/>
    <n v="4321"/>
    <s v="DEPOSITERO"/>
    <s v="Sí"/>
    <s v="No"/>
    <s v="No"/>
    <m/>
    <m/>
    <m/>
    <m/>
    <m/>
    <m/>
    <m/>
    <m/>
    <m/>
    <m/>
    <m/>
    <m/>
    <m/>
    <m/>
    <m/>
    <m/>
    <m/>
    <m/>
    <m/>
    <m/>
    <m/>
    <m/>
    <m/>
    <m/>
    <m/>
    <m/>
    <m/>
    <m/>
    <m/>
    <m/>
    <m/>
    <m/>
    <m/>
    <m/>
    <m/>
    <m/>
    <m/>
    <m/>
    <m/>
    <x v="0"/>
    <x v="0"/>
    <x v="0"/>
    <x v="0"/>
    <x v="0"/>
    <x v="0"/>
    <x v="0"/>
    <x v="0"/>
    <x v="0"/>
    <x v="0"/>
    <x v="0"/>
    <x v="1"/>
    <x v="0"/>
    <m/>
    <m/>
    <m/>
    <m/>
    <m/>
    <m/>
    <s v="Recomendaciones de trabajadores de la empresa u otros actores"/>
    <m/>
    <m/>
    <m/>
    <s v="Contactos personales del empleador"/>
    <s v="Banco de currículos de la empresa"/>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1"/>
    <x v="0"/>
    <x v="0"/>
    <x v="1"/>
    <x v="0"/>
    <x v="0"/>
    <m/>
    <x v="0"/>
    <s v="TECNICO EN SALUD Y SEGURIDAD OCUPACIONAL"/>
    <s v="Seguridad industrial y salud ocupacional"/>
    <s v="LIMPIADOR"/>
    <n v="9112"/>
    <s v="TÉCNICO EN MAQUINARIA GERBER"/>
    <s v="Corte y confección en industrias"/>
    <s v="OPERARIO DE LA MAQUINA GERBER"/>
    <n v="8155"/>
    <m/>
    <m/>
    <m/>
    <m/>
    <m/>
    <m/>
    <m/>
    <m/>
    <m/>
    <m/>
    <m/>
    <m/>
    <m/>
    <m/>
    <m/>
    <m/>
    <s v="Si"/>
    <s v="No"/>
    <m/>
    <m/>
    <m/>
    <m/>
    <x v="3"/>
    <s v="Muy importante"/>
    <s v="Muy importante"/>
    <s v="Muy importante"/>
    <s v="Muy importante"/>
    <s v="Muy importante"/>
    <s v="Muy importante"/>
    <s v="Muy importante"/>
    <s v="Ninguna"/>
    <m/>
    <x v="2"/>
    <x v="2"/>
    <x v="0"/>
    <x v="1"/>
    <x v="0"/>
    <x v="2"/>
    <x v="1"/>
    <x v="1"/>
    <x v="0"/>
    <x v="0"/>
    <x v="0"/>
    <x v="0"/>
    <m/>
    <s v="Jefe / Encargado (no propietario)"/>
    <m/>
    <n v="8"/>
    <n v="20"/>
    <s v="Completo"/>
    <m/>
    <m/>
    <m/>
    <m/>
    <m/>
    <m/>
    <m/>
    <s v="51 y más personas ocupadas"/>
    <s v="51 y más personas ocupadas"/>
    <x v="1"/>
    <s v="Manufactura"/>
    <x v="0"/>
    <x v="0"/>
    <x v="0"/>
    <x v="1"/>
    <x v="0"/>
    <x v="0"/>
    <x v="0"/>
    <x v="1"/>
    <x v="0"/>
    <x v="0"/>
    <x v="1"/>
    <x v="0"/>
    <x v="0"/>
    <x v="0"/>
    <x v="0"/>
    <x v="0"/>
    <x v="0"/>
    <x v="0"/>
    <x v="0"/>
    <x v="1"/>
    <x v="0"/>
    <x v="1"/>
    <x v="0"/>
    <x v="0"/>
    <x v="0"/>
    <x v="1"/>
    <x v="1"/>
    <s v="SALUD Y SEGURIDAD OCUPACIONAL"/>
    <s v="USO Y REPARACIÓN DE MAQUINARIAS, HERRAMIENTAS Y EQUIPOS"/>
    <m/>
    <m/>
    <m/>
    <m/>
    <s v="SALUD Y SEGURIDAD OCUPACIONAL"/>
    <s v="USO Y REPARACIÓN DE MAQUINARIAS, HERRAMIENTAS Y EQUIPOS"/>
    <m/>
    <m/>
    <m/>
    <m/>
    <n v="4.6923076923076898"/>
    <x v="1"/>
    <x v="1"/>
    <x v="1"/>
    <x v="0"/>
    <x v="0"/>
    <s v="Total"/>
  </r>
  <r>
    <n v="27980"/>
    <x v="0"/>
    <x v="0"/>
    <s v="Lambaré"/>
    <n v="85102"/>
    <s v="ACTIVIDADES DE ENSEÑANZA ESCOLAR BASICA"/>
    <s v="Servicio"/>
    <s v="Servicios a los hogares"/>
    <s v="Medianas (31 a 50 personas ocupadas)"/>
    <n v="7062024"/>
    <n v="7"/>
    <s v="Junio"/>
    <s v="Año Resultado Final"/>
    <n v="15"/>
    <n v="45"/>
    <n v="30072024"/>
    <n v="30"/>
    <s v="Julio"/>
    <s v="Año Resultado Final"/>
    <n v="1998"/>
    <n v="25"/>
    <x v="2"/>
    <s v="ACTIVIDAD DE ENSEÑANZA EDUCATIVA PRIMARIA"/>
    <s v="enseñanza prescolar, primaria"/>
    <s v="Único"/>
    <x v="0"/>
    <m/>
    <m/>
    <n v="45"/>
    <n v="45"/>
    <n v="8"/>
    <n v="37"/>
    <n v="81.513513513513601"/>
    <n v="377.0000000000004"/>
    <n v="0"/>
    <n v="0"/>
    <n v="0"/>
    <n v="0"/>
    <n v="10.1891891891892"/>
    <n v="0"/>
    <n v="40.756756756756801"/>
    <n v="0"/>
    <n v="377.0000000000004"/>
    <n v="0"/>
    <n v="30.5675675675676"/>
    <n v="0"/>
    <n v="458.513513513514"/>
    <n v="45"/>
    <n v="0"/>
    <n v="0"/>
    <n v="0"/>
    <n v="0"/>
    <n v="1"/>
    <n v="0"/>
    <n v="4"/>
    <n v="0"/>
    <n v="37"/>
    <n v="0"/>
    <n v="3"/>
    <n v="0"/>
    <n v="45"/>
    <x v="0"/>
    <m/>
    <m/>
    <x v="0"/>
    <s v="Convenio con organizaciones públicas"/>
    <m/>
    <x v="1"/>
    <s v="Decisión del directorio/propietarios de la empresa"/>
    <m/>
    <x v="0"/>
    <m/>
    <m/>
    <x v="0"/>
    <m/>
    <m/>
    <x v="0"/>
    <m/>
    <m/>
    <m/>
    <m/>
    <m/>
    <m/>
    <m/>
    <m/>
    <m/>
    <m/>
    <m/>
    <m/>
    <m/>
    <m/>
    <m/>
    <m/>
    <m/>
    <m/>
    <m/>
    <m/>
    <m/>
    <m/>
    <m/>
    <m/>
    <m/>
    <m/>
    <m/>
    <m/>
    <m/>
    <m/>
    <m/>
    <m/>
    <m/>
    <m/>
    <m/>
    <m/>
    <m/>
    <m/>
    <m/>
    <m/>
    <m/>
    <m/>
    <m/>
    <m/>
    <m/>
    <m/>
    <m/>
    <m/>
    <m/>
    <m/>
    <x v="0"/>
    <x v="0"/>
    <x v="0"/>
    <x v="1"/>
    <x v="0"/>
    <x v="0"/>
    <x v="0"/>
    <x v="1"/>
    <x v="0"/>
    <x v="0"/>
    <x v="0"/>
    <x v="0"/>
    <x v="1"/>
    <s v="CAPACITACION PASTORAL"/>
    <m/>
    <m/>
    <s v="Redes sociales de la empresa (Facebook, Twitter, Instagram, etc)"/>
    <m/>
    <s v="Redes de profesionales o egresados"/>
    <m/>
    <m/>
    <m/>
    <m/>
    <m/>
    <s v="Banco de currículos de la empresa"/>
    <m/>
    <m/>
    <x v="0"/>
    <x v="0"/>
    <x v="0"/>
    <x v="1"/>
    <x v="0"/>
    <x v="2"/>
    <x v="0"/>
    <x v="0"/>
    <x v="0"/>
    <x v="1"/>
    <s v="Ninguna"/>
    <m/>
    <m/>
    <m/>
    <m/>
    <m/>
    <m/>
    <x v="1"/>
    <m/>
    <m/>
    <x v="3"/>
    <m/>
    <m/>
    <m/>
    <x v="1"/>
    <x v="0"/>
    <x v="1"/>
    <x v="1"/>
    <x v="0"/>
    <x v="1"/>
    <m/>
    <m/>
    <x v="2"/>
    <s v="Poco probable"/>
    <s v="Poco probable"/>
    <s v="Poco probable"/>
    <s v="Muy probable"/>
    <s v="Muy probable"/>
    <x v="0"/>
    <s v="TECNICO DE INSTALACION DE PROGRAMAS SOPORTE TECNICO"/>
    <n v="3511"/>
    <n v="1"/>
    <n v="0"/>
    <n v="0"/>
    <n v="0"/>
    <n v="0"/>
    <m/>
    <m/>
    <m/>
    <m/>
    <m/>
    <m/>
    <m/>
    <m/>
    <m/>
    <m/>
    <m/>
    <m/>
    <m/>
    <m/>
    <m/>
    <m/>
    <m/>
    <m/>
    <m/>
    <m/>
    <m/>
    <m/>
    <m/>
    <m/>
    <m/>
    <m/>
    <m/>
    <m/>
    <x v="0"/>
    <m/>
    <m/>
    <m/>
    <m/>
    <m/>
    <m/>
    <m/>
    <m/>
    <m/>
    <x v="1"/>
    <x v="0"/>
    <x v="0"/>
    <x v="1"/>
    <x v="0"/>
    <x v="0"/>
    <x v="0"/>
    <x v="0"/>
    <m/>
    <x v="0"/>
    <s v="CAPACITACION SOBRE CIENCIA DE DATOS"/>
    <s v="Redes y sistemas informáticos"/>
    <s v="TECNICO DE INSTALACION SOPORTE TECNICO"/>
    <n v="3511"/>
    <m/>
    <m/>
    <m/>
    <m/>
    <m/>
    <m/>
    <m/>
    <m/>
    <m/>
    <m/>
    <m/>
    <m/>
    <m/>
    <m/>
    <m/>
    <m/>
    <m/>
    <m/>
    <m/>
    <m/>
    <s v="No"/>
    <m/>
    <m/>
    <m/>
    <m/>
    <m/>
    <x v="0"/>
    <s v="Muy importante"/>
    <s v="Muy importante"/>
    <s v="Muy importante"/>
    <s v="Importante"/>
    <s v="Importante"/>
    <s v="Importante"/>
    <s v="Muy importante"/>
    <s v="Ninguna"/>
    <m/>
    <x v="0"/>
    <x v="0"/>
    <x v="0"/>
    <x v="0"/>
    <x v="0"/>
    <x v="0"/>
    <x v="1"/>
    <x v="0"/>
    <x v="0"/>
    <x v="0"/>
    <x v="0"/>
    <x v="0"/>
    <m/>
    <s v="Gerente / Directivo"/>
    <m/>
    <n v="8"/>
    <n v="7"/>
    <s v="Completo"/>
    <m/>
    <m/>
    <m/>
    <m/>
    <m/>
    <m/>
    <s v="LA ENCUESTA SE REALIZO CON LA DIRECTORA EN ACOMPAÑAMIENTO DE LA SECRETARIA HAMBAS RESPONDIERON LAS PREGUNTAS"/>
    <s v="31 a 50 personas ocupadas"/>
    <s v="31 a 50 personas ocupadas"/>
    <x v="0"/>
    <s v="Servicios a los hogares"/>
    <x v="0"/>
    <x v="0"/>
    <x v="0"/>
    <x v="0"/>
    <x v="0"/>
    <x v="0"/>
    <x v="0"/>
    <x v="0"/>
    <x v="0"/>
    <x v="0"/>
    <x v="1"/>
    <x v="1"/>
    <x v="0"/>
    <x v="0"/>
    <x v="0"/>
    <x v="0"/>
    <x v="0"/>
    <x v="0"/>
    <x v="0"/>
    <x v="1"/>
    <x v="1"/>
    <x v="1"/>
    <x v="0"/>
    <x v="0"/>
    <x v="0"/>
    <x v="0"/>
    <x v="0"/>
    <s v="HERRAMIENTAS DE ANÁLISIS DE DATOS"/>
    <m/>
    <m/>
    <m/>
    <m/>
    <m/>
    <s v="TIC"/>
    <m/>
    <m/>
    <m/>
    <m/>
    <m/>
    <n v="10.1891891891892"/>
    <x v="0"/>
    <x v="0"/>
    <x v="0"/>
    <x v="0"/>
    <x v="0"/>
    <s v="Total"/>
  </r>
  <r>
    <n v="27991"/>
    <x v="0"/>
    <x v="1"/>
    <s v="Fernando de la Mora"/>
    <n v="45201"/>
    <s v="SERVICIO DE REPARACION DE EMBRAGUES, FRENOS DE VEHICULOS"/>
    <s v="Comercio"/>
    <s v="Comercio"/>
    <s v="Pequeñas (11 a 30 personas ocupadas)"/>
    <n v="13062024"/>
    <n v="13"/>
    <s v="Junio"/>
    <s v="Año Resultado Final"/>
    <n v="15"/>
    <n v="26"/>
    <n v="23062024"/>
    <n v="23"/>
    <s v="Junio"/>
    <s v="Año Resultado Final"/>
    <n v="2006"/>
    <n v="17"/>
    <x v="0"/>
    <s v="SERVICIOS DE MANTENIMIENTO DE EMBRAGUES"/>
    <s v="Mantenimiento y reparación mecánica de vehículos"/>
    <s v="Único"/>
    <x v="0"/>
    <m/>
    <m/>
    <n v="20"/>
    <n v="20"/>
    <n v="17"/>
    <n v="3"/>
    <n v="215.0697674418609"/>
    <n v="37.953488372093105"/>
    <n v="0"/>
    <n v="0"/>
    <n v="0"/>
    <n v="0"/>
    <n v="177.11627906976781"/>
    <n v="0"/>
    <n v="37.953488372093105"/>
    <n v="0"/>
    <n v="37.953488372093105"/>
    <n v="0"/>
    <n v="0"/>
    <n v="0"/>
    <n v="253.02325581395399"/>
    <n v="20"/>
    <n v="0"/>
    <n v="0"/>
    <n v="0"/>
    <n v="0"/>
    <n v="14"/>
    <n v="0"/>
    <n v="3"/>
    <n v="0"/>
    <n v="3"/>
    <n v="0"/>
    <n v="0"/>
    <n v="0"/>
    <n v="20"/>
    <x v="0"/>
    <m/>
    <m/>
    <x v="1"/>
    <m/>
    <m/>
    <x v="0"/>
    <m/>
    <m/>
    <x v="0"/>
    <m/>
    <m/>
    <x v="0"/>
    <m/>
    <m/>
    <x v="1"/>
    <m/>
    <n v="8322"/>
    <s v="CHOFER DE VEHICULOS LIVANOS PARA REPARTO"/>
    <s v="Sí"/>
    <s v="No"/>
    <s v="No"/>
    <m/>
    <m/>
    <m/>
    <m/>
    <m/>
    <m/>
    <m/>
    <m/>
    <m/>
    <m/>
    <m/>
    <m/>
    <m/>
    <m/>
    <m/>
    <m/>
    <m/>
    <m/>
    <m/>
    <m/>
    <m/>
    <m/>
    <m/>
    <m/>
    <m/>
    <m/>
    <m/>
    <m/>
    <m/>
    <m/>
    <m/>
    <m/>
    <m/>
    <m/>
    <m/>
    <m/>
    <m/>
    <m/>
    <m/>
    <m/>
    <m/>
    <m/>
    <m/>
    <m/>
    <x v="0"/>
    <x v="0"/>
    <x v="0"/>
    <x v="0"/>
    <x v="0"/>
    <x v="0"/>
    <x v="0"/>
    <x v="0"/>
    <x v="0"/>
    <x v="0"/>
    <x v="0"/>
    <x v="0"/>
    <x v="0"/>
    <m/>
    <m/>
    <m/>
    <s v="Redes sociales de la empresa (Facebook, Twitter, Instagram, etc)"/>
    <m/>
    <m/>
    <s v="Recomendaciones de trabajadores de la empresa u otros actores"/>
    <m/>
    <m/>
    <m/>
    <s v="Contactos personales del empleador"/>
    <m/>
    <m/>
    <m/>
    <x v="0"/>
    <x v="0"/>
    <x v="0"/>
    <x v="1"/>
    <x v="0"/>
    <x v="1"/>
    <x v="0"/>
    <x v="2"/>
    <x v="1"/>
    <x v="1"/>
    <s v="Ninguna"/>
    <m/>
    <m/>
    <m/>
    <m/>
    <m/>
    <m/>
    <x v="1"/>
    <m/>
    <m/>
    <x v="1"/>
    <m/>
    <m/>
    <m/>
    <x v="1"/>
    <x v="1"/>
    <x v="1"/>
    <x v="1"/>
    <x v="1"/>
    <x v="1"/>
    <m/>
    <m/>
    <x v="2"/>
    <s v="Probable"/>
    <s v="Poco probable"/>
    <s v="Poco probable"/>
    <s v="Poco probable"/>
    <s v="Muy probable"/>
    <x v="0"/>
    <s v="operador de maquinas para mantenimiento de embragues"/>
    <n v="8211"/>
    <n v="1"/>
    <n v="3"/>
    <n v="1"/>
    <n v="0"/>
    <n v="0"/>
    <m/>
    <m/>
    <m/>
    <m/>
    <m/>
    <m/>
    <m/>
    <m/>
    <m/>
    <m/>
    <m/>
    <m/>
    <m/>
    <m/>
    <m/>
    <m/>
    <m/>
    <m/>
    <m/>
    <m/>
    <m/>
    <m/>
    <m/>
    <m/>
    <m/>
    <m/>
    <m/>
    <m/>
    <x v="0"/>
    <m/>
    <m/>
    <m/>
    <m/>
    <m/>
    <m/>
    <m/>
    <m/>
    <m/>
    <x v="0"/>
    <x v="0"/>
    <x v="0"/>
    <x v="0"/>
    <x v="1"/>
    <x v="1"/>
    <x v="0"/>
    <x v="0"/>
    <m/>
    <x v="0"/>
    <s v="CAPACITACION SOBRE COMO MANEJARSE DE FORMA SEGURA EN LA ZONA DE MAQUINAS PARA MANTENIMIENTO DE EMBRAGUES"/>
    <s v="Seguridad industrial y salud ocupacional"/>
    <s v="OPERADOR DE MAQUINAS PARA MANTENIMIENTO DE EMBRAGUES"/>
    <n v="8211"/>
    <m/>
    <m/>
    <m/>
    <m/>
    <m/>
    <m/>
    <m/>
    <m/>
    <m/>
    <m/>
    <m/>
    <m/>
    <m/>
    <m/>
    <m/>
    <m/>
    <m/>
    <m/>
    <m/>
    <m/>
    <s v="No"/>
    <m/>
    <m/>
    <m/>
    <m/>
    <m/>
    <x v="3"/>
    <s v="Importante"/>
    <s v="Importante"/>
    <s v="Importante"/>
    <s v="Importante"/>
    <s v="Importante"/>
    <s v="Muy importante"/>
    <s v="Importante"/>
    <s v="Ninguna"/>
    <m/>
    <x v="2"/>
    <x v="2"/>
    <x v="0"/>
    <x v="0"/>
    <x v="0"/>
    <x v="2"/>
    <x v="0"/>
    <x v="1"/>
    <x v="0"/>
    <x v="1"/>
    <x v="0"/>
    <x v="0"/>
    <m/>
    <s v="Dueño o propietario"/>
    <m/>
    <n v="17"/>
    <n v="17"/>
    <s v="Completo"/>
    <m/>
    <m/>
    <m/>
    <m/>
    <m/>
    <m/>
    <m/>
    <s v="11 a 30 personas ocupadas"/>
    <s v="11 a 30 personas ocupadas"/>
    <x v="2"/>
    <s v="Comercio"/>
    <x v="0"/>
    <x v="0"/>
    <x v="0"/>
    <x v="0"/>
    <x v="0"/>
    <x v="0"/>
    <x v="0"/>
    <x v="1"/>
    <x v="0"/>
    <x v="0"/>
    <x v="1"/>
    <x v="0"/>
    <x v="0"/>
    <x v="0"/>
    <x v="0"/>
    <x v="0"/>
    <x v="1"/>
    <x v="0"/>
    <x v="0"/>
    <x v="1"/>
    <x v="0"/>
    <x v="1"/>
    <x v="0"/>
    <x v="0"/>
    <x v="0"/>
    <x v="1"/>
    <x v="0"/>
    <s v="SALUD Y SEGURIDAD OCUPACIONAL"/>
    <m/>
    <m/>
    <m/>
    <m/>
    <m/>
    <s v="SALUD Y SEGURIDAD OCUPACIONAL"/>
    <m/>
    <m/>
    <m/>
    <m/>
    <m/>
    <n v="12.6511627906977"/>
    <x v="1"/>
    <x v="1"/>
    <x v="1"/>
    <x v="0"/>
    <x v="0"/>
    <s v="Total"/>
  </r>
  <r>
    <n v="28010"/>
    <x v="0"/>
    <x v="0"/>
    <s v="Lambaré"/>
    <n v="28190"/>
    <s v="FABRICACION DE EXTINTORES DE FUEGO"/>
    <s v="Industria"/>
    <s v="Manufactura"/>
    <s v="Medianas (31 a 50 personas ocupadas)"/>
    <n v="3072024"/>
    <n v="3"/>
    <s v="Julio"/>
    <s v="Año Resultado Final"/>
    <n v="16"/>
    <n v="12"/>
    <n v="19072024"/>
    <n v="19"/>
    <s v="Julio"/>
    <s v="Año Resultado Final"/>
    <n v="1997"/>
    <n v="26"/>
    <x v="2"/>
    <s v="FABRICACION DE EXTINTORES DE FUEGO"/>
    <s v="Fabricación de otros tipos de maquinaria de uso general n.c.p."/>
    <s v="Casa Matriz"/>
    <x v="1"/>
    <n v="6"/>
    <n v="4"/>
    <n v="90"/>
    <n v="70"/>
    <n v="60"/>
    <n v="10"/>
    <n v="281.53846153846138"/>
    <n v="46.923076923076898"/>
    <n v="0"/>
    <n v="0"/>
    <n v="0"/>
    <n v="0"/>
    <n v="112.61538461538456"/>
    <n v="0"/>
    <n v="23.461538461538449"/>
    <n v="0"/>
    <n v="140.76923076923069"/>
    <n v="46.923076923076898"/>
    <n v="0"/>
    <n v="4.6923076923076898"/>
    <n v="328.46153846153828"/>
    <n v="70"/>
    <n v="0"/>
    <n v="0"/>
    <n v="0"/>
    <n v="0"/>
    <n v="24"/>
    <n v="0"/>
    <n v="5"/>
    <n v="0"/>
    <n v="30"/>
    <n v="10"/>
    <n v="0"/>
    <n v="1"/>
    <n v="70"/>
    <x v="0"/>
    <m/>
    <m/>
    <x v="1"/>
    <m/>
    <m/>
    <x v="0"/>
    <m/>
    <m/>
    <x v="0"/>
    <m/>
    <m/>
    <x v="0"/>
    <m/>
    <m/>
    <x v="1"/>
    <m/>
    <n v="7212"/>
    <s v="SOLDADOR"/>
    <s v="Sí"/>
    <s v="No"/>
    <s v="Sí"/>
    <n v="5223"/>
    <s v="VENDEDOR CON PUESTO FIJO"/>
    <s v="Sí"/>
    <s v="No"/>
    <s v="No"/>
    <m/>
    <m/>
    <m/>
    <m/>
    <m/>
    <m/>
    <m/>
    <m/>
    <m/>
    <m/>
    <m/>
    <m/>
    <m/>
    <m/>
    <m/>
    <m/>
    <m/>
    <m/>
    <m/>
    <m/>
    <m/>
    <m/>
    <m/>
    <m/>
    <m/>
    <m/>
    <m/>
    <m/>
    <m/>
    <m/>
    <m/>
    <m/>
    <m/>
    <m/>
    <m/>
    <m/>
    <m/>
    <m/>
    <m/>
    <x v="1"/>
    <x v="0"/>
    <x v="0"/>
    <x v="0"/>
    <x v="1"/>
    <x v="0"/>
    <x v="1"/>
    <x v="1"/>
    <x v="0"/>
    <x v="1"/>
    <x v="0"/>
    <x v="1"/>
    <x v="0"/>
    <m/>
    <s v="Anuncio en un medio de prensa impreso"/>
    <m/>
    <s v="Redes sociales de la empresa (Facebook, Twitter, Instagram, etc)"/>
    <m/>
    <m/>
    <s v="Recomendaciones de trabajadores de la empresa u otros actores"/>
    <m/>
    <m/>
    <m/>
    <s v="Contactos personales del empleador"/>
    <m/>
    <m/>
    <m/>
    <x v="0"/>
    <x v="0"/>
    <x v="0"/>
    <x v="1"/>
    <x v="0"/>
    <x v="1"/>
    <x v="0"/>
    <x v="1"/>
    <x v="1"/>
    <x v="1"/>
    <s v="Ninguna"/>
    <m/>
    <m/>
    <m/>
    <m/>
    <m/>
    <m/>
    <x v="1"/>
    <m/>
    <s v="Nuevas contrataciones"/>
    <x v="1"/>
    <m/>
    <m/>
    <m/>
    <x v="0"/>
    <x v="1"/>
    <x v="1"/>
    <x v="0"/>
    <x v="1"/>
    <x v="1"/>
    <m/>
    <m/>
    <x v="2"/>
    <s v="Probable"/>
    <s v="Poco probable"/>
    <s v="Poco probable"/>
    <s v="Probable"/>
    <s v="Probable"/>
    <x v="0"/>
    <s v="operador de produccion de maquina"/>
    <n v="8189"/>
    <n v="2"/>
    <n v="2"/>
    <n v="2"/>
    <n v="2"/>
    <n v="2"/>
    <s v="vendedor de salon"/>
    <n v="5223"/>
    <n v="1"/>
    <n v="1"/>
    <n v="1"/>
    <n v="1"/>
    <n v="1"/>
    <m/>
    <m/>
    <m/>
    <m/>
    <m/>
    <m/>
    <m/>
    <m/>
    <m/>
    <m/>
    <m/>
    <m/>
    <m/>
    <m/>
    <m/>
    <m/>
    <m/>
    <m/>
    <m/>
    <m/>
    <m/>
    <x v="0"/>
    <m/>
    <m/>
    <m/>
    <m/>
    <m/>
    <m/>
    <m/>
    <m/>
    <m/>
    <x v="0"/>
    <x v="0"/>
    <x v="1"/>
    <x v="1"/>
    <x v="0"/>
    <x v="0"/>
    <x v="0"/>
    <x v="0"/>
    <m/>
    <x v="0"/>
    <s v="INFORMATICA BASICA"/>
    <s v="Operación básica de computadoras"/>
    <s v="AUXILIAR ADMINISTRATIVO"/>
    <n v="4419"/>
    <s v="USO DE MAQUINARIAS ESPECIFICAS PARA SU RUBRO"/>
    <s v="Operación y mantenimiento de maquinarias industriales"/>
    <s v="OPERADOR DE PRODUCCION MAQUINA"/>
    <n v="8159"/>
    <m/>
    <m/>
    <m/>
    <m/>
    <m/>
    <m/>
    <m/>
    <m/>
    <m/>
    <m/>
    <m/>
    <m/>
    <m/>
    <m/>
    <m/>
    <m/>
    <s v="Si"/>
    <s v="No"/>
    <m/>
    <m/>
    <m/>
    <m/>
    <x v="0"/>
    <s v="Muy importante"/>
    <s v="Muy importante"/>
    <s v="Muy importante"/>
    <s v="Muy importante"/>
    <s v="Muy importante"/>
    <s v="Muy importante"/>
    <s v="Muy importante"/>
    <s v="Ninguna"/>
    <m/>
    <x v="2"/>
    <x v="2"/>
    <x v="0"/>
    <x v="0"/>
    <x v="1"/>
    <x v="1"/>
    <x v="1"/>
    <x v="1"/>
    <x v="0"/>
    <x v="1"/>
    <x v="0"/>
    <x v="0"/>
    <m/>
    <s v="Jefe / Encargado (no propietario)"/>
    <m/>
    <n v="7"/>
    <n v="51"/>
    <s v="Completo"/>
    <m/>
    <m/>
    <m/>
    <m/>
    <m/>
    <m/>
    <m/>
    <s v="51 y más personas ocupadas"/>
    <s v="51 y más personas ocupadas"/>
    <x v="1"/>
    <s v="Manufactura"/>
    <x v="0"/>
    <x v="0"/>
    <x v="0"/>
    <x v="0"/>
    <x v="1"/>
    <x v="0"/>
    <x v="1"/>
    <x v="0"/>
    <x v="0"/>
    <x v="0"/>
    <x v="1"/>
    <x v="0"/>
    <x v="0"/>
    <x v="1"/>
    <x v="0"/>
    <x v="0"/>
    <x v="1"/>
    <x v="0"/>
    <x v="0"/>
    <x v="1"/>
    <x v="0"/>
    <x v="0"/>
    <x v="0"/>
    <x v="0"/>
    <x v="0"/>
    <x v="1"/>
    <x v="0"/>
    <s v="OFIMATICA"/>
    <s v="USO Y REPARACIÓN DE MAQUINARIAS, HERRAMIENTAS Y EQUIPOS"/>
    <m/>
    <m/>
    <m/>
    <m/>
    <s v="TIC"/>
    <s v="USO Y REPARACIÓN DE MAQUINARIAS, HERRAMIENTAS Y EQUIPOS"/>
    <m/>
    <m/>
    <m/>
    <m/>
    <n v="4.6923076923076898"/>
    <x v="1"/>
    <x v="1"/>
    <x v="0"/>
    <x v="0"/>
    <x v="0"/>
    <s v="Total"/>
  </r>
  <r>
    <n v="28122"/>
    <x v="0"/>
    <x v="1"/>
    <s v="Capiatá"/>
    <n v="10940"/>
    <s v="ELABORACION DE FIDEOS"/>
    <s v="Industria"/>
    <s v="Manufactura"/>
    <s v="Grandes (con 51 o más personas ocupadas)"/>
    <n v="25062024"/>
    <n v="25"/>
    <s v="Junio"/>
    <s v="Año Resultado Final"/>
    <n v="17"/>
    <n v="5"/>
    <n v="25072024"/>
    <n v="25"/>
    <s v="Julio"/>
    <s v="Año Resultado Final"/>
    <n v="1969"/>
    <n v="54"/>
    <x v="1"/>
    <s v="ELABORACION DE FIDEOS"/>
    <s v="Elaboración de pastas alimenticias y productos farináceos similares"/>
    <s v="Planta industrial"/>
    <x v="1"/>
    <n v="4"/>
    <n v="3"/>
    <n v="323"/>
    <n v="283"/>
    <n v="210"/>
    <n v="73"/>
    <n v="210"/>
    <n v="73"/>
    <n v="0"/>
    <n v="0"/>
    <n v="0"/>
    <n v="0"/>
    <n v="163"/>
    <n v="0"/>
    <n v="20"/>
    <n v="0"/>
    <n v="100"/>
    <n v="0"/>
    <n v="0"/>
    <n v="0"/>
    <n v="283"/>
    <n v="283"/>
    <n v="0"/>
    <n v="0"/>
    <n v="0"/>
    <n v="0"/>
    <n v="163"/>
    <n v="0"/>
    <n v="20"/>
    <n v="0"/>
    <n v="100"/>
    <n v="0"/>
    <n v="0"/>
    <n v="0"/>
    <n v="283"/>
    <x v="1"/>
    <s v="Decisión del directorio/propietarios de la empresa"/>
    <m/>
    <x v="0"/>
    <s v="Decisión del directorio/propietarios de la empresa"/>
    <m/>
    <x v="0"/>
    <m/>
    <m/>
    <x v="0"/>
    <m/>
    <m/>
    <x v="0"/>
    <m/>
    <m/>
    <x v="1"/>
    <m/>
    <n v="9333"/>
    <s v="AUXILIAR DE PRODUCCION"/>
    <s v="Sí"/>
    <s v="No"/>
    <s v="Sí"/>
    <n v="7412"/>
    <s v="TECNICO DE MANTENIMIENTO (ELECTROMECÁNICA)"/>
    <s v="Sí"/>
    <s v="No"/>
    <s v="Sí"/>
    <n v="3322"/>
    <s v="VENDEDOR EXTERNO"/>
    <s v="Sí"/>
    <s v="No"/>
    <m/>
    <m/>
    <m/>
    <m/>
    <m/>
    <m/>
    <m/>
    <m/>
    <m/>
    <m/>
    <m/>
    <m/>
    <m/>
    <m/>
    <m/>
    <m/>
    <m/>
    <m/>
    <m/>
    <m/>
    <m/>
    <m/>
    <m/>
    <m/>
    <m/>
    <m/>
    <m/>
    <m/>
    <m/>
    <m/>
    <m/>
    <m/>
    <m/>
    <m/>
    <m/>
    <x v="1"/>
    <x v="1"/>
    <x v="0"/>
    <x v="0"/>
    <x v="0"/>
    <x v="0"/>
    <x v="0"/>
    <x v="1"/>
    <x v="0"/>
    <x v="1"/>
    <x v="0"/>
    <x v="0"/>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0"/>
    <x v="1"/>
    <x v="2"/>
    <s v="Ninguna"/>
    <m/>
    <m/>
    <m/>
    <m/>
    <m/>
    <m/>
    <x v="1"/>
    <m/>
    <m/>
    <x v="1"/>
    <m/>
    <m/>
    <m/>
    <x v="1"/>
    <x v="1"/>
    <x v="1"/>
    <x v="1"/>
    <x v="1"/>
    <x v="1"/>
    <m/>
    <m/>
    <x v="2"/>
    <s v="Probable"/>
    <s v="Poco probable"/>
    <s v="Poco probable"/>
    <s v="Probable"/>
    <s v="Probable"/>
    <x v="0"/>
    <s v="AUXILIAR DE PRODUCCION (ENVASADOR)"/>
    <n v="8183"/>
    <n v="4"/>
    <n v="4"/>
    <n v="4"/>
    <n v="4"/>
    <n v="4"/>
    <s v="servicios generales (limpiador)"/>
    <n v="9112"/>
    <n v="4"/>
    <n v="4"/>
    <n v="4"/>
    <n v="4"/>
    <n v="4"/>
    <s v="vendedores externos"/>
    <n v="3322"/>
    <n v="3"/>
    <n v="3"/>
    <n v="3"/>
    <n v="3"/>
    <n v="2"/>
    <s v="tecnico de laboratorio (control de calidad)"/>
    <n v="3122"/>
    <n v="1"/>
    <n v="1"/>
    <n v="1"/>
    <n v="1"/>
    <n v="1"/>
    <s v="auxiliar contable"/>
    <n v="4311"/>
    <n v="1"/>
    <n v="1"/>
    <n v="0"/>
    <n v="0"/>
    <n v="0"/>
    <x v="0"/>
    <m/>
    <m/>
    <m/>
    <m/>
    <m/>
    <m/>
    <m/>
    <m/>
    <m/>
    <x v="0"/>
    <x v="0"/>
    <x v="0"/>
    <x v="1"/>
    <x v="0"/>
    <x v="1"/>
    <x v="0"/>
    <x v="0"/>
    <m/>
    <x v="0"/>
    <s v="TECNICAS DE VENTAS"/>
    <s v="Técnicas de ventas"/>
    <s v="VENDEDORES"/>
    <n v="5223"/>
    <m/>
    <m/>
    <m/>
    <m/>
    <m/>
    <m/>
    <m/>
    <m/>
    <m/>
    <m/>
    <m/>
    <m/>
    <m/>
    <m/>
    <m/>
    <m/>
    <m/>
    <m/>
    <m/>
    <m/>
    <s v="Si"/>
    <s v="No"/>
    <m/>
    <m/>
    <m/>
    <m/>
    <x v="1"/>
    <s v="Muy importante"/>
    <s v="Muy importante"/>
    <s v="Muy importante"/>
    <s v="Muy importante"/>
    <s v="Muy importante"/>
    <s v="Muy importante"/>
    <s v="Muy importante"/>
    <s v="Ninguna"/>
    <m/>
    <x v="2"/>
    <x v="2"/>
    <x v="0"/>
    <x v="0"/>
    <x v="0"/>
    <x v="0"/>
    <x v="0"/>
    <x v="0"/>
    <x v="0"/>
    <x v="0"/>
    <x v="0"/>
    <x v="0"/>
    <m/>
    <s v="Jefe / Encargado (no propietario)"/>
    <m/>
    <n v="14"/>
    <n v="16"/>
    <s v="Completo"/>
    <m/>
    <m/>
    <m/>
    <m/>
    <m/>
    <m/>
    <m/>
    <s v="51 y más personas ocupadas"/>
    <s v="51 y más personas ocupadas"/>
    <x v="1"/>
    <s v="Manufactura"/>
    <x v="0"/>
    <x v="0"/>
    <x v="1"/>
    <x v="0"/>
    <x v="0"/>
    <x v="0"/>
    <x v="1"/>
    <x v="0"/>
    <x v="1"/>
    <x v="0"/>
    <x v="1"/>
    <x v="1"/>
    <x v="1"/>
    <x v="0"/>
    <x v="0"/>
    <x v="0"/>
    <x v="1"/>
    <x v="1"/>
    <x v="0"/>
    <x v="1"/>
    <x v="0"/>
    <x v="1"/>
    <x v="1"/>
    <x v="0"/>
    <x v="0"/>
    <x v="0"/>
    <x v="0"/>
    <s v="VENTA"/>
    <m/>
    <m/>
    <m/>
    <m/>
    <m/>
    <s v="ADMINISTRACIÓN Y GESTIÓN"/>
    <m/>
    <m/>
    <m/>
    <m/>
    <m/>
    <n v="1"/>
    <x v="1"/>
    <x v="1"/>
    <x v="1"/>
    <x v="0"/>
    <x v="0"/>
    <s v="Total"/>
  </r>
  <r>
    <n v="28157"/>
    <x v="0"/>
    <x v="0"/>
    <s v="Recoleta"/>
    <n v="46636"/>
    <s v="VENTA AL POR MAYOR DE ARTICULOS DE FERRETERIA"/>
    <s v="Comercio"/>
    <s v="Comercio"/>
    <s v="Grandes (con 51 o más personas ocupadas)"/>
    <n v="3072024"/>
    <n v="3"/>
    <s v="Julio"/>
    <s v="Año Resultado Final"/>
    <n v="9"/>
    <n v="57"/>
    <n v="20072024"/>
    <n v="20"/>
    <s v="Julio"/>
    <s v="Año Resultado Final"/>
    <n v="1994"/>
    <n v="29"/>
    <x v="2"/>
    <s v="VENTAS AL POR MAYOR DE ARTICULOS DE FERRETERIA"/>
    <s v="Comercio al por mayor de artículos de ferretería y calefacción"/>
    <s v="Único"/>
    <x v="0"/>
    <m/>
    <m/>
    <n v="146"/>
    <n v="146"/>
    <n v="126"/>
    <n v="20"/>
    <n v="1621.5652173913038"/>
    <n v="257.39130434782601"/>
    <n v="0"/>
    <n v="0"/>
    <n v="0"/>
    <n v="0"/>
    <n v="334.60869565217376"/>
    <n v="0"/>
    <n v="0"/>
    <n v="0"/>
    <n v="321.73913043478251"/>
    <n v="1158.260869565217"/>
    <n v="64.347826086956502"/>
    <n v="0"/>
    <n v="1878.9565217391298"/>
    <n v="146"/>
    <n v="0"/>
    <n v="0"/>
    <n v="0"/>
    <n v="0"/>
    <n v="26"/>
    <n v="0"/>
    <n v="0"/>
    <n v="0"/>
    <n v="25"/>
    <n v="90"/>
    <n v="5"/>
    <n v="0"/>
    <n v="146"/>
    <x v="1"/>
    <s v="Decisión del directorio/propietarios de la empresa"/>
    <m/>
    <x v="0"/>
    <s v="Decisión del directorio/propietarios de la empresa"/>
    <m/>
    <x v="0"/>
    <m/>
    <m/>
    <x v="0"/>
    <m/>
    <m/>
    <x v="0"/>
    <m/>
    <m/>
    <x v="1"/>
    <m/>
    <n v="8332"/>
    <s v="CHOFER REPARTIDOR"/>
    <s v="Sí"/>
    <s v="No"/>
    <s v="Sí"/>
    <n v="9333"/>
    <s v="AYUDANTE REPARTIDOR"/>
    <s v="Sí"/>
    <s v="No"/>
    <s v="Sí"/>
    <n v="4419"/>
    <s v="AUXILIAR ADMINISTRATIVO"/>
    <s v="Sí"/>
    <s v="No"/>
    <m/>
    <m/>
    <m/>
    <m/>
    <m/>
    <m/>
    <m/>
    <m/>
    <m/>
    <m/>
    <m/>
    <m/>
    <m/>
    <m/>
    <m/>
    <m/>
    <m/>
    <m/>
    <m/>
    <m/>
    <m/>
    <m/>
    <m/>
    <m/>
    <m/>
    <m/>
    <m/>
    <m/>
    <m/>
    <m/>
    <m/>
    <m/>
    <m/>
    <m/>
    <m/>
    <x v="0"/>
    <x v="0"/>
    <x v="0"/>
    <x v="0"/>
    <x v="0"/>
    <x v="0"/>
    <x v="0"/>
    <x v="1"/>
    <x v="0"/>
    <x v="0"/>
    <x v="0"/>
    <x v="0"/>
    <x v="0"/>
    <m/>
    <m/>
    <m/>
    <s v="Redes sociales de la empresa (Facebook, Twitter, Instagram, etc)"/>
    <m/>
    <m/>
    <s v="Recomendaciones de trabajadores de la empresa u otros actores"/>
    <m/>
    <s v="Ferias de empleo"/>
    <s v="Avisos en las inmediaciones de la empresa"/>
    <s v="Contactos personales del empleador"/>
    <m/>
    <m/>
    <m/>
    <x v="0"/>
    <x v="0"/>
    <x v="0"/>
    <x v="1"/>
    <x v="0"/>
    <x v="1"/>
    <x v="0"/>
    <x v="0"/>
    <x v="2"/>
    <x v="1"/>
    <s v="Ninguna"/>
    <m/>
    <m/>
    <m/>
    <m/>
    <m/>
    <m/>
    <x v="1"/>
    <m/>
    <m/>
    <x v="1"/>
    <m/>
    <m/>
    <m/>
    <x v="1"/>
    <x v="1"/>
    <x v="1"/>
    <x v="1"/>
    <x v="1"/>
    <x v="1"/>
    <m/>
    <m/>
    <x v="1"/>
    <s v="Poco probable"/>
    <s v="Poco probable"/>
    <s v="Poco probable"/>
    <s v="Poco probable"/>
    <s v="Probable"/>
    <x v="3"/>
    <m/>
    <m/>
    <m/>
    <m/>
    <m/>
    <m/>
    <m/>
    <m/>
    <m/>
    <m/>
    <m/>
    <m/>
    <m/>
    <m/>
    <m/>
    <m/>
    <m/>
    <m/>
    <m/>
    <m/>
    <m/>
    <m/>
    <m/>
    <m/>
    <m/>
    <m/>
    <m/>
    <m/>
    <m/>
    <m/>
    <m/>
    <m/>
    <m/>
    <m/>
    <m/>
    <x v="0"/>
    <m/>
    <m/>
    <m/>
    <m/>
    <m/>
    <m/>
    <m/>
    <m/>
    <m/>
    <x v="0"/>
    <x v="0"/>
    <x v="1"/>
    <x v="0"/>
    <x v="1"/>
    <x v="1"/>
    <x v="0"/>
    <x v="0"/>
    <m/>
    <x v="0"/>
    <s v="HABILIDADES DE ATENCION AL CLIENTE"/>
    <s v="Técnicas de recepción y atención al cliente"/>
    <s v="VENDEDORES DE SALON"/>
    <n v="5223"/>
    <s v="SEGURIDAD OCUPACIONAL"/>
    <s v="Seguridad industrial y salud ocupacional"/>
    <s v="AYUDANTE REPARTIDOR"/>
    <n v="9333"/>
    <s v="SEGURIDAD OCUPACIONAL"/>
    <s v="Seguridad industrial y salud ocupacional"/>
    <s v="CHOFER REPARTIDOR"/>
    <n v="8332"/>
    <m/>
    <m/>
    <m/>
    <m/>
    <m/>
    <m/>
    <m/>
    <m/>
    <m/>
    <m/>
    <m/>
    <m/>
    <s v="Si"/>
    <s v="Si"/>
    <s v="No"/>
    <m/>
    <m/>
    <m/>
    <x v="0"/>
    <s v="Importante"/>
    <s v="Importante"/>
    <s v="Importante"/>
    <s v="Importante"/>
    <s v="Importante"/>
    <s v="Importante"/>
    <s v="Importante"/>
    <s v="Ninguna"/>
    <m/>
    <x v="0"/>
    <x v="1"/>
    <x v="1"/>
    <x v="1"/>
    <x v="0"/>
    <x v="1"/>
    <x v="0"/>
    <x v="0"/>
    <x v="0"/>
    <x v="0"/>
    <x v="0"/>
    <x v="0"/>
    <m/>
    <s v="Administrador/Contador"/>
    <m/>
    <n v="13"/>
    <n v="10"/>
    <s v="Completo"/>
    <m/>
    <m/>
    <m/>
    <m/>
    <m/>
    <m/>
    <m/>
    <s v="51 y más personas ocupadas"/>
    <s v="51 y más personas ocupadas"/>
    <x v="2"/>
    <s v="Comercio"/>
    <x v="0"/>
    <x v="0"/>
    <x v="0"/>
    <x v="1"/>
    <x v="0"/>
    <x v="0"/>
    <x v="0"/>
    <x v="1"/>
    <x v="1"/>
    <x v="0"/>
    <x v="1"/>
    <x v="0"/>
    <x v="0"/>
    <x v="0"/>
    <x v="0"/>
    <x v="0"/>
    <x v="0"/>
    <x v="0"/>
    <x v="0"/>
    <x v="1"/>
    <x v="0"/>
    <x v="1"/>
    <x v="1"/>
    <x v="0"/>
    <x v="0"/>
    <x v="1"/>
    <x v="1"/>
    <s v="ATENCIÓN AL CLIENTE, RECEPCIÓN"/>
    <s v="SALUD Y SEGURIDAD OCUPACIONAL"/>
    <s v="SALUD Y SEGURIDAD OCUPACIONAL"/>
    <m/>
    <m/>
    <m/>
    <s v="ADMINISTRACIÓN Y GESTIÓN"/>
    <s v="SALUD Y SEGURIDAD OCUPACIONAL"/>
    <s v="SALUD Y SEGURIDAD OCUPACIONAL"/>
    <m/>
    <m/>
    <m/>
    <n v="12.869565217391299"/>
    <x v="1"/>
    <x v="1"/>
    <x v="1"/>
    <x v="0"/>
    <x v="0"/>
    <s v="Total"/>
  </r>
  <r>
    <n v="28247"/>
    <x v="0"/>
    <x v="0"/>
    <s v="Recoleta"/>
    <n v="47112"/>
    <s v="VENTA AL POR MENOR DE ARTICULOS DE DESPENSA"/>
    <s v="Comercio"/>
    <s v="Comercio"/>
    <s v="Micro (5 a 10 personas ocupadas)"/>
    <n v="3072024"/>
    <n v="3"/>
    <s v="Julio"/>
    <s v="Año Resultado Final"/>
    <n v="8"/>
    <n v="29"/>
    <n v="3072024"/>
    <n v="3"/>
    <s v="Julio"/>
    <s v="Año Resultado Final"/>
    <n v="1970"/>
    <n v="53"/>
    <x v="1"/>
    <s v="VENTA DE PRODUCTOS AL POR MENOR EN DESPENSA"/>
    <s v="Comercio al por menor en mini mercados y despensas"/>
    <s v="Único"/>
    <x v="0"/>
    <m/>
    <m/>
    <n v="5"/>
    <n v="5"/>
    <n v="3"/>
    <n v="2"/>
    <n v="68.25"/>
    <n v="45.5"/>
    <n v="0"/>
    <n v="0"/>
    <n v="0"/>
    <n v="0"/>
    <n v="45.5"/>
    <n v="0"/>
    <n v="0"/>
    <n v="0"/>
    <n v="45.5"/>
    <n v="22.75"/>
    <n v="0"/>
    <n v="0"/>
    <n v="113.75"/>
    <n v="5"/>
    <n v="0"/>
    <n v="0"/>
    <n v="0"/>
    <n v="0"/>
    <n v="2"/>
    <n v="0"/>
    <n v="0"/>
    <n v="0"/>
    <n v="2"/>
    <n v="1"/>
    <n v="0"/>
    <n v="0"/>
    <n v="5"/>
    <x v="0"/>
    <m/>
    <m/>
    <x v="1"/>
    <m/>
    <m/>
    <x v="0"/>
    <m/>
    <m/>
    <x v="0"/>
    <m/>
    <m/>
    <x v="0"/>
    <m/>
    <m/>
    <x v="0"/>
    <m/>
    <m/>
    <m/>
    <m/>
    <m/>
    <m/>
    <m/>
    <m/>
    <m/>
    <m/>
    <m/>
    <m/>
    <m/>
    <m/>
    <m/>
    <m/>
    <m/>
    <m/>
    <m/>
    <m/>
    <m/>
    <m/>
    <m/>
    <m/>
    <m/>
    <m/>
    <m/>
    <m/>
    <m/>
    <m/>
    <m/>
    <m/>
    <m/>
    <m/>
    <m/>
    <m/>
    <m/>
    <m/>
    <m/>
    <m/>
    <m/>
    <m/>
    <m/>
    <m/>
    <m/>
    <m/>
    <m/>
    <m/>
    <m/>
    <m/>
    <x v="0"/>
    <x v="0"/>
    <x v="0"/>
    <x v="1"/>
    <x v="1"/>
    <x v="1"/>
    <x v="0"/>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1"/>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Poco importante"/>
    <s v="Importante"/>
    <s v="Importante"/>
    <s v="Importante"/>
    <s v="Ninguna"/>
    <m/>
    <x v="2"/>
    <x v="2"/>
    <x v="0"/>
    <x v="0"/>
    <x v="2"/>
    <x v="2"/>
    <x v="1"/>
    <x v="1"/>
    <x v="1"/>
    <x v="1"/>
    <x v="1"/>
    <x v="0"/>
    <m/>
    <s v="Administrador/Contador"/>
    <m/>
    <n v="19"/>
    <n v="35"/>
    <s v="Completo"/>
    <m/>
    <m/>
    <m/>
    <m/>
    <m/>
    <m/>
    <m/>
    <s v="5 a 10 personas ocupadas"/>
    <s v="5 a 10 personas ocupadas"/>
    <x v="2"/>
    <s v="Comercio"/>
    <x v="0"/>
    <x v="0"/>
    <x v="0"/>
    <x v="0"/>
    <x v="0"/>
    <x v="0"/>
    <x v="0"/>
    <x v="0"/>
    <x v="0"/>
    <x v="0"/>
    <x v="1"/>
    <x v="0"/>
    <x v="0"/>
    <x v="0"/>
    <x v="0"/>
    <x v="0"/>
    <x v="0"/>
    <x v="0"/>
    <x v="0"/>
    <x v="1"/>
    <x v="0"/>
    <x v="1"/>
    <x v="0"/>
    <x v="0"/>
    <x v="0"/>
    <x v="0"/>
    <x v="0"/>
    <m/>
    <m/>
    <m/>
    <m/>
    <m/>
    <m/>
    <m/>
    <m/>
    <m/>
    <m/>
    <m/>
    <m/>
    <n v="22.75"/>
    <x v="0"/>
    <x v="0"/>
    <x v="1"/>
    <x v="1"/>
    <x v="2"/>
    <s v="Total"/>
  </r>
  <r>
    <n v="28253"/>
    <x v="0"/>
    <x v="1"/>
    <s v="Fernando de la Mora"/>
    <n v="43210"/>
    <s v="SERVICIOS DE INSTALACIONES ELECTROMECANICAS"/>
    <s v="Industria"/>
    <s v="Construcción"/>
    <s v="Grandes (con 51 o más personas ocupadas)"/>
    <n v="9072024"/>
    <n v="9"/>
    <s v="Julio"/>
    <s v="Año Resultado Final"/>
    <n v="13"/>
    <n v="24"/>
    <n v="22072024"/>
    <n v="22"/>
    <s v="Julio"/>
    <s v="Año Resultado Final"/>
    <n v="2006"/>
    <n v="17"/>
    <x v="0"/>
    <s v="SERVICIOS DE INSTALACION DE AIRES ACONDICIONADOS INDUSTRIAL"/>
    <s v="Instalación de máquinas y equipos"/>
    <s v="Único"/>
    <x v="0"/>
    <m/>
    <m/>
    <n v="75"/>
    <n v="75"/>
    <n v="71"/>
    <n v="4"/>
    <n v="191.96296296296271"/>
    <n v="10.814814814814801"/>
    <n v="0"/>
    <n v="0"/>
    <n v="0"/>
    <n v="0"/>
    <n v="173.03703703703681"/>
    <n v="0"/>
    <n v="0"/>
    <n v="0"/>
    <n v="10.814814814814801"/>
    <n v="13.518518518518501"/>
    <n v="5.4074074074074003"/>
    <n v="0"/>
    <n v="202.77777777777752"/>
    <n v="75"/>
    <n v="0"/>
    <n v="0"/>
    <n v="0"/>
    <n v="0"/>
    <n v="64"/>
    <n v="0"/>
    <n v="0"/>
    <n v="0"/>
    <n v="4"/>
    <n v="5"/>
    <n v="2"/>
    <n v="0"/>
    <n v="75"/>
    <x v="0"/>
    <m/>
    <m/>
    <x v="0"/>
    <s v="Decisión del directorio/propietarios de la empresa"/>
    <m/>
    <x v="1"/>
    <s v="Decisión del directorio/propietarios de la empresa"/>
    <m/>
    <x v="0"/>
    <m/>
    <m/>
    <x v="0"/>
    <m/>
    <m/>
    <x v="1"/>
    <m/>
    <n v="7127"/>
    <s v="TECNICO EN REFRIGERACIÓN"/>
    <s v="No"/>
    <s v="Sí"/>
    <s v="Sí"/>
    <n v="8332"/>
    <s v="CHOFER DE CAMION MEDIANO PORTE"/>
    <s v="Sí"/>
    <s v="Sí"/>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s v="Aumentar la remuneración para hacer la vacante más atractiva"/>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1"/>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s v="Ferias de empleo"/>
    <m/>
    <s v="Contactos personales del empleador"/>
    <s v="Banco de currículos de la empresa"/>
    <m/>
    <m/>
    <x v="0"/>
    <x v="0"/>
    <x v="0"/>
    <x v="1"/>
    <x v="0"/>
    <x v="0"/>
    <x v="0"/>
    <x v="0"/>
    <x v="0"/>
    <x v="0"/>
    <s v="Ninguna"/>
    <m/>
    <m/>
    <m/>
    <m/>
    <m/>
    <m/>
    <x v="2"/>
    <m/>
    <m/>
    <x v="2"/>
    <s v="Nuevas contrataciones"/>
    <m/>
    <m/>
    <x v="0"/>
    <x v="0"/>
    <x v="0"/>
    <x v="0"/>
    <x v="0"/>
    <x v="0"/>
    <m/>
    <m/>
    <x v="2"/>
    <s v="Probable"/>
    <s v="Poco probable"/>
    <s v="Probable"/>
    <s v="Probable"/>
    <s v="Probable"/>
    <x v="0"/>
    <s v="TECNICOS EN REFRIGERACIÓN"/>
    <n v="7127"/>
    <n v="6"/>
    <n v="6"/>
    <n v="6"/>
    <n v="6"/>
    <n v="6"/>
    <s v="electricista industrial"/>
    <n v="7412"/>
    <n v="6"/>
    <n v="6"/>
    <n v="6"/>
    <n v="6"/>
    <n v="6"/>
    <s v="chofer de camion de mediano porte"/>
    <n v="8332"/>
    <n v="4"/>
    <n v="4"/>
    <n v="4"/>
    <n v="4"/>
    <n v="4"/>
    <m/>
    <m/>
    <m/>
    <m/>
    <m/>
    <m/>
    <m/>
    <m/>
    <m/>
    <m/>
    <m/>
    <m/>
    <m/>
    <m/>
    <x v="0"/>
    <m/>
    <m/>
    <m/>
    <m/>
    <m/>
    <m/>
    <m/>
    <m/>
    <m/>
    <x v="0"/>
    <x v="0"/>
    <x v="0"/>
    <x v="0"/>
    <x v="1"/>
    <x v="1"/>
    <x v="0"/>
    <x v="0"/>
    <m/>
    <x v="0"/>
    <s v="ACTUALIZACIONES DE SISTEMAS DE REFRIGERACIÓN DIGITALES"/>
    <s v="Técnicas de refrigeracion y climatización"/>
    <s v="TECNICOS EN REFRIGERACION"/>
    <n v="7127"/>
    <s v="SEGURIDAD OCUPACIONAL"/>
    <s v="Seguridad industrial y salud ocupacional"/>
    <s v="TECNICOS EN REFRIGERACION"/>
    <n v="7127"/>
    <s v="BIOSEGURIDAD"/>
    <s v="Seguridad industrial y salud ocupacional"/>
    <s v="TECNICOS EN REFRIGERACION"/>
    <n v="7127"/>
    <s v="SEGURIDAD OCUPACIONAL"/>
    <s v="Seguridad industrial y salud ocupacional"/>
    <s v="ELECTRICISTA"/>
    <n v="7411"/>
    <s v="BIOSEGURIDAD"/>
    <s v="Seguridad industrial y salud ocupacional"/>
    <s v="TECNICOS EN REFRIGERACION"/>
    <n v="7127"/>
    <m/>
    <m/>
    <m/>
    <m/>
    <s v="Si"/>
    <s v="Si"/>
    <s v="Si"/>
    <s v="Si"/>
    <s v="No"/>
    <m/>
    <x v="0"/>
    <s v="Importante"/>
    <s v="Importante"/>
    <s v="Importante"/>
    <s v="Importante"/>
    <s v="Importante"/>
    <s v="Muy importante"/>
    <s v="Importante"/>
    <s v="Ninguna"/>
    <m/>
    <x v="2"/>
    <x v="2"/>
    <x v="0"/>
    <x v="1"/>
    <x v="0"/>
    <x v="1"/>
    <x v="0"/>
    <x v="0"/>
    <x v="0"/>
    <x v="0"/>
    <x v="0"/>
    <x v="0"/>
    <m/>
    <s v="Administrador/Contador"/>
    <m/>
    <n v="8"/>
    <n v="10"/>
    <s v="Completo"/>
    <m/>
    <m/>
    <m/>
    <m/>
    <m/>
    <m/>
    <m/>
    <s v="51 y más personas ocupadas"/>
    <s v="51 y más personas ocupadas"/>
    <x v="1"/>
    <s v="Manufactura"/>
    <x v="0"/>
    <x v="0"/>
    <x v="0"/>
    <x v="0"/>
    <x v="0"/>
    <x v="0"/>
    <x v="1"/>
    <x v="1"/>
    <x v="0"/>
    <x v="0"/>
    <x v="1"/>
    <x v="0"/>
    <x v="0"/>
    <x v="0"/>
    <x v="0"/>
    <x v="1"/>
    <x v="1"/>
    <x v="0"/>
    <x v="0"/>
    <x v="1"/>
    <x v="0"/>
    <x v="1"/>
    <x v="0"/>
    <x v="0"/>
    <x v="1"/>
    <x v="0"/>
    <x v="0"/>
    <s v="ELECTRICIDAD Y ELECTRONICA"/>
    <s v="SALUD Y SEGURIDAD OCUPACIONAL"/>
    <s v="SALUD Y SEGURIDAD OCUPACIONAL"/>
    <s v="SALUD Y SEGURIDAD OCUPACIONAL"/>
    <s v="SALUD Y SEGURIDAD OCUPACIONAL"/>
    <m/>
    <s v="ELECTRICIDAD Y ELECTRONICA"/>
    <s v="SALUD Y SEGURIDAD OCUPACIONAL"/>
    <s v="SALUD Y SEGURIDAD OCUPACIONAL"/>
    <s v="SALUD Y SEGURIDAD OCUPACIONAL"/>
    <s v="SALUD Y SEGURIDAD OCUPACIONAL"/>
    <m/>
    <n v="2.7037037037037002"/>
    <x v="2"/>
    <x v="2"/>
    <x v="0"/>
    <x v="0"/>
    <x v="0"/>
    <s v="Total"/>
  </r>
  <r>
    <n v="28323"/>
    <x v="0"/>
    <x v="0"/>
    <s v="Recoleta"/>
    <n v="64911"/>
    <s v="SERVICIOS DE CREDITOS SIN AVAL BANCARIO"/>
    <s v="Servicio"/>
    <s v="Intermediación financiera"/>
    <s v="Pequeñas (11 a 30 personas ocupadas)"/>
    <n v="6062024"/>
    <n v="6"/>
    <s v="Junio"/>
    <s v="Año Resultado Final"/>
    <n v="10"/>
    <n v="15"/>
    <n v="22072024"/>
    <n v="22"/>
    <s v="Julio"/>
    <s v="Año Resultado Final"/>
    <n v="1996"/>
    <n v="27"/>
    <x v="2"/>
    <s v="SERVICIOS DE OTORGAMIENTO DE CREDITOS SIN AVAL BANCARIO"/>
    <s v="Otorgamiento de crédito sin aval bancario"/>
    <s v="Único"/>
    <x v="0"/>
    <m/>
    <m/>
    <n v="25"/>
    <n v="25"/>
    <n v="16"/>
    <n v="9"/>
    <n v="251.56626506024159"/>
    <n v="141.50602409638589"/>
    <n v="0"/>
    <n v="0"/>
    <n v="0"/>
    <n v="0"/>
    <n v="0"/>
    <n v="0"/>
    <n v="78.614457831325495"/>
    <n v="204.3975903614463"/>
    <n v="78.614457831325495"/>
    <n v="15.722891566265099"/>
    <n v="15.722891566265099"/>
    <n v="0"/>
    <n v="393.07228915662751"/>
    <n v="25"/>
    <n v="0"/>
    <n v="0"/>
    <n v="0"/>
    <n v="0"/>
    <n v="0"/>
    <n v="0"/>
    <n v="5"/>
    <n v="13"/>
    <n v="5"/>
    <n v="1"/>
    <n v="1"/>
    <n v="0"/>
    <n v="25"/>
    <x v="0"/>
    <m/>
    <m/>
    <x v="1"/>
    <m/>
    <m/>
    <x v="0"/>
    <m/>
    <m/>
    <x v="0"/>
    <m/>
    <m/>
    <x v="0"/>
    <m/>
    <m/>
    <x v="1"/>
    <m/>
    <n v="3312"/>
    <s v="ANALISTA DE CREDITOS"/>
    <s v="Sí"/>
    <s v="No"/>
    <s v="Sí"/>
    <n v="3343"/>
    <s v="GESTOR ADMINISTRATIVO"/>
    <s v="Sí"/>
    <s v="No"/>
    <s v="Sí"/>
    <n v="4214"/>
    <s v="RECLAMADOR TELEFÓNICO"/>
    <s v="Sí"/>
    <s v="No"/>
    <m/>
    <m/>
    <m/>
    <m/>
    <m/>
    <m/>
    <m/>
    <m/>
    <m/>
    <m/>
    <m/>
    <m/>
    <m/>
    <m/>
    <m/>
    <m/>
    <m/>
    <m/>
    <m/>
    <m/>
    <m/>
    <m/>
    <m/>
    <m/>
    <m/>
    <m/>
    <m/>
    <m/>
    <m/>
    <m/>
    <m/>
    <m/>
    <m/>
    <m/>
    <m/>
    <x v="0"/>
    <x v="0"/>
    <x v="0"/>
    <x v="0"/>
    <x v="0"/>
    <x v="0"/>
    <x v="0"/>
    <x v="1"/>
    <x v="1"/>
    <x v="0"/>
    <x v="0"/>
    <x v="0"/>
    <x v="0"/>
    <m/>
    <m/>
    <m/>
    <s v="Redes sociales de la empresa (Facebook, Twitter, Instagram, etc)"/>
    <s v="Servicio Público de Empleo del Ministerio de Trabajo"/>
    <m/>
    <s v="Recomendaciones de trabajadores de la empresa u otros actores"/>
    <s v="Contratación de empresas de reclutamiento"/>
    <m/>
    <m/>
    <m/>
    <s v="Banco de currículos de la empresa"/>
    <m/>
    <m/>
    <x v="0"/>
    <x v="0"/>
    <x v="0"/>
    <x v="1"/>
    <x v="0"/>
    <x v="1"/>
    <x v="0"/>
    <x v="0"/>
    <x v="0"/>
    <x v="1"/>
    <s v="Ninguna"/>
    <m/>
    <m/>
    <m/>
    <m/>
    <m/>
    <m/>
    <x v="1"/>
    <m/>
    <m/>
    <x v="2"/>
    <m/>
    <m/>
    <m/>
    <x v="0"/>
    <x v="0"/>
    <x v="0"/>
    <x v="0"/>
    <x v="0"/>
    <x v="1"/>
    <m/>
    <m/>
    <x v="2"/>
    <s v="Probable"/>
    <s v="Poco probable"/>
    <s v="Poco probable"/>
    <s v="Probable"/>
    <s v="Muy probable"/>
    <x v="0"/>
    <s v="analista de creditos"/>
    <n v="3312"/>
    <n v="2"/>
    <n v="2"/>
    <n v="1"/>
    <n v="1"/>
    <n v="1"/>
    <s v="cobradores moviles"/>
    <n v="4214"/>
    <n v="1"/>
    <n v="1"/>
    <n v="1"/>
    <n v="1"/>
    <n v="1"/>
    <s v="reclamador telefónico"/>
    <n v="4214"/>
    <n v="1"/>
    <n v="1"/>
    <n v="1"/>
    <n v="1"/>
    <n v="1"/>
    <m/>
    <m/>
    <m/>
    <m/>
    <m/>
    <m/>
    <m/>
    <m/>
    <m/>
    <m/>
    <m/>
    <m/>
    <m/>
    <m/>
    <x v="0"/>
    <m/>
    <m/>
    <m/>
    <m/>
    <m/>
    <m/>
    <m/>
    <m/>
    <m/>
    <x v="0"/>
    <x v="0"/>
    <x v="0"/>
    <x v="0"/>
    <x v="1"/>
    <x v="1"/>
    <x v="0"/>
    <x v="0"/>
    <m/>
    <x v="0"/>
    <s v="ANALISIS DE CREDITOS"/>
    <s v="OTROS"/>
    <s v="ANALISTAS DE CREDITOS"/>
    <n v="3312"/>
    <s v="GESTION TECNICA DE CLIENTES"/>
    <s v="Atención al cliente a través de medios interactivos o digitales"/>
    <s v="RECLAMADOR TELEFONICO"/>
    <n v="4214"/>
    <m/>
    <m/>
    <m/>
    <m/>
    <m/>
    <m/>
    <m/>
    <m/>
    <m/>
    <m/>
    <m/>
    <m/>
    <m/>
    <m/>
    <m/>
    <m/>
    <s v="Si"/>
    <s v="No"/>
    <m/>
    <m/>
    <m/>
    <m/>
    <x v="1"/>
    <s v="Muy importante"/>
    <s v="Importante"/>
    <s v="Muy importante"/>
    <s v="Muy importante"/>
    <s v="Muy importante"/>
    <s v="Muy importante"/>
    <s v="Muy importante"/>
    <s v="Ninguna"/>
    <m/>
    <x v="1"/>
    <x v="1"/>
    <x v="1"/>
    <x v="0"/>
    <x v="0"/>
    <x v="0"/>
    <x v="0"/>
    <x v="0"/>
    <x v="0"/>
    <x v="0"/>
    <x v="0"/>
    <x v="0"/>
    <m/>
    <s v="Otro"/>
    <s v="-Coordinadora de responsabilidad social empresarial\n -Encar"/>
    <n v="7"/>
    <n v="47"/>
    <s v="Completo"/>
    <m/>
    <m/>
    <m/>
    <m/>
    <m/>
    <m/>
    <m/>
    <s v="11 a 30 personas ocupadas"/>
    <s v="11 a 30 personas ocupadas"/>
    <x v="0"/>
    <s v="Intermediación financiera"/>
    <x v="0"/>
    <x v="0"/>
    <x v="1"/>
    <x v="1"/>
    <x v="0"/>
    <x v="0"/>
    <x v="0"/>
    <x v="0"/>
    <x v="0"/>
    <x v="0"/>
    <x v="1"/>
    <x v="1"/>
    <x v="1"/>
    <x v="0"/>
    <x v="0"/>
    <x v="0"/>
    <x v="0"/>
    <x v="0"/>
    <x v="0"/>
    <x v="1"/>
    <x v="1"/>
    <x v="0"/>
    <x v="0"/>
    <x v="0"/>
    <x v="0"/>
    <x v="0"/>
    <x v="0"/>
    <s v="ANÁLISIS DE CRÉDITO"/>
    <s v="ATENCIÓN AL CLIENTE, RECEPCIÓN"/>
    <m/>
    <m/>
    <m/>
    <m/>
    <s v="ADMINISTRACIÓN Y GESTIÓN"/>
    <s v="ADMINISTRACIÓN Y GESTIÓN"/>
    <m/>
    <m/>
    <m/>
    <m/>
    <n v="15.722891566265099"/>
    <x v="1"/>
    <x v="1"/>
    <x v="0"/>
    <x v="0"/>
    <x v="0"/>
    <s v="Total"/>
  </r>
  <r>
    <n v="28354"/>
    <x v="0"/>
    <x v="0"/>
    <s v="Recoleta"/>
    <n v="18110"/>
    <s v="ACTIVIDADES DE IMPRESION SOBRE PAPEL"/>
    <s v="Industria"/>
    <s v="Manufactura"/>
    <s v="Pequeñas (11 a 30 personas ocupadas)"/>
    <n v="21062024"/>
    <n v="21"/>
    <s v="Junio"/>
    <s v="Año Resultado Final"/>
    <n v="13"/>
    <n v="51"/>
    <n v="28062024"/>
    <n v="28"/>
    <s v="Junio"/>
    <s v="Año Resultado Final"/>
    <n v="2002"/>
    <n v="21"/>
    <x v="2"/>
    <s v="SERVICIO DE IMPRESIONES SOBRE PAPEL"/>
    <s v="Actividades de impresión"/>
    <s v="Único"/>
    <x v="0"/>
    <m/>
    <m/>
    <n v="15"/>
    <n v="15"/>
    <n v="5"/>
    <n v="10"/>
    <n v="39.893617021276604"/>
    <n v="79.787234042553209"/>
    <n v="0"/>
    <n v="0"/>
    <n v="0"/>
    <n v="0"/>
    <n v="71.808510638297889"/>
    <n v="0"/>
    <n v="0"/>
    <n v="0"/>
    <n v="31.914893617021281"/>
    <n v="0"/>
    <n v="7.9787234042553203"/>
    <n v="7.9787234042553203"/>
    <n v="119.68085106382981"/>
    <n v="15"/>
    <n v="0"/>
    <n v="0"/>
    <n v="0"/>
    <n v="0"/>
    <n v="9"/>
    <n v="0"/>
    <n v="0"/>
    <n v="0"/>
    <n v="4"/>
    <n v="0"/>
    <n v="1"/>
    <n v="1"/>
    <n v="15"/>
    <x v="0"/>
    <m/>
    <m/>
    <x v="1"/>
    <m/>
    <m/>
    <x v="0"/>
    <m/>
    <m/>
    <x v="0"/>
    <m/>
    <m/>
    <x v="0"/>
    <m/>
    <m/>
    <x v="1"/>
    <m/>
    <n v="3122"/>
    <s v="JEFE DE PRODUCCION"/>
    <s v="Sí"/>
    <s v="No"/>
    <s v="Sí"/>
    <n v="2413"/>
    <s v="ANALISTA DE COSTO"/>
    <s v="Sí"/>
    <s v="No"/>
    <s v="Sí"/>
    <n v="5244"/>
    <s v="VENDEDOR POR CALL CENTER"/>
    <s v="Sí"/>
    <s v="No"/>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s v="Contactos personales del empleador"/>
    <m/>
    <m/>
    <m/>
    <x v="0"/>
    <x v="0"/>
    <x v="0"/>
    <x v="1"/>
    <x v="0"/>
    <x v="0"/>
    <x v="0"/>
    <x v="1"/>
    <x v="0"/>
    <x v="1"/>
    <s v="Ninguna"/>
    <m/>
    <m/>
    <m/>
    <m/>
    <m/>
    <m/>
    <x v="3"/>
    <m/>
    <s v="Ambos"/>
    <x v="2"/>
    <m/>
    <m/>
    <m/>
    <x v="0"/>
    <x v="1"/>
    <x v="1"/>
    <x v="0"/>
    <x v="1"/>
    <x v="0"/>
    <m/>
    <m/>
    <x v="2"/>
    <s v="Probable"/>
    <s v="Poco probable"/>
    <s v="Poco probable"/>
    <s v="Probable"/>
    <s v="Probable"/>
    <x v="0"/>
    <s v="OPERARIO DE MAQUINAS DE IMPRESION"/>
    <n v="7322"/>
    <n v="5"/>
    <n v="0"/>
    <n v="0"/>
    <n v="0"/>
    <n v="0"/>
    <s v="ASESOR COMERCIAL"/>
    <n v="2431"/>
    <n v="2"/>
    <n v="2"/>
    <n v="0"/>
    <n v="0"/>
    <n v="0"/>
    <m/>
    <m/>
    <m/>
    <m/>
    <m/>
    <m/>
    <m/>
    <m/>
    <m/>
    <m/>
    <m/>
    <m/>
    <m/>
    <m/>
    <m/>
    <m/>
    <m/>
    <m/>
    <m/>
    <m/>
    <m/>
    <x v="0"/>
    <m/>
    <m/>
    <m/>
    <m/>
    <m/>
    <m/>
    <m/>
    <m/>
    <m/>
    <x v="1"/>
    <x v="0"/>
    <x v="1"/>
    <x v="0"/>
    <x v="1"/>
    <x v="0"/>
    <x v="0"/>
    <x v="0"/>
    <m/>
    <x v="0"/>
    <s v="CAPACITACION DE MANEJO DE MAQUINAS IMPRESORAS(KBA)"/>
    <s v="Serigrafía"/>
    <s v="OPERARIO DE MAQUINAS IMPRESORAS"/>
    <n v="7322"/>
    <s v="CAPACITACION DE OFIMATICA"/>
    <s v="Operación básica de computadoras"/>
    <s v="ASESOR DE VENTA"/>
    <n v="2431"/>
    <s v="CAPACITACION DE OFIMATICA"/>
    <s v="Operación básica de computadoras"/>
    <s v="VENDEDORA DE SALON"/>
    <n v="5223"/>
    <s v="CAPACITACION DE OFIMATICA AVANZADA"/>
    <s v="Operación básica de computadoras"/>
    <s v="CONTADORA"/>
    <n v="2411"/>
    <m/>
    <m/>
    <m/>
    <m/>
    <m/>
    <m/>
    <m/>
    <m/>
    <s v="Si"/>
    <s v="Si"/>
    <s v="Si"/>
    <s v="No"/>
    <m/>
    <m/>
    <x v="1"/>
    <s v="Importante"/>
    <s v="Importante"/>
    <s v="Importante"/>
    <s v="Importante"/>
    <s v="Importante"/>
    <s v="Muy importante"/>
    <s v="Muy importante"/>
    <s v="Ninguna"/>
    <m/>
    <x v="2"/>
    <x v="2"/>
    <x v="0"/>
    <x v="0"/>
    <x v="2"/>
    <x v="0"/>
    <x v="1"/>
    <x v="1"/>
    <x v="0"/>
    <x v="0"/>
    <x v="0"/>
    <x v="0"/>
    <m/>
    <s v="Administrador/Contador"/>
    <m/>
    <n v="15"/>
    <n v="26"/>
    <s v="Completo"/>
    <m/>
    <m/>
    <m/>
    <m/>
    <m/>
    <m/>
    <s v="NINGUNA"/>
    <s v="11 a 30 personas ocupadas"/>
    <s v="11 a 30 personas ocupadas"/>
    <x v="1"/>
    <s v="Manufactura"/>
    <x v="0"/>
    <x v="1"/>
    <x v="1"/>
    <x v="0"/>
    <x v="1"/>
    <x v="0"/>
    <x v="0"/>
    <x v="0"/>
    <x v="0"/>
    <x v="0"/>
    <x v="0"/>
    <x v="0"/>
    <x v="0"/>
    <x v="0"/>
    <x v="0"/>
    <x v="1"/>
    <x v="0"/>
    <x v="0"/>
    <x v="0"/>
    <x v="0"/>
    <x v="0"/>
    <x v="1"/>
    <x v="1"/>
    <x v="0"/>
    <x v="1"/>
    <x v="0"/>
    <x v="0"/>
    <s v="INDUSTRIAS GRÁFICAS"/>
    <s v="OFIMATICA"/>
    <s v="OFIMATICA"/>
    <s v="OFIMATICA"/>
    <m/>
    <m/>
    <s v="INDUSTRIAS GRÁFICAS"/>
    <s v="TIC"/>
    <s v="TIC"/>
    <s v="TIC"/>
    <m/>
    <m/>
    <n v="7.9787234042553203"/>
    <x v="1"/>
    <x v="1"/>
    <x v="0"/>
    <x v="0"/>
    <x v="0"/>
    <s v="Total"/>
  </r>
  <r>
    <n v="28497"/>
    <x v="0"/>
    <x v="0"/>
    <s v="Recoleta"/>
    <n v="45201"/>
    <s v="SERVICIOS DE MANTENIMIENTO Y REPARACION DE VEHICULOS AUTOMOTORES"/>
    <s v="Comercio"/>
    <s v="Comercio"/>
    <s v="Pequeñas (11 a 30 personas ocupadas)"/>
    <n v="15072024"/>
    <n v="15"/>
    <s v="Julio"/>
    <s v="Año Resultado Final"/>
    <n v="9"/>
    <n v="14"/>
    <n v="26072024"/>
    <n v="26"/>
    <s v="Julio"/>
    <s v="Año Resultado Final"/>
    <n v="1976"/>
    <n v="47"/>
    <x v="1"/>
    <s v="REPARACION DE ELASTICOS PARA VEHICULOS"/>
    <s v="Mecanizado; tratamiento y revestimiento de metales"/>
    <s v="Único"/>
    <x v="0"/>
    <m/>
    <m/>
    <n v="18"/>
    <n v="18"/>
    <n v="15"/>
    <n v="3"/>
    <n v="119.68085106382981"/>
    <n v="23.936170212765962"/>
    <n v="0"/>
    <n v="0"/>
    <n v="39.893617021276604"/>
    <n v="0"/>
    <n v="23.936170212765962"/>
    <n v="47.872340425531924"/>
    <n v="0"/>
    <n v="0"/>
    <n v="31.914893617021281"/>
    <n v="0"/>
    <n v="0"/>
    <n v="0"/>
    <n v="143.61702127659578"/>
    <n v="18"/>
    <n v="0"/>
    <n v="0"/>
    <n v="5"/>
    <n v="0"/>
    <n v="3"/>
    <n v="6"/>
    <n v="0"/>
    <n v="0"/>
    <n v="4"/>
    <n v="0"/>
    <n v="0"/>
    <n v="0"/>
    <n v="18"/>
    <x v="1"/>
    <s v="Decisión del directorio/propietarios de la empresa"/>
    <m/>
    <x v="0"/>
    <s v="Decisión del directorio/propietarios de la empresa"/>
    <m/>
    <x v="0"/>
    <m/>
    <m/>
    <x v="0"/>
    <m/>
    <m/>
    <x v="0"/>
    <m/>
    <m/>
    <x v="1"/>
    <m/>
    <n v="7231"/>
    <s v="ELASTIQUERO"/>
    <s v="No"/>
    <s v="No"/>
    <s v="Sí"/>
    <n v="3322"/>
    <s v="VENDEDOR DE CALLE"/>
    <s v="Sí"/>
    <s v="No"/>
    <s v="Sí"/>
    <n v="4311"/>
    <s v="AUXILIAR CONTABLE"/>
    <s v="Sí"/>
    <s v="No"/>
    <m/>
    <m/>
    <m/>
    <m/>
    <m/>
    <m/>
    <m/>
    <m/>
    <m/>
    <m/>
    <m/>
    <m/>
    <m/>
    <m/>
    <m/>
    <m/>
    <m/>
    <m/>
    <m/>
    <m/>
    <m/>
    <m/>
    <m/>
    <m/>
    <m/>
    <m/>
    <m/>
    <m/>
    <m/>
    <m/>
    <m/>
    <m/>
    <m/>
    <m/>
    <m/>
    <x v="0"/>
    <x v="0"/>
    <x v="0"/>
    <x v="0"/>
    <x v="1"/>
    <x v="0"/>
    <x v="0"/>
    <x v="0"/>
    <x v="0"/>
    <x v="1"/>
    <x v="0"/>
    <x v="1"/>
    <x v="0"/>
    <m/>
    <m/>
    <m/>
    <m/>
    <m/>
    <m/>
    <s v="Recomendaciones de trabajadores de la empresa u otros actores"/>
    <m/>
    <m/>
    <s v="Avisos en las inmediaciones de la empresa"/>
    <s v="Contactos personales del empleador"/>
    <m/>
    <m/>
    <m/>
    <x v="0"/>
    <x v="0"/>
    <x v="0"/>
    <x v="1"/>
    <x v="0"/>
    <x v="2"/>
    <x v="0"/>
    <x v="2"/>
    <x v="1"/>
    <x v="1"/>
    <s v="Ninguna"/>
    <m/>
    <m/>
    <m/>
    <m/>
    <m/>
    <m/>
    <x v="1"/>
    <m/>
    <m/>
    <x v="1"/>
    <m/>
    <m/>
    <m/>
    <x v="1"/>
    <x v="1"/>
    <x v="1"/>
    <x v="1"/>
    <x v="1"/>
    <x v="1"/>
    <m/>
    <m/>
    <x v="2"/>
    <s v="Poco probable"/>
    <s v="Poco probable"/>
    <s v="Poco probable"/>
    <s v="Probable"/>
    <s v="Probable"/>
    <x v="0"/>
    <s v="auxiliar administrativo"/>
    <n v="4419"/>
    <n v="0"/>
    <n v="1"/>
    <n v="0"/>
    <n v="1"/>
    <n v="0"/>
    <s v="vendedor de calle"/>
    <n v="3322"/>
    <n v="1"/>
    <n v="0"/>
    <n v="0"/>
    <n v="1"/>
    <n v="0"/>
    <s v="elastiquero"/>
    <n v="7231"/>
    <n v="1"/>
    <n v="0"/>
    <n v="1"/>
    <n v="1"/>
    <n v="1"/>
    <m/>
    <m/>
    <m/>
    <m/>
    <m/>
    <m/>
    <m/>
    <m/>
    <m/>
    <m/>
    <m/>
    <m/>
    <m/>
    <m/>
    <x v="0"/>
    <m/>
    <m/>
    <m/>
    <m/>
    <m/>
    <m/>
    <m/>
    <m/>
    <m/>
    <x v="0"/>
    <x v="0"/>
    <x v="0"/>
    <x v="0"/>
    <x v="1"/>
    <x v="1"/>
    <x v="0"/>
    <x v="0"/>
    <m/>
    <x v="0"/>
    <s v="HABILIDADES DE VENTA DE SALON"/>
    <s v="Técnicas de ventas"/>
    <s v="VENDEDOR DE SALON"/>
    <n v="5223"/>
    <s v="EXCEL AVANZADO"/>
    <s v="Microsoft Excel básico y avanzado"/>
    <s v="AUXILIAR ADMINISTRATIVO"/>
    <n v="4419"/>
    <m/>
    <m/>
    <m/>
    <m/>
    <m/>
    <m/>
    <m/>
    <m/>
    <m/>
    <m/>
    <m/>
    <m/>
    <m/>
    <m/>
    <m/>
    <m/>
    <s v="Si"/>
    <s v="No"/>
    <m/>
    <m/>
    <m/>
    <m/>
    <x v="1"/>
    <s v="Muy importante"/>
    <s v="Muy importante"/>
    <s v="Muy importante"/>
    <s v="Muy importante"/>
    <s v="Muy importante"/>
    <s v="Muy importante"/>
    <s v="Muy importante"/>
    <s v="Ninguna"/>
    <m/>
    <x v="2"/>
    <x v="2"/>
    <x v="0"/>
    <x v="0"/>
    <x v="0"/>
    <x v="2"/>
    <x v="1"/>
    <x v="1"/>
    <x v="1"/>
    <x v="1"/>
    <x v="1"/>
    <x v="0"/>
    <m/>
    <s v="Gerente / Directivo"/>
    <m/>
    <n v="7"/>
    <n v="57"/>
    <s v="Completo"/>
    <m/>
    <m/>
    <m/>
    <m/>
    <m/>
    <m/>
    <m/>
    <s v="11 a 30 personas ocupadas"/>
    <s v="11 a 30 personas ocupadas"/>
    <x v="1"/>
    <s v="Manufactura"/>
    <x v="0"/>
    <x v="0"/>
    <x v="1"/>
    <x v="1"/>
    <x v="0"/>
    <x v="0"/>
    <x v="1"/>
    <x v="0"/>
    <x v="0"/>
    <x v="0"/>
    <x v="1"/>
    <x v="1"/>
    <x v="1"/>
    <x v="0"/>
    <x v="0"/>
    <x v="1"/>
    <x v="0"/>
    <x v="0"/>
    <x v="0"/>
    <x v="1"/>
    <x v="0"/>
    <x v="0"/>
    <x v="1"/>
    <x v="0"/>
    <x v="0"/>
    <x v="0"/>
    <x v="0"/>
    <s v="VENTA"/>
    <s v="OFIMATICA"/>
    <m/>
    <m/>
    <m/>
    <m/>
    <s v="ADMINISTRACIÓN Y GESTIÓN"/>
    <s v="TIC"/>
    <m/>
    <m/>
    <m/>
    <m/>
    <n v="7.9787234042553203"/>
    <x v="2"/>
    <x v="1"/>
    <x v="1"/>
    <x v="0"/>
    <x v="0"/>
    <s v="Total"/>
  </r>
  <r>
    <n v="28529"/>
    <x v="0"/>
    <x v="0"/>
    <s v="Recoleta"/>
    <n v="45104"/>
    <s v="VENTA AL POR MENOR DE CAMIONES USADOS"/>
    <s v="Comercio"/>
    <s v="Comercio"/>
    <s v="Micro (5 a 10 personas ocupadas)"/>
    <n v="3072024"/>
    <n v="3"/>
    <s v="Julio"/>
    <s v="Año Resultado Final"/>
    <n v="8"/>
    <n v="30"/>
    <n v="3072024"/>
    <n v="3"/>
    <s v="Julio"/>
    <s v="Año Resultado Final"/>
    <n v="1994"/>
    <n v="29"/>
    <x v="2"/>
    <s v="VENTA AL POR MENOR DE VEHICULOS LIVIANOS USADOS"/>
    <s v="Comercio al por menor de vehículos automotores usados"/>
    <s v="Único"/>
    <x v="0"/>
    <m/>
    <m/>
    <n v="6"/>
    <n v="6"/>
    <n v="5"/>
    <n v="1"/>
    <n v="113.75"/>
    <n v="22.75"/>
    <n v="0"/>
    <n v="0"/>
    <n v="0"/>
    <n v="0"/>
    <n v="68.25"/>
    <n v="0"/>
    <n v="0"/>
    <n v="0"/>
    <n v="68.25"/>
    <n v="0"/>
    <n v="0"/>
    <n v="0"/>
    <n v="136.5"/>
    <n v="6"/>
    <n v="0"/>
    <n v="0"/>
    <n v="0"/>
    <n v="0"/>
    <n v="3"/>
    <n v="0"/>
    <n v="0"/>
    <n v="0"/>
    <n v="3"/>
    <n v="0"/>
    <n v="0"/>
    <n v="0"/>
    <n v="6"/>
    <x v="0"/>
    <m/>
    <m/>
    <x v="1"/>
    <m/>
    <m/>
    <x v="0"/>
    <m/>
    <m/>
    <x v="0"/>
    <m/>
    <m/>
    <x v="0"/>
    <m/>
    <m/>
    <x v="0"/>
    <m/>
    <m/>
    <m/>
    <m/>
    <m/>
    <m/>
    <m/>
    <m/>
    <m/>
    <m/>
    <m/>
    <m/>
    <m/>
    <m/>
    <m/>
    <m/>
    <m/>
    <m/>
    <m/>
    <m/>
    <m/>
    <m/>
    <m/>
    <m/>
    <m/>
    <m/>
    <m/>
    <m/>
    <m/>
    <m/>
    <m/>
    <m/>
    <m/>
    <m/>
    <m/>
    <m/>
    <m/>
    <m/>
    <m/>
    <m/>
    <m/>
    <m/>
    <m/>
    <m/>
    <m/>
    <m/>
    <m/>
    <m/>
    <m/>
    <m/>
    <x v="0"/>
    <x v="0"/>
    <x v="0"/>
    <x v="0"/>
    <x v="0"/>
    <x v="0"/>
    <x v="0"/>
    <x v="1"/>
    <x v="1"/>
    <x v="0"/>
    <x v="0"/>
    <x v="0"/>
    <x v="0"/>
    <m/>
    <s v="Anuncio en un medio de prensa impreso"/>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1"/>
    <x v="1"/>
    <x v="1"/>
    <x v="1"/>
    <x v="1"/>
    <x v="0"/>
    <x v="0"/>
    <m/>
    <x v="1"/>
    <m/>
    <m/>
    <m/>
    <m/>
    <m/>
    <m/>
    <m/>
    <m/>
    <m/>
    <m/>
    <m/>
    <m/>
    <m/>
    <m/>
    <m/>
    <m/>
    <m/>
    <m/>
    <m/>
    <m/>
    <m/>
    <m/>
    <m/>
    <m/>
    <m/>
    <m/>
    <m/>
    <m/>
    <m/>
    <m/>
    <x v="1"/>
    <s v="Importante"/>
    <s v="Importante"/>
    <s v="Importante"/>
    <s v="Importante"/>
    <s v="Importante"/>
    <s v="Importante"/>
    <s v="Importante"/>
    <s v="Ninguna"/>
    <m/>
    <x v="0"/>
    <x v="2"/>
    <x v="0"/>
    <x v="0"/>
    <x v="2"/>
    <x v="0"/>
    <x v="1"/>
    <x v="1"/>
    <x v="0"/>
    <x v="1"/>
    <x v="0"/>
    <x v="0"/>
    <m/>
    <s v="Administrador/Contador"/>
    <m/>
    <n v="15"/>
    <n v="20"/>
    <s v="Completo"/>
    <m/>
    <m/>
    <m/>
    <m/>
    <m/>
    <m/>
    <m/>
    <s v="5 a 10 personas ocupadas"/>
    <s v="5 a 10 personas ocupadas"/>
    <x v="2"/>
    <s v="Comercio"/>
    <x v="0"/>
    <x v="0"/>
    <x v="0"/>
    <x v="0"/>
    <x v="0"/>
    <x v="0"/>
    <x v="0"/>
    <x v="0"/>
    <x v="0"/>
    <x v="0"/>
    <x v="1"/>
    <x v="0"/>
    <x v="0"/>
    <x v="0"/>
    <x v="0"/>
    <x v="0"/>
    <x v="0"/>
    <x v="0"/>
    <x v="0"/>
    <x v="1"/>
    <x v="0"/>
    <x v="1"/>
    <x v="0"/>
    <x v="0"/>
    <x v="0"/>
    <x v="0"/>
    <x v="0"/>
    <m/>
    <m/>
    <m/>
    <m/>
    <m/>
    <m/>
    <m/>
    <m/>
    <m/>
    <m/>
    <m/>
    <m/>
    <n v="22.75"/>
    <x v="0"/>
    <x v="0"/>
    <x v="1"/>
    <x v="0"/>
    <x v="1"/>
    <s v="Total"/>
  </r>
  <r>
    <n v="28728"/>
    <x v="0"/>
    <x v="0"/>
    <s v="Recoleta"/>
    <n v="49232"/>
    <s v="SERVICIO DE TRANSPORTE TERRESTRE DE CARGA INTERDEPARTAMENTAL"/>
    <s v="Servicio"/>
    <s v="Transporte"/>
    <s v="Medianas (31 a 50 personas ocupadas)"/>
    <n v="3072024"/>
    <n v="3"/>
    <s v="Julio"/>
    <s v="Año Resultado Final"/>
    <n v="9"/>
    <n v="25"/>
    <n v="3072024"/>
    <n v="3"/>
    <s v="Julio"/>
    <s v="Año Resultado Final"/>
    <n v="1998"/>
    <n v="25"/>
    <x v="2"/>
    <s v="SERVICIO DE TRANSPORTE TERRESTE DE CARGA DEPARTAMENTAL"/>
    <s v="Transporte terrestre de carga interdepartamental e internacional"/>
    <s v="Casa Matriz"/>
    <x v="1"/>
    <n v="2"/>
    <n v="1"/>
    <n v="25"/>
    <n v="12"/>
    <n v="12"/>
    <n v="0"/>
    <n v="188.6746987951812"/>
    <n v="0"/>
    <n v="0"/>
    <n v="0"/>
    <n v="0"/>
    <n v="62.891566265060398"/>
    <n v="110.06024096385569"/>
    <n v="0"/>
    <n v="0"/>
    <n v="0"/>
    <n v="0"/>
    <n v="15.722891566265099"/>
    <n v="0"/>
    <n v="0"/>
    <n v="188.6746987951812"/>
    <n v="12"/>
    <n v="0"/>
    <n v="0"/>
    <n v="0"/>
    <n v="4"/>
    <n v="7"/>
    <n v="0"/>
    <n v="0"/>
    <n v="0"/>
    <n v="0"/>
    <n v="1"/>
    <n v="0"/>
    <n v="0"/>
    <n v="12"/>
    <x v="0"/>
    <m/>
    <m/>
    <x v="1"/>
    <m/>
    <m/>
    <x v="0"/>
    <m/>
    <m/>
    <x v="0"/>
    <m/>
    <m/>
    <x v="0"/>
    <m/>
    <m/>
    <x v="0"/>
    <m/>
    <m/>
    <m/>
    <m/>
    <m/>
    <m/>
    <m/>
    <m/>
    <m/>
    <m/>
    <m/>
    <m/>
    <m/>
    <m/>
    <m/>
    <m/>
    <m/>
    <m/>
    <m/>
    <m/>
    <m/>
    <m/>
    <m/>
    <m/>
    <m/>
    <m/>
    <m/>
    <m/>
    <m/>
    <m/>
    <m/>
    <m/>
    <m/>
    <m/>
    <m/>
    <m/>
    <m/>
    <m/>
    <m/>
    <m/>
    <m/>
    <m/>
    <m/>
    <m/>
    <m/>
    <m/>
    <m/>
    <m/>
    <m/>
    <m/>
    <x v="1"/>
    <x v="0"/>
    <x v="0"/>
    <x v="0"/>
    <x v="0"/>
    <x v="0"/>
    <x v="0"/>
    <x v="1"/>
    <x v="0"/>
    <x v="0"/>
    <x v="1"/>
    <x v="1"/>
    <x v="0"/>
    <m/>
    <m/>
    <m/>
    <m/>
    <m/>
    <m/>
    <s v="Recomendaciones de trabajadores de la empresa u otros actores"/>
    <m/>
    <m/>
    <m/>
    <s v="Contactos personales del empleador"/>
    <m/>
    <m/>
    <m/>
    <x v="0"/>
    <x v="0"/>
    <x v="0"/>
    <x v="1"/>
    <x v="1"/>
    <x v="0"/>
    <x v="0"/>
    <x v="0"/>
    <x v="1"/>
    <x v="1"/>
    <s v="Ninguna"/>
    <m/>
    <m/>
    <m/>
    <m/>
    <m/>
    <s v="Transformación de competencia"/>
    <x v="0"/>
    <m/>
    <m/>
    <x v="1"/>
    <m/>
    <m/>
    <m/>
    <x v="0"/>
    <x v="1"/>
    <x v="0"/>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Poco importante"/>
    <s v="Poco importante"/>
    <s v="Importante"/>
    <s v="Importante"/>
    <s v="Ninguna"/>
    <m/>
    <x v="2"/>
    <x v="2"/>
    <x v="0"/>
    <x v="0"/>
    <x v="0"/>
    <x v="0"/>
    <x v="1"/>
    <x v="1"/>
    <x v="1"/>
    <x v="1"/>
    <x v="1"/>
    <x v="0"/>
    <m/>
    <s v="Administrador/Contador"/>
    <m/>
    <n v="19"/>
    <n v="41"/>
    <s v="Completo"/>
    <m/>
    <m/>
    <m/>
    <m/>
    <m/>
    <m/>
    <m/>
    <s v="11 a 30 personas ocupadas"/>
    <s v="11 a 30 personas ocupadas"/>
    <x v="0"/>
    <s v="Transporte"/>
    <x v="0"/>
    <x v="0"/>
    <x v="0"/>
    <x v="0"/>
    <x v="0"/>
    <x v="0"/>
    <x v="0"/>
    <x v="0"/>
    <x v="0"/>
    <x v="0"/>
    <x v="1"/>
    <x v="0"/>
    <x v="0"/>
    <x v="0"/>
    <x v="0"/>
    <x v="0"/>
    <x v="0"/>
    <x v="0"/>
    <x v="0"/>
    <x v="1"/>
    <x v="0"/>
    <x v="1"/>
    <x v="0"/>
    <x v="0"/>
    <x v="0"/>
    <x v="0"/>
    <x v="0"/>
    <m/>
    <m/>
    <m/>
    <m/>
    <m/>
    <m/>
    <m/>
    <m/>
    <m/>
    <m/>
    <m/>
    <m/>
    <n v="15.722891566265099"/>
    <x v="0"/>
    <x v="0"/>
    <x v="0"/>
    <x v="1"/>
    <x v="2"/>
    <s v="Total"/>
  </r>
  <r>
    <n v="28754"/>
    <x v="0"/>
    <x v="0"/>
    <s v="Recoleta"/>
    <n v="46410"/>
    <s v="COMERCIO AL POR MAYOR DE TEXTILES"/>
    <s v="Comercio"/>
    <s v="Comercio"/>
    <s v="Medianas (31 a 50 personas ocupadas)"/>
    <n v="1072024"/>
    <n v="1"/>
    <s v="Julio"/>
    <s v="Año Resultado Final"/>
    <n v="15"/>
    <n v="15"/>
    <n v="15072024"/>
    <n v="15"/>
    <s v="Julio"/>
    <s v="Año Resultado Final"/>
    <n v="1979"/>
    <n v="44"/>
    <x v="1"/>
    <s v="VENTA AL POR MAYOR DE TEJIDOS"/>
    <s v="Comercio al por mayor de textiles, prendas de vestir, calzados, artículos de marroquinería y talabartería"/>
    <s v="Casa Matriz"/>
    <x v="1"/>
    <n v="4"/>
    <n v="2"/>
    <n v="45"/>
    <n v="39"/>
    <n v="19"/>
    <n v="20"/>
    <n v="237.5"/>
    <n v="250"/>
    <n v="0"/>
    <n v="0"/>
    <n v="0"/>
    <n v="0"/>
    <n v="400"/>
    <n v="0"/>
    <n v="0"/>
    <n v="0"/>
    <n v="62.5"/>
    <n v="25"/>
    <n v="0"/>
    <n v="0"/>
    <n v="487.5"/>
    <n v="39"/>
    <n v="0"/>
    <n v="0"/>
    <n v="0"/>
    <n v="0"/>
    <n v="32"/>
    <n v="0"/>
    <n v="0"/>
    <n v="0"/>
    <n v="5"/>
    <n v="2"/>
    <n v="0"/>
    <n v="0"/>
    <n v="39"/>
    <x v="0"/>
    <m/>
    <m/>
    <x v="1"/>
    <m/>
    <m/>
    <x v="0"/>
    <m/>
    <m/>
    <x v="0"/>
    <m/>
    <m/>
    <x v="0"/>
    <m/>
    <m/>
    <x v="1"/>
    <m/>
    <n v="5414"/>
    <s v="PORTERO"/>
    <s v="Sí"/>
    <s v="No"/>
    <s v="Sí"/>
    <n v="2431"/>
    <s v="JEFATURA DE VENTAS"/>
    <s v="Sí"/>
    <s v="No"/>
    <s v="No"/>
    <m/>
    <m/>
    <m/>
    <m/>
    <m/>
    <m/>
    <m/>
    <m/>
    <m/>
    <m/>
    <m/>
    <m/>
    <m/>
    <m/>
    <m/>
    <m/>
    <m/>
    <m/>
    <m/>
    <m/>
    <m/>
    <m/>
    <m/>
    <m/>
    <m/>
    <m/>
    <m/>
    <m/>
    <m/>
    <m/>
    <m/>
    <m/>
    <m/>
    <m/>
    <m/>
    <m/>
    <m/>
    <m/>
    <m/>
    <x v="0"/>
    <x v="0"/>
    <x v="0"/>
    <x v="0"/>
    <x v="0"/>
    <x v="0"/>
    <x v="0"/>
    <x v="1"/>
    <x v="1"/>
    <x v="0"/>
    <x v="0"/>
    <x v="1"/>
    <x v="0"/>
    <m/>
    <s v="Anuncio en un medio de prensa impreso"/>
    <s v="Plataforma web privada gratuita (Bolsas de trabajo) (excluyendo redes sociales)"/>
    <s v="Redes sociales de la empresa (Facebook, Twitter, Instagram, etc)"/>
    <m/>
    <m/>
    <s v="Recomendaciones de trabajadores de la empresa u otros actores"/>
    <m/>
    <m/>
    <m/>
    <m/>
    <m/>
    <m/>
    <m/>
    <x v="0"/>
    <x v="0"/>
    <x v="0"/>
    <x v="1"/>
    <x v="0"/>
    <x v="1"/>
    <x v="0"/>
    <x v="1"/>
    <x v="1"/>
    <x v="1"/>
    <s v="Ninguna"/>
    <m/>
    <m/>
    <m/>
    <m/>
    <m/>
    <m/>
    <x v="1"/>
    <m/>
    <s v="Nuevas contrataciones"/>
    <x v="1"/>
    <m/>
    <m/>
    <m/>
    <x v="0"/>
    <x v="0"/>
    <x v="0"/>
    <x v="0"/>
    <x v="0"/>
    <x v="1"/>
    <m/>
    <m/>
    <x v="3"/>
    <s v="Probable"/>
    <s v="Poco probable"/>
    <s v="Poco probable"/>
    <s v="Probable"/>
    <s v="Probable"/>
    <x v="0"/>
    <s v="vendedores de salon"/>
    <n v="5223"/>
    <n v="1"/>
    <n v="1"/>
    <n v="1"/>
    <n v="1"/>
    <n v="0"/>
    <s v="vendedor externo"/>
    <n v="3322"/>
    <n v="1"/>
    <n v="1"/>
    <n v="1"/>
    <n v="0"/>
    <n v="0"/>
    <s v="chofer repartidor"/>
    <n v="8332"/>
    <n v="1"/>
    <n v="0"/>
    <n v="0"/>
    <n v="0"/>
    <n v="0"/>
    <m/>
    <m/>
    <m/>
    <m/>
    <m/>
    <m/>
    <m/>
    <m/>
    <m/>
    <m/>
    <m/>
    <m/>
    <m/>
    <m/>
    <x v="0"/>
    <m/>
    <m/>
    <m/>
    <m/>
    <m/>
    <m/>
    <m/>
    <m/>
    <m/>
    <x v="0"/>
    <x v="0"/>
    <x v="0"/>
    <x v="0"/>
    <x v="1"/>
    <x v="1"/>
    <x v="0"/>
    <x v="0"/>
    <m/>
    <x v="0"/>
    <s v="HABILIDADES DE ATENCION AL CLIENTE"/>
    <s v="Técnicas de recepción y atención al cliente"/>
    <s v="VENDEDORES DE SALON"/>
    <n v="5223"/>
    <s v="HABILIDADES DE ATENCION AL CLIENTE"/>
    <s v="Técnicas de recepción y atención al cliente"/>
    <s v="VENDEDOR EXTERNO"/>
    <n v="3322"/>
    <m/>
    <m/>
    <m/>
    <m/>
    <m/>
    <m/>
    <m/>
    <m/>
    <m/>
    <m/>
    <m/>
    <m/>
    <m/>
    <m/>
    <m/>
    <m/>
    <s v="Si"/>
    <s v="No"/>
    <m/>
    <m/>
    <m/>
    <m/>
    <x v="1"/>
    <s v="Importante"/>
    <s v="Importante"/>
    <s v="Importante"/>
    <s v="Importante"/>
    <s v="Importante"/>
    <s v="Importante"/>
    <s v="Importante"/>
    <s v="Ninguna"/>
    <m/>
    <x v="0"/>
    <x v="2"/>
    <x v="0"/>
    <x v="0"/>
    <x v="0"/>
    <x v="0"/>
    <x v="0"/>
    <x v="0"/>
    <x v="0"/>
    <x v="0"/>
    <x v="0"/>
    <x v="0"/>
    <m/>
    <s v="Administrador/Contador"/>
    <m/>
    <n v="17"/>
    <n v="56"/>
    <s v="Completo"/>
    <m/>
    <m/>
    <m/>
    <m/>
    <m/>
    <m/>
    <m/>
    <s v="31 a 50 personas ocupadas"/>
    <s v="31 a 50 personas ocupadas"/>
    <x v="2"/>
    <s v="Comercio"/>
    <x v="0"/>
    <x v="1"/>
    <x v="0"/>
    <x v="0"/>
    <x v="1"/>
    <x v="0"/>
    <x v="0"/>
    <x v="0"/>
    <x v="0"/>
    <x v="0"/>
    <x v="1"/>
    <x v="1"/>
    <x v="0"/>
    <x v="1"/>
    <x v="0"/>
    <x v="0"/>
    <x v="1"/>
    <x v="0"/>
    <x v="0"/>
    <x v="1"/>
    <x v="1"/>
    <x v="1"/>
    <x v="1"/>
    <x v="0"/>
    <x v="0"/>
    <x v="0"/>
    <x v="0"/>
    <s v="ATENCIÓN AL CLIENTE, RECEPCIÓN"/>
    <s v="ATENCIÓN AL CLIENTE, RECEPCIÓN"/>
    <m/>
    <m/>
    <m/>
    <m/>
    <s v="ADMINISTRACIÓN Y GESTIÓN"/>
    <s v="ADMINISTRACIÓN Y GESTIÓN"/>
    <m/>
    <m/>
    <m/>
    <m/>
    <n v="12.5"/>
    <x v="1"/>
    <x v="1"/>
    <x v="0"/>
    <x v="0"/>
    <x v="0"/>
    <s v="Total"/>
  </r>
  <r>
    <n v="28794"/>
    <x v="0"/>
    <x v="0"/>
    <s v="Recoleta"/>
    <n v="49232"/>
    <s v="SERVICIOS DE TRANSPORTE DE CARGA INTERDEPARTAMENTAL VIA TERRESTRE"/>
    <s v="Servicio"/>
    <s v="Transporte"/>
    <s v="Medianas (31 a 50 personas ocupadas)"/>
    <n v="4062024"/>
    <n v="4"/>
    <s v="Junio"/>
    <s v="Año Resultado Final"/>
    <n v="10"/>
    <n v="48"/>
    <n v="18062024"/>
    <n v="18"/>
    <s v="Junio"/>
    <s v="Año Resultado Final"/>
    <n v="2008"/>
    <n v="15"/>
    <x v="0"/>
    <s v="TRANSPORTE TERRESTRE DE CARGAS DE TODO TIPO A NIVEL NACIONAL"/>
    <s v="Transporte terrestre de carga interdepartamental e internacional"/>
    <s v="Casa Matriz"/>
    <x v="1"/>
    <n v="8"/>
    <n v="2"/>
    <n v="330"/>
    <n v="139"/>
    <n v="114"/>
    <n v="25"/>
    <n v="114"/>
    <n v="25"/>
    <n v="0"/>
    <n v="0"/>
    <n v="0"/>
    <n v="10"/>
    <n v="99"/>
    <n v="10"/>
    <n v="0"/>
    <n v="0"/>
    <n v="5"/>
    <n v="15"/>
    <n v="0"/>
    <n v="0"/>
    <n v="139"/>
    <n v="139"/>
    <n v="0"/>
    <n v="0"/>
    <n v="0"/>
    <n v="10"/>
    <n v="99"/>
    <n v="10"/>
    <n v="0"/>
    <n v="0"/>
    <n v="5"/>
    <n v="15"/>
    <n v="0"/>
    <n v="0"/>
    <n v="139"/>
    <x v="0"/>
    <m/>
    <m/>
    <x v="1"/>
    <m/>
    <m/>
    <x v="0"/>
    <m/>
    <m/>
    <x v="0"/>
    <m/>
    <m/>
    <x v="0"/>
    <m/>
    <m/>
    <x v="1"/>
    <m/>
    <n v="4226"/>
    <s v="ATENCION AL CLIENTE"/>
    <s v="Sí"/>
    <s v="Sí"/>
    <s v="Sí"/>
    <n v="9333"/>
    <s v="AUXILIAR DE DEPOSITO"/>
    <s v="Sí"/>
    <s v="No"/>
    <s v="Sí"/>
    <n v="4419"/>
    <s v="AUXILIAR ADMINISTRATIVO"/>
    <s v="Sí"/>
    <s v="Sí"/>
    <m/>
    <m/>
    <m/>
    <s v="Candidatos con falt de experiencia laboral"/>
    <s v="Candidatos que no aceptaron las condiciones laborales ofrecidas (ubicación, horario, remuneración)"/>
    <s v="Falta de postulantes/candidatos"/>
    <m/>
    <m/>
    <m/>
    <m/>
    <m/>
    <m/>
    <m/>
    <m/>
    <m/>
    <m/>
    <s v="Candidatos sin capacitación o habilidades técnicas necesarios"/>
    <m/>
    <m/>
    <s v="Candidatos con falt de experiencia laboral"/>
    <m/>
    <s v="Falta de postulantes/candidatos"/>
    <m/>
    <m/>
    <m/>
    <m/>
    <s v="Reasignar / redefinir los puestos de trabajo existentes"/>
    <s v="Utilizar tecnología o maquinaria para sustituir el trabajo de la vacante"/>
    <m/>
    <m/>
    <s v="Redefinir el perfil y características de la vacante"/>
    <s v="Aumentar los esfuerzos en el reclutamiento (más divulgación de la vacante, más bolsas de empleo)"/>
    <m/>
    <m/>
    <m/>
    <x v="0"/>
    <x v="1"/>
    <x v="0"/>
    <x v="0"/>
    <x v="0"/>
    <x v="0"/>
    <x v="0"/>
    <x v="1"/>
    <x v="1"/>
    <x v="0"/>
    <x v="0"/>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0"/>
    <x v="2"/>
    <s v="Ninguna"/>
    <m/>
    <m/>
    <m/>
    <m/>
    <m/>
    <m/>
    <x v="2"/>
    <m/>
    <m/>
    <x v="2"/>
    <m/>
    <m/>
    <m/>
    <x v="1"/>
    <x v="1"/>
    <x v="1"/>
    <x v="0"/>
    <x v="1"/>
    <x v="1"/>
    <m/>
    <m/>
    <x v="2"/>
    <s v="Muy probable"/>
    <s v="Poco probable"/>
    <s v="Probable"/>
    <s v="Probable"/>
    <s v="Probable"/>
    <x v="3"/>
    <m/>
    <m/>
    <m/>
    <m/>
    <m/>
    <m/>
    <m/>
    <m/>
    <m/>
    <m/>
    <m/>
    <m/>
    <m/>
    <m/>
    <m/>
    <m/>
    <m/>
    <m/>
    <m/>
    <m/>
    <m/>
    <m/>
    <m/>
    <m/>
    <m/>
    <m/>
    <m/>
    <m/>
    <m/>
    <m/>
    <m/>
    <m/>
    <m/>
    <m/>
    <m/>
    <x v="0"/>
    <m/>
    <m/>
    <m/>
    <m/>
    <m/>
    <m/>
    <m/>
    <m/>
    <m/>
    <x v="0"/>
    <x v="0"/>
    <x v="0"/>
    <x v="0"/>
    <x v="1"/>
    <x v="1"/>
    <x v="0"/>
    <x v="0"/>
    <m/>
    <x v="0"/>
    <s v="CAPACITACION TECNICA EN COMUNICACIÓN Y COMO CAPTAR CLIENTELA"/>
    <s v="Técnicas de recepción y atención al cliente"/>
    <s v="ATENCIÓN AL CLIENTE"/>
    <n v="4226"/>
    <s v="CAPACITACION EN GESTIÓN ADMINISTRATIVA"/>
    <s v="Operaciones auxiliares de servicios administrativos"/>
    <s v="CONTADOR"/>
    <n v="2411"/>
    <m/>
    <m/>
    <m/>
    <m/>
    <m/>
    <m/>
    <m/>
    <m/>
    <m/>
    <m/>
    <m/>
    <m/>
    <m/>
    <m/>
    <m/>
    <m/>
    <s v="Si"/>
    <s v="No"/>
    <m/>
    <m/>
    <m/>
    <m/>
    <x v="0"/>
    <s v="Importante"/>
    <s v="Importante"/>
    <s v="Muy importante"/>
    <s v="Importante"/>
    <s v="Importante"/>
    <s v="Muy importante"/>
    <s v="Muy importante"/>
    <s v="Ninguna"/>
    <m/>
    <x v="2"/>
    <x v="2"/>
    <x v="0"/>
    <x v="0"/>
    <x v="0"/>
    <x v="2"/>
    <x v="0"/>
    <x v="0"/>
    <x v="0"/>
    <x v="0"/>
    <x v="0"/>
    <x v="0"/>
    <m/>
    <s v="Jefe / Encargado (no propietario)"/>
    <m/>
    <n v="11"/>
    <n v="8"/>
    <s v="Completo"/>
    <m/>
    <m/>
    <m/>
    <m/>
    <m/>
    <m/>
    <s v="SIN OBSERVACIONES"/>
    <s v="51 y más personas ocupadas"/>
    <s v="51 y más personas ocupadas"/>
    <x v="0"/>
    <s v="Transporte"/>
    <x v="0"/>
    <x v="0"/>
    <x v="0"/>
    <x v="1"/>
    <x v="0"/>
    <x v="0"/>
    <x v="0"/>
    <x v="0"/>
    <x v="1"/>
    <x v="0"/>
    <x v="1"/>
    <x v="0"/>
    <x v="0"/>
    <x v="0"/>
    <x v="0"/>
    <x v="0"/>
    <x v="0"/>
    <x v="0"/>
    <x v="0"/>
    <x v="0"/>
    <x v="0"/>
    <x v="0"/>
    <x v="0"/>
    <x v="0"/>
    <x v="0"/>
    <x v="0"/>
    <x v="0"/>
    <s v="ATENCIÓN AL CLIENTE, RECEPCIÓN"/>
    <s v="GESTIÓN ADMINISTRATIVA"/>
    <m/>
    <m/>
    <m/>
    <m/>
    <s v="ADMINISTRACIÓN Y GESTIÓN"/>
    <s v="ADMINISTRACIÓN Y GESTIÓN"/>
    <m/>
    <m/>
    <m/>
    <m/>
    <n v="1"/>
    <x v="1"/>
    <x v="2"/>
    <x v="0"/>
    <x v="0"/>
    <x v="0"/>
    <s v="Total"/>
  </r>
  <r>
    <n v="28858"/>
    <x v="0"/>
    <x v="1"/>
    <s v="Fernando de la Mora"/>
    <n v="79110"/>
    <s v="SERVICIOS DE VENTA DE PASAJES"/>
    <s v="Servicio"/>
    <s v="Servicios a las empresas"/>
    <s v="Pequeñas (11 a 30 personas ocupadas)"/>
    <n v="26062024"/>
    <n v="26"/>
    <s v="Junio"/>
    <s v="Año Resultado Final"/>
    <n v="13"/>
    <n v="18"/>
    <n v="26062024"/>
    <n v="26"/>
    <s v="Junio"/>
    <s v="Año Resultado Final"/>
    <n v="1984"/>
    <n v="39"/>
    <x v="1"/>
    <s v="SERVICIO DE ENVÍO Y RECEPCION DE ENCOMIENDAS A NIVEL NACIONAL"/>
    <s v="Servicios de mensajería"/>
    <s v="Oficina administrativa"/>
    <x v="1"/>
    <n v="5"/>
    <n v="3"/>
    <n v="11"/>
    <n v="9"/>
    <n v="7"/>
    <n v="2"/>
    <n v="33.814516129032242"/>
    <n v="9.6612903225806406"/>
    <n v="4.8306451612903203"/>
    <n v="0"/>
    <n v="9.6612903225806406"/>
    <n v="0"/>
    <n v="9.6612903225806406"/>
    <n v="9.6612903225806406"/>
    <n v="0"/>
    <n v="0"/>
    <n v="9.6612903225806406"/>
    <n v="0"/>
    <n v="0"/>
    <n v="0"/>
    <n v="43.475806451612883"/>
    <n v="9"/>
    <n v="1"/>
    <n v="0"/>
    <n v="2"/>
    <n v="0"/>
    <n v="2"/>
    <n v="2"/>
    <n v="0"/>
    <n v="0"/>
    <n v="2"/>
    <n v="0"/>
    <n v="0"/>
    <n v="0"/>
    <n v="9"/>
    <x v="0"/>
    <m/>
    <m/>
    <x v="1"/>
    <m/>
    <m/>
    <x v="0"/>
    <m/>
    <m/>
    <x v="0"/>
    <m/>
    <m/>
    <x v="0"/>
    <m/>
    <m/>
    <x v="0"/>
    <m/>
    <m/>
    <m/>
    <m/>
    <m/>
    <m/>
    <m/>
    <m/>
    <m/>
    <m/>
    <m/>
    <m/>
    <m/>
    <m/>
    <m/>
    <m/>
    <m/>
    <m/>
    <m/>
    <m/>
    <m/>
    <m/>
    <m/>
    <m/>
    <m/>
    <m/>
    <m/>
    <m/>
    <m/>
    <m/>
    <m/>
    <m/>
    <m/>
    <m/>
    <m/>
    <m/>
    <m/>
    <m/>
    <m/>
    <m/>
    <m/>
    <m/>
    <m/>
    <m/>
    <m/>
    <m/>
    <m/>
    <m/>
    <m/>
    <m/>
    <x v="0"/>
    <x v="0"/>
    <x v="0"/>
    <x v="0"/>
    <x v="0"/>
    <x v="1"/>
    <x v="0"/>
    <x v="1"/>
    <x v="0"/>
    <x v="0"/>
    <x v="1"/>
    <x v="1"/>
    <x v="1"/>
    <s v="HORARIO NOCTURNO"/>
    <m/>
    <m/>
    <m/>
    <m/>
    <m/>
    <s v="Recomendaciones de trabajadores de la empresa u otros actores"/>
    <m/>
    <m/>
    <m/>
    <s v="Contactos personales del empleador"/>
    <m/>
    <m/>
    <m/>
    <x v="0"/>
    <x v="0"/>
    <x v="0"/>
    <x v="2"/>
    <x v="0"/>
    <x v="2"/>
    <x v="1"/>
    <x v="0"/>
    <x v="1"/>
    <x v="1"/>
    <s v="Ninguna"/>
    <m/>
    <m/>
    <m/>
    <m/>
    <m/>
    <m/>
    <x v="1"/>
    <m/>
    <m/>
    <x v="1"/>
    <m/>
    <m/>
    <m/>
    <x v="1"/>
    <x v="1"/>
    <x v="1"/>
    <x v="1"/>
    <x v="1"/>
    <x v="1"/>
    <m/>
    <m/>
    <x v="1"/>
    <s v="Poco probable"/>
    <s v="Poco probable"/>
    <s v="Poco probable"/>
    <s v="Poco probable"/>
    <s v="Poco probable"/>
    <x v="2"/>
    <m/>
    <m/>
    <m/>
    <m/>
    <m/>
    <m/>
    <m/>
    <m/>
    <m/>
    <m/>
    <m/>
    <m/>
    <m/>
    <m/>
    <m/>
    <m/>
    <m/>
    <m/>
    <m/>
    <m/>
    <m/>
    <m/>
    <m/>
    <m/>
    <m/>
    <m/>
    <m/>
    <m/>
    <m/>
    <m/>
    <m/>
    <m/>
    <m/>
    <m/>
    <m/>
    <x v="0"/>
    <m/>
    <m/>
    <m/>
    <m/>
    <m/>
    <m/>
    <m/>
    <m/>
    <m/>
    <x v="1"/>
    <x v="1"/>
    <x v="0"/>
    <x v="1"/>
    <x v="1"/>
    <x v="1"/>
    <x v="0"/>
    <x v="0"/>
    <m/>
    <x v="0"/>
    <s v="TECNICAS DE ATENCIÓN AL CLIENTE"/>
    <s v="Técnicas de recepción y atención al cliente"/>
    <s v="CHOFER DE OMNIBUS DE LARGA DISTANCIA"/>
    <n v="8331"/>
    <m/>
    <m/>
    <m/>
    <m/>
    <m/>
    <m/>
    <m/>
    <m/>
    <m/>
    <m/>
    <m/>
    <m/>
    <m/>
    <m/>
    <m/>
    <m/>
    <m/>
    <m/>
    <m/>
    <m/>
    <s v="No"/>
    <m/>
    <m/>
    <m/>
    <m/>
    <m/>
    <x v="0"/>
    <s v="Importante"/>
    <s v="Importante"/>
    <s v="Muy importante"/>
    <s v="Muy importante"/>
    <s v="Importante"/>
    <s v="Muy importante"/>
    <s v="Importante"/>
    <s v="Ninguna"/>
    <m/>
    <x v="2"/>
    <x v="2"/>
    <x v="0"/>
    <x v="0"/>
    <x v="0"/>
    <x v="0"/>
    <x v="0"/>
    <x v="0"/>
    <x v="0"/>
    <x v="0"/>
    <x v="0"/>
    <x v="0"/>
    <m/>
    <s v="Administrador/Contador"/>
    <m/>
    <n v="14"/>
    <n v="11"/>
    <s v="Completo"/>
    <m/>
    <m/>
    <m/>
    <m/>
    <m/>
    <m/>
    <s v="LA INFORMANTE INDICO QUE ACTUALMENTE EL SERVICIO DE ENCOMIENDAS GENERA MAS INGRESO EN LA EMPRESA, Y QUE ESTAN RESISTIENDO PARA MANTENER AL PERSONAL ACTUAL."/>
    <s v="11 a 30 personas ocupadas"/>
    <s v="5 a 10 personas ocupadas"/>
    <x v="0"/>
    <s v="Transporte"/>
    <x v="0"/>
    <x v="0"/>
    <x v="0"/>
    <x v="0"/>
    <x v="0"/>
    <x v="0"/>
    <x v="0"/>
    <x v="0"/>
    <x v="0"/>
    <x v="0"/>
    <x v="1"/>
    <x v="0"/>
    <x v="0"/>
    <x v="0"/>
    <x v="0"/>
    <x v="0"/>
    <x v="0"/>
    <x v="0"/>
    <x v="0"/>
    <x v="1"/>
    <x v="0"/>
    <x v="1"/>
    <x v="0"/>
    <x v="0"/>
    <x v="0"/>
    <x v="1"/>
    <x v="0"/>
    <s v="ATENCIÓN AL CLIENTE, RECEPCIÓN"/>
    <m/>
    <m/>
    <m/>
    <m/>
    <m/>
    <s v="ADMINISTRACIÓN Y GESTIÓN"/>
    <m/>
    <m/>
    <m/>
    <m/>
    <m/>
    <n v="4.8306451612903203"/>
    <x v="0"/>
    <x v="0"/>
    <x v="1"/>
    <x v="0"/>
    <x v="0"/>
    <s v="Total"/>
  </r>
  <r>
    <n v="28864"/>
    <x v="0"/>
    <x v="1"/>
    <s v="Lambaré"/>
    <n v="49223"/>
    <s v="SERVICIO DE TRANSPORTE DE PASAJEROS VIA TERRESTRE LARGA DISTANCIA.-"/>
    <s v="Servicio"/>
    <s v="Transporte"/>
    <s v="Pequeñas (11 a 30 personas ocupadas)"/>
    <n v="14062024"/>
    <n v="14"/>
    <s v="Junio"/>
    <s v="Año Resultado Final"/>
    <n v="14"/>
    <n v="35"/>
    <n v="19072024"/>
    <n v="19"/>
    <s v="Julio"/>
    <s v="Año Resultado Final"/>
    <n v="1975"/>
    <n v="48"/>
    <x v="1"/>
    <s v="SERVICIOS DE TRANSPORTE TERRESTRE LARGA DISTANCIA"/>
    <s v="Transporte buses de media y larga distancia regulares"/>
    <s v="Casa Matriz"/>
    <x v="1"/>
    <n v="13"/>
    <n v="1"/>
    <n v="50"/>
    <n v="43"/>
    <n v="43"/>
    <n v="0"/>
    <n v="225.3793103448277"/>
    <n v="0"/>
    <n v="0"/>
    <n v="0"/>
    <n v="0"/>
    <n v="0"/>
    <n v="131.03448275862075"/>
    <n v="52.413793103448299"/>
    <n v="0"/>
    <n v="31.448275862068982"/>
    <n v="10.48275862068966"/>
    <n v="0"/>
    <n v="0"/>
    <n v="0"/>
    <n v="225.3793103448277"/>
    <n v="43"/>
    <n v="0"/>
    <n v="0"/>
    <n v="0"/>
    <n v="0"/>
    <n v="25"/>
    <n v="10"/>
    <n v="0"/>
    <n v="6"/>
    <n v="2"/>
    <n v="0"/>
    <n v="0"/>
    <n v="0"/>
    <n v="43"/>
    <x v="0"/>
    <m/>
    <m/>
    <x v="1"/>
    <m/>
    <m/>
    <x v="0"/>
    <m/>
    <m/>
    <x v="0"/>
    <m/>
    <m/>
    <x v="0"/>
    <m/>
    <m/>
    <x v="1"/>
    <m/>
    <n v="8331"/>
    <s v="CHOFER DE OMNIBUS"/>
    <s v="Sí"/>
    <s v="No"/>
    <s v="No"/>
    <m/>
    <m/>
    <m/>
    <m/>
    <m/>
    <m/>
    <m/>
    <m/>
    <m/>
    <m/>
    <m/>
    <m/>
    <m/>
    <m/>
    <m/>
    <m/>
    <m/>
    <m/>
    <m/>
    <m/>
    <m/>
    <m/>
    <m/>
    <m/>
    <m/>
    <m/>
    <m/>
    <m/>
    <m/>
    <m/>
    <m/>
    <m/>
    <m/>
    <m/>
    <m/>
    <m/>
    <m/>
    <m/>
    <m/>
    <m/>
    <m/>
    <m/>
    <m/>
    <m/>
    <x v="1"/>
    <x v="0"/>
    <x v="0"/>
    <x v="0"/>
    <x v="0"/>
    <x v="0"/>
    <x v="0"/>
    <x v="0"/>
    <x v="0"/>
    <x v="0"/>
    <x v="0"/>
    <x v="0"/>
    <x v="0"/>
    <m/>
    <m/>
    <m/>
    <s v="Redes sociales de la empresa (Facebook, Twitter, Instagram, etc)"/>
    <m/>
    <m/>
    <s v="Recomendaciones de trabajadores de la empresa u otros actores"/>
    <m/>
    <m/>
    <m/>
    <m/>
    <m/>
    <m/>
    <m/>
    <x v="0"/>
    <x v="0"/>
    <x v="0"/>
    <x v="1"/>
    <x v="0"/>
    <x v="0"/>
    <x v="0"/>
    <x v="2"/>
    <x v="0"/>
    <x v="0"/>
    <s v="Ninguna"/>
    <m/>
    <m/>
    <m/>
    <m/>
    <m/>
    <m/>
    <x v="2"/>
    <m/>
    <m/>
    <x v="2"/>
    <s v="Ambos"/>
    <m/>
    <m/>
    <x v="0"/>
    <x v="1"/>
    <x v="1"/>
    <x v="1"/>
    <x v="1"/>
    <x v="0"/>
    <m/>
    <m/>
    <x v="2"/>
    <s v="Probable"/>
    <s v="Poco probable"/>
    <s v="Poco probable"/>
    <s v="Probable"/>
    <s v="Probable"/>
    <x v="0"/>
    <s v="chofer de omnibus"/>
    <n v="8331"/>
    <n v="4"/>
    <n v="4"/>
    <n v="4"/>
    <n v="4"/>
    <n v="4"/>
    <m/>
    <m/>
    <m/>
    <m/>
    <m/>
    <m/>
    <m/>
    <m/>
    <m/>
    <m/>
    <m/>
    <m/>
    <m/>
    <m/>
    <m/>
    <m/>
    <m/>
    <m/>
    <m/>
    <m/>
    <m/>
    <m/>
    <m/>
    <m/>
    <m/>
    <m/>
    <m/>
    <m/>
    <x v="0"/>
    <m/>
    <m/>
    <m/>
    <m/>
    <m/>
    <m/>
    <m/>
    <m/>
    <m/>
    <x v="1"/>
    <x v="0"/>
    <x v="1"/>
    <x v="0"/>
    <x v="1"/>
    <x v="0"/>
    <x v="0"/>
    <x v="0"/>
    <m/>
    <x v="0"/>
    <s v="MECANICA ELECTRONICA"/>
    <s v="Mecánica del automóvil"/>
    <s v="MECANICO"/>
    <n v="7231"/>
    <m/>
    <m/>
    <m/>
    <m/>
    <m/>
    <m/>
    <m/>
    <m/>
    <m/>
    <m/>
    <m/>
    <m/>
    <m/>
    <m/>
    <m/>
    <m/>
    <m/>
    <m/>
    <m/>
    <m/>
    <s v="No"/>
    <m/>
    <m/>
    <m/>
    <m/>
    <m/>
    <x v="0"/>
    <s v="Muy importante"/>
    <s v="Muy importante"/>
    <s v="Importante"/>
    <s v="Importante"/>
    <s v="Importante"/>
    <s v="Importante"/>
    <s v="Importante"/>
    <s v="Ninguna"/>
    <m/>
    <x v="2"/>
    <x v="2"/>
    <x v="0"/>
    <x v="0"/>
    <x v="0"/>
    <x v="0"/>
    <x v="1"/>
    <x v="1"/>
    <x v="1"/>
    <x v="1"/>
    <x v="1"/>
    <x v="0"/>
    <m/>
    <s v="Jefe / Encargado (no propietario)"/>
    <m/>
    <n v="7"/>
    <n v="38"/>
    <s v="Completo"/>
    <m/>
    <m/>
    <m/>
    <m/>
    <m/>
    <m/>
    <m/>
    <s v="31 a 50 personas ocupadas"/>
    <s v="31 a 50 personas ocupadas"/>
    <x v="0"/>
    <s v="Transporte"/>
    <x v="0"/>
    <x v="0"/>
    <x v="0"/>
    <x v="0"/>
    <x v="0"/>
    <x v="0"/>
    <x v="0"/>
    <x v="1"/>
    <x v="0"/>
    <x v="0"/>
    <x v="1"/>
    <x v="0"/>
    <x v="0"/>
    <x v="0"/>
    <x v="0"/>
    <x v="0"/>
    <x v="1"/>
    <x v="0"/>
    <x v="0"/>
    <x v="1"/>
    <x v="0"/>
    <x v="1"/>
    <x v="0"/>
    <x v="0"/>
    <x v="1"/>
    <x v="0"/>
    <x v="0"/>
    <s v="ELECTRICIDAD AUTOMOTRIZ"/>
    <m/>
    <m/>
    <m/>
    <m/>
    <m/>
    <s v="AUTOMOTORES"/>
    <m/>
    <m/>
    <m/>
    <m/>
    <m/>
    <n v="5.2413793103448301"/>
    <x v="1"/>
    <x v="1"/>
    <x v="0"/>
    <x v="0"/>
    <x v="0"/>
    <s v="Total"/>
  </r>
  <r>
    <n v="29381"/>
    <x v="0"/>
    <x v="0"/>
    <s v="Recoleta"/>
    <n v="45202"/>
    <s v="SERVICIO DE REPARACION ELECTRICA DE VEHICULOS"/>
    <s v="Comercio"/>
    <s v="Comercio"/>
    <s v="Pequeñas (11 a 30 personas ocupadas)"/>
    <n v="5062024"/>
    <n v="5"/>
    <s v="Junio"/>
    <s v="Año Resultado Final"/>
    <n v="16"/>
    <n v="20"/>
    <n v="5062024"/>
    <n v="5"/>
    <s v="Junio"/>
    <s v="Año Resultado Final"/>
    <n v="1995"/>
    <n v="28"/>
    <x v="2"/>
    <s v="SERVICIO DE REPARACION ELECTRICA DE VEHICULOS"/>
    <s v="Mantenimiento y reparación eléctrica y electrónica de vehículos"/>
    <s v="Único"/>
    <x v="0"/>
    <m/>
    <m/>
    <n v="10"/>
    <n v="10"/>
    <n v="7"/>
    <n v="3"/>
    <n v="159.25"/>
    <n v="68.25"/>
    <n v="0"/>
    <n v="0"/>
    <n v="45.5"/>
    <n v="0"/>
    <n v="22.75"/>
    <n v="136.5"/>
    <n v="0"/>
    <n v="0"/>
    <n v="0"/>
    <n v="0"/>
    <n v="22.75"/>
    <n v="0"/>
    <n v="227.5"/>
    <n v="10"/>
    <n v="0"/>
    <n v="0"/>
    <n v="2"/>
    <n v="0"/>
    <n v="1"/>
    <n v="6"/>
    <n v="0"/>
    <n v="0"/>
    <n v="0"/>
    <n v="0"/>
    <n v="1"/>
    <n v="0"/>
    <n v="10"/>
    <x v="0"/>
    <m/>
    <m/>
    <x v="1"/>
    <m/>
    <m/>
    <x v="0"/>
    <m/>
    <m/>
    <x v="0"/>
    <m/>
    <m/>
    <x v="0"/>
    <m/>
    <m/>
    <x v="1"/>
    <m/>
    <n v="7231"/>
    <s v="TECNICO MECANICO DE VEHICULOS"/>
    <s v="Sí"/>
    <s v="Sí"/>
    <s v="Sí"/>
    <n v="7421"/>
    <s v="TECNICO ELECTRONICO DE VEHICULO"/>
    <s v="Sí"/>
    <s v="Sí"/>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Candidatos sin capacitación o habilidades técnicas necesarios"/>
    <m/>
    <s v="Candidato sin licencias, certificados orequisitos legales requeridos para ejercer la ocupación"/>
    <s v="Candidatos con falt de experiencia laboral"/>
    <m/>
    <s v="Falta de postulantes/candidatos"/>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s v="Contratar trabajadores del exterior"/>
    <m/>
    <m/>
    <x v="0"/>
    <x v="0"/>
    <x v="0"/>
    <x v="0"/>
    <x v="0"/>
    <x v="0"/>
    <x v="1"/>
    <x v="1"/>
    <x v="1"/>
    <x v="0"/>
    <x v="0"/>
    <x v="1"/>
    <x v="0"/>
    <m/>
    <m/>
    <s v="Plataforma web privada gratuita (Bolsas de trabajo) (excluyendo redes sociales)"/>
    <s v="Redes sociales de la empresa (Facebook, Twitter, Instagram, etc)"/>
    <m/>
    <m/>
    <m/>
    <m/>
    <m/>
    <m/>
    <s v="Contactos personales del empleador"/>
    <m/>
    <m/>
    <m/>
    <x v="0"/>
    <x v="0"/>
    <x v="0"/>
    <x v="1"/>
    <x v="0"/>
    <x v="2"/>
    <x v="0"/>
    <x v="2"/>
    <x v="0"/>
    <x v="1"/>
    <s v="Ninguna"/>
    <m/>
    <m/>
    <m/>
    <m/>
    <m/>
    <m/>
    <x v="1"/>
    <m/>
    <m/>
    <x v="0"/>
    <m/>
    <m/>
    <m/>
    <x v="0"/>
    <x v="0"/>
    <x v="0"/>
    <x v="0"/>
    <x v="1"/>
    <x v="0"/>
    <m/>
    <m/>
    <x v="2"/>
    <s v="Poco probable"/>
    <s v="Poco probable"/>
    <s v="Poco probable"/>
    <s v="Poco probable"/>
    <s v="Probable"/>
    <x v="2"/>
    <m/>
    <m/>
    <m/>
    <m/>
    <m/>
    <m/>
    <m/>
    <m/>
    <m/>
    <m/>
    <m/>
    <m/>
    <m/>
    <m/>
    <m/>
    <m/>
    <m/>
    <m/>
    <m/>
    <m/>
    <m/>
    <m/>
    <m/>
    <m/>
    <m/>
    <m/>
    <m/>
    <m/>
    <m/>
    <m/>
    <m/>
    <m/>
    <m/>
    <m/>
    <m/>
    <x v="0"/>
    <m/>
    <m/>
    <m/>
    <m/>
    <m/>
    <m/>
    <m/>
    <m/>
    <m/>
    <x v="0"/>
    <x v="0"/>
    <x v="0"/>
    <x v="0"/>
    <x v="1"/>
    <x v="1"/>
    <x v="0"/>
    <x v="0"/>
    <m/>
    <x v="0"/>
    <s v="MANTENIMIENTO Y REPARACION DE SISTEMAS ELECTRICOS"/>
    <s v="Electricidad"/>
    <s v="ENCARGADO DE MANTENIMIENTO Y REPARACION DE SISTEMAS ELECTRICOS"/>
    <n v="7412"/>
    <s v="CAPACITACION PARA LA MEJORA DE LAS HABILIDADES DE LOS TECNICOS MECANICOS DE VEHICULOS"/>
    <s v="Mecánica del automóvil"/>
    <s v="TECNICO MECANICO DE VEHICULO"/>
    <n v="7231"/>
    <m/>
    <m/>
    <m/>
    <m/>
    <m/>
    <m/>
    <m/>
    <m/>
    <m/>
    <m/>
    <m/>
    <m/>
    <m/>
    <m/>
    <m/>
    <m/>
    <s v="Si"/>
    <s v="No"/>
    <m/>
    <m/>
    <m/>
    <m/>
    <x v="3"/>
    <s v="Importante"/>
    <s v="Importante"/>
    <s v="Importante"/>
    <s v="Importante"/>
    <s v="Importante"/>
    <s v="Importante"/>
    <s v="Importante"/>
    <s v="Ninguna"/>
    <m/>
    <x v="0"/>
    <x v="2"/>
    <x v="0"/>
    <x v="1"/>
    <x v="2"/>
    <x v="0"/>
    <x v="1"/>
    <x v="0"/>
    <x v="0"/>
    <x v="0"/>
    <x v="0"/>
    <x v="0"/>
    <m/>
    <s v="Jefe / Encargado (no propietario)"/>
    <m/>
    <n v="17"/>
    <n v="21"/>
    <s v="Completo"/>
    <m/>
    <m/>
    <m/>
    <m/>
    <m/>
    <m/>
    <m/>
    <s v="5 a 10 personas ocupadas"/>
    <s v="5 a 10 personas ocupadas"/>
    <x v="2"/>
    <s v="Comercio"/>
    <x v="0"/>
    <x v="0"/>
    <x v="0"/>
    <x v="0"/>
    <x v="0"/>
    <x v="0"/>
    <x v="1"/>
    <x v="0"/>
    <x v="0"/>
    <x v="0"/>
    <x v="1"/>
    <x v="0"/>
    <x v="0"/>
    <x v="0"/>
    <x v="0"/>
    <x v="0"/>
    <x v="0"/>
    <x v="0"/>
    <x v="0"/>
    <x v="1"/>
    <x v="0"/>
    <x v="1"/>
    <x v="0"/>
    <x v="0"/>
    <x v="1"/>
    <x v="0"/>
    <x v="0"/>
    <s v="ELECTRICIDAD AUTOMOTRIZ"/>
    <s v="MECANICA AUTOTRIZ"/>
    <m/>
    <m/>
    <m/>
    <m/>
    <s v="AUTOMOTORES"/>
    <s v="AUTOMOTORES"/>
    <m/>
    <m/>
    <m/>
    <m/>
    <n v="22.75"/>
    <x v="1"/>
    <x v="2"/>
    <x v="0"/>
    <x v="0"/>
    <x v="0"/>
    <s v="Total"/>
  </r>
  <r>
    <n v="29429"/>
    <x v="0"/>
    <x v="0"/>
    <s v="Recoleta"/>
    <n v="47591"/>
    <s v="VENTA DE ELECTRODOMESTICOS AL POR MENOR"/>
    <s v="Comercio"/>
    <s v="Comercio"/>
    <s v="Grandes (con 51 o más personas ocupadas)"/>
    <n v="5062024"/>
    <n v="5"/>
    <s v="Junio"/>
    <s v="Año Resultado Final"/>
    <n v="10"/>
    <n v="52"/>
    <n v="31072024"/>
    <n v="31"/>
    <s v="Julio"/>
    <s v="Año Resultado Final"/>
    <n v="1990"/>
    <n v="33"/>
    <x v="1"/>
    <s v="VENTAS DE ELECTRODOMÉSTICOS AL POR MENOR"/>
    <s v="Comercio al por menor de electrodomésticos y accesorios"/>
    <s v="Casa Matriz"/>
    <x v="1"/>
    <n v="4"/>
    <n v="2"/>
    <n v="50"/>
    <n v="33"/>
    <n v="21"/>
    <n v="12"/>
    <n v="262.5"/>
    <n v="150"/>
    <n v="0"/>
    <n v="0"/>
    <n v="0"/>
    <n v="0"/>
    <n v="87.5"/>
    <n v="0"/>
    <n v="0"/>
    <n v="0"/>
    <n v="50"/>
    <n v="250"/>
    <n v="25"/>
    <n v="0"/>
    <n v="412.5"/>
    <n v="33"/>
    <n v="0"/>
    <n v="0"/>
    <n v="0"/>
    <n v="0"/>
    <n v="7"/>
    <n v="0"/>
    <n v="0"/>
    <n v="0"/>
    <n v="4"/>
    <n v="20"/>
    <n v="2"/>
    <n v="0"/>
    <n v="33"/>
    <x v="1"/>
    <s v="Decisión del directorio/propietarios de la empresa"/>
    <m/>
    <x v="0"/>
    <s v="Decisión del directorio/propietarios de la empresa"/>
    <m/>
    <x v="0"/>
    <m/>
    <m/>
    <x v="0"/>
    <m/>
    <m/>
    <x v="0"/>
    <m/>
    <m/>
    <x v="1"/>
    <m/>
    <n v="8332"/>
    <s v="CHOFER ESTIBADOR PARA REPARTOS"/>
    <s v="Sí"/>
    <s v="Sí"/>
    <s v="Sí"/>
    <n v="3511"/>
    <s v="AUXILIAR DE INFORMATICA"/>
    <s v="Sí"/>
    <s v="No"/>
    <s v="Sí"/>
    <n v="4311"/>
    <s v="AUXILIAR CONTABLE"/>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s v="Otra"/>
    <s v="MALAS REFERENCIAS"/>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s v="Otra"/>
    <s v="MALAS REFERENCIAS"/>
    <m/>
    <s v="Capacitar a los trabajadores actuales para que puedan cumplir funciones que estaban asignadas a esa vacante"/>
    <s v="Reasignar / redefinir los puestos de trabajo existentes"/>
    <m/>
    <s v="Externalizar el trabajo por fuera de la empresa (outsourcing)"/>
    <s v="Incorporar trabajadores temporales a través de agencias"/>
    <s v="Redefinir el perfil y características de la vacante"/>
    <s v="Aumentar los esfuerzos en el reclutamiento (más divulgación de la vacante, más bolsas de empleo)"/>
    <m/>
    <m/>
    <m/>
    <x v="1"/>
    <x v="0"/>
    <x v="0"/>
    <x v="0"/>
    <x v="0"/>
    <x v="0"/>
    <x v="0"/>
    <x v="1"/>
    <x v="1"/>
    <x v="0"/>
    <x v="0"/>
    <x v="1"/>
    <x v="1"/>
    <s v="BUENAS REFERENCIAS"/>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2"/>
    <x v="0"/>
    <x v="0"/>
    <s v="Ninguna"/>
    <m/>
    <m/>
    <m/>
    <m/>
    <m/>
    <m/>
    <x v="1"/>
    <m/>
    <m/>
    <x v="0"/>
    <s v="Transformación de competencia"/>
    <m/>
    <m/>
    <x v="0"/>
    <x v="0"/>
    <x v="0"/>
    <x v="0"/>
    <x v="0"/>
    <x v="0"/>
    <m/>
    <m/>
    <x v="0"/>
    <s v="Poco probable"/>
    <s v="Muy probable"/>
    <s v="Poco probable"/>
    <s v="Poco probable"/>
    <s v="Probable"/>
    <x v="0"/>
    <s v="Encargado de Marketing y Publicidad"/>
    <n v="2431"/>
    <n v="2"/>
    <n v="1"/>
    <n v="1"/>
    <n v="1"/>
    <n v="1"/>
    <s v="Cobranzas call center"/>
    <n v="4214"/>
    <n v="1"/>
    <n v="1"/>
    <n v="1"/>
    <n v="1"/>
    <n v="1"/>
    <s v="Chofer Estibador"/>
    <n v="8332"/>
    <n v="1"/>
    <n v="1"/>
    <n v="1"/>
    <n v="1"/>
    <n v="1"/>
    <m/>
    <m/>
    <m/>
    <m/>
    <m/>
    <m/>
    <m/>
    <m/>
    <m/>
    <m/>
    <m/>
    <m/>
    <m/>
    <m/>
    <x v="0"/>
    <m/>
    <m/>
    <m/>
    <m/>
    <m/>
    <m/>
    <m/>
    <m/>
    <m/>
    <x v="0"/>
    <x v="0"/>
    <x v="0"/>
    <x v="0"/>
    <x v="1"/>
    <x v="1"/>
    <x v="0"/>
    <x v="0"/>
    <m/>
    <x v="0"/>
    <s v="ESTRATEGIAS DE COBRANZAS"/>
    <s v="Atención al cliente a través de medios interactivos o digitales"/>
    <s v="COBRADORES POR CALL CENTER"/>
    <n v="4214"/>
    <s v="ATENCION AL CLIENTE"/>
    <s v="Técnicas de recepción y atención al cliente"/>
    <s v="ATENCION AL CLIENTE"/>
    <n v="5223"/>
    <s v="MEJORA DE TECNICAS DE POST VENTA"/>
    <s v="Técnicas de procesos de postventa"/>
    <s v="ENCARGADO DE POSTVENTA"/>
    <n v="4214"/>
    <m/>
    <m/>
    <m/>
    <m/>
    <m/>
    <m/>
    <m/>
    <m/>
    <m/>
    <m/>
    <m/>
    <m/>
    <s v="Si"/>
    <s v="Si"/>
    <s v="No"/>
    <m/>
    <m/>
    <m/>
    <x v="0"/>
    <s v="Importante"/>
    <s v="Importante"/>
    <s v="Importante"/>
    <s v="Importante"/>
    <s v="Importante"/>
    <s v="Importante"/>
    <s v="Importante"/>
    <s v="Ninguna"/>
    <m/>
    <x v="2"/>
    <x v="2"/>
    <x v="0"/>
    <x v="0"/>
    <x v="0"/>
    <x v="0"/>
    <x v="0"/>
    <x v="0"/>
    <x v="0"/>
    <x v="0"/>
    <x v="0"/>
    <x v="0"/>
    <m/>
    <s v="Jefe / Encargado (no propietario)"/>
    <m/>
    <n v="15"/>
    <n v="25"/>
    <s v="Completo"/>
    <m/>
    <m/>
    <m/>
    <m/>
    <m/>
    <m/>
    <m/>
    <s v="31 a 50 personas ocupadas"/>
    <s v="31 a 50 personas ocupadas"/>
    <x v="2"/>
    <s v="Comercio"/>
    <x v="0"/>
    <x v="0"/>
    <x v="1"/>
    <x v="1"/>
    <x v="0"/>
    <x v="0"/>
    <x v="0"/>
    <x v="1"/>
    <x v="0"/>
    <x v="0"/>
    <x v="0"/>
    <x v="0"/>
    <x v="1"/>
    <x v="0"/>
    <x v="0"/>
    <x v="0"/>
    <x v="1"/>
    <x v="0"/>
    <x v="0"/>
    <x v="1"/>
    <x v="0"/>
    <x v="0"/>
    <x v="1"/>
    <x v="0"/>
    <x v="0"/>
    <x v="0"/>
    <x v="0"/>
    <s v="COBRANZAS"/>
    <s v="ATENCIÓN AL CLIENTE, RECEPCIÓN"/>
    <s v="VENTA"/>
    <m/>
    <m/>
    <m/>
    <s v="ADMINISTRACIÓN Y GESTIÓN"/>
    <s v="ADMINISTRACIÓN Y GESTIÓN"/>
    <s v="ADMINISTRACIÓN Y GESTIÓN"/>
    <m/>
    <m/>
    <m/>
    <n v="12.5"/>
    <x v="1"/>
    <x v="2"/>
    <x v="0"/>
    <x v="0"/>
    <x v="0"/>
    <s v="Total"/>
  </r>
  <r>
    <n v="29651"/>
    <x v="0"/>
    <x v="0"/>
    <s v="Recoleta"/>
    <n v="61001"/>
    <s v="SERVICIO DE TELECOMUNICACIONES INSTALACIONES DE ANTENAS"/>
    <s v="Servicio"/>
    <s v="Telecomunicaciones"/>
    <s v="Medianas (31 a 50 personas ocupadas)"/>
    <n v="5072024"/>
    <n v="5"/>
    <s v="Julio"/>
    <s v="Año Resultado Final"/>
    <n v="8"/>
    <n v="36"/>
    <n v="22072024"/>
    <n v="22"/>
    <s v="Julio"/>
    <s v="Año Resultado Final"/>
    <n v="2001"/>
    <n v="22"/>
    <x v="2"/>
    <s v="SERVICIO DE INSTALACION DE FIBRA OPTICA"/>
    <s v="Telecomunicaciones"/>
    <s v="Único"/>
    <x v="0"/>
    <m/>
    <m/>
    <n v="77"/>
    <n v="77"/>
    <n v="73"/>
    <n v="4"/>
    <n v="578.59259259259284"/>
    <n v="31.70370370370372"/>
    <n v="0"/>
    <n v="0"/>
    <n v="0"/>
    <n v="7.92592592592593"/>
    <n v="531.03703703703729"/>
    <n v="0"/>
    <n v="0"/>
    <n v="15.85185185185186"/>
    <n v="15.85185185185186"/>
    <n v="39.629629629629648"/>
    <n v="0"/>
    <n v="0"/>
    <n v="610.29629629629665"/>
    <n v="77"/>
    <n v="0"/>
    <n v="0"/>
    <n v="0"/>
    <n v="1"/>
    <n v="67"/>
    <n v="0"/>
    <n v="0"/>
    <n v="2"/>
    <n v="2"/>
    <n v="5"/>
    <n v="0"/>
    <n v="0"/>
    <n v="77"/>
    <x v="0"/>
    <m/>
    <m/>
    <x v="0"/>
    <s v="Decisión del directorio/propietarios de la empresa"/>
    <m/>
    <x v="0"/>
    <m/>
    <m/>
    <x v="0"/>
    <m/>
    <m/>
    <x v="0"/>
    <m/>
    <m/>
    <x v="1"/>
    <m/>
    <n v="7422"/>
    <s v="TECNICO DE FIBRA OPTICA"/>
    <s v="Sí"/>
    <s v="No"/>
    <s v="No"/>
    <m/>
    <m/>
    <m/>
    <m/>
    <m/>
    <m/>
    <m/>
    <m/>
    <m/>
    <m/>
    <m/>
    <m/>
    <m/>
    <m/>
    <m/>
    <m/>
    <m/>
    <m/>
    <m/>
    <m/>
    <m/>
    <m/>
    <m/>
    <m/>
    <m/>
    <m/>
    <m/>
    <m/>
    <m/>
    <m/>
    <m/>
    <m/>
    <m/>
    <m/>
    <m/>
    <m/>
    <m/>
    <m/>
    <m/>
    <m/>
    <m/>
    <m/>
    <m/>
    <m/>
    <x v="1"/>
    <x v="0"/>
    <x v="0"/>
    <x v="1"/>
    <x v="0"/>
    <x v="1"/>
    <x v="1"/>
    <x v="0"/>
    <x v="0"/>
    <x v="1"/>
    <x v="1"/>
    <x v="1"/>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oco probable"/>
    <s v="Poco probable"/>
    <s v="Poco probable"/>
    <s v="Probable"/>
    <s v="Probable"/>
    <x v="3"/>
    <m/>
    <m/>
    <m/>
    <m/>
    <m/>
    <m/>
    <m/>
    <m/>
    <m/>
    <m/>
    <m/>
    <m/>
    <m/>
    <m/>
    <m/>
    <m/>
    <m/>
    <m/>
    <m/>
    <m/>
    <m/>
    <m/>
    <m/>
    <m/>
    <m/>
    <m/>
    <m/>
    <m/>
    <m/>
    <m/>
    <m/>
    <m/>
    <m/>
    <m/>
    <m/>
    <x v="0"/>
    <m/>
    <m/>
    <m/>
    <m/>
    <m/>
    <m/>
    <m/>
    <m/>
    <m/>
    <x v="1"/>
    <x v="1"/>
    <x v="1"/>
    <x v="1"/>
    <x v="0"/>
    <x v="0"/>
    <x v="0"/>
    <x v="1"/>
    <m/>
    <x v="0"/>
    <s v="CURSOS DE ELECTRICIDAD BASICA"/>
    <s v="Electricidad"/>
    <s v="TECNICO INSTALADOR DE FIBRA OPTICA"/>
    <n v="7422"/>
    <s v="TECNICAS DE PRIMEROS AUXILIOS"/>
    <s v="Primeros auxilios"/>
    <s v="TECNICOS INSTALADORES DE FIBRA OPTICA"/>
    <n v="7422"/>
    <m/>
    <m/>
    <m/>
    <m/>
    <m/>
    <m/>
    <m/>
    <m/>
    <m/>
    <m/>
    <m/>
    <m/>
    <m/>
    <m/>
    <m/>
    <m/>
    <s v="Si"/>
    <s v="No"/>
    <m/>
    <m/>
    <m/>
    <m/>
    <x v="0"/>
    <s v="Importante"/>
    <s v="Importante"/>
    <s v="Importante"/>
    <s v="Importante"/>
    <s v="Importante"/>
    <s v="Importante"/>
    <s v="Importante"/>
    <s v="Ninguna"/>
    <m/>
    <x v="0"/>
    <x v="2"/>
    <x v="0"/>
    <x v="0"/>
    <x v="0"/>
    <x v="0"/>
    <x v="1"/>
    <x v="1"/>
    <x v="0"/>
    <x v="0"/>
    <x v="0"/>
    <x v="0"/>
    <m/>
    <s v="Jefe / Encargado (no propietario)"/>
    <m/>
    <n v="8"/>
    <n v="17"/>
    <s v="Completo"/>
    <m/>
    <m/>
    <m/>
    <m/>
    <m/>
    <m/>
    <m/>
    <s v="51 y más personas ocupadas"/>
    <s v="51 y más personas ocupadas"/>
    <x v="0"/>
    <s v="Telecomunicaciones"/>
    <x v="0"/>
    <x v="0"/>
    <x v="0"/>
    <x v="0"/>
    <x v="0"/>
    <x v="0"/>
    <x v="1"/>
    <x v="0"/>
    <x v="0"/>
    <x v="0"/>
    <x v="1"/>
    <x v="0"/>
    <x v="0"/>
    <x v="0"/>
    <x v="0"/>
    <x v="0"/>
    <x v="0"/>
    <x v="0"/>
    <x v="0"/>
    <x v="1"/>
    <x v="0"/>
    <x v="1"/>
    <x v="0"/>
    <x v="0"/>
    <x v="1"/>
    <x v="0"/>
    <x v="0"/>
    <s v="ELECTRICIDAD Y ELECTRONICA"/>
    <s v="SINIESTROS Y PRIMEROS AUXILIOS"/>
    <m/>
    <m/>
    <m/>
    <m/>
    <s v="ELECTRICIDAD Y ELECTRONICA"/>
    <s v="SINIESTROS Y PRIMEROS AUXILIOS"/>
    <m/>
    <m/>
    <m/>
    <m/>
    <n v="7.92592592592593"/>
    <x v="1"/>
    <x v="1"/>
    <x v="1"/>
    <x v="2"/>
    <x v="0"/>
    <s v="Total"/>
  </r>
  <r>
    <n v="30113"/>
    <x v="0"/>
    <x v="0"/>
    <s v="Recoleta"/>
    <n v="20931"/>
    <s v="FABRICACION DE PRODUCTOS DE LIMPIEZA"/>
    <s v="Industria"/>
    <s v="Manufactura"/>
    <s v="Pequeñas (11 a 30 personas ocupadas)"/>
    <n v="6062024"/>
    <n v="6"/>
    <s v="Junio"/>
    <s v="Año Resultado Final"/>
    <n v="11"/>
    <n v="51"/>
    <n v="18062024"/>
    <n v="18"/>
    <s v="Junio"/>
    <s v="Año Resultado Final"/>
    <n v="1988"/>
    <n v="35"/>
    <x v="1"/>
    <s v="FABRICACION DE PRODUCTOS DE LIMPIEZA"/>
    <s v="Fabricación de jabones, detergentes y preparados de limpieza"/>
    <s v="Único"/>
    <x v="0"/>
    <m/>
    <m/>
    <n v="21"/>
    <n v="21"/>
    <n v="13"/>
    <n v="8"/>
    <n v="103.72340425531917"/>
    <n v="63.829787234042563"/>
    <n v="0"/>
    <n v="0"/>
    <n v="0"/>
    <n v="0"/>
    <n v="103.72340425531917"/>
    <n v="0"/>
    <n v="0"/>
    <n v="0"/>
    <n v="47.872340425531924"/>
    <n v="7.9787234042553203"/>
    <n v="7.9787234042553203"/>
    <n v="0"/>
    <n v="167.55319148936172"/>
    <n v="21"/>
    <n v="0"/>
    <n v="0"/>
    <n v="0"/>
    <n v="0"/>
    <n v="13"/>
    <n v="0"/>
    <n v="0"/>
    <n v="0"/>
    <n v="6"/>
    <n v="1"/>
    <n v="1"/>
    <n v="0"/>
    <n v="21"/>
    <x v="0"/>
    <m/>
    <m/>
    <x v="0"/>
    <s v="Decisión del directorio/propietarios de la empresa"/>
    <m/>
    <x v="0"/>
    <m/>
    <m/>
    <x v="0"/>
    <m/>
    <m/>
    <x v="0"/>
    <m/>
    <m/>
    <x v="1"/>
    <m/>
    <n v="4419"/>
    <s v="AUXILIAR ADMINISTRATIVO"/>
    <s v="Sí"/>
    <s v="No"/>
    <s v="No"/>
    <m/>
    <m/>
    <m/>
    <m/>
    <m/>
    <m/>
    <m/>
    <m/>
    <m/>
    <m/>
    <m/>
    <m/>
    <m/>
    <m/>
    <m/>
    <m/>
    <m/>
    <m/>
    <m/>
    <m/>
    <m/>
    <m/>
    <m/>
    <m/>
    <m/>
    <m/>
    <m/>
    <m/>
    <m/>
    <m/>
    <m/>
    <m/>
    <m/>
    <m/>
    <m/>
    <m/>
    <m/>
    <m/>
    <m/>
    <m/>
    <m/>
    <m/>
    <m/>
    <m/>
    <x v="0"/>
    <x v="0"/>
    <x v="0"/>
    <x v="0"/>
    <x v="0"/>
    <x v="0"/>
    <x v="0"/>
    <x v="1"/>
    <x v="0"/>
    <x v="0"/>
    <x v="0"/>
    <x v="0"/>
    <x v="1"/>
    <s v="DISPONIBILIDAD INMEDIATA"/>
    <m/>
    <m/>
    <m/>
    <m/>
    <m/>
    <s v="Recomendaciones de trabajadores de la empresa u otros actores"/>
    <s v="Contratación de empresas de reclutamiento"/>
    <m/>
    <m/>
    <s v="Contactos personales del empleador"/>
    <s v="Banco de currículos de la empresa"/>
    <m/>
    <m/>
    <x v="0"/>
    <x v="0"/>
    <x v="0"/>
    <x v="2"/>
    <x v="0"/>
    <x v="2"/>
    <x v="0"/>
    <x v="0"/>
    <x v="1"/>
    <x v="0"/>
    <s v="Ninguna"/>
    <m/>
    <m/>
    <m/>
    <m/>
    <m/>
    <m/>
    <x v="1"/>
    <m/>
    <m/>
    <x v="1"/>
    <s v="Transformación de competencia"/>
    <m/>
    <m/>
    <x v="1"/>
    <x v="0"/>
    <x v="1"/>
    <x v="0"/>
    <x v="0"/>
    <x v="0"/>
    <m/>
    <m/>
    <x v="1"/>
    <s v="Poco probable"/>
    <s v="Poco probable"/>
    <s v="Poco probable"/>
    <s v="Probable"/>
    <s v="Probable"/>
    <x v="0"/>
    <s v="EMPLEADO DE PLANTA"/>
    <n v="8131"/>
    <n v="5"/>
    <n v="1"/>
    <n v="1"/>
    <n v="1"/>
    <n v="1"/>
    <s v="AUXILIAR ADMINISTRATIVO"/>
    <n v="4419"/>
    <n v="1"/>
    <n v="0"/>
    <n v="1"/>
    <n v="0"/>
    <n v="1"/>
    <m/>
    <m/>
    <m/>
    <m/>
    <m/>
    <m/>
    <m/>
    <m/>
    <m/>
    <m/>
    <m/>
    <m/>
    <m/>
    <m/>
    <m/>
    <m/>
    <m/>
    <m/>
    <m/>
    <m/>
    <m/>
    <x v="0"/>
    <m/>
    <m/>
    <m/>
    <m/>
    <m/>
    <m/>
    <m/>
    <m/>
    <m/>
    <x v="0"/>
    <x v="0"/>
    <x v="0"/>
    <x v="0"/>
    <x v="1"/>
    <x v="1"/>
    <x v="0"/>
    <x v="0"/>
    <m/>
    <x v="0"/>
    <s v="FABRICACIÓN DE PRODUCTOS DE LIMPIEZA"/>
    <s v="Elaboración de productos de limpieza"/>
    <s v="OPERARIOS DE ELABORACION DE PRODUCTOS DE LIMPIEZA"/>
    <n v="8131"/>
    <s v="ELECTRICIDAD BASICA"/>
    <s v="Electricidad"/>
    <s v="OPERARIO DE MAQUINA DE ELABORACION DE PRODUCTOS DE LIMPIEZA"/>
    <n v="8131"/>
    <m/>
    <m/>
    <m/>
    <m/>
    <m/>
    <m/>
    <m/>
    <m/>
    <m/>
    <m/>
    <m/>
    <m/>
    <m/>
    <m/>
    <m/>
    <m/>
    <s v="Si"/>
    <s v="No"/>
    <m/>
    <m/>
    <m/>
    <m/>
    <x v="0"/>
    <s v="Muy importante"/>
    <s v="Importante"/>
    <s v="Muy importante"/>
    <s v="Importante"/>
    <s v="Importante"/>
    <s v="Muy importante"/>
    <s v="Muy importante"/>
    <s v="Ninguna"/>
    <m/>
    <x v="0"/>
    <x v="2"/>
    <x v="0"/>
    <x v="1"/>
    <x v="0"/>
    <x v="1"/>
    <x v="0"/>
    <x v="0"/>
    <x v="1"/>
    <x v="1"/>
    <x v="0"/>
    <x v="0"/>
    <m/>
    <s v="Otro"/>
    <s v="ABOGADA DE LA EMPRESA"/>
    <n v="11"/>
    <n v="32"/>
    <s v="Completo"/>
    <m/>
    <m/>
    <m/>
    <m/>
    <m/>
    <m/>
    <s v="EN EL APARTADO DE ACCEDER A LAS CAPACITACIONES LA INFORMANTE INDICÓ QUE DEPENDE DEL TIEMPO DE DURACION DE LAS MISMAS."/>
    <s v="11 a 30 personas ocupadas"/>
    <s v="11 a 30 personas ocupadas"/>
    <x v="1"/>
    <s v="Manufactura"/>
    <x v="0"/>
    <x v="0"/>
    <x v="0"/>
    <x v="1"/>
    <x v="0"/>
    <x v="0"/>
    <x v="0"/>
    <x v="0"/>
    <x v="0"/>
    <x v="0"/>
    <x v="1"/>
    <x v="0"/>
    <x v="1"/>
    <x v="0"/>
    <x v="0"/>
    <x v="0"/>
    <x v="1"/>
    <x v="0"/>
    <x v="0"/>
    <x v="1"/>
    <x v="0"/>
    <x v="1"/>
    <x v="0"/>
    <x v="0"/>
    <x v="0"/>
    <x v="1"/>
    <x v="0"/>
    <s v="QUIMICA"/>
    <s v="ELECTRICIDAD Y ELECTRONICA"/>
    <m/>
    <m/>
    <m/>
    <m/>
    <s v="QUIMICA"/>
    <s v="ELECTRICIDAD Y ELECTRONICA"/>
    <m/>
    <m/>
    <m/>
    <m/>
    <n v="7.9787234042553203"/>
    <x v="1"/>
    <x v="1"/>
    <x v="0"/>
    <x v="0"/>
    <x v="0"/>
    <s v="Total"/>
  </r>
  <r>
    <n v="30147"/>
    <x v="0"/>
    <x v="0"/>
    <s v="Recoleta"/>
    <n v="33120"/>
    <s v="SERVICIO DE MANTENIMIENTO Y REPARACION DE AIRE ACONDICIONADO TIPO INDUSTRIAL.-"/>
    <s v="Industria"/>
    <s v="Manufactura"/>
    <s v="Micro (5 a 10 personas ocupadas)"/>
    <n v="4072024"/>
    <n v="4"/>
    <s v="Julio"/>
    <s v="Año Resultado Final"/>
    <n v="11"/>
    <n v="2"/>
    <n v="4072024"/>
    <n v="4"/>
    <s v="Julio"/>
    <s v="Año Resultado Final"/>
    <n v="1980"/>
    <n v="43"/>
    <x v="1"/>
    <s v="SERVICIO DE MANTENIMIENTO DE AIRE ACONDICIONADO REFRIGERACION"/>
    <s v="Reparación de aparatos domésticos y equipamiento de hogar y jardín"/>
    <s v="Único"/>
    <x v="0"/>
    <m/>
    <m/>
    <n v="10"/>
    <n v="10"/>
    <n v="7"/>
    <n v="3"/>
    <n v="92.8805970149253"/>
    <n v="39.805970149253696"/>
    <n v="0"/>
    <n v="0"/>
    <n v="0"/>
    <n v="0"/>
    <n v="26.537313432835798"/>
    <n v="0"/>
    <n v="53.074626865671597"/>
    <n v="0"/>
    <n v="53.074626865671597"/>
    <n v="0"/>
    <n v="0"/>
    <n v="0"/>
    <n v="132.686567164179"/>
    <n v="10"/>
    <n v="0"/>
    <n v="0"/>
    <n v="0"/>
    <n v="0"/>
    <n v="2"/>
    <n v="0"/>
    <n v="4"/>
    <n v="0"/>
    <n v="4"/>
    <n v="0"/>
    <n v="0"/>
    <n v="0"/>
    <n v="10"/>
    <x v="0"/>
    <m/>
    <m/>
    <x v="1"/>
    <m/>
    <m/>
    <x v="0"/>
    <m/>
    <m/>
    <x v="0"/>
    <m/>
    <m/>
    <x v="0"/>
    <m/>
    <m/>
    <x v="1"/>
    <m/>
    <n v="7127"/>
    <s v="TECNICO EN REFRIGERACION DE AIRE ACONDICIONADO"/>
    <s v="Sí"/>
    <s v="No"/>
    <s v="Sí"/>
    <n v="4419"/>
    <s v="AUXILIAR ADMINISTRATIVO"/>
    <s v="Sí"/>
    <s v="No"/>
    <s v="No"/>
    <m/>
    <m/>
    <m/>
    <m/>
    <m/>
    <m/>
    <m/>
    <m/>
    <m/>
    <m/>
    <m/>
    <m/>
    <m/>
    <m/>
    <m/>
    <m/>
    <m/>
    <m/>
    <m/>
    <m/>
    <m/>
    <m/>
    <m/>
    <m/>
    <m/>
    <m/>
    <m/>
    <m/>
    <m/>
    <m/>
    <m/>
    <m/>
    <m/>
    <m/>
    <m/>
    <m/>
    <m/>
    <m/>
    <m/>
    <x v="0"/>
    <x v="0"/>
    <x v="0"/>
    <x v="0"/>
    <x v="0"/>
    <x v="0"/>
    <x v="0"/>
    <x v="1"/>
    <x v="0"/>
    <x v="1"/>
    <x v="0"/>
    <x v="1"/>
    <x v="0"/>
    <m/>
    <m/>
    <s v="Plataforma web privada gratuita (Bolsas de trabajo) (excluyendo redes sociales)"/>
    <m/>
    <m/>
    <m/>
    <m/>
    <m/>
    <m/>
    <m/>
    <s v="Contactos personales del empleador"/>
    <m/>
    <m/>
    <m/>
    <x v="0"/>
    <x v="0"/>
    <x v="0"/>
    <x v="1"/>
    <x v="0"/>
    <x v="1"/>
    <x v="0"/>
    <x v="0"/>
    <x v="1"/>
    <x v="1"/>
    <s v="Ninguna"/>
    <m/>
    <m/>
    <m/>
    <m/>
    <m/>
    <m/>
    <x v="1"/>
    <m/>
    <m/>
    <x v="1"/>
    <m/>
    <m/>
    <m/>
    <x v="1"/>
    <x v="1"/>
    <x v="1"/>
    <x v="1"/>
    <x v="1"/>
    <x v="1"/>
    <m/>
    <m/>
    <x v="2"/>
    <s v="Probable"/>
    <s v="Poco probable"/>
    <s v="Poco probable"/>
    <s v="Poco probable"/>
    <s v="Probable"/>
    <x v="2"/>
    <m/>
    <m/>
    <m/>
    <m/>
    <m/>
    <m/>
    <m/>
    <m/>
    <m/>
    <m/>
    <m/>
    <m/>
    <m/>
    <m/>
    <m/>
    <m/>
    <m/>
    <m/>
    <m/>
    <m/>
    <m/>
    <m/>
    <m/>
    <m/>
    <m/>
    <m/>
    <m/>
    <m/>
    <m/>
    <m/>
    <m/>
    <m/>
    <m/>
    <m/>
    <m/>
    <x v="0"/>
    <m/>
    <m/>
    <m/>
    <m/>
    <m/>
    <m/>
    <m/>
    <m/>
    <m/>
    <x v="0"/>
    <x v="0"/>
    <x v="1"/>
    <x v="0"/>
    <x v="0"/>
    <x v="0"/>
    <x v="0"/>
    <x v="0"/>
    <m/>
    <x v="0"/>
    <s v="REFRIGERACION DE AIRE ACONDICIONADO"/>
    <s v="Técnicas de refrigeracion y climatización"/>
    <s v="TECNICOS  EN REFRIGERACION"/>
    <n v="7127"/>
    <s v="TECNOLOGIA INFORMATICA CONTABLE"/>
    <s v="Herramientas digitales para la gestión y productividad"/>
    <s v="AUXILIAR ADMINISTRATIVO"/>
    <n v="4419"/>
    <m/>
    <m/>
    <m/>
    <m/>
    <m/>
    <m/>
    <m/>
    <m/>
    <m/>
    <m/>
    <m/>
    <m/>
    <m/>
    <m/>
    <m/>
    <m/>
    <s v="Si"/>
    <s v="No"/>
    <m/>
    <m/>
    <m/>
    <m/>
    <x v="0"/>
    <s v="Importante"/>
    <s v="Importante"/>
    <s v="Importante"/>
    <s v="Importante"/>
    <s v="Importante"/>
    <s v="Importante"/>
    <s v="Muy importante"/>
    <s v="Ninguna"/>
    <m/>
    <x v="0"/>
    <x v="2"/>
    <x v="0"/>
    <x v="1"/>
    <x v="2"/>
    <x v="0"/>
    <x v="1"/>
    <x v="1"/>
    <x v="0"/>
    <x v="1"/>
    <x v="0"/>
    <x v="0"/>
    <m/>
    <s v="Dueño o propietario"/>
    <m/>
    <n v="11"/>
    <n v="53"/>
    <s v="Completo"/>
    <m/>
    <m/>
    <m/>
    <m/>
    <m/>
    <m/>
    <m/>
    <s v="5 a 10 personas ocupadas"/>
    <s v="5 a 10 personas ocupadas"/>
    <x v="0"/>
    <s v="Servicios a los hogares"/>
    <x v="0"/>
    <x v="0"/>
    <x v="0"/>
    <x v="1"/>
    <x v="0"/>
    <x v="0"/>
    <x v="1"/>
    <x v="0"/>
    <x v="0"/>
    <x v="0"/>
    <x v="1"/>
    <x v="0"/>
    <x v="0"/>
    <x v="0"/>
    <x v="0"/>
    <x v="0"/>
    <x v="0"/>
    <x v="0"/>
    <x v="0"/>
    <x v="1"/>
    <x v="0"/>
    <x v="0"/>
    <x v="0"/>
    <x v="0"/>
    <x v="1"/>
    <x v="0"/>
    <x v="0"/>
    <s v="ELECTRICIDAD Y ELECTRONICA"/>
    <s v="USO DE SISTEMAS Y SOFTWARE ESPECIALIZADOS"/>
    <m/>
    <m/>
    <m/>
    <m/>
    <s v="ELECTRICIDAD Y ELECTRONICA"/>
    <s v="TIC"/>
    <m/>
    <m/>
    <m/>
    <m/>
    <n v="13.268656716417899"/>
    <x v="1"/>
    <x v="1"/>
    <x v="1"/>
    <x v="0"/>
    <x v="0"/>
    <s v="Total"/>
  </r>
  <r>
    <n v="30166"/>
    <x v="0"/>
    <x v="0"/>
    <s v="Recoleta"/>
    <n v="85102"/>
    <s v="SERVICIO DE ENSEÑANZA PRIMARIA"/>
    <s v="Servicio"/>
    <s v="Servicios a los hogares"/>
    <s v="Micro (5 a 10 personas ocupadas)"/>
    <n v="25062024"/>
    <n v="25"/>
    <s v="Junio"/>
    <s v="Año Resultado Final"/>
    <n v="10"/>
    <n v="15"/>
    <n v="26062024"/>
    <n v="26"/>
    <s v="Junio"/>
    <s v="Año Resultado Final"/>
    <n v="1994"/>
    <n v="29"/>
    <x v="2"/>
    <s v="EDUCACION INICIAL ESCOLAR BASICA"/>
    <s v="enseñanza prescolar, primaria"/>
    <s v="Único"/>
    <x v="0"/>
    <m/>
    <m/>
    <n v="5"/>
    <n v="5"/>
    <n v="0"/>
    <n v="5"/>
    <n v="0"/>
    <n v="66.343283582089498"/>
    <n v="0"/>
    <n v="0"/>
    <n v="0"/>
    <n v="0"/>
    <n v="0"/>
    <n v="0"/>
    <n v="0"/>
    <n v="0"/>
    <n v="13.268656716417899"/>
    <n v="39.805970149253696"/>
    <n v="13.268656716417899"/>
    <n v="0"/>
    <n v="66.343283582089498"/>
    <n v="5"/>
    <n v="0"/>
    <n v="0"/>
    <n v="0"/>
    <n v="0"/>
    <n v="0"/>
    <n v="0"/>
    <n v="0"/>
    <n v="0"/>
    <n v="1"/>
    <n v="3"/>
    <n v="1"/>
    <n v="0"/>
    <n v="5"/>
    <x v="0"/>
    <m/>
    <m/>
    <x v="0"/>
    <s v="Decisión del directorio/propietarios de la empresa"/>
    <m/>
    <x v="0"/>
    <m/>
    <m/>
    <x v="0"/>
    <m/>
    <m/>
    <x v="0"/>
    <m/>
    <m/>
    <x v="0"/>
    <m/>
    <m/>
    <m/>
    <m/>
    <m/>
    <m/>
    <m/>
    <m/>
    <m/>
    <m/>
    <m/>
    <m/>
    <m/>
    <m/>
    <m/>
    <m/>
    <m/>
    <m/>
    <m/>
    <m/>
    <m/>
    <m/>
    <m/>
    <m/>
    <m/>
    <m/>
    <m/>
    <m/>
    <m/>
    <m/>
    <m/>
    <m/>
    <m/>
    <m/>
    <m/>
    <m/>
    <m/>
    <m/>
    <m/>
    <m/>
    <m/>
    <m/>
    <m/>
    <m/>
    <m/>
    <m/>
    <m/>
    <m/>
    <m/>
    <m/>
    <x v="0"/>
    <x v="0"/>
    <x v="0"/>
    <x v="0"/>
    <x v="0"/>
    <x v="0"/>
    <x v="0"/>
    <x v="1"/>
    <x v="1"/>
    <x v="0"/>
    <x v="0"/>
    <x v="0"/>
    <x v="0"/>
    <m/>
    <m/>
    <m/>
    <m/>
    <m/>
    <s v="Redes de profesionales o egresados"/>
    <m/>
    <m/>
    <m/>
    <m/>
    <s v="Contactos personales del empleador"/>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1"/>
    <x v="1"/>
    <x v="0"/>
    <x v="0"/>
    <x v="0"/>
    <x v="0"/>
    <m/>
    <x v="1"/>
    <m/>
    <m/>
    <m/>
    <m/>
    <m/>
    <m/>
    <m/>
    <m/>
    <m/>
    <m/>
    <m/>
    <m/>
    <m/>
    <m/>
    <m/>
    <m/>
    <m/>
    <m/>
    <m/>
    <m/>
    <m/>
    <m/>
    <m/>
    <m/>
    <m/>
    <m/>
    <m/>
    <m/>
    <m/>
    <m/>
    <x v="1"/>
    <s v="Importante"/>
    <s v="Importante"/>
    <s v="Importante"/>
    <s v="Importante"/>
    <s v="Importante"/>
    <s v="Importante"/>
    <s v="Muy importante"/>
    <s v="Ninguna"/>
    <m/>
    <x v="0"/>
    <x v="1"/>
    <x v="1"/>
    <x v="1"/>
    <x v="2"/>
    <x v="0"/>
    <x v="1"/>
    <x v="1"/>
    <x v="1"/>
    <x v="1"/>
    <x v="1"/>
    <x v="0"/>
    <m/>
    <s v="Dueño o propietario"/>
    <m/>
    <n v="5"/>
    <n v="20"/>
    <s v="Completo"/>
    <m/>
    <m/>
    <m/>
    <m/>
    <m/>
    <m/>
    <m/>
    <s v="5 a 10 personas ocupadas"/>
    <s v="5 a 10 personas ocupadas"/>
    <x v="0"/>
    <s v="Servicios a los hogares"/>
    <x v="0"/>
    <x v="0"/>
    <x v="0"/>
    <x v="0"/>
    <x v="0"/>
    <x v="0"/>
    <x v="0"/>
    <x v="0"/>
    <x v="0"/>
    <x v="0"/>
    <x v="1"/>
    <x v="0"/>
    <x v="0"/>
    <x v="0"/>
    <x v="0"/>
    <x v="0"/>
    <x v="0"/>
    <x v="0"/>
    <x v="0"/>
    <x v="1"/>
    <x v="0"/>
    <x v="1"/>
    <x v="0"/>
    <x v="0"/>
    <x v="0"/>
    <x v="0"/>
    <x v="0"/>
    <m/>
    <m/>
    <m/>
    <m/>
    <m/>
    <m/>
    <m/>
    <m/>
    <m/>
    <m/>
    <m/>
    <m/>
    <n v="13.268656716417899"/>
    <x v="0"/>
    <x v="0"/>
    <x v="1"/>
    <x v="0"/>
    <x v="1"/>
    <s v="Total"/>
  </r>
  <r>
    <n v="30251"/>
    <x v="0"/>
    <x v="0"/>
    <s v="Recoleta"/>
    <n v="10919"/>
    <s v="ELABORACION DE PANIFICADOS"/>
    <s v="Industria"/>
    <s v="Manufactura"/>
    <s v="Grandes (con 51 o más personas ocupadas)"/>
    <n v="5072024"/>
    <n v="5"/>
    <s v="Julio"/>
    <s v="Año Resultado Final"/>
    <n v="8"/>
    <n v="16"/>
    <n v="5072024"/>
    <n v="5"/>
    <s v="Julio"/>
    <s v="Año Resultado Final"/>
    <n v="1983"/>
    <n v="40"/>
    <x v="1"/>
    <s v="ELABORACION DE PASTAS"/>
    <s v="Elaboración de pastas alimenticias y productos farináceos similares"/>
    <s v="Casa Matriz"/>
    <x v="1"/>
    <n v="10"/>
    <n v="9"/>
    <n v="350"/>
    <n v="340"/>
    <n v="272"/>
    <n v="68"/>
    <n v="272"/>
    <n v="68"/>
    <n v="15"/>
    <n v="0"/>
    <n v="135"/>
    <n v="0"/>
    <n v="154"/>
    <n v="0"/>
    <n v="0"/>
    <n v="0"/>
    <n v="15"/>
    <n v="20"/>
    <n v="0"/>
    <n v="1"/>
    <n v="340"/>
    <n v="340"/>
    <n v="15"/>
    <n v="0"/>
    <n v="135"/>
    <n v="0"/>
    <n v="154"/>
    <n v="0"/>
    <n v="0"/>
    <n v="0"/>
    <n v="15"/>
    <n v="20"/>
    <n v="0"/>
    <n v="1"/>
    <n v="340"/>
    <x v="0"/>
    <m/>
    <m/>
    <x v="1"/>
    <m/>
    <m/>
    <x v="0"/>
    <m/>
    <m/>
    <x v="0"/>
    <m/>
    <m/>
    <x v="0"/>
    <m/>
    <m/>
    <x v="1"/>
    <m/>
    <n v="9334"/>
    <s v="REPOSITOR DE GONDOLAS"/>
    <s v="Sí"/>
    <s v="Sí"/>
    <s v="Sí"/>
    <n v="8332"/>
    <s v="CHOFER DE CAMION DE REPARTO"/>
    <s v="Sí"/>
    <s v="Sí"/>
    <s v="Sí"/>
    <n v="4311"/>
    <s v="AUXILIAR CONTABLE"/>
    <s v="Sí"/>
    <s v="No"/>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m/>
    <m/>
    <m/>
    <m/>
    <m/>
    <m/>
    <m/>
    <m/>
    <m/>
    <m/>
    <m/>
    <s v="Aumentar la remuneración para hacer la vacante más atractiva"/>
    <s v="Capacitar a los trabajadores actuales para que puedan cumplir funciones que estaban asignadas a esa vacante"/>
    <s v="Reasignar / redefinir los puestos de trabajo existentes"/>
    <m/>
    <m/>
    <m/>
    <s v="Redefinir el perfil y características de la vacante"/>
    <m/>
    <m/>
    <m/>
    <m/>
    <x v="1"/>
    <x v="1"/>
    <x v="0"/>
    <x v="0"/>
    <x v="0"/>
    <x v="0"/>
    <x v="0"/>
    <x v="0"/>
    <x v="0"/>
    <x v="0"/>
    <x v="0"/>
    <x v="1"/>
    <x v="0"/>
    <m/>
    <m/>
    <m/>
    <s v="Redes sociales de la empresa (Facebook, Twitter, Instagram, etc)"/>
    <m/>
    <m/>
    <s v="Recomendaciones de trabajadores de la empresa u otros actores"/>
    <m/>
    <m/>
    <s v="Avisos en las inmediaciones de la empresa"/>
    <m/>
    <m/>
    <m/>
    <m/>
    <x v="0"/>
    <x v="0"/>
    <x v="0"/>
    <x v="1"/>
    <x v="0"/>
    <x v="0"/>
    <x v="0"/>
    <x v="1"/>
    <x v="1"/>
    <x v="1"/>
    <s v="Ninguna"/>
    <m/>
    <m/>
    <m/>
    <m/>
    <m/>
    <m/>
    <x v="0"/>
    <m/>
    <s v="Nuevas contrataciones"/>
    <x v="1"/>
    <m/>
    <m/>
    <m/>
    <x v="0"/>
    <x v="0"/>
    <x v="0"/>
    <x v="1"/>
    <x v="0"/>
    <x v="1"/>
    <m/>
    <m/>
    <x v="3"/>
    <s v="Probable"/>
    <s v="Poco probable"/>
    <s v="Probable"/>
    <s v="Probable"/>
    <s v="Probable"/>
    <x v="0"/>
    <s v="repositor de gondolas"/>
    <n v="9334"/>
    <n v="5"/>
    <n v="5"/>
    <n v="5"/>
    <n v="5"/>
    <n v="10"/>
    <s v="chofer de camion de reparto"/>
    <n v="8332"/>
    <n v="2"/>
    <n v="2"/>
    <n v="2"/>
    <n v="2"/>
    <n v="2"/>
    <s v="programador informático"/>
    <n v="2514"/>
    <n v="1"/>
    <n v="1"/>
    <n v="1"/>
    <n v="0"/>
    <n v="0"/>
    <s v="AUXILIAR ADMINISTRATIVO"/>
    <n v="4419"/>
    <n v="1"/>
    <n v="1"/>
    <n v="1"/>
    <n v="1"/>
    <n v="1"/>
    <s v="auxiliar contable"/>
    <n v="4311"/>
    <n v="1"/>
    <n v="1"/>
    <n v="1"/>
    <n v="1"/>
    <n v="1"/>
    <x v="0"/>
    <m/>
    <m/>
    <m/>
    <m/>
    <m/>
    <m/>
    <m/>
    <m/>
    <m/>
    <x v="0"/>
    <x v="0"/>
    <x v="0"/>
    <x v="0"/>
    <x v="1"/>
    <x v="1"/>
    <x v="0"/>
    <x v="0"/>
    <m/>
    <x v="0"/>
    <s v="MANEJO DE OFIMATICA"/>
    <s v="Operación básica de computadoras"/>
    <s v="AUXILIAR ADMINISTRATIVO"/>
    <n v="4419"/>
    <s v="CAPACITACION EN BUENA PRACTICA DE MANUFACTURA"/>
    <s v="OTROS"/>
    <s v="OPERARIO PASTAS"/>
    <n v="8160"/>
    <s v="CAPACITACION GEOLOCALIZACION O GEOMARKETING"/>
    <s v="Herramientas digitales para la gestión y productividad"/>
    <s v="CHOFER DE REPARTO"/>
    <n v="8332"/>
    <s v="CAPACITACION EN BUENA PRACTICA DE MANUFACTURA"/>
    <s v="Panadería y confitería"/>
    <s v="CONFITEROS"/>
    <n v="7512"/>
    <s v="CAPACITACION EN BUENA PRACTICA DE MANUFACTURA"/>
    <s v="Panadería y confitería"/>
    <s v="PANADEROS"/>
    <n v="7512"/>
    <m/>
    <m/>
    <m/>
    <m/>
    <s v="Si"/>
    <s v="Si"/>
    <s v="Si"/>
    <s v="Si"/>
    <s v="No"/>
    <m/>
    <x v="0"/>
    <s v="Importante"/>
    <s v="Importante"/>
    <s v="Importante"/>
    <s v="Muy importante"/>
    <s v="Poco importante"/>
    <s v="Importante"/>
    <s v="Muy importante"/>
    <s v="Ninguna"/>
    <m/>
    <x v="2"/>
    <x v="2"/>
    <x v="0"/>
    <x v="0"/>
    <x v="0"/>
    <x v="0"/>
    <x v="1"/>
    <x v="1"/>
    <x v="0"/>
    <x v="0"/>
    <x v="0"/>
    <x v="0"/>
    <m/>
    <s v="Gerente / Directivo"/>
    <m/>
    <n v="18"/>
    <n v="46"/>
    <s v="Completo"/>
    <m/>
    <m/>
    <m/>
    <m/>
    <m/>
    <m/>
    <m/>
    <s v="51 y más personas ocupadas"/>
    <s v="51 y más personas ocupadas"/>
    <x v="1"/>
    <s v="Manufactura"/>
    <x v="0"/>
    <x v="0"/>
    <x v="0"/>
    <x v="1"/>
    <x v="0"/>
    <x v="0"/>
    <x v="0"/>
    <x v="1"/>
    <x v="1"/>
    <x v="0"/>
    <x v="0"/>
    <x v="0"/>
    <x v="1"/>
    <x v="0"/>
    <x v="0"/>
    <x v="0"/>
    <x v="1"/>
    <x v="1"/>
    <x v="0"/>
    <x v="1"/>
    <x v="0"/>
    <x v="0"/>
    <x v="0"/>
    <x v="0"/>
    <x v="1"/>
    <x v="1"/>
    <x v="0"/>
    <s v="OFIMATICA"/>
    <s v="GESTIÓN DE CALIDAD"/>
    <s v="TRANSPORTE Y LOGISTICA"/>
    <s v="GESTIÓN DE CALIDAD"/>
    <s v="GESTIÓN DE CALIDAD"/>
    <m/>
    <s v="TIC"/>
    <s v="ADMINISTRACIÓN Y GESTIÓN"/>
    <s v="TRANSPORTE Y LOGISTICA"/>
    <s v="ADMINISTRACIÓN Y GESTIÓN"/>
    <s v="ADMINISTRACIÓN Y GESTIÓN"/>
    <m/>
    <n v="1"/>
    <x v="1"/>
    <x v="2"/>
    <x v="0"/>
    <x v="0"/>
    <x v="0"/>
    <s v="Total"/>
  </r>
  <r>
    <n v="30372"/>
    <x v="0"/>
    <x v="1"/>
    <s v="Ñemby"/>
    <n v="45301"/>
    <s v="VENTA DE RESPUESTOS NUEVOS PARA VEHICULOS"/>
    <s v="Comercio"/>
    <s v="Comercio"/>
    <s v="Micro (5 a 10 personas ocupadas)"/>
    <n v="30072024"/>
    <n v="30"/>
    <s v="Julio"/>
    <s v="Año Resultado Final"/>
    <n v="8"/>
    <n v="38"/>
    <n v="30072024"/>
    <n v="30"/>
    <s v="Julio"/>
    <s v="Año Resultado Final"/>
    <n v="2006"/>
    <n v="17"/>
    <x v="0"/>
    <s v="VENTAS DE REPUESTOS NUEVO PARA VEHÍCULOS"/>
    <s v="Comercio de partes, piezas y accesorios nuevos para vehículos automotores"/>
    <s v="Único"/>
    <x v="0"/>
    <m/>
    <m/>
    <n v="5"/>
    <n v="5"/>
    <n v="3"/>
    <n v="2"/>
    <n v="24.853211009174309"/>
    <n v="16.568807339449538"/>
    <n v="0"/>
    <n v="0"/>
    <n v="0"/>
    <n v="0"/>
    <n v="24.853211009174309"/>
    <n v="0"/>
    <n v="8.2844036697247692"/>
    <n v="0"/>
    <n v="8.2844036697247692"/>
    <n v="0"/>
    <n v="0"/>
    <n v="0"/>
    <n v="41.422018348623844"/>
    <n v="5"/>
    <n v="0"/>
    <n v="0"/>
    <n v="0"/>
    <n v="0"/>
    <n v="3"/>
    <n v="0"/>
    <n v="1"/>
    <n v="0"/>
    <n v="1"/>
    <n v="0"/>
    <n v="0"/>
    <n v="0"/>
    <n v="5"/>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s v="Contactos personales del empleador"/>
    <m/>
    <m/>
    <m/>
    <x v="0"/>
    <x v="0"/>
    <x v="1"/>
    <x v="0"/>
    <x v="0"/>
    <x v="0"/>
    <x v="0"/>
    <x v="1"/>
    <x v="1"/>
    <x v="0"/>
    <s v="Ninguna"/>
    <m/>
    <m/>
    <m/>
    <s v="Transformación de competencia"/>
    <s v="Ambos"/>
    <m/>
    <x v="0"/>
    <m/>
    <s v="Transformación de competencia"/>
    <x v="1"/>
    <s v="Transformación de competencia"/>
    <m/>
    <m/>
    <x v="0"/>
    <x v="1"/>
    <x v="0"/>
    <x v="0"/>
    <x v="0"/>
    <x v="0"/>
    <m/>
    <m/>
    <x v="1"/>
    <s v="Poco probable"/>
    <s v="Poco probable"/>
    <s v="Poco probable"/>
    <s v="Poco probable"/>
    <s v="Probable"/>
    <x v="1"/>
    <m/>
    <m/>
    <m/>
    <m/>
    <m/>
    <m/>
    <m/>
    <m/>
    <m/>
    <m/>
    <m/>
    <m/>
    <m/>
    <m/>
    <m/>
    <m/>
    <m/>
    <m/>
    <m/>
    <m/>
    <m/>
    <m/>
    <m/>
    <m/>
    <m/>
    <m/>
    <m/>
    <m/>
    <m/>
    <m/>
    <m/>
    <m/>
    <m/>
    <m/>
    <m/>
    <x v="0"/>
    <m/>
    <m/>
    <m/>
    <m/>
    <m/>
    <m/>
    <m/>
    <m/>
    <m/>
    <x v="1"/>
    <x v="0"/>
    <x v="1"/>
    <x v="0"/>
    <x v="1"/>
    <x v="0"/>
    <x v="0"/>
    <x v="0"/>
    <m/>
    <x v="0"/>
    <s v="CAPACITACIÓNES DE AUTOMOTRIZ"/>
    <s v="Mecánica del automóvil"/>
    <s v="REPARADOR DE PIEZAS DE VEHÍCULOS LIVIANO Y PESADO"/>
    <n v="7231"/>
    <m/>
    <m/>
    <m/>
    <m/>
    <m/>
    <m/>
    <m/>
    <m/>
    <m/>
    <m/>
    <m/>
    <m/>
    <m/>
    <m/>
    <m/>
    <m/>
    <m/>
    <m/>
    <m/>
    <m/>
    <s v="No"/>
    <m/>
    <m/>
    <m/>
    <m/>
    <m/>
    <x v="0"/>
    <s v="Importante"/>
    <s v="Importante"/>
    <s v="Importante"/>
    <s v="Importante"/>
    <s v="Importante"/>
    <s v="Importante"/>
    <s v="Importante"/>
    <s v="Ninguna"/>
    <m/>
    <x v="0"/>
    <x v="2"/>
    <x v="0"/>
    <x v="0"/>
    <x v="2"/>
    <x v="0"/>
    <x v="1"/>
    <x v="0"/>
    <x v="0"/>
    <x v="0"/>
    <x v="0"/>
    <x v="0"/>
    <m/>
    <s v="Jefe / Encargado (no propietario)"/>
    <m/>
    <n v="21"/>
    <n v="29"/>
    <s v="Completo"/>
    <m/>
    <m/>
    <m/>
    <m/>
    <m/>
    <m/>
    <m/>
    <s v="5 a 10 personas ocupadas"/>
    <s v="5 a 10 personas ocupadas"/>
    <x v="2"/>
    <s v="Comercio"/>
    <x v="0"/>
    <x v="0"/>
    <x v="0"/>
    <x v="0"/>
    <x v="0"/>
    <x v="0"/>
    <x v="0"/>
    <x v="0"/>
    <x v="0"/>
    <x v="0"/>
    <x v="1"/>
    <x v="0"/>
    <x v="0"/>
    <x v="0"/>
    <x v="0"/>
    <x v="0"/>
    <x v="0"/>
    <x v="0"/>
    <x v="0"/>
    <x v="1"/>
    <x v="0"/>
    <x v="1"/>
    <x v="0"/>
    <x v="0"/>
    <x v="1"/>
    <x v="0"/>
    <x v="0"/>
    <s v="MECANICA AUTOTRIZ"/>
    <m/>
    <m/>
    <m/>
    <m/>
    <m/>
    <s v="AUTOMOTORES"/>
    <m/>
    <m/>
    <m/>
    <m/>
    <m/>
    <n v="8.2844036697247692"/>
    <x v="0"/>
    <x v="0"/>
    <x v="0"/>
    <x v="0"/>
    <x v="0"/>
    <s v="Total"/>
  </r>
  <r>
    <n v="30408"/>
    <x v="0"/>
    <x v="1"/>
    <s v="Fernando de la Mora"/>
    <n v="78000"/>
    <s v="ACTIVIDADES DE SUMINISTRO DE EMPLEOS"/>
    <s v="Servicio"/>
    <s v="Servicios a las empresas"/>
    <s v="Pequeñas (11 a 30 personas ocupadas)"/>
    <n v="11062024"/>
    <n v="11"/>
    <s v="Junio"/>
    <s v="Año Resultado Final"/>
    <n v="15"/>
    <n v="51"/>
    <n v="9072024"/>
    <n v="9"/>
    <s v="Julio"/>
    <s v="Año Resultado Final"/>
    <n v="2004"/>
    <n v="19"/>
    <x v="0"/>
    <s v="SERVICIOS DE AHORRO Y CREDITO EN COOPERATIVA"/>
    <s v="Otorgamiento de crédito sin aval bancario"/>
    <s v="Único"/>
    <x v="0"/>
    <m/>
    <m/>
    <n v="19"/>
    <n v="19"/>
    <n v="8"/>
    <n v="11"/>
    <n v="38.645161290322562"/>
    <n v="53.137096774193523"/>
    <n v="0"/>
    <n v="0"/>
    <n v="0"/>
    <n v="0"/>
    <n v="9.6612903225806406"/>
    <n v="0"/>
    <n v="0"/>
    <n v="0"/>
    <n v="43.475806451612883"/>
    <n v="38.645161290322562"/>
    <n v="0"/>
    <n v="0"/>
    <n v="91.782258064516085"/>
    <n v="19"/>
    <n v="0"/>
    <n v="0"/>
    <n v="0"/>
    <n v="0"/>
    <n v="2"/>
    <n v="0"/>
    <n v="0"/>
    <n v="0"/>
    <n v="9"/>
    <n v="8"/>
    <n v="0"/>
    <n v="0"/>
    <n v="19"/>
    <x v="0"/>
    <m/>
    <m/>
    <x v="0"/>
    <s v="Decisión del directorio/propietarios de la empresa"/>
    <m/>
    <x v="0"/>
    <m/>
    <m/>
    <x v="0"/>
    <m/>
    <m/>
    <x v="0"/>
    <m/>
    <m/>
    <x v="1"/>
    <m/>
    <n v="4211"/>
    <s v="CAJERO"/>
    <s v="Sí"/>
    <s v="No"/>
    <s v="No"/>
    <m/>
    <m/>
    <m/>
    <m/>
    <m/>
    <m/>
    <m/>
    <m/>
    <m/>
    <m/>
    <m/>
    <m/>
    <m/>
    <m/>
    <m/>
    <m/>
    <m/>
    <m/>
    <m/>
    <m/>
    <m/>
    <m/>
    <m/>
    <m/>
    <m/>
    <m/>
    <m/>
    <m/>
    <m/>
    <m/>
    <m/>
    <m/>
    <m/>
    <m/>
    <m/>
    <m/>
    <m/>
    <m/>
    <m/>
    <m/>
    <m/>
    <m/>
    <m/>
    <m/>
    <x v="0"/>
    <x v="0"/>
    <x v="0"/>
    <x v="1"/>
    <x v="0"/>
    <x v="0"/>
    <x v="0"/>
    <x v="1"/>
    <x v="1"/>
    <x v="0"/>
    <x v="0"/>
    <x v="0"/>
    <x v="0"/>
    <m/>
    <m/>
    <m/>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2"/>
    <x v="0"/>
    <x v="0"/>
    <x v="0"/>
    <x v="1"/>
    <s v="Ninguna"/>
    <m/>
    <m/>
    <m/>
    <m/>
    <m/>
    <m/>
    <x v="1"/>
    <m/>
    <m/>
    <x v="0"/>
    <m/>
    <m/>
    <m/>
    <x v="1"/>
    <x v="1"/>
    <x v="1"/>
    <x v="0"/>
    <x v="0"/>
    <x v="1"/>
    <m/>
    <m/>
    <x v="2"/>
    <s v="Poco probable"/>
    <s v="Poco probable"/>
    <s v="Poco probable"/>
    <s v="Probable"/>
    <s v="Probable"/>
    <x v="0"/>
    <s v="asistente de rrhh"/>
    <n v="4416"/>
    <n v="1"/>
    <n v="1"/>
    <n v="0"/>
    <n v="0"/>
    <n v="0"/>
    <s v="asistente de redes"/>
    <n v="3339"/>
    <n v="1"/>
    <n v="0"/>
    <n v="0"/>
    <n v="0"/>
    <n v="0"/>
    <m/>
    <m/>
    <m/>
    <m/>
    <m/>
    <m/>
    <m/>
    <m/>
    <m/>
    <m/>
    <m/>
    <m/>
    <m/>
    <m/>
    <m/>
    <m/>
    <m/>
    <m/>
    <m/>
    <m/>
    <m/>
    <x v="0"/>
    <m/>
    <m/>
    <m/>
    <m/>
    <m/>
    <m/>
    <m/>
    <m/>
    <m/>
    <x v="0"/>
    <x v="0"/>
    <x v="0"/>
    <x v="0"/>
    <x v="1"/>
    <x v="1"/>
    <x v="0"/>
    <x v="0"/>
    <m/>
    <x v="0"/>
    <s v="TECNOLOGIA DIGITAL"/>
    <s v="Redes y sistemas informáticos"/>
    <s v="ASISTENTE EN REDES"/>
    <n v="3339"/>
    <m/>
    <m/>
    <m/>
    <m/>
    <m/>
    <m/>
    <m/>
    <m/>
    <m/>
    <m/>
    <m/>
    <m/>
    <m/>
    <m/>
    <m/>
    <m/>
    <m/>
    <m/>
    <m/>
    <m/>
    <s v="No"/>
    <m/>
    <m/>
    <m/>
    <m/>
    <m/>
    <x v="1"/>
    <s v="Muy importante"/>
    <s v="Importante"/>
    <s v="Importante"/>
    <s v="Importante"/>
    <s v="Muy importante"/>
    <s v="Muy importante"/>
    <s v="Muy importante"/>
    <s v="Ninguna"/>
    <m/>
    <x v="2"/>
    <x v="2"/>
    <x v="0"/>
    <x v="0"/>
    <x v="0"/>
    <x v="0"/>
    <x v="0"/>
    <x v="0"/>
    <x v="0"/>
    <x v="0"/>
    <x v="0"/>
    <x v="0"/>
    <m/>
    <s v="Jefe / Encargado (no propietario)"/>
    <m/>
    <n v="11"/>
    <n v="37"/>
    <s v="Completo"/>
    <m/>
    <m/>
    <m/>
    <m/>
    <m/>
    <m/>
    <m/>
    <s v="11 a 30 personas ocupadas"/>
    <s v="11 a 30 personas ocupadas"/>
    <x v="0"/>
    <s v="Intermediación financiera"/>
    <x v="0"/>
    <x v="0"/>
    <x v="0"/>
    <x v="1"/>
    <x v="0"/>
    <x v="0"/>
    <x v="0"/>
    <x v="0"/>
    <x v="0"/>
    <x v="0"/>
    <x v="1"/>
    <x v="1"/>
    <x v="1"/>
    <x v="0"/>
    <x v="0"/>
    <x v="0"/>
    <x v="0"/>
    <x v="0"/>
    <x v="0"/>
    <x v="1"/>
    <x v="1"/>
    <x v="1"/>
    <x v="0"/>
    <x v="0"/>
    <x v="0"/>
    <x v="0"/>
    <x v="0"/>
    <s v="OTRAS RELACIONADAS A TIC"/>
    <m/>
    <m/>
    <m/>
    <m/>
    <m/>
    <s v="TIC"/>
    <m/>
    <m/>
    <m/>
    <m/>
    <m/>
    <n v="4.8306451612903203"/>
    <x v="1"/>
    <x v="1"/>
    <x v="0"/>
    <x v="0"/>
    <x v="0"/>
    <s v="Total"/>
  </r>
  <r>
    <n v="31786"/>
    <x v="0"/>
    <x v="0"/>
    <s v="Recoleta"/>
    <n v="58110"/>
    <s v="SERVICIO DE EDICION DE LIBROS CONTABLES"/>
    <s v="Servicio"/>
    <s v="Telecomunicaciones"/>
    <s v="Micro (5 a 10 personas ocupadas)"/>
    <n v="6062024"/>
    <n v="6"/>
    <s v="Junio"/>
    <s v="Año Resultado Final"/>
    <n v="11"/>
    <n v="33"/>
    <n v="22072024"/>
    <n v="22"/>
    <s v="Julio"/>
    <s v="Año Resultado Final"/>
    <n v="2009"/>
    <n v="14"/>
    <x v="0"/>
    <s v="SERVICIOS DE EDICION E IMPRESIÓN DE LIBROS CONTABLES"/>
    <s v="Edición de libros, incluso integrada a la impresión"/>
    <s v="Único"/>
    <x v="0"/>
    <m/>
    <m/>
    <n v="11"/>
    <n v="11"/>
    <n v="9"/>
    <n v="2"/>
    <n v="141.50602409638589"/>
    <n v="31.445783132530199"/>
    <n v="0"/>
    <n v="0"/>
    <n v="0"/>
    <n v="0"/>
    <n v="141.50602409638589"/>
    <n v="0"/>
    <n v="0"/>
    <n v="0"/>
    <n v="15.722891566265099"/>
    <n v="15.722891566265099"/>
    <n v="0"/>
    <n v="0"/>
    <n v="172.9518072289161"/>
    <n v="11"/>
    <n v="0"/>
    <n v="0"/>
    <n v="0"/>
    <n v="0"/>
    <n v="9"/>
    <n v="0"/>
    <n v="0"/>
    <n v="0"/>
    <n v="1"/>
    <n v="1"/>
    <n v="0"/>
    <n v="0"/>
    <n v="11"/>
    <x v="0"/>
    <m/>
    <m/>
    <x v="1"/>
    <m/>
    <m/>
    <x v="0"/>
    <m/>
    <m/>
    <x v="0"/>
    <m/>
    <m/>
    <x v="0"/>
    <m/>
    <m/>
    <x v="0"/>
    <m/>
    <m/>
    <m/>
    <m/>
    <m/>
    <m/>
    <m/>
    <m/>
    <m/>
    <m/>
    <m/>
    <m/>
    <m/>
    <m/>
    <m/>
    <m/>
    <m/>
    <m/>
    <m/>
    <m/>
    <m/>
    <m/>
    <m/>
    <m/>
    <m/>
    <m/>
    <m/>
    <m/>
    <m/>
    <m/>
    <m/>
    <m/>
    <m/>
    <m/>
    <m/>
    <m/>
    <m/>
    <m/>
    <m/>
    <m/>
    <m/>
    <m/>
    <m/>
    <m/>
    <m/>
    <m/>
    <m/>
    <m/>
    <m/>
    <m/>
    <x v="0"/>
    <x v="0"/>
    <x v="0"/>
    <x v="0"/>
    <x v="0"/>
    <x v="0"/>
    <x v="0"/>
    <x v="0"/>
    <x v="0"/>
    <x v="0"/>
    <x v="0"/>
    <x v="1"/>
    <x v="1"/>
    <s v="RECOMENDACIONES DE PERSONAS DE CONFIANZA"/>
    <m/>
    <m/>
    <m/>
    <m/>
    <m/>
    <s v="Recomendaciones de trabajadores de la empresa u otros actores"/>
    <m/>
    <m/>
    <m/>
    <s v="Contactos personales del empleador"/>
    <m/>
    <m/>
    <m/>
    <x v="0"/>
    <x v="0"/>
    <x v="0"/>
    <x v="1"/>
    <x v="1"/>
    <x v="0"/>
    <x v="1"/>
    <x v="1"/>
    <x v="0"/>
    <x v="0"/>
    <s v="Ninguna"/>
    <m/>
    <m/>
    <m/>
    <m/>
    <m/>
    <s v="Nuevas contrataciones"/>
    <x v="3"/>
    <m/>
    <s v="Nuevas contrataciones"/>
    <x v="3"/>
    <s v="Transformación de competencia"/>
    <m/>
    <m/>
    <x v="0"/>
    <x v="0"/>
    <x v="0"/>
    <x v="0"/>
    <x v="0"/>
    <x v="0"/>
    <m/>
    <m/>
    <x v="2"/>
    <s v="Poco probable"/>
    <s v="Poco probable"/>
    <s v="Poco probable"/>
    <s v="Probable"/>
    <s v="Muy probable"/>
    <x v="0"/>
    <s v="Gestion administrativa"/>
    <n v="2421"/>
    <n v="0"/>
    <n v="1"/>
    <n v="0"/>
    <n v="0"/>
    <n v="0"/>
    <s v="community manager"/>
    <n v="3339"/>
    <n v="1"/>
    <n v="0"/>
    <n v="0"/>
    <n v="0"/>
    <n v="0"/>
    <s v="operario de máquinas de impresion y terminacion"/>
    <n v="7322"/>
    <n v="0"/>
    <n v="1"/>
    <n v="1"/>
    <n v="0"/>
    <n v="0"/>
    <m/>
    <m/>
    <m/>
    <m/>
    <m/>
    <m/>
    <m/>
    <m/>
    <m/>
    <m/>
    <m/>
    <m/>
    <m/>
    <m/>
    <x v="0"/>
    <m/>
    <m/>
    <m/>
    <m/>
    <m/>
    <m/>
    <m/>
    <m/>
    <m/>
    <x v="0"/>
    <x v="0"/>
    <x v="0"/>
    <x v="0"/>
    <x v="0"/>
    <x v="1"/>
    <x v="0"/>
    <x v="0"/>
    <m/>
    <x v="0"/>
    <s v="CAPACITACION EN CONTROL DE CALIDAD"/>
    <s v="Gestión de la producción y calidad"/>
    <s v="ENCUADERNADORES DE LIBROS"/>
    <n v="7323"/>
    <s v="CAPACITACION EN PROCESO DE EMBALAJE SOBRE CARTONES"/>
    <s v="OTROS"/>
    <s v="ENCUADERNADORES DE LIBROS"/>
    <n v="7323"/>
    <m/>
    <m/>
    <m/>
    <m/>
    <m/>
    <m/>
    <m/>
    <m/>
    <m/>
    <m/>
    <m/>
    <m/>
    <m/>
    <m/>
    <m/>
    <m/>
    <s v="Si"/>
    <s v="No"/>
    <m/>
    <m/>
    <m/>
    <m/>
    <x v="0"/>
    <s v="Muy importante"/>
    <s v="Muy importante"/>
    <s v="Muy importante"/>
    <s v="Muy importante"/>
    <s v="Muy importante"/>
    <s v="Muy importante"/>
    <s v="Muy importante"/>
    <s v="Ninguna"/>
    <m/>
    <x v="2"/>
    <x v="2"/>
    <x v="0"/>
    <x v="0"/>
    <x v="0"/>
    <x v="0"/>
    <x v="0"/>
    <x v="0"/>
    <x v="0"/>
    <x v="0"/>
    <x v="0"/>
    <x v="0"/>
    <m/>
    <s v="Dueño o propietario"/>
    <m/>
    <n v="7"/>
    <n v="48"/>
    <s v="Completo"/>
    <m/>
    <m/>
    <m/>
    <m/>
    <m/>
    <m/>
    <m/>
    <s v="11 a 30 personas ocupadas"/>
    <s v="11 a 30 personas ocupadas"/>
    <x v="0"/>
    <s v="Telecomunicaciones"/>
    <x v="0"/>
    <x v="0"/>
    <x v="0"/>
    <x v="0"/>
    <x v="0"/>
    <x v="0"/>
    <x v="0"/>
    <x v="0"/>
    <x v="0"/>
    <x v="0"/>
    <x v="0"/>
    <x v="1"/>
    <x v="0"/>
    <x v="0"/>
    <x v="0"/>
    <x v="1"/>
    <x v="0"/>
    <x v="0"/>
    <x v="0"/>
    <x v="1"/>
    <x v="0"/>
    <x v="1"/>
    <x v="0"/>
    <x v="0"/>
    <x v="1"/>
    <x v="0"/>
    <x v="0"/>
    <s v="GESTIÓN DE CALIDAD"/>
    <s v="INDUSTRIAS GRÁFICAS"/>
    <m/>
    <m/>
    <m/>
    <m/>
    <s v="ADMINISTRACIÓN Y GESTIÓN"/>
    <s v="INDUSTRIAS GRÁFICAS"/>
    <m/>
    <m/>
    <m/>
    <m/>
    <n v="15.722891566265099"/>
    <x v="0"/>
    <x v="0"/>
    <x v="0"/>
    <x v="0"/>
    <x v="0"/>
    <s v="Total"/>
  </r>
  <r>
    <n v="32045"/>
    <x v="0"/>
    <x v="0"/>
    <s v="Recoleta"/>
    <n v="77290"/>
    <s v="SERVICIO DE ALQUILER DE MESAS SILLAS CUBIERTOS ETC. PARA EVENTOS"/>
    <s v="Servicio"/>
    <s v="Servicios a las empresas"/>
    <s v="Micro (5 a 10 personas ocupadas)"/>
    <n v="24062024"/>
    <n v="24"/>
    <s v="Junio"/>
    <s v="Año Resultado Final"/>
    <n v="8"/>
    <n v="15"/>
    <n v="28062024"/>
    <n v="28"/>
    <s v="Junio"/>
    <s v="Año Resultado Final"/>
    <n v="1999"/>
    <n v="24"/>
    <x v="2"/>
    <s v="SERVICIO DE ALQUILER DE MESAS Y SILLAS PARA EVENTOS"/>
    <s v="Alquiler y arrendamiento de otros efectos personales y enseres domésticos n.c.p."/>
    <s v="Único"/>
    <x v="0"/>
    <m/>
    <m/>
    <n v="5"/>
    <n v="5"/>
    <n v="5"/>
    <n v="0"/>
    <n v="66.343283582089498"/>
    <n v="0"/>
    <n v="0"/>
    <n v="0"/>
    <n v="13.268656716417899"/>
    <n v="0"/>
    <n v="13.268656716417899"/>
    <n v="0"/>
    <n v="0"/>
    <n v="0"/>
    <n v="26.537313432835798"/>
    <n v="13.268656716417899"/>
    <n v="0"/>
    <n v="0"/>
    <n v="66.343283582089498"/>
    <n v="5"/>
    <n v="0"/>
    <n v="0"/>
    <n v="1"/>
    <n v="0"/>
    <n v="1"/>
    <n v="0"/>
    <n v="0"/>
    <n v="0"/>
    <n v="2"/>
    <n v="1"/>
    <n v="0"/>
    <n v="0"/>
    <n v="5"/>
    <x v="0"/>
    <m/>
    <m/>
    <x v="1"/>
    <m/>
    <m/>
    <x v="0"/>
    <m/>
    <m/>
    <x v="0"/>
    <m/>
    <m/>
    <x v="0"/>
    <m/>
    <m/>
    <x v="0"/>
    <m/>
    <m/>
    <m/>
    <m/>
    <m/>
    <m/>
    <m/>
    <m/>
    <m/>
    <m/>
    <m/>
    <m/>
    <m/>
    <m/>
    <m/>
    <m/>
    <m/>
    <m/>
    <m/>
    <m/>
    <m/>
    <m/>
    <m/>
    <m/>
    <m/>
    <m/>
    <m/>
    <m/>
    <m/>
    <m/>
    <m/>
    <m/>
    <m/>
    <m/>
    <m/>
    <m/>
    <m/>
    <m/>
    <m/>
    <m/>
    <m/>
    <m/>
    <m/>
    <m/>
    <m/>
    <m/>
    <m/>
    <m/>
    <m/>
    <m/>
    <x v="0"/>
    <x v="0"/>
    <x v="0"/>
    <x v="1"/>
    <x v="1"/>
    <x v="1"/>
    <x v="0"/>
    <x v="0"/>
    <x v="0"/>
    <x v="0"/>
    <x v="1"/>
    <x v="1"/>
    <x v="0"/>
    <m/>
    <m/>
    <m/>
    <m/>
    <m/>
    <m/>
    <m/>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Importante"/>
    <s v="Importante"/>
    <s v="Poco importante"/>
    <s v="Importante"/>
    <s v="Importante"/>
    <s v="Ninguna"/>
    <m/>
    <x v="2"/>
    <x v="2"/>
    <x v="0"/>
    <x v="0"/>
    <x v="2"/>
    <x v="0"/>
    <x v="0"/>
    <x v="1"/>
    <x v="1"/>
    <x v="1"/>
    <x v="0"/>
    <x v="0"/>
    <m/>
    <s v="Dueño o propietario"/>
    <m/>
    <n v="15"/>
    <n v="20"/>
    <s v="Completo"/>
    <m/>
    <m/>
    <m/>
    <m/>
    <m/>
    <m/>
    <s v="EL INFORMANTE INDICO QUE COMO ES UNA EMPRESA FAMILIAR NO REQUIEREN DE CAPACITACIONES, Y NO VEN LA NECESIDAD DE HACERLO, A NO SER QUE MEJOREN LAS CONDICIONES LABORALES EN EL PAIS"/>
    <s v="5 a 10 personas ocupadas"/>
    <s v="5 a 10 personas ocupadas"/>
    <x v="0"/>
    <s v="Servicios a las empresas"/>
    <x v="0"/>
    <x v="0"/>
    <x v="0"/>
    <x v="0"/>
    <x v="0"/>
    <x v="0"/>
    <x v="0"/>
    <x v="0"/>
    <x v="0"/>
    <x v="0"/>
    <x v="1"/>
    <x v="0"/>
    <x v="0"/>
    <x v="0"/>
    <x v="0"/>
    <x v="0"/>
    <x v="0"/>
    <x v="0"/>
    <x v="0"/>
    <x v="1"/>
    <x v="0"/>
    <x v="1"/>
    <x v="0"/>
    <x v="0"/>
    <x v="0"/>
    <x v="0"/>
    <x v="0"/>
    <m/>
    <m/>
    <m/>
    <m/>
    <m/>
    <m/>
    <m/>
    <m/>
    <m/>
    <m/>
    <m/>
    <m/>
    <n v="13.268656716417899"/>
    <x v="0"/>
    <x v="0"/>
    <x v="1"/>
    <x v="1"/>
    <x v="2"/>
    <s v="Total"/>
  </r>
  <r>
    <n v="32062"/>
    <x v="0"/>
    <x v="1"/>
    <s v="Ñemby"/>
    <n v="49223"/>
    <s v="SERVICIO DE TRANSPORTE TERRESTRE DE LARGA DISTANCIA DE PASAJEROS"/>
    <s v="Servicio"/>
    <s v="Transporte"/>
    <s v="Medianas (31 a 50 personas ocupadas)"/>
    <n v="18062024"/>
    <n v="18"/>
    <s v="Junio"/>
    <s v="Año Resultado Final"/>
    <n v="14"/>
    <n v="48"/>
    <n v="18062024"/>
    <n v="18"/>
    <s v="Junio"/>
    <s v="Año Resultado Final"/>
    <n v="2000"/>
    <n v="23"/>
    <x v="2"/>
    <s v="SERVICIO DE TRANSPORTE TERRESTRE DE MEDIANA DISTANCIA"/>
    <s v="Transporte buses de media y larga distancia regulares"/>
    <s v="Casa Matriz"/>
    <x v="1"/>
    <n v="3"/>
    <n v="2"/>
    <n v="29"/>
    <n v="28"/>
    <n v="28"/>
    <n v="0"/>
    <n v="135.25806451612897"/>
    <n v="0"/>
    <n v="0"/>
    <n v="0"/>
    <n v="0"/>
    <n v="0"/>
    <n v="106.27419354838705"/>
    <n v="0"/>
    <n v="19.322580645161281"/>
    <n v="0"/>
    <n v="9.6612903225806406"/>
    <n v="0"/>
    <n v="0"/>
    <n v="0"/>
    <n v="135.25806451612897"/>
    <n v="28"/>
    <n v="0"/>
    <n v="0"/>
    <n v="0"/>
    <n v="0"/>
    <n v="22"/>
    <n v="0"/>
    <n v="4"/>
    <n v="0"/>
    <n v="2"/>
    <n v="0"/>
    <n v="0"/>
    <n v="0"/>
    <n v="28"/>
    <x v="0"/>
    <m/>
    <m/>
    <x v="0"/>
    <s v="Decisión del directorio/propietarios de la empresa"/>
    <m/>
    <x v="0"/>
    <m/>
    <m/>
    <x v="0"/>
    <m/>
    <m/>
    <x v="0"/>
    <m/>
    <m/>
    <x v="0"/>
    <m/>
    <m/>
    <m/>
    <m/>
    <m/>
    <m/>
    <m/>
    <m/>
    <m/>
    <m/>
    <m/>
    <m/>
    <m/>
    <m/>
    <m/>
    <m/>
    <m/>
    <m/>
    <m/>
    <m/>
    <m/>
    <m/>
    <m/>
    <m/>
    <m/>
    <m/>
    <m/>
    <m/>
    <m/>
    <m/>
    <m/>
    <m/>
    <m/>
    <m/>
    <m/>
    <m/>
    <m/>
    <m/>
    <m/>
    <m/>
    <m/>
    <m/>
    <m/>
    <m/>
    <m/>
    <m/>
    <m/>
    <m/>
    <m/>
    <m/>
    <x v="0"/>
    <x v="0"/>
    <x v="0"/>
    <x v="0"/>
    <x v="0"/>
    <x v="1"/>
    <x v="0"/>
    <x v="0"/>
    <x v="0"/>
    <x v="0"/>
    <x v="1"/>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2"/>
    <x v="0"/>
    <x v="1"/>
    <x v="0"/>
    <x v="2"/>
    <x v="0"/>
    <x v="1"/>
    <s v="Ninguna"/>
    <m/>
    <m/>
    <m/>
    <m/>
    <m/>
    <m/>
    <x v="1"/>
    <m/>
    <m/>
    <x v="0"/>
    <m/>
    <m/>
    <m/>
    <x v="0"/>
    <x v="1"/>
    <x v="0"/>
    <x v="0"/>
    <x v="0"/>
    <x v="0"/>
    <m/>
    <m/>
    <x v="2"/>
    <s v="Probable"/>
    <s v="Poco probable"/>
    <s v="Poco probable"/>
    <s v="Probable"/>
    <s v="Muy probable"/>
    <x v="0"/>
    <s v="administrador"/>
    <n v="2421"/>
    <n v="1"/>
    <n v="1"/>
    <n v="1"/>
    <n v="1"/>
    <n v="1"/>
    <s v="mecánico"/>
    <n v="7231"/>
    <n v="1"/>
    <n v="1"/>
    <n v="1"/>
    <n v="1"/>
    <n v="1"/>
    <s v="chofer"/>
    <n v="8331"/>
    <n v="1"/>
    <n v="1"/>
    <n v="1"/>
    <n v="1"/>
    <n v="1"/>
    <s v="limpiador de establecimiento"/>
    <n v="9112"/>
    <n v="1"/>
    <n v="1"/>
    <n v="1"/>
    <n v="1"/>
    <n v="1"/>
    <m/>
    <m/>
    <m/>
    <m/>
    <m/>
    <m/>
    <m/>
    <x v="0"/>
    <m/>
    <m/>
    <m/>
    <m/>
    <m/>
    <m/>
    <m/>
    <m/>
    <m/>
    <x v="0"/>
    <x v="0"/>
    <x v="0"/>
    <x v="0"/>
    <x v="1"/>
    <x v="1"/>
    <x v="0"/>
    <x v="0"/>
    <m/>
    <x v="0"/>
    <s v="CONOCIMIENTOS EN ELECTRICIDAD PARA VEHÍCULOS PESADOS"/>
    <s v="Mecánica del automóvil"/>
    <s v="MECÁNICO GENERAL"/>
    <n v="7231"/>
    <m/>
    <m/>
    <m/>
    <m/>
    <m/>
    <m/>
    <m/>
    <m/>
    <m/>
    <m/>
    <m/>
    <m/>
    <m/>
    <m/>
    <m/>
    <m/>
    <m/>
    <m/>
    <m/>
    <m/>
    <s v="No"/>
    <m/>
    <m/>
    <m/>
    <m/>
    <m/>
    <x v="0"/>
    <s v="Importante"/>
    <s v="Importante"/>
    <s v="Importante"/>
    <s v="Importante"/>
    <s v="Importante"/>
    <s v="Importante"/>
    <s v="Muy importante"/>
    <s v="Ninguna"/>
    <m/>
    <x v="0"/>
    <x v="2"/>
    <x v="1"/>
    <x v="0"/>
    <x v="0"/>
    <x v="0"/>
    <x v="0"/>
    <x v="0"/>
    <x v="0"/>
    <x v="0"/>
    <x v="0"/>
    <x v="0"/>
    <m/>
    <s v="Administrador/Contador"/>
    <m/>
    <n v="21"/>
    <n v="9"/>
    <s v="Completo"/>
    <m/>
    <m/>
    <m/>
    <m/>
    <m/>
    <m/>
    <m/>
    <s v="11 a 30 personas ocupadas"/>
    <s v="11 a 30 personas ocupadas"/>
    <x v="0"/>
    <s v="Transporte"/>
    <x v="0"/>
    <x v="0"/>
    <x v="0"/>
    <x v="0"/>
    <x v="0"/>
    <x v="0"/>
    <x v="0"/>
    <x v="0"/>
    <x v="0"/>
    <x v="0"/>
    <x v="0"/>
    <x v="0"/>
    <x v="0"/>
    <x v="0"/>
    <x v="0"/>
    <x v="1"/>
    <x v="1"/>
    <x v="1"/>
    <x v="0"/>
    <x v="1"/>
    <x v="0"/>
    <x v="1"/>
    <x v="0"/>
    <x v="0"/>
    <x v="1"/>
    <x v="0"/>
    <x v="0"/>
    <s v="ELECTRICIDAD AUTOMOTRIZ"/>
    <m/>
    <m/>
    <m/>
    <m/>
    <m/>
    <s v="AUTOMOTORES"/>
    <m/>
    <m/>
    <m/>
    <m/>
    <m/>
    <n v="4.8306451612903203"/>
    <x v="0"/>
    <x v="0"/>
    <x v="0"/>
    <x v="0"/>
    <x v="0"/>
    <s v="Total"/>
  </r>
  <r>
    <n v="32543"/>
    <x v="0"/>
    <x v="0"/>
    <s v="Recoleta"/>
    <n v="23950"/>
    <s v="FABRICACION DE ARTICULOS DE YESO"/>
    <s v="Industria"/>
    <s v="Manufactura"/>
    <s v="Pequeñas (11 a 30 personas ocupadas)"/>
    <n v="4072024"/>
    <n v="4"/>
    <s v="Julio"/>
    <s v="Año Resultado Final"/>
    <n v="8"/>
    <n v="3"/>
    <n v="22072024"/>
    <n v="22"/>
    <s v="Julio"/>
    <s v="Año Resultado Final"/>
    <n v="2002"/>
    <n v="21"/>
    <x v="2"/>
    <s v="FABRICACION DE CIELORRAZO DE YESO"/>
    <s v="Fabricación de artículos de hormigón, cemento y yeso"/>
    <s v="Único"/>
    <x v="0"/>
    <m/>
    <m/>
    <n v="6"/>
    <n v="6"/>
    <n v="5"/>
    <n v="1"/>
    <n v="48.030303030303052"/>
    <n v="9.6060606060606109"/>
    <n v="0"/>
    <n v="0"/>
    <n v="0"/>
    <n v="0"/>
    <n v="48.030303030303052"/>
    <n v="0"/>
    <n v="0"/>
    <n v="0"/>
    <n v="9.6060606060606109"/>
    <n v="0"/>
    <n v="0"/>
    <n v="0"/>
    <n v="57.636363636363669"/>
    <n v="6"/>
    <n v="0"/>
    <n v="0"/>
    <n v="0"/>
    <n v="0"/>
    <n v="5"/>
    <n v="0"/>
    <n v="0"/>
    <n v="0"/>
    <n v="1"/>
    <n v="0"/>
    <n v="0"/>
    <n v="0"/>
    <n v="6"/>
    <x v="0"/>
    <m/>
    <m/>
    <x v="1"/>
    <m/>
    <m/>
    <x v="0"/>
    <m/>
    <m/>
    <x v="0"/>
    <m/>
    <m/>
    <x v="0"/>
    <m/>
    <m/>
    <x v="0"/>
    <m/>
    <m/>
    <m/>
    <m/>
    <m/>
    <m/>
    <m/>
    <m/>
    <m/>
    <m/>
    <m/>
    <m/>
    <m/>
    <m/>
    <m/>
    <m/>
    <m/>
    <m/>
    <m/>
    <m/>
    <m/>
    <m/>
    <m/>
    <m/>
    <m/>
    <m/>
    <m/>
    <m/>
    <m/>
    <m/>
    <m/>
    <m/>
    <m/>
    <m/>
    <m/>
    <m/>
    <m/>
    <m/>
    <m/>
    <m/>
    <m/>
    <m/>
    <m/>
    <m/>
    <m/>
    <m/>
    <m/>
    <m/>
    <m/>
    <m/>
    <x v="0"/>
    <x v="0"/>
    <x v="0"/>
    <x v="1"/>
    <x v="0"/>
    <x v="0"/>
    <x v="0"/>
    <x v="1"/>
    <x v="1"/>
    <x v="0"/>
    <x v="0"/>
    <x v="1"/>
    <x v="0"/>
    <m/>
    <m/>
    <m/>
    <m/>
    <m/>
    <m/>
    <s v="Recomendaciones de trabajadores de la empresa u otros actores"/>
    <m/>
    <m/>
    <m/>
    <s v="Contactos personales del empleador"/>
    <m/>
    <m/>
    <m/>
    <x v="0"/>
    <x v="0"/>
    <x v="0"/>
    <x v="0"/>
    <x v="0"/>
    <x v="0"/>
    <x v="0"/>
    <x v="0"/>
    <x v="1"/>
    <x v="1"/>
    <s v="Ninguna"/>
    <m/>
    <m/>
    <m/>
    <m/>
    <s v="Transformación de competencia"/>
    <m/>
    <x v="0"/>
    <m/>
    <m/>
    <x v="1"/>
    <m/>
    <m/>
    <m/>
    <x v="1"/>
    <x v="0"/>
    <x v="0"/>
    <x v="0"/>
    <x v="0"/>
    <x v="1"/>
    <m/>
    <m/>
    <x v="2"/>
    <s v="Poco probable"/>
    <s v="Poco probable"/>
    <s v="Poco probable"/>
    <s v="Poco probable"/>
    <s v="Muy probable"/>
    <x v="2"/>
    <m/>
    <m/>
    <m/>
    <m/>
    <m/>
    <m/>
    <m/>
    <m/>
    <m/>
    <m/>
    <m/>
    <m/>
    <m/>
    <m/>
    <m/>
    <m/>
    <m/>
    <m/>
    <m/>
    <m/>
    <m/>
    <m/>
    <m/>
    <m/>
    <m/>
    <m/>
    <m/>
    <m/>
    <m/>
    <m/>
    <m/>
    <m/>
    <m/>
    <m/>
    <m/>
    <x v="0"/>
    <m/>
    <m/>
    <m/>
    <m/>
    <m/>
    <m/>
    <m/>
    <m/>
    <m/>
    <x v="1"/>
    <x v="0"/>
    <x v="1"/>
    <x v="1"/>
    <x v="0"/>
    <x v="1"/>
    <x v="0"/>
    <x v="0"/>
    <m/>
    <x v="1"/>
    <m/>
    <m/>
    <m/>
    <m/>
    <m/>
    <m/>
    <m/>
    <m/>
    <m/>
    <m/>
    <m/>
    <m/>
    <m/>
    <m/>
    <m/>
    <m/>
    <m/>
    <m/>
    <m/>
    <m/>
    <m/>
    <m/>
    <m/>
    <m/>
    <m/>
    <m/>
    <m/>
    <m/>
    <m/>
    <m/>
    <x v="1"/>
    <s v="Poco importante"/>
    <s v="Importante"/>
    <s v="Importante"/>
    <s v="Importante"/>
    <s v="Importante"/>
    <s v="Muy importante"/>
    <s v="Poco importante"/>
    <s v="Ninguna"/>
    <m/>
    <x v="0"/>
    <x v="2"/>
    <x v="0"/>
    <x v="0"/>
    <x v="2"/>
    <x v="0"/>
    <x v="1"/>
    <x v="1"/>
    <x v="0"/>
    <x v="0"/>
    <x v="0"/>
    <x v="0"/>
    <m/>
    <s v="Jefe / Encargado (no propietario)"/>
    <m/>
    <n v="8"/>
    <n v="1"/>
    <s v="Completo"/>
    <m/>
    <m/>
    <m/>
    <m/>
    <m/>
    <m/>
    <s v="La ENCARGADA MENCIONA QUE CUENTAN CON 3 CONTRATISTAS, PERO QUE ÉSTOS SE ENCARGAN DE CONTRATAR AL PERSONAL QUE NECESITAN POR CUENTA PROPIA DE ACUERDO A LAS OBRAS, PERO QUE ESTOS PERSONALES YA SON DE LOS CONTARATISTAS NO DE LA EMPRESA"/>
    <s v="5 a 10 personas ocupadas"/>
    <s v="5 a 10 personas ocupadas"/>
    <x v="1"/>
    <s v="Manufactura"/>
    <x v="0"/>
    <x v="0"/>
    <x v="0"/>
    <x v="0"/>
    <x v="0"/>
    <x v="0"/>
    <x v="0"/>
    <x v="0"/>
    <x v="0"/>
    <x v="0"/>
    <x v="1"/>
    <x v="0"/>
    <x v="0"/>
    <x v="0"/>
    <x v="0"/>
    <x v="0"/>
    <x v="0"/>
    <x v="0"/>
    <x v="0"/>
    <x v="1"/>
    <x v="0"/>
    <x v="1"/>
    <x v="0"/>
    <x v="0"/>
    <x v="0"/>
    <x v="0"/>
    <x v="0"/>
    <m/>
    <m/>
    <m/>
    <m/>
    <m/>
    <m/>
    <m/>
    <m/>
    <m/>
    <m/>
    <m/>
    <m/>
    <n v="9.6060606060606109"/>
    <x v="0"/>
    <x v="0"/>
    <x v="0"/>
    <x v="0"/>
    <x v="1"/>
    <s v="Total"/>
  </r>
  <r>
    <n v="32551"/>
    <x v="0"/>
    <x v="0"/>
    <s v="Recoleta"/>
    <n v="45104"/>
    <s v="VENTA AL POR MENOR DE VEHICULOS USADOS"/>
    <s v="Comercio"/>
    <s v="Comercio"/>
    <s v="Micro (5 a 10 personas ocupadas)"/>
    <n v="4072024"/>
    <n v="4"/>
    <s v="Julio"/>
    <s v="Año Resultado Final"/>
    <n v="11"/>
    <n v="27"/>
    <n v="4072024"/>
    <n v="4"/>
    <s v="Julio"/>
    <s v="Año Resultado Final"/>
    <n v="1994"/>
    <n v="29"/>
    <x v="2"/>
    <s v="ACTIVIDADES INMOBILIARIAS"/>
    <s v="Actividades inmobiliarias realizadas con bienes propios o arrendados"/>
    <s v="Único"/>
    <x v="0"/>
    <m/>
    <m/>
    <n v="5"/>
    <n v="5"/>
    <n v="4"/>
    <n v="1"/>
    <n v="53.074626865671597"/>
    <n v="13.268656716417899"/>
    <n v="0"/>
    <n v="0"/>
    <n v="0"/>
    <n v="0"/>
    <n v="26.537313432835798"/>
    <n v="0"/>
    <n v="0"/>
    <n v="0"/>
    <n v="26.537313432835798"/>
    <n v="0"/>
    <n v="13.268656716417899"/>
    <n v="0"/>
    <n v="66.343283582089498"/>
    <n v="5"/>
    <n v="0"/>
    <n v="0"/>
    <n v="0"/>
    <n v="0"/>
    <n v="2"/>
    <n v="0"/>
    <n v="0"/>
    <n v="0"/>
    <n v="2"/>
    <n v="0"/>
    <n v="1"/>
    <n v="0"/>
    <n v="5"/>
    <x v="0"/>
    <m/>
    <m/>
    <x v="1"/>
    <m/>
    <m/>
    <x v="0"/>
    <m/>
    <m/>
    <x v="0"/>
    <m/>
    <m/>
    <x v="0"/>
    <m/>
    <m/>
    <x v="0"/>
    <m/>
    <m/>
    <m/>
    <m/>
    <m/>
    <m/>
    <m/>
    <m/>
    <m/>
    <m/>
    <m/>
    <m/>
    <m/>
    <m/>
    <m/>
    <m/>
    <m/>
    <m/>
    <m/>
    <m/>
    <m/>
    <m/>
    <m/>
    <m/>
    <m/>
    <m/>
    <m/>
    <m/>
    <m/>
    <m/>
    <m/>
    <m/>
    <m/>
    <m/>
    <m/>
    <m/>
    <m/>
    <m/>
    <m/>
    <m/>
    <m/>
    <m/>
    <m/>
    <m/>
    <m/>
    <m/>
    <m/>
    <m/>
    <m/>
    <m/>
    <x v="0"/>
    <x v="0"/>
    <x v="0"/>
    <x v="0"/>
    <x v="0"/>
    <x v="0"/>
    <x v="0"/>
    <x v="1"/>
    <x v="1"/>
    <x v="0"/>
    <x v="0"/>
    <x v="1"/>
    <x v="0"/>
    <m/>
    <m/>
    <m/>
    <m/>
    <m/>
    <m/>
    <s v="Recomendaciones de trabajadores de la empresa u otros actores"/>
    <m/>
    <m/>
    <m/>
    <s v="Contactos personales del empleador"/>
    <m/>
    <m/>
    <m/>
    <x v="0"/>
    <x v="0"/>
    <x v="0"/>
    <x v="1"/>
    <x v="1"/>
    <x v="0"/>
    <x v="0"/>
    <x v="0"/>
    <x v="1"/>
    <x v="1"/>
    <s v="Ninguna"/>
    <m/>
    <m/>
    <m/>
    <m/>
    <m/>
    <s v="Nuevas contrataciones"/>
    <x v="3"/>
    <m/>
    <m/>
    <x v="1"/>
    <m/>
    <m/>
    <m/>
    <x v="1"/>
    <x v="1"/>
    <x v="0"/>
    <x v="1"/>
    <x v="1"/>
    <x v="1"/>
    <m/>
    <m/>
    <x v="1"/>
    <s v="Poco probable"/>
    <s v="Probable"/>
    <s v="Poco probable"/>
    <s v="Probable"/>
    <s v="Probable"/>
    <x v="2"/>
    <m/>
    <m/>
    <m/>
    <m/>
    <m/>
    <m/>
    <m/>
    <m/>
    <m/>
    <m/>
    <m/>
    <m/>
    <m/>
    <m/>
    <m/>
    <m/>
    <m/>
    <m/>
    <m/>
    <m/>
    <m/>
    <m/>
    <m/>
    <m/>
    <m/>
    <m/>
    <m/>
    <m/>
    <m/>
    <m/>
    <m/>
    <m/>
    <m/>
    <m/>
    <m/>
    <x v="0"/>
    <m/>
    <m/>
    <m/>
    <m/>
    <m/>
    <m/>
    <m/>
    <m/>
    <m/>
    <x v="1"/>
    <x v="1"/>
    <x v="1"/>
    <x v="0"/>
    <x v="1"/>
    <x v="0"/>
    <x v="0"/>
    <x v="0"/>
    <m/>
    <x v="0"/>
    <s v="ACTUALIZACIONES DE REDES SOCIALES Y USO DE INTERNET"/>
    <s v="Social media y community manager"/>
    <s v="AUXILIAR ADMINISTRATIVO"/>
    <n v="4419"/>
    <s v="ACTUALIZACIONES DE REDES SOCIALES Y USO DE INTERNET"/>
    <s v="Social media y community manager"/>
    <s v="ABOGADOS"/>
    <n v="2611"/>
    <m/>
    <m/>
    <m/>
    <m/>
    <m/>
    <m/>
    <m/>
    <m/>
    <m/>
    <m/>
    <m/>
    <m/>
    <m/>
    <m/>
    <m/>
    <m/>
    <s v="Si"/>
    <s v="No"/>
    <m/>
    <m/>
    <m/>
    <m/>
    <x v="1"/>
    <s v="Importante"/>
    <s v="Importante"/>
    <s v="Importante"/>
    <s v="Importante"/>
    <s v="Importante"/>
    <s v="Muy importante"/>
    <s v="Importante"/>
    <s v="Ninguna"/>
    <m/>
    <x v="0"/>
    <x v="1"/>
    <x v="0"/>
    <x v="0"/>
    <x v="0"/>
    <x v="0"/>
    <x v="1"/>
    <x v="1"/>
    <x v="0"/>
    <x v="0"/>
    <x v="0"/>
    <x v="0"/>
    <m/>
    <s v="Administrador/Contador"/>
    <m/>
    <n v="19"/>
    <n v="27"/>
    <s v="Completo"/>
    <m/>
    <m/>
    <m/>
    <m/>
    <m/>
    <m/>
    <s v="EL INFORMANTE PROPORCIONO UN NOMBRE SIN APELLIDO, SEGUN MI OBSERVACION NO CREO QUE SEA UN NOMBRE REAL, YA QUE MENCIONO ANTERIORMENTE QUE NO SE LE SOLICITARA DATOS CONFINDENCIALES"/>
    <s v="5 a 10 personas ocupadas"/>
    <s v="5 a 10 personas ocupadas"/>
    <x v="0"/>
    <s v="Servicios inmobiliarios"/>
    <x v="0"/>
    <x v="0"/>
    <x v="0"/>
    <x v="0"/>
    <x v="0"/>
    <x v="0"/>
    <x v="0"/>
    <x v="0"/>
    <x v="0"/>
    <x v="0"/>
    <x v="1"/>
    <x v="0"/>
    <x v="0"/>
    <x v="0"/>
    <x v="0"/>
    <x v="0"/>
    <x v="0"/>
    <x v="0"/>
    <x v="0"/>
    <x v="0"/>
    <x v="0"/>
    <x v="0"/>
    <x v="0"/>
    <x v="0"/>
    <x v="0"/>
    <x v="0"/>
    <x v="0"/>
    <s v="USO Y MANEJO DE REDES SOCIALES"/>
    <s v="USO Y MANEJO DE REDES SOCIALES"/>
    <m/>
    <m/>
    <m/>
    <m/>
    <s v="TIC"/>
    <s v="TIC"/>
    <m/>
    <m/>
    <m/>
    <m/>
    <n v="13.268656716417899"/>
    <x v="0"/>
    <x v="0"/>
    <x v="0"/>
    <x v="0"/>
    <x v="0"/>
    <s v="Total"/>
  </r>
  <r>
    <n v="32825"/>
    <x v="0"/>
    <x v="1"/>
    <s v="Fernando de la Mora"/>
    <n v="25110"/>
    <s v="FABRICACION DE ESTRUCTURAS METALICAS PARA LA CONSTRUCCION"/>
    <s v="Industria"/>
    <s v="Manufactura"/>
    <s v="Pequeñas (11 a 30 personas ocupadas)"/>
    <n v="14062024"/>
    <n v="14"/>
    <s v="Junio"/>
    <s v="Año Resultado Final"/>
    <n v="9"/>
    <n v="49"/>
    <n v="22072024"/>
    <n v="22"/>
    <s v="Julio"/>
    <s v="Año Resultado Final"/>
    <n v="1997"/>
    <n v="26"/>
    <x v="2"/>
    <s v="FABRICACION DE ESTRUCTURA METALICA  PARA PANADERIA"/>
    <s v="Fabricación de otros productos elaborados de metal n.c.p."/>
    <s v="Único"/>
    <x v="0"/>
    <m/>
    <m/>
    <n v="17"/>
    <n v="17"/>
    <n v="15"/>
    <n v="2"/>
    <n v="57.087378640776748"/>
    <n v="7.6116504854368996"/>
    <n v="0"/>
    <n v="0"/>
    <n v="22.834951456310698"/>
    <n v="0"/>
    <n v="34.25242718446605"/>
    <n v="0"/>
    <n v="3.8058252427184498"/>
    <n v="0"/>
    <n v="3.8058252427184498"/>
    <n v="0"/>
    <n v="0"/>
    <n v="0"/>
    <n v="64.699029126213645"/>
    <n v="17"/>
    <n v="0"/>
    <n v="0"/>
    <n v="6"/>
    <n v="0"/>
    <n v="9"/>
    <n v="0"/>
    <n v="1"/>
    <n v="0"/>
    <n v="1"/>
    <n v="0"/>
    <n v="0"/>
    <n v="0"/>
    <n v="17"/>
    <x v="1"/>
    <s v="Convenio con organizaciones públicas"/>
    <m/>
    <x v="0"/>
    <s v="Convenio con organizaciones públicas"/>
    <m/>
    <x v="0"/>
    <m/>
    <m/>
    <x v="0"/>
    <m/>
    <m/>
    <x v="0"/>
    <m/>
    <m/>
    <x v="0"/>
    <m/>
    <m/>
    <m/>
    <m/>
    <m/>
    <m/>
    <m/>
    <m/>
    <m/>
    <m/>
    <m/>
    <m/>
    <m/>
    <m/>
    <m/>
    <m/>
    <m/>
    <m/>
    <m/>
    <m/>
    <m/>
    <m/>
    <m/>
    <m/>
    <m/>
    <m/>
    <m/>
    <m/>
    <m/>
    <m/>
    <m/>
    <m/>
    <m/>
    <m/>
    <m/>
    <m/>
    <m/>
    <m/>
    <m/>
    <m/>
    <m/>
    <m/>
    <m/>
    <m/>
    <m/>
    <m/>
    <m/>
    <m/>
    <m/>
    <m/>
    <x v="1"/>
    <x v="0"/>
    <x v="0"/>
    <x v="1"/>
    <x v="0"/>
    <x v="1"/>
    <x v="0"/>
    <x v="0"/>
    <x v="0"/>
    <x v="1"/>
    <x v="0"/>
    <x v="0"/>
    <x v="0"/>
    <m/>
    <m/>
    <m/>
    <m/>
    <m/>
    <m/>
    <s v="Recomendaciones de trabajadores de la empresa u otros actores"/>
    <m/>
    <m/>
    <m/>
    <s v="Contactos personales del empleador"/>
    <m/>
    <m/>
    <m/>
    <x v="0"/>
    <x v="0"/>
    <x v="0"/>
    <x v="1"/>
    <x v="0"/>
    <x v="0"/>
    <x v="0"/>
    <x v="0"/>
    <x v="1"/>
    <x v="1"/>
    <s v="Ninguna"/>
    <m/>
    <m/>
    <m/>
    <m/>
    <m/>
    <m/>
    <x v="3"/>
    <m/>
    <m/>
    <x v="1"/>
    <m/>
    <m/>
    <m/>
    <x v="0"/>
    <x v="0"/>
    <x v="0"/>
    <x v="0"/>
    <x v="1"/>
    <x v="1"/>
    <m/>
    <m/>
    <x v="2"/>
    <s v="Probable"/>
    <s v="Poco probable"/>
    <s v="Poco probable"/>
    <s v="Probable"/>
    <s v="Probable"/>
    <x v="0"/>
    <s v="AUXILIAR ADMINISTRATIVA"/>
    <n v="4419"/>
    <n v="2"/>
    <n v="0"/>
    <n v="0"/>
    <n v="0"/>
    <n v="0"/>
    <s v="administrador"/>
    <n v="2421"/>
    <n v="1"/>
    <n v="0"/>
    <n v="0"/>
    <n v="0"/>
    <n v="0"/>
    <s v="chofer de carga de logistica"/>
    <n v="8332"/>
    <n v="1"/>
    <n v="0"/>
    <n v="0"/>
    <n v="0"/>
    <n v="0"/>
    <s v="AUXIILIAR DEPOSITERO"/>
    <n v="9333"/>
    <n v="1"/>
    <n v="0"/>
    <n v="0"/>
    <n v="0"/>
    <n v="0"/>
    <s v="secretario metalurgico"/>
    <n v="7221"/>
    <n v="3"/>
    <n v="0"/>
    <n v="0"/>
    <n v="0"/>
    <n v="0"/>
    <x v="0"/>
    <m/>
    <m/>
    <m/>
    <m/>
    <m/>
    <m/>
    <m/>
    <m/>
    <m/>
    <x v="0"/>
    <x v="0"/>
    <x v="0"/>
    <x v="0"/>
    <x v="1"/>
    <x v="0"/>
    <x v="0"/>
    <x v="0"/>
    <m/>
    <x v="0"/>
    <s v="USO DE MAQUINARIA INDUSTRIAL"/>
    <s v="Operación y mantenimiento de maquinarias industriales"/>
    <s v="JEFE OFICIAL DE METALURGICA"/>
    <n v="7221"/>
    <m/>
    <m/>
    <m/>
    <m/>
    <m/>
    <m/>
    <m/>
    <m/>
    <m/>
    <m/>
    <m/>
    <m/>
    <m/>
    <m/>
    <m/>
    <m/>
    <m/>
    <m/>
    <m/>
    <m/>
    <s v="No"/>
    <m/>
    <m/>
    <m/>
    <m/>
    <m/>
    <x v="0"/>
    <s v="Importante"/>
    <s v="Muy importante"/>
    <s v="Muy importante"/>
    <s v="Muy importante"/>
    <s v="Importante"/>
    <s v="Muy importante"/>
    <s v="Muy importante"/>
    <s v="Ninguna"/>
    <m/>
    <x v="2"/>
    <x v="2"/>
    <x v="0"/>
    <x v="0"/>
    <x v="0"/>
    <x v="0"/>
    <x v="0"/>
    <x v="0"/>
    <x v="0"/>
    <x v="0"/>
    <x v="0"/>
    <x v="0"/>
    <m/>
    <s v="Otro"/>
    <s v="SECRETARIA DE RRHH"/>
    <n v="8"/>
    <n v="29"/>
    <s v="Completo"/>
    <m/>
    <m/>
    <m/>
    <m/>
    <m/>
    <m/>
    <m/>
    <s v="11 a 30 personas ocupadas"/>
    <s v="11 a 30 personas ocupadas"/>
    <x v="1"/>
    <s v="Manufactura"/>
    <x v="0"/>
    <x v="0"/>
    <x v="0"/>
    <x v="0"/>
    <x v="0"/>
    <x v="0"/>
    <x v="0"/>
    <x v="0"/>
    <x v="0"/>
    <x v="0"/>
    <x v="0"/>
    <x v="0"/>
    <x v="1"/>
    <x v="0"/>
    <x v="0"/>
    <x v="1"/>
    <x v="1"/>
    <x v="1"/>
    <x v="0"/>
    <x v="1"/>
    <x v="0"/>
    <x v="1"/>
    <x v="0"/>
    <x v="0"/>
    <x v="1"/>
    <x v="0"/>
    <x v="0"/>
    <s v="USO Y REPARACIÓN DE MAQUINARIAS, HERRAMIENTAS Y EQUIPOS"/>
    <m/>
    <m/>
    <m/>
    <m/>
    <m/>
    <s v="USO Y REPARACIÓN DE MAQUINARIAS, HERRAMIENTAS Y EQUIPOS"/>
    <m/>
    <m/>
    <m/>
    <m/>
    <m/>
    <n v="3.8058252427184498"/>
    <x v="0"/>
    <x v="0"/>
    <x v="0"/>
    <x v="0"/>
    <x v="0"/>
    <s v="Total"/>
  </r>
  <r>
    <n v="33021"/>
    <x v="0"/>
    <x v="0"/>
    <s v="Recoleta"/>
    <n v="23950"/>
    <s v="FABRICACION DE PLACAS DE YESO PARA CIELO RASO"/>
    <s v="Industria"/>
    <s v="Manufactura"/>
    <s v="Micro (5 a 10 personas ocupadas)"/>
    <n v="5062024"/>
    <n v="5"/>
    <s v="Junio"/>
    <s v="Año Resultado Final"/>
    <n v="13"/>
    <n v="11"/>
    <n v="25062024"/>
    <n v="25"/>
    <s v="Junio"/>
    <s v="Año Resultado Final"/>
    <n v="2012"/>
    <n v="11"/>
    <x v="0"/>
    <s v="FABRICACION DE CIELO RAZO DE YESO"/>
    <s v="Fabricación de artículos de hormigón, cemento y yeso"/>
    <s v="Único"/>
    <x v="0"/>
    <m/>
    <m/>
    <n v="14"/>
    <n v="14"/>
    <n v="12"/>
    <n v="2"/>
    <n v="95.744680851063848"/>
    <n v="15.957446808510641"/>
    <n v="0"/>
    <n v="0"/>
    <n v="0"/>
    <n v="0"/>
    <n v="95.744680851063848"/>
    <n v="0"/>
    <n v="0"/>
    <n v="0"/>
    <n v="7.9787234042553203"/>
    <n v="7.9787234042553203"/>
    <n v="0"/>
    <n v="0"/>
    <n v="111.70212765957449"/>
    <n v="14"/>
    <n v="0"/>
    <n v="0"/>
    <n v="0"/>
    <n v="0"/>
    <n v="12"/>
    <n v="0"/>
    <n v="0"/>
    <n v="0"/>
    <n v="1"/>
    <n v="1"/>
    <n v="0"/>
    <n v="0"/>
    <n v="14"/>
    <x v="0"/>
    <m/>
    <m/>
    <x v="0"/>
    <s v="Decisión del directorio/propietarios de la empresa"/>
    <m/>
    <x v="0"/>
    <m/>
    <m/>
    <x v="0"/>
    <m/>
    <m/>
    <x v="0"/>
    <m/>
    <m/>
    <x v="0"/>
    <m/>
    <m/>
    <m/>
    <m/>
    <m/>
    <m/>
    <m/>
    <m/>
    <m/>
    <m/>
    <m/>
    <m/>
    <m/>
    <m/>
    <m/>
    <m/>
    <m/>
    <m/>
    <m/>
    <m/>
    <m/>
    <m/>
    <m/>
    <m/>
    <m/>
    <m/>
    <m/>
    <m/>
    <m/>
    <m/>
    <m/>
    <m/>
    <m/>
    <m/>
    <m/>
    <m/>
    <m/>
    <m/>
    <m/>
    <m/>
    <m/>
    <m/>
    <m/>
    <m/>
    <m/>
    <m/>
    <m/>
    <m/>
    <m/>
    <m/>
    <x v="0"/>
    <x v="0"/>
    <x v="0"/>
    <x v="1"/>
    <x v="1"/>
    <x v="0"/>
    <x v="0"/>
    <x v="0"/>
    <x v="0"/>
    <x v="0"/>
    <x v="1"/>
    <x v="1"/>
    <x v="0"/>
    <m/>
    <m/>
    <m/>
    <m/>
    <m/>
    <m/>
    <s v="Recomendaciones de trabajadores de la empresa u otros actores"/>
    <m/>
    <m/>
    <m/>
    <s v="Contactos personales del empleador"/>
    <m/>
    <m/>
    <m/>
    <x v="0"/>
    <x v="0"/>
    <x v="0"/>
    <x v="2"/>
    <x v="0"/>
    <x v="2"/>
    <x v="0"/>
    <x v="2"/>
    <x v="1"/>
    <x v="1"/>
    <s v="Ninguna"/>
    <m/>
    <m/>
    <m/>
    <m/>
    <m/>
    <m/>
    <x v="1"/>
    <m/>
    <m/>
    <x v="1"/>
    <m/>
    <m/>
    <m/>
    <x v="1"/>
    <x v="1"/>
    <x v="1"/>
    <x v="1"/>
    <x v="1"/>
    <x v="1"/>
    <m/>
    <m/>
    <x v="2"/>
    <s v="Poco probable"/>
    <s v="Probable"/>
    <s v="Poco probable"/>
    <s v="Poco probable"/>
    <s v="Probable"/>
    <x v="2"/>
    <m/>
    <m/>
    <m/>
    <m/>
    <m/>
    <m/>
    <m/>
    <m/>
    <m/>
    <m/>
    <m/>
    <m/>
    <m/>
    <m/>
    <m/>
    <m/>
    <m/>
    <m/>
    <m/>
    <m/>
    <m/>
    <m/>
    <m/>
    <m/>
    <m/>
    <m/>
    <m/>
    <m/>
    <m/>
    <m/>
    <m/>
    <m/>
    <m/>
    <m/>
    <m/>
    <x v="0"/>
    <m/>
    <m/>
    <m/>
    <m/>
    <m/>
    <m/>
    <m/>
    <m/>
    <m/>
    <x v="0"/>
    <x v="0"/>
    <x v="0"/>
    <x v="0"/>
    <x v="1"/>
    <x v="1"/>
    <x v="0"/>
    <x v="0"/>
    <m/>
    <x v="1"/>
    <m/>
    <m/>
    <m/>
    <m/>
    <m/>
    <m/>
    <m/>
    <m/>
    <m/>
    <m/>
    <m/>
    <m/>
    <m/>
    <m/>
    <m/>
    <m/>
    <m/>
    <m/>
    <m/>
    <m/>
    <m/>
    <m/>
    <m/>
    <m/>
    <m/>
    <m/>
    <m/>
    <m/>
    <m/>
    <m/>
    <x v="0"/>
    <s v="Importante"/>
    <s v="Poco importante"/>
    <s v="Muy importante"/>
    <s v="Importante"/>
    <s v="Importante"/>
    <s v="Muy importante"/>
    <s v="Muy importante"/>
    <s v="Ninguna"/>
    <m/>
    <x v="2"/>
    <x v="2"/>
    <x v="0"/>
    <x v="0"/>
    <x v="2"/>
    <x v="0"/>
    <x v="1"/>
    <x v="0"/>
    <x v="0"/>
    <x v="1"/>
    <x v="0"/>
    <x v="0"/>
    <m/>
    <s v="Dueño o propietario"/>
    <m/>
    <n v="8"/>
    <n v="37"/>
    <s v="Completo"/>
    <m/>
    <m/>
    <m/>
    <m/>
    <m/>
    <m/>
    <m/>
    <s v="11 a 30 personas ocupadas"/>
    <s v="11 a 30 personas ocupadas"/>
    <x v="1"/>
    <s v="Manufactura"/>
    <x v="0"/>
    <x v="0"/>
    <x v="0"/>
    <x v="0"/>
    <x v="0"/>
    <x v="0"/>
    <x v="0"/>
    <x v="0"/>
    <x v="0"/>
    <x v="0"/>
    <x v="1"/>
    <x v="0"/>
    <x v="0"/>
    <x v="0"/>
    <x v="0"/>
    <x v="0"/>
    <x v="0"/>
    <x v="0"/>
    <x v="0"/>
    <x v="1"/>
    <x v="0"/>
    <x v="1"/>
    <x v="0"/>
    <x v="0"/>
    <x v="0"/>
    <x v="0"/>
    <x v="0"/>
    <m/>
    <m/>
    <m/>
    <m/>
    <m/>
    <m/>
    <m/>
    <m/>
    <m/>
    <m/>
    <m/>
    <m/>
    <n v="7.9787234042553203"/>
    <x v="0"/>
    <x v="0"/>
    <x v="1"/>
    <x v="0"/>
    <x v="1"/>
    <s v="Total"/>
  </r>
  <r>
    <n v="33083"/>
    <x v="0"/>
    <x v="0"/>
    <s v="Recoleta"/>
    <n v="42100"/>
    <s v="ACTIVIDADES DE CONTRUCCION DE OBRAS DE INFRAESTRUCTURA VIAL"/>
    <s v="Industria"/>
    <s v="Construcción"/>
    <s v="Grandes (con 51 o más personas ocupadas)"/>
    <n v="4062024"/>
    <n v="4"/>
    <s v="Junio"/>
    <s v="Año Resultado Final"/>
    <n v="13"/>
    <n v="56"/>
    <n v="26072024"/>
    <n v="26"/>
    <s v="Julio"/>
    <s v="Año Resultado Final"/>
    <n v="1987"/>
    <n v="36"/>
    <x v="1"/>
    <s v="ACTIVIDADES DE CONSTRUCCIONES VIALES"/>
    <s v="Construcción de carreteras y vías férreas, puentes y túneles"/>
    <s v="Casa Matriz"/>
    <x v="1"/>
    <n v="8"/>
    <n v="2"/>
    <n v="771"/>
    <n v="110"/>
    <n v="65"/>
    <n v="45"/>
    <n v="65"/>
    <n v="45"/>
    <n v="0"/>
    <n v="0"/>
    <n v="0"/>
    <n v="0"/>
    <n v="0"/>
    <n v="0"/>
    <n v="20"/>
    <n v="0"/>
    <n v="75"/>
    <n v="0"/>
    <n v="15"/>
    <n v="0"/>
    <n v="110"/>
    <n v="110"/>
    <n v="0"/>
    <n v="0"/>
    <n v="0"/>
    <n v="0"/>
    <n v="0"/>
    <n v="0"/>
    <n v="20"/>
    <n v="0"/>
    <n v="75"/>
    <n v="0"/>
    <n v="15"/>
    <n v="0"/>
    <n v="110"/>
    <x v="1"/>
    <s v="Decisión del directorio/propietarios de la empresa"/>
    <m/>
    <x v="0"/>
    <s v="Convenio con organizaciones públicas"/>
    <m/>
    <x v="0"/>
    <m/>
    <m/>
    <x v="1"/>
    <s v="Convenios con organizaciones privadas y/o ONG"/>
    <m/>
    <x v="1"/>
    <s v="Decisión del directorio/propietarios de la empresa"/>
    <m/>
    <x v="1"/>
    <m/>
    <n v="4226"/>
    <s v="RECEPCION"/>
    <s v="Sí"/>
    <s v="No"/>
    <s v="Sí"/>
    <n v="2411"/>
    <s v="CONTADOR"/>
    <s v="Sí"/>
    <s v="No"/>
    <s v="No"/>
    <m/>
    <m/>
    <m/>
    <m/>
    <m/>
    <m/>
    <m/>
    <m/>
    <m/>
    <m/>
    <m/>
    <m/>
    <m/>
    <m/>
    <m/>
    <m/>
    <m/>
    <m/>
    <m/>
    <m/>
    <m/>
    <m/>
    <m/>
    <m/>
    <m/>
    <m/>
    <m/>
    <m/>
    <m/>
    <m/>
    <m/>
    <m/>
    <m/>
    <m/>
    <m/>
    <m/>
    <m/>
    <m/>
    <m/>
    <x v="0"/>
    <x v="1"/>
    <x v="0"/>
    <x v="0"/>
    <x v="0"/>
    <x v="0"/>
    <x v="0"/>
    <x v="1"/>
    <x v="0"/>
    <x v="0"/>
    <x v="0"/>
    <x v="0"/>
    <x v="0"/>
    <m/>
    <s v="Anuncio en un medio de prensa impreso"/>
    <m/>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2"/>
    <x v="0"/>
    <s v="Ninguna"/>
    <m/>
    <m/>
    <m/>
    <m/>
    <m/>
    <m/>
    <x v="1"/>
    <m/>
    <m/>
    <x v="1"/>
    <s v="Transformación de competencia"/>
    <m/>
    <m/>
    <x v="0"/>
    <x v="0"/>
    <x v="1"/>
    <x v="0"/>
    <x v="0"/>
    <x v="0"/>
    <m/>
    <m/>
    <x v="3"/>
    <s v="Muy probable"/>
    <s v="Poco probable"/>
    <s v="Poco probable"/>
    <s v="Probable"/>
    <s v="Probable"/>
    <x v="0"/>
    <s v="ANALISTA DE DATOS"/>
    <n v="2521"/>
    <n v="1"/>
    <n v="2"/>
    <n v="0"/>
    <n v="0"/>
    <n v="0"/>
    <m/>
    <m/>
    <m/>
    <m/>
    <m/>
    <m/>
    <m/>
    <m/>
    <m/>
    <m/>
    <m/>
    <m/>
    <m/>
    <m/>
    <m/>
    <m/>
    <m/>
    <m/>
    <m/>
    <m/>
    <m/>
    <m/>
    <m/>
    <m/>
    <m/>
    <m/>
    <m/>
    <m/>
    <x v="0"/>
    <m/>
    <m/>
    <m/>
    <m/>
    <m/>
    <m/>
    <m/>
    <m/>
    <m/>
    <x v="0"/>
    <x v="0"/>
    <x v="0"/>
    <x v="0"/>
    <x v="1"/>
    <x v="1"/>
    <x v="0"/>
    <x v="0"/>
    <m/>
    <x v="0"/>
    <s v="OPERACION DE MAQUINARIAS PESADAS"/>
    <s v="Operación y mantenimiento de maquinarias de la construcción"/>
    <s v="OPERADOR DE MAQUINA PARA CONSTRUCCION"/>
    <n v="8342"/>
    <m/>
    <m/>
    <m/>
    <m/>
    <m/>
    <m/>
    <m/>
    <m/>
    <m/>
    <m/>
    <m/>
    <m/>
    <m/>
    <m/>
    <m/>
    <m/>
    <m/>
    <m/>
    <m/>
    <m/>
    <s v="No"/>
    <m/>
    <m/>
    <m/>
    <m/>
    <m/>
    <x v="1"/>
    <s v="Muy importante"/>
    <s v="Muy importante"/>
    <s v="Muy importante"/>
    <s v="Muy importante"/>
    <s v="Muy importante"/>
    <s v="Muy importante"/>
    <s v="Muy importante"/>
    <s v="Ninguna"/>
    <m/>
    <x v="1"/>
    <x v="0"/>
    <x v="1"/>
    <x v="1"/>
    <x v="0"/>
    <x v="1"/>
    <x v="0"/>
    <x v="0"/>
    <x v="0"/>
    <x v="0"/>
    <x v="0"/>
    <x v="0"/>
    <m/>
    <s v="Otro"/>
    <s v="COORDINADOR DE CAPACITACIONES"/>
    <n v="7"/>
    <n v="57"/>
    <s v="Completo"/>
    <m/>
    <m/>
    <m/>
    <m/>
    <m/>
    <m/>
    <m/>
    <s v="51 y más personas ocupadas"/>
    <s v="51 y más personas ocupadas"/>
    <x v="1"/>
    <s v="Construcción"/>
    <x v="0"/>
    <x v="1"/>
    <x v="0"/>
    <x v="1"/>
    <x v="0"/>
    <x v="0"/>
    <x v="0"/>
    <x v="0"/>
    <x v="0"/>
    <x v="0"/>
    <x v="0"/>
    <x v="0"/>
    <x v="0"/>
    <x v="0"/>
    <x v="0"/>
    <x v="0"/>
    <x v="0"/>
    <x v="0"/>
    <x v="0"/>
    <x v="1"/>
    <x v="0"/>
    <x v="1"/>
    <x v="0"/>
    <x v="0"/>
    <x v="0"/>
    <x v="1"/>
    <x v="0"/>
    <s v="CONSTRUCCIÓN"/>
    <m/>
    <m/>
    <m/>
    <m/>
    <m/>
    <s v="CONSTRUCCIÓN"/>
    <m/>
    <m/>
    <m/>
    <m/>
    <m/>
    <n v="1"/>
    <x v="1"/>
    <x v="1"/>
    <x v="0"/>
    <x v="0"/>
    <x v="0"/>
    <s v="Total"/>
  </r>
  <r>
    <n v="33119"/>
    <x v="0"/>
    <x v="0"/>
    <s v="Recoleta"/>
    <n v="31009"/>
    <s v="FABRICACION DE COLCHONES"/>
    <s v="Industria"/>
    <s v="Manufactura"/>
    <s v="Medianas (31 a 50 personas ocupadas)"/>
    <n v="4062024"/>
    <n v="4"/>
    <s v="Junio"/>
    <s v="Año Resultado Final"/>
    <n v="11"/>
    <n v="10"/>
    <n v="4062024"/>
    <n v="4"/>
    <s v="Junio"/>
    <s v="Año Resultado Final"/>
    <n v="1978"/>
    <n v="45"/>
    <x v="1"/>
    <s v="FABRICACION DE COLCHONES Y SOMMIERS"/>
    <s v="Fabricación de muebles de otros materiales n.c.p., incluso colchones"/>
    <s v="Casa Matriz"/>
    <x v="1"/>
    <n v="2"/>
    <n v="2"/>
    <n v="45"/>
    <n v="45"/>
    <n v="38"/>
    <n v="7"/>
    <n v="435.27272727272896"/>
    <n v="80.1818181818185"/>
    <n v="0"/>
    <n v="0"/>
    <n v="0"/>
    <n v="0"/>
    <n v="343.63636363636499"/>
    <n v="0"/>
    <n v="0"/>
    <n v="0"/>
    <n v="114.54545454545499"/>
    <n v="34.363636363636502"/>
    <n v="11.454545454545499"/>
    <n v="11.454545454545499"/>
    <n v="515.45454545454743"/>
    <n v="45"/>
    <n v="0"/>
    <n v="0"/>
    <n v="0"/>
    <n v="0"/>
    <n v="30"/>
    <n v="0"/>
    <n v="0"/>
    <n v="0"/>
    <n v="10"/>
    <n v="3"/>
    <n v="1"/>
    <n v="1"/>
    <n v="45"/>
    <x v="0"/>
    <m/>
    <m/>
    <x v="1"/>
    <m/>
    <m/>
    <x v="1"/>
    <s v="Decisión del directorio/propietarios de la empresa"/>
    <m/>
    <x v="0"/>
    <m/>
    <m/>
    <x v="0"/>
    <m/>
    <m/>
    <x v="1"/>
    <m/>
    <n v="4322"/>
    <s v="AUXILIAR DE PRODUCCION"/>
    <s v="Sí"/>
    <s v="No"/>
    <s v="Sí"/>
    <n v="1212"/>
    <s v="JEFE DE RRHH"/>
    <s v="Sí"/>
    <s v="No"/>
    <s v="Sí"/>
    <n v="4311"/>
    <s v="AUXILIAR DE COSTOS"/>
    <s v="No"/>
    <s v="No"/>
    <m/>
    <m/>
    <m/>
    <m/>
    <m/>
    <m/>
    <m/>
    <m/>
    <m/>
    <m/>
    <m/>
    <m/>
    <m/>
    <m/>
    <m/>
    <m/>
    <m/>
    <m/>
    <m/>
    <m/>
    <m/>
    <m/>
    <m/>
    <m/>
    <m/>
    <m/>
    <m/>
    <m/>
    <m/>
    <m/>
    <m/>
    <m/>
    <m/>
    <m/>
    <m/>
    <x v="0"/>
    <x v="0"/>
    <x v="0"/>
    <x v="1"/>
    <x v="0"/>
    <x v="0"/>
    <x v="0"/>
    <x v="1"/>
    <x v="1"/>
    <x v="0"/>
    <x v="0"/>
    <x v="1"/>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0"/>
    <x v="0"/>
    <s v="Ninguna"/>
    <m/>
    <m/>
    <m/>
    <m/>
    <m/>
    <m/>
    <x v="1"/>
    <m/>
    <m/>
    <x v="3"/>
    <s v="Ambos"/>
    <m/>
    <m/>
    <x v="0"/>
    <x v="0"/>
    <x v="0"/>
    <x v="0"/>
    <x v="0"/>
    <x v="0"/>
    <m/>
    <m/>
    <x v="2"/>
    <s v="Probable"/>
    <s v="Poco probable"/>
    <s v="Probable"/>
    <s v="Probable"/>
    <s v="Muy probable"/>
    <x v="0"/>
    <s v="Encargado de Marketing"/>
    <n v="2431"/>
    <n v="0"/>
    <n v="0"/>
    <n v="1"/>
    <n v="0"/>
    <n v="0"/>
    <s v="Mantenimiento de Maquinaria de Corte y Costura"/>
    <n v="7233"/>
    <n v="0"/>
    <n v="0"/>
    <n v="1"/>
    <n v="1"/>
    <n v="1"/>
    <s v="AUXILIAR de RRHH"/>
    <n v="4416"/>
    <n v="0"/>
    <n v="1"/>
    <n v="0"/>
    <n v="1"/>
    <n v="0"/>
    <m/>
    <m/>
    <m/>
    <m/>
    <m/>
    <m/>
    <m/>
    <m/>
    <m/>
    <m/>
    <m/>
    <m/>
    <m/>
    <m/>
    <x v="0"/>
    <m/>
    <m/>
    <m/>
    <m/>
    <m/>
    <m/>
    <m/>
    <m/>
    <m/>
    <x v="0"/>
    <x v="0"/>
    <x v="0"/>
    <x v="0"/>
    <x v="1"/>
    <x v="1"/>
    <x v="0"/>
    <x v="0"/>
    <m/>
    <x v="0"/>
    <s v="CAPACITACION EN EL MEJORAMIENTO DE LAS HABILIDADES INFORMATICAS"/>
    <s v="Operación básica de computadoras"/>
    <s v="JEFE DE PRODUCCION"/>
    <n v="3122"/>
    <s v="CAPACITACION EN LAS TECNICAS DE VENTA"/>
    <s v="Técnicas de ventas"/>
    <s v="VENDEDORES DE SALON"/>
    <n v="5223"/>
    <m/>
    <m/>
    <m/>
    <m/>
    <m/>
    <m/>
    <m/>
    <m/>
    <m/>
    <m/>
    <m/>
    <m/>
    <m/>
    <m/>
    <m/>
    <m/>
    <s v="Si"/>
    <s v="No"/>
    <m/>
    <m/>
    <m/>
    <m/>
    <x v="1"/>
    <s v="Muy importante"/>
    <s v="Importante"/>
    <s v="Importante"/>
    <s v="Importante"/>
    <s v="Importante"/>
    <s v="Importante"/>
    <s v="Importante"/>
    <s v="Ninguna"/>
    <m/>
    <x v="0"/>
    <x v="2"/>
    <x v="0"/>
    <x v="0"/>
    <x v="0"/>
    <x v="0"/>
    <x v="0"/>
    <x v="0"/>
    <x v="0"/>
    <x v="0"/>
    <x v="0"/>
    <x v="0"/>
    <m/>
    <s v="Jefe / Encargado (no propietario)"/>
    <m/>
    <n v="18"/>
    <n v="26"/>
    <s v="Completo"/>
    <m/>
    <m/>
    <m/>
    <m/>
    <m/>
    <m/>
    <m/>
    <s v="31 a 50 personas ocupadas"/>
    <s v="31 a 50 personas ocupadas"/>
    <x v="1"/>
    <s v="Manufactura"/>
    <x v="1"/>
    <x v="0"/>
    <x v="0"/>
    <x v="1"/>
    <x v="0"/>
    <x v="0"/>
    <x v="0"/>
    <x v="0"/>
    <x v="0"/>
    <x v="0"/>
    <x v="0"/>
    <x v="0"/>
    <x v="1"/>
    <x v="0"/>
    <x v="0"/>
    <x v="1"/>
    <x v="0"/>
    <x v="0"/>
    <x v="0"/>
    <x v="1"/>
    <x v="1"/>
    <x v="1"/>
    <x v="1"/>
    <x v="0"/>
    <x v="0"/>
    <x v="0"/>
    <x v="0"/>
    <s v="USO DE SISTEMAS Y SOFTWARE ESPECIALIZADOS"/>
    <s v="VENTA"/>
    <m/>
    <m/>
    <m/>
    <m/>
    <s v="TIC"/>
    <s v="ADMINISTRACIÓN Y GESTIÓN"/>
    <m/>
    <m/>
    <m/>
    <m/>
    <n v="11.454545454545499"/>
    <x v="2"/>
    <x v="1"/>
    <x v="0"/>
    <x v="0"/>
    <x v="0"/>
    <s v="Total"/>
  </r>
  <r>
    <n v="33121"/>
    <x v="0"/>
    <x v="1"/>
    <s v="Luque"/>
    <n v="46636"/>
    <s v="VENTAS AL POR MAYOR DE ARTICULOS DE FERRETERIA"/>
    <s v="Comercio"/>
    <s v="Comercio"/>
    <s v="Grandes (con 51 o más personas ocupadas)"/>
    <n v="10072024"/>
    <n v="10"/>
    <s v="Julio"/>
    <s v="Año Resultado Final"/>
    <n v="10"/>
    <n v="28"/>
    <n v="11072024"/>
    <n v="11"/>
    <s v="Julio"/>
    <s v="Año Resultado Final"/>
    <n v="2006"/>
    <n v="17"/>
    <x v="0"/>
    <s v="VENTA AL POR MAYOR DE ARTICULOS DE FERRETERIA"/>
    <s v="Comercio al por mayor de artículos de ferretería y calefacción"/>
    <s v="Único"/>
    <x v="0"/>
    <m/>
    <m/>
    <n v="181"/>
    <n v="181"/>
    <n v="161"/>
    <n v="20"/>
    <n v="729.53125"/>
    <n v="90.625"/>
    <n v="0"/>
    <n v="0"/>
    <n v="0"/>
    <n v="0"/>
    <n v="616.25"/>
    <n v="0"/>
    <n v="31.71875"/>
    <n v="0"/>
    <n v="45.3125"/>
    <n v="113.28125"/>
    <n v="13.59375"/>
    <n v="0"/>
    <n v="820.15625"/>
    <n v="181"/>
    <n v="0"/>
    <n v="0"/>
    <n v="0"/>
    <n v="0"/>
    <n v="136"/>
    <n v="0"/>
    <n v="7"/>
    <n v="0"/>
    <n v="10"/>
    <n v="25"/>
    <n v="3"/>
    <n v="0"/>
    <n v="181"/>
    <x v="1"/>
    <s v="Decisión del directorio/propietarios de la empresa"/>
    <m/>
    <x v="0"/>
    <s v="Decisión del directorio/propietarios de la empresa"/>
    <m/>
    <x v="1"/>
    <s v="Decisión del directorio/propietarios de la empresa"/>
    <m/>
    <x v="0"/>
    <m/>
    <m/>
    <x v="0"/>
    <m/>
    <m/>
    <x v="1"/>
    <m/>
    <n v="4321"/>
    <s v="OPERARIO DE ALMACENAMIENTO"/>
    <s v="Sí"/>
    <s v="Sí"/>
    <s v="No"/>
    <m/>
    <m/>
    <m/>
    <m/>
    <m/>
    <m/>
    <m/>
    <m/>
    <m/>
    <m/>
    <s v="Candidatos sin habilidades blandas o socioemocionales (proactividad, actitud de aprendizaje, compromiso, entre otros)"/>
    <m/>
    <m/>
    <m/>
    <m/>
    <s v="Otra"/>
    <s v="NO QUIEREN HACER ESFUERZO FÍSICO"/>
    <m/>
    <m/>
    <m/>
    <m/>
    <m/>
    <m/>
    <m/>
    <m/>
    <m/>
    <m/>
    <m/>
    <m/>
    <m/>
    <m/>
    <m/>
    <m/>
    <m/>
    <m/>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0"/>
    <x v="0"/>
    <x v="0"/>
    <x v="1"/>
    <x v="1"/>
    <x v="0"/>
    <x v="0"/>
    <x v="0"/>
    <x v="0"/>
    <x v="0"/>
    <x v="1"/>
    <x v="1"/>
    <x v="0"/>
    <m/>
    <m/>
    <m/>
    <s v="Redes sociales de la empresa (Facebook, Twitter, Instagram, etc)"/>
    <m/>
    <m/>
    <s v="Recomendaciones de trabajadores de la empresa u otros actores"/>
    <m/>
    <s v="Ferias de empleo"/>
    <m/>
    <s v="Contactos personales del empleador"/>
    <s v="Banco de currículos de la empresa"/>
    <m/>
    <m/>
    <x v="0"/>
    <x v="0"/>
    <x v="0"/>
    <x v="1"/>
    <x v="0"/>
    <x v="1"/>
    <x v="0"/>
    <x v="1"/>
    <x v="2"/>
    <x v="2"/>
    <s v="Ninguna"/>
    <m/>
    <m/>
    <m/>
    <m/>
    <m/>
    <m/>
    <x v="1"/>
    <m/>
    <s v="Ambos"/>
    <x v="1"/>
    <m/>
    <m/>
    <m/>
    <x v="0"/>
    <x v="0"/>
    <x v="0"/>
    <x v="0"/>
    <x v="1"/>
    <x v="0"/>
    <m/>
    <m/>
    <x v="2"/>
    <s v="Poco probable"/>
    <s v="Poco probable"/>
    <s v="Poco probable"/>
    <s v="Probable"/>
    <s v="Probable"/>
    <x v="0"/>
    <s v="OPERARIO DE ALMACENAMIENTO"/>
    <n v="4321"/>
    <n v="20"/>
    <n v="20"/>
    <n v="20"/>
    <n v="20"/>
    <n v="20"/>
    <m/>
    <m/>
    <m/>
    <m/>
    <m/>
    <m/>
    <m/>
    <m/>
    <m/>
    <m/>
    <m/>
    <m/>
    <m/>
    <m/>
    <m/>
    <m/>
    <m/>
    <m/>
    <m/>
    <m/>
    <m/>
    <m/>
    <m/>
    <m/>
    <m/>
    <m/>
    <m/>
    <m/>
    <x v="0"/>
    <m/>
    <m/>
    <m/>
    <m/>
    <m/>
    <m/>
    <m/>
    <m/>
    <m/>
    <x v="1"/>
    <x v="1"/>
    <x v="0"/>
    <x v="0"/>
    <x v="0"/>
    <x v="1"/>
    <x v="0"/>
    <x v="0"/>
    <m/>
    <x v="0"/>
    <s v="ESTRATEGIA DE VENTAS PARA RUBRO MAYORISTA"/>
    <s v="Técnicas de ventas"/>
    <s v="CALL CENTER"/>
    <n v="4222"/>
    <m/>
    <m/>
    <m/>
    <m/>
    <m/>
    <m/>
    <m/>
    <m/>
    <m/>
    <m/>
    <m/>
    <m/>
    <m/>
    <m/>
    <m/>
    <m/>
    <m/>
    <m/>
    <m/>
    <m/>
    <s v="No"/>
    <m/>
    <m/>
    <m/>
    <m/>
    <m/>
    <x v="0"/>
    <s v="Muy importante"/>
    <s v="Muy importante"/>
    <s v="Muy importante"/>
    <s v="Muy importante"/>
    <s v="Muy importante"/>
    <s v="Muy importante"/>
    <s v="Muy importante"/>
    <s v="Ninguna"/>
    <m/>
    <x v="0"/>
    <x v="1"/>
    <x v="0"/>
    <x v="0"/>
    <x v="0"/>
    <x v="0"/>
    <x v="0"/>
    <x v="0"/>
    <x v="0"/>
    <x v="0"/>
    <x v="0"/>
    <x v="0"/>
    <m/>
    <s v="Gerente / Directivo"/>
    <m/>
    <n v="19"/>
    <n v="16"/>
    <s v="Completo"/>
    <m/>
    <m/>
    <m/>
    <m/>
    <m/>
    <m/>
    <m/>
    <s v="51 y más personas ocupadas"/>
    <s v="51 y más personas ocupadas"/>
    <x v="2"/>
    <s v="Comercio"/>
    <x v="0"/>
    <x v="0"/>
    <x v="0"/>
    <x v="1"/>
    <x v="0"/>
    <x v="0"/>
    <x v="0"/>
    <x v="0"/>
    <x v="0"/>
    <x v="0"/>
    <x v="1"/>
    <x v="0"/>
    <x v="1"/>
    <x v="0"/>
    <x v="0"/>
    <x v="0"/>
    <x v="0"/>
    <x v="0"/>
    <x v="0"/>
    <x v="1"/>
    <x v="0"/>
    <x v="0"/>
    <x v="0"/>
    <x v="0"/>
    <x v="0"/>
    <x v="0"/>
    <x v="0"/>
    <s v="VENTA"/>
    <m/>
    <m/>
    <m/>
    <m/>
    <m/>
    <s v="ADMINISTRACIÓN Y GESTIÓN"/>
    <m/>
    <m/>
    <m/>
    <m/>
    <m/>
    <n v="4.53125"/>
    <x v="1"/>
    <x v="2"/>
    <x v="0"/>
    <x v="0"/>
    <x v="0"/>
    <s v="Total"/>
  </r>
  <r>
    <n v="33130"/>
    <x v="0"/>
    <x v="0"/>
    <s v="Recoleta"/>
    <n v="73100"/>
    <s v="SERVICIOS PUBLICITARIOS"/>
    <s v="Servicio"/>
    <s v="Servicios a las empresas"/>
    <s v="Pequeñas (11 a 30 personas ocupadas)"/>
    <n v="4072024"/>
    <n v="4"/>
    <s v="Julio"/>
    <s v="Año Resultado Final"/>
    <n v="9"/>
    <n v="18"/>
    <n v="4072024"/>
    <n v="4"/>
    <s v="Julio"/>
    <s v="Año Resultado Final"/>
    <n v="2010"/>
    <n v="13"/>
    <x v="0"/>
    <s v="ACTIVIDADES PUBLICITARIAS"/>
    <s v="Actividades publicitarias"/>
    <s v="Único"/>
    <x v="0"/>
    <m/>
    <m/>
    <n v="9"/>
    <n v="9"/>
    <n v="7"/>
    <n v="2"/>
    <n v="92.8805970149253"/>
    <n v="26.537313432835798"/>
    <n v="0"/>
    <n v="0"/>
    <n v="0"/>
    <n v="0"/>
    <n v="39.805970149253696"/>
    <n v="0"/>
    <n v="0"/>
    <n v="0"/>
    <n v="79.611940298507392"/>
    <n v="0"/>
    <n v="0"/>
    <n v="0"/>
    <n v="119.41791044776109"/>
    <n v="9"/>
    <n v="0"/>
    <n v="0"/>
    <n v="0"/>
    <n v="0"/>
    <n v="3"/>
    <n v="0"/>
    <n v="0"/>
    <n v="0"/>
    <n v="6"/>
    <n v="0"/>
    <n v="0"/>
    <n v="0"/>
    <n v="9"/>
    <x v="0"/>
    <m/>
    <m/>
    <x v="1"/>
    <m/>
    <m/>
    <x v="0"/>
    <m/>
    <m/>
    <x v="0"/>
    <m/>
    <m/>
    <x v="0"/>
    <m/>
    <m/>
    <x v="1"/>
    <m/>
    <n v="7322"/>
    <s v="PLOTEADOR"/>
    <s v="Sí"/>
    <s v="No"/>
    <s v="Sí"/>
    <n v="7522"/>
    <s v="CARPINTERO PUBLICITARIO PARA ARMAR MUEBLES PUBLICITARIOS"/>
    <s v="Sí"/>
    <s v="No"/>
    <s v="No"/>
    <m/>
    <m/>
    <m/>
    <m/>
    <m/>
    <m/>
    <m/>
    <m/>
    <m/>
    <m/>
    <m/>
    <m/>
    <m/>
    <m/>
    <m/>
    <m/>
    <m/>
    <m/>
    <m/>
    <m/>
    <m/>
    <m/>
    <m/>
    <m/>
    <m/>
    <m/>
    <m/>
    <m/>
    <m/>
    <m/>
    <m/>
    <m/>
    <m/>
    <m/>
    <m/>
    <m/>
    <m/>
    <m/>
    <m/>
    <x v="0"/>
    <x v="1"/>
    <x v="0"/>
    <x v="0"/>
    <x v="0"/>
    <x v="0"/>
    <x v="0"/>
    <x v="1"/>
    <x v="1"/>
    <x v="0"/>
    <x v="0"/>
    <x v="0"/>
    <x v="0"/>
    <m/>
    <m/>
    <m/>
    <s v="Redes sociales de la empresa (Facebook, Twitter, Instagram, etc)"/>
    <m/>
    <s v="Redes de profesionales o egresados"/>
    <s v="Recomendaciones de trabajadores de la empresa u otros actores"/>
    <m/>
    <m/>
    <m/>
    <s v="Contactos personales del empleador"/>
    <m/>
    <m/>
    <m/>
    <x v="0"/>
    <x v="0"/>
    <x v="0"/>
    <x v="1"/>
    <x v="0"/>
    <x v="1"/>
    <x v="0"/>
    <x v="0"/>
    <x v="0"/>
    <x v="1"/>
    <s v="Ninguna"/>
    <m/>
    <m/>
    <m/>
    <m/>
    <m/>
    <m/>
    <x v="1"/>
    <m/>
    <m/>
    <x v="0"/>
    <m/>
    <m/>
    <m/>
    <x v="1"/>
    <x v="1"/>
    <x v="1"/>
    <x v="0"/>
    <x v="0"/>
    <x v="1"/>
    <m/>
    <m/>
    <x v="2"/>
    <s v="Probable"/>
    <s v="Poco probable"/>
    <s v="Poco probable"/>
    <s v="Probable"/>
    <s v="Probable"/>
    <x v="0"/>
    <s v="operador de maquinas de corte para publicidad"/>
    <n v="7323"/>
    <n v="1"/>
    <n v="2"/>
    <n v="0"/>
    <n v="0"/>
    <n v="0"/>
    <m/>
    <m/>
    <m/>
    <m/>
    <m/>
    <m/>
    <m/>
    <m/>
    <m/>
    <m/>
    <m/>
    <m/>
    <m/>
    <m/>
    <m/>
    <m/>
    <m/>
    <m/>
    <m/>
    <m/>
    <m/>
    <m/>
    <m/>
    <m/>
    <m/>
    <m/>
    <m/>
    <m/>
    <x v="0"/>
    <m/>
    <m/>
    <m/>
    <m/>
    <m/>
    <m/>
    <m/>
    <m/>
    <m/>
    <x v="0"/>
    <x v="0"/>
    <x v="0"/>
    <x v="1"/>
    <x v="0"/>
    <x v="0"/>
    <x v="0"/>
    <x v="0"/>
    <m/>
    <x v="1"/>
    <m/>
    <m/>
    <m/>
    <m/>
    <m/>
    <m/>
    <m/>
    <m/>
    <m/>
    <m/>
    <m/>
    <m/>
    <m/>
    <m/>
    <m/>
    <m/>
    <m/>
    <m/>
    <m/>
    <m/>
    <m/>
    <m/>
    <m/>
    <m/>
    <m/>
    <m/>
    <m/>
    <m/>
    <m/>
    <m/>
    <x v="1"/>
    <s v="Importante"/>
    <s v="Importante"/>
    <s v="Importante"/>
    <s v="Importante"/>
    <s v="Importante"/>
    <s v="Importante"/>
    <s v="Importante"/>
    <s v="Ninguna"/>
    <m/>
    <x v="2"/>
    <x v="2"/>
    <x v="0"/>
    <x v="0"/>
    <x v="0"/>
    <x v="0"/>
    <x v="1"/>
    <x v="1"/>
    <x v="0"/>
    <x v="1"/>
    <x v="0"/>
    <x v="0"/>
    <m/>
    <s v="Gerente / Directivo"/>
    <m/>
    <n v="10"/>
    <n v="33"/>
    <s v="Completo"/>
    <m/>
    <m/>
    <m/>
    <m/>
    <m/>
    <m/>
    <m/>
    <s v="5 a 10 personas ocupadas"/>
    <s v="5 a 10 personas ocupadas"/>
    <x v="0"/>
    <s v="Servicios a las empresas"/>
    <x v="0"/>
    <x v="0"/>
    <x v="0"/>
    <x v="0"/>
    <x v="0"/>
    <x v="0"/>
    <x v="1"/>
    <x v="0"/>
    <x v="0"/>
    <x v="0"/>
    <x v="1"/>
    <x v="0"/>
    <x v="0"/>
    <x v="0"/>
    <x v="0"/>
    <x v="1"/>
    <x v="0"/>
    <x v="0"/>
    <x v="0"/>
    <x v="1"/>
    <x v="0"/>
    <x v="1"/>
    <x v="0"/>
    <x v="0"/>
    <x v="0"/>
    <x v="0"/>
    <x v="0"/>
    <m/>
    <m/>
    <m/>
    <m/>
    <m/>
    <m/>
    <m/>
    <m/>
    <m/>
    <m/>
    <m/>
    <m/>
    <n v="13.268656716417899"/>
    <x v="1"/>
    <x v="1"/>
    <x v="0"/>
    <x v="0"/>
    <x v="1"/>
    <s v="Total"/>
  </r>
  <r>
    <n v="33135"/>
    <x v="0"/>
    <x v="0"/>
    <s v="Recoleta"/>
    <n v="18110"/>
    <s v="ACTIVIDADES DE IMPRESION SOBRE PAPEL"/>
    <s v="Industria"/>
    <s v="Manufactura"/>
    <s v="Pequeñas (11 a 30 personas ocupadas)"/>
    <n v="15072024"/>
    <n v="15"/>
    <s v="Julio"/>
    <s v="Año Resultado Final"/>
    <n v="13"/>
    <n v="52"/>
    <n v="15072024"/>
    <n v="15"/>
    <s v="Julio"/>
    <s v="Año Resultado Final"/>
    <n v="2007"/>
    <n v="16"/>
    <x v="0"/>
    <s v="ACTIVIDADES DE IMPRESION EN GENERAL SOBRE PAPEL Y CARTON"/>
    <s v="Actividades de impresión"/>
    <s v="Único"/>
    <x v="0"/>
    <m/>
    <m/>
    <n v="15"/>
    <n v="15"/>
    <n v="9"/>
    <n v="6"/>
    <n v="71.808510638297889"/>
    <n v="47.872340425531924"/>
    <n v="0"/>
    <n v="0"/>
    <n v="0"/>
    <n v="0"/>
    <n v="95.744680851063848"/>
    <n v="0"/>
    <n v="0"/>
    <n v="0"/>
    <n v="0"/>
    <n v="23.936170212765962"/>
    <n v="0"/>
    <n v="0"/>
    <n v="119.68085106382981"/>
    <n v="15"/>
    <n v="0"/>
    <n v="0"/>
    <n v="0"/>
    <n v="0"/>
    <n v="12"/>
    <n v="0"/>
    <n v="0"/>
    <n v="0"/>
    <n v="0"/>
    <n v="3"/>
    <n v="0"/>
    <n v="0"/>
    <n v="15"/>
    <x v="0"/>
    <m/>
    <m/>
    <x v="1"/>
    <m/>
    <m/>
    <x v="0"/>
    <m/>
    <m/>
    <x v="0"/>
    <m/>
    <m/>
    <x v="0"/>
    <m/>
    <m/>
    <x v="0"/>
    <m/>
    <m/>
    <m/>
    <m/>
    <m/>
    <m/>
    <m/>
    <m/>
    <m/>
    <m/>
    <m/>
    <m/>
    <m/>
    <m/>
    <m/>
    <m/>
    <m/>
    <m/>
    <m/>
    <m/>
    <m/>
    <m/>
    <m/>
    <m/>
    <m/>
    <m/>
    <m/>
    <m/>
    <m/>
    <m/>
    <m/>
    <m/>
    <m/>
    <m/>
    <m/>
    <m/>
    <m/>
    <m/>
    <m/>
    <m/>
    <m/>
    <m/>
    <m/>
    <m/>
    <m/>
    <m/>
    <m/>
    <m/>
    <m/>
    <m/>
    <x v="0"/>
    <x v="0"/>
    <x v="0"/>
    <x v="1"/>
    <x v="0"/>
    <x v="1"/>
    <x v="0"/>
    <x v="1"/>
    <x v="0"/>
    <x v="0"/>
    <x v="0"/>
    <x v="1"/>
    <x v="0"/>
    <m/>
    <m/>
    <m/>
    <s v="Redes sociales de la empresa (Facebook, Twitter, Instagram, etc)"/>
    <m/>
    <m/>
    <s v="Recomendaciones de trabajadores de la empresa u otros actores"/>
    <m/>
    <m/>
    <m/>
    <s v="Contactos personales del empleador"/>
    <s v="Banco de currículos de la empresa"/>
    <m/>
    <m/>
    <x v="0"/>
    <x v="0"/>
    <x v="0"/>
    <x v="0"/>
    <x v="0"/>
    <x v="0"/>
    <x v="0"/>
    <x v="0"/>
    <x v="1"/>
    <x v="0"/>
    <s v="Ninguna"/>
    <m/>
    <m/>
    <m/>
    <m/>
    <s v="Ambos"/>
    <m/>
    <x v="2"/>
    <m/>
    <m/>
    <x v="1"/>
    <s v="Ambos"/>
    <m/>
    <m/>
    <x v="1"/>
    <x v="0"/>
    <x v="1"/>
    <x v="0"/>
    <x v="0"/>
    <x v="0"/>
    <m/>
    <m/>
    <x v="2"/>
    <s v="Poco probable"/>
    <s v="Poco probable"/>
    <s v="Poco probable"/>
    <s v="Muy probable"/>
    <s v="Muy probable"/>
    <x v="0"/>
    <s v="OPERADOR DE MAQUINAS DE IMPRESION SOBRE PAPEL"/>
    <n v="7322"/>
    <n v="3"/>
    <n v="0"/>
    <n v="0"/>
    <n v="0"/>
    <n v="0"/>
    <s v="OPERADOR DE MAQUINA DE TROQUELADO"/>
    <n v="7322"/>
    <n v="2"/>
    <n v="0"/>
    <n v="0"/>
    <n v="0"/>
    <n v="0"/>
    <m/>
    <m/>
    <m/>
    <m/>
    <m/>
    <m/>
    <m/>
    <m/>
    <m/>
    <m/>
    <m/>
    <m/>
    <m/>
    <m/>
    <m/>
    <m/>
    <m/>
    <m/>
    <m/>
    <m/>
    <m/>
    <x v="0"/>
    <m/>
    <m/>
    <m/>
    <m/>
    <m/>
    <m/>
    <m/>
    <m/>
    <m/>
    <x v="0"/>
    <x v="0"/>
    <x v="0"/>
    <x v="0"/>
    <x v="1"/>
    <x v="1"/>
    <x v="0"/>
    <x v="0"/>
    <m/>
    <x v="0"/>
    <s v="CONOCIMIENTOS TECNICOS DE MANEJO DE MAQUINAS DE IMPRESION"/>
    <s v="Serigrafía"/>
    <s v="OPERADOR DE MAQUINAS DE IMPRESION SOBRE PAPEL"/>
    <n v="7322"/>
    <s v="CONOCIMIENTOS TECNICOS DE MANEJO DE MAQUINA DE TROQUELADO"/>
    <s v="Serigrafía"/>
    <s v="OPERARIO DE MAQUINA DE TROQUELADO"/>
    <n v="7322"/>
    <s v="MANEJO BASICO DE MAQUINARIAS DE CORTE PARA CARTON"/>
    <s v="Operación y mantenimiento de maquinarias industriales"/>
    <s v="OPERADOR DE MAQUINA DE CORTE"/>
    <n v="8143"/>
    <m/>
    <m/>
    <m/>
    <m/>
    <m/>
    <m/>
    <m/>
    <m/>
    <m/>
    <m/>
    <m/>
    <m/>
    <s v="Si"/>
    <s v="Si"/>
    <s v="No"/>
    <m/>
    <m/>
    <m/>
    <x v="0"/>
    <s v="Importante"/>
    <s v="Importante"/>
    <s v="Importante"/>
    <s v="Muy importante"/>
    <s v="Importante"/>
    <s v="Muy importante"/>
    <s v="Muy importante"/>
    <s v="Ninguna"/>
    <m/>
    <x v="2"/>
    <x v="2"/>
    <x v="0"/>
    <x v="0"/>
    <x v="0"/>
    <x v="0"/>
    <x v="0"/>
    <x v="0"/>
    <x v="0"/>
    <x v="0"/>
    <x v="0"/>
    <x v="0"/>
    <m/>
    <s v="Gerente / Directivo"/>
    <m/>
    <n v="17"/>
    <n v="51"/>
    <s v="Completo"/>
    <m/>
    <m/>
    <m/>
    <m/>
    <m/>
    <m/>
    <m/>
    <s v="11 a 30 personas ocupadas"/>
    <s v="11 a 30 personas ocupadas"/>
    <x v="1"/>
    <s v="Manufactura"/>
    <x v="0"/>
    <x v="0"/>
    <x v="0"/>
    <x v="0"/>
    <x v="0"/>
    <x v="0"/>
    <x v="0"/>
    <x v="0"/>
    <x v="0"/>
    <x v="0"/>
    <x v="1"/>
    <x v="0"/>
    <x v="0"/>
    <x v="0"/>
    <x v="0"/>
    <x v="1"/>
    <x v="0"/>
    <x v="0"/>
    <x v="0"/>
    <x v="1"/>
    <x v="0"/>
    <x v="1"/>
    <x v="0"/>
    <x v="0"/>
    <x v="1"/>
    <x v="1"/>
    <x v="0"/>
    <s v="INDUSTRIAS GRÁFICAS"/>
    <s v="INDUSTRIAS GRÁFICAS"/>
    <s v="INDUSTRIAS GRÁFICAS"/>
    <m/>
    <m/>
    <m/>
    <s v="INDUSTRIAS GRÁFICAS"/>
    <s v="INDUSTRIAS GRÁFICAS"/>
    <s v="INDUSTRIAS GRÁFICAS"/>
    <m/>
    <m/>
    <m/>
    <n v="7.9787234042553203"/>
    <x v="0"/>
    <x v="0"/>
    <x v="0"/>
    <x v="0"/>
    <x v="0"/>
    <s v="Total"/>
  </r>
  <r>
    <n v="33146"/>
    <x v="0"/>
    <x v="0"/>
    <s v="Recoleta"/>
    <n v="47523"/>
    <s v="COMERCIO AL POR MENOR DE MATERIALES DE CONSTRUCCION"/>
    <s v="Comercio"/>
    <s v="Comercio"/>
    <s v="Medianas (31 a 50 personas ocupadas)"/>
    <n v="4062024"/>
    <n v="4"/>
    <s v="Junio"/>
    <s v="Año Resultado Final"/>
    <n v="13"/>
    <n v="49"/>
    <n v="31072024"/>
    <n v="31"/>
    <s v="Julio"/>
    <s v="Año Resultado Final"/>
    <n v="1990"/>
    <n v="33"/>
    <x v="1"/>
    <s v="VENTAS DE MATERIALES DE CONSTRUCCIÓN AL POR MENOR"/>
    <s v="Comercio al por menor de otros materiales de construcción tales como ladrillos, madera, equipo sanitario"/>
    <s v="Único"/>
    <x v="0"/>
    <m/>
    <m/>
    <n v="20"/>
    <n v="20"/>
    <n v="17"/>
    <n v="3"/>
    <n v="526.34615384615449"/>
    <n v="92.8846153846155"/>
    <n v="0"/>
    <n v="0"/>
    <n v="0"/>
    <n v="0"/>
    <n v="464.42307692307747"/>
    <n v="0"/>
    <n v="0"/>
    <n v="0"/>
    <n v="61.923076923076998"/>
    <n v="92.8846153846155"/>
    <n v="0"/>
    <n v="0"/>
    <n v="619.23076923076997"/>
    <n v="20"/>
    <n v="0"/>
    <n v="0"/>
    <n v="0"/>
    <n v="0"/>
    <n v="15"/>
    <n v="0"/>
    <n v="0"/>
    <n v="0"/>
    <n v="2"/>
    <n v="3"/>
    <n v="0"/>
    <n v="0"/>
    <n v="20"/>
    <x v="0"/>
    <m/>
    <m/>
    <x v="1"/>
    <m/>
    <m/>
    <x v="0"/>
    <m/>
    <m/>
    <x v="0"/>
    <m/>
    <m/>
    <x v="0"/>
    <m/>
    <m/>
    <x v="1"/>
    <m/>
    <n v="8332"/>
    <s v="CHOFER PROFESIONAL CATEGORIA B SUPERIOR"/>
    <s v="Sí"/>
    <s v="Sí"/>
    <s v="Sí"/>
    <n v="9333"/>
    <s v="AYUDANTE DE REPARTO"/>
    <s v="Sí"/>
    <s v="No"/>
    <s v="No"/>
    <m/>
    <m/>
    <m/>
    <m/>
    <s v="Candidatos sin capacitación o habilidades técnicas necesarios"/>
    <s v="Candidatos sin habilidades blandas o socioemocionales (proactividad, actitud de aprendizaje, compromiso, entre otros)"/>
    <m/>
    <s v="Candidatos con falt de experiencia laboral"/>
    <m/>
    <m/>
    <m/>
    <m/>
    <m/>
    <m/>
    <m/>
    <m/>
    <m/>
    <m/>
    <m/>
    <m/>
    <m/>
    <m/>
    <m/>
    <m/>
    <m/>
    <m/>
    <m/>
    <m/>
    <m/>
    <m/>
    <m/>
    <m/>
    <m/>
    <s v="Incorporar trabajadores temporales a través de agencias"/>
    <m/>
    <s v="Aumentar los esfuerzos en el reclutamiento (más divulgación de la vacante, más bolsas de empleo)"/>
    <m/>
    <m/>
    <m/>
    <x v="0"/>
    <x v="0"/>
    <x v="0"/>
    <x v="1"/>
    <x v="0"/>
    <x v="0"/>
    <x v="0"/>
    <x v="0"/>
    <x v="0"/>
    <x v="0"/>
    <x v="0"/>
    <x v="1"/>
    <x v="1"/>
    <s v="FUERZA FISICA"/>
    <m/>
    <m/>
    <s v="Redes sociales de la empresa (Facebook, Twitter, Instagram, etc)"/>
    <m/>
    <m/>
    <s v="Recomendaciones de trabajadores de la empresa u otros actores"/>
    <m/>
    <m/>
    <m/>
    <s v="Contactos personales del empleador"/>
    <s v="Banco de currículos de la empresa"/>
    <m/>
    <m/>
    <x v="0"/>
    <x v="0"/>
    <x v="0"/>
    <x v="1"/>
    <x v="0"/>
    <x v="0"/>
    <x v="0"/>
    <x v="0"/>
    <x v="1"/>
    <x v="1"/>
    <s v="Ninguna"/>
    <m/>
    <m/>
    <m/>
    <m/>
    <m/>
    <m/>
    <x v="0"/>
    <m/>
    <m/>
    <x v="1"/>
    <m/>
    <m/>
    <m/>
    <x v="1"/>
    <x v="1"/>
    <x v="0"/>
    <x v="1"/>
    <x v="1"/>
    <x v="1"/>
    <m/>
    <m/>
    <x v="2"/>
    <s v="Probable"/>
    <s v="Probable"/>
    <s v="Poco probable"/>
    <s v="Probable"/>
    <s v="Poco probable"/>
    <x v="2"/>
    <m/>
    <m/>
    <m/>
    <m/>
    <m/>
    <m/>
    <m/>
    <m/>
    <m/>
    <m/>
    <m/>
    <m/>
    <m/>
    <m/>
    <m/>
    <m/>
    <m/>
    <m/>
    <m/>
    <m/>
    <m/>
    <m/>
    <m/>
    <m/>
    <m/>
    <m/>
    <m/>
    <m/>
    <m/>
    <m/>
    <m/>
    <m/>
    <m/>
    <m/>
    <m/>
    <x v="0"/>
    <m/>
    <m/>
    <m/>
    <m/>
    <m/>
    <m/>
    <m/>
    <m/>
    <m/>
    <x v="0"/>
    <x v="0"/>
    <x v="0"/>
    <x v="0"/>
    <x v="1"/>
    <x v="1"/>
    <x v="0"/>
    <x v="0"/>
    <m/>
    <x v="1"/>
    <m/>
    <m/>
    <m/>
    <m/>
    <m/>
    <m/>
    <m/>
    <m/>
    <m/>
    <m/>
    <m/>
    <m/>
    <m/>
    <m/>
    <m/>
    <m/>
    <m/>
    <m/>
    <m/>
    <m/>
    <m/>
    <m/>
    <m/>
    <m/>
    <m/>
    <m/>
    <m/>
    <m/>
    <m/>
    <m/>
    <x v="0"/>
    <s v="Muy importante"/>
    <s v="Poco importante"/>
    <s v="Importante"/>
    <s v="Importante"/>
    <s v="Importante"/>
    <s v="Muy importante"/>
    <s v="Muy importante"/>
    <s v="Ninguna"/>
    <m/>
    <x v="0"/>
    <x v="2"/>
    <x v="0"/>
    <x v="0"/>
    <x v="2"/>
    <x v="0"/>
    <x v="0"/>
    <x v="0"/>
    <x v="0"/>
    <x v="1"/>
    <x v="0"/>
    <x v="0"/>
    <m/>
    <s v="Jefe / Encargado (no propietario)"/>
    <m/>
    <n v="15"/>
    <n v="26"/>
    <s v="Completo"/>
    <m/>
    <m/>
    <m/>
    <m/>
    <m/>
    <m/>
    <m/>
    <s v="11 a 30 personas ocupadas"/>
    <s v="11 a 30 personas ocupadas"/>
    <x v="2"/>
    <s v="Comercio"/>
    <x v="0"/>
    <x v="0"/>
    <x v="0"/>
    <x v="0"/>
    <x v="0"/>
    <x v="0"/>
    <x v="0"/>
    <x v="1"/>
    <x v="1"/>
    <x v="0"/>
    <x v="1"/>
    <x v="0"/>
    <x v="0"/>
    <x v="0"/>
    <x v="0"/>
    <x v="0"/>
    <x v="0"/>
    <x v="0"/>
    <x v="0"/>
    <x v="1"/>
    <x v="0"/>
    <x v="1"/>
    <x v="0"/>
    <x v="0"/>
    <x v="0"/>
    <x v="0"/>
    <x v="0"/>
    <m/>
    <m/>
    <m/>
    <m/>
    <m/>
    <m/>
    <m/>
    <m/>
    <m/>
    <m/>
    <m/>
    <m/>
    <n v="30.961538461538499"/>
    <x v="1"/>
    <x v="2"/>
    <x v="0"/>
    <x v="0"/>
    <x v="1"/>
    <s v="Total"/>
  </r>
  <r>
    <n v="33170"/>
    <x v="0"/>
    <x v="0"/>
    <s v="Recoleta"/>
    <n v="18110"/>
    <s v="ACTIVIDADES RELACIONADOS CON LA IMPRESION(IMPRENTA-LITOGRAFIA)"/>
    <s v="Industria"/>
    <s v="Manufactura"/>
    <s v="Micro (5 a 10 personas ocupadas)"/>
    <n v="4062024"/>
    <n v="4"/>
    <s v="Junio"/>
    <s v="Año Resultado Final"/>
    <n v="10"/>
    <n v="58"/>
    <n v="31072024"/>
    <n v="31"/>
    <s v="Julio"/>
    <s v="Año Resultado Final"/>
    <n v="1995"/>
    <n v="28"/>
    <x v="2"/>
    <s v="SERVICIO DE IMPRENTA"/>
    <s v="Actividades de impresión"/>
    <s v="Único"/>
    <x v="0"/>
    <m/>
    <m/>
    <n v="8"/>
    <n v="8"/>
    <n v="7"/>
    <n v="1"/>
    <n v="67.242424242424278"/>
    <n v="9.6060606060606109"/>
    <n v="0"/>
    <n v="0"/>
    <n v="0"/>
    <n v="0"/>
    <n v="67.242424242424278"/>
    <n v="0"/>
    <n v="0"/>
    <n v="0"/>
    <n v="0"/>
    <n v="9.6060606060606109"/>
    <n v="0"/>
    <n v="0"/>
    <n v="76.848484848484887"/>
    <n v="8"/>
    <n v="0"/>
    <n v="0"/>
    <n v="0"/>
    <n v="0"/>
    <n v="7"/>
    <n v="0"/>
    <n v="0"/>
    <n v="0"/>
    <n v="0"/>
    <n v="1"/>
    <n v="0"/>
    <n v="0"/>
    <n v="8"/>
    <x v="0"/>
    <m/>
    <m/>
    <x v="1"/>
    <m/>
    <m/>
    <x v="0"/>
    <m/>
    <m/>
    <x v="0"/>
    <m/>
    <m/>
    <x v="0"/>
    <m/>
    <m/>
    <x v="0"/>
    <m/>
    <m/>
    <m/>
    <m/>
    <m/>
    <m/>
    <m/>
    <m/>
    <m/>
    <m/>
    <m/>
    <m/>
    <m/>
    <m/>
    <m/>
    <m/>
    <m/>
    <m/>
    <m/>
    <m/>
    <m/>
    <m/>
    <m/>
    <m/>
    <m/>
    <m/>
    <m/>
    <m/>
    <m/>
    <m/>
    <m/>
    <m/>
    <m/>
    <m/>
    <m/>
    <m/>
    <m/>
    <m/>
    <m/>
    <m/>
    <m/>
    <m/>
    <m/>
    <m/>
    <m/>
    <m/>
    <m/>
    <m/>
    <m/>
    <m/>
    <x v="0"/>
    <x v="0"/>
    <x v="0"/>
    <x v="1"/>
    <x v="0"/>
    <x v="0"/>
    <x v="0"/>
    <x v="0"/>
    <x v="0"/>
    <x v="0"/>
    <x v="0"/>
    <x v="1"/>
    <x v="0"/>
    <m/>
    <s v="Anuncio en un medio de prensa impreso"/>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0"/>
    <x v="0"/>
    <x v="1"/>
    <x v="0"/>
    <x v="1"/>
    <x v="0"/>
    <x v="0"/>
    <s v="Ninguna"/>
    <m/>
    <m/>
    <m/>
    <m/>
    <s v="Nuevas contrataciones"/>
    <m/>
    <x v="1"/>
    <m/>
    <s v="Nuevas contrataciones"/>
    <x v="3"/>
    <s v="Nuevas contrataciones"/>
    <m/>
    <m/>
    <x v="0"/>
    <x v="0"/>
    <x v="0"/>
    <x v="0"/>
    <x v="0"/>
    <x v="0"/>
    <m/>
    <m/>
    <x v="0"/>
    <s v="Poco probable"/>
    <s v="Poco probable"/>
    <s v="Muy probable"/>
    <s v="Probable"/>
    <s v="Muy probable"/>
    <x v="0"/>
    <s v="OPERADOR DE MAQUINA OFFSET"/>
    <n v="7322"/>
    <n v="5"/>
    <n v="0"/>
    <n v="2"/>
    <n v="1"/>
    <n v="2"/>
    <s v="JEFE DE PRODUCCION"/>
    <n v="3122"/>
    <n v="1"/>
    <n v="0"/>
    <n v="0"/>
    <n v="0"/>
    <n v="0"/>
    <m/>
    <m/>
    <m/>
    <m/>
    <m/>
    <m/>
    <m/>
    <m/>
    <m/>
    <m/>
    <m/>
    <m/>
    <m/>
    <m/>
    <m/>
    <m/>
    <m/>
    <m/>
    <m/>
    <m/>
    <m/>
    <x v="0"/>
    <m/>
    <m/>
    <m/>
    <m/>
    <m/>
    <m/>
    <m/>
    <m/>
    <m/>
    <x v="0"/>
    <x v="0"/>
    <x v="0"/>
    <x v="0"/>
    <x v="1"/>
    <x v="1"/>
    <x v="0"/>
    <x v="0"/>
    <m/>
    <x v="0"/>
    <s v="CAPACITACION EN ENCUADERNACION TECNIFICACION"/>
    <s v="Encuadernación y afines"/>
    <s v="OPERADOR DE ENCUADERNACION"/>
    <n v="7323"/>
    <s v="HACER ENVASES DE CAJAS Y CARTONES"/>
    <s v="Operación y mantenimiento de maquinarias industriales"/>
    <s v="EMPAQUETADOR MANUAL"/>
    <n v="9321"/>
    <m/>
    <m/>
    <m/>
    <m/>
    <m/>
    <m/>
    <m/>
    <m/>
    <m/>
    <m/>
    <m/>
    <m/>
    <m/>
    <m/>
    <m/>
    <m/>
    <s v="Si"/>
    <s v="No"/>
    <m/>
    <m/>
    <m/>
    <m/>
    <x v="0"/>
    <s v="Importante"/>
    <s v="Muy importante"/>
    <s v="Muy importante"/>
    <s v="Importante"/>
    <s v="Muy importante"/>
    <s v="Muy importante"/>
    <s v="Importante"/>
    <s v="Ninguna"/>
    <m/>
    <x v="2"/>
    <x v="2"/>
    <x v="0"/>
    <x v="0"/>
    <x v="2"/>
    <x v="0"/>
    <x v="0"/>
    <x v="0"/>
    <x v="0"/>
    <x v="0"/>
    <x v="0"/>
    <x v="0"/>
    <m/>
    <s v="Dueño o propietario"/>
    <m/>
    <n v="13"/>
    <n v="51"/>
    <s v="Completo"/>
    <m/>
    <m/>
    <m/>
    <m/>
    <m/>
    <m/>
    <m/>
    <s v="5 a 10 personas ocupadas"/>
    <s v="5 a 10 personas ocupadas"/>
    <x v="1"/>
    <s v="Manufactura"/>
    <x v="0"/>
    <x v="0"/>
    <x v="0"/>
    <x v="0"/>
    <x v="0"/>
    <x v="0"/>
    <x v="0"/>
    <x v="0"/>
    <x v="0"/>
    <x v="0"/>
    <x v="1"/>
    <x v="1"/>
    <x v="0"/>
    <x v="0"/>
    <x v="0"/>
    <x v="1"/>
    <x v="0"/>
    <x v="0"/>
    <x v="0"/>
    <x v="1"/>
    <x v="0"/>
    <x v="1"/>
    <x v="0"/>
    <x v="0"/>
    <x v="1"/>
    <x v="0"/>
    <x v="1"/>
    <s v="INDUSTRIAS GRÁFICAS"/>
    <s v="INDUSTRIAS GRÁFICAS"/>
    <m/>
    <m/>
    <m/>
    <m/>
    <s v="INDUSTRIAS GRÁFICAS"/>
    <s v="INDUSTRIAS GRÁFICAS"/>
    <m/>
    <m/>
    <m/>
    <m/>
    <n v="9.6060606060606109"/>
    <x v="0"/>
    <x v="0"/>
    <x v="0"/>
    <x v="0"/>
    <x v="0"/>
    <s v="Total"/>
  </r>
  <r>
    <n v="33189"/>
    <x v="0"/>
    <x v="0"/>
    <s v="Recoleta"/>
    <n v="45104"/>
    <s v="COMERCIO AL POR MENOR DE VEHICULOS USADOS"/>
    <s v="Comercio"/>
    <s v="Comercio"/>
    <s v="Micro (5 a 10 personas ocupadas)"/>
    <n v="4062024"/>
    <n v="4"/>
    <s v="Junio"/>
    <s v="Año Resultado Final"/>
    <n v="10"/>
    <n v="3"/>
    <n v="22072024"/>
    <n v="22"/>
    <s v="Julio"/>
    <s v="Año Resultado Final"/>
    <n v="2003"/>
    <n v="20"/>
    <x v="2"/>
    <s v="VENTA DE VEHICULOS USADOS AL POR MENOR"/>
    <s v="Comercio al por menor de vehículos automotores usados"/>
    <s v="Único"/>
    <x v="0"/>
    <m/>
    <m/>
    <n v="12"/>
    <n v="12"/>
    <n v="9"/>
    <n v="3"/>
    <n v="278.65384615384647"/>
    <n v="92.8846153846155"/>
    <n v="0"/>
    <n v="0"/>
    <n v="0"/>
    <n v="30.961538461538499"/>
    <n v="92.8846153846155"/>
    <n v="0"/>
    <n v="30.961538461538499"/>
    <n v="0"/>
    <n v="61.923076923076998"/>
    <n v="123.846153846154"/>
    <n v="0"/>
    <n v="30.961538461538499"/>
    <n v="371.538461538462"/>
    <n v="12"/>
    <n v="0"/>
    <n v="0"/>
    <n v="0"/>
    <n v="1"/>
    <n v="3"/>
    <n v="0"/>
    <n v="1"/>
    <n v="0"/>
    <n v="2"/>
    <n v="4"/>
    <n v="0"/>
    <n v="1"/>
    <n v="12"/>
    <x v="0"/>
    <m/>
    <m/>
    <x v="0"/>
    <s v="Decisión del directorio/propietarios de la empresa"/>
    <m/>
    <x v="0"/>
    <m/>
    <m/>
    <x v="1"/>
    <s v="Decisión del directorio/propietarios de la empresa"/>
    <m/>
    <x v="0"/>
    <m/>
    <m/>
    <x v="1"/>
    <m/>
    <n v="7231"/>
    <s v="ENCARGADO DE TERMINACION ESTETICA DE VEHICULOS"/>
    <s v="Sí"/>
    <s v="No"/>
    <s v="No"/>
    <m/>
    <m/>
    <m/>
    <m/>
    <m/>
    <m/>
    <m/>
    <m/>
    <m/>
    <m/>
    <m/>
    <m/>
    <m/>
    <m/>
    <m/>
    <m/>
    <m/>
    <m/>
    <m/>
    <m/>
    <m/>
    <m/>
    <m/>
    <m/>
    <m/>
    <m/>
    <m/>
    <m/>
    <m/>
    <m/>
    <m/>
    <m/>
    <m/>
    <m/>
    <m/>
    <m/>
    <m/>
    <m/>
    <m/>
    <m/>
    <m/>
    <m/>
    <m/>
    <m/>
    <x v="0"/>
    <x v="0"/>
    <x v="0"/>
    <x v="0"/>
    <x v="1"/>
    <x v="0"/>
    <x v="0"/>
    <x v="1"/>
    <x v="1"/>
    <x v="0"/>
    <x v="0"/>
    <x v="1"/>
    <x v="0"/>
    <m/>
    <m/>
    <s v="Plataforma web privada gratuita (Bolsas de trabajo) (excluyendo redes sociales)"/>
    <s v="Redes sociales de la empresa (Facebook, Twitter, Instagram, etc)"/>
    <m/>
    <m/>
    <s v="Recomendaciones de trabajadores de la empresa u otros actores"/>
    <m/>
    <m/>
    <m/>
    <m/>
    <m/>
    <m/>
    <m/>
    <x v="0"/>
    <x v="0"/>
    <x v="0"/>
    <x v="1"/>
    <x v="0"/>
    <x v="1"/>
    <x v="0"/>
    <x v="2"/>
    <x v="1"/>
    <x v="1"/>
    <s v="Ninguna"/>
    <m/>
    <m/>
    <m/>
    <m/>
    <m/>
    <m/>
    <x v="1"/>
    <m/>
    <m/>
    <x v="1"/>
    <m/>
    <m/>
    <m/>
    <x v="1"/>
    <x v="1"/>
    <x v="1"/>
    <x v="1"/>
    <x v="1"/>
    <x v="1"/>
    <m/>
    <m/>
    <x v="3"/>
    <s v="Poco probable"/>
    <s v="Poco probable"/>
    <s v="Poco probable"/>
    <s v="Poco probable"/>
    <s v="Muy probable"/>
    <x v="2"/>
    <m/>
    <m/>
    <m/>
    <m/>
    <m/>
    <m/>
    <m/>
    <m/>
    <m/>
    <m/>
    <m/>
    <m/>
    <m/>
    <m/>
    <m/>
    <m/>
    <m/>
    <m/>
    <m/>
    <m/>
    <m/>
    <m/>
    <m/>
    <m/>
    <m/>
    <m/>
    <m/>
    <m/>
    <m/>
    <m/>
    <m/>
    <m/>
    <m/>
    <m/>
    <m/>
    <x v="0"/>
    <m/>
    <m/>
    <m/>
    <m/>
    <m/>
    <m/>
    <m/>
    <m/>
    <m/>
    <x v="0"/>
    <x v="0"/>
    <x v="0"/>
    <x v="0"/>
    <x v="1"/>
    <x v="1"/>
    <x v="0"/>
    <x v="0"/>
    <m/>
    <x v="0"/>
    <s v="CAPACITACION EN MANTENIMIENTO DE AIRE ACONDICIONADO DE AUTOMOVILES"/>
    <s v="Técnicas de refrigeracion y climatización"/>
    <s v="ENCARGADO DE MANTENIMIENTO DE VEHICULOS"/>
    <n v="7231"/>
    <s v="MEJORA DE LAS HABILIDADES DE VENTA DE VEHICULOS"/>
    <s v="Técnicas de ventas"/>
    <s v="VENDEDOR DE VEHICULOS"/>
    <n v="5223"/>
    <m/>
    <m/>
    <m/>
    <m/>
    <m/>
    <m/>
    <m/>
    <m/>
    <m/>
    <m/>
    <m/>
    <m/>
    <m/>
    <m/>
    <m/>
    <m/>
    <s v="Si"/>
    <s v="No"/>
    <m/>
    <m/>
    <m/>
    <m/>
    <x v="1"/>
    <s v="Importante"/>
    <s v="Importante"/>
    <s v="Muy importante"/>
    <s v="Muy importante"/>
    <s v="Muy importante"/>
    <s v="Importante"/>
    <s v="Importante"/>
    <s v="Ninguna"/>
    <m/>
    <x v="0"/>
    <x v="2"/>
    <x v="0"/>
    <x v="1"/>
    <x v="0"/>
    <x v="0"/>
    <x v="0"/>
    <x v="0"/>
    <x v="0"/>
    <x v="0"/>
    <x v="0"/>
    <x v="0"/>
    <m/>
    <s v="Administrador/Contador"/>
    <m/>
    <n v="8"/>
    <n v="9"/>
    <s v="Completo"/>
    <m/>
    <m/>
    <m/>
    <m/>
    <m/>
    <m/>
    <m/>
    <s v="11 a 30 personas ocupadas"/>
    <s v="11 a 30 personas ocupadas"/>
    <x v="2"/>
    <s v="Comercio"/>
    <x v="0"/>
    <x v="0"/>
    <x v="0"/>
    <x v="0"/>
    <x v="0"/>
    <x v="0"/>
    <x v="1"/>
    <x v="0"/>
    <x v="0"/>
    <x v="0"/>
    <x v="1"/>
    <x v="0"/>
    <x v="0"/>
    <x v="0"/>
    <x v="0"/>
    <x v="0"/>
    <x v="0"/>
    <x v="0"/>
    <x v="0"/>
    <x v="1"/>
    <x v="0"/>
    <x v="1"/>
    <x v="1"/>
    <x v="0"/>
    <x v="1"/>
    <x v="0"/>
    <x v="0"/>
    <s v="MECANICA AUTOTRIZ"/>
    <s v="VENTA"/>
    <m/>
    <m/>
    <m/>
    <m/>
    <s v="AUTOMOTORES"/>
    <s v="ADMINISTRACIÓN Y GESTIÓN"/>
    <m/>
    <m/>
    <m/>
    <m/>
    <n v="30.961538461538499"/>
    <x v="1"/>
    <x v="1"/>
    <x v="1"/>
    <x v="0"/>
    <x v="0"/>
    <s v="Total"/>
  </r>
  <r>
    <n v="33191"/>
    <x v="0"/>
    <x v="0"/>
    <s v="Recoleta"/>
    <n v="20931"/>
    <s v="FABRICACION DE PRODUCTOS DE LIMPIEZA"/>
    <s v="Industria"/>
    <s v="Manufactura"/>
    <s v="Grandes (con 51 o más personas ocupadas)"/>
    <n v="15072024"/>
    <n v="15"/>
    <s v="Julio"/>
    <s v="Año Resultado Final"/>
    <n v="8"/>
    <n v="46"/>
    <n v="15072024"/>
    <n v="15"/>
    <s v="Julio"/>
    <s v="Año Resultado Final"/>
    <n v="1965"/>
    <n v="58"/>
    <x v="1"/>
    <s v="FABRICACION DE PRODUCTOS DE LIMPIEZA"/>
    <s v="Fabricación de jabones, detergentes y preparados de limpieza"/>
    <s v="Único"/>
    <x v="0"/>
    <m/>
    <m/>
    <n v="179"/>
    <n v="179"/>
    <n v="95"/>
    <n v="84"/>
    <n v="445.76923076923055"/>
    <n v="394.15384615384596"/>
    <n v="0"/>
    <n v="0"/>
    <n v="0"/>
    <n v="0"/>
    <n v="502.07692307692281"/>
    <n v="0"/>
    <n v="9.3846153846153797"/>
    <n v="0"/>
    <n v="93.846153846153797"/>
    <n v="70.384615384615344"/>
    <n v="164.23076923076914"/>
    <n v="0"/>
    <n v="839.92307692307645"/>
    <n v="179"/>
    <n v="0"/>
    <n v="0"/>
    <n v="0"/>
    <n v="0"/>
    <n v="107"/>
    <n v="0"/>
    <n v="2"/>
    <n v="0"/>
    <n v="20"/>
    <n v="15"/>
    <n v="35"/>
    <n v="0"/>
    <n v="179"/>
    <x v="1"/>
    <s v="Decisión del directorio/propietarios de la empresa"/>
    <m/>
    <x v="1"/>
    <m/>
    <m/>
    <x v="1"/>
    <s v="Decisión del directorio/propietarios de la empresa"/>
    <m/>
    <x v="1"/>
    <s v="Decisión del directorio/propietarios de la empresa"/>
    <m/>
    <x v="0"/>
    <m/>
    <m/>
    <x v="1"/>
    <m/>
    <n v="8183"/>
    <s v="AUXILIAR DE ENVASADO DE PRODUCTOS DE LIMPIEZA"/>
    <s v="Sí"/>
    <s v="Sí"/>
    <s v="Sí"/>
    <n v="9334"/>
    <s v="REPOSITOR DE PRODUCTOS DE LIMPIEZA PARA SUPERMERCADOS"/>
    <s v="Sí"/>
    <s v="No"/>
    <s v="Sí"/>
    <n v="9333"/>
    <s v="AUXILIAR DE PRODUCTOS TERMINADOS"/>
    <s v="Sí"/>
    <s v="No"/>
    <m/>
    <s v="Candidatos sin habilidades blandas o socioemocionales (proactividad, actitud de aprendizaje, compromiso, entre otros)"/>
    <m/>
    <m/>
    <s v="Candidatos que no aceptaron las condiciones laborales ofrecidas (ubicación, horario, remuneración)"/>
    <m/>
    <m/>
    <m/>
    <m/>
    <m/>
    <m/>
    <m/>
    <m/>
    <m/>
    <m/>
    <m/>
    <m/>
    <m/>
    <m/>
    <m/>
    <m/>
    <m/>
    <m/>
    <m/>
    <s v="Aumentar la remuneración para hacer la vacante más atractiva"/>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1"/>
    <x v="1"/>
    <x v="0"/>
    <x v="0"/>
    <x v="1"/>
    <x v="0"/>
    <x v="0"/>
    <x v="1"/>
    <x v="1"/>
    <x v="1"/>
    <s v="EDAD 30 A 35 PARA ARRIBA"/>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m/>
    <m/>
    <s v="Banco de currículos de la empresa"/>
    <m/>
    <m/>
    <x v="0"/>
    <x v="0"/>
    <x v="0"/>
    <x v="1"/>
    <x v="0"/>
    <x v="1"/>
    <x v="0"/>
    <x v="2"/>
    <x v="0"/>
    <x v="0"/>
    <s v="Ninguna"/>
    <m/>
    <m/>
    <m/>
    <m/>
    <m/>
    <m/>
    <x v="1"/>
    <m/>
    <m/>
    <x v="2"/>
    <s v="Ambos"/>
    <m/>
    <m/>
    <x v="1"/>
    <x v="0"/>
    <x v="1"/>
    <x v="0"/>
    <x v="1"/>
    <x v="0"/>
    <m/>
    <m/>
    <x v="2"/>
    <s v="Probable"/>
    <s v="Poco probable"/>
    <s v="Poco probable"/>
    <s v="Probable"/>
    <s v="Probable"/>
    <x v="0"/>
    <s v="AUXILIAR DE FABRICA (ENVASADORES)"/>
    <n v="9321"/>
    <n v="40"/>
    <n v="40"/>
    <n v="40"/>
    <n v="0"/>
    <n v="0"/>
    <s v="AUXILIARES DE DEPOSITO (CARGA DE PRODUCTOS EN CAMIONES)"/>
    <n v="9333"/>
    <n v="4"/>
    <n v="4"/>
    <n v="4"/>
    <n v="4"/>
    <n v="4"/>
    <s v="CHOFER REPARTIDOR DE PRODUCTOS DE LIMPIEZA"/>
    <n v="8332"/>
    <n v="4"/>
    <n v="4"/>
    <n v="4"/>
    <n v="4"/>
    <n v="4"/>
    <s v="AUXILIAR DE RRHH"/>
    <n v="4416"/>
    <n v="3"/>
    <n v="0"/>
    <n v="0"/>
    <n v="0"/>
    <n v="0"/>
    <s v="auxiliar contable"/>
    <n v="4311"/>
    <n v="2"/>
    <n v="0"/>
    <n v="0"/>
    <n v="0"/>
    <n v="0"/>
    <x v="0"/>
    <m/>
    <m/>
    <m/>
    <m/>
    <m/>
    <m/>
    <m/>
    <m/>
    <m/>
    <x v="0"/>
    <x v="0"/>
    <x v="0"/>
    <x v="0"/>
    <x v="1"/>
    <x v="1"/>
    <x v="1"/>
    <x v="0"/>
    <s v="RESPONSABILIDAD"/>
    <x v="0"/>
    <s v="CAPTACION DE CLIENTES Y TECNICAS DE ATENCION"/>
    <s v="Técnicas de recepción y atención al cliente"/>
    <s v="ATENCION AL CLIENTE"/>
    <n v="4226"/>
    <m/>
    <m/>
    <m/>
    <m/>
    <m/>
    <m/>
    <m/>
    <m/>
    <m/>
    <m/>
    <m/>
    <m/>
    <m/>
    <m/>
    <m/>
    <m/>
    <m/>
    <m/>
    <m/>
    <m/>
    <s v="No"/>
    <m/>
    <m/>
    <m/>
    <m/>
    <m/>
    <x v="1"/>
    <s v="Importante"/>
    <s v="Muy importante"/>
    <s v="Muy importante"/>
    <s v="Muy importante"/>
    <s v="Importante"/>
    <s v="Muy importante"/>
    <s v="Muy importante"/>
    <s v="Ninguna"/>
    <m/>
    <x v="0"/>
    <x v="0"/>
    <x v="2"/>
    <x v="0"/>
    <x v="1"/>
    <x v="0"/>
    <x v="0"/>
    <x v="0"/>
    <x v="0"/>
    <x v="0"/>
    <x v="0"/>
    <x v="0"/>
    <m/>
    <s v="Jefe / Encargado (no propietario)"/>
    <m/>
    <n v="13"/>
    <n v="32"/>
    <s v="Completo"/>
    <m/>
    <m/>
    <m/>
    <m/>
    <m/>
    <m/>
    <m/>
    <s v="51 y más personas ocupadas"/>
    <s v="51 y más personas ocupadas"/>
    <x v="1"/>
    <s v="Manufactura"/>
    <x v="0"/>
    <x v="0"/>
    <x v="0"/>
    <x v="0"/>
    <x v="0"/>
    <x v="0"/>
    <x v="0"/>
    <x v="1"/>
    <x v="1"/>
    <x v="0"/>
    <x v="1"/>
    <x v="0"/>
    <x v="1"/>
    <x v="0"/>
    <x v="0"/>
    <x v="0"/>
    <x v="1"/>
    <x v="1"/>
    <x v="0"/>
    <x v="1"/>
    <x v="0"/>
    <x v="0"/>
    <x v="0"/>
    <x v="0"/>
    <x v="0"/>
    <x v="0"/>
    <x v="0"/>
    <s v="ATENCIÓN AL CLIENTE, RECEPCIÓN"/>
    <m/>
    <m/>
    <m/>
    <m/>
    <m/>
    <s v="ADMINISTRACIÓN Y GESTIÓN"/>
    <m/>
    <m/>
    <m/>
    <m/>
    <m/>
    <n v="4.6923076923076898"/>
    <x v="1"/>
    <x v="2"/>
    <x v="0"/>
    <x v="0"/>
    <x v="0"/>
    <s v="Total"/>
  </r>
  <r>
    <n v="33314"/>
    <x v="0"/>
    <x v="0"/>
    <s v="Recoleta"/>
    <n v="47713"/>
    <s v="VENTA AL POR MENOR DE BOLSOS CARTERAS Y ACCESORIOS DE CUERO"/>
    <s v="Comercio"/>
    <s v="Comercio"/>
    <s v="Micro (5 a 10 personas ocupadas)"/>
    <n v="5062024"/>
    <n v="5"/>
    <s v="Junio"/>
    <s v="Año Resultado Final"/>
    <n v="17"/>
    <n v="25"/>
    <n v="7062024"/>
    <n v="7"/>
    <s v="Junio"/>
    <s v="Año Resultado Final"/>
    <n v="2001"/>
    <n v="22"/>
    <x v="2"/>
    <s v="VENTA DE MALETAS, MOCHILAS Y CARTERAS AL POR MENOR"/>
    <s v="Comercio al por menor de accesorios de cuero, pieles y materiales similares"/>
    <s v="Único"/>
    <x v="0"/>
    <m/>
    <m/>
    <n v="6"/>
    <n v="6"/>
    <n v="1"/>
    <n v="5"/>
    <n v="22.75"/>
    <n v="113.75"/>
    <n v="0"/>
    <n v="0"/>
    <n v="0"/>
    <n v="0"/>
    <n v="136.5"/>
    <n v="0"/>
    <n v="0"/>
    <n v="0"/>
    <n v="0"/>
    <n v="0"/>
    <n v="0"/>
    <n v="0"/>
    <n v="136.5"/>
    <n v="6"/>
    <n v="0"/>
    <n v="0"/>
    <n v="0"/>
    <n v="0"/>
    <n v="6"/>
    <n v="0"/>
    <n v="0"/>
    <n v="0"/>
    <n v="0"/>
    <n v="0"/>
    <n v="0"/>
    <n v="0"/>
    <n v="6"/>
    <x v="0"/>
    <m/>
    <m/>
    <x v="1"/>
    <m/>
    <m/>
    <x v="1"/>
    <s v="Decisión del directorio/propietarios de la empresa"/>
    <m/>
    <x v="0"/>
    <m/>
    <m/>
    <x v="0"/>
    <m/>
    <m/>
    <x v="0"/>
    <m/>
    <m/>
    <m/>
    <m/>
    <m/>
    <m/>
    <m/>
    <m/>
    <m/>
    <m/>
    <m/>
    <m/>
    <m/>
    <m/>
    <m/>
    <m/>
    <m/>
    <m/>
    <m/>
    <m/>
    <m/>
    <m/>
    <m/>
    <m/>
    <m/>
    <m/>
    <m/>
    <m/>
    <m/>
    <m/>
    <m/>
    <m/>
    <m/>
    <m/>
    <m/>
    <m/>
    <m/>
    <m/>
    <m/>
    <m/>
    <m/>
    <m/>
    <m/>
    <m/>
    <m/>
    <m/>
    <m/>
    <m/>
    <m/>
    <m/>
    <x v="0"/>
    <x v="0"/>
    <x v="0"/>
    <x v="0"/>
    <x v="1"/>
    <x v="0"/>
    <x v="0"/>
    <x v="1"/>
    <x v="0"/>
    <x v="0"/>
    <x v="1"/>
    <x v="1"/>
    <x v="0"/>
    <m/>
    <m/>
    <m/>
    <s v="Redes sociales de la empresa (Facebook, Twitter, Instagram, etc)"/>
    <m/>
    <m/>
    <s v="Recomendaciones de trabajadores de la empresa u otros actores"/>
    <m/>
    <m/>
    <m/>
    <s v="Contactos personales del empleador"/>
    <m/>
    <m/>
    <m/>
    <x v="0"/>
    <x v="0"/>
    <x v="0"/>
    <x v="1"/>
    <x v="0"/>
    <x v="1"/>
    <x v="0"/>
    <x v="2"/>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TECNICAS NUEVAS SOBRE VENTAS DE SALON"/>
    <s v="Técnicas de ventas"/>
    <s v="VENDEDORA DE SALON"/>
    <n v="5223"/>
    <m/>
    <m/>
    <m/>
    <m/>
    <m/>
    <m/>
    <m/>
    <m/>
    <m/>
    <m/>
    <m/>
    <m/>
    <m/>
    <m/>
    <m/>
    <m/>
    <m/>
    <m/>
    <m/>
    <m/>
    <s v="No"/>
    <m/>
    <m/>
    <m/>
    <m/>
    <m/>
    <x v="0"/>
    <s v="Importante"/>
    <s v="Poco importante"/>
    <s v="Importante"/>
    <s v="Muy importante"/>
    <s v="Importante"/>
    <s v="Importante"/>
    <s v="Importante"/>
    <s v="Ninguna"/>
    <m/>
    <x v="2"/>
    <x v="2"/>
    <x v="0"/>
    <x v="0"/>
    <x v="2"/>
    <x v="2"/>
    <x v="1"/>
    <x v="1"/>
    <x v="1"/>
    <x v="1"/>
    <x v="1"/>
    <x v="0"/>
    <m/>
    <s v="Dueño o propietario"/>
    <m/>
    <n v="13"/>
    <n v="38"/>
    <s v="Completo"/>
    <m/>
    <m/>
    <m/>
    <m/>
    <m/>
    <m/>
    <s v="SE MUDO AL SHOPPING VILLAMORRA LA PARTE ADMINISTRAVA."/>
    <s v="5 a 10 personas ocupadas"/>
    <s v="5 a 10 personas ocupadas"/>
    <x v="2"/>
    <s v="Comercio"/>
    <x v="0"/>
    <x v="0"/>
    <x v="0"/>
    <x v="0"/>
    <x v="0"/>
    <x v="0"/>
    <x v="0"/>
    <x v="0"/>
    <x v="0"/>
    <x v="0"/>
    <x v="1"/>
    <x v="0"/>
    <x v="0"/>
    <x v="0"/>
    <x v="0"/>
    <x v="0"/>
    <x v="0"/>
    <x v="0"/>
    <x v="0"/>
    <x v="1"/>
    <x v="0"/>
    <x v="1"/>
    <x v="1"/>
    <x v="0"/>
    <x v="0"/>
    <x v="0"/>
    <x v="0"/>
    <s v="VENTA"/>
    <m/>
    <m/>
    <m/>
    <m/>
    <m/>
    <s v="ADMINISTRACIÓN Y GESTIÓN"/>
    <m/>
    <m/>
    <m/>
    <m/>
    <m/>
    <n v="22.75"/>
    <x v="0"/>
    <x v="0"/>
    <x v="1"/>
    <x v="0"/>
    <x v="0"/>
    <s v="Total"/>
  </r>
  <r>
    <n v="33773"/>
    <x v="0"/>
    <x v="0"/>
    <s v="Recoleta"/>
    <n v="45203"/>
    <s v="SERVICIOS DE TALLER DE CHAPERIA Y PINTURA"/>
    <s v="Comercio"/>
    <s v="Comercio"/>
    <s v="Micro (5 a 10 personas ocupadas)"/>
    <n v="5062024"/>
    <n v="5"/>
    <s v="Junio"/>
    <s v="Año Resultado Final"/>
    <n v="6"/>
    <n v="53"/>
    <n v="2072024"/>
    <n v="2"/>
    <s v="Julio"/>
    <s v="Año Resultado Final"/>
    <n v="1995"/>
    <n v="28"/>
    <x v="2"/>
    <s v="SRRVICIO DE CHAPERIA Y PINTURA PARA VEHICULOS LIVIANOS"/>
    <s v="Talleres de chapería y pintura"/>
    <s v="Único"/>
    <x v="0"/>
    <m/>
    <m/>
    <n v="12"/>
    <n v="12"/>
    <n v="11"/>
    <n v="1"/>
    <n v="340.57692307692349"/>
    <n v="30.961538461538499"/>
    <n v="0"/>
    <n v="0"/>
    <n v="0"/>
    <n v="0"/>
    <n v="123.846153846154"/>
    <n v="185.769230769231"/>
    <n v="0"/>
    <n v="0"/>
    <n v="30.961538461538499"/>
    <n v="0"/>
    <n v="30.961538461538499"/>
    <n v="0"/>
    <n v="371.538461538462"/>
    <n v="12"/>
    <n v="0"/>
    <n v="0"/>
    <n v="0"/>
    <n v="0"/>
    <n v="4"/>
    <n v="6"/>
    <n v="0"/>
    <n v="0"/>
    <n v="1"/>
    <n v="0"/>
    <n v="1"/>
    <n v="0"/>
    <n v="12"/>
    <x v="1"/>
    <s v="Decisión del directorio/propietarios de la empresa"/>
    <m/>
    <x v="1"/>
    <m/>
    <m/>
    <x v="0"/>
    <m/>
    <m/>
    <x v="0"/>
    <m/>
    <m/>
    <x v="0"/>
    <m/>
    <m/>
    <x v="1"/>
    <m/>
    <n v="4120"/>
    <s v="SECRETARIA"/>
    <s v="Sí"/>
    <s v="No"/>
    <s v="Sí"/>
    <n v="7132"/>
    <s v="PULIDOR DE VEHICULO"/>
    <s v="No"/>
    <s v="No"/>
    <s v="No"/>
    <m/>
    <m/>
    <m/>
    <m/>
    <m/>
    <m/>
    <m/>
    <m/>
    <m/>
    <m/>
    <m/>
    <m/>
    <m/>
    <m/>
    <m/>
    <m/>
    <m/>
    <m/>
    <m/>
    <m/>
    <m/>
    <m/>
    <m/>
    <m/>
    <m/>
    <m/>
    <m/>
    <m/>
    <m/>
    <m/>
    <m/>
    <m/>
    <m/>
    <m/>
    <m/>
    <m/>
    <m/>
    <m/>
    <m/>
    <x v="0"/>
    <x v="0"/>
    <x v="0"/>
    <x v="1"/>
    <x v="1"/>
    <x v="0"/>
    <x v="0"/>
    <x v="1"/>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2"/>
    <s v="Poco probable"/>
    <s v="Poco probable"/>
    <s v="Poco probable"/>
    <s v="Poco probable"/>
    <s v="Poco probable"/>
    <x v="2"/>
    <m/>
    <m/>
    <m/>
    <m/>
    <m/>
    <m/>
    <m/>
    <m/>
    <m/>
    <m/>
    <m/>
    <m/>
    <m/>
    <m/>
    <m/>
    <m/>
    <m/>
    <m/>
    <m/>
    <m/>
    <m/>
    <m/>
    <m/>
    <m/>
    <m/>
    <m/>
    <m/>
    <m/>
    <m/>
    <m/>
    <m/>
    <m/>
    <m/>
    <m/>
    <m/>
    <x v="1"/>
    <m/>
    <m/>
    <m/>
    <m/>
    <m/>
    <m/>
    <m/>
    <s v="Otro"/>
    <s v="EL PROPIETARIO CAPACITA A SUS EMPLEADOS"/>
    <x v="1"/>
    <x v="1"/>
    <x v="1"/>
    <x v="1"/>
    <x v="0"/>
    <x v="0"/>
    <x v="0"/>
    <x v="0"/>
    <m/>
    <x v="2"/>
    <m/>
    <m/>
    <m/>
    <m/>
    <m/>
    <m/>
    <m/>
    <m/>
    <m/>
    <m/>
    <m/>
    <m/>
    <m/>
    <m/>
    <m/>
    <m/>
    <m/>
    <m/>
    <m/>
    <m/>
    <m/>
    <m/>
    <m/>
    <m/>
    <m/>
    <m/>
    <m/>
    <m/>
    <m/>
    <m/>
    <x v="2"/>
    <s v="Importante"/>
    <s v="Importante"/>
    <s v="Poco importante"/>
    <s v="Poco importante"/>
    <s v="Importante"/>
    <s v="Importante"/>
    <s v="Importante"/>
    <s v="Ninguna"/>
    <m/>
    <x v="2"/>
    <x v="2"/>
    <x v="0"/>
    <x v="0"/>
    <x v="2"/>
    <x v="0"/>
    <x v="1"/>
    <x v="1"/>
    <x v="1"/>
    <x v="1"/>
    <x v="1"/>
    <x v="0"/>
    <m/>
    <s v="Dueño o propietario"/>
    <m/>
    <n v="16"/>
    <n v="7"/>
    <s v="Completo"/>
    <m/>
    <m/>
    <m/>
    <m/>
    <m/>
    <m/>
    <m/>
    <s v="11 a 30 personas ocupadas"/>
    <s v="11 a 30 personas ocupadas"/>
    <x v="2"/>
    <s v="Comercio"/>
    <x v="0"/>
    <x v="0"/>
    <x v="0"/>
    <x v="1"/>
    <x v="0"/>
    <x v="0"/>
    <x v="1"/>
    <x v="0"/>
    <x v="0"/>
    <x v="0"/>
    <x v="1"/>
    <x v="0"/>
    <x v="0"/>
    <x v="0"/>
    <x v="0"/>
    <x v="0"/>
    <x v="0"/>
    <x v="0"/>
    <x v="0"/>
    <x v="1"/>
    <x v="0"/>
    <x v="1"/>
    <x v="0"/>
    <x v="0"/>
    <x v="0"/>
    <x v="0"/>
    <x v="0"/>
    <m/>
    <m/>
    <m/>
    <m/>
    <m/>
    <m/>
    <m/>
    <m/>
    <m/>
    <m/>
    <m/>
    <m/>
    <n v="30.961538461538499"/>
    <x v="2"/>
    <x v="1"/>
    <x v="1"/>
    <x v="1"/>
    <x v="2"/>
    <s v="Total"/>
  </r>
  <r>
    <n v="33843"/>
    <x v="0"/>
    <x v="0"/>
    <s v="Recoleta"/>
    <n v="22112"/>
    <s v="SERVICIOS DE RECAPADO DE CUBIERTAS DE GOMA"/>
    <s v="Industria"/>
    <s v="Manufactura"/>
    <s v="Pequeñas (11 a 30 personas ocupadas)"/>
    <n v="4072024"/>
    <n v="4"/>
    <s v="Julio"/>
    <s v="Año Resultado Final"/>
    <n v="7"/>
    <n v="43"/>
    <n v="4072024"/>
    <n v="4"/>
    <s v="Julio"/>
    <s v="Año Resultado Final"/>
    <n v="1976"/>
    <n v="47"/>
    <x v="1"/>
    <s v="SERVICIO DE RECAUCHUTAJE EN FRIO DE CUBIERTAS DE GOMA PARA VEHICULOS DE CARGA"/>
    <s v="Recauchutaje y renovación de cubiertas de caucho"/>
    <s v="Casa Matriz"/>
    <x v="1"/>
    <n v="2"/>
    <n v="2"/>
    <n v="21"/>
    <n v="21"/>
    <n v="16"/>
    <n v="5"/>
    <n v="127.65957446808513"/>
    <n v="39.893617021276604"/>
    <n v="0"/>
    <n v="0"/>
    <n v="0"/>
    <n v="0"/>
    <n v="127.65957446808513"/>
    <n v="0"/>
    <n v="0"/>
    <n v="0"/>
    <n v="39.893617021276604"/>
    <n v="0"/>
    <n v="0"/>
    <n v="0"/>
    <n v="167.55319148936172"/>
    <n v="21"/>
    <n v="0"/>
    <n v="0"/>
    <n v="0"/>
    <n v="0"/>
    <n v="16"/>
    <n v="0"/>
    <n v="0"/>
    <n v="0"/>
    <n v="5"/>
    <n v="0"/>
    <n v="0"/>
    <n v="0"/>
    <n v="21"/>
    <x v="0"/>
    <m/>
    <m/>
    <x v="1"/>
    <m/>
    <m/>
    <x v="0"/>
    <m/>
    <m/>
    <x v="0"/>
    <m/>
    <m/>
    <x v="0"/>
    <m/>
    <m/>
    <x v="1"/>
    <m/>
    <n v="8141"/>
    <s v="OPERARIOS DE PRODUCCIÓN"/>
    <s v="No"/>
    <s v="No"/>
    <s v="No"/>
    <m/>
    <m/>
    <m/>
    <m/>
    <m/>
    <m/>
    <m/>
    <m/>
    <m/>
    <m/>
    <m/>
    <m/>
    <m/>
    <m/>
    <m/>
    <m/>
    <m/>
    <m/>
    <m/>
    <m/>
    <m/>
    <m/>
    <m/>
    <m/>
    <m/>
    <m/>
    <m/>
    <m/>
    <m/>
    <m/>
    <m/>
    <m/>
    <m/>
    <m/>
    <m/>
    <m/>
    <m/>
    <m/>
    <m/>
    <m/>
    <m/>
    <m/>
    <m/>
    <m/>
    <x v="0"/>
    <x v="0"/>
    <x v="0"/>
    <x v="0"/>
    <x v="0"/>
    <x v="0"/>
    <x v="0"/>
    <x v="1"/>
    <x v="0"/>
    <x v="0"/>
    <x v="1"/>
    <x v="1"/>
    <x v="0"/>
    <m/>
    <m/>
    <s v="Plataforma web privada gratuita (Bolsas de trabajo) (excluyendo redes sociales)"/>
    <m/>
    <m/>
    <m/>
    <s v="Recomendaciones de trabajadores de la empresa u otros actores"/>
    <m/>
    <m/>
    <m/>
    <s v="Contactos personales del empleador"/>
    <m/>
    <s v="Otra"/>
    <s v="REDES SOCIALES PERSONALES"/>
    <x v="0"/>
    <x v="0"/>
    <x v="0"/>
    <x v="1"/>
    <x v="1"/>
    <x v="2"/>
    <x v="0"/>
    <x v="0"/>
    <x v="1"/>
    <x v="1"/>
    <s v="Ninguna"/>
    <m/>
    <m/>
    <m/>
    <m/>
    <m/>
    <s v="Transformación de competencia"/>
    <x v="1"/>
    <m/>
    <m/>
    <x v="1"/>
    <m/>
    <m/>
    <m/>
    <x v="0"/>
    <x v="1"/>
    <x v="0"/>
    <x v="0"/>
    <x v="1"/>
    <x v="1"/>
    <m/>
    <m/>
    <x v="2"/>
    <s v="Probable"/>
    <s v="Poco probable"/>
    <s v="Poco probable"/>
    <s v="Probable"/>
    <s v="Muy probable"/>
    <x v="0"/>
    <s v="OPERARIO MECANICO"/>
    <n v="7231"/>
    <n v="2"/>
    <n v="0"/>
    <n v="0"/>
    <n v="0"/>
    <n v="0"/>
    <s v="VENDEDOR EXTERNO DE SERVICIOS DE RECAPADO DE CUBIERTAS"/>
    <n v="3322"/>
    <n v="1"/>
    <n v="0"/>
    <n v="0"/>
    <n v="0"/>
    <n v="0"/>
    <m/>
    <m/>
    <m/>
    <m/>
    <m/>
    <m/>
    <m/>
    <m/>
    <m/>
    <m/>
    <m/>
    <m/>
    <m/>
    <m/>
    <m/>
    <m/>
    <m/>
    <m/>
    <m/>
    <m/>
    <m/>
    <x v="0"/>
    <m/>
    <m/>
    <m/>
    <m/>
    <m/>
    <m/>
    <m/>
    <m/>
    <m/>
    <x v="1"/>
    <x v="1"/>
    <x v="1"/>
    <x v="1"/>
    <x v="0"/>
    <x v="0"/>
    <x v="0"/>
    <x v="1"/>
    <m/>
    <x v="0"/>
    <s v="TÉCNICAS DE VENTA DE SERVICIOS DE RECAPADO"/>
    <s v="Técnicas de ventas"/>
    <s v="VENDEDOR EXTERNO DE RECAPADO"/>
    <n v="3322"/>
    <s v="NUEVAS TECNICAS DE PROCESO DE RECAPADO DE CUBIERTAS"/>
    <s v="Operación y mantenimiento de maquinarias industriales"/>
    <s v="OPERARIOS DE RECAPADO DE CUBIERTAS DE GOMA"/>
    <n v="8141"/>
    <m/>
    <m/>
    <m/>
    <m/>
    <m/>
    <m/>
    <m/>
    <m/>
    <m/>
    <m/>
    <m/>
    <m/>
    <m/>
    <m/>
    <m/>
    <m/>
    <s v="Si"/>
    <s v="No"/>
    <m/>
    <m/>
    <m/>
    <m/>
    <x v="0"/>
    <s v="Importante"/>
    <s v="Importante"/>
    <s v="Importante"/>
    <s v="Poco importante"/>
    <s v="Importante"/>
    <s v="Muy importante"/>
    <s v="Importante"/>
    <s v="Ninguna"/>
    <m/>
    <x v="2"/>
    <x v="2"/>
    <x v="0"/>
    <x v="0"/>
    <x v="0"/>
    <x v="0"/>
    <x v="0"/>
    <x v="0"/>
    <x v="0"/>
    <x v="1"/>
    <x v="0"/>
    <x v="0"/>
    <m/>
    <s v="Gerente / Directivo"/>
    <m/>
    <n v="9"/>
    <n v="7"/>
    <s v="Completo"/>
    <m/>
    <m/>
    <m/>
    <m/>
    <m/>
    <m/>
    <m/>
    <s v="11 a 30 personas ocupadas"/>
    <s v="11 a 30 personas ocupadas"/>
    <x v="1"/>
    <s v="Manufactura"/>
    <x v="0"/>
    <x v="0"/>
    <x v="0"/>
    <x v="0"/>
    <x v="0"/>
    <x v="0"/>
    <x v="0"/>
    <x v="1"/>
    <x v="0"/>
    <x v="0"/>
    <x v="1"/>
    <x v="1"/>
    <x v="0"/>
    <x v="0"/>
    <x v="0"/>
    <x v="1"/>
    <x v="0"/>
    <x v="0"/>
    <x v="0"/>
    <x v="1"/>
    <x v="1"/>
    <x v="1"/>
    <x v="0"/>
    <x v="0"/>
    <x v="0"/>
    <x v="1"/>
    <x v="0"/>
    <s v="VENTA"/>
    <s v="GOMERIA"/>
    <m/>
    <m/>
    <m/>
    <m/>
    <s v="ADMINISTRACIÓN Y GESTIÓN"/>
    <s v="AUTOMOTORES"/>
    <m/>
    <m/>
    <m/>
    <m/>
    <n v="7.9787234042553203"/>
    <x v="2"/>
    <x v="1"/>
    <x v="0"/>
    <x v="2"/>
    <x v="0"/>
    <s v="Total"/>
  </r>
  <r>
    <n v="33877"/>
    <x v="0"/>
    <x v="0"/>
    <s v="Recoleta"/>
    <n v="45104"/>
    <s v="VENTA AL POR MENOR DE VEHICULOS USADOS"/>
    <s v="Comercio"/>
    <s v="Comercio"/>
    <s v="Micro (5 a 10 personas ocupadas)"/>
    <n v="5062024"/>
    <n v="5"/>
    <s v="Junio"/>
    <s v="Año Resultado Final"/>
    <n v="9"/>
    <n v="49"/>
    <n v="22072024"/>
    <n v="22"/>
    <s v="Julio"/>
    <s v="Año Resultado Final"/>
    <n v="1982"/>
    <n v="41"/>
    <x v="1"/>
    <s v="VENTA DE VEHICULOS USADOS AL POR MENOR"/>
    <s v="Comercio al por menor de vehículos automotores usados"/>
    <s v="Único"/>
    <x v="0"/>
    <m/>
    <m/>
    <n v="5"/>
    <n v="5"/>
    <n v="3"/>
    <n v="2"/>
    <n v="68.25"/>
    <n v="45.5"/>
    <n v="0"/>
    <n v="0"/>
    <n v="0"/>
    <n v="0"/>
    <n v="45.5"/>
    <n v="0"/>
    <n v="0"/>
    <n v="0"/>
    <n v="68.25"/>
    <n v="0"/>
    <n v="0"/>
    <n v="0"/>
    <n v="113.75"/>
    <n v="5"/>
    <n v="0"/>
    <n v="0"/>
    <n v="0"/>
    <n v="0"/>
    <n v="2"/>
    <n v="0"/>
    <n v="0"/>
    <n v="0"/>
    <n v="3"/>
    <n v="0"/>
    <n v="0"/>
    <n v="0"/>
    <n v="5"/>
    <x v="0"/>
    <m/>
    <m/>
    <x v="0"/>
    <s v="Decisión del directorio/propietarios de la empresa"/>
    <m/>
    <x v="0"/>
    <m/>
    <m/>
    <x v="0"/>
    <m/>
    <m/>
    <x v="0"/>
    <m/>
    <m/>
    <x v="0"/>
    <m/>
    <m/>
    <m/>
    <m/>
    <m/>
    <m/>
    <m/>
    <m/>
    <m/>
    <m/>
    <m/>
    <m/>
    <m/>
    <m/>
    <m/>
    <m/>
    <m/>
    <m/>
    <m/>
    <m/>
    <m/>
    <m/>
    <m/>
    <m/>
    <m/>
    <m/>
    <m/>
    <m/>
    <m/>
    <m/>
    <m/>
    <m/>
    <m/>
    <m/>
    <m/>
    <m/>
    <m/>
    <m/>
    <m/>
    <m/>
    <m/>
    <m/>
    <m/>
    <m/>
    <m/>
    <m/>
    <m/>
    <m/>
    <m/>
    <m/>
    <x v="0"/>
    <x v="0"/>
    <x v="0"/>
    <x v="0"/>
    <x v="1"/>
    <x v="0"/>
    <x v="0"/>
    <x v="1"/>
    <x v="0"/>
    <x v="0"/>
    <x v="1"/>
    <x v="1"/>
    <x v="0"/>
    <m/>
    <m/>
    <m/>
    <s v="Redes sociales de la empresa (Facebook, Twitter, Instagram, etc)"/>
    <m/>
    <m/>
    <m/>
    <m/>
    <m/>
    <m/>
    <m/>
    <m/>
    <m/>
    <m/>
    <x v="0"/>
    <x v="0"/>
    <x v="0"/>
    <x v="0"/>
    <x v="0"/>
    <x v="0"/>
    <x v="0"/>
    <x v="2"/>
    <x v="1"/>
    <x v="1"/>
    <s v="Ninguna"/>
    <m/>
    <m/>
    <m/>
    <m/>
    <s v="Ambos"/>
    <m/>
    <x v="3"/>
    <m/>
    <m/>
    <x v="1"/>
    <m/>
    <m/>
    <m/>
    <x v="0"/>
    <x v="0"/>
    <x v="0"/>
    <x v="1"/>
    <x v="1"/>
    <x v="1"/>
    <m/>
    <m/>
    <x v="2"/>
    <s v="Probable"/>
    <s v="Poco probable"/>
    <s v="Poco probable"/>
    <s v="Probable"/>
    <s v="Probable"/>
    <x v="0"/>
    <s v="encargado de ventas"/>
    <n v="5223"/>
    <n v="1"/>
    <n v="2"/>
    <n v="2"/>
    <n v="1"/>
    <n v="1"/>
    <m/>
    <m/>
    <m/>
    <m/>
    <m/>
    <m/>
    <m/>
    <m/>
    <m/>
    <m/>
    <m/>
    <m/>
    <m/>
    <m/>
    <m/>
    <m/>
    <m/>
    <m/>
    <m/>
    <m/>
    <m/>
    <m/>
    <m/>
    <m/>
    <m/>
    <m/>
    <m/>
    <m/>
    <x v="0"/>
    <m/>
    <m/>
    <m/>
    <m/>
    <m/>
    <m/>
    <m/>
    <m/>
    <m/>
    <x v="0"/>
    <x v="0"/>
    <x v="0"/>
    <x v="0"/>
    <x v="1"/>
    <x v="1"/>
    <x v="0"/>
    <x v="0"/>
    <m/>
    <x v="0"/>
    <s v="PREPARACION Y MANTENIMIENTO DE VEHICULOS"/>
    <s v="Mecánica del automóvil"/>
    <s v="ENCARGADO DE PREPARACION Y MANTENIMIENTO DE VEHICULOS"/>
    <n v="7231"/>
    <m/>
    <m/>
    <m/>
    <m/>
    <m/>
    <m/>
    <m/>
    <m/>
    <m/>
    <m/>
    <m/>
    <m/>
    <m/>
    <m/>
    <m/>
    <m/>
    <m/>
    <m/>
    <m/>
    <m/>
    <s v="No"/>
    <m/>
    <m/>
    <m/>
    <m/>
    <m/>
    <x v="0"/>
    <s v="Importante"/>
    <s v="Importante"/>
    <s v="Importante"/>
    <s v="Importante"/>
    <s v="Importante"/>
    <s v="Importante"/>
    <s v="Importante"/>
    <s v="Ninguna"/>
    <m/>
    <x v="0"/>
    <x v="1"/>
    <x v="0"/>
    <x v="0"/>
    <x v="0"/>
    <x v="0"/>
    <x v="0"/>
    <x v="0"/>
    <x v="0"/>
    <x v="0"/>
    <x v="0"/>
    <x v="0"/>
    <m/>
    <s v="Jefe / Encargado (no propietario)"/>
    <m/>
    <n v="8"/>
    <n v="13"/>
    <s v="Completo"/>
    <m/>
    <m/>
    <m/>
    <m/>
    <m/>
    <m/>
    <m/>
    <s v="5 a 10 personas ocupadas"/>
    <s v="5 a 10 personas ocupadas"/>
    <x v="2"/>
    <s v="Comercio"/>
    <x v="0"/>
    <x v="0"/>
    <x v="0"/>
    <x v="0"/>
    <x v="0"/>
    <x v="0"/>
    <x v="0"/>
    <x v="0"/>
    <x v="0"/>
    <x v="0"/>
    <x v="1"/>
    <x v="0"/>
    <x v="0"/>
    <x v="1"/>
    <x v="0"/>
    <x v="0"/>
    <x v="0"/>
    <x v="0"/>
    <x v="0"/>
    <x v="1"/>
    <x v="0"/>
    <x v="1"/>
    <x v="0"/>
    <x v="0"/>
    <x v="1"/>
    <x v="0"/>
    <x v="0"/>
    <s v="MECANICA AUTOTRIZ"/>
    <m/>
    <m/>
    <m/>
    <m/>
    <m/>
    <s v="AUTOMOTORES"/>
    <m/>
    <m/>
    <m/>
    <m/>
    <m/>
    <n v="22.75"/>
    <x v="0"/>
    <x v="0"/>
    <x v="0"/>
    <x v="0"/>
    <x v="0"/>
    <s v="Total"/>
  </r>
  <r>
    <n v="34010"/>
    <x v="0"/>
    <x v="0"/>
    <s v="Recoleta"/>
    <n v="46699"/>
    <s v="COMERCIO AL POR MAYOR DE MANGUERAS"/>
    <s v="Comercio"/>
    <s v="Comercio"/>
    <s v="Medianas (31 a 50 personas ocupadas)"/>
    <n v="4062024"/>
    <n v="4"/>
    <s v="Junio"/>
    <s v="Año Resultado Final"/>
    <n v="13"/>
    <n v="22"/>
    <n v="1072024"/>
    <n v="1"/>
    <s v="Julio"/>
    <s v="Año Resultado Final"/>
    <n v="1994"/>
    <n v="29"/>
    <x v="2"/>
    <s v="IMPORTACIONES Y COMERCIALIZACIÓN DE PRODUCTOS INDUSTRIALES (HIDRAÚLICA, NEUMATICA Y PRODUCTOS CONTRA INCENDIOS)"/>
    <s v="Comercio al por mayor de otras maquinarias y equipos n.c.p."/>
    <s v="Casa Matriz"/>
    <x v="1"/>
    <n v="2"/>
    <n v="2"/>
    <n v="45"/>
    <n v="45"/>
    <n v="28"/>
    <n v="17"/>
    <n v="350"/>
    <n v="212.5"/>
    <n v="0"/>
    <n v="0"/>
    <n v="0"/>
    <n v="0"/>
    <n v="425"/>
    <n v="0"/>
    <n v="0"/>
    <n v="0"/>
    <n v="75"/>
    <n v="37.5"/>
    <n v="25"/>
    <n v="0"/>
    <n v="562.5"/>
    <n v="45"/>
    <n v="0"/>
    <n v="0"/>
    <n v="0"/>
    <n v="0"/>
    <n v="34"/>
    <n v="0"/>
    <n v="0"/>
    <n v="0"/>
    <n v="6"/>
    <n v="3"/>
    <n v="2"/>
    <n v="0"/>
    <n v="45"/>
    <x v="0"/>
    <m/>
    <m/>
    <x v="1"/>
    <m/>
    <m/>
    <x v="0"/>
    <m/>
    <m/>
    <x v="0"/>
    <m/>
    <m/>
    <x v="0"/>
    <m/>
    <m/>
    <x v="1"/>
    <m/>
    <n v="3322"/>
    <s v="VENDEDOR EXTERNO"/>
    <s v="No"/>
    <s v="Sí"/>
    <s v="Sí"/>
    <n v="4419"/>
    <s v="AUXILIAR ADMINISTRATIVO"/>
    <s v="Sí"/>
    <s v="No"/>
    <s v="Sí"/>
    <n v="7233"/>
    <s v="MECANICO INDUSTRIAL"/>
    <s v="Sí"/>
    <s v="Sí"/>
    <s v="Candidatos sin capacitación o habilidades técnicas necesarios"/>
    <s v="Candidatos sin habilidades blandas o socioemocionales (proactividad, actitud de aprendizaje, compromiso, entre otros)"/>
    <m/>
    <s v="Candidatos con falt de experiencia laboral"/>
    <m/>
    <m/>
    <m/>
    <m/>
    <m/>
    <m/>
    <m/>
    <m/>
    <m/>
    <m/>
    <m/>
    <m/>
    <m/>
    <s v="Candidatos sin habilidades blandas o socioemocionales (proactividad, actitud de aprendizaje, compromiso, entre otros)"/>
    <m/>
    <m/>
    <m/>
    <m/>
    <m/>
    <m/>
    <m/>
    <m/>
    <s v="Reasignar / redefinir los puestos de trabajo existentes"/>
    <m/>
    <m/>
    <m/>
    <s v="Redefinir el perfil y características de la vacante"/>
    <m/>
    <m/>
    <m/>
    <m/>
    <x v="0"/>
    <x v="0"/>
    <x v="0"/>
    <x v="0"/>
    <x v="0"/>
    <x v="0"/>
    <x v="0"/>
    <x v="1"/>
    <x v="1"/>
    <x v="0"/>
    <x v="0"/>
    <x v="0"/>
    <x v="0"/>
    <m/>
    <m/>
    <m/>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1"/>
    <x v="0"/>
    <x v="2"/>
    <x v="2"/>
    <x v="0"/>
    <s v="Planea incorporar en los prox. 5 años"/>
    <s v="BUISNES ANALITICO"/>
    <m/>
    <m/>
    <m/>
    <m/>
    <m/>
    <x v="1"/>
    <m/>
    <m/>
    <x v="1"/>
    <s v="Transformación de competencia"/>
    <s v="Transformación de competencia"/>
    <m/>
    <x v="1"/>
    <x v="0"/>
    <x v="1"/>
    <x v="0"/>
    <x v="0"/>
    <x v="1"/>
    <m/>
    <m/>
    <x v="2"/>
    <s v="Muy probable"/>
    <s v="Poco probable"/>
    <s v="Poco probable"/>
    <s v="Poco probable"/>
    <s v="Muy probable"/>
    <x v="0"/>
    <s v="GERENTE COMERCIAL"/>
    <n v="1221"/>
    <n v="1"/>
    <n v="0"/>
    <n v="0"/>
    <n v="0"/>
    <n v="0"/>
    <s v="GERENTE ADMINISTRATIVO"/>
    <n v="1219"/>
    <n v="0"/>
    <n v="0"/>
    <n v="1"/>
    <n v="0"/>
    <n v="0"/>
    <s v="GERENTE TÉCNICO"/>
    <n v="1221"/>
    <n v="0"/>
    <n v="0"/>
    <n v="0"/>
    <n v="0"/>
    <n v="1"/>
    <m/>
    <m/>
    <m/>
    <m/>
    <m/>
    <m/>
    <m/>
    <m/>
    <m/>
    <m/>
    <m/>
    <m/>
    <m/>
    <m/>
    <x v="0"/>
    <m/>
    <m/>
    <m/>
    <m/>
    <m/>
    <m/>
    <m/>
    <m/>
    <m/>
    <x v="0"/>
    <x v="1"/>
    <x v="0"/>
    <x v="1"/>
    <x v="1"/>
    <x v="1"/>
    <x v="0"/>
    <x v="0"/>
    <m/>
    <x v="0"/>
    <s v="VENTAS TECNICAS"/>
    <s v="Técnicas de ventas"/>
    <s v="VENDEDOR EXTERNO (MANGUERAS, PISTONES, ETC)"/>
    <n v="3322"/>
    <s v="CAPACITACION INDUSTRIAL EN NEUMATICA"/>
    <s v="Mecánica"/>
    <s v="ARMADOR MANUAL DE PISTONES"/>
    <n v="7233"/>
    <s v="LOGISTICA EN DEPOSITO (ALMACENAMIENTO Y DISTRIBUCION)"/>
    <s v="OTROS"/>
    <s v="ENCARGADO DE DEPOSITO DE LOGISTICA"/>
    <n v="4321"/>
    <s v="TECNICA DE VENTAS"/>
    <s v="Técnicas de ventas"/>
    <s v="VENDEDOR DE SALON (MANGUERA, PISTONES, ETC)"/>
    <n v="5223"/>
    <m/>
    <m/>
    <m/>
    <m/>
    <m/>
    <m/>
    <m/>
    <m/>
    <s v="Si"/>
    <s v="Si"/>
    <s v="Si"/>
    <s v="No"/>
    <m/>
    <m/>
    <x v="0"/>
    <s v="Importante"/>
    <s v="Importante"/>
    <s v="Importante"/>
    <s v="Muy importante"/>
    <s v="Muy importante"/>
    <s v="Muy importante"/>
    <s v="Muy importante"/>
    <s v="Ninguna"/>
    <m/>
    <x v="0"/>
    <x v="2"/>
    <x v="1"/>
    <x v="1"/>
    <x v="1"/>
    <x v="0"/>
    <x v="0"/>
    <x v="0"/>
    <x v="0"/>
    <x v="0"/>
    <x v="0"/>
    <x v="0"/>
    <m/>
    <s v="Otro"/>
    <s v="SUPERVISORA GENERAL"/>
    <n v="9"/>
    <n v="12"/>
    <s v="Completo"/>
    <m/>
    <m/>
    <m/>
    <m/>
    <m/>
    <m/>
    <m/>
    <s v="31 a 50 personas ocupadas"/>
    <s v="31 a 50 personas ocupadas"/>
    <x v="2"/>
    <s v="Comercio"/>
    <x v="0"/>
    <x v="0"/>
    <x v="1"/>
    <x v="1"/>
    <x v="0"/>
    <x v="0"/>
    <x v="1"/>
    <x v="0"/>
    <x v="0"/>
    <x v="1"/>
    <x v="1"/>
    <x v="0"/>
    <x v="0"/>
    <x v="0"/>
    <x v="0"/>
    <x v="0"/>
    <x v="0"/>
    <x v="0"/>
    <x v="0"/>
    <x v="1"/>
    <x v="1"/>
    <x v="0"/>
    <x v="1"/>
    <x v="0"/>
    <x v="1"/>
    <x v="0"/>
    <x v="0"/>
    <s v="VENTA"/>
    <s v="GOMERIA"/>
    <s v="LOGISTICA Y GESTIÓN DE DEPOSITOS"/>
    <s v="VENTA"/>
    <m/>
    <m/>
    <s v="ADMINISTRACIÓN Y GESTIÓN"/>
    <s v="AUTOMOTORES"/>
    <s v="ADMINISTRACIÓN Y GESTIÓN"/>
    <s v="ADMINISTRACIÓN Y GESTIÓN"/>
    <m/>
    <m/>
    <n v="12.5"/>
    <x v="2"/>
    <x v="2"/>
    <x v="0"/>
    <x v="0"/>
    <x v="0"/>
    <s v="Total"/>
  </r>
  <r>
    <n v="34050"/>
    <x v="0"/>
    <x v="0"/>
    <s v="Recoleta"/>
    <n v="45203"/>
    <s v="SERVICIO DE TALLER DE CHAPERIA Y PINTURA DE VEHICULOS"/>
    <s v="Comercio"/>
    <s v="Comercio"/>
    <s v="Micro (5 a 10 personas ocupadas)"/>
    <n v="4062024"/>
    <n v="4"/>
    <s v="Junio"/>
    <s v="Año Resultado Final"/>
    <n v="15"/>
    <n v="20"/>
    <n v="4062024"/>
    <n v="4"/>
    <s v="Junio"/>
    <s v="Año Resultado Final"/>
    <n v="1995"/>
    <n v="28"/>
    <x v="2"/>
    <s v="CHAPERIA Y PINTURA DE VEHICULOS PEQUEÑOS Y MEDIANOS"/>
    <s v="Talleres de chapería y pintura"/>
    <s v="Único"/>
    <x v="0"/>
    <m/>
    <m/>
    <n v="6"/>
    <n v="6"/>
    <n v="6"/>
    <n v="0"/>
    <n v="136.5"/>
    <n v="0"/>
    <n v="0"/>
    <n v="0"/>
    <n v="0"/>
    <n v="0"/>
    <n v="136.5"/>
    <n v="0"/>
    <n v="0"/>
    <n v="0"/>
    <n v="0"/>
    <n v="0"/>
    <n v="0"/>
    <n v="0"/>
    <n v="136.5"/>
    <n v="6"/>
    <n v="0"/>
    <n v="0"/>
    <n v="0"/>
    <n v="0"/>
    <n v="6"/>
    <n v="0"/>
    <n v="0"/>
    <n v="0"/>
    <n v="0"/>
    <n v="0"/>
    <n v="0"/>
    <n v="0"/>
    <n v="6"/>
    <x v="1"/>
    <s v="Decisión del directorio/propietarios de la empresa"/>
    <m/>
    <x v="1"/>
    <m/>
    <m/>
    <x v="1"/>
    <s v="Decisión del directorio/propietarios de la empresa"/>
    <m/>
    <x v="0"/>
    <m/>
    <m/>
    <x v="0"/>
    <m/>
    <m/>
    <x v="0"/>
    <m/>
    <m/>
    <m/>
    <m/>
    <m/>
    <m/>
    <m/>
    <m/>
    <m/>
    <m/>
    <m/>
    <m/>
    <m/>
    <m/>
    <m/>
    <m/>
    <m/>
    <m/>
    <m/>
    <m/>
    <m/>
    <m/>
    <m/>
    <m/>
    <m/>
    <m/>
    <m/>
    <m/>
    <m/>
    <m/>
    <m/>
    <m/>
    <m/>
    <m/>
    <m/>
    <m/>
    <m/>
    <m/>
    <m/>
    <m/>
    <m/>
    <m/>
    <m/>
    <m/>
    <m/>
    <m/>
    <m/>
    <m/>
    <m/>
    <m/>
    <x v="0"/>
    <x v="0"/>
    <x v="0"/>
    <x v="0"/>
    <x v="0"/>
    <x v="1"/>
    <x v="1"/>
    <x v="0"/>
    <x v="1"/>
    <x v="1"/>
    <x v="1"/>
    <x v="1"/>
    <x v="0"/>
    <m/>
    <m/>
    <m/>
    <m/>
    <m/>
    <m/>
    <s v="Recomendaciones de trabajadores de la empresa u otros actores"/>
    <m/>
    <m/>
    <m/>
    <s v="Contactos personales del empleador"/>
    <s v="Banco de currículos de la empresa"/>
    <m/>
    <m/>
    <x v="0"/>
    <x v="0"/>
    <x v="0"/>
    <x v="1"/>
    <x v="0"/>
    <x v="2"/>
    <x v="0"/>
    <x v="0"/>
    <x v="0"/>
    <x v="1"/>
    <s v="Ninguna"/>
    <m/>
    <m/>
    <m/>
    <m/>
    <m/>
    <m/>
    <x v="1"/>
    <m/>
    <m/>
    <x v="0"/>
    <m/>
    <m/>
    <m/>
    <x v="1"/>
    <x v="1"/>
    <x v="0"/>
    <x v="0"/>
    <x v="1"/>
    <x v="1"/>
    <m/>
    <m/>
    <x v="2"/>
    <s v="Poco probable"/>
    <s v="Muy probable"/>
    <s v="Poco probable"/>
    <s v="Poco probable"/>
    <s v="Poco probable"/>
    <x v="2"/>
    <m/>
    <m/>
    <m/>
    <m/>
    <m/>
    <m/>
    <m/>
    <m/>
    <m/>
    <m/>
    <m/>
    <m/>
    <m/>
    <m/>
    <m/>
    <m/>
    <m/>
    <m/>
    <m/>
    <m/>
    <m/>
    <m/>
    <m/>
    <m/>
    <m/>
    <m/>
    <m/>
    <m/>
    <m/>
    <m/>
    <m/>
    <m/>
    <m/>
    <m/>
    <m/>
    <x v="0"/>
    <m/>
    <m/>
    <m/>
    <m/>
    <m/>
    <m/>
    <m/>
    <m/>
    <m/>
    <x v="1"/>
    <x v="0"/>
    <x v="0"/>
    <x v="0"/>
    <x v="1"/>
    <x v="1"/>
    <x v="0"/>
    <x v="0"/>
    <m/>
    <x v="1"/>
    <m/>
    <m/>
    <m/>
    <m/>
    <m/>
    <m/>
    <m/>
    <m/>
    <m/>
    <m/>
    <m/>
    <m/>
    <m/>
    <m/>
    <m/>
    <m/>
    <m/>
    <m/>
    <m/>
    <m/>
    <m/>
    <m/>
    <m/>
    <m/>
    <m/>
    <m/>
    <m/>
    <m/>
    <m/>
    <m/>
    <x v="0"/>
    <s v="Muy importante"/>
    <s v="Importante"/>
    <s v="Muy importante"/>
    <s v="Importante"/>
    <s v="Importante"/>
    <s v="Muy importante"/>
    <s v="Muy importante"/>
    <s v="Ninguna"/>
    <m/>
    <x v="0"/>
    <x v="1"/>
    <x v="1"/>
    <x v="1"/>
    <x v="0"/>
    <x v="0"/>
    <x v="1"/>
    <x v="1"/>
    <x v="1"/>
    <x v="1"/>
    <x v="1"/>
    <x v="0"/>
    <m/>
    <s v="Dueño o propietario"/>
    <m/>
    <n v="20"/>
    <n v="0"/>
    <s v="Completo"/>
    <m/>
    <m/>
    <m/>
    <m/>
    <m/>
    <m/>
    <m/>
    <s v="5 a 10 personas ocupadas"/>
    <s v="5 a 10 personas ocupadas"/>
    <x v="2"/>
    <s v="Comercio"/>
    <x v="0"/>
    <x v="0"/>
    <x v="0"/>
    <x v="0"/>
    <x v="0"/>
    <x v="0"/>
    <x v="0"/>
    <x v="0"/>
    <x v="0"/>
    <x v="0"/>
    <x v="1"/>
    <x v="0"/>
    <x v="0"/>
    <x v="0"/>
    <x v="0"/>
    <x v="0"/>
    <x v="0"/>
    <x v="0"/>
    <x v="0"/>
    <x v="1"/>
    <x v="0"/>
    <x v="1"/>
    <x v="0"/>
    <x v="0"/>
    <x v="0"/>
    <x v="0"/>
    <x v="0"/>
    <m/>
    <m/>
    <m/>
    <m/>
    <m/>
    <m/>
    <m/>
    <m/>
    <m/>
    <m/>
    <m/>
    <m/>
    <n v="22.75"/>
    <x v="0"/>
    <x v="0"/>
    <x v="0"/>
    <x v="0"/>
    <x v="1"/>
    <s v="Total"/>
  </r>
  <r>
    <n v="34096"/>
    <x v="0"/>
    <x v="0"/>
    <s v="Recoleta"/>
    <n v="47591"/>
    <s v="VENTA AL POR MENOR DE ELECTRODOMESTICOS"/>
    <s v="Comercio"/>
    <s v="Comercio"/>
    <s v="Pequeñas (11 a 30 personas ocupadas)"/>
    <n v="4062024"/>
    <n v="4"/>
    <s v="Junio"/>
    <s v="Año Resultado Final"/>
    <n v="13"/>
    <n v="43"/>
    <n v="22072024"/>
    <n v="22"/>
    <s v="Julio"/>
    <s v="Año Resultado Final"/>
    <n v="1987"/>
    <n v="36"/>
    <x v="1"/>
    <s v="VENTA AL POR MEBOR DE ELECTRODOMESTICOS"/>
    <s v="Comercio al por menor de electrodomésticos y accesorios"/>
    <s v="Único"/>
    <x v="0"/>
    <m/>
    <m/>
    <n v="5"/>
    <n v="5"/>
    <n v="4"/>
    <n v="1"/>
    <n v="91"/>
    <n v="22.75"/>
    <n v="0"/>
    <n v="0"/>
    <n v="0"/>
    <n v="0"/>
    <n v="91"/>
    <n v="0"/>
    <n v="0"/>
    <n v="0"/>
    <n v="0"/>
    <n v="22.75"/>
    <n v="0"/>
    <n v="0"/>
    <n v="113.75"/>
    <n v="5"/>
    <n v="0"/>
    <n v="0"/>
    <n v="0"/>
    <n v="0"/>
    <n v="4"/>
    <n v="0"/>
    <n v="0"/>
    <n v="0"/>
    <n v="0"/>
    <n v="1"/>
    <n v="0"/>
    <n v="0"/>
    <n v="5"/>
    <x v="1"/>
    <s v="Decisión del directorio/propietarios de la empresa"/>
    <m/>
    <x v="1"/>
    <m/>
    <m/>
    <x v="0"/>
    <m/>
    <m/>
    <x v="0"/>
    <m/>
    <m/>
    <x v="0"/>
    <m/>
    <m/>
    <x v="0"/>
    <m/>
    <m/>
    <m/>
    <m/>
    <m/>
    <m/>
    <m/>
    <m/>
    <m/>
    <m/>
    <m/>
    <m/>
    <m/>
    <m/>
    <m/>
    <m/>
    <m/>
    <m/>
    <m/>
    <m/>
    <m/>
    <m/>
    <m/>
    <m/>
    <m/>
    <m/>
    <m/>
    <m/>
    <m/>
    <m/>
    <m/>
    <m/>
    <m/>
    <m/>
    <m/>
    <m/>
    <m/>
    <m/>
    <m/>
    <m/>
    <m/>
    <m/>
    <m/>
    <m/>
    <m/>
    <m/>
    <m/>
    <m/>
    <m/>
    <m/>
    <x v="0"/>
    <x v="0"/>
    <x v="0"/>
    <x v="0"/>
    <x v="1"/>
    <x v="1"/>
    <x v="0"/>
    <x v="0"/>
    <x v="0"/>
    <x v="0"/>
    <x v="1"/>
    <x v="1"/>
    <x v="0"/>
    <m/>
    <m/>
    <m/>
    <s v="Redes sociales de la empresa (Facebook, Twitter, Instagram, etc)"/>
    <s v="Servicio Público de Empleo del Ministerio de Trabajo"/>
    <m/>
    <m/>
    <m/>
    <m/>
    <m/>
    <m/>
    <m/>
    <m/>
    <m/>
    <x v="0"/>
    <x v="0"/>
    <x v="0"/>
    <x v="1"/>
    <x v="0"/>
    <x v="2"/>
    <x v="0"/>
    <x v="0"/>
    <x v="1"/>
    <x v="2"/>
    <s v="Ninguna"/>
    <m/>
    <m/>
    <m/>
    <m/>
    <m/>
    <m/>
    <x v="1"/>
    <m/>
    <m/>
    <x v="1"/>
    <m/>
    <m/>
    <m/>
    <x v="1"/>
    <x v="1"/>
    <x v="1"/>
    <x v="1"/>
    <x v="1"/>
    <x v="1"/>
    <m/>
    <m/>
    <x v="2"/>
    <s v="Poco probable"/>
    <s v="Poco probable"/>
    <s v="Poco probable"/>
    <s v="Poco probable"/>
    <s v="Probable"/>
    <x v="0"/>
    <s v="vendedor de salón"/>
    <n v="5223"/>
    <n v="1"/>
    <n v="1"/>
    <n v="0"/>
    <n v="0"/>
    <n v="0"/>
    <m/>
    <m/>
    <m/>
    <m/>
    <m/>
    <m/>
    <m/>
    <m/>
    <m/>
    <m/>
    <m/>
    <m/>
    <m/>
    <m/>
    <m/>
    <m/>
    <m/>
    <m/>
    <m/>
    <m/>
    <m/>
    <m/>
    <m/>
    <m/>
    <m/>
    <m/>
    <m/>
    <m/>
    <x v="1"/>
    <m/>
    <m/>
    <m/>
    <m/>
    <m/>
    <m/>
    <m/>
    <s v="Otro"/>
    <s v="DEPENDE DE LAS DECISIONES TOMADAS DE OTRA EMPRESA"/>
    <x v="1"/>
    <x v="1"/>
    <x v="1"/>
    <x v="1"/>
    <x v="0"/>
    <x v="0"/>
    <x v="0"/>
    <x v="0"/>
    <m/>
    <x v="2"/>
    <m/>
    <m/>
    <m/>
    <m/>
    <m/>
    <m/>
    <m/>
    <m/>
    <m/>
    <m/>
    <m/>
    <m/>
    <m/>
    <m/>
    <m/>
    <m/>
    <m/>
    <m/>
    <m/>
    <m/>
    <m/>
    <m/>
    <m/>
    <m/>
    <m/>
    <m/>
    <m/>
    <m/>
    <m/>
    <m/>
    <x v="2"/>
    <s v="Muy importante"/>
    <s v="Muy importante"/>
    <s v="Muy importante"/>
    <s v="Muy importante"/>
    <s v="Muy importante"/>
    <s v="Muy importante"/>
    <s v="Muy importante"/>
    <s v="Ninguna"/>
    <m/>
    <x v="2"/>
    <x v="2"/>
    <x v="0"/>
    <x v="0"/>
    <x v="0"/>
    <x v="2"/>
    <x v="1"/>
    <x v="1"/>
    <x v="1"/>
    <x v="1"/>
    <x v="1"/>
    <x v="0"/>
    <m/>
    <s v="Jefe / Encargado (no propietario)"/>
    <m/>
    <n v="8"/>
    <n v="6"/>
    <s v="Completo"/>
    <m/>
    <m/>
    <m/>
    <m/>
    <m/>
    <m/>
    <s v="DEPENDE DE TUPI EN CUANTO A DECISIONES DE CONTRATACIONES Y CAPACITACIONES, QUIEN  A SU VEZ TIENEN OTRA RAZON SOCIAL.\nSEGUN MANIFIESTA EL ENCARGADO DE ESTA EMPRESA, QUE LOS TRABAJADORES DE ESTE DEPENDEN DE LA RAZON SOCIAL DEL DUEÑO INDEPENDIENTEMENTE DE QUE TUPI S.A SEA QUIEN GESTIONA ALGUNOS ÁMBITO"/>
    <s v="5 a 10 personas ocupadas"/>
    <s v="5 a 10 personas ocupadas"/>
    <x v="2"/>
    <s v="Comercio"/>
    <x v="0"/>
    <x v="0"/>
    <x v="0"/>
    <x v="0"/>
    <x v="0"/>
    <x v="0"/>
    <x v="0"/>
    <x v="0"/>
    <x v="0"/>
    <x v="0"/>
    <x v="1"/>
    <x v="0"/>
    <x v="0"/>
    <x v="1"/>
    <x v="0"/>
    <x v="0"/>
    <x v="0"/>
    <x v="0"/>
    <x v="0"/>
    <x v="1"/>
    <x v="0"/>
    <x v="1"/>
    <x v="0"/>
    <x v="0"/>
    <x v="0"/>
    <x v="0"/>
    <x v="0"/>
    <m/>
    <m/>
    <m/>
    <m/>
    <m/>
    <m/>
    <m/>
    <m/>
    <m/>
    <m/>
    <m/>
    <m/>
    <n v="22.75"/>
    <x v="0"/>
    <x v="0"/>
    <x v="1"/>
    <x v="1"/>
    <x v="2"/>
    <s v="Total"/>
  </r>
  <r>
    <n v="34117"/>
    <x v="0"/>
    <x v="0"/>
    <s v="Recoleta"/>
    <n v="42100"/>
    <s v="ACTIVIDADES DE CONSTRUCCION DE OBRAS VIALES"/>
    <s v="Industria"/>
    <s v="Construcción"/>
    <s v="Micro (5 a 10 personas ocupadas)"/>
    <n v="4062024"/>
    <n v="4"/>
    <s v="Junio"/>
    <s v="Año Resultado Final"/>
    <n v="15"/>
    <n v="34"/>
    <n v="22072024"/>
    <n v="22"/>
    <s v="Julio"/>
    <s v="Año Resultado Final"/>
    <n v="1989"/>
    <n v="34"/>
    <x v="1"/>
    <s v="ELABORACION DE PLANOS DE EDIFICIOS Y PUENTES"/>
    <s v="Actividades de servicios de arquitectura"/>
    <s v="Único"/>
    <x v="0"/>
    <m/>
    <m/>
    <n v="13"/>
    <n v="13"/>
    <n v="9"/>
    <n v="4"/>
    <n v="141.50602409638589"/>
    <n v="62.891566265060398"/>
    <n v="0"/>
    <n v="0"/>
    <n v="0"/>
    <n v="0"/>
    <n v="15.722891566265099"/>
    <n v="0"/>
    <n v="0"/>
    <n v="0"/>
    <n v="172.9518072289161"/>
    <n v="15.722891566265099"/>
    <n v="0"/>
    <n v="0"/>
    <n v="204.3975903614463"/>
    <n v="13"/>
    <n v="0"/>
    <n v="0"/>
    <n v="0"/>
    <n v="0"/>
    <n v="1"/>
    <n v="0"/>
    <n v="0"/>
    <n v="0"/>
    <n v="11"/>
    <n v="1"/>
    <n v="0"/>
    <n v="0"/>
    <n v="13"/>
    <x v="0"/>
    <m/>
    <m/>
    <x v="1"/>
    <m/>
    <m/>
    <x v="0"/>
    <m/>
    <m/>
    <x v="0"/>
    <m/>
    <m/>
    <x v="0"/>
    <m/>
    <m/>
    <x v="0"/>
    <m/>
    <m/>
    <m/>
    <m/>
    <m/>
    <m/>
    <m/>
    <m/>
    <m/>
    <m/>
    <m/>
    <m/>
    <m/>
    <m/>
    <m/>
    <m/>
    <m/>
    <m/>
    <m/>
    <m/>
    <m/>
    <m/>
    <m/>
    <m/>
    <m/>
    <m/>
    <m/>
    <m/>
    <m/>
    <m/>
    <m/>
    <m/>
    <m/>
    <m/>
    <m/>
    <m/>
    <m/>
    <m/>
    <m/>
    <m/>
    <m/>
    <m/>
    <m/>
    <m/>
    <m/>
    <m/>
    <m/>
    <m/>
    <m/>
    <m/>
    <x v="0"/>
    <x v="0"/>
    <x v="0"/>
    <x v="0"/>
    <x v="0"/>
    <x v="0"/>
    <x v="0"/>
    <x v="1"/>
    <x v="1"/>
    <x v="0"/>
    <x v="0"/>
    <x v="0"/>
    <x v="0"/>
    <m/>
    <s v="Anuncio en un medio de prensa impreso"/>
    <m/>
    <m/>
    <m/>
    <m/>
    <s v="Recomendaciones de trabajadores de la empresa u otros actores"/>
    <m/>
    <m/>
    <m/>
    <s v="Contactos personales del empleador"/>
    <s v="Banco de currículos de la empresa"/>
    <m/>
    <m/>
    <x v="0"/>
    <x v="0"/>
    <x v="0"/>
    <x v="1"/>
    <x v="0"/>
    <x v="0"/>
    <x v="0"/>
    <x v="0"/>
    <x v="1"/>
    <x v="1"/>
    <s v="Ninguna"/>
    <m/>
    <m/>
    <m/>
    <m/>
    <m/>
    <m/>
    <x v="3"/>
    <m/>
    <m/>
    <x v="1"/>
    <m/>
    <m/>
    <m/>
    <x v="0"/>
    <x v="0"/>
    <x v="1"/>
    <x v="0"/>
    <x v="1"/>
    <x v="1"/>
    <m/>
    <m/>
    <x v="2"/>
    <s v="Poco probable"/>
    <s v="Poco probable"/>
    <s v="Probable"/>
    <s v="Poco probable"/>
    <s v="Poco probable"/>
    <x v="3"/>
    <m/>
    <m/>
    <m/>
    <m/>
    <m/>
    <m/>
    <m/>
    <m/>
    <m/>
    <m/>
    <m/>
    <m/>
    <m/>
    <m/>
    <m/>
    <m/>
    <m/>
    <m/>
    <m/>
    <m/>
    <m/>
    <m/>
    <m/>
    <m/>
    <m/>
    <m/>
    <m/>
    <m/>
    <m/>
    <m/>
    <m/>
    <m/>
    <m/>
    <m/>
    <m/>
    <x v="0"/>
    <m/>
    <m/>
    <m/>
    <m/>
    <m/>
    <m/>
    <m/>
    <m/>
    <m/>
    <x v="1"/>
    <x v="1"/>
    <x v="1"/>
    <x v="1"/>
    <x v="0"/>
    <x v="0"/>
    <x v="0"/>
    <x v="1"/>
    <m/>
    <x v="0"/>
    <s v="CAPACITACIONES CONTABLES GENERALES"/>
    <s v="Contabilidad básica"/>
    <s v="ADMINISTRADOR GENERAL"/>
    <n v="1120"/>
    <m/>
    <m/>
    <m/>
    <m/>
    <m/>
    <m/>
    <m/>
    <m/>
    <m/>
    <m/>
    <m/>
    <m/>
    <m/>
    <m/>
    <m/>
    <m/>
    <m/>
    <m/>
    <m/>
    <m/>
    <s v="No"/>
    <m/>
    <m/>
    <m/>
    <m/>
    <m/>
    <x v="1"/>
    <s v="Importante"/>
    <s v="Importante"/>
    <s v="Importante"/>
    <s v="Importante"/>
    <s v="Importante"/>
    <s v="Importante"/>
    <s v="Importante"/>
    <s v="Ninguna"/>
    <m/>
    <x v="1"/>
    <x v="2"/>
    <x v="0"/>
    <x v="0"/>
    <x v="0"/>
    <x v="0"/>
    <x v="0"/>
    <x v="0"/>
    <x v="0"/>
    <x v="0"/>
    <x v="0"/>
    <x v="0"/>
    <m/>
    <s v="Administrador/Contador"/>
    <m/>
    <n v="8"/>
    <n v="16"/>
    <s v="Completo"/>
    <m/>
    <m/>
    <m/>
    <m/>
    <m/>
    <m/>
    <m/>
    <s v="11 a 30 personas ocupadas"/>
    <s v="11 a 30 personas ocupadas"/>
    <x v="0"/>
    <s v="Servicios a las empresas"/>
    <x v="0"/>
    <x v="0"/>
    <x v="0"/>
    <x v="0"/>
    <x v="0"/>
    <x v="0"/>
    <x v="0"/>
    <x v="0"/>
    <x v="0"/>
    <x v="0"/>
    <x v="1"/>
    <x v="0"/>
    <x v="0"/>
    <x v="0"/>
    <x v="0"/>
    <x v="0"/>
    <x v="0"/>
    <x v="0"/>
    <x v="1"/>
    <x v="1"/>
    <x v="0"/>
    <x v="1"/>
    <x v="0"/>
    <x v="0"/>
    <x v="0"/>
    <x v="0"/>
    <x v="0"/>
    <s v="CONTABILIDAD Y AUDITORIA"/>
    <m/>
    <m/>
    <m/>
    <m/>
    <m/>
    <s v="ADMINISTRACIÓN Y GESTIÓN"/>
    <m/>
    <m/>
    <m/>
    <m/>
    <m/>
    <n v="15.722891566265099"/>
    <x v="0"/>
    <x v="0"/>
    <x v="0"/>
    <x v="2"/>
    <x v="0"/>
    <s v="Total"/>
  </r>
  <r>
    <n v="34161"/>
    <x v="0"/>
    <x v="0"/>
    <s v="Recoleta"/>
    <n v="53200"/>
    <s v="SERVICIO DE CURRIER"/>
    <s v="Servicio"/>
    <s v="Transporte"/>
    <s v="Medianas (31 a 50 personas ocupadas)"/>
    <n v="4072024"/>
    <n v="4"/>
    <s v="Julio"/>
    <s v="Año Resultado Final"/>
    <n v="13"/>
    <n v="54"/>
    <n v="10072024"/>
    <n v="10"/>
    <s v="Julio"/>
    <s v="Año Resultado Final"/>
    <n v="1995"/>
    <n v="28"/>
    <x v="2"/>
    <s v="SERVICIOS DE COURIER DENTRO DEL TERRITORIO NACIONAL"/>
    <s v="Servicios de mensajería"/>
    <s v="Único"/>
    <x v="0"/>
    <m/>
    <m/>
    <n v="9"/>
    <n v="9"/>
    <n v="4"/>
    <n v="5"/>
    <n v="53.074626865671597"/>
    <n v="66.343283582089498"/>
    <n v="0"/>
    <n v="0"/>
    <n v="0"/>
    <n v="0"/>
    <n v="119.41791044776109"/>
    <n v="0"/>
    <n v="0"/>
    <n v="0"/>
    <n v="0"/>
    <n v="0"/>
    <n v="0"/>
    <n v="0"/>
    <n v="119.41791044776109"/>
    <n v="9"/>
    <n v="0"/>
    <n v="0"/>
    <n v="0"/>
    <n v="0"/>
    <n v="9"/>
    <n v="0"/>
    <n v="0"/>
    <n v="0"/>
    <n v="0"/>
    <n v="0"/>
    <n v="0"/>
    <n v="0"/>
    <n v="9"/>
    <x v="0"/>
    <m/>
    <m/>
    <x v="1"/>
    <m/>
    <m/>
    <x v="0"/>
    <m/>
    <m/>
    <x v="0"/>
    <m/>
    <m/>
    <x v="0"/>
    <m/>
    <m/>
    <x v="0"/>
    <m/>
    <m/>
    <m/>
    <m/>
    <m/>
    <m/>
    <m/>
    <m/>
    <m/>
    <m/>
    <m/>
    <m/>
    <m/>
    <m/>
    <m/>
    <m/>
    <m/>
    <m/>
    <m/>
    <m/>
    <m/>
    <m/>
    <m/>
    <m/>
    <m/>
    <m/>
    <m/>
    <m/>
    <m/>
    <m/>
    <m/>
    <m/>
    <m/>
    <m/>
    <m/>
    <m/>
    <m/>
    <m/>
    <m/>
    <m/>
    <m/>
    <m/>
    <m/>
    <m/>
    <m/>
    <m/>
    <m/>
    <m/>
    <m/>
    <m/>
    <x v="1"/>
    <x v="1"/>
    <x v="0"/>
    <x v="0"/>
    <x v="0"/>
    <x v="0"/>
    <x v="0"/>
    <x v="1"/>
    <x v="0"/>
    <x v="0"/>
    <x v="0"/>
    <x v="0"/>
    <x v="0"/>
    <m/>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m/>
    <m/>
    <s v="Banco de currículos de la empresa"/>
    <m/>
    <m/>
    <x v="0"/>
    <x v="0"/>
    <x v="0"/>
    <x v="1"/>
    <x v="0"/>
    <x v="1"/>
    <x v="0"/>
    <x v="0"/>
    <x v="1"/>
    <x v="1"/>
    <s v="Ninguna"/>
    <m/>
    <m/>
    <m/>
    <m/>
    <m/>
    <m/>
    <x v="1"/>
    <m/>
    <m/>
    <x v="1"/>
    <m/>
    <m/>
    <m/>
    <x v="1"/>
    <x v="1"/>
    <x v="1"/>
    <x v="1"/>
    <x v="1"/>
    <x v="1"/>
    <m/>
    <m/>
    <x v="2"/>
    <s v="Probable"/>
    <s v="Poco probable"/>
    <s v="Poco probable"/>
    <s v="Probable"/>
    <s v="Muy probable"/>
    <x v="0"/>
    <s v="operativo digitadores (encargados de cargar datos de la boleta de pedido al sistema)"/>
    <n v="4132"/>
    <n v="2"/>
    <n v="2"/>
    <n v="2"/>
    <n v="2"/>
    <n v="2"/>
    <s v="auxiliar administrativo"/>
    <n v="4419"/>
    <n v="3"/>
    <n v="0"/>
    <n v="0"/>
    <n v="0"/>
    <n v="0"/>
    <s v="encargado del area comercial"/>
    <n v="2431"/>
    <n v="1"/>
    <n v="0"/>
    <n v="0"/>
    <n v="0"/>
    <n v="0"/>
    <m/>
    <m/>
    <m/>
    <m/>
    <m/>
    <m/>
    <m/>
    <m/>
    <m/>
    <m/>
    <m/>
    <m/>
    <m/>
    <m/>
    <x v="0"/>
    <m/>
    <m/>
    <m/>
    <m/>
    <m/>
    <m/>
    <m/>
    <m/>
    <m/>
    <x v="0"/>
    <x v="0"/>
    <x v="0"/>
    <x v="0"/>
    <x v="1"/>
    <x v="1"/>
    <x v="0"/>
    <x v="0"/>
    <m/>
    <x v="0"/>
    <s v="EXCEL AVANZADO"/>
    <s v="Microsoft Excel básico y avanzado"/>
    <s v="AUXILIAR ADMINISTRATIVO"/>
    <n v="4419"/>
    <m/>
    <m/>
    <m/>
    <m/>
    <m/>
    <m/>
    <m/>
    <m/>
    <m/>
    <m/>
    <m/>
    <m/>
    <m/>
    <m/>
    <m/>
    <m/>
    <m/>
    <m/>
    <m/>
    <m/>
    <s v="No"/>
    <m/>
    <m/>
    <m/>
    <m/>
    <m/>
    <x v="3"/>
    <s v="Importante"/>
    <s v="Importante"/>
    <s v="Importante"/>
    <s v="Importante"/>
    <s v="Importante"/>
    <s v="Importante"/>
    <s v="Importante"/>
    <s v="Ninguna"/>
    <m/>
    <x v="2"/>
    <x v="2"/>
    <x v="0"/>
    <x v="0"/>
    <x v="2"/>
    <x v="0"/>
    <x v="1"/>
    <x v="1"/>
    <x v="0"/>
    <x v="0"/>
    <x v="0"/>
    <x v="0"/>
    <m/>
    <s v="Administrador/Contador"/>
    <m/>
    <n v="11"/>
    <n v="40"/>
    <s v="Completo"/>
    <m/>
    <m/>
    <m/>
    <m/>
    <m/>
    <m/>
    <m/>
    <s v="5 a 10 personas ocupadas"/>
    <s v="5 a 10 personas ocupadas"/>
    <x v="0"/>
    <s v="Transporte"/>
    <x v="0"/>
    <x v="0"/>
    <x v="0"/>
    <x v="0"/>
    <x v="0"/>
    <x v="0"/>
    <x v="0"/>
    <x v="0"/>
    <x v="0"/>
    <x v="0"/>
    <x v="0"/>
    <x v="0"/>
    <x v="1"/>
    <x v="0"/>
    <x v="0"/>
    <x v="0"/>
    <x v="0"/>
    <x v="0"/>
    <x v="0"/>
    <x v="1"/>
    <x v="0"/>
    <x v="0"/>
    <x v="0"/>
    <x v="0"/>
    <x v="0"/>
    <x v="0"/>
    <x v="0"/>
    <s v="OFIMATICA"/>
    <m/>
    <m/>
    <m/>
    <m/>
    <m/>
    <s v="TIC"/>
    <m/>
    <m/>
    <m/>
    <m/>
    <m/>
    <n v="13.268656716417899"/>
    <x v="0"/>
    <x v="0"/>
    <x v="1"/>
    <x v="0"/>
    <x v="0"/>
    <s v="Total"/>
  </r>
  <r>
    <n v="34239"/>
    <x v="0"/>
    <x v="0"/>
    <s v="Recoleta"/>
    <n v="58110"/>
    <s v="ACTIVIDADES DE EDICION DE LIBROS ESCOLARES"/>
    <s v="Servicio"/>
    <s v="Telecomunicaciones"/>
    <s v="Medianas (31 a 50 personas ocupadas)"/>
    <n v="28062024"/>
    <n v="28"/>
    <s v="Junio"/>
    <s v="Año Resultado Final"/>
    <n v="10"/>
    <n v="28"/>
    <n v="22072024"/>
    <n v="22"/>
    <s v="Julio"/>
    <s v="Año Resultado Final"/>
    <n v="1997"/>
    <n v="26"/>
    <x v="2"/>
    <s v="VENTA AL POR MENOR DE LIBROS ESCOLARES"/>
    <s v="Comercio al por menor de libros, periódicos y artículos de papelería"/>
    <s v="Casa Matriz"/>
    <x v="1"/>
    <n v="2"/>
    <n v="2"/>
    <n v="31"/>
    <n v="31"/>
    <n v="15"/>
    <n v="16"/>
    <n v="187.5"/>
    <n v="200"/>
    <n v="0"/>
    <n v="0"/>
    <n v="0"/>
    <n v="0"/>
    <n v="137.5"/>
    <n v="0"/>
    <n v="0"/>
    <n v="0"/>
    <n v="212.5"/>
    <n v="25"/>
    <n v="12.5"/>
    <n v="0"/>
    <n v="387.5"/>
    <n v="31"/>
    <n v="0"/>
    <n v="0"/>
    <n v="0"/>
    <n v="0"/>
    <n v="11"/>
    <n v="0"/>
    <n v="0"/>
    <n v="0"/>
    <n v="17"/>
    <n v="2"/>
    <n v="1"/>
    <n v="0"/>
    <n v="31"/>
    <x v="1"/>
    <s v="Decisión del directorio/propietarios de la empresa"/>
    <m/>
    <x v="1"/>
    <m/>
    <m/>
    <x v="0"/>
    <m/>
    <m/>
    <x v="0"/>
    <m/>
    <m/>
    <x v="0"/>
    <m/>
    <m/>
    <x v="0"/>
    <m/>
    <m/>
    <m/>
    <m/>
    <m/>
    <m/>
    <m/>
    <m/>
    <m/>
    <m/>
    <m/>
    <m/>
    <m/>
    <m/>
    <m/>
    <m/>
    <m/>
    <m/>
    <m/>
    <m/>
    <m/>
    <m/>
    <m/>
    <m/>
    <m/>
    <m/>
    <m/>
    <m/>
    <m/>
    <m/>
    <m/>
    <m/>
    <m/>
    <m/>
    <m/>
    <m/>
    <m/>
    <m/>
    <m/>
    <m/>
    <m/>
    <m/>
    <m/>
    <m/>
    <m/>
    <m/>
    <m/>
    <m/>
    <m/>
    <m/>
    <x v="0"/>
    <x v="0"/>
    <x v="0"/>
    <x v="0"/>
    <x v="0"/>
    <x v="0"/>
    <x v="0"/>
    <x v="1"/>
    <x v="1"/>
    <x v="0"/>
    <x v="0"/>
    <x v="0"/>
    <x v="0"/>
    <m/>
    <m/>
    <m/>
    <m/>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oco probable"/>
    <s v="Poco probable"/>
    <s v="Poco probable"/>
    <s v="Probable"/>
    <s v="Probable"/>
    <x v="0"/>
    <s v="JEFE DE RRHH"/>
    <n v="2423"/>
    <n v="1"/>
    <n v="0"/>
    <n v="0"/>
    <n v="0"/>
    <n v="0"/>
    <s v="AUXILIAR DE RRHH"/>
    <n v="4416"/>
    <n v="1"/>
    <n v="0"/>
    <n v="0"/>
    <n v="0"/>
    <n v="0"/>
    <s v="VENDEDOR DE LIBROS EN MOSTRADOR"/>
    <n v="5223"/>
    <n v="2"/>
    <n v="0"/>
    <n v="0"/>
    <n v="0"/>
    <n v="0"/>
    <m/>
    <m/>
    <m/>
    <m/>
    <m/>
    <m/>
    <m/>
    <m/>
    <m/>
    <m/>
    <m/>
    <m/>
    <m/>
    <m/>
    <x v="0"/>
    <m/>
    <m/>
    <m/>
    <m/>
    <m/>
    <m/>
    <m/>
    <m/>
    <m/>
    <x v="0"/>
    <x v="0"/>
    <x v="0"/>
    <x v="0"/>
    <x v="1"/>
    <x v="1"/>
    <x v="0"/>
    <x v="0"/>
    <m/>
    <x v="0"/>
    <s v="MANEJO AVANZADO DE HERRAMIENTAS DE OFIMATICA"/>
    <s v="Operación básica de computadoras"/>
    <s v="EDITORES DE LIBROS"/>
    <n v="2641"/>
    <m/>
    <m/>
    <m/>
    <m/>
    <m/>
    <m/>
    <m/>
    <m/>
    <m/>
    <m/>
    <m/>
    <m/>
    <m/>
    <m/>
    <m/>
    <m/>
    <m/>
    <m/>
    <m/>
    <m/>
    <s v="No"/>
    <m/>
    <m/>
    <m/>
    <m/>
    <m/>
    <x v="0"/>
    <s v="Importante"/>
    <s v="Importante"/>
    <s v="Muy importante"/>
    <s v="Muy importante"/>
    <s v="Importante"/>
    <s v="Importante"/>
    <s v="Importante"/>
    <s v="Ninguna"/>
    <m/>
    <x v="2"/>
    <x v="2"/>
    <x v="0"/>
    <x v="0"/>
    <x v="2"/>
    <x v="2"/>
    <x v="0"/>
    <x v="1"/>
    <x v="0"/>
    <x v="1"/>
    <x v="0"/>
    <x v="0"/>
    <m/>
    <s v="Gerente / Directivo"/>
    <m/>
    <n v="8"/>
    <n v="9"/>
    <s v="Completo"/>
    <m/>
    <m/>
    <m/>
    <m/>
    <m/>
    <m/>
    <m/>
    <s v="31 a 50 personas ocupadas"/>
    <s v="31 a 50 personas ocupadas"/>
    <x v="2"/>
    <s v="Comercio"/>
    <x v="0"/>
    <x v="0"/>
    <x v="0"/>
    <x v="0"/>
    <x v="0"/>
    <x v="0"/>
    <x v="0"/>
    <x v="0"/>
    <x v="0"/>
    <x v="0"/>
    <x v="0"/>
    <x v="0"/>
    <x v="1"/>
    <x v="1"/>
    <x v="0"/>
    <x v="0"/>
    <x v="0"/>
    <x v="0"/>
    <x v="0"/>
    <x v="0"/>
    <x v="0"/>
    <x v="1"/>
    <x v="0"/>
    <x v="0"/>
    <x v="0"/>
    <x v="0"/>
    <x v="0"/>
    <s v="OFIMATICA"/>
    <m/>
    <m/>
    <m/>
    <m/>
    <m/>
    <s v="TIC"/>
    <m/>
    <m/>
    <m/>
    <m/>
    <m/>
    <n v="12.5"/>
    <x v="0"/>
    <x v="0"/>
    <x v="1"/>
    <x v="0"/>
    <x v="0"/>
    <s v="Total"/>
  </r>
  <r>
    <n v="34242"/>
    <x v="0"/>
    <x v="0"/>
    <s v="Recoleta"/>
    <n v="43210"/>
    <s v="SERVICIO DE INSTALACION DE CAMARAS DE VIGILANCIA"/>
    <s v="Industria"/>
    <s v="Construcción"/>
    <s v="Micro (5 a 10 personas ocupadas)"/>
    <n v="5062024"/>
    <n v="5"/>
    <s v="Junio"/>
    <s v="Año Resultado Final"/>
    <n v="12"/>
    <n v="24"/>
    <n v="31072024"/>
    <n v="31"/>
    <s v="Julio"/>
    <s v="Año Resultado Final"/>
    <n v="2009"/>
    <n v="14"/>
    <x v="0"/>
    <s v="INSTALACIÓN DE DOMOTICA EN HOGARES Y EDIFICIOS"/>
    <s v="Instalaciones eléctricas, electromecánicas y electrónicas"/>
    <s v="Único"/>
    <x v="0"/>
    <m/>
    <m/>
    <n v="13"/>
    <n v="13"/>
    <n v="12"/>
    <n v="1"/>
    <n v="95.744680851063848"/>
    <n v="7.9787234042553203"/>
    <n v="0"/>
    <n v="0"/>
    <n v="0"/>
    <n v="0"/>
    <n v="0"/>
    <n v="15.957446808510641"/>
    <n v="15.957446808510641"/>
    <n v="0"/>
    <n v="15.957446808510641"/>
    <n v="47.872340425531924"/>
    <n v="7.9787234042553203"/>
    <n v="0"/>
    <n v="103.72340425531917"/>
    <n v="13"/>
    <n v="0"/>
    <n v="0"/>
    <n v="0"/>
    <n v="0"/>
    <n v="0"/>
    <n v="2"/>
    <n v="2"/>
    <n v="0"/>
    <n v="2"/>
    <n v="6"/>
    <n v="1"/>
    <n v="0"/>
    <n v="13"/>
    <x v="1"/>
    <s v="Decisión del directorio/propietarios de la empresa"/>
    <m/>
    <x v="0"/>
    <s v="Decisión del directorio/propietarios de la empresa"/>
    <m/>
    <x v="1"/>
    <s v="Decisión del directorio/propietarios de la empresa"/>
    <m/>
    <x v="0"/>
    <m/>
    <m/>
    <x v="0"/>
    <m/>
    <m/>
    <x v="1"/>
    <m/>
    <n v="3113"/>
    <s v="TECNICO SUPERIOR ELECTRICISTA"/>
    <s v="Sí"/>
    <s v="Sí"/>
    <s v="Sí"/>
    <n v="3322"/>
    <s v="VENDEDOR COMERCIAL"/>
    <s v="No"/>
    <s v="Sí"/>
    <s v="No"/>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1"/>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s v="Ferias de empleo"/>
    <m/>
    <s v="Contactos personales del empleador"/>
    <m/>
    <m/>
    <m/>
    <x v="0"/>
    <x v="0"/>
    <x v="0"/>
    <x v="1"/>
    <x v="0"/>
    <x v="1"/>
    <x v="0"/>
    <x v="0"/>
    <x v="0"/>
    <x v="0"/>
    <s v="Ninguna"/>
    <m/>
    <m/>
    <m/>
    <m/>
    <m/>
    <m/>
    <x v="1"/>
    <m/>
    <m/>
    <x v="2"/>
    <s v="Ambos"/>
    <m/>
    <m/>
    <x v="0"/>
    <x v="0"/>
    <x v="1"/>
    <x v="0"/>
    <x v="1"/>
    <x v="1"/>
    <m/>
    <m/>
    <x v="3"/>
    <s v="Probable"/>
    <s v="Poco probable"/>
    <s v="Poco probable"/>
    <s v="Muy probable"/>
    <s v="Probable"/>
    <x v="0"/>
    <s v="EJECUTIVO DE VENTAS"/>
    <n v="2431"/>
    <n v="1"/>
    <n v="1"/>
    <n v="0"/>
    <n v="0"/>
    <n v="0"/>
    <s v="Gerente Comercial"/>
    <n v="1221"/>
    <n v="1"/>
    <n v="0"/>
    <n v="0"/>
    <n v="0"/>
    <n v="0"/>
    <s v="Preventa Proyecto"/>
    <n v="3322"/>
    <n v="1"/>
    <n v="0"/>
    <n v="0"/>
    <n v="0"/>
    <n v="0"/>
    <s v="ing en Marketing"/>
    <n v="2431"/>
    <n v="1"/>
    <n v="0"/>
    <n v="0"/>
    <n v="0"/>
    <n v="0"/>
    <m/>
    <m/>
    <m/>
    <m/>
    <m/>
    <m/>
    <m/>
    <x v="0"/>
    <m/>
    <m/>
    <m/>
    <m/>
    <m/>
    <m/>
    <m/>
    <m/>
    <m/>
    <x v="1"/>
    <x v="0"/>
    <x v="0"/>
    <x v="0"/>
    <x v="1"/>
    <x v="0"/>
    <x v="0"/>
    <x v="0"/>
    <m/>
    <x v="0"/>
    <s v="CAPACITACIÓN EN REDES DE DATOS"/>
    <s v="Redes y sistemas informáticos"/>
    <s v="TECNICO ELECTRICISTA"/>
    <n v="3113"/>
    <m/>
    <m/>
    <m/>
    <m/>
    <m/>
    <m/>
    <m/>
    <m/>
    <m/>
    <m/>
    <m/>
    <m/>
    <m/>
    <m/>
    <m/>
    <m/>
    <m/>
    <m/>
    <m/>
    <m/>
    <s v="No"/>
    <m/>
    <m/>
    <m/>
    <m/>
    <m/>
    <x v="1"/>
    <s v="Muy importante"/>
    <s v="Muy importante"/>
    <s v="Muy importante"/>
    <s v="Importante"/>
    <s v="Importante"/>
    <s v="Muy importante"/>
    <s v="Importante"/>
    <s v="Ninguna"/>
    <m/>
    <x v="0"/>
    <x v="2"/>
    <x v="0"/>
    <x v="0"/>
    <x v="0"/>
    <x v="1"/>
    <x v="0"/>
    <x v="0"/>
    <x v="0"/>
    <x v="0"/>
    <x v="0"/>
    <x v="0"/>
    <m/>
    <s v="Gerente / Directivo"/>
    <m/>
    <n v="9"/>
    <n v="34"/>
    <s v="Completo"/>
    <m/>
    <m/>
    <m/>
    <m/>
    <m/>
    <m/>
    <s v="NINGUNA"/>
    <s v="11 a 30 personas ocupadas"/>
    <s v="11 a 30 personas ocupadas"/>
    <x v="1"/>
    <s v="Construcción"/>
    <x v="0"/>
    <x v="0"/>
    <x v="1"/>
    <x v="0"/>
    <x v="0"/>
    <x v="0"/>
    <x v="0"/>
    <x v="0"/>
    <x v="0"/>
    <x v="1"/>
    <x v="0"/>
    <x v="1"/>
    <x v="0"/>
    <x v="0"/>
    <x v="0"/>
    <x v="0"/>
    <x v="0"/>
    <x v="0"/>
    <x v="0"/>
    <x v="1"/>
    <x v="1"/>
    <x v="1"/>
    <x v="0"/>
    <x v="0"/>
    <x v="0"/>
    <x v="0"/>
    <x v="0"/>
    <s v="ELECTRICIDAD Y ELECTRONICA"/>
    <m/>
    <m/>
    <m/>
    <m/>
    <m/>
    <s v="ELECTRICIDAD Y ELECTRONICA"/>
    <m/>
    <m/>
    <m/>
    <m/>
    <m/>
    <n v="7.9787234042553203"/>
    <x v="2"/>
    <x v="2"/>
    <x v="0"/>
    <x v="0"/>
    <x v="0"/>
    <s v="Total"/>
  </r>
  <r>
    <n v="34347"/>
    <x v="0"/>
    <x v="0"/>
    <s v="Recoleta"/>
    <n v="56101"/>
    <s v="SERVICIOS DE RESTAURANT"/>
    <s v="Servicio"/>
    <s v="Restaurantes y hoteles"/>
    <s v="Grandes (con 51 o más personas ocupadas)"/>
    <n v="16072024"/>
    <n v="16"/>
    <s v="Julio"/>
    <s v="Año Resultado Final"/>
    <n v="14"/>
    <n v="2"/>
    <n v="26072024"/>
    <n v="26"/>
    <s v="Julio"/>
    <s v="Año Resultado Final"/>
    <n v="1995"/>
    <n v="28"/>
    <x v="2"/>
    <s v="SERVICIO DE RESTAURANT"/>
    <s v="Restaurantes y parrilladas"/>
    <s v="Único"/>
    <x v="0"/>
    <m/>
    <m/>
    <n v="24"/>
    <n v="24"/>
    <n v="18"/>
    <n v="6"/>
    <n v="283.01204819277177"/>
    <n v="94.3373493975906"/>
    <n v="0"/>
    <n v="0"/>
    <n v="0"/>
    <n v="0"/>
    <n v="298.73493975903688"/>
    <n v="0"/>
    <n v="0"/>
    <n v="0"/>
    <n v="31.445783132530199"/>
    <n v="47.1686746987953"/>
    <n v="0"/>
    <n v="0"/>
    <n v="377.3493975903624"/>
    <n v="24"/>
    <n v="0"/>
    <n v="0"/>
    <n v="0"/>
    <n v="0"/>
    <n v="19"/>
    <n v="0"/>
    <n v="0"/>
    <n v="0"/>
    <n v="2"/>
    <n v="3"/>
    <n v="0"/>
    <n v="0"/>
    <n v="24"/>
    <x v="0"/>
    <m/>
    <m/>
    <x v="0"/>
    <s v="Convenios con organizaciones privadas y/o ONG"/>
    <m/>
    <x v="0"/>
    <m/>
    <m/>
    <x v="0"/>
    <m/>
    <m/>
    <x v="0"/>
    <m/>
    <m/>
    <x v="1"/>
    <m/>
    <n v="7512"/>
    <s v="REPOSTERO"/>
    <s v="Sí"/>
    <s v="No"/>
    <s v="Sí"/>
    <n v="5120"/>
    <s v="COCINERO"/>
    <s v="Sí"/>
    <s v="No"/>
    <s v="Sí"/>
    <n v="5131"/>
    <s v="MOZO"/>
    <s v="Sí"/>
    <s v="No"/>
    <m/>
    <m/>
    <m/>
    <m/>
    <m/>
    <m/>
    <m/>
    <m/>
    <m/>
    <m/>
    <m/>
    <m/>
    <m/>
    <m/>
    <m/>
    <m/>
    <m/>
    <m/>
    <m/>
    <m/>
    <m/>
    <m/>
    <m/>
    <m/>
    <m/>
    <m/>
    <m/>
    <m/>
    <m/>
    <m/>
    <m/>
    <m/>
    <m/>
    <m/>
    <m/>
    <x v="1"/>
    <x v="0"/>
    <x v="0"/>
    <x v="0"/>
    <x v="0"/>
    <x v="1"/>
    <x v="0"/>
    <x v="1"/>
    <x v="1"/>
    <x v="0"/>
    <x v="0"/>
    <x v="1"/>
    <x v="0"/>
    <m/>
    <m/>
    <m/>
    <m/>
    <m/>
    <m/>
    <s v="Recomendaciones de trabajadores de la empresa u otros actores"/>
    <m/>
    <m/>
    <m/>
    <s v="Contactos personales del empleador"/>
    <s v="Banco de currículos de la empresa"/>
    <m/>
    <m/>
    <x v="0"/>
    <x v="0"/>
    <x v="0"/>
    <x v="1"/>
    <x v="0"/>
    <x v="1"/>
    <x v="0"/>
    <x v="1"/>
    <x v="1"/>
    <x v="0"/>
    <s v="Ninguna"/>
    <m/>
    <m/>
    <m/>
    <m/>
    <m/>
    <m/>
    <x v="1"/>
    <m/>
    <s v="Nuevas contrataciones"/>
    <x v="1"/>
    <s v="Nuevas contrataciones"/>
    <m/>
    <m/>
    <x v="0"/>
    <x v="1"/>
    <x v="0"/>
    <x v="0"/>
    <x v="0"/>
    <x v="1"/>
    <m/>
    <m/>
    <x v="2"/>
    <s v="Poco probable"/>
    <s v="Probable"/>
    <s v="Poco probable"/>
    <s v="Poco probable"/>
    <s v="Probable"/>
    <x v="2"/>
    <m/>
    <m/>
    <m/>
    <m/>
    <m/>
    <m/>
    <m/>
    <m/>
    <m/>
    <m/>
    <m/>
    <m/>
    <m/>
    <m/>
    <m/>
    <m/>
    <m/>
    <m/>
    <m/>
    <m/>
    <m/>
    <m/>
    <m/>
    <m/>
    <m/>
    <m/>
    <m/>
    <m/>
    <m/>
    <m/>
    <m/>
    <m/>
    <m/>
    <m/>
    <m/>
    <x v="0"/>
    <m/>
    <m/>
    <m/>
    <m/>
    <m/>
    <m/>
    <m/>
    <m/>
    <m/>
    <x v="0"/>
    <x v="0"/>
    <x v="0"/>
    <x v="0"/>
    <x v="1"/>
    <x v="1"/>
    <x v="0"/>
    <x v="0"/>
    <m/>
    <x v="0"/>
    <s v="ACTUALIZACIONES DE MANEJO CAJA"/>
    <s v="Operación de caja comercial"/>
    <s v="CAJERO"/>
    <n v="5230"/>
    <s v="EL BUEN MANEJO DE LA MANUFACTURA"/>
    <s v="Manipulación de alimentos"/>
    <s v="CHEF"/>
    <n v="3434"/>
    <s v="TECNICAS EN UTILIZACION DE TABLET"/>
    <s v="Herramientas digitales para la gestión y productividad"/>
    <s v="ENCARGADO DE SALON"/>
    <n v="5246"/>
    <m/>
    <m/>
    <m/>
    <m/>
    <m/>
    <m/>
    <m/>
    <m/>
    <m/>
    <m/>
    <m/>
    <m/>
    <s v="Si"/>
    <s v="Si"/>
    <s v="No"/>
    <m/>
    <m/>
    <m/>
    <x v="0"/>
    <s v="Importante"/>
    <s v="Importante"/>
    <s v="Importante"/>
    <s v="Importante"/>
    <s v="Muy importante"/>
    <s v="Muy importante"/>
    <s v="Muy importante"/>
    <s v="Ninguna"/>
    <m/>
    <x v="2"/>
    <x v="2"/>
    <x v="0"/>
    <x v="1"/>
    <x v="0"/>
    <x v="0"/>
    <x v="0"/>
    <x v="0"/>
    <x v="0"/>
    <x v="0"/>
    <x v="0"/>
    <x v="0"/>
    <m/>
    <s v="Administrador/Contador"/>
    <m/>
    <n v="7"/>
    <n v="42"/>
    <s v="Completo"/>
    <m/>
    <m/>
    <m/>
    <m/>
    <m/>
    <m/>
    <s v="EL TÉRMINO DEL CONTRATO CON EL CLUB CENTENARIO EN MAYO DEL AÑO PASADO, OCASIONÓ EL CIERRE DE UNA SUCURSAL CON EL QUE CONTABAN."/>
    <s v="11 a 30 personas ocupadas"/>
    <s v="11 a 30 personas ocupadas"/>
    <x v="0"/>
    <s v="Restaurantes y hoteles"/>
    <x v="0"/>
    <x v="0"/>
    <x v="0"/>
    <x v="0"/>
    <x v="1"/>
    <x v="0"/>
    <x v="1"/>
    <x v="0"/>
    <x v="0"/>
    <x v="0"/>
    <x v="1"/>
    <x v="0"/>
    <x v="0"/>
    <x v="0"/>
    <x v="0"/>
    <x v="0"/>
    <x v="0"/>
    <x v="0"/>
    <x v="0"/>
    <x v="1"/>
    <x v="1"/>
    <x v="1"/>
    <x v="1"/>
    <x v="0"/>
    <x v="0"/>
    <x v="0"/>
    <x v="0"/>
    <s v="USO Y MANEJO DE CAJAS"/>
    <s v="GESTIÓN DE CALIDAD"/>
    <s v="OTRAS RELACIONADAS A TIC"/>
    <m/>
    <m/>
    <m/>
    <s v="ADMINISTRACIÓN Y GESTIÓN"/>
    <s v="ADMINISTRACIÓN Y GESTIÓN"/>
    <s v="TIC"/>
    <m/>
    <m/>
    <m/>
    <n v="15.722891566265099"/>
    <x v="1"/>
    <x v="1"/>
    <x v="0"/>
    <x v="0"/>
    <x v="0"/>
    <s v="Total"/>
  </r>
  <r>
    <n v="34388"/>
    <x v="0"/>
    <x v="0"/>
    <s v="Recoleta"/>
    <n v="45103"/>
    <s v="VENTA AL POR MENOR DE VEHICULOS AUTOMOTORES NUEVOS"/>
    <s v="Comercio"/>
    <s v="Comercio"/>
    <s v="Grandes (con 51 o más personas ocupadas)"/>
    <n v="10072024"/>
    <n v="10"/>
    <s v="Julio"/>
    <s v="Año Resultado Final"/>
    <n v="10"/>
    <n v="36"/>
    <n v="10072024"/>
    <n v="10"/>
    <s v="Julio"/>
    <s v="Año Resultado Final"/>
    <n v="1969"/>
    <n v="54"/>
    <x v="1"/>
    <s v="VENTAS DE VEHICULOS LIVIANOS AL POR MENOR"/>
    <s v="Comercio al por menor de vehículos automotores nuevos"/>
    <s v="Sucursal"/>
    <x v="1"/>
    <n v="22"/>
    <n v="15"/>
    <n v="690"/>
    <n v="580"/>
    <n v="464"/>
    <n v="116"/>
    <n v="464"/>
    <n v="116"/>
    <n v="0"/>
    <n v="0"/>
    <n v="0"/>
    <n v="0"/>
    <n v="58"/>
    <n v="0"/>
    <n v="0"/>
    <n v="0"/>
    <n v="134"/>
    <n v="348"/>
    <n v="40"/>
    <n v="0"/>
    <n v="580"/>
    <n v="580"/>
    <n v="0"/>
    <n v="0"/>
    <n v="0"/>
    <n v="0"/>
    <n v="58"/>
    <n v="0"/>
    <n v="0"/>
    <n v="0"/>
    <n v="134"/>
    <n v="348"/>
    <n v="40"/>
    <n v="0"/>
    <n v="580"/>
    <x v="1"/>
    <s v="Convenios con organizaciones privadas y/o ONG"/>
    <m/>
    <x v="0"/>
    <s v="Convenios con organizaciones privadas y/o ONG"/>
    <m/>
    <x v="0"/>
    <m/>
    <m/>
    <x v="0"/>
    <m/>
    <m/>
    <x v="0"/>
    <m/>
    <m/>
    <x v="1"/>
    <m/>
    <n v="5223"/>
    <s v="VENDEDORES DE SALON"/>
    <s v="Sí"/>
    <s v="No"/>
    <s v="Sí"/>
    <n v="7231"/>
    <s v="TECNICO MECANICO"/>
    <s v="Sí"/>
    <s v="No"/>
    <s v="Sí"/>
    <n v="5230"/>
    <s v="CAJERO"/>
    <s v="Sí"/>
    <s v="No"/>
    <m/>
    <m/>
    <m/>
    <m/>
    <m/>
    <m/>
    <m/>
    <m/>
    <m/>
    <m/>
    <m/>
    <m/>
    <m/>
    <m/>
    <m/>
    <m/>
    <m/>
    <m/>
    <m/>
    <m/>
    <m/>
    <m/>
    <m/>
    <m/>
    <m/>
    <m/>
    <m/>
    <m/>
    <m/>
    <m/>
    <m/>
    <m/>
    <m/>
    <m/>
    <m/>
    <x v="1"/>
    <x v="0"/>
    <x v="0"/>
    <x v="0"/>
    <x v="0"/>
    <x v="0"/>
    <x v="0"/>
    <x v="1"/>
    <x v="1"/>
    <x v="0"/>
    <x v="0"/>
    <x v="0"/>
    <x v="0"/>
    <m/>
    <m/>
    <s v="Plataforma web privada gratuita (Bolsas de trabajo) (excluyendo redes sociales)"/>
    <m/>
    <m/>
    <m/>
    <s v="Recomendaciones de trabajadores de la empresa u otros actores"/>
    <s v="Contratación de empresas de reclutamiento"/>
    <m/>
    <m/>
    <s v="Contactos personales del empleador"/>
    <s v="Banco de currículos de la empresa"/>
    <m/>
    <m/>
    <x v="0"/>
    <x v="0"/>
    <x v="0"/>
    <x v="1"/>
    <x v="0"/>
    <x v="1"/>
    <x v="0"/>
    <x v="2"/>
    <x v="0"/>
    <x v="2"/>
    <s v="Ninguna"/>
    <m/>
    <m/>
    <m/>
    <m/>
    <m/>
    <m/>
    <x v="1"/>
    <m/>
    <m/>
    <x v="2"/>
    <m/>
    <m/>
    <m/>
    <x v="1"/>
    <x v="1"/>
    <x v="1"/>
    <x v="0"/>
    <x v="0"/>
    <x v="1"/>
    <m/>
    <m/>
    <x v="3"/>
    <s v="Muy probable"/>
    <s v="Poco probable"/>
    <s v="Poco probable"/>
    <s v="Muy probable"/>
    <s v="Muy probable"/>
    <x v="0"/>
    <s v="vendedor de salon"/>
    <n v="5223"/>
    <n v="5"/>
    <n v="5"/>
    <n v="5"/>
    <n v="5"/>
    <n v="5"/>
    <s v="MECANICO DE VEHICULOS LIVIANOS"/>
    <n v="7231"/>
    <n v="2"/>
    <n v="2"/>
    <n v="2"/>
    <n v="2"/>
    <n v="2"/>
    <s v="electromecánico de vehiculos livianos"/>
    <n v="7412"/>
    <n v="4"/>
    <n v="4"/>
    <n v="4"/>
    <n v="4"/>
    <n v="4"/>
    <m/>
    <m/>
    <m/>
    <m/>
    <m/>
    <m/>
    <m/>
    <m/>
    <m/>
    <m/>
    <m/>
    <m/>
    <m/>
    <m/>
    <x v="0"/>
    <m/>
    <m/>
    <m/>
    <m/>
    <m/>
    <m/>
    <m/>
    <m/>
    <m/>
    <x v="0"/>
    <x v="0"/>
    <x v="0"/>
    <x v="0"/>
    <x v="1"/>
    <x v="1"/>
    <x v="0"/>
    <x v="0"/>
    <m/>
    <x v="0"/>
    <s v="HABILIDADES DE VENTAS"/>
    <s v="Técnicas de ventas"/>
    <s v="VENDEDOR DE SALON"/>
    <n v="5223"/>
    <s v="HABILIDADES DE ATENCION AL CLIENTE"/>
    <s v="Técnicas de recepción y atención al cliente"/>
    <s v="VENDEDOR DE SALON"/>
    <n v="5223"/>
    <s v="HABILIDADES DE VENTAS POR  CALL CENTER"/>
    <s v="Telemarketing"/>
    <s v="VENDEDOR POR CALL CENTER"/>
    <n v="5244"/>
    <m/>
    <m/>
    <m/>
    <m/>
    <m/>
    <m/>
    <m/>
    <m/>
    <m/>
    <m/>
    <m/>
    <m/>
    <s v="Si"/>
    <s v="Si"/>
    <s v="No"/>
    <m/>
    <m/>
    <m/>
    <x v="1"/>
    <s v="Muy importante"/>
    <s v="Muy importante"/>
    <s v="Muy importante"/>
    <s v="Muy importante"/>
    <s v="Muy importante"/>
    <s v="Muy importante"/>
    <s v="Muy importante"/>
    <s v="Ninguna"/>
    <m/>
    <x v="0"/>
    <x v="2"/>
    <x v="0"/>
    <x v="1"/>
    <x v="0"/>
    <x v="0"/>
    <x v="0"/>
    <x v="1"/>
    <x v="0"/>
    <x v="0"/>
    <x v="0"/>
    <x v="0"/>
    <m/>
    <s v="Administrador/Contador"/>
    <m/>
    <n v="11"/>
    <n v="43"/>
    <s v="Completo"/>
    <m/>
    <m/>
    <m/>
    <m/>
    <m/>
    <m/>
    <m/>
    <s v="51 y más personas ocupadas"/>
    <s v="51 y más personas ocupadas"/>
    <x v="2"/>
    <s v="Comercio"/>
    <x v="0"/>
    <x v="0"/>
    <x v="0"/>
    <x v="0"/>
    <x v="1"/>
    <x v="0"/>
    <x v="1"/>
    <x v="0"/>
    <x v="0"/>
    <x v="0"/>
    <x v="1"/>
    <x v="0"/>
    <x v="0"/>
    <x v="1"/>
    <x v="0"/>
    <x v="1"/>
    <x v="0"/>
    <x v="0"/>
    <x v="0"/>
    <x v="1"/>
    <x v="0"/>
    <x v="1"/>
    <x v="1"/>
    <x v="0"/>
    <x v="0"/>
    <x v="0"/>
    <x v="0"/>
    <s v="VENTA"/>
    <s v="ATENCIÓN AL CLIENTE, RECEPCIÓN"/>
    <s v="VENTA"/>
    <m/>
    <m/>
    <m/>
    <s v="ADMINISTRACIÓN Y GESTIÓN"/>
    <s v="ADMINISTRACIÓN Y GESTIÓN"/>
    <s v="ADMINISTRACIÓN Y GESTIÓN"/>
    <m/>
    <m/>
    <m/>
    <n v="1"/>
    <x v="1"/>
    <x v="1"/>
    <x v="0"/>
    <x v="0"/>
    <x v="0"/>
    <s v="Total"/>
  </r>
  <r>
    <n v="34395"/>
    <x v="0"/>
    <x v="0"/>
    <s v="Recoleta"/>
    <n v="58130"/>
    <s v="ACTIVIDADES DE EDICION DE DIARIOS"/>
    <s v="Servicio"/>
    <s v="Telecomunicaciones"/>
    <s v="Grandes (con 51 o más personas ocupadas)"/>
    <n v="24062024"/>
    <n v="24"/>
    <s v="Junio"/>
    <s v="Año Resultado Final"/>
    <n v="9"/>
    <n v="46"/>
    <n v="24062024"/>
    <n v="24"/>
    <s v="Junio"/>
    <s v="Año Resultado Final"/>
    <n v="1977"/>
    <n v="46"/>
    <x v="1"/>
    <s v="SERVICIOS DE IMPRESION DE DIARIOS Y REVISTAS"/>
    <s v="Edición de periódicos, diarios y revistas, incluso integrada a la impresión"/>
    <s v="Único"/>
    <x v="0"/>
    <m/>
    <m/>
    <n v="122"/>
    <n v="122"/>
    <n v="66"/>
    <n v="56"/>
    <n v="523.11111111111143"/>
    <n v="443.85185185185208"/>
    <n v="0"/>
    <n v="0"/>
    <n v="79.259259259259295"/>
    <n v="0"/>
    <n v="142.66666666666674"/>
    <n v="0"/>
    <n v="0"/>
    <n v="0"/>
    <n v="396.29629629629648"/>
    <n v="317.03703703703718"/>
    <n v="31.70370370370372"/>
    <n v="0"/>
    <n v="966.9629629629635"/>
    <n v="122"/>
    <n v="0"/>
    <n v="0"/>
    <n v="10"/>
    <n v="0"/>
    <n v="18"/>
    <n v="0"/>
    <n v="0"/>
    <n v="0"/>
    <n v="50"/>
    <n v="40"/>
    <n v="4"/>
    <n v="0"/>
    <n v="122"/>
    <x v="1"/>
    <s v="Decisión del directorio/propietarios de la empresa"/>
    <m/>
    <x v="0"/>
    <s v="Decisión del directorio/propietarios de la empresa"/>
    <m/>
    <x v="1"/>
    <s v="Decisión del directorio/propietarios de la empresa"/>
    <m/>
    <x v="0"/>
    <m/>
    <m/>
    <x v="0"/>
    <m/>
    <m/>
    <x v="1"/>
    <m/>
    <n v="2431"/>
    <s v="EJECUTIVO COMERCIAL"/>
    <s v="Sí"/>
    <s v="No"/>
    <s v="Sí"/>
    <n v="2166"/>
    <s v="DISEÑADOR GRÁFICO"/>
    <s v="Sí"/>
    <s v="No"/>
    <s v="Sí"/>
    <n v="2166"/>
    <s v="EDITOR GRAFICO"/>
    <s v="Sí"/>
    <s v="No"/>
    <m/>
    <m/>
    <m/>
    <m/>
    <m/>
    <m/>
    <m/>
    <m/>
    <m/>
    <m/>
    <m/>
    <m/>
    <m/>
    <m/>
    <m/>
    <m/>
    <m/>
    <m/>
    <m/>
    <m/>
    <m/>
    <m/>
    <m/>
    <m/>
    <m/>
    <m/>
    <m/>
    <m/>
    <m/>
    <m/>
    <m/>
    <m/>
    <m/>
    <m/>
    <m/>
    <x v="0"/>
    <x v="0"/>
    <x v="1"/>
    <x v="1"/>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m/>
    <s v="Banco de currículos de la empresa"/>
    <m/>
    <m/>
    <x v="0"/>
    <x v="0"/>
    <x v="0"/>
    <x v="1"/>
    <x v="0"/>
    <x v="1"/>
    <x v="0"/>
    <x v="0"/>
    <x v="0"/>
    <x v="1"/>
    <s v="Ninguna"/>
    <m/>
    <m/>
    <m/>
    <m/>
    <m/>
    <m/>
    <x v="1"/>
    <m/>
    <m/>
    <x v="2"/>
    <m/>
    <m/>
    <m/>
    <x v="0"/>
    <x v="0"/>
    <x v="0"/>
    <x v="0"/>
    <x v="0"/>
    <x v="0"/>
    <m/>
    <m/>
    <x v="0"/>
    <s v="Probable"/>
    <s v="Poco probable"/>
    <s v="Probable"/>
    <s v="Muy probable"/>
    <s v="Muy probable"/>
    <x v="2"/>
    <m/>
    <m/>
    <m/>
    <m/>
    <m/>
    <m/>
    <m/>
    <m/>
    <m/>
    <m/>
    <m/>
    <m/>
    <m/>
    <m/>
    <m/>
    <m/>
    <m/>
    <m/>
    <m/>
    <m/>
    <m/>
    <m/>
    <m/>
    <m/>
    <m/>
    <m/>
    <m/>
    <m/>
    <m/>
    <m/>
    <m/>
    <m/>
    <m/>
    <m/>
    <m/>
    <x v="0"/>
    <m/>
    <m/>
    <m/>
    <m/>
    <m/>
    <m/>
    <m/>
    <m/>
    <m/>
    <x v="0"/>
    <x v="0"/>
    <x v="0"/>
    <x v="0"/>
    <x v="1"/>
    <x v="1"/>
    <x v="0"/>
    <x v="0"/>
    <m/>
    <x v="0"/>
    <s v="ACTUALIZACIONES DE SOFTWARE"/>
    <s v="Redes y sistemas informáticos"/>
    <s v="TECNICOS EN INFORMÁTICA"/>
    <n v="3511"/>
    <s v="CAPACITACIONES EN POWER BI"/>
    <s v="Microsoft Power BI"/>
    <s v="ANALISTAS DE DATOS"/>
    <n v="2521"/>
    <s v="EXCEL AVANZADO"/>
    <s v="Microsoft Excel básico y avanzado"/>
    <s v="ANALISTAS ADMINISTRATIVOS"/>
    <n v="2421"/>
    <m/>
    <m/>
    <m/>
    <m/>
    <m/>
    <m/>
    <m/>
    <m/>
    <m/>
    <m/>
    <m/>
    <m/>
    <s v="Si"/>
    <s v="Si"/>
    <s v="No"/>
    <m/>
    <m/>
    <m/>
    <x v="0"/>
    <s v="Importante"/>
    <s v="Muy importante"/>
    <s v="Importante"/>
    <s v="Muy importante"/>
    <s v="Importante"/>
    <s v="Muy importante"/>
    <s v="Muy importante"/>
    <s v="Ninguna"/>
    <m/>
    <x v="2"/>
    <x v="1"/>
    <x v="1"/>
    <x v="1"/>
    <x v="1"/>
    <x v="1"/>
    <x v="0"/>
    <x v="0"/>
    <x v="0"/>
    <x v="0"/>
    <x v="0"/>
    <x v="0"/>
    <m/>
    <s v="Otro"/>
    <s v="ANALISTA DE RRHH"/>
    <n v="18"/>
    <n v="51"/>
    <s v="Completo"/>
    <m/>
    <m/>
    <m/>
    <m/>
    <m/>
    <m/>
    <m/>
    <s v="51 y más personas ocupadas"/>
    <s v="51 y más personas ocupadas"/>
    <x v="0"/>
    <s v="Telecomunicaciones"/>
    <x v="0"/>
    <x v="1"/>
    <x v="0"/>
    <x v="0"/>
    <x v="0"/>
    <x v="0"/>
    <x v="0"/>
    <x v="0"/>
    <x v="0"/>
    <x v="0"/>
    <x v="1"/>
    <x v="0"/>
    <x v="0"/>
    <x v="0"/>
    <x v="0"/>
    <x v="0"/>
    <x v="0"/>
    <x v="0"/>
    <x v="0"/>
    <x v="0"/>
    <x v="1"/>
    <x v="1"/>
    <x v="0"/>
    <x v="0"/>
    <x v="0"/>
    <x v="0"/>
    <x v="0"/>
    <s v="SOPORTE TÉCNICO Y REDES"/>
    <s v="HERRAMIENTAS DE ANÁLISIS DE DATOS"/>
    <s v="OFIMATICA"/>
    <m/>
    <m/>
    <m/>
    <s v="TIC"/>
    <s v="TIC"/>
    <s v="TIC"/>
    <m/>
    <m/>
    <m/>
    <n v="7.92592592592593"/>
    <x v="1"/>
    <x v="1"/>
    <x v="0"/>
    <x v="0"/>
    <x v="0"/>
    <s v="Total"/>
  </r>
  <r>
    <n v="34402"/>
    <x v="0"/>
    <x v="1"/>
    <s v="Luque"/>
    <n v="56290"/>
    <s v="SERVICIOS GASTRONOMICOS BASADOS EN ACUERDOS CONTRACTUALES"/>
    <s v="Servicio"/>
    <s v="Restaurantes y hoteles"/>
    <s v="Grandes (con 51 o más personas ocupadas)"/>
    <n v="19072024"/>
    <n v="19"/>
    <s v="Julio"/>
    <s v="Año Resultado Final"/>
    <n v="11"/>
    <n v="6"/>
    <n v="31072024"/>
    <n v="31"/>
    <s v="Julio"/>
    <s v="Año Resultado Final"/>
    <n v="1992"/>
    <n v="31"/>
    <x v="1"/>
    <s v="SERVICIO DE CATERING EMPRESARIALES"/>
    <s v="Abastecimiento de eventos"/>
    <s v="Planta industrial"/>
    <x v="1"/>
    <n v="12"/>
    <n v="11"/>
    <n v="294"/>
    <n v="274"/>
    <n v="113"/>
    <n v="161"/>
    <n v="113"/>
    <n v="161"/>
    <n v="0"/>
    <n v="0"/>
    <n v="0"/>
    <n v="0"/>
    <n v="218"/>
    <n v="0"/>
    <n v="19"/>
    <n v="0"/>
    <n v="24"/>
    <n v="12"/>
    <n v="1"/>
    <n v="0"/>
    <n v="274"/>
    <n v="274"/>
    <n v="0"/>
    <n v="0"/>
    <n v="0"/>
    <n v="0"/>
    <n v="218"/>
    <n v="0"/>
    <n v="19"/>
    <n v="0"/>
    <n v="24"/>
    <n v="12"/>
    <n v="1"/>
    <n v="0"/>
    <n v="274"/>
    <x v="0"/>
    <m/>
    <m/>
    <x v="0"/>
    <s v="Convenio con organizaciones públicas"/>
    <m/>
    <x v="0"/>
    <m/>
    <m/>
    <x v="1"/>
    <s v="Ley para incorporación de personas con discapacidad (Ley 4962/13)"/>
    <m/>
    <x v="0"/>
    <m/>
    <m/>
    <x v="1"/>
    <m/>
    <n v="9112"/>
    <s v="OPERARIO DE ASEO DE LA PLANTA"/>
    <s v="Sí"/>
    <s v="No"/>
    <s v="Sí"/>
    <n v="9412"/>
    <s v="AYUDANTE DE COCINA"/>
    <s v="Sí"/>
    <s v="No"/>
    <s v="Sí"/>
    <n v="2423"/>
    <s v="ENCARGADA DE RECURSOS HUMANOS"/>
    <s v="Sí"/>
    <s v="No"/>
    <m/>
    <m/>
    <m/>
    <m/>
    <m/>
    <m/>
    <m/>
    <m/>
    <m/>
    <m/>
    <m/>
    <m/>
    <m/>
    <m/>
    <m/>
    <m/>
    <m/>
    <m/>
    <m/>
    <m/>
    <m/>
    <m/>
    <m/>
    <m/>
    <m/>
    <m/>
    <m/>
    <m/>
    <m/>
    <m/>
    <m/>
    <m/>
    <m/>
    <m/>
    <m/>
    <x v="1"/>
    <x v="0"/>
    <x v="0"/>
    <x v="0"/>
    <x v="0"/>
    <x v="0"/>
    <x v="0"/>
    <x v="1"/>
    <x v="1"/>
    <x v="0"/>
    <x v="0"/>
    <x v="0"/>
    <x v="0"/>
    <m/>
    <m/>
    <m/>
    <s v="Redes sociales de la empresa (Facebook, Twitter, Instagram, etc)"/>
    <m/>
    <m/>
    <s v="Recomendaciones de trabajadores de la empresa u otros actores"/>
    <s v="Contratación de empresas de reclutamiento"/>
    <s v="Ferias de empleo"/>
    <m/>
    <m/>
    <m/>
    <s v="Otra"/>
    <s v="UNA POSTULANTE A NIVEL INTERNO"/>
    <x v="0"/>
    <x v="0"/>
    <x v="0"/>
    <x v="1"/>
    <x v="0"/>
    <x v="1"/>
    <x v="0"/>
    <x v="1"/>
    <x v="1"/>
    <x v="0"/>
    <s v="Ninguna"/>
    <m/>
    <m/>
    <m/>
    <m/>
    <m/>
    <m/>
    <x v="1"/>
    <m/>
    <s v="Nuevas contrataciones"/>
    <x v="1"/>
    <s v="Transformación de competencia"/>
    <m/>
    <m/>
    <x v="0"/>
    <x v="0"/>
    <x v="1"/>
    <x v="1"/>
    <x v="1"/>
    <x v="0"/>
    <m/>
    <m/>
    <x v="3"/>
    <s v="Muy probable"/>
    <s v="Poco probable"/>
    <s v="Poco probable"/>
    <s v="Probable"/>
    <s v="Probable"/>
    <x v="0"/>
    <s v="AYUDANTE de cocina"/>
    <n v="9412"/>
    <n v="5"/>
    <n v="8"/>
    <n v="10"/>
    <n v="12"/>
    <n v="15"/>
    <s v="ENCARGADA DE RECURSOS HUMANOS"/>
    <n v="2423"/>
    <n v="5"/>
    <n v="5"/>
    <n v="5"/>
    <n v="8"/>
    <n v="10"/>
    <s v="Soporte ADMINISTRATIVO"/>
    <n v="4419"/>
    <n v="12"/>
    <n v="12"/>
    <n v="15"/>
    <n v="15"/>
    <n v="0"/>
    <s v="OPERARIO DE ASEO"/>
    <n v="9112"/>
    <n v="15"/>
    <n v="17"/>
    <n v="18"/>
    <n v="20"/>
    <n v="23"/>
    <s v="Jefe de cocina"/>
    <n v="5120"/>
    <n v="10"/>
    <n v="10"/>
    <n v="15"/>
    <n v="15"/>
    <n v="15"/>
    <x v="0"/>
    <m/>
    <m/>
    <m/>
    <m/>
    <m/>
    <m/>
    <m/>
    <m/>
    <m/>
    <x v="0"/>
    <x v="0"/>
    <x v="0"/>
    <x v="0"/>
    <x v="1"/>
    <x v="1"/>
    <x v="0"/>
    <x v="0"/>
    <m/>
    <x v="0"/>
    <s v="ATENCION AL CLIENTE"/>
    <s v="Técnicas de recepción y atención al cliente"/>
    <s v="ATENCIÓN AL CLIENTE"/>
    <n v="4226"/>
    <s v="SEGURIDAD LABORAL"/>
    <s v="Seguridad industrial y salud ocupacional"/>
    <s v="OPERARIO DE COCINA"/>
    <n v="5120"/>
    <s v="SEGURIDAD VIAL"/>
    <s v="Seguridad industrial y salud ocupacional"/>
    <s v="OPERARIO DE COCINA"/>
    <n v="5120"/>
    <m/>
    <m/>
    <m/>
    <m/>
    <m/>
    <m/>
    <m/>
    <m/>
    <m/>
    <m/>
    <m/>
    <m/>
    <s v="Si"/>
    <s v="Si"/>
    <s v="No"/>
    <m/>
    <m/>
    <m/>
    <x v="0"/>
    <s v="Muy importante"/>
    <s v="Muy importante"/>
    <s v="Muy importante"/>
    <s v="Muy importante"/>
    <s v="Muy importante"/>
    <s v="Muy importante"/>
    <s v="Muy importante"/>
    <s v="Ninguna"/>
    <m/>
    <x v="2"/>
    <x v="2"/>
    <x v="0"/>
    <x v="0"/>
    <x v="0"/>
    <x v="1"/>
    <x v="0"/>
    <x v="0"/>
    <x v="0"/>
    <x v="0"/>
    <x v="0"/>
    <x v="0"/>
    <m/>
    <s v="Administrador/Contador"/>
    <m/>
    <n v="15"/>
    <n v="16"/>
    <s v="Completo"/>
    <m/>
    <m/>
    <m/>
    <m/>
    <m/>
    <m/>
    <m/>
    <s v="51 y más personas ocupadas"/>
    <s v="51 y más personas ocupadas"/>
    <x v="0"/>
    <s v="Restaurantes y hoteles"/>
    <x v="0"/>
    <x v="1"/>
    <x v="0"/>
    <x v="0"/>
    <x v="0"/>
    <x v="0"/>
    <x v="0"/>
    <x v="0"/>
    <x v="1"/>
    <x v="0"/>
    <x v="0"/>
    <x v="0"/>
    <x v="1"/>
    <x v="1"/>
    <x v="0"/>
    <x v="0"/>
    <x v="0"/>
    <x v="1"/>
    <x v="0"/>
    <x v="1"/>
    <x v="0"/>
    <x v="0"/>
    <x v="1"/>
    <x v="0"/>
    <x v="0"/>
    <x v="0"/>
    <x v="0"/>
    <s v="ATENCIÓN AL CLIENTE, RECEPCIÓN"/>
    <s v="SALUD Y SEGURIDAD OCUPACIONAL"/>
    <s v="EDUCACIÓN VIAL"/>
    <m/>
    <m/>
    <m/>
    <s v="ADMINISTRACIÓN Y GESTIÓN"/>
    <s v="SALUD Y SEGURIDAD OCUPACIONAL"/>
    <s v="SERVICIOS EDUCATIVOS"/>
    <m/>
    <m/>
    <m/>
    <n v="1"/>
    <x v="1"/>
    <x v="1"/>
    <x v="0"/>
    <x v="0"/>
    <x v="0"/>
    <s v="Total"/>
  </r>
  <r>
    <n v="34505"/>
    <x v="0"/>
    <x v="0"/>
    <s v="Recoleta"/>
    <n v="52293"/>
    <s v="SERVICIO DE DESPACHO DE ADUANAS"/>
    <s v="Servicio"/>
    <s v="Transporte"/>
    <s v="Pequeñas (11 a 30 personas ocupadas)"/>
    <n v="24062024"/>
    <n v="24"/>
    <s v="Junio"/>
    <s v="Año Resultado Final"/>
    <n v="10"/>
    <n v="49"/>
    <n v="24062024"/>
    <n v="24"/>
    <s v="Junio"/>
    <s v="Año Resultado Final"/>
    <n v="1974"/>
    <n v="49"/>
    <x v="1"/>
    <s v="SERVICIOS DE DESPACHO ADUANERO"/>
    <s v="Actividades de los despachantes de Aduana"/>
    <s v="Único"/>
    <x v="0"/>
    <m/>
    <m/>
    <n v="28"/>
    <n v="28"/>
    <n v="20"/>
    <n v="8"/>
    <n v="314.45783132530198"/>
    <n v="125.7831325301208"/>
    <n v="0"/>
    <n v="0"/>
    <n v="0"/>
    <n v="0"/>
    <n v="0"/>
    <n v="0"/>
    <n v="251.56626506024159"/>
    <n v="0"/>
    <n v="110.06024096385569"/>
    <n v="78.614457831325495"/>
    <n v="0"/>
    <n v="0"/>
    <n v="440.24096385542276"/>
    <n v="28"/>
    <n v="0"/>
    <n v="0"/>
    <n v="0"/>
    <n v="0"/>
    <n v="0"/>
    <n v="0"/>
    <n v="16"/>
    <n v="0"/>
    <n v="7"/>
    <n v="5"/>
    <n v="0"/>
    <n v="0"/>
    <n v="28"/>
    <x v="1"/>
    <s v="Decisión del directorio/propietarios de la empresa"/>
    <m/>
    <x v="1"/>
    <m/>
    <m/>
    <x v="0"/>
    <m/>
    <m/>
    <x v="0"/>
    <m/>
    <m/>
    <x v="0"/>
    <m/>
    <m/>
    <x v="0"/>
    <m/>
    <m/>
    <m/>
    <m/>
    <m/>
    <m/>
    <m/>
    <m/>
    <m/>
    <m/>
    <m/>
    <m/>
    <m/>
    <m/>
    <m/>
    <m/>
    <m/>
    <m/>
    <m/>
    <m/>
    <m/>
    <m/>
    <m/>
    <m/>
    <m/>
    <m/>
    <m/>
    <m/>
    <m/>
    <m/>
    <m/>
    <m/>
    <m/>
    <m/>
    <m/>
    <m/>
    <m/>
    <m/>
    <m/>
    <m/>
    <m/>
    <m/>
    <m/>
    <m/>
    <m/>
    <m/>
    <m/>
    <m/>
    <m/>
    <m/>
    <x v="0"/>
    <x v="1"/>
    <x v="1"/>
    <x v="0"/>
    <x v="0"/>
    <x v="0"/>
    <x v="0"/>
    <x v="1"/>
    <x v="0"/>
    <x v="0"/>
    <x v="0"/>
    <x v="0"/>
    <x v="0"/>
    <m/>
    <m/>
    <m/>
    <m/>
    <m/>
    <m/>
    <m/>
    <s v="Contratación de empresas de reclutamiento"/>
    <m/>
    <m/>
    <s v="Contactos personales del empleador"/>
    <s v="Banco de currículos de la empresa"/>
    <m/>
    <m/>
    <x v="0"/>
    <x v="0"/>
    <x v="0"/>
    <x v="1"/>
    <x v="0"/>
    <x v="1"/>
    <x v="0"/>
    <x v="0"/>
    <x v="0"/>
    <x v="0"/>
    <s v="Ninguna"/>
    <m/>
    <m/>
    <m/>
    <m/>
    <m/>
    <m/>
    <x v="1"/>
    <m/>
    <m/>
    <x v="0"/>
    <s v="Transformación de competencia"/>
    <m/>
    <m/>
    <x v="1"/>
    <x v="0"/>
    <x v="1"/>
    <x v="0"/>
    <x v="0"/>
    <x v="1"/>
    <m/>
    <m/>
    <x v="2"/>
    <s v="Poco probable"/>
    <s v="Poco probable"/>
    <s v="Poco probable"/>
    <s v="Poco probable"/>
    <s v="Muy probable"/>
    <x v="0"/>
    <s v="Maquila (desarrolladores de proyectos enfocados al servicio de despacho aduanero)"/>
    <n v="3331"/>
    <n v="3"/>
    <n v="0"/>
    <n v="0"/>
    <n v="0"/>
    <n v="0"/>
    <m/>
    <m/>
    <m/>
    <m/>
    <m/>
    <m/>
    <m/>
    <m/>
    <m/>
    <m/>
    <m/>
    <m/>
    <m/>
    <m/>
    <m/>
    <m/>
    <m/>
    <m/>
    <m/>
    <m/>
    <m/>
    <m/>
    <m/>
    <m/>
    <m/>
    <m/>
    <m/>
    <m/>
    <x v="1"/>
    <m/>
    <m/>
    <m/>
    <m/>
    <m/>
    <m/>
    <m/>
    <s v="Otro"/>
    <s v="CUENTAN CON UN PLAN DE CAPACITACIONES A TRAVES DEL ISO"/>
    <x v="1"/>
    <x v="1"/>
    <x v="1"/>
    <x v="1"/>
    <x v="0"/>
    <x v="0"/>
    <x v="0"/>
    <x v="0"/>
    <m/>
    <x v="2"/>
    <m/>
    <m/>
    <m/>
    <m/>
    <m/>
    <m/>
    <m/>
    <m/>
    <m/>
    <m/>
    <m/>
    <m/>
    <m/>
    <m/>
    <m/>
    <m/>
    <m/>
    <m/>
    <m/>
    <m/>
    <m/>
    <m/>
    <m/>
    <m/>
    <m/>
    <m/>
    <m/>
    <m/>
    <m/>
    <m/>
    <x v="2"/>
    <s v="Muy importante"/>
    <s v="Muy importante"/>
    <s v="Muy importante"/>
    <s v="Muy importante"/>
    <s v="Muy importante"/>
    <s v="Muy importante"/>
    <s v="Muy importante"/>
    <s v="Ninguna"/>
    <m/>
    <x v="0"/>
    <x v="1"/>
    <x v="0"/>
    <x v="0"/>
    <x v="0"/>
    <x v="0"/>
    <x v="0"/>
    <x v="1"/>
    <x v="1"/>
    <x v="1"/>
    <x v="0"/>
    <x v="0"/>
    <m/>
    <s v="Jefe / Encargado (no propietario)"/>
    <m/>
    <n v="11"/>
    <n v="20"/>
    <s v="Completo"/>
    <m/>
    <m/>
    <m/>
    <m/>
    <m/>
    <m/>
    <s v="LA INFORMANTE INDICO QUE ELLOS CUENTAN CON UN PLAN DE CAPACITACIONES IMPLEMENTADO A TRAVES DEL ISO. EN CUANTO A MAQUILA ESPECIFICAMENTE NO TIENEN DEFINIDO LOS PUESTOS PERO SON LOS RELACIONADOS A LA REALIZACION DE PROYECTOS"/>
    <s v="11 a 30 personas ocupadas"/>
    <s v="11 a 30 personas ocupadas"/>
    <x v="0"/>
    <s v="Transporte"/>
    <x v="0"/>
    <x v="0"/>
    <x v="0"/>
    <x v="0"/>
    <x v="0"/>
    <x v="0"/>
    <x v="0"/>
    <x v="0"/>
    <x v="0"/>
    <x v="0"/>
    <x v="1"/>
    <x v="1"/>
    <x v="0"/>
    <x v="0"/>
    <x v="0"/>
    <x v="0"/>
    <x v="0"/>
    <x v="0"/>
    <x v="0"/>
    <x v="1"/>
    <x v="0"/>
    <x v="1"/>
    <x v="0"/>
    <x v="0"/>
    <x v="0"/>
    <x v="0"/>
    <x v="0"/>
    <m/>
    <m/>
    <m/>
    <m/>
    <m/>
    <m/>
    <m/>
    <m/>
    <m/>
    <m/>
    <m/>
    <m/>
    <n v="15.722891566265099"/>
    <x v="0"/>
    <x v="0"/>
    <x v="0"/>
    <x v="1"/>
    <x v="2"/>
    <s v="Total"/>
  </r>
  <r>
    <n v="34652"/>
    <x v="0"/>
    <x v="0"/>
    <s v="Recoleta"/>
    <n v="47711"/>
    <s v="VENTA AL POR MENOR DE PRENDAS DE VESTIR"/>
    <s v="Comercio"/>
    <s v="Comercio"/>
    <s v="Medianas (31 a 50 personas ocupadas)"/>
    <n v="11072024"/>
    <n v="11"/>
    <s v="Julio"/>
    <s v="Año Resultado Final"/>
    <n v="13"/>
    <n v="57"/>
    <n v="26072024"/>
    <n v="26"/>
    <s v="Julio"/>
    <s v="Año Resultado Final"/>
    <n v="2005"/>
    <n v="18"/>
    <x v="0"/>
    <s v="VENTA AL MENOR DE ROPAS NUEVAS"/>
    <s v="Comercio al por menor de prendas de vestir"/>
    <s v="Casa Matriz"/>
    <x v="1"/>
    <n v="10"/>
    <n v="10"/>
    <n v="59"/>
    <n v="59"/>
    <n v="30"/>
    <n v="29"/>
    <n v="386.08695652173895"/>
    <n v="373.2173913043477"/>
    <n v="0"/>
    <n v="0"/>
    <n v="0"/>
    <n v="0"/>
    <n v="193.04347826086948"/>
    <n v="0"/>
    <n v="0"/>
    <n v="0"/>
    <n v="51.478260869565197"/>
    <n v="514.78260869565202"/>
    <n v="0"/>
    <n v="0"/>
    <n v="759.30434782608666"/>
    <n v="59"/>
    <n v="0"/>
    <n v="0"/>
    <n v="0"/>
    <n v="0"/>
    <n v="15"/>
    <n v="0"/>
    <n v="0"/>
    <n v="0"/>
    <n v="4"/>
    <n v="40"/>
    <n v="0"/>
    <n v="0"/>
    <n v="59"/>
    <x v="0"/>
    <m/>
    <m/>
    <x v="1"/>
    <m/>
    <m/>
    <x v="0"/>
    <m/>
    <m/>
    <x v="0"/>
    <m/>
    <m/>
    <x v="0"/>
    <m/>
    <m/>
    <x v="1"/>
    <m/>
    <n v="5223"/>
    <s v="VENDEDOR DE SALON"/>
    <s v="Sí"/>
    <s v="Sí"/>
    <s v="Sí"/>
    <n v="2166"/>
    <s v="DISEÑADOR GRAFICO"/>
    <s v="Sí"/>
    <s v="No"/>
    <s v="No"/>
    <m/>
    <m/>
    <m/>
    <m/>
    <m/>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m/>
    <m/>
    <m/>
    <m/>
    <m/>
    <m/>
    <m/>
    <m/>
    <m/>
    <m/>
    <m/>
    <m/>
    <m/>
    <m/>
    <m/>
    <m/>
    <m/>
    <m/>
    <m/>
    <m/>
    <s v="Capacitar a los trabajadores actuales para que puedan cumplir funciones que estaban asignadas a esa vacante"/>
    <m/>
    <m/>
    <m/>
    <m/>
    <m/>
    <s v="Aumentar los esfuerzos en el reclutamiento (más divulgación de la vacante, más bolsas de empleo)"/>
    <m/>
    <m/>
    <m/>
    <x v="1"/>
    <x v="0"/>
    <x v="0"/>
    <x v="0"/>
    <x v="1"/>
    <x v="0"/>
    <x v="0"/>
    <x v="1"/>
    <x v="0"/>
    <x v="0"/>
    <x v="0"/>
    <x v="0"/>
    <x v="0"/>
    <m/>
    <m/>
    <m/>
    <s v="Redes sociales de la empresa (Facebook, Twitter, Instagram, etc)"/>
    <m/>
    <m/>
    <s v="Recomendaciones de trabajadores de la empresa u otros actores"/>
    <m/>
    <m/>
    <m/>
    <m/>
    <s v="Banco de currículos de la empresa"/>
    <m/>
    <m/>
    <x v="0"/>
    <x v="0"/>
    <x v="0"/>
    <x v="1"/>
    <x v="0"/>
    <x v="1"/>
    <x v="0"/>
    <x v="0"/>
    <x v="1"/>
    <x v="2"/>
    <s v="Ninguna"/>
    <m/>
    <m/>
    <m/>
    <m/>
    <m/>
    <m/>
    <x v="1"/>
    <m/>
    <m/>
    <x v="1"/>
    <m/>
    <m/>
    <m/>
    <x v="1"/>
    <x v="1"/>
    <x v="1"/>
    <x v="1"/>
    <x v="1"/>
    <x v="1"/>
    <m/>
    <m/>
    <x v="2"/>
    <s v="Probable"/>
    <s v="Probable"/>
    <s v="Poco probable"/>
    <s v="Poco probable"/>
    <s v="Probable"/>
    <x v="0"/>
    <s v="vendedores de salon"/>
    <n v="5223"/>
    <n v="5"/>
    <n v="5"/>
    <n v="5"/>
    <n v="5"/>
    <n v="10"/>
    <s v="gerente de local"/>
    <n v="1420"/>
    <n v="1"/>
    <n v="1"/>
    <n v="1"/>
    <n v="0"/>
    <n v="0"/>
    <m/>
    <m/>
    <m/>
    <m/>
    <m/>
    <m/>
    <m/>
    <m/>
    <m/>
    <m/>
    <m/>
    <m/>
    <m/>
    <m/>
    <m/>
    <m/>
    <m/>
    <m/>
    <m/>
    <m/>
    <m/>
    <x v="0"/>
    <m/>
    <m/>
    <m/>
    <m/>
    <m/>
    <m/>
    <m/>
    <m/>
    <m/>
    <x v="0"/>
    <x v="0"/>
    <x v="0"/>
    <x v="0"/>
    <x v="1"/>
    <x v="1"/>
    <x v="0"/>
    <x v="0"/>
    <m/>
    <x v="0"/>
    <s v="CAPACITACION EN DISEÑO DE INTERIORES PARA TIENDAS"/>
    <s v="Diseño de interiores"/>
    <s v="GERENTE DE LOCAL"/>
    <n v="1420"/>
    <s v="CAPACITACION EN DISEÑO DE INTERIORES PARA TIENDAS"/>
    <s v="Diseño de interiores"/>
    <s v="VISUAL (persona que se encarga de colocar de manera estratégica las prendas y los accesorios para la venta)"/>
    <n v="9334"/>
    <m/>
    <m/>
    <m/>
    <m/>
    <m/>
    <m/>
    <m/>
    <m/>
    <m/>
    <m/>
    <m/>
    <m/>
    <m/>
    <m/>
    <m/>
    <m/>
    <s v="Si"/>
    <s v="No"/>
    <m/>
    <m/>
    <m/>
    <m/>
    <x v="1"/>
    <s v="Importante"/>
    <s v="Importante"/>
    <s v="Importante"/>
    <s v="Muy importante"/>
    <s v="Muy importante"/>
    <s v="Importante"/>
    <s v="Importante"/>
    <s v="Ninguna"/>
    <m/>
    <x v="0"/>
    <x v="2"/>
    <x v="0"/>
    <x v="0"/>
    <x v="0"/>
    <x v="0"/>
    <x v="0"/>
    <x v="0"/>
    <x v="0"/>
    <x v="0"/>
    <x v="0"/>
    <x v="0"/>
    <m/>
    <s v="Gerente / Directivo"/>
    <m/>
    <n v="7"/>
    <n v="36"/>
    <s v="Completo"/>
    <m/>
    <m/>
    <m/>
    <m/>
    <m/>
    <m/>
    <m/>
    <s v="51 y más personas ocupadas"/>
    <s v="51 y más personas ocupadas"/>
    <x v="2"/>
    <s v="Comercio"/>
    <x v="0"/>
    <x v="1"/>
    <x v="0"/>
    <x v="0"/>
    <x v="1"/>
    <x v="0"/>
    <x v="0"/>
    <x v="0"/>
    <x v="0"/>
    <x v="1"/>
    <x v="1"/>
    <x v="0"/>
    <x v="0"/>
    <x v="1"/>
    <x v="0"/>
    <x v="0"/>
    <x v="0"/>
    <x v="0"/>
    <x v="1"/>
    <x v="1"/>
    <x v="0"/>
    <x v="1"/>
    <x v="0"/>
    <x v="0"/>
    <x v="0"/>
    <x v="0"/>
    <x v="1"/>
    <s v="DISEÑO DE INTERIORES"/>
    <s v="DISEÑO DE INTERIORES"/>
    <m/>
    <m/>
    <m/>
    <m/>
    <s v="OTROS TIPOS DE CAPACITACIONES RELACIONADOS A OTROS SERVICIOS"/>
    <s v="OTROS TIPOS DE CAPACITACIONES RELACIONADOS A OTROS SERVICIOS"/>
    <m/>
    <m/>
    <m/>
    <m/>
    <n v="12.869565217391299"/>
    <x v="1"/>
    <x v="2"/>
    <x v="1"/>
    <x v="0"/>
    <x v="0"/>
    <s v="Total"/>
  </r>
  <r>
    <n v="34683"/>
    <x v="0"/>
    <x v="0"/>
    <s v="San Roque"/>
    <n v="47712"/>
    <s v="VENTA AL POR MENOR DE CALZADOS"/>
    <s v="Comercio"/>
    <s v="Comercio"/>
    <s v="Grandes (con 51 o más personas ocupadas)"/>
    <n v="7062024"/>
    <n v="7"/>
    <s v="Junio"/>
    <s v="Año Resultado Final"/>
    <n v="8"/>
    <n v="37"/>
    <n v="25072024"/>
    <n v="25"/>
    <s v="Julio"/>
    <s v="Año Resultado Final"/>
    <n v="2008"/>
    <n v="15"/>
    <x v="0"/>
    <s v="VENTA AL POR MENOR CHAMPIONES"/>
    <s v="Comercio al por menor de calzado"/>
    <s v="Oficina administrativa"/>
    <x v="1"/>
    <n v="23"/>
    <n v="21"/>
    <n v="160"/>
    <n v="154"/>
    <n v="52"/>
    <n v="102"/>
    <n v="669.21739130434753"/>
    <n v="1312.6956521739125"/>
    <n v="0"/>
    <n v="0"/>
    <n v="0"/>
    <n v="0"/>
    <n v="746.4347826086954"/>
    <n v="25.739130434782599"/>
    <n v="77.2173913043478"/>
    <n v="0"/>
    <n v="604.86956521739103"/>
    <n v="411.82608695652158"/>
    <n v="115.82608695652169"/>
    <n v="0"/>
    <n v="1981.9130434782601"/>
    <n v="154"/>
    <n v="0"/>
    <n v="0"/>
    <n v="0"/>
    <n v="0"/>
    <n v="58"/>
    <n v="2"/>
    <n v="6"/>
    <n v="0"/>
    <n v="47"/>
    <n v="32"/>
    <n v="9"/>
    <n v="0"/>
    <n v="154"/>
    <x v="1"/>
    <s v="Decisión del directorio/propietarios de la empresa"/>
    <m/>
    <x v="0"/>
    <s v="Decisión del directorio/propietarios de la empresa"/>
    <m/>
    <x v="0"/>
    <m/>
    <m/>
    <x v="0"/>
    <m/>
    <m/>
    <x v="0"/>
    <m/>
    <m/>
    <x v="1"/>
    <m/>
    <n v="5223"/>
    <s v="VENDEDOR DE SALON"/>
    <s v="Sí"/>
    <s v="No"/>
    <s v="Sí"/>
    <n v="9333"/>
    <s v="AUXILIAR DE DEPOSITO"/>
    <s v="Sí"/>
    <s v="No"/>
    <s v="Sí"/>
    <n v="8322"/>
    <s v="CHOFER REPARTIDOR"/>
    <s v="Sí"/>
    <s v="No"/>
    <m/>
    <m/>
    <m/>
    <m/>
    <m/>
    <m/>
    <m/>
    <m/>
    <m/>
    <m/>
    <m/>
    <m/>
    <m/>
    <m/>
    <m/>
    <m/>
    <m/>
    <m/>
    <m/>
    <m/>
    <m/>
    <m/>
    <m/>
    <m/>
    <m/>
    <m/>
    <m/>
    <m/>
    <m/>
    <m/>
    <m/>
    <m/>
    <m/>
    <m/>
    <m/>
    <x v="1"/>
    <x v="0"/>
    <x v="1"/>
    <x v="1"/>
    <x v="0"/>
    <x v="0"/>
    <x v="0"/>
    <x v="1"/>
    <x v="1"/>
    <x v="0"/>
    <x v="0"/>
    <x v="1"/>
    <x v="0"/>
    <m/>
    <m/>
    <m/>
    <s v="Redes sociales de la empresa (Facebook, Twitter, Instagram, etc)"/>
    <m/>
    <s v="Redes de profesionales o egresados"/>
    <s v="Recomendaciones de trabajadores de la empresa u otros actores"/>
    <m/>
    <m/>
    <m/>
    <m/>
    <s v="Banco de currículos de la empresa"/>
    <m/>
    <m/>
    <x v="0"/>
    <x v="0"/>
    <x v="0"/>
    <x v="1"/>
    <x v="0"/>
    <x v="2"/>
    <x v="0"/>
    <x v="2"/>
    <x v="1"/>
    <x v="1"/>
    <s v="Ninguna"/>
    <m/>
    <m/>
    <m/>
    <m/>
    <m/>
    <m/>
    <x v="1"/>
    <m/>
    <m/>
    <x v="1"/>
    <m/>
    <m/>
    <m/>
    <x v="1"/>
    <x v="1"/>
    <x v="1"/>
    <x v="1"/>
    <x v="1"/>
    <x v="1"/>
    <m/>
    <m/>
    <x v="2"/>
    <s v="Probable"/>
    <s v="Probable"/>
    <s v="Poco probable"/>
    <s v="Probable"/>
    <s v="Probable"/>
    <x v="0"/>
    <s v="VENDEDOR DE SALON"/>
    <n v="5223"/>
    <n v="10"/>
    <n v="10"/>
    <n v="10"/>
    <n v="10"/>
    <n v="10"/>
    <m/>
    <m/>
    <m/>
    <m/>
    <m/>
    <m/>
    <m/>
    <m/>
    <m/>
    <m/>
    <m/>
    <m/>
    <m/>
    <m/>
    <m/>
    <m/>
    <m/>
    <m/>
    <m/>
    <m/>
    <m/>
    <m/>
    <m/>
    <m/>
    <m/>
    <m/>
    <m/>
    <m/>
    <x v="0"/>
    <m/>
    <m/>
    <m/>
    <m/>
    <m/>
    <m/>
    <m/>
    <m/>
    <m/>
    <x v="0"/>
    <x v="0"/>
    <x v="0"/>
    <x v="0"/>
    <x v="1"/>
    <x v="1"/>
    <x v="0"/>
    <x v="0"/>
    <m/>
    <x v="0"/>
    <s v="ATENCION AL CLIENTE"/>
    <s v="Técnicas de recepción y atención al cliente"/>
    <s v="VENDEDOR DE SALON"/>
    <n v="5223"/>
    <s v="CAPACITACION LOGISTICA"/>
    <s v="OTROS"/>
    <s v="AUXILIAR DE DEPOSITO"/>
    <n v="9333"/>
    <s v="CAPACITACION DE FINANZAS PERSONALES(RECOMENDACIONES DE USO DE TARJETAS DE CREDITO ,INCENTIVO AL AHORRO CTC"/>
    <s v="Educación financiera"/>
    <s v="VENDEDOR DE SALON"/>
    <n v="5223"/>
    <s v="CAPACITACION DE PRIMEROS AUXILIOS"/>
    <s v="Primeros auxilios"/>
    <s v="ANALISTA DE RECURSOS HUMANOS"/>
    <n v="2423"/>
    <s v="CAPACITACION DE SEGURIDAD Y SALUD OCUPACIONAL"/>
    <s v="Seguridad industrial y salud ocupacional"/>
    <s v="ANALISTA DE RRHH"/>
    <n v="2423"/>
    <s v="CAPACITACION DE OFIMATICA EN GRAL"/>
    <s v="Operación básica de computadoras"/>
    <s v="AUXILIAR CONTABLE"/>
    <n v="4311"/>
    <s v="Si"/>
    <s v="Si"/>
    <s v="Si"/>
    <s v="Si"/>
    <s v="Si"/>
    <s v="No"/>
    <x v="1"/>
    <s v="Muy importante"/>
    <s v="Importante"/>
    <s v="Muy importante"/>
    <s v="Muy importante"/>
    <s v="Importante"/>
    <s v="Muy importante"/>
    <s v="Muy importante"/>
    <s v="Ninguna"/>
    <m/>
    <x v="0"/>
    <x v="2"/>
    <x v="0"/>
    <x v="0"/>
    <x v="0"/>
    <x v="0"/>
    <x v="0"/>
    <x v="0"/>
    <x v="0"/>
    <x v="1"/>
    <x v="0"/>
    <x v="0"/>
    <m/>
    <s v="Gerente / Directivo"/>
    <m/>
    <n v="8"/>
    <n v="8"/>
    <s v="Completo"/>
    <m/>
    <m/>
    <m/>
    <m/>
    <m/>
    <m/>
    <s v="NINGUNA"/>
    <s v="51 y más personas ocupadas"/>
    <s v="51 y más personas ocupadas"/>
    <x v="2"/>
    <s v="Comercio"/>
    <x v="0"/>
    <x v="0"/>
    <x v="0"/>
    <x v="0"/>
    <x v="1"/>
    <x v="0"/>
    <x v="0"/>
    <x v="1"/>
    <x v="1"/>
    <x v="0"/>
    <x v="1"/>
    <x v="0"/>
    <x v="0"/>
    <x v="1"/>
    <x v="0"/>
    <x v="0"/>
    <x v="0"/>
    <x v="0"/>
    <x v="0"/>
    <x v="0"/>
    <x v="0"/>
    <x v="0"/>
    <x v="1"/>
    <x v="0"/>
    <x v="0"/>
    <x v="0"/>
    <x v="1"/>
    <s v="ATENCIÓN AL CLIENTE, RECEPCIÓN"/>
    <s v="LOGISTICA Y GESTIÓN DE DEPOSITOS"/>
    <s v="GESTIÓN FINANCIERA"/>
    <s v="SINIESTROS Y PRIMEROS AUXILIOS"/>
    <s v="SALUD Y SEGURIDAD OCUPACIONAL"/>
    <s v="OFIMATICA"/>
    <s v="ADMINISTRACIÓN Y GESTIÓN"/>
    <s v="ADMINISTRACIÓN Y GESTIÓN"/>
    <s v="ADMINISTRACIÓN Y GESTIÓN"/>
    <s v="SINIESTROS Y PRIMEROS AUXILIOS"/>
    <s v="SALUD Y SEGURIDAD OCUPACIONAL"/>
    <s v="TIC"/>
    <n v="12.869565217391299"/>
    <x v="1"/>
    <x v="1"/>
    <x v="1"/>
    <x v="0"/>
    <x v="0"/>
    <s v="Total"/>
  </r>
  <r>
    <n v="34747"/>
    <x v="0"/>
    <x v="0"/>
    <s v="Recoleta"/>
    <n v="68100"/>
    <s v="ACTIVIDADES DE ALQUILER DE SALONES COMERCIALES EN SHOPPING"/>
    <s v="Servicio"/>
    <s v="Servicios inmobiliarios"/>
    <s v="Grandes (con 51 o más personas ocupadas)"/>
    <n v="12072024"/>
    <n v="12"/>
    <s v="Julio"/>
    <s v="Año Resultado Final"/>
    <n v="10"/>
    <n v="18"/>
    <n v="31072024"/>
    <n v="31"/>
    <s v="Julio"/>
    <s v="Año Resultado Final"/>
    <n v="1998"/>
    <n v="25"/>
    <x v="2"/>
    <s v="ARRENDAMIENTO Y ADMINISTRACIÓN DE BIENES INMUEBLES"/>
    <s v="Actividades inmobiliarias realizadas con bienes propios o arrendados"/>
    <s v="Casa Matriz"/>
    <x v="1"/>
    <n v="4"/>
    <n v="4"/>
    <n v="166"/>
    <n v="166"/>
    <n v="110"/>
    <n v="56"/>
    <n v="871.8518518518523"/>
    <n v="443.85185185185208"/>
    <n v="0"/>
    <n v="0"/>
    <n v="79.259259259259295"/>
    <n v="0"/>
    <n v="523.11111111111143"/>
    <n v="0"/>
    <n v="0"/>
    <n v="0"/>
    <n v="475.55555555555583"/>
    <n v="118.88888888888896"/>
    <n v="118.88888888888896"/>
    <n v="0"/>
    <n v="1315.7037037037044"/>
    <n v="166"/>
    <n v="0"/>
    <n v="0"/>
    <n v="10"/>
    <n v="0"/>
    <n v="66"/>
    <n v="0"/>
    <n v="0"/>
    <n v="0"/>
    <n v="60"/>
    <n v="15"/>
    <n v="15"/>
    <n v="0"/>
    <n v="166"/>
    <x v="0"/>
    <m/>
    <m/>
    <x v="0"/>
    <s v="Decisión del directorio/propietarios de la empresa"/>
    <m/>
    <x v="0"/>
    <m/>
    <m/>
    <x v="0"/>
    <m/>
    <m/>
    <x v="0"/>
    <m/>
    <m/>
    <x v="1"/>
    <m/>
    <n v="5414"/>
    <s v="ANFITRION DE SEGURIDAD"/>
    <s v="Sí"/>
    <s v="No"/>
    <s v="Sí"/>
    <n v="4419"/>
    <s v="AUXILIAR ADMINISTRATIVO"/>
    <s v="Sí"/>
    <s v="No"/>
    <s v="Sí"/>
    <n v="7127"/>
    <s v="TECNICO EN REFRIGERACION"/>
    <s v="Sí"/>
    <s v="No"/>
    <m/>
    <m/>
    <m/>
    <m/>
    <m/>
    <m/>
    <m/>
    <m/>
    <m/>
    <m/>
    <m/>
    <m/>
    <m/>
    <m/>
    <m/>
    <m/>
    <m/>
    <m/>
    <m/>
    <m/>
    <m/>
    <m/>
    <m/>
    <m/>
    <m/>
    <m/>
    <m/>
    <m/>
    <m/>
    <m/>
    <m/>
    <m/>
    <m/>
    <m/>
    <m/>
    <x v="1"/>
    <x v="0"/>
    <x v="0"/>
    <x v="0"/>
    <x v="0"/>
    <x v="0"/>
    <x v="0"/>
    <x v="1"/>
    <x v="1"/>
    <x v="0"/>
    <x v="0"/>
    <x v="0"/>
    <x v="0"/>
    <m/>
    <m/>
    <m/>
    <s v="Redes sociales de la empresa (Facebook, Twitter, Instagram, etc)"/>
    <s v="Servicio Público de Empleo del Ministerio de Trabajo"/>
    <m/>
    <s v="Recomendaciones de trabajadores de la empresa u otros actores"/>
    <s v="Contratación de empresas de reclutamiento"/>
    <m/>
    <s v="Avisos en las inmediaciones de la empresa"/>
    <s v="Contactos personales del empleador"/>
    <s v="Banco de currículos de la empresa"/>
    <m/>
    <m/>
    <x v="0"/>
    <x v="0"/>
    <x v="0"/>
    <x v="1"/>
    <x v="0"/>
    <x v="0"/>
    <x v="0"/>
    <x v="0"/>
    <x v="1"/>
    <x v="0"/>
    <s v="Ninguna"/>
    <m/>
    <m/>
    <m/>
    <m/>
    <m/>
    <m/>
    <x v="2"/>
    <m/>
    <m/>
    <x v="1"/>
    <s v="Transformación de competencia"/>
    <m/>
    <m/>
    <x v="1"/>
    <x v="0"/>
    <x v="0"/>
    <x v="0"/>
    <x v="0"/>
    <x v="0"/>
    <m/>
    <m/>
    <x v="0"/>
    <s v="Probable"/>
    <s v="Poco probable"/>
    <s v="Probable"/>
    <s v="Probable"/>
    <s v="Probable"/>
    <x v="0"/>
    <s v="analista de marketing"/>
    <n v="2431"/>
    <n v="2"/>
    <n v="2"/>
    <n v="1"/>
    <n v="1"/>
    <n v="0"/>
    <s v="jefe de mantenimiento de infraestructura"/>
    <n v="1439"/>
    <n v="1"/>
    <n v="1"/>
    <n v="1"/>
    <n v="0"/>
    <n v="0"/>
    <s v="analistas comerciales"/>
    <n v="2431"/>
    <n v="1"/>
    <n v="1"/>
    <n v="2"/>
    <n v="1"/>
    <n v="1"/>
    <m/>
    <m/>
    <m/>
    <m/>
    <m/>
    <m/>
    <m/>
    <m/>
    <m/>
    <m/>
    <m/>
    <m/>
    <m/>
    <m/>
    <x v="0"/>
    <m/>
    <m/>
    <m/>
    <m/>
    <m/>
    <m/>
    <m/>
    <m/>
    <m/>
    <x v="0"/>
    <x v="0"/>
    <x v="0"/>
    <x v="0"/>
    <x v="1"/>
    <x v="1"/>
    <x v="0"/>
    <x v="0"/>
    <m/>
    <x v="0"/>
    <s v="MANEJO DE TABLERO ELECTRICO"/>
    <s v="Electricidad"/>
    <s v="ELECTRICISTAS"/>
    <n v="7411"/>
    <s v="MANTENIMIENTO O INSTALACION DE AIRES"/>
    <s v="Técnicas de refrigeracion y climatización"/>
    <s v="TECNICOS EN REFRIGERACION"/>
    <n v="7127"/>
    <s v="HABILIDADES DE PLOMERIA"/>
    <s v="Fontanería"/>
    <s v="ENCARGADO DE MANTENIMIENTO"/>
    <n v="9622"/>
    <s v="HERRAMIENTAS DE ANALISIS DE DATOS POWER BI Y EXCEL"/>
    <s v="Operación básica de computadoras"/>
    <s v="ASISTENTE ADMINISTRATIVO"/>
    <n v="3343"/>
    <s v="HERRAMIENTAS DE ANALISIS DE DATOS  POWER BI Y EXCEL"/>
    <s v="Operación básica de computadoras"/>
    <s v="ANALISTAS DE MARKETING COMERCIAL"/>
    <n v="2431"/>
    <s v="HERRAMIENTAS DE ANALISIS DE DATOS  POWER BI Y EXCEL"/>
    <s v="Operación básica de computadoras"/>
    <s v="ASISTENTE CONTABLE"/>
    <n v="4311"/>
    <s v="Si"/>
    <s v="Si"/>
    <s v="Si"/>
    <s v="Si"/>
    <s v="Si"/>
    <s v="No"/>
    <x v="0"/>
    <s v="Muy importante"/>
    <s v="Muy importante"/>
    <s v="Muy importante"/>
    <s v="Muy importante"/>
    <s v="Muy importante"/>
    <s v="Muy importante"/>
    <s v="Muy importante"/>
    <s v="Ninguna"/>
    <s v="PRIMEROS AUXILIOS Y ERGONOMIA DE OFICINA"/>
    <x v="0"/>
    <x v="2"/>
    <x v="2"/>
    <x v="1"/>
    <x v="0"/>
    <x v="0"/>
    <x v="0"/>
    <x v="0"/>
    <x v="0"/>
    <x v="0"/>
    <x v="0"/>
    <x v="0"/>
    <m/>
    <s v="Otro"/>
    <s v="ANALISTA DE RRHH"/>
    <n v="8"/>
    <n v="0"/>
    <s v="Completo"/>
    <m/>
    <m/>
    <m/>
    <m/>
    <m/>
    <m/>
    <m/>
    <s v="51 y más personas ocupadas"/>
    <s v="51 y más personas ocupadas"/>
    <x v="0"/>
    <s v="Servicios inmobiliarios"/>
    <x v="0"/>
    <x v="0"/>
    <x v="0"/>
    <x v="1"/>
    <x v="1"/>
    <x v="0"/>
    <x v="1"/>
    <x v="0"/>
    <x v="0"/>
    <x v="1"/>
    <x v="0"/>
    <x v="0"/>
    <x v="0"/>
    <x v="0"/>
    <x v="0"/>
    <x v="0"/>
    <x v="0"/>
    <x v="0"/>
    <x v="0"/>
    <x v="0"/>
    <x v="1"/>
    <x v="0"/>
    <x v="0"/>
    <x v="0"/>
    <x v="1"/>
    <x v="0"/>
    <x v="1"/>
    <s v="ELECTRICIDAD Y ELECTRONICA"/>
    <s v="ELECTRICIDAD Y ELECTRONICA"/>
    <s v="CONSTRUCCIÓN"/>
    <s v="HERRAMIENTAS DE ANÁLISIS DE DATOS"/>
    <s v="HERRAMIENTAS DE ANÁLISIS DE DATOS"/>
    <s v="HERRAMIENTAS DE ANÁLISIS DE DATOS"/>
    <s v="ELECTRICIDAD Y ELECTRONICA"/>
    <s v="ELECTRICIDAD Y ELECTRONICA"/>
    <s v="CONSTRUCCIÓN"/>
    <s v="TIC"/>
    <s v="TIC"/>
    <s v="TIC"/>
    <n v="7.92592592592593"/>
    <x v="1"/>
    <x v="1"/>
    <x v="0"/>
    <x v="0"/>
    <x v="0"/>
    <s v="Total"/>
  </r>
  <r>
    <n v="34807"/>
    <x v="0"/>
    <x v="0"/>
    <s v="Recoleta"/>
    <n v="47300"/>
    <s v="VENTA DE COMBUSTIBLE PARA VEHICULOS AL POR MENOR"/>
    <s v="Comercio"/>
    <s v="Comercio"/>
    <s v="Grandes (con 51 o más personas ocupadas)"/>
    <n v="16072024"/>
    <n v="16"/>
    <s v="Julio"/>
    <s v="Año Resultado Final"/>
    <n v="14"/>
    <n v="50"/>
    <n v="18072024"/>
    <n v="18"/>
    <s v="Julio"/>
    <s v="Año Resultado Final"/>
    <n v="1998"/>
    <n v="25"/>
    <x v="2"/>
    <s v="VENTA DE COMBUSTIBLE PARA VEHICULOS AL POR MENOR"/>
    <s v="Comercio al por menor de combustible para vehículos automotores en comercios especializados"/>
    <s v="Casa Matriz"/>
    <x v="1"/>
    <n v="3"/>
    <n v="3"/>
    <n v="75"/>
    <n v="75"/>
    <n v="43"/>
    <n v="32"/>
    <n v="553.39130434782589"/>
    <n v="411.82608695652158"/>
    <n v="0"/>
    <n v="0"/>
    <n v="0"/>
    <n v="0"/>
    <n v="77.2173913043478"/>
    <n v="0"/>
    <n v="0"/>
    <n v="0"/>
    <n v="579.13043478260852"/>
    <n v="308.8695652173912"/>
    <n v="0"/>
    <n v="0"/>
    <n v="965.21739130434742"/>
    <n v="75"/>
    <n v="0"/>
    <n v="0"/>
    <n v="0"/>
    <n v="0"/>
    <n v="6"/>
    <n v="0"/>
    <n v="0"/>
    <n v="0"/>
    <n v="45"/>
    <n v="24"/>
    <n v="0"/>
    <n v="0"/>
    <n v="75"/>
    <x v="1"/>
    <s v="Decisión del directorio/propietarios de la empresa"/>
    <m/>
    <x v="0"/>
    <s v="Decisión del directorio/propietarios de la empresa"/>
    <m/>
    <x v="0"/>
    <m/>
    <m/>
    <x v="0"/>
    <m/>
    <m/>
    <x v="0"/>
    <m/>
    <m/>
    <x v="1"/>
    <m/>
    <n v="4419"/>
    <s v="AUILIAR ADMINISTRATIVO"/>
    <s v="Sí"/>
    <s v="No"/>
    <s v="Sí"/>
    <n v="5223"/>
    <s v="VENDEDOR DE PLAYA"/>
    <s v="Sí"/>
    <s v="No"/>
    <s v="Sí"/>
    <n v="4311"/>
    <s v="AUXILIAR CONTABLE"/>
    <s v="Sí"/>
    <s v="No"/>
    <m/>
    <m/>
    <m/>
    <m/>
    <m/>
    <m/>
    <m/>
    <m/>
    <m/>
    <m/>
    <m/>
    <m/>
    <m/>
    <m/>
    <m/>
    <m/>
    <m/>
    <m/>
    <m/>
    <m/>
    <m/>
    <m/>
    <m/>
    <m/>
    <m/>
    <m/>
    <m/>
    <m/>
    <m/>
    <m/>
    <m/>
    <m/>
    <m/>
    <m/>
    <m/>
    <x v="0"/>
    <x v="0"/>
    <x v="0"/>
    <x v="1"/>
    <x v="1"/>
    <x v="0"/>
    <x v="0"/>
    <x v="1"/>
    <x v="0"/>
    <x v="0"/>
    <x v="0"/>
    <x v="1"/>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m/>
    <m/>
    <s v="Banco de currículos de la empresa"/>
    <m/>
    <m/>
    <x v="0"/>
    <x v="0"/>
    <x v="0"/>
    <x v="1"/>
    <x v="0"/>
    <x v="1"/>
    <x v="0"/>
    <x v="2"/>
    <x v="1"/>
    <x v="2"/>
    <s v="Ninguna"/>
    <m/>
    <m/>
    <m/>
    <m/>
    <m/>
    <m/>
    <x v="1"/>
    <m/>
    <m/>
    <x v="1"/>
    <m/>
    <m/>
    <m/>
    <x v="1"/>
    <x v="1"/>
    <x v="1"/>
    <x v="1"/>
    <x v="1"/>
    <x v="1"/>
    <m/>
    <m/>
    <x v="2"/>
    <s v="Poco probable"/>
    <s v="Poco probable"/>
    <s v="Probable"/>
    <s v="Poco probable"/>
    <s v="Muy probable"/>
    <x v="2"/>
    <m/>
    <m/>
    <m/>
    <m/>
    <m/>
    <m/>
    <m/>
    <m/>
    <m/>
    <m/>
    <m/>
    <m/>
    <m/>
    <m/>
    <m/>
    <m/>
    <m/>
    <m/>
    <m/>
    <m/>
    <m/>
    <m/>
    <m/>
    <m/>
    <m/>
    <m/>
    <m/>
    <m/>
    <m/>
    <m/>
    <m/>
    <m/>
    <m/>
    <m/>
    <m/>
    <x v="0"/>
    <m/>
    <m/>
    <m/>
    <m/>
    <m/>
    <m/>
    <m/>
    <m/>
    <m/>
    <x v="0"/>
    <x v="0"/>
    <x v="0"/>
    <x v="0"/>
    <x v="1"/>
    <x v="1"/>
    <x v="0"/>
    <x v="0"/>
    <m/>
    <x v="0"/>
    <s v="EXCEL AVANZADO"/>
    <s v="Microsoft Excel básico y avanzado"/>
    <s v="AUXILIAR ADMINISTRATIVO"/>
    <n v="4419"/>
    <s v="POWER BI"/>
    <s v="Microsoft Power BI"/>
    <s v="AUXILIAR ADMINISTRATIVO"/>
    <n v="4419"/>
    <s v="ATENCION AL CLIENTE"/>
    <s v="Técnicas de recepción y atención al cliente"/>
    <s v="VENDEDOR DE PLAYA"/>
    <n v="5223"/>
    <m/>
    <m/>
    <m/>
    <m/>
    <m/>
    <m/>
    <m/>
    <m/>
    <m/>
    <m/>
    <m/>
    <m/>
    <s v="Si"/>
    <s v="Si"/>
    <s v="No"/>
    <m/>
    <m/>
    <m/>
    <x v="1"/>
    <s v="Muy importante"/>
    <s v="Muy importante"/>
    <s v="Muy importante"/>
    <s v="Muy importante"/>
    <s v="Muy importante"/>
    <s v="Muy importante"/>
    <s v="Muy importante"/>
    <s v="Ninguna"/>
    <m/>
    <x v="2"/>
    <x v="2"/>
    <x v="0"/>
    <x v="1"/>
    <x v="0"/>
    <x v="1"/>
    <x v="0"/>
    <x v="1"/>
    <x v="0"/>
    <x v="0"/>
    <x v="0"/>
    <x v="0"/>
    <m/>
    <s v="Gerente / Directivo"/>
    <m/>
    <n v="6"/>
    <n v="36"/>
    <s v="Completo"/>
    <m/>
    <m/>
    <m/>
    <m/>
    <m/>
    <m/>
    <m/>
    <s v="51 y más personas ocupadas"/>
    <s v="51 y más personas ocupadas"/>
    <x v="2"/>
    <s v="Comercio"/>
    <x v="0"/>
    <x v="0"/>
    <x v="0"/>
    <x v="1"/>
    <x v="1"/>
    <x v="0"/>
    <x v="0"/>
    <x v="0"/>
    <x v="0"/>
    <x v="0"/>
    <x v="1"/>
    <x v="0"/>
    <x v="0"/>
    <x v="0"/>
    <x v="0"/>
    <x v="0"/>
    <x v="0"/>
    <x v="0"/>
    <x v="0"/>
    <x v="1"/>
    <x v="0"/>
    <x v="0"/>
    <x v="1"/>
    <x v="0"/>
    <x v="0"/>
    <x v="0"/>
    <x v="0"/>
    <s v="OFIMATICA"/>
    <s v="HERRAMIENTAS DE ANÁLISIS DE DATOS"/>
    <s v="ATENCIÓN AL CLIENTE, RECEPCIÓN"/>
    <m/>
    <m/>
    <m/>
    <s v="TIC"/>
    <s v="TIC"/>
    <s v="ADMINISTRACIÓN Y GESTIÓN"/>
    <m/>
    <m/>
    <m/>
    <n v="12.869565217391299"/>
    <x v="1"/>
    <x v="1"/>
    <x v="1"/>
    <x v="0"/>
    <x v="0"/>
    <s v="Total"/>
  </r>
  <r>
    <n v="34880"/>
    <x v="0"/>
    <x v="0"/>
    <s v="Recoleta"/>
    <n v="79110"/>
    <s v="SERVICIO DE AGENCIA DE VIAJES.-"/>
    <s v="Servicio"/>
    <s v="Servicios a las empresas"/>
    <s v="Pequeñas (11 a 30 personas ocupadas)"/>
    <n v="15072024"/>
    <n v="15"/>
    <s v="Julio"/>
    <s v="Año Resultado Final"/>
    <n v="14"/>
    <n v="26"/>
    <n v="15072024"/>
    <n v="15"/>
    <s v="Julio"/>
    <s v="Año Resultado Final"/>
    <n v="1990"/>
    <n v="33"/>
    <x v="1"/>
    <s v="SERVICIO DE AGENCIA DE VIAJES"/>
    <s v="Actividades de las agencias de viajes"/>
    <s v="Único"/>
    <x v="0"/>
    <m/>
    <m/>
    <n v="31"/>
    <n v="31"/>
    <n v="10"/>
    <n v="21"/>
    <n v="101.891891891892"/>
    <n v="213.9729729729732"/>
    <n v="0"/>
    <n v="0"/>
    <n v="0"/>
    <n v="0"/>
    <n v="0"/>
    <n v="0"/>
    <n v="0"/>
    <n v="0"/>
    <n v="152.83783783783801"/>
    <n v="142.64864864864882"/>
    <n v="10.1891891891892"/>
    <n v="10.1891891891892"/>
    <n v="315.86486486486518"/>
    <n v="31"/>
    <n v="0"/>
    <n v="0"/>
    <n v="0"/>
    <n v="0"/>
    <n v="0"/>
    <n v="0"/>
    <n v="0"/>
    <n v="0"/>
    <n v="15"/>
    <n v="14"/>
    <n v="1"/>
    <n v="1"/>
    <n v="31"/>
    <x v="0"/>
    <m/>
    <m/>
    <x v="0"/>
    <s v="Decisión del directorio/propietarios de la empresa"/>
    <m/>
    <x v="0"/>
    <m/>
    <m/>
    <x v="1"/>
    <s v="Convenio con organizaciones públicas"/>
    <m/>
    <x v="0"/>
    <m/>
    <m/>
    <x v="1"/>
    <m/>
    <n v="1221"/>
    <s v="GERENTE COMERCIAL"/>
    <s v="Sí"/>
    <s v="Sí"/>
    <s v="Sí"/>
    <n v="2431"/>
    <s v="GERENTE DE MARKETING"/>
    <s v="Sí"/>
    <s v="Sí"/>
    <s v="No"/>
    <m/>
    <m/>
    <m/>
    <m/>
    <s v="Candidatos sin capacitación o habilidades técnicas necesarios"/>
    <m/>
    <m/>
    <s v="Candidatos con falt de experiencia laboral"/>
    <m/>
    <m/>
    <m/>
    <m/>
    <s v="Candidatos sin capacitación o habilidades técnicas necesarios"/>
    <m/>
    <m/>
    <s v="Candidatos con falt de experiencia laboral"/>
    <m/>
    <m/>
    <m/>
    <m/>
    <m/>
    <m/>
    <m/>
    <m/>
    <m/>
    <m/>
    <m/>
    <m/>
    <m/>
    <s v="Capacitar a los trabajadores actuales para que puedan cumplir funciones que estaban asignadas a esa vacante"/>
    <m/>
    <m/>
    <s v="Externalizar el trabajo por fuera de la empresa (outsourcing)"/>
    <m/>
    <m/>
    <m/>
    <m/>
    <m/>
    <m/>
    <x v="0"/>
    <x v="1"/>
    <x v="1"/>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1"/>
    <x v="1"/>
    <x v="1"/>
    <s v="Ninguna"/>
    <m/>
    <m/>
    <m/>
    <m/>
    <m/>
    <m/>
    <x v="1"/>
    <m/>
    <s v="Transformación de competencia"/>
    <x v="1"/>
    <m/>
    <m/>
    <m/>
    <x v="0"/>
    <x v="0"/>
    <x v="0"/>
    <x v="0"/>
    <x v="0"/>
    <x v="1"/>
    <m/>
    <m/>
    <x v="2"/>
    <s v="Probable"/>
    <s v="Poco probable"/>
    <s v="Poco probable"/>
    <s v="Muy probable"/>
    <s v="Muy probable"/>
    <x v="0"/>
    <s v="ejecutivo de ventas"/>
    <n v="2431"/>
    <n v="1"/>
    <n v="1"/>
    <n v="1"/>
    <n v="1"/>
    <n v="1"/>
    <s v="asistente administrativo"/>
    <n v="3343"/>
    <n v="1"/>
    <n v="1"/>
    <n v="1"/>
    <n v="1"/>
    <n v="1"/>
    <m/>
    <m/>
    <m/>
    <m/>
    <m/>
    <m/>
    <m/>
    <m/>
    <m/>
    <m/>
    <m/>
    <m/>
    <m/>
    <m/>
    <m/>
    <m/>
    <m/>
    <m/>
    <m/>
    <m/>
    <m/>
    <x v="0"/>
    <m/>
    <m/>
    <m/>
    <m/>
    <m/>
    <m/>
    <m/>
    <m/>
    <m/>
    <x v="0"/>
    <x v="0"/>
    <x v="0"/>
    <x v="0"/>
    <x v="1"/>
    <x v="1"/>
    <x v="0"/>
    <x v="0"/>
    <m/>
    <x v="0"/>
    <s v="HABILIDADES DE ATENCION AL CLIENTE"/>
    <s v="Técnicas de recepción y atención al cliente"/>
    <s v="EJECUTIVO DE VENTAS"/>
    <n v="2431"/>
    <s v="INFORME GERENCIAL"/>
    <s v="Habilidades gerenciales"/>
    <s v="ASISTENTE ADMINISTRATIVO"/>
    <n v="3343"/>
    <s v="MANEJO DE TABLAS DINÁMICAS"/>
    <s v="Microsoft Excel básico y avanzado"/>
    <s v="ASISTENTE ADMINISTRATIVO"/>
    <n v="3343"/>
    <s v="CAPACITACION EN EXCEL AVANZADO"/>
    <s v="Microsoft Excel básico y avanzado"/>
    <s v="ASISTENTE ADMINISTRATIVO"/>
    <n v="3343"/>
    <m/>
    <m/>
    <m/>
    <m/>
    <m/>
    <m/>
    <m/>
    <m/>
    <s v="Si"/>
    <s v="Si"/>
    <s v="Si"/>
    <s v="No"/>
    <m/>
    <m/>
    <x v="1"/>
    <s v="Importante"/>
    <s v="Importante"/>
    <s v="Importante"/>
    <s v="Muy importante"/>
    <s v="Muy importante"/>
    <s v="Muy importante"/>
    <s v="Muy importante"/>
    <s v="Ninguna"/>
    <m/>
    <x v="2"/>
    <x v="2"/>
    <x v="0"/>
    <x v="1"/>
    <x v="1"/>
    <x v="0"/>
    <x v="0"/>
    <x v="0"/>
    <x v="0"/>
    <x v="0"/>
    <x v="0"/>
    <x v="0"/>
    <m/>
    <s v="Jefe / Encargado (no propietario)"/>
    <m/>
    <n v="18"/>
    <n v="16"/>
    <s v="Completo"/>
    <m/>
    <m/>
    <m/>
    <m/>
    <m/>
    <m/>
    <m/>
    <s v="31 a 50 personas ocupadas"/>
    <s v="31 a 50 personas ocupadas"/>
    <x v="0"/>
    <s v="Servicios a las empresas"/>
    <x v="1"/>
    <x v="1"/>
    <x v="0"/>
    <x v="0"/>
    <x v="0"/>
    <x v="0"/>
    <x v="0"/>
    <x v="0"/>
    <x v="0"/>
    <x v="0"/>
    <x v="0"/>
    <x v="1"/>
    <x v="0"/>
    <x v="0"/>
    <x v="0"/>
    <x v="0"/>
    <x v="0"/>
    <x v="0"/>
    <x v="0"/>
    <x v="0"/>
    <x v="1"/>
    <x v="1"/>
    <x v="0"/>
    <x v="0"/>
    <x v="0"/>
    <x v="0"/>
    <x v="0"/>
    <s v="ATENCIÓN AL CLIENTE, RECEPCIÓN"/>
    <s v="OFIMATICA"/>
    <s v="OFIMATICA"/>
    <s v="OFIMATICA"/>
    <m/>
    <m/>
    <s v="ADMINISTRACIÓN Y GESTIÓN"/>
    <s v="TIC"/>
    <s v="TIC"/>
    <s v="TIC"/>
    <m/>
    <m/>
    <n v="10.1891891891892"/>
    <x v="1"/>
    <x v="2"/>
    <x v="0"/>
    <x v="0"/>
    <x v="0"/>
    <s v="Total"/>
  </r>
  <r>
    <n v="34976"/>
    <x v="0"/>
    <x v="0"/>
    <s v="Recoleta"/>
    <n v="75000"/>
    <s v="SERVICIOS DE CONTROL Y CUIDADO DE SALUD DE ANIMALES DOMÉSTICOS"/>
    <s v="Servicio"/>
    <s v="Servicios a las empresas"/>
    <s v="Pequeñas (11 a 30 personas ocupadas)"/>
    <n v="25062024"/>
    <n v="25"/>
    <s v="Junio"/>
    <s v="Año Resultado Final"/>
    <n v="9"/>
    <n v="4"/>
    <n v="22072024"/>
    <n v="22"/>
    <s v="Julio"/>
    <s v="Año Resultado Final"/>
    <n v="2001"/>
    <n v="22"/>
    <x v="2"/>
    <s v="SERVICIO DE ATENCION Y CUIDADO ESTETICO Y DE SALUD DE ANIMALES DOMESTICOS"/>
    <s v="Actividades veterinarias"/>
    <s v="Casa Matriz"/>
    <x v="1"/>
    <n v="3"/>
    <n v="3"/>
    <n v="14"/>
    <n v="14"/>
    <n v="6"/>
    <n v="8"/>
    <n v="94.3373493975906"/>
    <n v="125.7831325301208"/>
    <n v="0"/>
    <n v="0"/>
    <n v="0"/>
    <n v="94.3373493975906"/>
    <n v="47.1686746987953"/>
    <n v="0"/>
    <n v="0"/>
    <n v="0"/>
    <n v="62.891566265060398"/>
    <n v="0"/>
    <n v="15.722891566265099"/>
    <n v="0"/>
    <n v="220.12048192771138"/>
    <n v="14"/>
    <n v="0"/>
    <n v="0"/>
    <n v="0"/>
    <n v="6"/>
    <n v="3"/>
    <n v="0"/>
    <n v="0"/>
    <n v="0"/>
    <n v="4"/>
    <n v="0"/>
    <n v="1"/>
    <n v="0"/>
    <n v="14"/>
    <x v="1"/>
    <s v="Decisión del directorio/propietarios de la empresa"/>
    <m/>
    <x v="0"/>
    <s v="Decisión del directorio/propietarios de la empresa"/>
    <m/>
    <x v="0"/>
    <m/>
    <m/>
    <x v="0"/>
    <m/>
    <m/>
    <x v="0"/>
    <m/>
    <m/>
    <x v="1"/>
    <m/>
    <n v="5164"/>
    <s v="ESTÉTICA CANINA"/>
    <s v="Sí"/>
    <s v="Sí"/>
    <s v="Sí"/>
    <n v="8322"/>
    <s v="CHOFER DE TRANSPORTE LIVIANO CANINO"/>
    <s v="Sí"/>
    <s v="No"/>
    <s v="Sí"/>
    <n v="2250"/>
    <s v="DOCTOR VETERINARIO"/>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m/>
    <s v="Aumentar la remuneración para hacer la vacante más atractiva"/>
    <s v="Capacitar a los trabajadores actuales para que puedan cumplir funciones que estaban asignadas a esa vacante"/>
    <m/>
    <m/>
    <m/>
    <m/>
    <m/>
    <m/>
    <m/>
    <m/>
    <m/>
    <x v="0"/>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0"/>
    <x v="0"/>
    <x v="1"/>
    <x v="0"/>
    <x v="1"/>
    <s v="Ninguna"/>
    <m/>
    <m/>
    <m/>
    <m/>
    <m/>
    <m/>
    <x v="0"/>
    <m/>
    <s v="Ambos"/>
    <x v="2"/>
    <m/>
    <m/>
    <m/>
    <x v="1"/>
    <x v="0"/>
    <x v="0"/>
    <x v="0"/>
    <x v="0"/>
    <x v="1"/>
    <m/>
    <m/>
    <x v="2"/>
    <s v="Poco probable"/>
    <s v="Poco probable"/>
    <s v="Poco probable"/>
    <s v="Probable"/>
    <s v="Probable"/>
    <x v="2"/>
    <m/>
    <m/>
    <m/>
    <m/>
    <m/>
    <m/>
    <m/>
    <m/>
    <m/>
    <m/>
    <m/>
    <m/>
    <m/>
    <m/>
    <m/>
    <m/>
    <m/>
    <m/>
    <m/>
    <m/>
    <m/>
    <m/>
    <m/>
    <m/>
    <m/>
    <m/>
    <m/>
    <m/>
    <m/>
    <m/>
    <m/>
    <m/>
    <m/>
    <m/>
    <m/>
    <x v="0"/>
    <m/>
    <m/>
    <m/>
    <m/>
    <m/>
    <m/>
    <m/>
    <m/>
    <m/>
    <x v="0"/>
    <x v="0"/>
    <x v="0"/>
    <x v="0"/>
    <x v="1"/>
    <x v="0"/>
    <x v="0"/>
    <x v="0"/>
    <m/>
    <x v="0"/>
    <s v="CAPACITACION EN ESTETICA CANINA"/>
    <s v="Veterinaria y aseo animal"/>
    <s v="ESTETICA CANINA"/>
    <n v="5164"/>
    <m/>
    <m/>
    <m/>
    <m/>
    <m/>
    <m/>
    <m/>
    <m/>
    <m/>
    <m/>
    <m/>
    <m/>
    <m/>
    <m/>
    <m/>
    <m/>
    <m/>
    <m/>
    <m/>
    <m/>
    <s v="No"/>
    <m/>
    <m/>
    <m/>
    <m/>
    <m/>
    <x v="1"/>
    <s v="Muy importante"/>
    <s v="Muy importante"/>
    <s v="Muy importante"/>
    <s v="Muy importante"/>
    <s v="Muy importante"/>
    <s v="Muy importante"/>
    <s v="Muy importante"/>
    <s v="Ninguna"/>
    <m/>
    <x v="2"/>
    <x v="2"/>
    <x v="0"/>
    <x v="0"/>
    <x v="2"/>
    <x v="2"/>
    <x v="0"/>
    <x v="0"/>
    <x v="0"/>
    <x v="0"/>
    <x v="0"/>
    <x v="0"/>
    <m/>
    <s v="Dueño o propietario"/>
    <m/>
    <n v="8"/>
    <n v="1"/>
    <s v="Completo"/>
    <m/>
    <m/>
    <m/>
    <m/>
    <m/>
    <m/>
    <m/>
    <s v="11 a 30 personas ocupadas"/>
    <s v="11 a 30 personas ocupadas"/>
    <x v="0"/>
    <s v="Servicios a las empresas"/>
    <x v="0"/>
    <x v="1"/>
    <x v="0"/>
    <x v="0"/>
    <x v="1"/>
    <x v="0"/>
    <x v="0"/>
    <x v="1"/>
    <x v="0"/>
    <x v="0"/>
    <x v="1"/>
    <x v="0"/>
    <x v="0"/>
    <x v="0"/>
    <x v="0"/>
    <x v="0"/>
    <x v="0"/>
    <x v="0"/>
    <x v="0"/>
    <x v="1"/>
    <x v="0"/>
    <x v="1"/>
    <x v="1"/>
    <x v="0"/>
    <x v="0"/>
    <x v="0"/>
    <x v="0"/>
    <s v="AGROPECUARIO"/>
    <m/>
    <m/>
    <m/>
    <m/>
    <m/>
    <s v="OTROS TIPOS DE CAPACITACIONES RELACIONADOS A OTROS SERVICIOS"/>
    <m/>
    <m/>
    <m/>
    <m/>
    <m/>
    <n v="15.722891566265099"/>
    <x v="1"/>
    <x v="2"/>
    <x v="0"/>
    <x v="0"/>
    <x v="0"/>
    <s v="Total"/>
  </r>
  <r>
    <n v="35113"/>
    <x v="0"/>
    <x v="0"/>
    <s v="Recoleta"/>
    <n v="56101"/>
    <s v="SERVICIO DE RESTAURANTE Y PARRILLADA.-"/>
    <s v="Servicio"/>
    <s v="Restaurantes y hoteles"/>
    <s v="Grandes (con 51 o más personas ocupadas)"/>
    <n v="12072024"/>
    <n v="12"/>
    <s v="Julio"/>
    <s v="Año Resultado Final"/>
    <n v="9"/>
    <n v="6"/>
    <n v="12072024"/>
    <n v="12"/>
    <s v="Julio"/>
    <s v="Año Resultado Final"/>
    <n v="2004"/>
    <n v="19"/>
    <x v="0"/>
    <s v="SERVICIO DE RESTAURANT"/>
    <s v="Restaurantes y parrilladas"/>
    <s v="Casa Matriz"/>
    <x v="1"/>
    <n v="2"/>
    <n v="1"/>
    <n v="120"/>
    <n v="96"/>
    <n v="70"/>
    <n v="26"/>
    <n v="554.81481481481512"/>
    <n v="206.07407407407419"/>
    <n v="0"/>
    <n v="0"/>
    <n v="0"/>
    <n v="87.185185185185233"/>
    <n v="317.03703703703718"/>
    <n v="0"/>
    <n v="0"/>
    <n v="0"/>
    <n v="31.70370370370372"/>
    <n v="317.03703703703718"/>
    <n v="7.92592592592593"/>
    <n v="0"/>
    <n v="760.88888888888926"/>
    <n v="96"/>
    <n v="0"/>
    <n v="0"/>
    <n v="0"/>
    <n v="11"/>
    <n v="40"/>
    <n v="0"/>
    <n v="0"/>
    <n v="0"/>
    <n v="4"/>
    <n v="40"/>
    <n v="1"/>
    <n v="0"/>
    <n v="96"/>
    <x v="0"/>
    <m/>
    <m/>
    <x v="0"/>
    <s v="Decisión del directorio/propietarios de la empresa"/>
    <m/>
    <x v="0"/>
    <m/>
    <m/>
    <x v="0"/>
    <m/>
    <m/>
    <x v="0"/>
    <m/>
    <m/>
    <x v="1"/>
    <m/>
    <n v="5120"/>
    <s v="COCINERO"/>
    <s v="Sí"/>
    <s v="No"/>
    <s v="Sí"/>
    <n v="5131"/>
    <s v="MOZO"/>
    <s v="Sí"/>
    <s v="No"/>
    <s v="Sí"/>
    <n v="5120"/>
    <s v="PARRILLERO"/>
    <s v="Sí"/>
    <s v="No"/>
    <m/>
    <m/>
    <m/>
    <m/>
    <m/>
    <m/>
    <m/>
    <m/>
    <m/>
    <m/>
    <m/>
    <m/>
    <m/>
    <m/>
    <m/>
    <m/>
    <m/>
    <m/>
    <m/>
    <m/>
    <m/>
    <m/>
    <m/>
    <m/>
    <m/>
    <m/>
    <m/>
    <m/>
    <m/>
    <m/>
    <m/>
    <m/>
    <m/>
    <m/>
    <m/>
    <x v="1"/>
    <x v="0"/>
    <x v="0"/>
    <x v="1"/>
    <x v="0"/>
    <x v="1"/>
    <x v="0"/>
    <x v="1"/>
    <x v="0"/>
    <x v="0"/>
    <x v="0"/>
    <x v="1"/>
    <x v="0"/>
    <m/>
    <m/>
    <m/>
    <m/>
    <m/>
    <m/>
    <s v="Recomendaciones de trabajadores de la empresa u otros actores"/>
    <s v="Contratación de empresas de reclutamiento"/>
    <m/>
    <m/>
    <s v="Contactos personales del empleador"/>
    <s v="Banco de currículos de la empresa"/>
    <m/>
    <m/>
    <x v="0"/>
    <x v="0"/>
    <x v="0"/>
    <x v="1"/>
    <x v="0"/>
    <x v="1"/>
    <x v="0"/>
    <x v="0"/>
    <x v="1"/>
    <x v="2"/>
    <s v="Ninguna"/>
    <m/>
    <m/>
    <m/>
    <m/>
    <m/>
    <m/>
    <x v="1"/>
    <m/>
    <m/>
    <x v="1"/>
    <m/>
    <m/>
    <m/>
    <x v="1"/>
    <x v="1"/>
    <x v="1"/>
    <x v="1"/>
    <x v="1"/>
    <x v="1"/>
    <m/>
    <m/>
    <x v="2"/>
    <s v="Poco probable"/>
    <s v="Poco probable"/>
    <s v="Poco probable"/>
    <s v="Probable"/>
    <s v="Probable"/>
    <x v="0"/>
    <s v="cocinero"/>
    <n v="5120"/>
    <n v="2"/>
    <n v="2"/>
    <n v="2"/>
    <n v="2"/>
    <n v="2"/>
    <s v="parrillero"/>
    <n v="5120"/>
    <n v="2"/>
    <n v="2"/>
    <n v="2"/>
    <n v="2"/>
    <n v="0"/>
    <s v="mozo"/>
    <n v="5131"/>
    <n v="15"/>
    <n v="0"/>
    <n v="0"/>
    <n v="0"/>
    <n v="0"/>
    <s v="cajeros"/>
    <n v="5230"/>
    <n v="8"/>
    <n v="0"/>
    <n v="0"/>
    <n v="0"/>
    <n v="0"/>
    <m/>
    <m/>
    <m/>
    <m/>
    <m/>
    <m/>
    <m/>
    <x v="0"/>
    <m/>
    <m/>
    <m/>
    <m/>
    <m/>
    <m/>
    <m/>
    <m/>
    <m/>
    <x v="1"/>
    <x v="0"/>
    <x v="1"/>
    <x v="0"/>
    <x v="1"/>
    <x v="1"/>
    <x v="0"/>
    <x v="0"/>
    <m/>
    <x v="0"/>
    <s v="TECNICAS Y HABILIDADES NUEVAS DE COCINA"/>
    <s v="Cocina"/>
    <s v="COCINERO"/>
    <n v="5120"/>
    <s v="ATENCION AL CLIENTE"/>
    <s v="Técnicas de recepción y atención al cliente"/>
    <s v="CAJEROS"/>
    <n v="5230"/>
    <s v="BUENA MANUFACTURA"/>
    <s v="Cocina y repostería"/>
    <s v="REPOSTEROS"/>
    <n v="7512"/>
    <m/>
    <m/>
    <m/>
    <m/>
    <m/>
    <m/>
    <m/>
    <m/>
    <m/>
    <m/>
    <m/>
    <m/>
    <s v="Si"/>
    <s v="Si"/>
    <s v="No"/>
    <m/>
    <m/>
    <m/>
    <x v="0"/>
    <s v="Importante"/>
    <s v="Importante"/>
    <s v="Importante"/>
    <s v="Importante"/>
    <s v="Importante"/>
    <s v="Muy importante"/>
    <s v="Muy importante"/>
    <s v="Ninguna"/>
    <m/>
    <x v="0"/>
    <x v="2"/>
    <x v="0"/>
    <x v="0"/>
    <x v="0"/>
    <x v="0"/>
    <x v="1"/>
    <x v="0"/>
    <x v="0"/>
    <x v="0"/>
    <x v="0"/>
    <x v="0"/>
    <m/>
    <s v="Administrador/Contador"/>
    <m/>
    <n v="18"/>
    <n v="29"/>
    <s v="Completo"/>
    <m/>
    <m/>
    <m/>
    <m/>
    <m/>
    <m/>
    <m/>
    <s v="51 y más personas ocupadas"/>
    <s v="51 y más personas ocupadas"/>
    <x v="0"/>
    <s v="Restaurantes y hoteles"/>
    <x v="0"/>
    <x v="0"/>
    <x v="0"/>
    <x v="0"/>
    <x v="1"/>
    <x v="0"/>
    <x v="0"/>
    <x v="0"/>
    <x v="0"/>
    <x v="0"/>
    <x v="1"/>
    <x v="0"/>
    <x v="0"/>
    <x v="1"/>
    <x v="0"/>
    <x v="0"/>
    <x v="0"/>
    <x v="0"/>
    <x v="0"/>
    <x v="1"/>
    <x v="0"/>
    <x v="1"/>
    <x v="1"/>
    <x v="0"/>
    <x v="1"/>
    <x v="0"/>
    <x v="0"/>
    <s v="GASTRONOMIA"/>
    <s v="ATENCIÓN AL CLIENTE, RECEPCIÓN"/>
    <s v="GESTIÓN DE CALIDAD"/>
    <m/>
    <m/>
    <m/>
    <s v="ALIMENTOS"/>
    <s v="ADMINISTRACIÓN Y GESTIÓN"/>
    <s v="ADMINISTRACIÓN Y GESTIÓN"/>
    <m/>
    <m/>
    <m/>
    <n v="7.92592592592593"/>
    <x v="1"/>
    <x v="1"/>
    <x v="1"/>
    <x v="0"/>
    <x v="0"/>
    <s v="Total"/>
  </r>
  <r>
    <n v="35165"/>
    <x v="0"/>
    <x v="0"/>
    <s v="Recoleta"/>
    <n v="59110"/>
    <s v="ACTIVIDADES DE PRODUCCION DE PELICULAS"/>
    <s v="Servicio"/>
    <s v="Telecomunicaciones"/>
    <s v="Micro (5 a 10 personas ocupadas)"/>
    <n v="25062024"/>
    <n v="25"/>
    <s v="Junio"/>
    <s v="Año Resultado Final"/>
    <n v="15"/>
    <n v="41"/>
    <n v="25062024"/>
    <n v="25"/>
    <s v="Junio"/>
    <s v="Año Resultado Final"/>
    <n v="1996"/>
    <n v="27"/>
    <x v="2"/>
    <s v="PRODUCCION DE PROGRAMAS TELEVISIVOS"/>
    <s v="Actividades de producción y post producción de películas, vídeos y programas de televisión"/>
    <s v="Único"/>
    <x v="0"/>
    <m/>
    <m/>
    <n v="15"/>
    <n v="15"/>
    <n v="13"/>
    <n v="2"/>
    <n v="204.3975903614463"/>
    <n v="31.445783132530199"/>
    <n v="0"/>
    <n v="0"/>
    <n v="0"/>
    <n v="0"/>
    <n v="78.614457831325495"/>
    <n v="0"/>
    <n v="0"/>
    <n v="0"/>
    <n v="157.22891566265099"/>
    <n v="0"/>
    <n v="0"/>
    <n v="0"/>
    <n v="235.84337349397649"/>
    <n v="15"/>
    <n v="0"/>
    <n v="0"/>
    <n v="0"/>
    <n v="0"/>
    <n v="5"/>
    <n v="0"/>
    <n v="0"/>
    <n v="0"/>
    <n v="10"/>
    <n v="0"/>
    <n v="0"/>
    <n v="0"/>
    <n v="15"/>
    <x v="0"/>
    <m/>
    <m/>
    <x v="0"/>
    <s v="Decisión del directorio/propietarios de la empresa"/>
    <m/>
    <x v="1"/>
    <s v="Decisión del directorio/propietarios de la empresa"/>
    <m/>
    <x v="0"/>
    <m/>
    <m/>
    <x v="0"/>
    <m/>
    <m/>
    <x v="1"/>
    <m/>
    <n v="3435"/>
    <s v="PRODUCTOR ARTISTICO DE PROGRAMAS TELEVISIVOS"/>
    <s v="Sí"/>
    <s v="No"/>
    <s v="No"/>
    <m/>
    <m/>
    <m/>
    <m/>
    <m/>
    <m/>
    <m/>
    <m/>
    <m/>
    <m/>
    <m/>
    <m/>
    <m/>
    <m/>
    <m/>
    <m/>
    <m/>
    <m/>
    <m/>
    <m/>
    <m/>
    <m/>
    <m/>
    <m/>
    <m/>
    <m/>
    <m/>
    <m/>
    <m/>
    <m/>
    <m/>
    <m/>
    <m/>
    <m/>
    <m/>
    <m/>
    <m/>
    <m/>
    <m/>
    <m/>
    <m/>
    <m/>
    <m/>
    <m/>
    <x v="0"/>
    <x v="0"/>
    <x v="0"/>
    <x v="1"/>
    <x v="1"/>
    <x v="0"/>
    <x v="0"/>
    <x v="1"/>
    <x v="0"/>
    <x v="0"/>
    <x v="1"/>
    <x v="1"/>
    <x v="0"/>
    <m/>
    <m/>
    <s v="Plataforma web privada gratuita (Bolsas de trabajo) (excluyendo redes sociales)"/>
    <s v="Redes sociales de la empresa (Facebook, Twitter, Instagram, etc)"/>
    <m/>
    <m/>
    <s v="Recomendaciones de trabajadores de la empresa u otros actores"/>
    <m/>
    <s v="Ferias de empleo"/>
    <m/>
    <s v="Contactos personales del empleador"/>
    <s v="Banco de currículos de la empresa"/>
    <m/>
    <m/>
    <x v="0"/>
    <x v="0"/>
    <x v="0"/>
    <x v="1"/>
    <x v="0"/>
    <x v="1"/>
    <x v="0"/>
    <x v="0"/>
    <x v="2"/>
    <x v="0"/>
    <s v="Ninguna"/>
    <m/>
    <m/>
    <m/>
    <m/>
    <m/>
    <m/>
    <x v="1"/>
    <m/>
    <m/>
    <x v="1"/>
    <s v="Ambos"/>
    <m/>
    <m/>
    <x v="0"/>
    <x v="0"/>
    <x v="1"/>
    <x v="0"/>
    <x v="0"/>
    <x v="0"/>
    <m/>
    <m/>
    <x v="2"/>
    <s v="Probable"/>
    <s v="Poco probable"/>
    <s v="Poco probable"/>
    <s v="Probable"/>
    <s v="Muy probable"/>
    <x v="0"/>
    <s v="encargados de redes"/>
    <n v="3339"/>
    <n v="2"/>
    <n v="2"/>
    <n v="2"/>
    <n v="2"/>
    <n v="2"/>
    <s v="editor de programas televisivos"/>
    <n v="3521"/>
    <n v="2"/>
    <n v="2"/>
    <n v="2"/>
    <n v="2"/>
    <n v="2"/>
    <m/>
    <m/>
    <m/>
    <m/>
    <m/>
    <m/>
    <m/>
    <m/>
    <m/>
    <m/>
    <m/>
    <m/>
    <m/>
    <m/>
    <m/>
    <m/>
    <m/>
    <m/>
    <m/>
    <m/>
    <m/>
    <x v="0"/>
    <m/>
    <m/>
    <m/>
    <m/>
    <m/>
    <m/>
    <m/>
    <m/>
    <m/>
    <x v="0"/>
    <x v="0"/>
    <x v="0"/>
    <x v="0"/>
    <x v="1"/>
    <x v="1"/>
    <x v="0"/>
    <x v="0"/>
    <m/>
    <x v="0"/>
    <s v="EXCEL AVANZADO"/>
    <s v="Microsoft Excel básico y avanzado"/>
    <s v="ADMINISTRADOR"/>
    <n v="2421"/>
    <m/>
    <m/>
    <m/>
    <m/>
    <m/>
    <m/>
    <m/>
    <m/>
    <m/>
    <m/>
    <m/>
    <m/>
    <m/>
    <m/>
    <m/>
    <m/>
    <m/>
    <m/>
    <m/>
    <m/>
    <s v="No"/>
    <m/>
    <m/>
    <m/>
    <m/>
    <m/>
    <x v="1"/>
    <s v="Muy importante"/>
    <s v="Muy importante"/>
    <s v="Muy importante"/>
    <s v="Muy importante"/>
    <s v="Muy importante"/>
    <s v="Muy importante"/>
    <s v="Muy importante"/>
    <s v="Ninguna"/>
    <m/>
    <x v="2"/>
    <x v="1"/>
    <x v="1"/>
    <x v="0"/>
    <x v="0"/>
    <x v="0"/>
    <x v="0"/>
    <x v="0"/>
    <x v="0"/>
    <x v="0"/>
    <x v="0"/>
    <x v="0"/>
    <m/>
    <s v="Gerente / Directivo"/>
    <m/>
    <n v="17"/>
    <n v="7"/>
    <s v="Completo"/>
    <m/>
    <m/>
    <m/>
    <m/>
    <m/>
    <m/>
    <m/>
    <s v="11 a 30 personas ocupadas"/>
    <s v="11 a 30 personas ocupadas"/>
    <x v="0"/>
    <s v="Telecomunicaciones"/>
    <x v="0"/>
    <x v="0"/>
    <x v="1"/>
    <x v="0"/>
    <x v="0"/>
    <x v="0"/>
    <x v="0"/>
    <x v="0"/>
    <x v="0"/>
    <x v="0"/>
    <x v="1"/>
    <x v="1"/>
    <x v="0"/>
    <x v="0"/>
    <x v="0"/>
    <x v="0"/>
    <x v="0"/>
    <x v="0"/>
    <x v="0"/>
    <x v="0"/>
    <x v="0"/>
    <x v="1"/>
    <x v="0"/>
    <x v="0"/>
    <x v="0"/>
    <x v="0"/>
    <x v="0"/>
    <s v="OFIMATICA"/>
    <m/>
    <m/>
    <m/>
    <m/>
    <m/>
    <s v="TIC"/>
    <m/>
    <m/>
    <m/>
    <m/>
    <m/>
    <n v="15.722891566265099"/>
    <x v="1"/>
    <x v="1"/>
    <x v="0"/>
    <x v="0"/>
    <x v="0"/>
    <s v="Total"/>
  </r>
  <r>
    <n v="35189"/>
    <x v="0"/>
    <x v="0"/>
    <s v="Recoleta"/>
    <n v="46632"/>
    <s v="COMERCIO AL POR MAYOR DE MATERIALES DE CONSTRUCCION"/>
    <s v="Comercio"/>
    <s v="Comercio"/>
    <s v="Medianas (31 a 50 personas ocupadas)"/>
    <n v="25062024"/>
    <n v="25"/>
    <s v="Junio"/>
    <s v="Año Resultado Final"/>
    <n v="15"/>
    <n v="55"/>
    <n v="31072024"/>
    <n v="31"/>
    <s v="Julio"/>
    <s v="Año Resultado Final"/>
    <n v="1969"/>
    <n v="54"/>
    <x v="1"/>
    <s v="COMERCIO AL POR MENOR DE MATERIALES DE CONSTRUCCION"/>
    <s v="Comercio al por menor de otros materiales de construcción tales como ladrillos, madera, equipo sanitario"/>
    <s v="Único"/>
    <x v="0"/>
    <m/>
    <m/>
    <n v="25"/>
    <n v="25"/>
    <n v="15"/>
    <n v="10"/>
    <n v="464.42307692307747"/>
    <n v="309.61538461538498"/>
    <n v="0"/>
    <n v="0"/>
    <n v="0"/>
    <n v="0"/>
    <n v="247.69230769230799"/>
    <n v="0"/>
    <n v="0"/>
    <n v="0"/>
    <n v="92.8846153846155"/>
    <n v="433.46153846153896"/>
    <n v="0"/>
    <n v="0"/>
    <n v="774.03846153846246"/>
    <n v="25"/>
    <n v="0"/>
    <n v="0"/>
    <n v="0"/>
    <n v="0"/>
    <n v="8"/>
    <n v="0"/>
    <n v="0"/>
    <n v="0"/>
    <n v="3"/>
    <n v="14"/>
    <n v="0"/>
    <n v="0"/>
    <n v="25"/>
    <x v="1"/>
    <s v="Decisión del directorio/propietarios de la empresa"/>
    <m/>
    <x v="1"/>
    <m/>
    <m/>
    <x v="0"/>
    <m/>
    <m/>
    <x v="0"/>
    <m/>
    <m/>
    <x v="0"/>
    <m/>
    <m/>
    <x v="1"/>
    <m/>
    <n v="3323"/>
    <s v="ENCARGADO DE COMPRAS DE SALON"/>
    <s v="Sí"/>
    <s v="No"/>
    <s v="No"/>
    <m/>
    <m/>
    <m/>
    <m/>
    <m/>
    <m/>
    <m/>
    <m/>
    <m/>
    <m/>
    <m/>
    <m/>
    <m/>
    <m/>
    <m/>
    <m/>
    <m/>
    <m/>
    <m/>
    <m/>
    <m/>
    <m/>
    <m/>
    <m/>
    <m/>
    <m/>
    <m/>
    <m/>
    <m/>
    <m/>
    <m/>
    <m/>
    <m/>
    <m/>
    <m/>
    <m/>
    <m/>
    <m/>
    <m/>
    <m/>
    <m/>
    <m/>
    <m/>
    <m/>
    <x v="0"/>
    <x v="0"/>
    <x v="0"/>
    <x v="0"/>
    <x v="0"/>
    <x v="1"/>
    <x v="1"/>
    <x v="1"/>
    <x v="0"/>
    <x v="0"/>
    <x v="0"/>
    <x v="1"/>
    <x v="1"/>
    <s v="QUE SEA DE LA ZONA, EDAD PROMEDIO DE 40 AÑOS"/>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1"/>
    <x v="0"/>
    <x v="0"/>
    <s v="Ninguna"/>
    <m/>
    <m/>
    <m/>
    <m/>
    <m/>
    <m/>
    <x v="1"/>
    <m/>
    <s v="Transformación de competencia"/>
    <x v="3"/>
    <s v="Transformación de competencia"/>
    <m/>
    <m/>
    <x v="0"/>
    <x v="1"/>
    <x v="0"/>
    <x v="0"/>
    <x v="0"/>
    <x v="1"/>
    <m/>
    <m/>
    <x v="2"/>
    <s v="Poco probable"/>
    <s v="Poco probable"/>
    <s v="Poco probable"/>
    <s v="Probable"/>
    <s v="Probable"/>
    <x v="0"/>
    <s v="ENCARGADO DE VENTAS DE SALON"/>
    <n v="5223"/>
    <n v="1"/>
    <n v="1"/>
    <n v="0"/>
    <n v="0"/>
    <n v="0"/>
    <s v="CAJERA DE RECEPCION"/>
    <n v="5230"/>
    <n v="1"/>
    <n v="0"/>
    <n v="0"/>
    <n v="0"/>
    <n v="0"/>
    <m/>
    <m/>
    <m/>
    <m/>
    <m/>
    <m/>
    <m/>
    <m/>
    <m/>
    <m/>
    <m/>
    <m/>
    <m/>
    <m/>
    <m/>
    <m/>
    <m/>
    <m/>
    <m/>
    <m/>
    <m/>
    <x v="0"/>
    <m/>
    <m/>
    <m/>
    <m/>
    <m/>
    <m/>
    <m/>
    <m/>
    <m/>
    <x v="0"/>
    <x v="0"/>
    <x v="0"/>
    <x v="0"/>
    <x v="1"/>
    <x v="1"/>
    <x v="0"/>
    <x v="0"/>
    <m/>
    <x v="0"/>
    <s v="CONTABILIDAD FINANCIERA BASICA"/>
    <s v="Contabilidad básica"/>
    <s v="VENDEDOR DE SALON"/>
    <n v="5223"/>
    <m/>
    <m/>
    <m/>
    <m/>
    <m/>
    <m/>
    <m/>
    <m/>
    <m/>
    <m/>
    <m/>
    <m/>
    <m/>
    <m/>
    <m/>
    <m/>
    <m/>
    <m/>
    <m/>
    <m/>
    <s v="No"/>
    <m/>
    <m/>
    <m/>
    <m/>
    <m/>
    <x v="0"/>
    <s v="Muy importante"/>
    <s v="Importante"/>
    <s v="Muy importante"/>
    <s v="Muy importante"/>
    <s v="Muy importante"/>
    <s v="Muy importante"/>
    <s v="Muy importante"/>
    <s v="Ninguna"/>
    <m/>
    <x v="2"/>
    <x v="2"/>
    <x v="0"/>
    <x v="1"/>
    <x v="2"/>
    <x v="0"/>
    <x v="0"/>
    <x v="0"/>
    <x v="0"/>
    <x v="0"/>
    <x v="0"/>
    <x v="0"/>
    <m/>
    <s v="Dueño o propietario"/>
    <m/>
    <n v="8"/>
    <n v="16"/>
    <s v="Completo"/>
    <m/>
    <m/>
    <m/>
    <m/>
    <m/>
    <m/>
    <s v="TAMBIEN ES PROPIETARIO DE LA EMPRESA TYCSA"/>
    <s v="11 a 30 personas ocupadas"/>
    <s v="11 a 30 personas ocupadas"/>
    <x v="2"/>
    <s v="Comercio"/>
    <x v="0"/>
    <x v="0"/>
    <x v="1"/>
    <x v="0"/>
    <x v="0"/>
    <x v="0"/>
    <x v="0"/>
    <x v="0"/>
    <x v="0"/>
    <x v="0"/>
    <x v="1"/>
    <x v="0"/>
    <x v="0"/>
    <x v="1"/>
    <x v="0"/>
    <x v="0"/>
    <x v="0"/>
    <x v="0"/>
    <x v="0"/>
    <x v="1"/>
    <x v="0"/>
    <x v="1"/>
    <x v="1"/>
    <x v="0"/>
    <x v="0"/>
    <x v="0"/>
    <x v="0"/>
    <s v="CONTABILIDAD Y AUDITORIA"/>
    <m/>
    <m/>
    <m/>
    <m/>
    <m/>
    <s v="ADMINISTRACIÓN Y GESTIÓN"/>
    <m/>
    <m/>
    <m/>
    <m/>
    <m/>
    <n v="30.961538461538499"/>
    <x v="1"/>
    <x v="1"/>
    <x v="0"/>
    <x v="0"/>
    <x v="0"/>
    <s v="Total"/>
  </r>
  <r>
    <n v="35202"/>
    <x v="0"/>
    <x v="0"/>
    <s v="Recoleta"/>
    <n v="17090"/>
    <s v="FABRICACION DE ETIQUETAS ADHESIVAS"/>
    <s v="Industria"/>
    <s v="Manufactura"/>
    <s v="Micro (5 a 10 personas ocupadas)"/>
    <n v="20072024"/>
    <n v="20"/>
    <s v="Julio"/>
    <s v="Año Resultado Final"/>
    <n v="9"/>
    <n v="44"/>
    <n v="20072024"/>
    <n v="20"/>
    <s v="Julio"/>
    <s v="Año Resultado Final"/>
    <n v="1998"/>
    <n v="25"/>
    <x v="2"/>
    <s v="FABRICACION DE ETIQUETAS GRAFICAS"/>
    <s v="Fabricación de otros artículos de papel y cartón"/>
    <s v="Casa Matriz"/>
    <x v="1"/>
    <n v="2"/>
    <n v="2"/>
    <n v="15"/>
    <n v="15"/>
    <n v="11"/>
    <n v="4"/>
    <n v="87.765957446808528"/>
    <n v="31.914893617021281"/>
    <n v="0"/>
    <n v="0"/>
    <n v="0"/>
    <n v="0"/>
    <n v="0"/>
    <n v="0"/>
    <n v="0"/>
    <n v="0"/>
    <n v="7.9787234042553203"/>
    <n v="79.787234042553209"/>
    <n v="23.936170212765962"/>
    <n v="7.9787234042553203"/>
    <n v="119.68085106382981"/>
    <n v="15"/>
    <n v="0"/>
    <n v="0"/>
    <n v="0"/>
    <n v="0"/>
    <n v="0"/>
    <n v="0"/>
    <n v="0"/>
    <n v="0"/>
    <n v="1"/>
    <n v="10"/>
    <n v="3"/>
    <n v="1"/>
    <n v="15"/>
    <x v="1"/>
    <s v="Decisión del directorio/propietarios de la empresa"/>
    <m/>
    <x v="0"/>
    <s v="Decisión del directorio/propietarios de la empresa"/>
    <m/>
    <x v="0"/>
    <m/>
    <m/>
    <x v="0"/>
    <m/>
    <m/>
    <x v="0"/>
    <m/>
    <m/>
    <x v="1"/>
    <m/>
    <n v="7322"/>
    <s v="OPERARIO DE MAQUINAS DE GRÁFICA"/>
    <s v="Sí"/>
    <s v="No"/>
    <s v="Sí"/>
    <n v="9333"/>
    <s v="AUXILIAR DE DEPOSITO"/>
    <s v="Sí"/>
    <s v="No"/>
    <s v="No"/>
    <m/>
    <m/>
    <m/>
    <m/>
    <m/>
    <m/>
    <m/>
    <m/>
    <m/>
    <m/>
    <m/>
    <m/>
    <m/>
    <m/>
    <m/>
    <m/>
    <m/>
    <m/>
    <m/>
    <m/>
    <m/>
    <m/>
    <m/>
    <m/>
    <m/>
    <m/>
    <m/>
    <m/>
    <m/>
    <m/>
    <m/>
    <m/>
    <m/>
    <m/>
    <m/>
    <m/>
    <m/>
    <m/>
    <m/>
    <x v="0"/>
    <x v="1"/>
    <x v="0"/>
    <x v="0"/>
    <x v="0"/>
    <x v="0"/>
    <x v="1"/>
    <x v="1"/>
    <x v="0"/>
    <x v="0"/>
    <x v="1"/>
    <x v="1"/>
    <x v="1"/>
    <s v="QUE NO SEAN ALERGICOS AL POLVO"/>
    <m/>
    <s v="Plataforma web privada gratuita (Bolsas de trabajo) (excluyendo redes sociales)"/>
    <s v="Redes sociales de la empresa (Facebook, Twitter, Instagram, etc)"/>
    <m/>
    <m/>
    <s v="Recomendaciones de trabajadores de la empresa u otros actores"/>
    <s v="Contratación de empresas de reclutamiento"/>
    <s v="Ferias de empleo"/>
    <m/>
    <s v="Contactos personales del empleador"/>
    <s v="Banco de currículos de la empresa"/>
    <m/>
    <m/>
    <x v="0"/>
    <x v="0"/>
    <x v="0"/>
    <x v="1"/>
    <x v="0"/>
    <x v="0"/>
    <x v="0"/>
    <x v="1"/>
    <x v="0"/>
    <x v="0"/>
    <s v="Ninguna"/>
    <m/>
    <m/>
    <m/>
    <m/>
    <m/>
    <m/>
    <x v="0"/>
    <m/>
    <s v="Nuevas contrataciones"/>
    <x v="2"/>
    <s v="Ambos"/>
    <m/>
    <m/>
    <x v="0"/>
    <x v="0"/>
    <x v="0"/>
    <x v="0"/>
    <x v="0"/>
    <x v="0"/>
    <m/>
    <m/>
    <x v="2"/>
    <s v="Poco probable"/>
    <s v="Poco probable"/>
    <s v="Poco probable"/>
    <s v="Probable"/>
    <s v="Probable"/>
    <x v="0"/>
    <s v="tecnicos basicos de equipos computarizados"/>
    <n v="3511"/>
    <n v="1"/>
    <n v="1"/>
    <n v="1"/>
    <n v="1"/>
    <n v="1"/>
    <s v="administrador general"/>
    <n v="1120"/>
    <n v="1"/>
    <n v="0"/>
    <n v="0"/>
    <n v="0"/>
    <n v="0"/>
    <s v="diseñador grafico"/>
    <n v="2166"/>
    <n v="1"/>
    <n v="0"/>
    <n v="0"/>
    <n v="0"/>
    <n v="0"/>
    <m/>
    <m/>
    <m/>
    <m/>
    <m/>
    <m/>
    <m/>
    <m/>
    <m/>
    <m/>
    <m/>
    <m/>
    <m/>
    <m/>
    <x v="0"/>
    <m/>
    <m/>
    <m/>
    <m/>
    <m/>
    <m/>
    <m/>
    <m/>
    <m/>
    <x v="1"/>
    <x v="0"/>
    <x v="0"/>
    <x v="0"/>
    <x v="1"/>
    <x v="1"/>
    <x v="0"/>
    <x v="0"/>
    <m/>
    <x v="0"/>
    <s v="MANEJO CORRECTO DE MAQUINA TROQUELADORA"/>
    <s v="Operación y mantenimiento de maquinarias industriales"/>
    <s v="OPERARIO DE MAQUINA TROQUELADORA"/>
    <n v="7322"/>
    <s v="HABILIDADES DE ATENCION AL CLIENTE"/>
    <s v="Técnicas de recepción y atención al cliente"/>
    <s v="CAJERO"/>
    <n v="5230"/>
    <m/>
    <m/>
    <m/>
    <m/>
    <m/>
    <m/>
    <m/>
    <m/>
    <m/>
    <m/>
    <m/>
    <m/>
    <m/>
    <m/>
    <m/>
    <m/>
    <s v="Si"/>
    <s v="No"/>
    <m/>
    <m/>
    <m/>
    <m/>
    <x v="1"/>
    <s v="Importante"/>
    <s v="Muy importante"/>
    <s v="Muy importante"/>
    <s v="Muy importante"/>
    <s v="Muy importante"/>
    <s v="Muy importante"/>
    <s v="Muy importante"/>
    <s v="Ninguna"/>
    <m/>
    <x v="2"/>
    <x v="2"/>
    <x v="0"/>
    <x v="1"/>
    <x v="2"/>
    <x v="1"/>
    <x v="1"/>
    <x v="1"/>
    <x v="0"/>
    <x v="1"/>
    <x v="0"/>
    <x v="0"/>
    <m/>
    <s v="Dueño o propietario"/>
    <m/>
    <n v="13"/>
    <n v="23"/>
    <s v="Completo"/>
    <m/>
    <m/>
    <m/>
    <m/>
    <m/>
    <m/>
    <m/>
    <s v="11 a 30 personas ocupadas"/>
    <s v="11 a 30 personas ocupadas"/>
    <x v="1"/>
    <s v="Manufactura"/>
    <x v="0"/>
    <x v="0"/>
    <x v="0"/>
    <x v="0"/>
    <x v="0"/>
    <x v="0"/>
    <x v="1"/>
    <x v="0"/>
    <x v="1"/>
    <x v="1"/>
    <x v="0"/>
    <x v="1"/>
    <x v="0"/>
    <x v="0"/>
    <x v="0"/>
    <x v="0"/>
    <x v="0"/>
    <x v="0"/>
    <x v="0"/>
    <x v="1"/>
    <x v="0"/>
    <x v="1"/>
    <x v="1"/>
    <x v="0"/>
    <x v="1"/>
    <x v="0"/>
    <x v="0"/>
    <s v="INDUSTRIAS GRÁFICAS"/>
    <s v="ATENCIÓN AL CLIENTE, RECEPCIÓN"/>
    <m/>
    <m/>
    <m/>
    <m/>
    <s v="INDUSTRIAS GRÁFICAS"/>
    <s v="ADMINISTRACIÓN Y GESTIÓN"/>
    <m/>
    <m/>
    <m/>
    <m/>
    <n v="7.9787234042553203"/>
    <x v="1"/>
    <x v="1"/>
    <x v="0"/>
    <x v="0"/>
    <x v="0"/>
    <s v="Total"/>
  </r>
  <r>
    <n v="35507"/>
    <x v="0"/>
    <x v="0"/>
    <s v="Recoleta"/>
    <n v="95110"/>
    <s v="SERVICIOS DE MATENIMIENTO A EQUIPOS INFORMATICOS"/>
    <s v="Servicio"/>
    <s v="Servicios a los hogares"/>
    <s v="Micro (5 a 10 personas ocupadas)"/>
    <n v="7062024"/>
    <n v="7"/>
    <s v="Junio"/>
    <s v="Año Resultado Final"/>
    <n v="10"/>
    <n v="35"/>
    <n v="31072024"/>
    <n v="31"/>
    <s v="Julio"/>
    <s v="Año Resultado Final"/>
    <n v="2009"/>
    <n v="14"/>
    <x v="0"/>
    <s v="SERVICIO DE SOPORTE DE SISTEMAS MICROSOFT"/>
    <s v="Actividades de consultoría y gestión de servicios infromáticos"/>
    <s v="Único"/>
    <x v="0"/>
    <m/>
    <m/>
    <n v="7"/>
    <n v="7"/>
    <n v="4"/>
    <n v="3"/>
    <n v="53.074626865671597"/>
    <n v="39.805970149253696"/>
    <n v="0"/>
    <n v="0"/>
    <n v="0"/>
    <n v="0"/>
    <n v="0"/>
    <n v="0"/>
    <n v="0"/>
    <n v="0"/>
    <n v="92.8805970149253"/>
    <n v="0"/>
    <n v="0"/>
    <n v="0"/>
    <n v="92.8805970149253"/>
    <n v="7"/>
    <n v="0"/>
    <n v="0"/>
    <n v="0"/>
    <n v="0"/>
    <n v="0"/>
    <n v="0"/>
    <n v="0"/>
    <n v="0"/>
    <n v="7"/>
    <n v="0"/>
    <n v="0"/>
    <n v="0"/>
    <n v="7"/>
    <x v="0"/>
    <m/>
    <m/>
    <x v="1"/>
    <m/>
    <m/>
    <x v="0"/>
    <m/>
    <m/>
    <x v="0"/>
    <m/>
    <m/>
    <x v="0"/>
    <m/>
    <m/>
    <x v="1"/>
    <m/>
    <n v="5244"/>
    <s v="VENDEDOR POR CALL CENTER"/>
    <s v="Sí"/>
    <s v="No"/>
    <s v="Sí"/>
    <n v="2512"/>
    <s v="DESARROLLADOR ANALISTA INFORMATICO JUNIOR"/>
    <s v="Sí"/>
    <s v="No"/>
    <s v="No"/>
    <m/>
    <m/>
    <m/>
    <m/>
    <m/>
    <m/>
    <m/>
    <m/>
    <m/>
    <m/>
    <m/>
    <m/>
    <m/>
    <m/>
    <m/>
    <m/>
    <m/>
    <m/>
    <m/>
    <m/>
    <m/>
    <m/>
    <m/>
    <m/>
    <m/>
    <m/>
    <m/>
    <m/>
    <m/>
    <m/>
    <m/>
    <m/>
    <m/>
    <m/>
    <m/>
    <m/>
    <m/>
    <m/>
    <m/>
    <x v="0"/>
    <x v="0"/>
    <x v="0"/>
    <x v="1"/>
    <x v="0"/>
    <x v="0"/>
    <x v="0"/>
    <x v="1"/>
    <x v="1"/>
    <x v="1"/>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2"/>
    <x v="2"/>
    <x v="1"/>
    <s v="Ninguna"/>
    <m/>
    <m/>
    <m/>
    <m/>
    <m/>
    <m/>
    <x v="1"/>
    <m/>
    <m/>
    <x v="1"/>
    <m/>
    <m/>
    <m/>
    <x v="1"/>
    <x v="1"/>
    <x v="1"/>
    <x v="1"/>
    <x v="1"/>
    <x v="1"/>
    <m/>
    <m/>
    <x v="2"/>
    <s v="Poco probable"/>
    <s v="Poco probable"/>
    <s v="Probable"/>
    <s v="Probable"/>
    <s v="Muy probable"/>
    <x v="0"/>
    <s v="analistas de sistemas desarrollador junior"/>
    <n v="2511"/>
    <n v="1"/>
    <n v="1"/>
    <n v="1"/>
    <n v="1"/>
    <n v="1"/>
    <m/>
    <m/>
    <m/>
    <m/>
    <m/>
    <m/>
    <m/>
    <m/>
    <m/>
    <m/>
    <m/>
    <m/>
    <m/>
    <m/>
    <m/>
    <m/>
    <m/>
    <m/>
    <m/>
    <m/>
    <m/>
    <m/>
    <m/>
    <m/>
    <m/>
    <m/>
    <m/>
    <m/>
    <x v="0"/>
    <m/>
    <m/>
    <m/>
    <m/>
    <m/>
    <m/>
    <m/>
    <m/>
    <m/>
    <x v="0"/>
    <x v="0"/>
    <x v="0"/>
    <x v="0"/>
    <x v="1"/>
    <x v="0"/>
    <x v="0"/>
    <x v="0"/>
    <m/>
    <x v="0"/>
    <s v="CAPACITACION SOBRE LA UTILIZACION DE LOS NUEVOS PROGRAMAS DE MICROSOFT"/>
    <s v="Redes y sistemas informáticos"/>
    <s v="ANALISTAS DE SISTEMAS DESAROLLADOR  JUNIOR"/>
    <n v="2512"/>
    <m/>
    <m/>
    <m/>
    <m/>
    <m/>
    <m/>
    <m/>
    <m/>
    <m/>
    <m/>
    <m/>
    <m/>
    <m/>
    <m/>
    <m/>
    <m/>
    <m/>
    <m/>
    <m/>
    <m/>
    <s v="No"/>
    <m/>
    <m/>
    <m/>
    <m/>
    <m/>
    <x v="3"/>
    <s v="Importante"/>
    <s v="Importante"/>
    <s v="Importante"/>
    <s v="Importante"/>
    <s v="Importante"/>
    <s v="Importante"/>
    <s v="Importante"/>
    <s v="Ninguna"/>
    <m/>
    <x v="0"/>
    <x v="2"/>
    <x v="0"/>
    <x v="0"/>
    <x v="0"/>
    <x v="2"/>
    <x v="0"/>
    <x v="0"/>
    <x v="0"/>
    <x v="0"/>
    <x v="0"/>
    <x v="0"/>
    <m/>
    <s v="Jefe / Encargado (no propietario)"/>
    <m/>
    <n v="15"/>
    <n v="27"/>
    <s v="Completo"/>
    <m/>
    <m/>
    <m/>
    <m/>
    <m/>
    <m/>
    <m/>
    <s v="5 a 10 personas ocupadas"/>
    <s v="5 a 10 personas ocupadas"/>
    <x v="0"/>
    <s v="Telecomunicaciones"/>
    <x v="0"/>
    <x v="1"/>
    <x v="0"/>
    <x v="0"/>
    <x v="1"/>
    <x v="0"/>
    <x v="0"/>
    <x v="0"/>
    <x v="0"/>
    <x v="0"/>
    <x v="0"/>
    <x v="0"/>
    <x v="0"/>
    <x v="0"/>
    <x v="0"/>
    <x v="0"/>
    <x v="0"/>
    <x v="0"/>
    <x v="0"/>
    <x v="0"/>
    <x v="0"/>
    <x v="1"/>
    <x v="0"/>
    <x v="0"/>
    <x v="0"/>
    <x v="0"/>
    <x v="0"/>
    <s v="OTRAS RELACIONADAS A TIC"/>
    <m/>
    <m/>
    <m/>
    <m/>
    <m/>
    <s v="TIC"/>
    <m/>
    <m/>
    <m/>
    <m/>
    <m/>
    <n v="13.268656716417899"/>
    <x v="1"/>
    <x v="1"/>
    <x v="1"/>
    <x v="0"/>
    <x v="0"/>
    <s v="Total"/>
  </r>
  <r>
    <n v="35517"/>
    <x v="0"/>
    <x v="0"/>
    <s v="Recoleta"/>
    <n v="55101"/>
    <s v="ACTIVIDADES DE ALOJAMIENTO EN HOTEL"/>
    <s v="Servicio"/>
    <s v="Restaurantes y hoteles"/>
    <s v="Pequeñas (11 a 30 personas ocupadas)"/>
    <n v="7062024"/>
    <n v="7"/>
    <s v="Junio"/>
    <s v="Año Resultado Final"/>
    <n v="15"/>
    <n v="49"/>
    <n v="7062024"/>
    <n v="7"/>
    <s v="Junio"/>
    <s v="Año Resultado Final"/>
    <n v="2007"/>
    <n v="16"/>
    <x v="0"/>
    <s v="SERVICIO DE ALOJAMIENTO EN HOTEL Y APART-HOTEL"/>
    <s v="Actividades de alojamiento en hoteles"/>
    <s v="Único"/>
    <x v="0"/>
    <m/>
    <m/>
    <n v="10"/>
    <n v="10"/>
    <n v="1"/>
    <n v="9"/>
    <n v="13.268656716417899"/>
    <n v="119.41791044776109"/>
    <n v="0"/>
    <n v="0"/>
    <n v="0"/>
    <n v="0"/>
    <n v="119.41791044776109"/>
    <n v="0"/>
    <n v="0"/>
    <n v="0"/>
    <n v="13.268656716417899"/>
    <n v="0"/>
    <n v="0"/>
    <n v="0"/>
    <n v="132.686567164179"/>
    <n v="10"/>
    <n v="0"/>
    <n v="0"/>
    <n v="0"/>
    <n v="0"/>
    <n v="9"/>
    <n v="0"/>
    <n v="0"/>
    <n v="0"/>
    <n v="1"/>
    <n v="0"/>
    <n v="0"/>
    <n v="0"/>
    <n v="10"/>
    <x v="0"/>
    <m/>
    <m/>
    <x v="1"/>
    <m/>
    <m/>
    <x v="1"/>
    <s v="Decisión del directorio/propietarios de la empresa"/>
    <m/>
    <x v="0"/>
    <m/>
    <m/>
    <x v="0"/>
    <m/>
    <m/>
    <x v="0"/>
    <m/>
    <m/>
    <m/>
    <m/>
    <m/>
    <m/>
    <m/>
    <m/>
    <m/>
    <m/>
    <m/>
    <m/>
    <m/>
    <m/>
    <m/>
    <m/>
    <m/>
    <m/>
    <m/>
    <m/>
    <m/>
    <m/>
    <m/>
    <m/>
    <m/>
    <m/>
    <m/>
    <m/>
    <m/>
    <m/>
    <m/>
    <m/>
    <m/>
    <m/>
    <m/>
    <m/>
    <m/>
    <m/>
    <m/>
    <m/>
    <m/>
    <m/>
    <m/>
    <m/>
    <m/>
    <m/>
    <m/>
    <m/>
    <m/>
    <m/>
    <x v="0"/>
    <x v="0"/>
    <x v="0"/>
    <x v="1"/>
    <x v="1"/>
    <x v="0"/>
    <x v="0"/>
    <x v="1"/>
    <x v="0"/>
    <x v="0"/>
    <x v="1"/>
    <x v="1"/>
    <x v="0"/>
    <m/>
    <m/>
    <m/>
    <s v="Redes sociales de la empresa (Facebook, Twitter, Instagram, etc)"/>
    <m/>
    <m/>
    <s v="Recomendaciones de trabajadores de la empresa u otros actores"/>
    <m/>
    <m/>
    <m/>
    <s v="Contactos personales del empleador"/>
    <m/>
    <m/>
    <m/>
    <x v="0"/>
    <x v="0"/>
    <x v="0"/>
    <x v="2"/>
    <x v="0"/>
    <x v="2"/>
    <x v="0"/>
    <x v="2"/>
    <x v="1"/>
    <x v="1"/>
    <s v="Ninguna"/>
    <m/>
    <m/>
    <m/>
    <m/>
    <m/>
    <m/>
    <x v="1"/>
    <m/>
    <m/>
    <x v="1"/>
    <m/>
    <m/>
    <m/>
    <x v="1"/>
    <x v="1"/>
    <x v="1"/>
    <x v="1"/>
    <x v="1"/>
    <x v="1"/>
    <m/>
    <m/>
    <x v="2"/>
    <s v="Poco probable"/>
    <s v="Poco probable"/>
    <s v="Poco probable"/>
    <s v="Poco probable"/>
    <s v="Poco probable"/>
    <x v="2"/>
    <m/>
    <m/>
    <m/>
    <m/>
    <m/>
    <m/>
    <m/>
    <m/>
    <m/>
    <m/>
    <m/>
    <m/>
    <m/>
    <m/>
    <m/>
    <m/>
    <m/>
    <m/>
    <m/>
    <m/>
    <m/>
    <m/>
    <m/>
    <m/>
    <m/>
    <m/>
    <m/>
    <m/>
    <m/>
    <m/>
    <m/>
    <m/>
    <m/>
    <m/>
    <m/>
    <x v="0"/>
    <m/>
    <m/>
    <m/>
    <m/>
    <m/>
    <m/>
    <m/>
    <m/>
    <m/>
    <x v="1"/>
    <x v="1"/>
    <x v="1"/>
    <x v="1"/>
    <x v="0"/>
    <x v="0"/>
    <x v="0"/>
    <x v="1"/>
    <m/>
    <x v="0"/>
    <s v="CAPACITACION EN LOS IDIOMAS INGLES, PORTUGUES BRASILERO, CHINO."/>
    <s v="Idiomas"/>
    <s v="ATENCION AL CLIENTE"/>
    <n v="4226"/>
    <m/>
    <m/>
    <m/>
    <m/>
    <m/>
    <m/>
    <m/>
    <m/>
    <m/>
    <m/>
    <m/>
    <m/>
    <m/>
    <m/>
    <m/>
    <m/>
    <m/>
    <m/>
    <m/>
    <m/>
    <s v="No"/>
    <m/>
    <m/>
    <m/>
    <m/>
    <m/>
    <x v="3"/>
    <s v="Importante"/>
    <s v="Importante"/>
    <s v="Importante"/>
    <s v="Importante"/>
    <s v="Importante"/>
    <s v="Importante"/>
    <s v="Muy importante"/>
    <s v="Ninguna"/>
    <m/>
    <x v="2"/>
    <x v="2"/>
    <x v="0"/>
    <x v="0"/>
    <x v="0"/>
    <x v="2"/>
    <x v="1"/>
    <x v="1"/>
    <x v="0"/>
    <x v="0"/>
    <x v="0"/>
    <x v="0"/>
    <m/>
    <s v="Dueño o propietario"/>
    <m/>
    <n v="16"/>
    <n v="38"/>
    <s v="Completo"/>
    <m/>
    <m/>
    <m/>
    <m/>
    <m/>
    <m/>
    <m/>
    <s v="5 a 10 personas ocupadas"/>
    <s v="5 a 10 personas ocupadas"/>
    <x v="0"/>
    <s v="Restaurantes y hoteles"/>
    <x v="0"/>
    <x v="0"/>
    <x v="0"/>
    <x v="0"/>
    <x v="0"/>
    <x v="0"/>
    <x v="0"/>
    <x v="0"/>
    <x v="0"/>
    <x v="0"/>
    <x v="1"/>
    <x v="0"/>
    <x v="0"/>
    <x v="0"/>
    <x v="0"/>
    <x v="0"/>
    <x v="0"/>
    <x v="0"/>
    <x v="0"/>
    <x v="1"/>
    <x v="0"/>
    <x v="0"/>
    <x v="0"/>
    <x v="0"/>
    <x v="0"/>
    <x v="0"/>
    <x v="0"/>
    <s v="IDIOMAS"/>
    <m/>
    <m/>
    <m/>
    <m/>
    <m/>
    <s v="IDIOMAS"/>
    <m/>
    <m/>
    <m/>
    <m/>
    <m/>
    <n v="13.268656716417899"/>
    <x v="0"/>
    <x v="0"/>
    <x v="1"/>
    <x v="2"/>
    <x v="0"/>
    <s v="Total"/>
  </r>
  <r>
    <n v="35537"/>
    <x v="0"/>
    <x v="0"/>
    <s v="Santisima Trinidad"/>
    <n v="56101"/>
    <s v="SERVICIO DE RESTAURANTE"/>
    <s v="Servicio"/>
    <s v="Restaurantes y hoteles"/>
    <s v="Pequeñas (11 a 30 personas ocupadas)"/>
    <n v="6062024"/>
    <n v="6"/>
    <s v="Junio"/>
    <s v="Año Resultado Final"/>
    <n v="15"/>
    <n v="38"/>
    <n v="13062024"/>
    <n v="13"/>
    <s v="Junio"/>
    <s v="Año Resultado Final"/>
    <n v="2009"/>
    <n v="14"/>
    <x v="0"/>
    <s v="SERVICIO DE RESTAURANTE"/>
    <s v="Restaurantes y parrilladas"/>
    <s v="Único"/>
    <x v="0"/>
    <m/>
    <m/>
    <n v="27"/>
    <n v="27"/>
    <n v="25"/>
    <n v="2"/>
    <n v="393.07228915662751"/>
    <n v="31.445783132530199"/>
    <n v="0"/>
    <n v="0"/>
    <n v="0"/>
    <n v="0"/>
    <n v="377.3493975903624"/>
    <n v="0"/>
    <n v="0"/>
    <n v="15.722891566265099"/>
    <n v="15.722891566265099"/>
    <n v="15.722891566265099"/>
    <n v="0"/>
    <n v="0"/>
    <n v="424.51807228915766"/>
    <n v="27"/>
    <n v="0"/>
    <n v="0"/>
    <n v="0"/>
    <n v="0"/>
    <n v="24"/>
    <n v="0"/>
    <n v="0"/>
    <n v="1"/>
    <n v="1"/>
    <n v="1"/>
    <n v="0"/>
    <n v="0"/>
    <n v="27"/>
    <x v="0"/>
    <m/>
    <m/>
    <x v="1"/>
    <m/>
    <m/>
    <x v="1"/>
    <s v="Decisión del directorio/propietarios de la empresa"/>
    <m/>
    <x v="0"/>
    <m/>
    <m/>
    <x v="0"/>
    <m/>
    <m/>
    <x v="0"/>
    <m/>
    <m/>
    <m/>
    <m/>
    <m/>
    <m/>
    <m/>
    <m/>
    <m/>
    <m/>
    <m/>
    <m/>
    <m/>
    <m/>
    <m/>
    <m/>
    <m/>
    <m/>
    <m/>
    <m/>
    <m/>
    <m/>
    <m/>
    <m/>
    <m/>
    <m/>
    <m/>
    <m/>
    <m/>
    <m/>
    <m/>
    <m/>
    <m/>
    <m/>
    <m/>
    <m/>
    <m/>
    <m/>
    <m/>
    <m/>
    <m/>
    <m/>
    <m/>
    <m/>
    <m/>
    <m/>
    <m/>
    <m/>
    <m/>
    <m/>
    <x v="1"/>
    <x v="0"/>
    <x v="0"/>
    <x v="0"/>
    <x v="1"/>
    <x v="1"/>
    <x v="1"/>
    <x v="0"/>
    <x v="0"/>
    <x v="0"/>
    <x v="1"/>
    <x v="1"/>
    <x v="0"/>
    <m/>
    <m/>
    <m/>
    <m/>
    <m/>
    <m/>
    <s v="Recomendaciones de trabajadores de la empresa u otros actores"/>
    <m/>
    <m/>
    <m/>
    <m/>
    <m/>
    <m/>
    <m/>
    <x v="0"/>
    <x v="0"/>
    <x v="0"/>
    <x v="2"/>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BACHERO CONOCIMIENTOS Y MANEJO DE ALIMENTOS"/>
    <s v="Manipulación de alimentos"/>
    <s v="AYUDANTE DE COCINA"/>
    <n v="9412"/>
    <s v="CHEFF DE COCINA,"/>
    <s v="Cocina"/>
    <s v="JEFE DE CHEF DE COCINA"/>
    <n v="3434"/>
    <s v="SUB CHEF DE COCINA"/>
    <s v="Cocina"/>
    <s v="ENCARGADO DE LA COCINA CHEF DE COCINA"/>
    <n v="3434"/>
    <m/>
    <m/>
    <m/>
    <m/>
    <m/>
    <m/>
    <m/>
    <m/>
    <m/>
    <m/>
    <m/>
    <m/>
    <s v="Si"/>
    <s v="Si"/>
    <s v="No"/>
    <m/>
    <m/>
    <m/>
    <x v="0"/>
    <s v="Importante"/>
    <s v="Importante"/>
    <s v="Importante"/>
    <s v="Importante"/>
    <s v="Importante"/>
    <s v="Muy importante"/>
    <s v="Muy importante"/>
    <s v="Ninguna"/>
    <m/>
    <x v="2"/>
    <x v="2"/>
    <x v="0"/>
    <x v="0"/>
    <x v="0"/>
    <x v="0"/>
    <x v="1"/>
    <x v="1"/>
    <x v="0"/>
    <x v="1"/>
    <x v="0"/>
    <x v="0"/>
    <m/>
    <s v="Gerente / Directivo"/>
    <m/>
    <n v="13"/>
    <n v="12"/>
    <s v="Completo"/>
    <m/>
    <m/>
    <m/>
    <m/>
    <m/>
    <m/>
    <s v="LA EMPRESA RECIBE CAPACITACIONES DE LOS PUESTOS SEÑALADOS DE LA FRANQUISIE DEL EXTERIOR(ARGENTINA)"/>
    <s v="11 a 30 personas ocupadas"/>
    <s v="11 a 30 personas ocupadas"/>
    <x v="0"/>
    <s v="Restaurantes y hoteles"/>
    <x v="0"/>
    <x v="0"/>
    <x v="0"/>
    <x v="0"/>
    <x v="0"/>
    <x v="0"/>
    <x v="0"/>
    <x v="0"/>
    <x v="0"/>
    <x v="0"/>
    <x v="1"/>
    <x v="0"/>
    <x v="0"/>
    <x v="0"/>
    <x v="0"/>
    <x v="0"/>
    <x v="0"/>
    <x v="0"/>
    <x v="0"/>
    <x v="1"/>
    <x v="1"/>
    <x v="1"/>
    <x v="0"/>
    <x v="0"/>
    <x v="0"/>
    <x v="0"/>
    <x v="1"/>
    <s v="MANIPULACION DE ALIMENTOS"/>
    <s v="GASTRONOMIA"/>
    <s v="GASTRONOMIA"/>
    <m/>
    <m/>
    <m/>
    <s v="ALIMENTOS"/>
    <s v="ALIMENTOS"/>
    <s v="ALIMENTOS"/>
    <m/>
    <m/>
    <m/>
    <n v="15.722891566265099"/>
    <x v="0"/>
    <x v="0"/>
    <x v="1"/>
    <x v="0"/>
    <x v="0"/>
    <s v="Total"/>
  </r>
  <r>
    <n v="35539"/>
    <x v="0"/>
    <x v="0"/>
    <s v="Recoleta"/>
    <n v="56101"/>
    <s v="SERVICIO DE COMIDA EN RESTAURANTE"/>
    <s v="Servicio"/>
    <s v="Restaurantes y hoteles"/>
    <s v="Grandes (con 51 o más personas ocupadas)"/>
    <n v="16072024"/>
    <n v="16"/>
    <s v="Julio"/>
    <s v="Año Resultado Final"/>
    <n v="13"/>
    <n v="40"/>
    <n v="17072024"/>
    <n v="17"/>
    <s v="Julio"/>
    <s v="Año Resultado Final"/>
    <n v="2008"/>
    <n v="15"/>
    <x v="0"/>
    <s v="SERVICIO DE MENU A LA CARTA"/>
    <s v="Restaurantes y parrilladas"/>
    <s v="Oficina administrativa"/>
    <x v="1"/>
    <n v="13"/>
    <n v="13"/>
    <n v="210"/>
    <n v="210"/>
    <n v="107"/>
    <n v="103"/>
    <n v="848.07407407407447"/>
    <n v="816.37037037037078"/>
    <n v="0"/>
    <n v="0"/>
    <n v="0"/>
    <n v="0"/>
    <n v="879.77777777777828"/>
    <n v="0"/>
    <n v="79.259259259259295"/>
    <n v="0"/>
    <n v="198.14814814814824"/>
    <n v="499.3333333333336"/>
    <n v="7.92592592592593"/>
    <n v="0"/>
    <n v="1664.4444444444453"/>
    <n v="210"/>
    <n v="0"/>
    <n v="0"/>
    <n v="0"/>
    <n v="0"/>
    <n v="111"/>
    <n v="0"/>
    <n v="10"/>
    <n v="0"/>
    <n v="25"/>
    <n v="63"/>
    <n v="1"/>
    <n v="0"/>
    <n v="210"/>
    <x v="0"/>
    <m/>
    <m/>
    <x v="0"/>
    <s v="Convenios con organizaciones privadas y/o ONG"/>
    <m/>
    <x v="1"/>
    <s v="Decisión del directorio/propietarios de la empresa"/>
    <m/>
    <x v="0"/>
    <m/>
    <m/>
    <x v="0"/>
    <m/>
    <m/>
    <x v="1"/>
    <m/>
    <n v="5131"/>
    <s v="MOZO"/>
    <s v="Sí"/>
    <s v="No"/>
    <s v="Sí"/>
    <n v="9412"/>
    <s v="BACHEROS"/>
    <s v="Sí"/>
    <s v="No"/>
    <s v="No"/>
    <m/>
    <m/>
    <m/>
    <m/>
    <m/>
    <m/>
    <m/>
    <m/>
    <m/>
    <m/>
    <m/>
    <m/>
    <m/>
    <m/>
    <m/>
    <m/>
    <m/>
    <m/>
    <m/>
    <m/>
    <m/>
    <m/>
    <m/>
    <m/>
    <m/>
    <m/>
    <m/>
    <m/>
    <m/>
    <m/>
    <m/>
    <m/>
    <m/>
    <m/>
    <m/>
    <m/>
    <m/>
    <m/>
    <m/>
    <x v="0"/>
    <x v="1"/>
    <x v="0"/>
    <x v="0"/>
    <x v="1"/>
    <x v="0"/>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1"/>
    <x v="0"/>
    <x v="2"/>
    <x v="0"/>
    <x v="0"/>
    <s v="Ninguna"/>
    <m/>
    <m/>
    <m/>
    <m/>
    <m/>
    <m/>
    <x v="1"/>
    <m/>
    <m/>
    <x v="0"/>
    <s v="Transformación de competencia"/>
    <m/>
    <m/>
    <x v="1"/>
    <x v="0"/>
    <x v="1"/>
    <x v="0"/>
    <x v="0"/>
    <x v="0"/>
    <m/>
    <m/>
    <x v="2"/>
    <s v="Muy probable"/>
    <s v="Poco probable"/>
    <s v="Probable"/>
    <s v="Probable"/>
    <s v="Muy probable"/>
    <x v="0"/>
    <s v="COCINEROS"/>
    <n v="5120"/>
    <n v="4"/>
    <n v="0"/>
    <n v="0"/>
    <n v="0"/>
    <n v="0"/>
    <s v="BACHEROS"/>
    <n v="9412"/>
    <n v="2"/>
    <n v="0"/>
    <n v="2"/>
    <n v="0"/>
    <n v="0"/>
    <s v="CAJERAS"/>
    <n v="5230"/>
    <n v="2"/>
    <n v="0"/>
    <n v="0"/>
    <n v="0"/>
    <n v="0"/>
    <s v="AYUDANTE DE COCINA"/>
    <n v="9412"/>
    <n v="4"/>
    <n v="0"/>
    <n v="0"/>
    <n v="0"/>
    <n v="0"/>
    <m/>
    <m/>
    <m/>
    <m/>
    <m/>
    <m/>
    <m/>
    <x v="0"/>
    <m/>
    <m/>
    <m/>
    <m/>
    <m/>
    <m/>
    <m/>
    <m/>
    <m/>
    <x v="0"/>
    <x v="0"/>
    <x v="0"/>
    <x v="0"/>
    <x v="1"/>
    <x v="1"/>
    <x v="0"/>
    <x v="0"/>
    <m/>
    <x v="0"/>
    <s v="ASESORIA Y ATENCION AL CLIENTE"/>
    <s v="Técnicas de recepción y atención al cliente"/>
    <s v="CAJERAS"/>
    <n v="5230"/>
    <s v="TECNICAS DE ATENCION AL CLIENTE"/>
    <s v="Técnicas de recepción y atención al cliente"/>
    <s v="COCINEROS"/>
    <n v="5120"/>
    <s v="CURSO DE CAJERO PARA SUPERMERCADO"/>
    <s v="Operación de caja comercial"/>
    <s v="CAJERA"/>
    <n v="5230"/>
    <m/>
    <m/>
    <m/>
    <m/>
    <m/>
    <m/>
    <m/>
    <m/>
    <m/>
    <m/>
    <m/>
    <m/>
    <s v="Si"/>
    <s v="Si"/>
    <s v="No"/>
    <m/>
    <m/>
    <m/>
    <x v="3"/>
    <s v="Importante"/>
    <s v="Importante"/>
    <s v="Importante"/>
    <s v="Muy importante"/>
    <s v="Importante"/>
    <s v="Importante"/>
    <s v="Muy importante"/>
    <s v="Ninguna"/>
    <m/>
    <x v="2"/>
    <x v="2"/>
    <x v="0"/>
    <x v="0"/>
    <x v="0"/>
    <x v="0"/>
    <x v="0"/>
    <x v="0"/>
    <x v="0"/>
    <x v="0"/>
    <x v="0"/>
    <x v="0"/>
    <m/>
    <s v="Jefe / Encargado (no propietario)"/>
    <m/>
    <n v="12"/>
    <n v="57"/>
    <s v="Completo"/>
    <m/>
    <m/>
    <m/>
    <m/>
    <m/>
    <m/>
    <m/>
    <s v="51 y más personas ocupadas"/>
    <s v="51 y más personas ocupadas"/>
    <x v="0"/>
    <s v="Restaurantes y hoteles"/>
    <x v="0"/>
    <x v="0"/>
    <x v="0"/>
    <x v="0"/>
    <x v="1"/>
    <x v="0"/>
    <x v="0"/>
    <x v="0"/>
    <x v="1"/>
    <x v="0"/>
    <x v="1"/>
    <x v="0"/>
    <x v="0"/>
    <x v="1"/>
    <x v="0"/>
    <x v="0"/>
    <x v="0"/>
    <x v="1"/>
    <x v="0"/>
    <x v="1"/>
    <x v="0"/>
    <x v="1"/>
    <x v="1"/>
    <x v="0"/>
    <x v="0"/>
    <x v="0"/>
    <x v="0"/>
    <s v="ATENCIÓN AL CLIENTE, RECEPCIÓN"/>
    <s v="ATENCIÓN AL CLIENTE, RECEPCIÓN"/>
    <s v="USO Y MANEJO DE CAJAS"/>
    <m/>
    <m/>
    <m/>
    <s v="ADMINISTRACIÓN Y GESTIÓN"/>
    <s v="ADMINISTRACIÓN Y GESTIÓN"/>
    <s v="ADMINISTRACIÓN Y GESTIÓN"/>
    <m/>
    <m/>
    <m/>
    <n v="7.92592592592593"/>
    <x v="1"/>
    <x v="1"/>
    <x v="0"/>
    <x v="0"/>
    <x v="0"/>
    <s v="Total"/>
  </r>
  <r>
    <n v="35811"/>
    <x v="0"/>
    <x v="0"/>
    <s v="Recoleta"/>
    <n v="47591"/>
    <s v="COMERCIO AL POR MENOR DE ELECTRODOMESTICOS"/>
    <s v="Comercio"/>
    <s v="Comercio"/>
    <s v="Pequeñas (11 a 30 personas ocupadas)"/>
    <n v="7062024"/>
    <n v="7"/>
    <s v="Junio"/>
    <s v="Año Resultado Final"/>
    <n v="10"/>
    <n v="35"/>
    <n v="7062024"/>
    <n v="7"/>
    <s v="Junio"/>
    <s v="Año Resultado Final"/>
    <n v="2000"/>
    <n v="23"/>
    <x v="2"/>
    <s v="VENTA AL POR MENOR DE ELECTRODOMESTICOS"/>
    <s v="Comercio al por menor de electrodomésticos y accesorios"/>
    <s v="Único"/>
    <x v="0"/>
    <m/>
    <m/>
    <n v="65"/>
    <n v="65"/>
    <n v="32"/>
    <n v="33"/>
    <n v="411.82608695652158"/>
    <n v="424.69565217391289"/>
    <n v="0"/>
    <n v="0"/>
    <n v="0"/>
    <n v="64.347826086956502"/>
    <n v="643.47826086956502"/>
    <n v="0"/>
    <n v="0"/>
    <n v="0"/>
    <n v="102.95652173913039"/>
    <n v="0"/>
    <n v="25.739130434782599"/>
    <n v="0"/>
    <n v="836.52173913043441"/>
    <n v="65"/>
    <n v="0"/>
    <n v="0"/>
    <n v="0"/>
    <n v="5"/>
    <n v="50"/>
    <n v="0"/>
    <n v="0"/>
    <n v="0"/>
    <n v="8"/>
    <n v="0"/>
    <n v="2"/>
    <n v="0"/>
    <n v="65"/>
    <x v="0"/>
    <m/>
    <m/>
    <x v="1"/>
    <m/>
    <m/>
    <x v="0"/>
    <m/>
    <m/>
    <x v="0"/>
    <m/>
    <m/>
    <x v="0"/>
    <m/>
    <m/>
    <x v="1"/>
    <m/>
    <n v="5244"/>
    <s v="TELEVENDEDORES"/>
    <s v="Sí"/>
    <s v="No"/>
    <s v="Sí"/>
    <n v="4214"/>
    <s v="TELECOBRADORES"/>
    <s v="Sí"/>
    <s v="No"/>
    <s v="Sí"/>
    <n v="8332"/>
    <s v="CHOFER DE CAMION DE LOGISTICA"/>
    <s v="Sí"/>
    <s v="No"/>
    <m/>
    <m/>
    <m/>
    <m/>
    <m/>
    <m/>
    <m/>
    <m/>
    <m/>
    <m/>
    <m/>
    <m/>
    <m/>
    <m/>
    <m/>
    <m/>
    <m/>
    <m/>
    <m/>
    <m/>
    <m/>
    <m/>
    <m/>
    <m/>
    <m/>
    <m/>
    <m/>
    <m/>
    <m/>
    <m/>
    <m/>
    <m/>
    <m/>
    <m/>
    <m/>
    <x v="0"/>
    <x v="0"/>
    <x v="0"/>
    <x v="1"/>
    <x v="0"/>
    <x v="0"/>
    <x v="0"/>
    <x v="1"/>
    <x v="0"/>
    <x v="0"/>
    <x v="0"/>
    <x v="1"/>
    <x v="0"/>
    <m/>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0"/>
    <x v="2"/>
    <x v="2"/>
    <s v="Ninguna"/>
    <m/>
    <m/>
    <m/>
    <m/>
    <m/>
    <m/>
    <x v="1"/>
    <m/>
    <m/>
    <x v="1"/>
    <m/>
    <m/>
    <m/>
    <x v="1"/>
    <x v="1"/>
    <x v="1"/>
    <x v="1"/>
    <x v="1"/>
    <x v="1"/>
    <m/>
    <m/>
    <x v="2"/>
    <s v="Poco probable"/>
    <s v="Poco probable"/>
    <s v="Poco probable"/>
    <s v="Muy probable"/>
    <s v="Muy probable"/>
    <x v="0"/>
    <s v="televendedores"/>
    <n v="5244"/>
    <n v="50"/>
    <n v="10"/>
    <n v="10"/>
    <n v="10"/>
    <n v="10"/>
    <s v="telecobrador"/>
    <n v="4214"/>
    <n v="5"/>
    <n v="2"/>
    <n v="2"/>
    <n v="2"/>
    <n v="2"/>
    <m/>
    <m/>
    <m/>
    <m/>
    <m/>
    <m/>
    <m/>
    <m/>
    <m/>
    <m/>
    <m/>
    <m/>
    <m/>
    <m/>
    <m/>
    <m/>
    <m/>
    <m/>
    <m/>
    <m/>
    <m/>
    <x v="0"/>
    <m/>
    <m/>
    <m/>
    <m/>
    <m/>
    <m/>
    <m/>
    <m/>
    <m/>
    <x v="0"/>
    <x v="0"/>
    <x v="0"/>
    <x v="0"/>
    <x v="1"/>
    <x v="1"/>
    <x v="0"/>
    <x v="0"/>
    <m/>
    <x v="0"/>
    <s v="VENTAS"/>
    <s v="Técnicas de ventas"/>
    <s v="TELEVENDEDOR"/>
    <n v="5244"/>
    <s v="MARKETING"/>
    <s v="Marketing y comercialización"/>
    <s v="TELEVENDEDOR"/>
    <n v="5244"/>
    <s v="INTELIGENCIA ARTIFICIAL"/>
    <s v="Herramientas digitales para la gestión y productividad"/>
    <s v="AUXILIAR ADMINISTRATIVO,ANALISTA DE CREDITO,VENDEDOR"/>
    <n v="4312"/>
    <s v="GESTION DE COBRANZA"/>
    <s v="OTROS"/>
    <s v="COBRADORES"/>
    <n v="4214"/>
    <s v="LEYES TRIBUTARIAS"/>
    <s v="Educación tributaria"/>
    <s v="AUXILIAR CONTABLE"/>
    <n v="4311"/>
    <s v="ANALISIS DE CREDITO"/>
    <s v="OTROS"/>
    <s v="ANALISTA DE CREDITO"/>
    <n v="3312"/>
    <s v="Si"/>
    <s v="Si"/>
    <s v="Si"/>
    <s v="Si"/>
    <s v="Si"/>
    <s v="No"/>
    <x v="0"/>
    <s v="Muy importante"/>
    <s v="Muy importante"/>
    <s v="Muy importante"/>
    <s v="Muy importante"/>
    <s v="Importante"/>
    <s v="Muy importante"/>
    <s v="Muy importante"/>
    <s v="Ninguna"/>
    <m/>
    <x v="2"/>
    <x v="2"/>
    <x v="0"/>
    <x v="0"/>
    <x v="0"/>
    <x v="0"/>
    <x v="1"/>
    <x v="1"/>
    <x v="0"/>
    <x v="0"/>
    <x v="0"/>
    <x v="0"/>
    <m/>
    <s v="Gerente / Directivo"/>
    <m/>
    <n v="12"/>
    <n v="55"/>
    <s v="Completo"/>
    <m/>
    <m/>
    <m/>
    <m/>
    <m/>
    <m/>
    <m/>
    <s v="51 y más personas ocupadas"/>
    <s v="51 y más personas ocupadas"/>
    <x v="2"/>
    <s v="Comercio"/>
    <x v="0"/>
    <x v="0"/>
    <x v="0"/>
    <x v="1"/>
    <x v="1"/>
    <x v="0"/>
    <x v="0"/>
    <x v="1"/>
    <x v="0"/>
    <x v="0"/>
    <x v="1"/>
    <x v="0"/>
    <x v="1"/>
    <x v="1"/>
    <x v="0"/>
    <x v="0"/>
    <x v="0"/>
    <x v="0"/>
    <x v="0"/>
    <x v="1"/>
    <x v="1"/>
    <x v="0"/>
    <x v="1"/>
    <x v="0"/>
    <x v="0"/>
    <x v="0"/>
    <x v="0"/>
    <s v="VENTA"/>
    <s v="MARKETING"/>
    <s v="HERRAMIENTAS DE ANÁLISIS DE DATOS"/>
    <s v="COBRANZAS"/>
    <s v="LEYES LABORALES, JUDICIALES, TRIBUTARIAS"/>
    <s v="ANÁLISIS DE CRÉDITO"/>
    <s v="ADMINISTRACIÓN Y GESTIÓN"/>
    <s v="ADMINISTRACIÓN Y GESTIÓN"/>
    <s v="TIC"/>
    <s v="ADMINISTRACIÓN Y GESTIÓN"/>
    <s v="ADMINISTRACIÓN Y GESTIÓN"/>
    <s v="ADMINISTRACIÓN Y GESTIÓN"/>
    <n v="12.869565217391299"/>
    <x v="1"/>
    <x v="1"/>
    <x v="1"/>
    <x v="0"/>
    <x v="0"/>
    <s v="Total"/>
  </r>
  <r>
    <n v="35870"/>
    <x v="0"/>
    <x v="0"/>
    <s v="Recoleta"/>
    <n v="55101"/>
    <s v="SERVICIO DE ALOJAMIENTO EN HOTELES"/>
    <s v="Servicio"/>
    <s v="Restaurantes y hoteles"/>
    <s v="Medianas (31 a 50 personas ocupadas)"/>
    <n v="28062024"/>
    <n v="28"/>
    <s v="Junio"/>
    <s v="Año Resultado Final"/>
    <n v="9"/>
    <n v="51"/>
    <n v="22072024"/>
    <n v="22"/>
    <s v="Julio"/>
    <s v="Año Resultado Final"/>
    <n v="2004"/>
    <n v="19"/>
    <x v="0"/>
    <s v="SERVICIO DE ALOJAMIENTO"/>
    <s v="Actividades de alojamiento en hoteles"/>
    <s v="Casa Matriz"/>
    <x v="1"/>
    <n v="3"/>
    <n v="1"/>
    <n v="63"/>
    <n v="13"/>
    <n v="7"/>
    <n v="6"/>
    <n v="55.481481481481509"/>
    <n v="47.555555555555578"/>
    <n v="0"/>
    <n v="0"/>
    <n v="0"/>
    <n v="0"/>
    <n v="63.40740740740744"/>
    <n v="0"/>
    <n v="0"/>
    <n v="0"/>
    <n v="23.777777777777789"/>
    <n v="0"/>
    <n v="15.85185185185186"/>
    <n v="0"/>
    <n v="103.03703703703709"/>
    <n v="13"/>
    <n v="0"/>
    <n v="0"/>
    <n v="0"/>
    <n v="0"/>
    <n v="8"/>
    <n v="0"/>
    <n v="0"/>
    <n v="0"/>
    <n v="3"/>
    <n v="0"/>
    <n v="2"/>
    <n v="0"/>
    <n v="13"/>
    <x v="0"/>
    <m/>
    <m/>
    <x v="1"/>
    <m/>
    <m/>
    <x v="0"/>
    <m/>
    <m/>
    <x v="0"/>
    <m/>
    <m/>
    <x v="0"/>
    <m/>
    <m/>
    <x v="1"/>
    <m/>
    <n v="4224"/>
    <s v="RECEPCIONISTA"/>
    <s v="Sí"/>
    <s v="Sí"/>
    <s v="No"/>
    <m/>
    <m/>
    <m/>
    <m/>
    <m/>
    <m/>
    <m/>
    <m/>
    <m/>
    <s v="Candidatos sin capacitación o habilidades técnicas necesarios"/>
    <m/>
    <m/>
    <m/>
    <m/>
    <m/>
    <m/>
    <m/>
    <m/>
    <m/>
    <m/>
    <m/>
    <m/>
    <m/>
    <m/>
    <m/>
    <m/>
    <m/>
    <m/>
    <m/>
    <m/>
    <m/>
    <m/>
    <m/>
    <m/>
    <m/>
    <m/>
    <m/>
    <m/>
    <m/>
    <m/>
    <s v="Aumentar los esfuerzos en el reclutamiento (más divulgación de la vacante, más bolsas de empleo)"/>
    <m/>
    <m/>
    <m/>
    <x v="1"/>
    <x v="0"/>
    <x v="1"/>
    <x v="0"/>
    <x v="0"/>
    <x v="0"/>
    <x v="0"/>
    <x v="1"/>
    <x v="0"/>
    <x v="0"/>
    <x v="0"/>
    <x v="0"/>
    <x v="0"/>
    <m/>
    <m/>
    <m/>
    <m/>
    <m/>
    <m/>
    <m/>
    <s v="Contratación de empresas de reclutamiento"/>
    <m/>
    <m/>
    <m/>
    <m/>
    <m/>
    <m/>
    <x v="0"/>
    <x v="0"/>
    <x v="0"/>
    <x v="1"/>
    <x v="0"/>
    <x v="1"/>
    <x v="0"/>
    <x v="2"/>
    <x v="0"/>
    <x v="1"/>
    <s v="Ninguna"/>
    <m/>
    <m/>
    <m/>
    <m/>
    <m/>
    <m/>
    <x v="1"/>
    <m/>
    <m/>
    <x v="0"/>
    <m/>
    <m/>
    <m/>
    <x v="1"/>
    <x v="0"/>
    <x v="1"/>
    <x v="0"/>
    <x v="1"/>
    <x v="1"/>
    <m/>
    <m/>
    <x v="2"/>
    <s v="Poco probable"/>
    <s v="Poco probable"/>
    <s v="Poco probable"/>
    <s v="Probable"/>
    <s v="Probable"/>
    <x v="2"/>
    <m/>
    <m/>
    <m/>
    <m/>
    <m/>
    <m/>
    <m/>
    <m/>
    <m/>
    <m/>
    <m/>
    <m/>
    <m/>
    <m/>
    <m/>
    <m/>
    <m/>
    <m/>
    <m/>
    <m/>
    <m/>
    <m/>
    <m/>
    <m/>
    <m/>
    <m/>
    <m/>
    <m/>
    <m/>
    <m/>
    <m/>
    <m/>
    <m/>
    <m/>
    <m/>
    <x v="0"/>
    <m/>
    <m/>
    <m/>
    <m/>
    <m/>
    <m/>
    <m/>
    <m/>
    <m/>
    <x v="0"/>
    <x v="0"/>
    <x v="0"/>
    <x v="0"/>
    <x v="1"/>
    <x v="1"/>
    <x v="0"/>
    <x v="0"/>
    <m/>
    <x v="0"/>
    <s v="SISTEMAS INFORMATICOS"/>
    <s v="Redes y sistemas informáticos"/>
    <s v="RECEPCIONISTA"/>
    <n v="4226"/>
    <m/>
    <m/>
    <m/>
    <m/>
    <m/>
    <m/>
    <m/>
    <m/>
    <m/>
    <m/>
    <m/>
    <m/>
    <m/>
    <m/>
    <m/>
    <m/>
    <m/>
    <m/>
    <m/>
    <m/>
    <s v="No"/>
    <m/>
    <m/>
    <m/>
    <m/>
    <m/>
    <x v="1"/>
    <s v="Importante"/>
    <s v="Importante"/>
    <s v="Importante"/>
    <s v="Importante"/>
    <s v="Muy importante"/>
    <s v="Muy importante"/>
    <s v="Muy importante"/>
    <s v="Ninguna"/>
    <m/>
    <x v="0"/>
    <x v="1"/>
    <x v="1"/>
    <x v="0"/>
    <x v="0"/>
    <x v="0"/>
    <x v="0"/>
    <x v="0"/>
    <x v="0"/>
    <x v="0"/>
    <x v="0"/>
    <x v="0"/>
    <m/>
    <s v="Gerente / Directivo"/>
    <m/>
    <n v="8"/>
    <n v="17"/>
    <s v="Completo"/>
    <m/>
    <m/>
    <m/>
    <m/>
    <m/>
    <m/>
    <m/>
    <s v="51 y más personas ocupadas"/>
    <s v="11 a 30 personas ocupadas"/>
    <x v="0"/>
    <s v="Restaurantes y hoteles"/>
    <x v="0"/>
    <x v="0"/>
    <x v="0"/>
    <x v="1"/>
    <x v="0"/>
    <x v="0"/>
    <x v="0"/>
    <x v="0"/>
    <x v="0"/>
    <x v="0"/>
    <x v="1"/>
    <x v="0"/>
    <x v="0"/>
    <x v="0"/>
    <x v="0"/>
    <x v="0"/>
    <x v="0"/>
    <x v="0"/>
    <x v="0"/>
    <x v="1"/>
    <x v="0"/>
    <x v="0"/>
    <x v="0"/>
    <x v="0"/>
    <x v="0"/>
    <x v="0"/>
    <x v="0"/>
    <s v="OFIMATICA"/>
    <m/>
    <m/>
    <m/>
    <m/>
    <m/>
    <s v="TIC"/>
    <m/>
    <m/>
    <m/>
    <m/>
    <m/>
    <n v="7.92592592592593"/>
    <x v="1"/>
    <x v="2"/>
    <x v="0"/>
    <x v="0"/>
    <x v="0"/>
    <s v="Total"/>
  </r>
  <r>
    <n v="35872"/>
    <x v="0"/>
    <x v="0"/>
    <s v="Recoleta"/>
    <n v="85300"/>
    <s v="SERVICIOS DE ENSEÑANZA UNIVERSITARIA.-"/>
    <s v="Servicio"/>
    <s v="Servicios a los hogares"/>
    <s v="Pequeñas (11 a 30 personas ocupadas)"/>
    <n v="28062024"/>
    <n v="28"/>
    <s v="Junio"/>
    <s v="Año Resultado Final"/>
    <n v="15"/>
    <n v="52"/>
    <n v="3072024"/>
    <n v="3"/>
    <s v="Julio"/>
    <s v="Año Resultado Final"/>
    <n v="2005"/>
    <n v="18"/>
    <x v="0"/>
    <s v="SERVICIO DE ENSEÑANZA SUPERIOR UNIVERSITARIA"/>
    <s v="Enseñanza superior"/>
    <s v="Sucursal"/>
    <x v="1"/>
    <n v="2"/>
    <n v="2"/>
    <n v="6"/>
    <n v="6"/>
    <n v="5"/>
    <n v="1"/>
    <n v="66.343283582089498"/>
    <n v="13.268656716417899"/>
    <n v="0"/>
    <n v="0"/>
    <n v="0"/>
    <n v="0"/>
    <n v="26.537313432835798"/>
    <n v="0"/>
    <n v="0"/>
    <n v="0"/>
    <n v="13.268656716417899"/>
    <n v="0"/>
    <n v="39.805970149253696"/>
    <n v="0"/>
    <n v="79.611940298507392"/>
    <n v="6"/>
    <n v="0"/>
    <n v="0"/>
    <n v="0"/>
    <n v="0"/>
    <n v="2"/>
    <n v="0"/>
    <n v="0"/>
    <n v="0"/>
    <n v="1"/>
    <n v="0"/>
    <n v="3"/>
    <n v="0"/>
    <n v="6"/>
    <x v="0"/>
    <m/>
    <m/>
    <x v="1"/>
    <m/>
    <m/>
    <x v="0"/>
    <m/>
    <m/>
    <x v="0"/>
    <m/>
    <m/>
    <x v="0"/>
    <m/>
    <m/>
    <x v="0"/>
    <m/>
    <m/>
    <m/>
    <m/>
    <m/>
    <m/>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s v="Contratación de empresas de reclutamiento"/>
    <m/>
    <m/>
    <s v="Contactos personales del empleador"/>
    <m/>
    <m/>
    <m/>
    <x v="0"/>
    <x v="0"/>
    <x v="0"/>
    <x v="1"/>
    <x v="0"/>
    <x v="1"/>
    <x v="0"/>
    <x v="0"/>
    <x v="2"/>
    <x v="2"/>
    <s v="Ninguna"/>
    <m/>
    <m/>
    <m/>
    <m/>
    <m/>
    <m/>
    <x v="1"/>
    <m/>
    <m/>
    <x v="1"/>
    <m/>
    <m/>
    <m/>
    <x v="1"/>
    <x v="1"/>
    <x v="1"/>
    <x v="1"/>
    <x v="1"/>
    <x v="1"/>
    <m/>
    <m/>
    <x v="0"/>
    <s v="Probable"/>
    <s v="Poco probable"/>
    <s v="Probable"/>
    <s v="Probable"/>
    <s v="Probable"/>
    <x v="0"/>
    <s v="ingeniero en informatica"/>
    <n v="2512"/>
    <n v="1"/>
    <n v="1"/>
    <n v="1"/>
    <n v="0"/>
    <n v="0"/>
    <s v="asistente tecnico de plataformas digitales"/>
    <n v="3512"/>
    <n v="2"/>
    <n v="2"/>
    <n v="2"/>
    <n v="0"/>
    <n v="0"/>
    <s v="analista de sistemas informáticos"/>
    <n v="2511"/>
    <n v="1"/>
    <n v="1"/>
    <n v="0"/>
    <n v="0"/>
    <n v="0"/>
    <s v="especialistas en ciencias de la educacion"/>
    <n v="2351"/>
    <n v="1"/>
    <n v="1"/>
    <n v="1"/>
    <n v="0"/>
    <n v="0"/>
    <m/>
    <m/>
    <m/>
    <m/>
    <m/>
    <m/>
    <m/>
    <x v="0"/>
    <m/>
    <m/>
    <m/>
    <m/>
    <m/>
    <m/>
    <m/>
    <m/>
    <m/>
    <x v="0"/>
    <x v="0"/>
    <x v="0"/>
    <x v="0"/>
    <x v="1"/>
    <x v="1"/>
    <x v="0"/>
    <x v="0"/>
    <m/>
    <x v="0"/>
    <s v="ACTUALIZACIÓN DE USO DE PLATAFORMAS DE ENSEÑANZA VIRTUAL"/>
    <s v="Herramientas digitales para la gestión y productividad"/>
    <s v="ATENCION AL CLIENTE"/>
    <n v="4226"/>
    <m/>
    <m/>
    <m/>
    <m/>
    <m/>
    <m/>
    <m/>
    <m/>
    <m/>
    <m/>
    <m/>
    <m/>
    <m/>
    <m/>
    <m/>
    <m/>
    <m/>
    <m/>
    <m/>
    <m/>
    <s v="No"/>
    <m/>
    <m/>
    <m/>
    <m/>
    <m/>
    <x v="1"/>
    <s v="Importante"/>
    <s v="Importante"/>
    <s v="Importante"/>
    <s v="Importante"/>
    <s v="Poco importante"/>
    <s v="Importante"/>
    <s v="Importante"/>
    <s v="Ninguna"/>
    <m/>
    <x v="2"/>
    <x v="2"/>
    <x v="0"/>
    <x v="0"/>
    <x v="0"/>
    <x v="0"/>
    <x v="0"/>
    <x v="0"/>
    <x v="0"/>
    <x v="0"/>
    <x v="0"/>
    <x v="0"/>
    <m/>
    <s v="Gerente / Directivo"/>
    <m/>
    <n v="20"/>
    <n v="30"/>
    <s v="Completo"/>
    <m/>
    <m/>
    <m/>
    <m/>
    <m/>
    <m/>
    <s v="Cuentan con una Agencia de estudios a distancia que CUENTA CON OTRA RAZON SOCIAL EL CUAL ES EL DIRIGE LA MAYOR PARTE DE PERSONAL OPERATIVO."/>
    <s v="5 a 10 personas ocupadas"/>
    <s v="5 a 10 personas ocupadas"/>
    <x v="0"/>
    <s v="Servicios a los hogares"/>
    <x v="0"/>
    <x v="0"/>
    <x v="0"/>
    <x v="0"/>
    <x v="0"/>
    <x v="0"/>
    <x v="0"/>
    <x v="0"/>
    <x v="0"/>
    <x v="0"/>
    <x v="0"/>
    <x v="1"/>
    <x v="0"/>
    <x v="0"/>
    <x v="0"/>
    <x v="0"/>
    <x v="0"/>
    <x v="0"/>
    <x v="0"/>
    <x v="1"/>
    <x v="0"/>
    <x v="0"/>
    <x v="0"/>
    <x v="0"/>
    <x v="0"/>
    <x v="0"/>
    <x v="0"/>
    <s v="HERRAMIENTAS DE ANÁLISIS DE DATOS"/>
    <m/>
    <m/>
    <m/>
    <m/>
    <m/>
    <s v="TIC"/>
    <m/>
    <m/>
    <m/>
    <m/>
    <m/>
    <n v="13.268656716417899"/>
    <x v="0"/>
    <x v="0"/>
    <x v="1"/>
    <x v="0"/>
    <x v="0"/>
    <s v="Total"/>
  </r>
  <r>
    <n v="35906"/>
    <x v="0"/>
    <x v="0"/>
    <s v="Recoleta"/>
    <n v="47724"/>
    <s v="COMERCIO AL POR MENOR DE EQUIPOS DE LABORATORIO"/>
    <s v="Comercio"/>
    <s v="Comercio"/>
    <s v="Micro (5 a 10 personas ocupadas)"/>
    <n v="28062024"/>
    <n v="28"/>
    <s v="Junio"/>
    <s v="Año Resultado Final"/>
    <n v="14"/>
    <n v="45"/>
    <n v="22072024"/>
    <n v="22"/>
    <s v="Julio"/>
    <s v="Año Resultado Final"/>
    <n v="1995"/>
    <n v="28"/>
    <x v="2"/>
    <s v="COMERCIO AL POR MENOR DE EQUIPOS DE LABORATORIO"/>
    <s v="Comercio al por menor de productos médicos y ortopédicos"/>
    <s v="Único"/>
    <x v="0"/>
    <m/>
    <m/>
    <n v="17"/>
    <n v="17"/>
    <n v="7"/>
    <n v="10"/>
    <n v="216.73076923076948"/>
    <n v="309.61538461538498"/>
    <n v="0"/>
    <n v="0"/>
    <n v="30.961538461538499"/>
    <n v="0"/>
    <n v="61.923076923076998"/>
    <n v="0"/>
    <n v="0"/>
    <n v="0"/>
    <n v="278.65384615384647"/>
    <n v="92.8846153846155"/>
    <n v="61.923076923076998"/>
    <n v="0"/>
    <n v="526.34615384615449"/>
    <n v="17"/>
    <n v="0"/>
    <n v="0"/>
    <n v="1"/>
    <n v="0"/>
    <n v="2"/>
    <n v="0"/>
    <n v="0"/>
    <n v="0"/>
    <n v="9"/>
    <n v="3"/>
    <n v="2"/>
    <n v="0"/>
    <n v="17"/>
    <x v="0"/>
    <m/>
    <m/>
    <x v="1"/>
    <m/>
    <m/>
    <x v="0"/>
    <m/>
    <m/>
    <x v="0"/>
    <m/>
    <m/>
    <x v="0"/>
    <m/>
    <m/>
    <x v="1"/>
    <m/>
    <n v="4419"/>
    <s v="ASISTENTE DE LICITACIONES"/>
    <s v="No"/>
    <s v="Sí"/>
    <s v="Sí"/>
    <n v="3322"/>
    <s v="ASISTENTE DE VENTAS"/>
    <s v="No"/>
    <s v="Sí"/>
    <s v="Sí"/>
    <n v="3343"/>
    <s v="ASISTENTE ADMNISTRATIVA"/>
    <s v="Sí"/>
    <s v="No"/>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s v="Externalizar el trabajo por fuera de la empresa (outsourcing)"/>
    <m/>
    <s v="Redefinir el perfil y características de la vacante"/>
    <s v="Aumentar los esfuerzos en el reclutamiento (más divulgación de la vacante, más bolsas de empleo)"/>
    <m/>
    <m/>
    <m/>
    <x v="0"/>
    <x v="0"/>
    <x v="1"/>
    <x v="1"/>
    <x v="0"/>
    <x v="0"/>
    <x v="0"/>
    <x v="1"/>
    <x v="0"/>
    <x v="0"/>
    <x v="1"/>
    <x v="1"/>
    <x v="0"/>
    <m/>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0"/>
    <x v="0"/>
    <x v="0"/>
    <s v="Ninguna"/>
    <m/>
    <m/>
    <m/>
    <m/>
    <m/>
    <m/>
    <x v="1"/>
    <m/>
    <m/>
    <x v="3"/>
    <s v="Transformación de competencia"/>
    <m/>
    <m/>
    <x v="0"/>
    <x v="0"/>
    <x v="1"/>
    <x v="0"/>
    <x v="0"/>
    <x v="0"/>
    <m/>
    <m/>
    <x v="2"/>
    <s v="Probable"/>
    <s v="Poco probable"/>
    <s v="Poco probable"/>
    <s v="Muy probable"/>
    <s v="Probable"/>
    <x v="0"/>
    <s v="asesor comercial"/>
    <n v="2431"/>
    <n v="3"/>
    <n v="1"/>
    <n v="1"/>
    <n v="1"/>
    <n v="1"/>
    <s v="asistente tecnico en equipos de laboratorios(mecanico)"/>
    <n v="7233"/>
    <n v="2"/>
    <n v="1"/>
    <n v="0"/>
    <n v="0"/>
    <n v="1"/>
    <s v="tesorero"/>
    <n v="4311"/>
    <n v="1"/>
    <n v="0"/>
    <n v="0"/>
    <n v="0"/>
    <n v="0"/>
    <m/>
    <m/>
    <m/>
    <m/>
    <m/>
    <m/>
    <m/>
    <m/>
    <m/>
    <m/>
    <m/>
    <m/>
    <m/>
    <m/>
    <x v="0"/>
    <m/>
    <m/>
    <m/>
    <m/>
    <m/>
    <m/>
    <m/>
    <m/>
    <m/>
    <x v="0"/>
    <x v="0"/>
    <x v="0"/>
    <x v="0"/>
    <x v="1"/>
    <x v="1"/>
    <x v="0"/>
    <x v="0"/>
    <m/>
    <x v="0"/>
    <s v="CAPACITACIONES SOBRE MANEJO DE EQUIPO DE CONTROL DE CALIDAD"/>
    <s v="Gestión de la producción y calidad"/>
    <s v="TELEVENDEDOR"/>
    <n v="5244"/>
    <s v="CAPACITACIONES SOBRE MANEJO DE EQUIPO DE CONTROL DE CALIDAD"/>
    <s v="Gestión de la producción y calidad"/>
    <s v="JEFE DE SERVICIO TECNICO (MECANICO)"/>
    <n v="7233"/>
    <s v="CAPACITACIONES SOBRE MANEJO DE EQUIPO DE CONTROL DE CALIDAD"/>
    <s v="Gestión de la producción y calidad"/>
    <s v="ASISTENTE  DE SERVICIO TECNICO(MECANICO)"/>
    <n v="7233"/>
    <m/>
    <m/>
    <m/>
    <m/>
    <m/>
    <m/>
    <m/>
    <m/>
    <m/>
    <m/>
    <m/>
    <m/>
    <s v="Si"/>
    <s v="Si"/>
    <s v="No"/>
    <m/>
    <m/>
    <m/>
    <x v="1"/>
    <s v="Importante"/>
    <s v="Importante"/>
    <s v="Muy importante"/>
    <s v="Muy importante"/>
    <s v="Importante"/>
    <s v="Muy importante"/>
    <s v="Muy importante"/>
    <s v="Ninguna"/>
    <m/>
    <x v="0"/>
    <x v="1"/>
    <x v="0"/>
    <x v="0"/>
    <x v="0"/>
    <x v="0"/>
    <x v="0"/>
    <x v="1"/>
    <x v="0"/>
    <x v="0"/>
    <x v="0"/>
    <x v="0"/>
    <m/>
    <s v="Administrador/Contador"/>
    <m/>
    <n v="8"/>
    <n v="12"/>
    <s v="Completo"/>
    <m/>
    <m/>
    <m/>
    <m/>
    <m/>
    <m/>
    <m/>
    <s v="11 a 30 personas ocupadas"/>
    <s v="11 a 30 personas ocupadas"/>
    <x v="2"/>
    <s v="Comercio"/>
    <x v="0"/>
    <x v="0"/>
    <x v="1"/>
    <x v="1"/>
    <x v="0"/>
    <x v="0"/>
    <x v="0"/>
    <x v="0"/>
    <x v="0"/>
    <x v="0"/>
    <x v="0"/>
    <x v="0"/>
    <x v="1"/>
    <x v="0"/>
    <x v="0"/>
    <x v="1"/>
    <x v="0"/>
    <x v="0"/>
    <x v="0"/>
    <x v="1"/>
    <x v="0"/>
    <x v="1"/>
    <x v="1"/>
    <x v="0"/>
    <x v="1"/>
    <x v="0"/>
    <x v="0"/>
    <s v="USO Y REPARACIÓN DE MAQUINARIAS, HERRAMIENTAS Y EQUIPOS"/>
    <s v="USO Y REPARACIÓN DE MAQUINARIAS, HERRAMIENTAS Y EQUIPOS"/>
    <s v="USO Y REPARACIÓN DE MAQUINARIAS, HERRAMIENTAS Y EQUIPOS"/>
    <m/>
    <m/>
    <m/>
    <s v="USO Y REPARACIÓN DE MAQUINARIAS, HERRAMIENTAS Y EQUIPOS"/>
    <s v="USO Y REPARACIÓN DE MAQUINARIAS, HERRAMIENTAS Y EQUIPOS"/>
    <s v="USO Y REPARACIÓN DE MAQUINARIAS, HERRAMIENTAS Y EQUIPOS"/>
    <m/>
    <m/>
    <m/>
    <n v="30.961538461538499"/>
    <x v="2"/>
    <x v="2"/>
    <x v="0"/>
    <x v="0"/>
    <x v="0"/>
    <s v="Total"/>
  </r>
  <r>
    <n v="35992"/>
    <x v="0"/>
    <x v="0"/>
    <s v="Recoleta"/>
    <n v="47521"/>
    <s v="COMERCIO AL POR MENOR DE ARTICULOS DE FERRETERIA"/>
    <s v="Comercio"/>
    <s v="Comercio"/>
    <s v="Pequeñas (11 a 30 personas ocupadas)"/>
    <n v="25062024"/>
    <n v="25"/>
    <s v="Junio"/>
    <s v="Año Resultado Final"/>
    <n v="8"/>
    <n v="51"/>
    <n v="25062024"/>
    <n v="25"/>
    <s v="Junio"/>
    <s v="Año Resultado Final"/>
    <n v="2002"/>
    <n v="21"/>
    <x v="2"/>
    <s v="VENTA DE ARTICULOS DE FERRETERIA AL POR MENOR"/>
    <s v="Comercio al por menor de artículos de ferretería"/>
    <s v="Casa Matriz"/>
    <x v="1"/>
    <n v="2"/>
    <n v="2"/>
    <n v="7"/>
    <n v="7"/>
    <n v="4"/>
    <n v="3"/>
    <n v="91"/>
    <n v="68.25"/>
    <n v="0"/>
    <n v="0"/>
    <n v="0"/>
    <n v="0"/>
    <n v="91"/>
    <n v="0"/>
    <n v="22.75"/>
    <n v="22.75"/>
    <n v="22.75"/>
    <n v="0"/>
    <n v="0"/>
    <n v="0"/>
    <n v="159.25"/>
    <n v="7"/>
    <n v="0"/>
    <n v="0"/>
    <n v="0"/>
    <n v="0"/>
    <n v="4"/>
    <n v="0"/>
    <n v="1"/>
    <n v="1"/>
    <n v="1"/>
    <n v="0"/>
    <n v="0"/>
    <n v="0"/>
    <n v="7"/>
    <x v="1"/>
    <s v="Decisión del directorio/propietarios de la empresa"/>
    <m/>
    <x v="0"/>
    <s v="Decisión del directorio/propietarios de la empresa"/>
    <m/>
    <x v="0"/>
    <m/>
    <m/>
    <x v="0"/>
    <m/>
    <m/>
    <x v="0"/>
    <m/>
    <m/>
    <x v="1"/>
    <m/>
    <n v="9333"/>
    <s v="AUXILIAR DE DEPOSITO EN FERRETERIA"/>
    <s v="Sí"/>
    <s v="No"/>
    <s v="No"/>
    <m/>
    <m/>
    <m/>
    <m/>
    <m/>
    <m/>
    <m/>
    <m/>
    <m/>
    <m/>
    <m/>
    <m/>
    <m/>
    <m/>
    <m/>
    <m/>
    <m/>
    <m/>
    <m/>
    <m/>
    <m/>
    <m/>
    <m/>
    <m/>
    <m/>
    <m/>
    <m/>
    <m/>
    <m/>
    <m/>
    <m/>
    <m/>
    <m/>
    <m/>
    <m/>
    <m/>
    <m/>
    <m/>
    <m/>
    <m/>
    <m/>
    <m/>
    <m/>
    <m/>
    <x v="1"/>
    <x v="0"/>
    <x v="0"/>
    <x v="0"/>
    <x v="1"/>
    <x v="0"/>
    <x v="0"/>
    <x v="0"/>
    <x v="0"/>
    <x v="0"/>
    <x v="1"/>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m/>
    <s v="Contactos personales del empleador"/>
    <s v="Banco de currículos de la empresa"/>
    <m/>
    <m/>
    <x v="0"/>
    <x v="0"/>
    <x v="0"/>
    <x v="1"/>
    <x v="0"/>
    <x v="0"/>
    <x v="0"/>
    <x v="0"/>
    <x v="1"/>
    <x v="1"/>
    <s v="Ninguna"/>
    <m/>
    <m/>
    <m/>
    <m/>
    <m/>
    <m/>
    <x v="0"/>
    <m/>
    <m/>
    <x v="1"/>
    <m/>
    <m/>
    <m/>
    <x v="0"/>
    <x v="1"/>
    <x v="0"/>
    <x v="1"/>
    <x v="0"/>
    <x v="1"/>
    <m/>
    <m/>
    <x v="2"/>
    <s v="Muy probable"/>
    <s v="Probable"/>
    <s v="Poco probable"/>
    <s v="Probable"/>
    <s v="Probable"/>
    <x v="2"/>
    <m/>
    <m/>
    <m/>
    <m/>
    <m/>
    <m/>
    <m/>
    <m/>
    <m/>
    <m/>
    <m/>
    <m/>
    <m/>
    <m/>
    <m/>
    <m/>
    <m/>
    <m/>
    <m/>
    <m/>
    <m/>
    <m/>
    <m/>
    <m/>
    <m/>
    <m/>
    <m/>
    <m/>
    <m/>
    <m/>
    <m/>
    <m/>
    <m/>
    <m/>
    <m/>
    <x v="0"/>
    <m/>
    <m/>
    <m/>
    <m/>
    <m/>
    <m/>
    <m/>
    <m/>
    <m/>
    <x v="0"/>
    <x v="0"/>
    <x v="0"/>
    <x v="0"/>
    <x v="1"/>
    <x v="1"/>
    <x v="0"/>
    <x v="0"/>
    <m/>
    <x v="0"/>
    <s v="EXCEL AVANZADO"/>
    <s v="Microsoft Excel básico y avanzado"/>
    <s v="AUXILIAR ADMINISTRATIVO"/>
    <n v="4419"/>
    <s v="HABILIDADES DE VENTA"/>
    <s v="Técnicas de ventas"/>
    <s v="VENDEDOR DE SALON"/>
    <n v="5223"/>
    <m/>
    <m/>
    <m/>
    <m/>
    <m/>
    <m/>
    <m/>
    <m/>
    <m/>
    <m/>
    <m/>
    <m/>
    <m/>
    <m/>
    <m/>
    <m/>
    <s v="Si"/>
    <s v="No"/>
    <m/>
    <m/>
    <m/>
    <m/>
    <x v="0"/>
    <s v="Importante"/>
    <s v="Importante"/>
    <s v="Importante"/>
    <s v="Muy importante"/>
    <s v="Muy importante"/>
    <s v="Muy importante"/>
    <s v="Muy importante"/>
    <s v="Ninguna"/>
    <m/>
    <x v="2"/>
    <x v="1"/>
    <x v="0"/>
    <x v="1"/>
    <x v="0"/>
    <x v="2"/>
    <x v="0"/>
    <x v="1"/>
    <x v="0"/>
    <x v="0"/>
    <x v="0"/>
    <x v="0"/>
    <m/>
    <s v="Gerente / Directivo"/>
    <m/>
    <n v="17"/>
    <n v="0"/>
    <s v="Completo"/>
    <m/>
    <m/>
    <m/>
    <m/>
    <m/>
    <m/>
    <m/>
    <s v="5 a 10 personas ocupadas"/>
    <s v="5 a 10 personas ocupadas"/>
    <x v="2"/>
    <s v="Comercio"/>
    <x v="0"/>
    <x v="0"/>
    <x v="0"/>
    <x v="0"/>
    <x v="0"/>
    <x v="0"/>
    <x v="0"/>
    <x v="0"/>
    <x v="1"/>
    <x v="0"/>
    <x v="1"/>
    <x v="0"/>
    <x v="0"/>
    <x v="0"/>
    <x v="0"/>
    <x v="0"/>
    <x v="0"/>
    <x v="0"/>
    <x v="0"/>
    <x v="1"/>
    <x v="0"/>
    <x v="0"/>
    <x v="1"/>
    <x v="0"/>
    <x v="0"/>
    <x v="0"/>
    <x v="0"/>
    <s v="OFIMATICA"/>
    <s v="VENTA"/>
    <m/>
    <m/>
    <m/>
    <m/>
    <s v="TIC"/>
    <s v="ADMINISTRACIÓN Y GESTIÓN"/>
    <m/>
    <m/>
    <m/>
    <m/>
    <n v="22.75"/>
    <x v="1"/>
    <x v="1"/>
    <x v="0"/>
    <x v="0"/>
    <x v="0"/>
    <s v="Total"/>
  </r>
  <r>
    <n v="36061"/>
    <x v="0"/>
    <x v="0"/>
    <s v="Recoleta"/>
    <n v="80000"/>
    <s v="SERVICIO DE INSTALACION DE SISTEMAS DE SEGURIDAD"/>
    <s v="Servicio"/>
    <s v="Servicios a las empresas"/>
    <s v="Medianas (31 a 50 personas ocupadas)"/>
    <n v="4072024"/>
    <n v="4"/>
    <s v="Julio"/>
    <s v="Año Resultado Final"/>
    <n v="14"/>
    <n v="0"/>
    <n v="8072024"/>
    <n v="8"/>
    <s v="Julio"/>
    <s v="Año Resultado Final"/>
    <n v="1994"/>
    <n v="29"/>
    <x v="2"/>
    <s v="SERVICIOS DE INTALACION DE SISTEMAS DE SEGURIDAD ELECTRONICA"/>
    <s v="Instalaciones eléctricas, electromecánicas y electrónicas"/>
    <s v="Casa Matriz"/>
    <x v="1"/>
    <n v="2"/>
    <n v="1"/>
    <n v="70"/>
    <n v="45"/>
    <n v="35"/>
    <n v="10"/>
    <n v="164.23076923076914"/>
    <n v="46.923076923076898"/>
    <n v="0"/>
    <n v="0"/>
    <n v="0"/>
    <n v="0"/>
    <n v="173.61538461538453"/>
    <n v="0"/>
    <n v="14.07692307692307"/>
    <n v="0"/>
    <n v="23.461538461538449"/>
    <n v="0"/>
    <n v="0"/>
    <n v="0"/>
    <n v="211.15384615384605"/>
    <n v="45"/>
    <n v="0"/>
    <n v="0"/>
    <n v="0"/>
    <n v="0"/>
    <n v="37"/>
    <n v="0"/>
    <n v="3"/>
    <n v="0"/>
    <n v="5"/>
    <n v="0"/>
    <n v="0"/>
    <n v="0"/>
    <n v="45"/>
    <x v="0"/>
    <m/>
    <m/>
    <x v="0"/>
    <s v="Decisión del directorio/propietarios de la empresa"/>
    <m/>
    <x v="0"/>
    <m/>
    <m/>
    <x v="0"/>
    <m/>
    <m/>
    <x v="0"/>
    <m/>
    <m/>
    <x v="0"/>
    <m/>
    <m/>
    <m/>
    <m/>
    <m/>
    <m/>
    <m/>
    <m/>
    <m/>
    <m/>
    <m/>
    <m/>
    <m/>
    <m/>
    <m/>
    <m/>
    <m/>
    <m/>
    <m/>
    <m/>
    <m/>
    <m/>
    <m/>
    <m/>
    <m/>
    <m/>
    <m/>
    <m/>
    <m/>
    <m/>
    <m/>
    <m/>
    <m/>
    <m/>
    <m/>
    <m/>
    <m/>
    <m/>
    <m/>
    <m/>
    <m/>
    <m/>
    <m/>
    <m/>
    <m/>
    <m/>
    <m/>
    <m/>
    <m/>
    <m/>
    <x v="0"/>
    <x v="0"/>
    <x v="0"/>
    <x v="1"/>
    <x v="1"/>
    <x v="0"/>
    <x v="0"/>
    <x v="1"/>
    <x v="0"/>
    <x v="0"/>
    <x v="0"/>
    <x v="1"/>
    <x v="0"/>
    <m/>
    <m/>
    <m/>
    <m/>
    <m/>
    <m/>
    <s v="Recomendaciones de trabajadores de la empresa u otros actores"/>
    <s v="Contratación de empresas de reclutamiento"/>
    <m/>
    <m/>
    <m/>
    <s v="Banco de currículos de la empresa"/>
    <m/>
    <m/>
    <x v="0"/>
    <x v="0"/>
    <x v="0"/>
    <x v="1"/>
    <x v="0"/>
    <x v="1"/>
    <x v="0"/>
    <x v="0"/>
    <x v="1"/>
    <x v="1"/>
    <s v="Ninguna"/>
    <m/>
    <m/>
    <m/>
    <m/>
    <m/>
    <m/>
    <x v="1"/>
    <m/>
    <m/>
    <x v="1"/>
    <m/>
    <m/>
    <m/>
    <x v="1"/>
    <x v="1"/>
    <x v="1"/>
    <x v="1"/>
    <x v="1"/>
    <x v="1"/>
    <m/>
    <m/>
    <x v="2"/>
    <s v="Poco probable"/>
    <s v="Poco probable"/>
    <s v="Poco probable"/>
    <s v="Probable"/>
    <s v="Muy probable"/>
    <x v="0"/>
    <s v="tecnico en electricidad"/>
    <n v="3113"/>
    <n v="3"/>
    <n v="3"/>
    <n v="3"/>
    <n v="3"/>
    <n v="3"/>
    <s v="tecnico en electronica"/>
    <n v="3114"/>
    <n v="1"/>
    <n v="1"/>
    <n v="1"/>
    <n v="1"/>
    <n v="1"/>
    <s v="auxiliar administrativo"/>
    <n v="4419"/>
    <n v="0"/>
    <n v="1"/>
    <n v="0"/>
    <n v="1"/>
    <n v="0"/>
    <m/>
    <m/>
    <m/>
    <m/>
    <m/>
    <m/>
    <m/>
    <m/>
    <m/>
    <m/>
    <m/>
    <m/>
    <m/>
    <m/>
    <x v="0"/>
    <m/>
    <m/>
    <m/>
    <m/>
    <m/>
    <m/>
    <m/>
    <m/>
    <m/>
    <x v="0"/>
    <x v="0"/>
    <x v="0"/>
    <x v="0"/>
    <x v="1"/>
    <x v="1"/>
    <x v="0"/>
    <x v="0"/>
    <m/>
    <x v="0"/>
    <s v="HABILIDADES DE VENTA POR CALL CENTER"/>
    <s v="Telemarketing"/>
    <s v="VENDEDORES CALL CENTER"/>
    <n v="4222"/>
    <s v="TECNICA DE SEGURIDAD Y CONTROL DE LA ENERGIA ELECTRICA"/>
    <s v="Seguridad industrial y salud ocupacional"/>
    <s v="TECNICOS INSTALADORES"/>
    <n v="3113"/>
    <s v="ELECTRONICA"/>
    <s v="Electrónica"/>
    <s v="TECNICO INSTALADOR"/>
    <n v="3114"/>
    <m/>
    <m/>
    <m/>
    <m/>
    <m/>
    <m/>
    <m/>
    <m/>
    <m/>
    <m/>
    <m/>
    <m/>
    <s v="Si"/>
    <s v="Si"/>
    <s v="No"/>
    <m/>
    <m/>
    <m/>
    <x v="1"/>
    <s v="Importante"/>
    <s v="Importante"/>
    <s v="Importante"/>
    <s v="Importante"/>
    <s v="Importante"/>
    <s v="Importante"/>
    <s v="Importante"/>
    <s v="Ninguna"/>
    <m/>
    <x v="2"/>
    <x v="2"/>
    <x v="0"/>
    <x v="0"/>
    <x v="0"/>
    <x v="2"/>
    <x v="0"/>
    <x v="1"/>
    <x v="0"/>
    <x v="0"/>
    <x v="0"/>
    <x v="0"/>
    <m/>
    <s v="Administrador/Contador"/>
    <m/>
    <n v="16"/>
    <n v="38"/>
    <s v="Completo"/>
    <m/>
    <m/>
    <m/>
    <m/>
    <m/>
    <m/>
    <m/>
    <s v="51 y más personas ocupadas"/>
    <s v="31 a 50 personas ocupadas"/>
    <x v="1"/>
    <s v="Construcción"/>
    <x v="0"/>
    <x v="0"/>
    <x v="0"/>
    <x v="0"/>
    <x v="0"/>
    <x v="0"/>
    <x v="0"/>
    <x v="0"/>
    <x v="0"/>
    <x v="0"/>
    <x v="1"/>
    <x v="1"/>
    <x v="1"/>
    <x v="0"/>
    <x v="0"/>
    <x v="0"/>
    <x v="0"/>
    <x v="0"/>
    <x v="0"/>
    <x v="1"/>
    <x v="1"/>
    <x v="0"/>
    <x v="0"/>
    <x v="0"/>
    <x v="0"/>
    <x v="0"/>
    <x v="0"/>
    <s v="VENTA"/>
    <s v="ELECTRICIDAD Y ELECTRONICA"/>
    <s v="ELECTRICIDAD Y ELECTRONICA"/>
    <m/>
    <m/>
    <m/>
    <s v="ADMINISTRACIÓN Y GESTIÓN"/>
    <s v="ELECTRICIDAD Y ELECTRONICA"/>
    <s v="ELECTRICIDAD Y ELECTRONICA"/>
    <m/>
    <m/>
    <m/>
    <n v="4.6923076923076898"/>
    <x v="0"/>
    <x v="0"/>
    <x v="1"/>
    <x v="0"/>
    <x v="0"/>
    <s v="Total"/>
  </r>
  <r>
    <n v="36090"/>
    <x v="0"/>
    <x v="0"/>
    <s v="Recoleta"/>
    <n v="47733"/>
    <s v="VENTA AL POR MENOR DE ARREGLOS FLORALES NATURAL"/>
    <s v="Comercio"/>
    <s v="Comercio"/>
    <s v="Pequeñas (11 a 30 personas ocupadas)"/>
    <n v="5062024"/>
    <n v="5"/>
    <s v="Junio"/>
    <s v="Año Resultado Final"/>
    <n v="9"/>
    <n v="51"/>
    <n v="5062024"/>
    <n v="5"/>
    <s v="Junio"/>
    <s v="Año Resultado Final"/>
    <n v="2002"/>
    <n v="21"/>
    <x v="2"/>
    <s v="VENTA AL POR MENOR DE ARREGLOS FLORALES"/>
    <s v="Comercio al por menor de flores, plantas, semillas, fertilizantes y artículos para jardín"/>
    <s v="Único"/>
    <x v="0"/>
    <m/>
    <m/>
    <n v="25"/>
    <n v="25"/>
    <n v="12"/>
    <n v="13"/>
    <n v="371.538461538462"/>
    <n v="402.50000000000051"/>
    <n v="0"/>
    <n v="0"/>
    <n v="30.961538461538499"/>
    <n v="0"/>
    <n v="557.30769230769295"/>
    <n v="30.961538461538499"/>
    <n v="0"/>
    <n v="0"/>
    <n v="154.80769230769249"/>
    <n v="0"/>
    <n v="0"/>
    <n v="0"/>
    <n v="774.03846153846246"/>
    <n v="25"/>
    <n v="0"/>
    <n v="0"/>
    <n v="1"/>
    <n v="0"/>
    <n v="18"/>
    <n v="1"/>
    <n v="0"/>
    <n v="0"/>
    <n v="5"/>
    <n v="0"/>
    <n v="0"/>
    <n v="0"/>
    <n v="25"/>
    <x v="0"/>
    <m/>
    <m/>
    <x v="0"/>
    <s v="Decisión del directorio/propietarios de la empresa"/>
    <m/>
    <x v="0"/>
    <m/>
    <m/>
    <x v="0"/>
    <m/>
    <m/>
    <x v="0"/>
    <m/>
    <m/>
    <x v="1"/>
    <m/>
    <n v="8322"/>
    <s v="CHOFER REPARTIDOR"/>
    <s v="Sí"/>
    <s v="No"/>
    <s v="Sí"/>
    <n v="4226"/>
    <s v="RECEPCIONISTA"/>
    <s v="Sí"/>
    <s v="No"/>
    <s v="No"/>
    <m/>
    <m/>
    <m/>
    <m/>
    <m/>
    <m/>
    <m/>
    <m/>
    <m/>
    <m/>
    <m/>
    <m/>
    <m/>
    <m/>
    <m/>
    <m/>
    <m/>
    <m/>
    <m/>
    <m/>
    <m/>
    <m/>
    <m/>
    <m/>
    <m/>
    <m/>
    <m/>
    <m/>
    <m/>
    <m/>
    <m/>
    <m/>
    <m/>
    <m/>
    <m/>
    <m/>
    <m/>
    <m/>
    <m/>
    <x v="1"/>
    <x v="0"/>
    <x v="0"/>
    <x v="0"/>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1"/>
    <x v="1"/>
    <x v="1"/>
    <s v="Ninguna"/>
    <m/>
    <m/>
    <m/>
    <m/>
    <m/>
    <m/>
    <x v="1"/>
    <m/>
    <s v="Transformación de competencia"/>
    <x v="1"/>
    <m/>
    <m/>
    <m/>
    <x v="0"/>
    <x v="0"/>
    <x v="0"/>
    <x v="1"/>
    <x v="1"/>
    <x v="1"/>
    <m/>
    <m/>
    <x v="2"/>
    <s v="Probable"/>
    <s v="Poco probable"/>
    <s v="Poco probable"/>
    <s v="Probable"/>
    <s v="Probable"/>
    <x v="2"/>
    <m/>
    <m/>
    <m/>
    <m/>
    <m/>
    <m/>
    <m/>
    <m/>
    <m/>
    <m/>
    <m/>
    <m/>
    <m/>
    <m/>
    <m/>
    <m/>
    <m/>
    <m/>
    <m/>
    <m/>
    <m/>
    <m/>
    <m/>
    <m/>
    <m/>
    <m/>
    <m/>
    <m/>
    <m/>
    <m/>
    <m/>
    <m/>
    <m/>
    <m/>
    <m/>
    <x v="0"/>
    <m/>
    <m/>
    <m/>
    <m/>
    <m/>
    <m/>
    <m/>
    <m/>
    <m/>
    <x v="1"/>
    <x v="1"/>
    <x v="1"/>
    <x v="0"/>
    <x v="1"/>
    <x v="1"/>
    <x v="0"/>
    <x v="0"/>
    <m/>
    <x v="1"/>
    <m/>
    <m/>
    <m/>
    <m/>
    <m/>
    <m/>
    <m/>
    <m/>
    <m/>
    <m/>
    <m/>
    <m/>
    <m/>
    <m/>
    <m/>
    <m/>
    <m/>
    <m/>
    <m/>
    <m/>
    <m/>
    <m/>
    <m/>
    <m/>
    <m/>
    <m/>
    <m/>
    <m/>
    <m/>
    <m/>
    <x v="0"/>
    <s v="Importante"/>
    <s v="Importante"/>
    <s v="Muy importante"/>
    <s v="Poco importante"/>
    <s v="Importante"/>
    <s v="Muy importante"/>
    <s v="Muy importante"/>
    <s v="Ninguna"/>
    <m/>
    <x v="1"/>
    <x v="2"/>
    <x v="0"/>
    <x v="0"/>
    <x v="0"/>
    <x v="0"/>
    <x v="0"/>
    <x v="0"/>
    <x v="0"/>
    <x v="0"/>
    <x v="0"/>
    <x v="0"/>
    <m/>
    <s v="Jefe / Encargado (no propietario)"/>
    <m/>
    <n v="11"/>
    <n v="16"/>
    <s v="Completo"/>
    <m/>
    <m/>
    <m/>
    <m/>
    <m/>
    <m/>
    <m/>
    <s v="11 a 30 personas ocupadas"/>
    <s v="11 a 30 personas ocupadas"/>
    <x v="2"/>
    <s v="Comercio"/>
    <x v="0"/>
    <x v="0"/>
    <x v="0"/>
    <x v="1"/>
    <x v="0"/>
    <x v="0"/>
    <x v="0"/>
    <x v="1"/>
    <x v="0"/>
    <x v="0"/>
    <x v="1"/>
    <x v="0"/>
    <x v="0"/>
    <x v="0"/>
    <x v="0"/>
    <x v="0"/>
    <x v="0"/>
    <x v="0"/>
    <x v="0"/>
    <x v="1"/>
    <x v="0"/>
    <x v="1"/>
    <x v="0"/>
    <x v="0"/>
    <x v="0"/>
    <x v="0"/>
    <x v="0"/>
    <m/>
    <m/>
    <m/>
    <m/>
    <m/>
    <m/>
    <m/>
    <m/>
    <m/>
    <m/>
    <m/>
    <m/>
    <n v="30.961538461538499"/>
    <x v="1"/>
    <x v="1"/>
    <x v="0"/>
    <x v="0"/>
    <x v="1"/>
    <s v="Total"/>
  </r>
  <r>
    <n v="36163"/>
    <x v="0"/>
    <x v="0"/>
    <s v="Recoleta"/>
    <n v="71103"/>
    <s v="ACTIVIDADES DE FISCALIZACION DE OBRAS VIALES"/>
    <s v="Servicio"/>
    <s v="Servicios a las empresas"/>
    <s v="Medianas (31 a 50 personas ocupadas)"/>
    <n v="5062024"/>
    <n v="5"/>
    <s v="Junio"/>
    <s v="Año Resultado Final"/>
    <n v="8"/>
    <n v="53"/>
    <n v="5062024"/>
    <n v="5"/>
    <s v="Junio"/>
    <s v="Año Resultado Final"/>
    <n v="1980"/>
    <n v="43"/>
    <x v="1"/>
    <s v="FISCALIZACION DE OBRAS VIALES"/>
    <s v="Actividades de servicios de ingeniería"/>
    <s v="Único"/>
    <x v="0"/>
    <m/>
    <m/>
    <n v="15"/>
    <n v="15"/>
    <n v="6"/>
    <n v="9"/>
    <n v="94.3373493975906"/>
    <n v="141.50602409638589"/>
    <n v="0"/>
    <n v="0"/>
    <n v="0"/>
    <n v="0"/>
    <n v="62.891566265060398"/>
    <n v="0"/>
    <n v="0"/>
    <n v="0"/>
    <n v="125.7831325301208"/>
    <n v="0"/>
    <n v="47.1686746987953"/>
    <n v="0"/>
    <n v="235.84337349397649"/>
    <n v="15"/>
    <n v="0"/>
    <n v="0"/>
    <n v="0"/>
    <n v="0"/>
    <n v="4"/>
    <n v="0"/>
    <n v="0"/>
    <n v="0"/>
    <n v="8"/>
    <n v="0"/>
    <n v="3"/>
    <n v="0"/>
    <n v="15"/>
    <x v="0"/>
    <m/>
    <m/>
    <x v="1"/>
    <m/>
    <m/>
    <x v="0"/>
    <m/>
    <m/>
    <x v="0"/>
    <m/>
    <m/>
    <x v="0"/>
    <m/>
    <m/>
    <x v="1"/>
    <m/>
    <n v="4226"/>
    <s v="RECEPCIONISTA"/>
    <s v="Sí"/>
    <s v="No"/>
    <s v="Sí"/>
    <n v="4311"/>
    <s v="AUXILIAR CONTABLE"/>
    <s v="Sí"/>
    <s v="No"/>
    <s v="No"/>
    <m/>
    <m/>
    <m/>
    <m/>
    <m/>
    <m/>
    <m/>
    <m/>
    <m/>
    <m/>
    <m/>
    <m/>
    <m/>
    <m/>
    <m/>
    <m/>
    <m/>
    <m/>
    <m/>
    <m/>
    <m/>
    <m/>
    <m/>
    <m/>
    <m/>
    <m/>
    <m/>
    <m/>
    <m/>
    <m/>
    <m/>
    <m/>
    <m/>
    <m/>
    <m/>
    <m/>
    <m/>
    <m/>
    <m/>
    <x v="0"/>
    <x v="0"/>
    <x v="0"/>
    <x v="0"/>
    <x v="0"/>
    <x v="0"/>
    <x v="0"/>
    <x v="1"/>
    <x v="0"/>
    <x v="0"/>
    <x v="0"/>
    <x v="0"/>
    <x v="0"/>
    <m/>
    <m/>
    <m/>
    <s v="Redes sociales de la empresa (Facebook, Twitter, Instagram, etc)"/>
    <s v="Servicio Público de Empleo del Ministerio de Trabajo"/>
    <s v="Redes de profesionales o egresados"/>
    <s v="Recomendaciones de trabajadores de la empresa u otros actores"/>
    <s v="Contratación de empresas de reclutamiento"/>
    <m/>
    <m/>
    <s v="Contactos personales del empleador"/>
    <s v="Banco de currículos de la empresa"/>
    <m/>
    <m/>
    <x v="0"/>
    <x v="0"/>
    <x v="0"/>
    <x v="1"/>
    <x v="0"/>
    <x v="1"/>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0"/>
    <s v="TECNICAS DE MEDICIÓN"/>
    <s v="OTROS"/>
    <s v="ASISTENTE TECNICO DEL GABINETE"/>
    <n v="3343"/>
    <s v="CAPACITACION EN GESTION DEL PERSONAL"/>
    <s v="Gestión integrada de recursos humanos"/>
    <s v="ASISTENTE ADMINISTRATIVA"/>
    <n v="3343"/>
    <m/>
    <m/>
    <m/>
    <m/>
    <m/>
    <m/>
    <m/>
    <m/>
    <m/>
    <m/>
    <m/>
    <m/>
    <m/>
    <m/>
    <m/>
    <m/>
    <s v="Si"/>
    <s v="No"/>
    <m/>
    <m/>
    <m/>
    <m/>
    <x v="1"/>
    <s v="Importante"/>
    <s v="Importante"/>
    <s v="Importante"/>
    <s v="Importante"/>
    <s v="Importante"/>
    <s v="Muy importante"/>
    <s v="Importante"/>
    <s v="Ninguna"/>
    <m/>
    <x v="0"/>
    <x v="2"/>
    <x v="1"/>
    <x v="0"/>
    <x v="0"/>
    <x v="0"/>
    <x v="0"/>
    <x v="0"/>
    <x v="0"/>
    <x v="0"/>
    <x v="0"/>
    <x v="0"/>
    <m/>
    <s v="Gerente / Directivo"/>
    <m/>
    <n v="11"/>
    <n v="14"/>
    <s v="Completo"/>
    <m/>
    <m/>
    <m/>
    <m/>
    <m/>
    <m/>
    <m/>
    <s v="11 a 30 personas ocupadas"/>
    <s v="11 a 30 personas ocupadas"/>
    <x v="0"/>
    <s v="Servicios a las empresas"/>
    <x v="0"/>
    <x v="0"/>
    <x v="0"/>
    <x v="1"/>
    <x v="0"/>
    <x v="0"/>
    <x v="0"/>
    <x v="0"/>
    <x v="0"/>
    <x v="0"/>
    <x v="1"/>
    <x v="0"/>
    <x v="0"/>
    <x v="0"/>
    <x v="0"/>
    <x v="0"/>
    <x v="0"/>
    <x v="0"/>
    <x v="0"/>
    <x v="1"/>
    <x v="1"/>
    <x v="1"/>
    <x v="0"/>
    <x v="0"/>
    <x v="0"/>
    <x v="0"/>
    <x v="0"/>
    <s v="CONSTRUCCIÓN"/>
    <s v="GESTIÓN DEL TALENTO HUMANO"/>
    <m/>
    <m/>
    <m/>
    <m/>
    <s v="CONSTRUCCIÓN"/>
    <s v="ADMINISTRACIÓN Y GESTIÓN"/>
    <m/>
    <m/>
    <m/>
    <m/>
    <n v="15.722891566265099"/>
    <x v="1"/>
    <x v="1"/>
    <x v="1"/>
    <x v="0"/>
    <x v="0"/>
    <s v="Total"/>
  </r>
  <r>
    <n v="36199"/>
    <x v="0"/>
    <x v="0"/>
    <s v="Recoleta"/>
    <n v="59130"/>
    <s v="SERVICIOS DE PROYECCION DE PELICULAS EN SALA DE CINE"/>
    <s v="Servicio"/>
    <s v="Telecomunicaciones"/>
    <s v="Pequeñas (11 a 30 personas ocupadas)"/>
    <n v="28062024"/>
    <n v="28"/>
    <s v="Junio"/>
    <s v="Año Resultado Final"/>
    <n v="16"/>
    <n v="5"/>
    <n v="4072024"/>
    <n v="4"/>
    <s v="Julio"/>
    <s v="Año Resultado Final"/>
    <n v="1999"/>
    <n v="24"/>
    <x v="2"/>
    <s v="PROYECCIÓN DE PELICULAS EN SALA DE CINE"/>
    <s v="Actividades de proyección de películas"/>
    <s v="Único"/>
    <x v="0"/>
    <m/>
    <m/>
    <n v="7"/>
    <n v="7"/>
    <n v="5"/>
    <n v="2"/>
    <n v="66.343283582089498"/>
    <n v="26.537313432835798"/>
    <n v="0"/>
    <n v="0"/>
    <n v="0"/>
    <n v="0"/>
    <n v="79.611940298507392"/>
    <n v="0"/>
    <n v="0"/>
    <n v="0"/>
    <n v="13.268656716417899"/>
    <n v="0"/>
    <n v="0"/>
    <n v="0"/>
    <n v="92.8805970149253"/>
    <n v="7"/>
    <n v="0"/>
    <n v="0"/>
    <n v="0"/>
    <n v="0"/>
    <n v="6"/>
    <n v="0"/>
    <n v="0"/>
    <n v="0"/>
    <n v="1"/>
    <n v="0"/>
    <n v="0"/>
    <n v="0"/>
    <n v="7"/>
    <x v="0"/>
    <m/>
    <m/>
    <x v="1"/>
    <m/>
    <m/>
    <x v="0"/>
    <m/>
    <m/>
    <x v="0"/>
    <m/>
    <m/>
    <x v="0"/>
    <m/>
    <m/>
    <x v="0"/>
    <m/>
    <m/>
    <m/>
    <m/>
    <m/>
    <m/>
    <m/>
    <m/>
    <m/>
    <m/>
    <m/>
    <m/>
    <m/>
    <m/>
    <m/>
    <m/>
    <m/>
    <m/>
    <m/>
    <m/>
    <m/>
    <m/>
    <m/>
    <m/>
    <m/>
    <m/>
    <m/>
    <m/>
    <m/>
    <m/>
    <m/>
    <m/>
    <m/>
    <m/>
    <m/>
    <m/>
    <m/>
    <m/>
    <m/>
    <m/>
    <m/>
    <m/>
    <m/>
    <m/>
    <m/>
    <m/>
    <m/>
    <m/>
    <m/>
    <m/>
    <x v="1"/>
    <x v="1"/>
    <x v="0"/>
    <x v="0"/>
    <x v="1"/>
    <x v="1"/>
    <x v="1"/>
    <x v="1"/>
    <x v="0"/>
    <x v="1"/>
    <x v="1"/>
    <x v="1"/>
    <x v="0"/>
    <m/>
    <s v="Anuncio en un medio de prensa impreso"/>
    <m/>
    <s v="Redes sociales de la empresa (Facebook, Twitter, Instagram, etc)"/>
    <m/>
    <m/>
    <s v="Recomendaciones de trabajadores de la empresa u otros actores"/>
    <m/>
    <m/>
    <m/>
    <s v="Contactos personales del empleador"/>
    <m/>
    <m/>
    <m/>
    <x v="0"/>
    <x v="0"/>
    <x v="0"/>
    <x v="1"/>
    <x v="0"/>
    <x v="1"/>
    <x v="0"/>
    <x v="0"/>
    <x v="1"/>
    <x v="2"/>
    <s v="Ninguna"/>
    <m/>
    <m/>
    <m/>
    <m/>
    <m/>
    <m/>
    <x v="1"/>
    <m/>
    <m/>
    <x v="1"/>
    <m/>
    <m/>
    <m/>
    <x v="1"/>
    <x v="1"/>
    <x v="1"/>
    <x v="1"/>
    <x v="1"/>
    <x v="1"/>
    <m/>
    <m/>
    <x v="2"/>
    <s v="Poco probable"/>
    <s v="Poco probable"/>
    <s v="Poco probable"/>
    <s v="Poco probable"/>
    <s v="Probable"/>
    <x v="3"/>
    <m/>
    <m/>
    <m/>
    <m/>
    <m/>
    <m/>
    <m/>
    <m/>
    <m/>
    <m/>
    <m/>
    <m/>
    <m/>
    <m/>
    <m/>
    <m/>
    <m/>
    <m/>
    <m/>
    <m/>
    <m/>
    <m/>
    <m/>
    <m/>
    <m/>
    <m/>
    <m/>
    <m/>
    <m/>
    <m/>
    <m/>
    <m/>
    <m/>
    <m/>
    <m/>
    <x v="0"/>
    <m/>
    <m/>
    <m/>
    <m/>
    <m/>
    <m/>
    <m/>
    <m/>
    <m/>
    <x v="0"/>
    <x v="0"/>
    <x v="0"/>
    <x v="0"/>
    <x v="1"/>
    <x v="1"/>
    <x v="0"/>
    <x v="0"/>
    <m/>
    <x v="1"/>
    <m/>
    <m/>
    <m/>
    <m/>
    <m/>
    <m/>
    <m/>
    <m/>
    <m/>
    <m/>
    <m/>
    <m/>
    <m/>
    <m/>
    <m/>
    <m/>
    <m/>
    <m/>
    <m/>
    <m/>
    <m/>
    <m/>
    <m/>
    <m/>
    <m/>
    <m/>
    <m/>
    <m/>
    <m/>
    <m/>
    <x v="0"/>
    <s v="Muy importante"/>
    <s v="Muy importante"/>
    <s v="Importante"/>
    <s v="Muy importante"/>
    <s v="Importante"/>
    <s v="Importante"/>
    <s v="Muy importante"/>
    <s v="Ninguna"/>
    <m/>
    <x v="2"/>
    <x v="2"/>
    <x v="0"/>
    <x v="1"/>
    <x v="2"/>
    <x v="0"/>
    <x v="0"/>
    <x v="0"/>
    <x v="0"/>
    <x v="0"/>
    <x v="0"/>
    <x v="0"/>
    <m/>
    <s v="Gerente / Directivo"/>
    <m/>
    <n v="19"/>
    <n v="37"/>
    <s v="Completo"/>
    <m/>
    <m/>
    <m/>
    <m/>
    <m/>
    <m/>
    <s v="LA GERENTE MENCIONO QUE EL PERSONAL ESTA CONSTANTEMENTE CAPACITADO"/>
    <s v="5 a 10 personas ocupadas"/>
    <s v="5 a 10 personas ocupadas"/>
    <x v="0"/>
    <s v="Telecomunicaciones"/>
    <x v="0"/>
    <x v="0"/>
    <x v="0"/>
    <x v="0"/>
    <x v="0"/>
    <x v="0"/>
    <x v="0"/>
    <x v="0"/>
    <x v="0"/>
    <x v="0"/>
    <x v="1"/>
    <x v="0"/>
    <x v="0"/>
    <x v="0"/>
    <x v="0"/>
    <x v="0"/>
    <x v="0"/>
    <x v="0"/>
    <x v="0"/>
    <x v="1"/>
    <x v="0"/>
    <x v="1"/>
    <x v="0"/>
    <x v="0"/>
    <x v="0"/>
    <x v="0"/>
    <x v="0"/>
    <m/>
    <m/>
    <m/>
    <m/>
    <m/>
    <m/>
    <m/>
    <m/>
    <m/>
    <m/>
    <m/>
    <m/>
    <n v="13.268656716417899"/>
    <x v="0"/>
    <x v="0"/>
    <x v="1"/>
    <x v="0"/>
    <x v="1"/>
    <s v="Total"/>
  </r>
  <r>
    <n v="36734"/>
    <x v="0"/>
    <x v="0"/>
    <s v="Recoleta"/>
    <n v="64911"/>
    <s v="SERVICIO DE PRESTAMOS PERSONALES"/>
    <s v="Servicio"/>
    <s v="Intermediación financiera"/>
    <s v="Micro (5 a 10 personas ocupadas)"/>
    <n v="4072024"/>
    <n v="4"/>
    <s v="Julio"/>
    <s v="Año Resultado Final"/>
    <n v="8"/>
    <n v="23"/>
    <n v="4072024"/>
    <n v="4"/>
    <s v="Julio"/>
    <s v="Año Resultado Final"/>
    <n v="2005"/>
    <n v="18"/>
    <x v="0"/>
    <s v="SERVICIOS DE CRÉDITOS CONSUMOS (PRESTAMOS PERSONALES)"/>
    <s v="Otorgamiento de crédito sin aval bancario"/>
    <s v="Casa Matriz"/>
    <x v="1"/>
    <n v="2"/>
    <n v="2"/>
    <n v="20"/>
    <n v="20"/>
    <n v="17"/>
    <n v="3"/>
    <n v="267.28915662650667"/>
    <n v="47.1686746987953"/>
    <n v="0"/>
    <n v="0"/>
    <n v="0"/>
    <n v="0"/>
    <n v="0"/>
    <n v="0"/>
    <n v="0"/>
    <n v="0"/>
    <n v="94.3373493975906"/>
    <n v="188.6746987951812"/>
    <n v="31.445783132530199"/>
    <n v="0"/>
    <n v="314.45783132530198"/>
    <n v="20"/>
    <n v="0"/>
    <n v="0"/>
    <n v="0"/>
    <n v="0"/>
    <n v="0"/>
    <n v="0"/>
    <n v="0"/>
    <n v="0"/>
    <n v="6"/>
    <n v="12"/>
    <n v="2"/>
    <n v="0"/>
    <n v="20"/>
    <x v="1"/>
    <s v="Decisión del directorio/propietarios de la empresa"/>
    <m/>
    <x v="0"/>
    <s v="Decisión del directorio/propietarios de la empresa"/>
    <m/>
    <x v="0"/>
    <m/>
    <m/>
    <x v="0"/>
    <m/>
    <m/>
    <x v="0"/>
    <m/>
    <m/>
    <x v="1"/>
    <m/>
    <n v="4211"/>
    <s v="CAJERO COBRADOR EN VENTALLINA"/>
    <s v="Sí"/>
    <s v="No"/>
    <s v="Sí"/>
    <n v="2413"/>
    <s v="ANALISTA JR DE OPERACIONES ADMINISTRATIVAS"/>
    <s v="Sí"/>
    <s v="No"/>
    <s v="Sí"/>
    <n v="4214"/>
    <s v="GESTOR COBRADOR EXTERNO"/>
    <s v="Sí"/>
    <s v="No"/>
    <m/>
    <m/>
    <m/>
    <m/>
    <m/>
    <m/>
    <m/>
    <m/>
    <m/>
    <m/>
    <m/>
    <m/>
    <m/>
    <m/>
    <m/>
    <m/>
    <m/>
    <m/>
    <m/>
    <m/>
    <m/>
    <m/>
    <m/>
    <m/>
    <m/>
    <m/>
    <m/>
    <m/>
    <m/>
    <m/>
    <m/>
    <m/>
    <m/>
    <m/>
    <m/>
    <x v="0"/>
    <x v="0"/>
    <x v="0"/>
    <x v="1"/>
    <x v="0"/>
    <x v="0"/>
    <x v="0"/>
    <x v="1"/>
    <x v="1"/>
    <x v="0"/>
    <x v="0"/>
    <x v="0"/>
    <x v="0"/>
    <m/>
    <m/>
    <m/>
    <m/>
    <m/>
    <s v="Redes de profesionales o egresados"/>
    <s v="Recomendaciones de trabajadores de la empresa u otros actores"/>
    <m/>
    <m/>
    <m/>
    <s v="Contactos personales del empleador"/>
    <s v="Banco de currículos de la empresa"/>
    <m/>
    <m/>
    <x v="0"/>
    <x v="0"/>
    <x v="0"/>
    <x v="1"/>
    <x v="0"/>
    <x v="1"/>
    <x v="0"/>
    <x v="0"/>
    <x v="0"/>
    <x v="0"/>
    <s v="Ninguna"/>
    <m/>
    <m/>
    <m/>
    <m/>
    <m/>
    <m/>
    <x v="1"/>
    <m/>
    <m/>
    <x v="0"/>
    <s v="Transformación de competencia"/>
    <m/>
    <m/>
    <x v="1"/>
    <x v="0"/>
    <x v="1"/>
    <x v="0"/>
    <x v="0"/>
    <x v="0"/>
    <m/>
    <m/>
    <x v="2"/>
    <s v="Probable"/>
    <s v="Poco probable"/>
    <s v="Poco probable"/>
    <s v="Probable"/>
    <s v="Probable"/>
    <x v="0"/>
    <s v="VENDEDOR EXTERNO DE PRODUCTOS COMUNALES"/>
    <n v="3322"/>
    <n v="1"/>
    <n v="1"/>
    <n v="1"/>
    <n v="1"/>
    <n v="1"/>
    <s v="AUXILIAR ADMINISTRATIVO COMERCIAL"/>
    <n v="4312"/>
    <n v="6"/>
    <n v="0"/>
    <n v="0"/>
    <n v="0"/>
    <n v="0"/>
    <m/>
    <m/>
    <m/>
    <m/>
    <m/>
    <m/>
    <m/>
    <m/>
    <m/>
    <m/>
    <m/>
    <m/>
    <m/>
    <m/>
    <m/>
    <m/>
    <m/>
    <m/>
    <m/>
    <m/>
    <m/>
    <x v="1"/>
    <m/>
    <m/>
    <m/>
    <m/>
    <m/>
    <m/>
    <m/>
    <s v="Otro"/>
    <s v="CUENTAN CON UNA CARTERA DE CAPACITACIONES"/>
    <x v="1"/>
    <x v="1"/>
    <x v="1"/>
    <x v="1"/>
    <x v="0"/>
    <x v="0"/>
    <x v="0"/>
    <x v="0"/>
    <m/>
    <x v="2"/>
    <m/>
    <m/>
    <m/>
    <m/>
    <m/>
    <m/>
    <m/>
    <m/>
    <m/>
    <m/>
    <m/>
    <m/>
    <m/>
    <m/>
    <m/>
    <m/>
    <m/>
    <m/>
    <m/>
    <m/>
    <m/>
    <m/>
    <m/>
    <m/>
    <m/>
    <m/>
    <m/>
    <m/>
    <m/>
    <m/>
    <x v="2"/>
    <s v="Muy importante"/>
    <s v="Muy importante"/>
    <s v="Muy importante"/>
    <s v="Importante"/>
    <s v="Poco importante"/>
    <s v="Muy importante"/>
    <s v="Muy importante"/>
    <s v="Ninguna"/>
    <m/>
    <x v="0"/>
    <x v="2"/>
    <x v="0"/>
    <x v="0"/>
    <x v="0"/>
    <x v="0"/>
    <x v="0"/>
    <x v="0"/>
    <x v="0"/>
    <x v="0"/>
    <x v="0"/>
    <x v="0"/>
    <m/>
    <s v="Gerente / Directivo"/>
    <m/>
    <n v="9"/>
    <n v="2"/>
    <s v="Completo"/>
    <m/>
    <m/>
    <m/>
    <m/>
    <m/>
    <m/>
    <m/>
    <s v="11 a 30 personas ocupadas"/>
    <s v="11 a 30 personas ocupadas"/>
    <x v="0"/>
    <s v="Intermediación financiera"/>
    <x v="0"/>
    <x v="1"/>
    <x v="0"/>
    <x v="1"/>
    <x v="0"/>
    <x v="0"/>
    <x v="0"/>
    <x v="0"/>
    <x v="0"/>
    <x v="0"/>
    <x v="1"/>
    <x v="1"/>
    <x v="1"/>
    <x v="0"/>
    <x v="0"/>
    <x v="0"/>
    <x v="0"/>
    <x v="0"/>
    <x v="0"/>
    <x v="1"/>
    <x v="0"/>
    <x v="1"/>
    <x v="0"/>
    <x v="0"/>
    <x v="0"/>
    <x v="0"/>
    <x v="0"/>
    <m/>
    <m/>
    <m/>
    <m/>
    <m/>
    <m/>
    <m/>
    <m/>
    <m/>
    <m/>
    <m/>
    <m/>
    <n v="15.722891566265099"/>
    <x v="1"/>
    <x v="1"/>
    <x v="0"/>
    <x v="1"/>
    <x v="2"/>
    <s v="Total"/>
  </r>
  <r>
    <n v="36787"/>
    <x v="0"/>
    <x v="0"/>
    <s v="Recoleta"/>
    <n v="46590"/>
    <s v="COMERCIO AL POR MAYOR DE MAQUINARIAS DE CONSTRUCCION"/>
    <s v="Comercio"/>
    <s v="Comercio"/>
    <s v="Medianas (31 a 50 personas ocupadas)"/>
    <n v="10072024"/>
    <n v="10"/>
    <s v="Julio"/>
    <s v="Año Resultado Final"/>
    <n v="14"/>
    <n v="3"/>
    <n v="26072024"/>
    <n v="26"/>
    <s v="Julio"/>
    <s v="Año Resultado Final"/>
    <n v="2013"/>
    <n v="10"/>
    <x v="0"/>
    <s v="VENTA DE MAQUINARIAS INDUSTRIALES  POR MAYOR"/>
    <s v="Comercio al por mayor de maquinaria y equipo para uso industrial"/>
    <s v="Casa Matriz"/>
    <x v="1"/>
    <n v="2"/>
    <n v="2"/>
    <n v="103"/>
    <n v="103"/>
    <n v="70"/>
    <n v="33"/>
    <n v="900.86956521739091"/>
    <n v="424.69565217391289"/>
    <n v="0"/>
    <n v="0"/>
    <n v="0"/>
    <n v="0"/>
    <n v="295.99999999999989"/>
    <n v="0"/>
    <n v="0"/>
    <n v="0"/>
    <n v="900.86956521739091"/>
    <n v="0"/>
    <n v="128.695652173913"/>
    <n v="0"/>
    <n v="1325.5652173913038"/>
    <n v="103"/>
    <n v="0"/>
    <n v="0"/>
    <n v="0"/>
    <n v="0"/>
    <n v="23"/>
    <n v="0"/>
    <n v="0"/>
    <n v="0"/>
    <n v="70"/>
    <n v="0"/>
    <n v="10"/>
    <n v="0"/>
    <n v="103"/>
    <x v="1"/>
    <s v="Decisión del directorio/propietarios de la empresa"/>
    <m/>
    <x v="0"/>
    <s v="Decisión del directorio/propietarios de la empresa"/>
    <m/>
    <x v="0"/>
    <m/>
    <m/>
    <x v="0"/>
    <m/>
    <m/>
    <x v="0"/>
    <m/>
    <m/>
    <x v="1"/>
    <m/>
    <n v="4416"/>
    <s v="ASISTENTE DE RRHH"/>
    <s v="Sí"/>
    <s v="No"/>
    <s v="Sí"/>
    <n v="3322"/>
    <s v="VENDEDOR EXTERNO"/>
    <s v="Sí"/>
    <s v="No"/>
    <s v="No"/>
    <m/>
    <m/>
    <m/>
    <m/>
    <m/>
    <m/>
    <m/>
    <m/>
    <m/>
    <m/>
    <m/>
    <m/>
    <m/>
    <m/>
    <m/>
    <m/>
    <m/>
    <m/>
    <m/>
    <m/>
    <m/>
    <m/>
    <m/>
    <m/>
    <m/>
    <m/>
    <m/>
    <m/>
    <m/>
    <m/>
    <m/>
    <m/>
    <m/>
    <m/>
    <m/>
    <m/>
    <m/>
    <m/>
    <m/>
    <x v="0"/>
    <x v="0"/>
    <x v="1"/>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m/>
    <m/>
    <m/>
    <m/>
    <x v="0"/>
    <x v="0"/>
    <x v="0"/>
    <x v="1"/>
    <x v="0"/>
    <x v="1"/>
    <x v="0"/>
    <x v="2"/>
    <x v="0"/>
    <x v="0"/>
    <s v="Ninguna"/>
    <m/>
    <m/>
    <m/>
    <m/>
    <m/>
    <m/>
    <x v="1"/>
    <m/>
    <m/>
    <x v="3"/>
    <s v="Transformación de competencia"/>
    <m/>
    <m/>
    <x v="1"/>
    <x v="1"/>
    <x v="1"/>
    <x v="0"/>
    <x v="0"/>
    <x v="1"/>
    <m/>
    <m/>
    <x v="2"/>
    <s v="Probable"/>
    <s v="Poco probable"/>
    <s v="Poco probable"/>
    <s v="Probable"/>
    <s v="Probable"/>
    <x v="2"/>
    <m/>
    <m/>
    <m/>
    <m/>
    <m/>
    <m/>
    <m/>
    <m/>
    <m/>
    <m/>
    <m/>
    <m/>
    <m/>
    <m/>
    <m/>
    <m/>
    <m/>
    <m/>
    <m/>
    <m/>
    <m/>
    <m/>
    <m/>
    <m/>
    <m/>
    <m/>
    <m/>
    <m/>
    <m/>
    <m/>
    <m/>
    <m/>
    <m/>
    <m/>
    <m/>
    <x v="0"/>
    <m/>
    <m/>
    <m/>
    <m/>
    <m/>
    <m/>
    <m/>
    <m/>
    <m/>
    <x v="1"/>
    <x v="0"/>
    <x v="1"/>
    <x v="1"/>
    <x v="1"/>
    <x v="0"/>
    <x v="0"/>
    <x v="0"/>
    <m/>
    <x v="0"/>
    <s v="USO DE EXCEL"/>
    <s v="Microsoft Excel básico y avanzado"/>
    <s v="AYUDANTE DE MECANICO"/>
    <n v="7233"/>
    <m/>
    <m/>
    <m/>
    <m/>
    <m/>
    <m/>
    <m/>
    <m/>
    <m/>
    <m/>
    <m/>
    <m/>
    <m/>
    <m/>
    <m/>
    <m/>
    <m/>
    <m/>
    <m/>
    <m/>
    <s v="No"/>
    <m/>
    <m/>
    <m/>
    <m/>
    <m/>
    <x v="0"/>
    <s v="Importante"/>
    <s v="Importante"/>
    <s v="Importante"/>
    <s v="Importante"/>
    <s v="Muy importante"/>
    <s v="Importante"/>
    <s v="Muy importante"/>
    <s v="Ninguna"/>
    <m/>
    <x v="1"/>
    <x v="1"/>
    <x v="0"/>
    <x v="0"/>
    <x v="2"/>
    <x v="0"/>
    <x v="1"/>
    <x v="0"/>
    <x v="1"/>
    <x v="0"/>
    <x v="0"/>
    <x v="0"/>
    <m/>
    <s v="Jefe / Encargado (no propietario)"/>
    <m/>
    <n v="8"/>
    <n v="14"/>
    <s v="Completo"/>
    <m/>
    <m/>
    <m/>
    <m/>
    <m/>
    <m/>
    <m/>
    <s v="51 y más personas ocupadas"/>
    <s v="51 y más personas ocupadas"/>
    <x v="2"/>
    <s v="Comercio"/>
    <x v="0"/>
    <x v="0"/>
    <x v="1"/>
    <x v="1"/>
    <x v="0"/>
    <x v="0"/>
    <x v="0"/>
    <x v="0"/>
    <x v="0"/>
    <x v="0"/>
    <x v="1"/>
    <x v="0"/>
    <x v="0"/>
    <x v="0"/>
    <x v="0"/>
    <x v="0"/>
    <x v="0"/>
    <x v="0"/>
    <x v="0"/>
    <x v="1"/>
    <x v="0"/>
    <x v="1"/>
    <x v="0"/>
    <x v="0"/>
    <x v="1"/>
    <x v="0"/>
    <x v="0"/>
    <s v="OFIMATICA"/>
    <m/>
    <m/>
    <m/>
    <m/>
    <m/>
    <s v="TIC"/>
    <m/>
    <m/>
    <m/>
    <m/>
    <m/>
    <n v="12.869565217391299"/>
    <x v="1"/>
    <x v="1"/>
    <x v="0"/>
    <x v="0"/>
    <x v="0"/>
    <s v="Total"/>
  </r>
  <r>
    <n v="36832"/>
    <x v="0"/>
    <x v="0"/>
    <s v="Recoleta"/>
    <n v="55101"/>
    <s v="SERVICIO DE ALOJAMIENTO EN HOTEL"/>
    <s v="Servicio"/>
    <s v="Restaurantes y hoteles"/>
    <s v="Micro (5 a 10 personas ocupadas)"/>
    <n v="6062024"/>
    <n v="6"/>
    <s v="Junio"/>
    <s v="Año Resultado Final"/>
    <n v="8"/>
    <n v="16"/>
    <n v="10072024"/>
    <n v="10"/>
    <s v="Julio"/>
    <s v="Año Resultado Final"/>
    <n v="2004"/>
    <n v="19"/>
    <x v="0"/>
    <s v="SERVICIO DE ALOJAMIENTO EN HOTEL"/>
    <s v="Actividades de alojamiento en hoteles"/>
    <s v="Único"/>
    <x v="0"/>
    <m/>
    <m/>
    <n v="10"/>
    <n v="10"/>
    <n v="3"/>
    <n v="7"/>
    <n v="39.805970149253696"/>
    <n v="92.8805970149253"/>
    <n v="0"/>
    <n v="0"/>
    <n v="0"/>
    <n v="0"/>
    <n v="79.611940298507392"/>
    <n v="0"/>
    <n v="0"/>
    <n v="0"/>
    <n v="53.074626865671597"/>
    <n v="0"/>
    <n v="0"/>
    <n v="0"/>
    <n v="132.686567164179"/>
    <n v="10"/>
    <n v="0"/>
    <n v="0"/>
    <n v="0"/>
    <n v="0"/>
    <n v="6"/>
    <n v="0"/>
    <n v="0"/>
    <n v="0"/>
    <n v="4"/>
    <n v="0"/>
    <n v="0"/>
    <n v="0"/>
    <n v="10"/>
    <x v="0"/>
    <m/>
    <m/>
    <x v="0"/>
    <s v="Decisión del directorio/propietarios de la empresa"/>
    <m/>
    <x v="0"/>
    <m/>
    <m/>
    <x v="0"/>
    <m/>
    <m/>
    <x v="0"/>
    <m/>
    <m/>
    <x v="0"/>
    <m/>
    <m/>
    <m/>
    <m/>
    <m/>
    <m/>
    <m/>
    <m/>
    <m/>
    <m/>
    <m/>
    <m/>
    <m/>
    <m/>
    <m/>
    <m/>
    <m/>
    <m/>
    <m/>
    <m/>
    <m/>
    <m/>
    <m/>
    <m/>
    <m/>
    <m/>
    <m/>
    <m/>
    <m/>
    <m/>
    <m/>
    <m/>
    <m/>
    <m/>
    <m/>
    <m/>
    <m/>
    <m/>
    <m/>
    <m/>
    <m/>
    <m/>
    <m/>
    <m/>
    <m/>
    <m/>
    <m/>
    <m/>
    <m/>
    <m/>
    <x v="1"/>
    <x v="0"/>
    <x v="1"/>
    <x v="1"/>
    <x v="1"/>
    <x v="0"/>
    <x v="0"/>
    <x v="1"/>
    <x v="1"/>
    <x v="0"/>
    <x v="0"/>
    <x v="1"/>
    <x v="0"/>
    <m/>
    <m/>
    <m/>
    <m/>
    <m/>
    <m/>
    <s v="Recomendaciones de trabajadores de la empresa u otros actores"/>
    <m/>
    <m/>
    <m/>
    <s v="Contactos personales del empleador"/>
    <m/>
    <m/>
    <m/>
    <x v="0"/>
    <x v="0"/>
    <x v="0"/>
    <x v="1"/>
    <x v="0"/>
    <x v="1"/>
    <x v="0"/>
    <x v="2"/>
    <x v="1"/>
    <x v="1"/>
    <s v="Ninguna"/>
    <m/>
    <m/>
    <m/>
    <m/>
    <m/>
    <m/>
    <x v="1"/>
    <m/>
    <m/>
    <x v="1"/>
    <m/>
    <m/>
    <m/>
    <x v="1"/>
    <x v="1"/>
    <x v="1"/>
    <x v="1"/>
    <x v="1"/>
    <x v="1"/>
    <m/>
    <m/>
    <x v="2"/>
    <s v="Poco probable"/>
    <s v="Poco probable"/>
    <s v="Poco probable"/>
    <s v="Poco probable"/>
    <s v="Probable"/>
    <x v="2"/>
    <m/>
    <m/>
    <m/>
    <m/>
    <m/>
    <m/>
    <m/>
    <m/>
    <m/>
    <m/>
    <m/>
    <m/>
    <m/>
    <m/>
    <m/>
    <m/>
    <m/>
    <m/>
    <m/>
    <m/>
    <m/>
    <m/>
    <m/>
    <m/>
    <m/>
    <m/>
    <m/>
    <m/>
    <m/>
    <m/>
    <m/>
    <m/>
    <m/>
    <m/>
    <m/>
    <x v="0"/>
    <m/>
    <m/>
    <m/>
    <m/>
    <m/>
    <m/>
    <m/>
    <m/>
    <m/>
    <x v="1"/>
    <x v="1"/>
    <x v="1"/>
    <x v="1"/>
    <x v="1"/>
    <x v="0"/>
    <x v="0"/>
    <x v="0"/>
    <m/>
    <x v="0"/>
    <s v="CURSO DE OFIMATICA"/>
    <s v="Operación básica de computadoras"/>
    <s v="RECEPCIONISTA DE HOTEL"/>
    <n v="4224"/>
    <m/>
    <m/>
    <m/>
    <m/>
    <m/>
    <m/>
    <m/>
    <m/>
    <m/>
    <m/>
    <m/>
    <m/>
    <m/>
    <m/>
    <m/>
    <m/>
    <m/>
    <m/>
    <m/>
    <m/>
    <s v="No"/>
    <m/>
    <m/>
    <m/>
    <m/>
    <m/>
    <x v="3"/>
    <s v="Importante"/>
    <s v="Importante"/>
    <s v="Importante"/>
    <s v="Muy importante"/>
    <s v="Importante"/>
    <s v="Importante"/>
    <s v="Importante"/>
    <s v="Ninguna"/>
    <m/>
    <x v="0"/>
    <x v="1"/>
    <x v="1"/>
    <x v="1"/>
    <x v="0"/>
    <x v="0"/>
    <x v="1"/>
    <x v="1"/>
    <x v="0"/>
    <x v="1"/>
    <x v="0"/>
    <x v="0"/>
    <m/>
    <s v="Jefe / Encargado (no propietario)"/>
    <m/>
    <n v="18"/>
    <n v="24"/>
    <s v="Completo"/>
    <m/>
    <m/>
    <m/>
    <m/>
    <m/>
    <m/>
    <m/>
    <s v="5 a 10 personas ocupadas"/>
    <s v="5 a 10 personas ocupadas"/>
    <x v="0"/>
    <s v="Restaurantes y hoteles"/>
    <x v="0"/>
    <x v="0"/>
    <x v="0"/>
    <x v="0"/>
    <x v="0"/>
    <x v="0"/>
    <x v="0"/>
    <x v="0"/>
    <x v="0"/>
    <x v="0"/>
    <x v="1"/>
    <x v="0"/>
    <x v="0"/>
    <x v="0"/>
    <x v="0"/>
    <x v="0"/>
    <x v="0"/>
    <x v="0"/>
    <x v="0"/>
    <x v="1"/>
    <x v="0"/>
    <x v="0"/>
    <x v="0"/>
    <x v="0"/>
    <x v="0"/>
    <x v="0"/>
    <x v="0"/>
    <s v="OFIMATICA"/>
    <m/>
    <m/>
    <m/>
    <m/>
    <m/>
    <s v="TIC"/>
    <m/>
    <m/>
    <m/>
    <m/>
    <m/>
    <n v="13.268656716417899"/>
    <x v="0"/>
    <x v="0"/>
    <x v="1"/>
    <x v="0"/>
    <x v="0"/>
    <s v="Total"/>
  </r>
  <r>
    <n v="36885"/>
    <x v="0"/>
    <x v="0"/>
    <s v="Santisima Trinidad"/>
    <n v="70201"/>
    <s v="SERVICIO DE CONSULTORIA Y ASESORAMIENTO EMPRESARIAL EN MATERIA DE GESTION"/>
    <s v="Servicio"/>
    <s v="Servicios a las empresas"/>
    <s v="Grandes (con 51 o más personas ocupadas)"/>
    <n v="4062024"/>
    <n v="4"/>
    <s v="Junio"/>
    <s v="Año Resultado Final"/>
    <n v="11"/>
    <n v="32"/>
    <n v="25062024"/>
    <n v="25"/>
    <s v="Junio"/>
    <s v="Año Resultado Final"/>
    <n v="1997"/>
    <n v="26"/>
    <x v="2"/>
    <s v="CONSULTORIA DE RECURSOS HUMANOS"/>
    <s v="Actividades relacionadas con el suministro de empleo"/>
    <s v="Casa Matriz"/>
    <x v="1"/>
    <n v="3"/>
    <n v="1"/>
    <n v="1000"/>
    <n v="632"/>
    <n v="302"/>
    <n v="330"/>
    <n v="302"/>
    <n v="330"/>
    <n v="0"/>
    <n v="0"/>
    <n v="0"/>
    <n v="0"/>
    <n v="532"/>
    <n v="0"/>
    <n v="0"/>
    <n v="0"/>
    <n v="92"/>
    <n v="5"/>
    <n v="3"/>
    <n v="0"/>
    <n v="632"/>
    <n v="632"/>
    <n v="0"/>
    <n v="0"/>
    <n v="0"/>
    <n v="0"/>
    <n v="532"/>
    <n v="0"/>
    <n v="0"/>
    <n v="0"/>
    <n v="92"/>
    <n v="5"/>
    <n v="3"/>
    <n v="0"/>
    <n v="632"/>
    <x v="0"/>
    <m/>
    <m/>
    <x v="1"/>
    <m/>
    <m/>
    <x v="0"/>
    <m/>
    <m/>
    <x v="0"/>
    <m/>
    <m/>
    <x v="0"/>
    <m/>
    <m/>
    <x v="1"/>
    <m/>
    <n v="9334"/>
    <s v="REPOSITORES DE SUPERMERCADO"/>
    <s v="Sí"/>
    <s v="No"/>
    <s v="Sí"/>
    <n v="9333"/>
    <s v="OPERARIO DE DEPOSITO"/>
    <s v="No"/>
    <s v="Sí"/>
    <s v="Sí"/>
    <n v="2431"/>
    <s v="EJECUTIVO DE VENTAS"/>
    <s v="Sí"/>
    <s v="No"/>
    <m/>
    <m/>
    <m/>
    <m/>
    <m/>
    <m/>
    <m/>
    <m/>
    <m/>
    <m/>
    <m/>
    <m/>
    <s v="Candidatos que no aceptaron las condiciones laborales ofrecidas (ubicación, horario, remuneración)"/>
    <m/>
    <m/>
    <m/>
    <m/>
    <m/>
    <m/>
    <m/>
    <m/>
    <m/>
    <m/>
    <m/>
    <m/>
    <s v="Capacitar a los trabajadores actuales para que puedan cumplir funciones que estaban asignadas a esa vacante"/>
    <m/>
    <s v="Utilizar tecnología o maquinaria para sustituir el trabajo de la vacante"/>
    <m/>
    <m/>
    <s v="Redefinir el perfil y características de la vacante"/>
    <s v="Aumentar los esfuerzos en el reclutamiento (más divulgación de la vacante, más bolsas de empleo)"/>
    <m/>
    <m/>
    <m/>
    <x v="0"/>
    <x v="1"/>
    <x v="0"/>
    <x v="0"/>
    <x v="0"/>
    <x v="0"/>
    <x v="0"/>
    <x v="1"/>
    <x v="0"/>
    <x v="0"/>
    <x v="0"/>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m/>
    <s v="Banco de currículos de la empresa"/>
    <m/>
    <m/>
    <x v="0"/>
    <x v="0"/>
    <x v="0"/>
    <x v="1"/>
    <x v="0"/>
    <x v="1"/>
    <x v="0"/>
    <x v="0"/>
    <x v="0"/>
    <x v="1"/>
    <s v="Ninguna"/>
    <m/>
    <m/>
    <m/>
    <m/>
    <m/>
    <m/>
    <x v="1"/>
    <m/>
    <m/>
    <x v="2"/>
    <m/>
    <m/>
    <m/>
    <x v="0"/>
    <x v="0"/>
    <x v="1"/>
    <x v="1"/>
    <x v="0"/>
    <x v="1"/>
    <m/>
    <m/>
    <x v="2"/>
    <s v="Poco probable"/>
    <s v="Poco probable"/>
    <s v="Poco probable"/>
    <s v="Probable"/>
    <s v="Probable"/>
    <x v="0"/>
    <s v="repositores de supermercados"/>
    <n v="9334"/>
    <n v="10"/>
    <n v="20"/>
    <s v="NR"/>
    <s v="NR"/>
    <s v="NR"/>
    <s v="ejecutivos de ventas"/>
    <n v="2431"/>
    <n v="15"/>
    <n v="15"/>
    <s v="NR"/>
    <s v="NR"/>
    <s v="NR"/>
    <s v="ingenieros electrónicos mecanicos"/>
    <n v="2152"/>
    <n v="12"/>
    <n v="20"/>
    <n v="20"/>
    <n v="10"/>
    <n v="12"/>
    <m/>
    <m/>
    <m/>
    <m/>
    <m/>
    <m/>
    <m/>
    <m/>
    <m/>
    <m/>
    <m/>
    <m/>
    <m/>
    <m/>
    <x v="0"/>
    <m/>
    <m/>
    <m/>
    <m/>
    <m/>
    <m/>
    <m/>
    <m/>
    <m/>
    <x v="1"/>
    <x v="1"/>
    <x v="1"/>
    <x v="0"/>
    <x v="0"/>
    <x v="0"/>
    <x v="0"/>
    <x v="0"/>
    <m/>
    <x v="0"/>
    <s v="TECNICO EN UTILIZACION DE APLICACIONES APP"/>
    <s v="Desarrollo de aplicaciones orientadas al marketing"/>
    <s v="REPOSITORES DE SUPERMERCADO"/>
    <n v="9334"/>
    <s v="GESTION DE PUNTOS DE VENTAS"/>
    <s v="Técnicas de ventas"/>
    <s v="REPOSITORES DE SUPERMERCADOS"/>
    <n v="9334"/>
    <m/>
    <m/>
    <m/>
    <m/>
    <m/>
    <m/>
    <m/>
    <m/>
    <m/>
    <m/>
    <m/>
    <m/>
    <m/>
    <m/>
    <m/>
    <m/>
    <s v="Si"/>
    <s v="No"/>
    <m/>
    <m/>
    <m/>
    <m/>
    <x v="0"/>
    <s v="Muy importante"/>
    <s v="Importante"/>
    <s v="Muy importante"/>
    <s v="Importante"/>
    <s v="Muy importante"/>
    <s v="Muy importante"/>
    <s v="Muy importante"/>
    <s v="Ninguna"/>
    <m/>
    <x v="1"/>
    <x v="2"/>
    <x v="0"/>
    <x v="0"/>
    <x v="0"/>
    <x v="1"/>
    <x v="0"/>
    <x v="0"/>
    <x v="0"/>
    <x v="0"/>
    <x v="0"/>
    <x v="0"/>
    <m/>
    <s v="Jefe / Encargado (no propietario)"/>
    <m/>
    <n v="9"/>
    <n v="23"/>
    <s v="Completo"/>
    <m/>
    <m/>
    <m/>
    <m/>
    <m/>
    <m/>
    <m/>
    <s v="51 y más personas ocupadas"/>
    <s v="51 y más personas ocupadas"/>
    <x v="0"/>
    <s v="Servicios a las empresas"/>
    <x v="0"/>
    <x v="1"/>
    <x v="0"/>
    <x v="0"/>
    <x v="0"/>
    <x v="0"/>
    <x v="0"/>
    <x v="0"/>
    <x v="1"/>
    <x v="0"/>
    <x v="0"/>
    <x v="0"/>
    <x v="0"/>
    <x v="0"/>
    <x v="0"/>
    <x v="0"/>
    <x v="0"/>
    <x v="1"/>
    <x v="0"/>
    <x v="1"/>
    <x v="0"/>
    <x v="1"/>
    <x v="0"/>
    <x v="0"/>
    <x v="0"/>
    <x v="0"/>
    <x v="1"/>
    <s v="USO DE SISTEMAS Y SOFTWARE ESPECIALIZADOS"/>
    <s v="VENTA"/>
    <m/>
    <m/>
    <m/>
    <m/>
    <s v="TIC"/>
    <s v="ADMINISTRACIÓN Y GESTIÓN"/>
    <m/>
    <m/>
    <m/>
    <m/>
    <n v="1"/>
    <x v="2"/>
    <x v="2"/>
    <x v="0"/>
    <x v="0"/>
    <x v="0"/>
    <s v="Total"/>
  </r>
  <r>
    <n v="36989"/>
    <x v="0"/>
    <x v="0"/>
    <s v="Recoleta"/>
    <n v="43210"/>
    <s v="SERVICIOS DE INSTALACIONES DE SISTEMA DE VIGILANCIA POR CIRCUITO CERRADO"/>
    <s v="Industria"/>
    <s v="Construcción"/>
    <s v="Pequeñas (11 a 30 personas ocupadas)"/>
    <n v="4072024"/>
    <n v="4"/>
    <s v="Julio"/>
    <s v="Año Resultado Final"/>
    <n v="9"/>
    <n v="35"/>
    <n v="22072024"/>
    <n v="22"/>
    <s v="Julio"/>
    <s v="Año Resultado Final"/>
    <n v="2014"/>
    <n v="9"/>
    <x v="3"/>
    <s v="SERVICIO DE IMPRESION SOBRE DIVERSOS MATERIALES"/>
    <s v="Actividades de impresión"/>
    <s v="Único"/>
    <x v="0"/>
    <m/>
    <m/>
    <n v="5"/>
    <n v="5"/>
    <n v="3"/>
    <n v="2"/>
    <n v="28.818181818181834"/>
    <n v="19.212121212121222"/>
    <n v="0"/>
    <n v="0"/>
    <n v="0"/>
    <n v="0"/>
    <n v="28.818181818181834"/>
    <n v="0"/>
    <n v="0"/>
    <n v="0"/>
    <n v="9.6060606060606109"/>
    <n v="9.6060606060606109"/>
    <n v="0"/>
    <n v="0"/>
    <n v="48.030303030303052"/>
    <n v="5"/>
    <n v="0"/>
    <n v="0"/>
    <n v="0"/>
    <n v="0"/>
    <n v="3"/>
    <n v="0"/>
    <n v="0"/>
    <n v="0"/>
    <n v="1"/>
    <n v="1"/>
    <n v="0"/>
    <n v="0"/>
    <n v="5"/>
    <x v="0"/>
    <m/>
    <m/>
    <x v="1"/>
    <m/>
    <m/>
    <x v="0"/>
    <m/>
    <m/>
    <x v="0"/>
    <m/>
    <m/>
    <x v="0"/>
    <m/>
    <m/>
    <x v="1"/>
    <m/>
    <n v="2431"/>
    <s v="ENCARGADA DEL DEPARTAMENTO COMERCIAL"/>
    <s v="Sí"/>
    <s v="No"/>
    <s v="Sí"/>
    <n v="7322"/>
    <s v="PLOTEADOR"/>
    <s v="Sí"/>
    <s v="No"/>
    <s v="No"/>
    <m/>
    <m/>
    <m/>
    <m/>
    <m/>
    <m/>
    <m/>
    <m/>
    <m/>
    <m/>
    <m/>
    <m/>
    <m/>
    <m/>
    <m/>
    <m/>
    <m/>
    <m/>
    <m/>
    <m/>
    <m/>
    <m/>
    <m/>
    <m/>
    <m/>
    <m/>
    <m/>
    <m/>
    <m/>
    <m/>
    <m/>
    <m/>
    <m/>
    <m/>
    <m/>
    <m/>
    <m/>
    <m/>
    <m/>
    <x v="0"/>
    <x v="0"/>
    <x v="0"/>
    <x v="0"/>
    <x v="0"/>
    <x v="0"/>
    <x v="0"/>
    <x v="1"/>
    <x v="0"/>
    <x v="0"/>
    <x v="0"/>
    <x v="1"/>
    <x v="0"/>
    <m/>
    <m/>
    <m/>
    <s v="Redes sociales de la empresa (Facebook, Twitter, Instagram, etc)"/>
    <m/>
    <m/>
    <s v="Recomendaciones de trabajadores de la empresa u otros actores"/>
    <m/>
    <m/>
    <m/>
    <s v="Contactos personales del empleador"/>
    <m/>
    <m/>
    <m/>
    <x v="0"/>
    <x v="0"/>
    <x v="0"/>
    <x v="1"/>
    <x v="0"/>
    <x v="0"/>
    <x v="0"/>
    <x v="2"/>
    <x v="1"/>
    <x v="1"/>
    <s v="Ninguna"/>
    <m/>
    <m/>
    <m/>
    <m/>
    <m/>
    <m/>
    <x v="0"/>
    <m/>
    <m/>
    <x v="1"/>
    <m/>
    <m/>
    <m/>
    <x v="1"/>
    <x v="1"/>
    <x v="1"/>
    <x v="0"/>
    <x v="0"/>
    <x v="1"/>
    <m/>
    <m/>
    <x v="2"/>
    <s v="Probable"/>
    <s v="Poco probable"/>
    <s v="Poco probable"/>
    <s v="Probable"/>
    <s v="Probable"/>
    <x v="0"/>
    <s v="ploteador"/>
    <n v="7322"/>
    <n v="1"/>
    <n v="1"/>
    <n v="1"/>
    <n v="1"/>
    <n v="1"/>
    <s v="encargado de impresiones"/>
    <n v="7322"/>
    <n v="0"/>
    <n v="1"/>
    <n v="0"/>
    <n v="1"/>
    <n v="0"/>
    <s v="auxiliar comercial"/>
    <n v="3322"/>
    <n v="0"/>
    <n v="1"/>
    <n v="0"/>
    <n v="1"/>
    <n v="0"/>
    <m/>
    <m/>
    <m/>
    <m/>
    <m/>
    <m/>
    <m/>
    <m/>
    <m/>
    <m/>
    <m/>
    <m/>
    <m/>
    <m/>
    <x v="0"/>
    <m/>
    <m/>
    <m/>
    <m/>
    <m/>
    <m/>
    <m/>
    <m/>
    <m/>
    <x v="0"/>
    <x v="0"/>
    <x v="0"/>
    <x v="0"/>
    <x v="1"/>
    <x v="1"/>
    <x v="0"/>
    <x v="0"/>
    <m/>
    <x v="0"/>
    <s v="MANEJO DEL PROGRAMA SAP (CONTABLE)"/>
    <s v="Herramientas digitales para la gestión y productividad"/>
    <s v="ADMINISTRADORA"/>
    <n v="2421"/>
    <s v="HABILIDADES DE VENTA"/>
    <s v="Técnicas de ventas"/>
    <s v="VENDEDORA EN REDES"/>
    <n v="5244"/>
    <s v="MEJORA DE LAS HABILIDADES DE DISEÑO GRAFICO"/>
    <s v="Diseño gráfico"/>
    <s v="IMPRESOR"/>
    <n v="7322"/>
    <s v="HABILIDADES DE ATENCIÓN AL CLIENTE"/>
    <s v="Técnicas de recepción y atención al cliente"/>
    <s v="VENDEDORA DE REDES"/>
    <n v="5244"/>
    <m/>
    <m/>
    <m/>
    <m/>
    <m/>
    <m/>
    <m/>
    <m/>
    <s v="Si"/>
    <s v="Si"/>
    <s v="Si"/>
    <s v="No"/>
    <m/>
    <m/>
    <x v="1"/>
    <s v="Importante"/>
    <s v="Importante"/>
    <s v="Importante"/>
    <s v="Importante"/>
    <s v="Importante"/>
    <s v="Importante"/>
    <s v="Importante"/>
    <s v="Ninguna"/>
    <m/>
    <x v="2"/>
    <x v="1"/>
    <x v="0"/>
    <x v="0"/>
    <x v="0"/>
    <x v="0"/>
    <x v="0"/>
    <x v="1"/>
    <x v="0"/>
    <x v="0"/>
    <x v="0"/>
    <x v="0"/>
    <m/>
    <s v="Administrador/Contador"/>
    <m/>
    <n v="8"/>
    <n v="3"/>
    <s v="Completo"/>
    <m/>
    <m/>
    <m/>
    <m/>
    <m/>
    <m/>
    <m/>
    <s v="5 a 10 personas ocupadas"/>
    <s v="5 a 10 personas ocupadas"/>
    <x v="1"/>
    <s v="Manufactura"/>
    <x v="0"/>
    <x v="1"/>
    <x v="0"/>
    <x v="0"/>
    <x v="0"/>
    <x v="0"/>
    <x v="1"/>
    <x v="0"/>
    <x v="0"/>
    <x v="0"/>
    <x v="1"/>
    <x v="1"/>
    <x v="0"/>
    <x v="0"/>
    <x v="0"/>
    <x v="1"/>
    <x v="0"/>
    <x v="0"/>
    <x v="0"/>
    <x v="0"/>
    <x v="0"/>
    <x v="1"/>
    <x v="1"/>
    <x v="0"/>
    <x v="1"/>
    <x v="0"/>
    <x v="0"/>
    <s v="USO DE SISTEMAS Y SOFTWARE ESPECIALIZADOS"/>
    <s v="VENTA"/>
    <s v="INDUSTRIAS GRÁFICAS"/>
    <s v="ATENCIÓN AL CLIENTE, RECEPCIÓN"/>
    <m/>
    <m/>
    <s v="TIC"/>
    <s v="ADMINISTRACIÓN Y GESTIÓN"/>
    <s v="INDUSTRIAS GRÁFICAS"/>
    <s v="ADMINISTRACIÓN Y GESTIÓN"/>
    <m/>
    <m/>
    <n v="9.6060606060606109"/>
    <x v="1"/>
    <x v="1"/>
    <x v="0"/>
    <x v="0"/>
    <x v="0"/>
    <s v="Total"/>
  </r>
  <r>
    <n v="37011"/>
    <x v="0"/>
    <x v="0"/>
    <s v="Recoleta"/>
    <n v="55101"/>
    <s v="SERVICIOS DE ALOJAMIENTO EN HOTELES"/>
    <s v="Servicio"/>
    <s v="Restaurantes y hoteles"/>
    <s v="Grandes (con 51 o más personas ocupadas)"/>
    <n v="11062024"/>
    <n v="11"/>
    <s v="Junio"/>
    <s v="Año Resultado Final"/>
    <n v="11"/>
    <n v="22"/>
    <n v="2072024"/>
    <n v="2"/>
    <s v="Julio"/>
    <s v="Año Resultado Final"/>
    <n v="2004"/>
    <n v="19"/>
    <x v="0"/>
    <s v="SERVICIOS DE ALOJAMIENTO EN HOTEL"/>
    <s v="Actividades de alojamiento en hoteles"/>
    <s v="Único"/>
    <x v="0"/>
    <m/>
    <m/>
    <n v="92"/>
    <n v="92"/>
    <n v="48"/>
    <n v="44"/>
    <n v="380.44444444444463"/>
    <n v="348.74074074074093"/>
    <n v="0"/>
    <n v="0"/>
    <n v="0"/>
    <n v="0"/>
    <n v="103.03703703703709"/>
    <n v="39.629629629629648"/>
    <n v="0"/>
    <n v="0"/>
    <n v="546.88888888888914"/>
    <n v="39.629629629629648"/>
    <n v="0"/>
    <n v="0"/>
    <n v="729.18518518518556"/>
    <n v="92"/>
    <n v="0"/>
    <n v="0"/>
    <n v="0"/>
    <n v="0"/>
    <n v="13"/>
    <n v="5"/>
    <n v="0"/>
    <n v="0"/>
    <n v="69"/>
    <n v="5"/>
    <n v="0"/>
    <n v="0"/>
    <n v="92"/>
    <x v="0"/>
    <m/>
    <m/>
    <x v="1"/>
    <m/>
    <m/>
    <x v="0"/>
    <m/>
    <m/>
    <x v="0"/>
    <m/>
    <m/>
    <x v="0"/>
    <m/>
    <m/>
    <x v="1"/>
    <m/>
    <n v="5131"/>
    <s v="MOZOS"/>
    <s v="Sí"/>
    <s v="Sí"/>
    <s v="Sí"/>
    <n v="9412"/>
    <s v="(STEWARD) LAVAPLATOS"/>
    <s v="Sí"/>
    <s v="Sí"/>
    <s v="Sí"/>
    <n v="4224"/>
    <s v="RECEPCIONISTA"/>
    <s v="Sí"/>
    <s v="Sí"/>
    <s v="Candidatos sin capacitación o habilidades técnicas necesarios"/>
    <m/>
    <m/>
    <m/>
    <s v="Candidatos que no aceptaron las condiciones laborales ofrecidas (ubicación, horario, remuneración)"/>
    <m/>
    <m/>
    <m/>
    <m/>
    <s v="Candidatos sin habilidades blandas o socioemocionales (proactividad, actitud de aprendizaje, compromiso, entre otros)"/>
    <m/>
    <m/>
    <s v="Candidatos que no aceptaron las condiciones laborales ofrecidas (ubicación, horario, remuneración)"/>
    <m/>
    <m/>
    <m/>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s v="Otra"/>
    <s v="MANEJO IDIOMA INGLES"/>
    <m/>
    <s v="Capacitar a los trabajadores actuales para que puedan cumplir funciones que estaban asignadas a esa vacante"/>
    <m/>
    <m/>
    <s v="Externalizar el trabajo por fuera de la empresa (outsourcing)"/>
    <m/>
    <m/>
    <s v="Aumentar los esfuerzos en el reclutamiento (más divulgación de la vacante, más bolsas de empleo)"/>
    <m/>
    <m/>
    <m/>
    <x v="1"/>
    <x v="0"/>
    <x v="1"/>
    <x v="1"/>
    <x v="0"/>
    <x v="1"/>
    <x v="0"/>
    <x v="0"/>
    <x v="1"/>
    <x v="0"/>
    <x v="0"/>
    <x v="0"/>
    <x v="0"/>
    <m/>
    <m/>
    <s v="Plataforma web privada gratuita (Bolsas de trabajo) (excluyendo redes sociales)"/>
    <m/>
    <m/>
    <m/>
    <s v="Recomendaciones de trabajadores de la empresa u otros actores"/>
    <s v="Contratación de empresas de reclutamiento"/>
    <s v="Ferias de empleo"/>
    <m/>
    <m/>
    <s v="Banco de currículos de la empresa"/>
    <m/>
    <m/>
    <x v="0"/>
    <x v="0"/>
    <x v="0"/>
    <x v="1"/>
    <x v="0"/>
    <x v="1"/>
    <x v="0"/>
    <x v="2"/>
    <x v="2"/>
    <x v="2"/>
    <s v="Ninguna"/>
    <m/>
    <m/>
    <m/>
    <m/>
    <m/>
    <m/>
    <x v="1"/>
    <m/>
    <m/>
    <x v="1"/>
    <m/>
    <m/>
    <m/>
    <x v="1"/>
    <x v="1"/>
    <x v="1"/>
    <x v="1"/>
    <x v="1"/>
    <x v="1"/>
    <m/>
    <m/>
    <x v="2"/>
    <s v="Poco probable"/>
    <s v="Poco probable"/>
    <s v="Poco probable"/>
    <s v="Probable"/>
    <s v="Probable"/>
    <x v="0"/>
    <s v="manager limpiador"/>
    <n v="9112"/>
    <n v="1"/>
    <n v="0"/>
    <n v="0"/>
    <n v="0"/>
    <n v="0"/>
    <s v="mozos"/>
    <n v="5131"/>
    <n v="1"/>
    <n v="0"/>
    <n v="0"/>
    <n v="1"/>
    <n v="0"/>
    <s v="manager from office (gerente de oficina)"/>
    <n v="1411"/>
    <n v="0"/>
    <n v="0"/>
    <n v="0"/>
    <n v="1"/>
    <n v="0"/>
    <m/>
    <m/>
    <m/>
    <m/>
    <m/>
    <m/>
    <m/>
    <m/>
    <m/>
    <m/>
    <m/>
    <m/>
    <m/>
    <m/>
    <x v="0"/>
    <m/>
    <m/>
    <m/>
    <m/>
    <m/>
    <m/>
    <m/>
    <m/>
    <m/>
    <x v="1"/>
    <x v="0"/>
    <x v="0"/>
    <x v="0"/>
    <x v="1"/>
    <x v="1"/>
    <x v="0"/>
    <x v="0"/>
    <m/>
    <x v="0"/>
    <s v="MANEJO DE ELECTRICIDAD"/>
    <s v="Electricidad"/>
    <s v="AUXILIAR DE MANTENIMIENTO"/>
    <n v="9622"/>
    <s v="TECNICAS ESPECIFICAS EN REFRIGERACION"/>
    <s v="Técnicas de refrigeracion y climatización"/>
    <s v="AUXILIAR DE MANTENIMIENTO"/>
    <n v="9622"/>
    <s v="MANEJO INGLES AVANZADO"/>
    <s v="Idiomas"/>
    <s v="MOZOS"/>
    <n v="5131"/>
    <s v="MANEJO DE INGLES AVANZADO"/>
    <s v="Idiomas"/>
    <s v="MUCAMAS"/>
    <n v="9112"/>
    <m/>
    <m/>
    <m/>
    <m/>
    <m/>
    <m/>
    <m/>
    <m/>
    <s v="Si"/>
    <s v="Si"/>
    <s v="Si"/>
    <s v="No"/>
    <m/>
    <m/>
    <x v="1"/>
    <s v="Importante"/>
    <s v="Importante"/>
    <s v="Importante"/>
    <s v="Muy importante"/>
    <s v="Muy importante"/>
    <s v="Muy importante"/>
    <s v="Muy importante"/>
    <s v="Ninguna"/>
    <m/>
    <x v="2"/>
    <x v="2"/>
    <x v="0"/>
    <x v="1"/>
    <x v="1"/>
    <x v="1"/>
    <x v="0"/>
    <x v="0"/>
    <x v="0"/>
    <x v="0"/>
    <x v="0"/>
    <x v="0"/>
    <m/>
    <s v="Otro"/>
    <s v="GENERALISTA DE RRHH"/>
    <n v="18"/>
    <n v="34"/>
    <s v="Completo"/>
    <m/>
    <m/>
    <m/>
    <m/>
    <m/>
    <m/>
    <m/>
    <s v="51 y más personas ocupadas"/>
    <s v="51 y más personas ocupadas"/>
    <x v="0"/>
    <s v="Restaurantes y hoteles"/>
    <x v="0"/>
    <x v="0"/>
    <x v="0"/>
    <x v="1"/>
    <x v="1"/>
    <x v="0"/>
    <x v="0"/>
    <x v="0"/>
    <x v="1"/>
    <x v="1"/>
    <x v="1"/>
    <x v="0"/>
    <x v="0"/>
    <x v="1"/>
    <x v="0"/>
    <x v="0"/>
    <x v="0"/>
    <x v="1"/>
    <x v="0"/>
    <x v="1"/>
    <x v="0"/>
    <x v="1"/>
    <x v="1"/>
    <x v="0"/>
    <x v="0"/>
    <x v="0"/>
    <x v="1"/>
    <s v="ELECTRICIDAD Y ELECTRONICA"/>
    <s v="ELECTRICIDAD Y ELECTRONICA"/>
    <s v="IDIOMAS"/>
    <s v="IDIOMAS"/>
    <m/>
    <m/>
    <s v="ELECTRICIDAD Y ELECTRONICA"/>
    <s v="ELECTRICIDAD Y ELECTRONICA"/>
    <s v="IDIOMAS"/>
    <s v="IDIOMAS"/>
    <m/>
    <m/>
    <n v="7.92592592592593"/>
    <x v="1"/>
    <x v="2"/>
    <x v="1"/>
    <x v="0"/>
    <x v="0"/>
    <s v="Total"/>
  </r>
  <r>
    <n v="37028"/>
    <x v="0"/>
    <x v="0"/>
    <s v="Recoleta"/>
    <n v="85420"/>
    <s v="SERVICOS DE ENSEÑANZA DE DANZA"/>
    <s v="Servicio"/>
    <s v="Servicios a los hogares"/>
    <s v="Micro (5 a 10 personas ocupadas)"/>
    <n v="11062024"/>
    <n v="11"/>
    <s v="Junio"/>
    <s v="Año Resultado Final"/>
    <n v="8"/>
    <n v="47"/>
    <n v="17062024"/>
    <n v="17"/>
    <s v="Junio"/>
    <s v="Año Resultado Final"/>
    <n v="2009"/>
    <n v="14"/>
    <x v="0"/>
    <s v="SERVICIOS DE ENSEÑANZA DE DANZA"/>
    <s v="Educación cultural"/>
    <s v="Único"/>
    <x v="0"/>
    <m/>
    <m/>
    <n v="7"/>
    <n v="7"/>
    <n v="3"/>
    <n v="4"/>
    <n v="39.805970149253696"/>
    <n v="53.074626865671597"/>
    <n v="0"/>
    <n v="0"/>
    <n v="0"/>
    <n v="0"/>
    <n v="0"/>
    <n v="0"/>
    <n v="0"/>
    <n v="0"/>
    <n v="39.805970149253696"/>
    <n v="0"/>
    <n v="53.074626865671597"/>
    <n v="0"/>
    <n v="92.8805970149253"/>
    <n v="7"/>
    <n v="0"/>
    <n v="0"/>
    <n v="0"/>
    <n v="0"/>
    <n v="0"/>
    <n v="0"/>
    <n v="0"/>
    <n v="0"/>
    <n v="3"/>
    <n v="0"/>
    <n v="4"/>
    <n v="0"/>
    <n v="7"/>
    <x v="0"/>
    <m/>
    <m/>
    <x v="0"/>
    <s v="Decisión del directorio/propietarios de la empresa"/>
    <m/>
    <x v="0"/>
    <m/>
    <m/>
    <x v="0"/>
    <m/>
    <m/>
    <x v="0"/>
    <m/>
    <m/>
    <x v="0"/>
    <m/>
    <m/>
    <m/>
    <m/>
    <m/>
    <m/>
    <m/>
    <m/>
    <m/>
    <m/>
    <m/>
    <m/>
    <m/>
    <m/>
    <m/>
    <m/>
    <m/>
    <m/>
    <m/>
    <m/>
    <m/>
    <m/>
    <m/>
    <m/>
    <m/>
    <m/>
    <m/>
    <m/>
    <m/>
    <m/>
    <m/>
    <m/>
    <m/>
    <m/>
    <m/>
    <m/>
    <m/>
    <m/>
    <m/>
    <m/>
    <m/>
    <m/>
    <m/>
    <m/>
    <m/>
    <m/>
    <m/>
    <m/>
    <m/>
    <m/>
    <x v="0"/>
    <x v="0"/>
    <x v="0"/>
    <x v="0"/>
    <x v="0"/>
    <x v="0"/>
    <x v="0"/>
    <x v="0"/>
    <x v="0"/>
    <x v="1"/>
    <x v="1"/>
    <x v="0"/>
    <x v="0"/>
    <m/>
    <m/>
    <m/>
    <m/>
    <m/>
    <m/>
    <m/>
    <m/>
    <m/>
    <m/>
    <s v="Contactos personales del empleador"/>
    <m/>
    <m/>
    <m/>
    <x v="0"/>
    <x v="0"/>
    <x v="0"/>
    <x v="0"/>
    <x v="0"/>
    <x v="2"/>
    <x v="0"/>
    <x v="0"/>
    <x v="1"/>
    <x v="1"/>
    <s v="Ninguna"/>
    <m/>
    <m/>
    <m/>
    <m/>
    <s v="Transformación de competencia"/>
    <m/>
    <x v="1"/>
    <m/>
    <m/>
    <x v="1"/>
    <m/>
    <m/>
    <m/>
    <x v="0"/>
    <x v="1"/>
    <x v="1"/>
    <x v="0"/>
    <x v="1"/>
    <x v="1"/>
    <m/>
    <m/>
    <x v="2"/>
    <s v="Poco probable"/>
    <s v="Poco probable"/>
    <s v="Poco probable"/>
    <s v="Poco probable"/>
    <s v="Poco probable"/>
    <x v="0"/>
    <s v="Profesor de acrodans"/>
    <n v="2355"/>
    <n v="1"/>
    <n v="0"/>
    <n v="0"/>
    <n v="0"/>
    <n v="0"/>
    <m/>
    <m/>
    <m/>
    <m/>
    <m/>
    <m/>
    <m/>
    <m/>
    <m/>
    <m/>
    <m/>
    <m/>
    <m/>
    <m/>
    <m/>
    <m/>
    <m/>
    <m/>
    <m/>
    <m/>
    <m/>
    <m/>
    <m/>
    <m/>
    <m/>
    <m/>
    <m/>
    <m/>
    <x v="0"/>
    <m/>
    <m/>
    <m/>
    <m/>
    <m/>
    <m/>
    <m/>
    <m/>
    <m/>
    <x v="0"/>
    <x v="0"/>
    <x v="0"/>
    <x v="0"/>
    <x v="0"/>
    <x v="1"/>
    <x v="0"/>
    <x v="0"/>
    <m/>
    <x v="0"/>
    <s v="TALLER EDUCACION EN DANZA INFANTIL"/>
    <s v="OTROS"/>
    <s v="PROFESOR DE DANZA INFANTIL EN ACRODANS"/>
    <n v="2355"/>
    <m/>
    <m/>
    <m/>
    <m/>
    <m/>
    <m/>
    <m/>
    <m/>
    <m/>
    <m/>
    <m/>
    <m/>
    <m/>
    <m/>
    <m/>
    <m/>
    <m/>
    <m/>
    <m/>
    <m/>
    <s v="No"/>
    <m/>
    <m/>
    <m/>
    <m/>
    <m/>
    <x v="0"/>
    <s v="Muy importante"/>
    <s v="Muy importante"/>
    <s v="Importante"/>
    <s v="Muy importante"/>
    <s v="Importante"/>
    <s v="Muy importante"/>
    <s v="Importante"/>
    <s v="Ninguna"/>
    <m/>
    <x v="2"/>
    <x v="2"/>
    <x v="0"/>
    <x v="0"/>
    <x v="2"/>
    <x v="0"/>
    <x v="0"/>
    <x v="1"/>
    <x v="1"/>
    <x v="1"/>
    <x v="0"/>
    <x v="0"/>
    <m/>
    <s v="Dueño o propietario"/>
    <m/>
    <n v="17"/>
    <n v="26"/>
    <s v="Completo"/>
    <m/>
    <m/>
    <m/>
    <m/>
    <m/>
    <m/>
    <s v="LA INFORMANTE INFORMO QUE EL MINISTERIO DE EDUCACION LES LIMITA BASTANTE EL ACCESO A CAPACITACIONES, PERO QUE SI HAY APERTURA, NO TENDRIA INCONVENIENTES PARA TRABAJAR CON SINAFOCAL. TAMBIEN COMENTO QUE EN SU AREA LA IMPLEMENTACION DE TECNOLOGIAS NO ES MUY NECESARIA."/>
    <s v="5 a 10 personas ocupadas"/>
    <s v="5 a 10 personas ocupadas"/>
    <x v="0"/>
    <s v="Servicios a los hogares"/>
    <x v="0"/>
    <x v="0"/>
    <x v="0"/>
    <x v="0"/>
    <x v="0"/>
    <x v="0"/>
    <x v="0"/>
    <x v="0"/>
    <x v="0"/>
    <x v="0"/>
    <x v="0"/>
    <x v="0"/>
    <x v="0"/>
    <x v="0"/>
    <x v="0"/>
    <x v="0"/>
    <x v="0"/>
    <x v="0"/>
    <x v="0"/>
    <x v="0"/>
    <x v="0"/>
    <x v="1"/>
    <x v="0"/>
    <x v="0"/>
    <x v="0"/>
    <x v="0"/>
    <x v="0"/>
    <s v="SERVICIOS EDUCATIVOS"/>
    <m/>
    <m/>
    <m/>
    <m/>
    <m/>
    <s v="SERVICIOS EDUCATIVOS"/>
    <m/>
    <m/>
    <m/>
    <m/>
    <m/>
    <n v="13.268656716417899"/>
    <x v="0"/>
    <x v="0"/>
    <x v="0"/>
    <x v="0"/>
    <x v="0"/>
    <s v="Total"/>
  </r>
  <r>
    <n v="37142"/>
    <x v="0"/>
    <x v="0"/>
    <s v="Recoleta"/>
    <n v="47521"/>
    <s v="VENTA AL POR MENOR DE ARTICULOS DE FERRETERIA"/>
    <s v="Comercio"/>
    <s v="Comercio"/>
    <s v="Micro (5 a 10 personas ocupadas)"/>
    <n v="11062024"/>
    <n v="11"/>
    <s v="Junio"/>
    <s v="Año Resultado Final"/>
    <n v="13"/>
    <n v="45"/>
    <n v="12062024"/>
    <n v="12"/>
    <s v="Junio"/>
    <s v="Año Resultado Final"/>
    <n v="1994"/>
    <n v="29"/>
    <x v="2"/>
    <s v="VENTA AL POR MENOR DE ARTICULOS DE FERRETERIA"/>
    <s v="Comercio al por menor de artículos de ferretería"/>
    <s v="Único"/>
    <x v="0"/>
    <m/>
    <m/>
    <n v="8"/>
    <n v="8"/>
    <n v="6"/>
    <n v="2"/>
    <n v="136.5"/>
    <n v="45.5"/>
    <n v="0"/>
    <n v="0"/>
    <n v="68.25"/>
    <n v="22.75"/>
    <n v="68.25"/>
    <n v="0"/>
    <n v="0"/>
    <n v="0"/>
    <n v="22.75"/>
    <n v="0"/>
    <n v="0"/>
    <n v="0"/>
    <n v="182"/>
    <n v="8"/>
    <n v="0"/>
    <n v="0"/>
    <n v="3"/>
    <n v="1"/>
    <n v="3"/>
    <n v="0"/>
    <n v="0"/>
    <n v="0"/>
    <n v="1"/>
    <n v="0"/>
    <n v="0"/>
    <n v="0"/>
    <n v="8"/>
    <x v="0"/>
    <m/>
    <m/>
    <x v="1"/>
    <m/>
    <m/>
    <x v="0"/>
    <m/>
    <m/>
    <x v="0"/>
    <m/>
    <m/>
    <x v="0"/>
    <m/>
    <m/>
    <x v="0"/>
    <m/>
    <m/>
    <m/>
    <m/>
    <m/>
    <m/>
    <m/>
    <m/>
    <m/>
    <m/>
    <m/>
    <m/>
    <m/>
    <m/>
    <m/>
    <m/>
    <m/>
    <m/>
    <m/>
    <m/>
    <m/>
    <m/>
    <m/>
    <m/>
    <m/>
    <m/>
    <m/>
    <m/>
    <m/>
    <m/>
    <m/>
    <m/>
    <m/>
    <m/>
    <m/>
    <m/>
    <m/>
    <m/>
    <m/>
    <m/>
    <m/>
    <m/>
    <m/>
    <m/>
    <m/>
    <m/>
    <m/>
    <m/>
    <m/>
    <m/>
    <x v="0"/>
    <x v="0"/>
    <x v="0"/>
    <x v="0"/>
    <x v="0"/>
    <x v="1"/>
    <x v="0"/>
    <x v="0"/>
    <x v="0"/>
    <x v="0"/>
    <x v="0"/>
    <x v="1"/>
    <x v="0"/>
    <m/>
    <m/>
    <m/>
    <m/>
    <m/>
    <m/>
    <s v="Recomendaciones de trabajadores de la empresa u otros actores"/>
    <m/>
    <m/>
    <m/>
    <m/>
    <m/>
    <m/>
    <m/>
    <x v="0"/>
    <x v="0"/>
    <x v="1"/>
    <x v="2"/>
    <x v="0"/>
    <x v="2"/>
    <x v="0"/>
    <x v="0"/>
    <x v="1"/>
    <x v="1"/>
    <s v="Ninguna"/>
    <m/>
    <m/>
    <m/>
    <s v="Transformación de competencia"/>
    <m/>
    <m/>
    <x v="1"/>
    <m/>
    <m/>
    <x v="1"/>
    <m/>
    <m/>
    <m/>
    <x v="0"/>
    <x v="1"/>
    <x v="1"/>
    <x v="1"/>
    <x v="1"/>
    <x v="1"/>
    <m/>
    <m/>
    <x v="1"/>
    <s v="Probable"/>
    <s v="Poco probable"/>
    <s v="Poco probable"/>
    <s v="Poco probable"/>
    <s v="Muy probable"/>
    <x v="2"/>
    <m/>
    <m/>
    <m/>
    <m/>
    <m/>
    <m/>
    <m/>
    <m/>
    <m/>
    <m/>
    <m/>
    <m/>
    <m/>
    <m/>
    <m/>
    <m/>
    <m/>
    <m/>
    <m/>
    <m/>
    <m/>
    <m/>
    <m/>
    <m/>
    <m/>
    <m/>
    <m/>
    <m/>
    <m/>
    <m/>
    <m/>
    <m/>
    <m/>
    <m/>
    <m/>
    <x v="0"/>
    <m/>
    <m/>
    <m/>
    <m/>
    <m/>
    <m/>
    <m/>
    <m/>
    <m/>
    <x v="0"/>
    <x v="0"/>
    <x v="0"/>
    <x v="0"/>
    <x v="1"/>
    <x v="1"/>
    <x v="0"/>
    <x v="0"/>
    <m/>
    <x v="1"/>
    <m/>
    <m/>
    <m/>
    <m/>
    <m/>
    <m/>
    <m/>
    <m/>
    <m/>
    <m/>
    <m/>
    <m/>
    <m/>
    <m/>
    <m/>
    <m/>
    <m/>
    <m/>
    <m/>
    <m/>
    <m/>
    <m/>
    <m/>
    <m/>
    <m/>
    <m/>
    <m/>
    <m/>
    <m/>
    <m/>
    <x v="0"/>
    <s v="Muy importante"/>
    <s v="Importante"/>
    <s v="Importante"/>
    <s v="Muy importante"/>
    <s v="Importante"/>
    <s v="Muy importante"/>
    <s v="Muy importante"/>
    <s v="Ninguna"/>
    <m/>
    <x v="2"/>
    <x v="2"/>
    <x v="0"/>
    <x v="0"/>
    <x v="2"/>
    <x v="0"/>
    <x v="1"/>
    <x v="0"/>
    <x v="0"/>
    <x v="0"/>
    <x v="0"/>
    <x v="0"/>
    <m/>
    <s v="Jefe / Encargado (no propietario)"/>
    <m/>
    <n v="9"/>
    <n v="4"/>
    <s v="Completo"/>
    <m/>
    <m/>
    <m/>
    <m/>
    <m/>
    <m/>
    <m/>
    <s v="5 a 10 personas ocupadas"/>
    <s v="5 a 10 personas ocupadas"/>
    <x v="2"/>
    <s v="Comercio"/>
    <x v="0"/>
    <x v="0"/>
    <x v="0"/>
    <x v="0"/>
    <x v="0"/>
    <x v="0"/>
    <x v="0"/>
    <x v="0"/>
    <x v="0"/>
    <x v="0"/>
    <x v="1"/>
    <x v="0"/>
    <x v="0"/>
    <x v="0"/>
    <x v="0"/>
    <x v="0"/>
    <x v="0"/>
    <x v="0"/>
    <x v="0"/>
    <x v="1"/>
    <x v="0"/>
    <x v="1"/>
    <x v="0"/>
    <x v="0"/>
    <x v="0"/>
    <x v="0"/>
    <x v="0"/>
    <m/>
    <m/>
    <m/>
    <m/>
    <m/>
    <m/>
    <m/>
    <m/>
    <m/>
    <m/>
    <m/>
    <m/>
    <n v="22.75"/>
    <x v="0"/>
    <x v="0"/>
    <x v="0"/>
    <x v="0"/>
    <x v="1"/>
    <s v="Total"/>
  </r>
  <r>
    <n v="37470"/>
    <x v="0"/>
    <x v="0"/>
    <s v="Recoleta"/>
    <n v="13920"/>
    <s v="CONFECCION DE TOLDOS DE TELA"/>
    <s v="Industria"/>
    <s v="Manufactura"/>
    <s v="Pequeñas (11 a 30 personas ocupadas)"/>
    <n v="5062024"/>
    <n v="5"/>
    <s v="Junio"/>
    <s v="Año Resultado Final"/>
    <n v="8"/>
    <n v="42"/>
    <n v="9072024"/>
    <n v="9"/>
    <s v="Julio"/>
    <s v="Año Resultado Final"/>
    <n v="1992"/>
    <n v="31"/>
    <x v="1"/>
    <s v="ELABORACION DE TOLDOS MOTORIZADOS FIJOS CORTINAS  DE PLASTICO"/>
    <s v="Fabricación de productos metálicos para uso estructural"/>
    <s v="Único"/>
    <x v="0"/>
    <m/>
    <m/>
    <n v="19"/>
    <n v="19"/>
    <n v="10"/>
    <n v="9"/>
    <n v="79.787234042553209"/>
    <n v="71.808510638297889"/>
    <n v="0"/>
    <n v="0"/>
    <n v="0"/>
    <n v="0"/>
    <n v="103.72340425531917"/>
    <n v="0"/>
    <n v="0"/>
    <n v="0"/>
    <n v="39.893617021276604"/>
    <n v="7.9787234042553203"/>
    <n v="0"/>
    <n v="0"/>
    <n v="151.59574468085108"/>
    <n v="19"/>
    <n v="0"/>
    <n v="0"/>
    <n v="0"/>
    <n v="0"/>
    <n v="13"/>
    <n v="0"/>
    <n v="0"/>
    <n v="0"/>
    <n v="5"/>
    <n v="1"/>
    <n v="0"/>
    <n v="0"/>
    <n v="19"/>
    <x v="0"/>
    <m/>
    <m/>
    <x v="1"/>
    <m/>
    <m/>
    <x v="0"/>
    <m/>
    <m/>
    <x v="0"/>
    <m/>
    <m/>
    <x v="0"/>
    <m/>
    <m/>
    <x v="0"/>
    <m/>
    <m/>
    <m/>
    <m/>
    <m/>
    <m/>
    <m/>
    <m/>
    <m/>
    <m/>
    <m/>
    <m/>
    <m/>
    <m/>
    <m/>
    <m/>
    <m/>
    <m/>
    <m/>
    <m/>
    <m/>
    <m/>
    <m/>
    <m/>
    <m/>
    <m/>
    <m/>
    <m/>
    <m/>
    <m/>
    <m/>
    <m/>
    <m/>
    <m/>
    <m/>
    <m/>
    <m/>
    <m/>
    <m/>
    <m/>
    <m/>
    <m/>
    <m/>
    <m/>
    <m/>
    <m/>
    <m/>
    <m/>
    <m/>
    <m/>
    <x v="1"/>
    <x v="0"/>
    <x v="0"/>
    <x v="0"/>
    <x v="1"/>
    <x v="0"/>
    <x v="1"/>
    <x v="1"/>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2"/>
    <x v="0"/>
    <x v="1"/>
    <x v="0"/>
    <x v="0"/>
    <x v="1"/>
    <x v="1"/>
    <s v="Ninguna"/>
    <m/>
    <m/>
    <m/>
    <m/>
    <m/>
    <m/>
    <x v="1"/>
    <m/>
    <m/>
    <x v="1"/>
    <m/>
    <m/>
    <m/>
    <x v="1"/>
    <x v="1"/>
    <x v="1"/>
    <x v="1"/>
    <x v="1"/>
    <x v="1"/>
    <m/>
    <m/>
    <x v="1"/>
    <s v="Probable"/>
    <s v="Poco probable"/>
    <s v="Poco probable"/>
    <s v="Probable"/>
    <s v="Probable"/>
    <x v="2"/>
    <m/>
    <m/>
    <m/>
    <m/>
    <m/>
    <m/>
    <m/>
    <m/>
    <m/>
    <m/>
    <m/>
    <m/>
    <m/>
    <m/>
    <m/>
    <m/>
    <m/>
    <m/>
    <m/>
    <m/>
    <m/>
    <m/>
    <m/>
    <m/>
    <m/>
    <m/>
    <m/>
    <m/>
    <m/>
    <m/>
    <m/>
    <m/>
    <m/>
    <m/>
    <m/>
    <x v="0"/>
    <m/>
    <m/>
    <m/>
    <m/>
    <m/>
    <m/>
    <m/>
    <m/>
    <m/>
    <x v="0"/>
    <x v="0"/>
    <x v="0"/>
    <x v="0"/>
    <x v="1"/>
    <x v="1"/>
    <x v="0"/>
    <x v="0"/>
    <m/>
    <x v="0"/>
    <s v="TECNCAS DE TOLDOS MOTORIZADOS"/>
    <s v="Herreria"/>
    <s v="HERRERO"/>
    <n v="7221"/>
    <m/>
    <m/>
    <m/>
    <m/>
    <m/>
    <m/>
    <m/>
    <m/>
    <m/>
    <m/>
    <m/>
    <m/>
    <m/>
    <m/>
    <m/>
    <m/>
    <m/>
    <m/>
    <m/>
    <m/>
    <s v="No"/>
    <m/>
    <m/>
    <m/>
    <m/>
    <m/>
    <x v="0"/>
    <s v="Muy importante"/>
    <s v="Muy importante"/>
    <s v="Muy importante"/>
    <s v="Muy importante"/>
    <s v="Muy importante"/>
    <s v="Muy importante"/>
    <s v="Muy importante"/>
    <s v="Ninguna"/>
    <m/>
    <x v="0"/>
    <x v="2"/>
    <x v="0"/>
    <x v="1"/>
    <x v="0"/>
    <x v="0"/>
    <x v="0"/>
    <x v="0"/>
    <x v="0"/>
    <x v="0"/>
    <x v="0"/>
    <x v="0"/>
    <m/>
    <s v="Jefe / Encargado (no propietario)"/>
    <m/>
    <n v="11"/>
    <n v="32"/>
    <s v="Completo"/>
    <m/>
    <m/>
    <m/>
    <m/>
    <m/>
    <m/>
    <m/>
    <s v="11 a 30 personas ocupadas"/>
    <s v="11 a 30 personas ocupadas"/>
    <x v="1"/>
    <s v="Manufactura"/>
    <x v="0"/>
    <x v="0"/>
    <x v="0"/>
    <x v="0"/>
    <x v="0"/>
    <x v="0"/>
    <x v="0"/>
    <x v="0"/>
    <x v="0"/>
    <x v="0"/>
    <x v="1"/>
    <x v="0"/>
    <x v="0"/>
    <x v="0"/>
    <x v="0"/>
    <x v="0"/>
    <x v="0"/>
    <x v="0"/>
    <x v="0"/>
    <x v="1"/>
    <x v="0"/>
    <x v="1"/>
    <x v="0"/>
    <x v="0"/>
    <x v="1"/>
    <x v="0"/>
    <x v="0"/>
    <s v="MECANICA Y METALES"/>
    <m/>
    <m/>
    <m/>
    <m/>
    <m/>
    <s v="MECANICA Y METALES"/>
    <m/>
    <m/>
    <m/>
    <m/>
    <m/>
    <n v="7.9787234042553203"/>
    <x v="0"/>
    <x v="0"/>
    <x v="1"/>
    <x v="0"/>
    <x v="0"/>
    <s v="Total"/>
  </r>
  <r>
    <n v="37502"/>
    <x v="0"/>
    <x v="0"/>
    <s v="Recoleta"/>
    <n v="25110"/>
    <s v="FABRICACION DE ESTRUCTURAS Y PARTES METALICAS PARA LA CONSTRUCCION"/>
    <s v="Industria"/>
    <s v="Manufactura"/>
    <s v="Micro (5 a 10 personas ocupadas)"/>
    <n v="15072024"/>
    <n v="15"/>
    <s v="Julio"/>
    <s v="Año Resultado Final"/>
    <n v="15"/>
    <n v="25"/>
    <n v="26072024"/>
    <n v="26"/>
    <s v="Julio"/>
    <s v="Año Resultado Final"/>
    <n v="1975"/>
    <n v="48"/>
    <x v="1"/>
    <s v="SERVICIOS DE CORTE Y PLEGADO DE CHAPAS PARA LA CONSTRUCCION"/>
    <s v="Mecanizado; tratamiento y revestimiento de metales"/>
    <s v="Único"/>
    <x v="0"/>
    <m/>
    <m/>
    <n v="8"/>
    <n v="8"/>
    <n v="7"/>
    <n v="1"/>
    <n v="67.242424242424278"/>
    <n v="9.6060606060606109"/>
    <n v="0"/>
    <n v="0"/>
    <n v="0"/>
    <n v="0"/>
    <n v="67.242424242424278"/>
    <n v="0"/>
    <n v="0"/>
    <n v="0"/>
    <n v="0"/>
    <n v="9.6060606060606109"/>
    <n v="0"/>
    <n v="0"/>
    <n v="76.848484848484887"/>
    <n v="8"/>
    <n v="0"/>
    <n v="0"/>
    <n v="0"/>
    <n v="0"/>
    <n v="7"/>
    <n v="0"/>
    <n v="0"/>
    <n v="0"/>
    <n v="0"/>
    <n v="1"/>
    <n v="0"/>
    <n v="0"/>
    <n v="8"/>
    <x v="1"/>
    <s v="Decisión del directorio/propietarios de la empresa"/>
    <m/>
    <x v="1"/>
    <m/>
    <m/>
    <x v="0"/>
    <m/>
    <m/>
    <x v="0"/>
    <m/>
    <m/>
    <x v="0"/>
    <m/>
    <m/>
    <x v="1"/>
    <m/>
    <n v="7221"/>
    <s v="AUXILIAR DE HERRERIA"/>
    <s v="No"/>
    <s v="No"/>
    <s v="No"/>
    <m/>
    <m/>
    <m/>
    <m/>
    <m/>
    <m/>
    <m/>
    <m/>
    <m/>
    <m/>
    <m/>
    <m/>
    <m/>
    <m/>
    <m/>
    <m/>
    <m/>
    <m/>
    <m/>
    <m/>
    <m/>
    <m/>
    <m/>
    <m/>
    <m/>
    <m/>
    <m/>
    <m/>
    <m/>
    <m/>
    <m/>
    <m/>
    <m/>
    <m/>
    <m/>
    <m/>
    <m/>
    <m/>
    <m/>
    <m/>
    <m/>
    <m/>
    <m/>
    <m/>
    <x v="0"/>
    <x v="0"/>
    <x v="0"/>
    <x v="0"/>
    <x v="0"/>
    <x v="1"/>
    <x v="0"/>
    <x v="0"/>
    <x v="0"/>
    <x v="0"/>
    <x v="0"/>
    <x v="1"/>
    <x v="0"/>
    <m/>
    <m/>
    <m/>
    <m/>
    <m/>
    <m/>
    <s v="Recomendaciones de trabajadores de la empresa u otros actores"/>
    <m/>
    <m/>
    <m/>
    <s v="Contactos personales del empleador"/>
    <m/>
    <m/>
    <m/>
    <x v="0"/>
    <x v="0"/>
    <x v="0"/>
    <x v="2"/>
    <x v="0"/>
    <x v="2"/>
    <x v="0"/>
    <x v="0"/>
    <x v="1"/>
    <x v="1"/>
    <s v="Ninguna"/>
    <m/>
    <m/>
    <m/>
    <m/>
    <m/>
    <m/>
    <x v="1"/>
    <m/>
    <m/>
    <x v="1"/>
    <m/>
    <m/>
    <m/>
    <x v="1"/>
    <x v="1"/>
    <x v="1"/>
    <x v="1"/>
    <x v="1"/>
    <x v="1"/>
    <m/>
    <m/>
    <x v="2"/>
    <s v="Probable"/>
    <s v="Poco probable"/>
    <s v="Poco probable"/>
    <s v="Probable"/>
    <s v="Muy probable"/>
    <x v="0"/>
    <s v="auxiliar de herreria"/>
    <n v="7221"/>
    <n v="1"/>
    <n v="1"/>
    <n v="1"/>
    <n v="1"/>
    <n v="1"/>
    <s v="herreros profesionales"/>
    <n v="7221"/>
    <n v="0"/>
    <n v="1"/>
    <n v="0"/>
    <n v="1"/>
    <n v="1"/>
    <s v="Operario Doblador"/>
    <n v="8122"/>
    <n v="0"/>
    <n v="1"/>
    <n v="0"/>
    <n v="0"/>
    <n v="0"/>
    <m/>
    <m/>
    <m/>
    <m/>
    <m/>
    <m/>
    <m/>
    <m/>
    <m/>
    <m/>
    <m/>
    <m/>
    <m/>
    <m/>
    <x v="0"/>
    <m/>
    <m/>
    <m/>
    <m/>
    <m/>
    <m/>
    <m/>
    <m/>
    <m/>
    <x v="1"/>
    <x v="1"/>
    <x v="1"/>
    <x v="1"/>
    <x v="0"/>
    <x v="0"/>
    <x v="0"/>
    <x v="1"/>
    <m/>
    <x v="0"/>
    <s v="MEJORA DE LAS HABILIDADES DE SOLDADURA DE ACERO INOXIDABLE"/>
    <s v="Soldadura"/>
    <s v="HERRERO PROFESIONAL"/>
    <n v="7221"/>
    <m/>
    <m/>
    <m/>
    <m/>
    <m/>
    <m/>
    <m/>
    <m/>
    <m/>
    <m/>
    <m/>
    <m/>
    <m/>
    <m/>
    <m/>
    <m/>
    <m/>
    <m/>
    <m/>
    <m/>
    <s v="No"/>
    <m/>
    <m/>
    <m/>
    <m/>
    <m/>
    <x v="0"/>
    <s v="Importante"/>
    <s v="Importante"/>
    <s v="Importante"/>
    <s v="Importante"/>
    <s v="Importante"/>
    <s v="Importante"/>
    <s v="Importante"/>
    <s v="Ninguna"/>
    <m/>
    <x v="0"/>
    <x v="2"/>
    <x v="0"/>
    <x v="0"/>
    <x v="2"/>
    <x v="0"/>
    <x v="0"/>
    <x v="1"/>
    <x v="0"/>
    <x v="0"/>
    <x v="0"/>
    <x v="0"/>
    <m/>
    <s v="Gerente / Directivo"/>
    <m/>
    <n v="7"/>
    <n v="54"/>
    <s v="Completo"/>
    <m/>
    <m/>
    <m/>
    <m/>
    <m/>
    <m/>
    <m/>
    <s v="5 a 10 personas ocupadas"/>
    <s v="5 a 10 personas ocupadas"/>
    <x v="1"/>
    <s v="Manufactura"/>
    <x v="0"/>
    <x v="0"/>
    <x v="0"/>
    <x v="0"/>
    <x v="0"/>
    <x v="0"/>
    <x v="1"/>
    <x v="0"/>
    <x v="0"/>
    <x v="0"/>
    <x v="1"/>
    <x v="0"/>
    <x v="0"/>
    <x v="0"/>
    <x v="0"/>
    <x v="1"/>
    <x v="1"/>
    <x v="0"/>
    <x v="0"/>
    <x v="1"/>
    <x v="0"/>
    <x v="1"/>
    <x v="0"/>
    <x v="0"/>
    <x v="1"/>
    <x v="0"/>
    <x v="0"/>
    <s v="MECANICA Y METALES"/>
    <m/>
    <m/>
    <m/>
    <m/>
    <m/>
    <s v="MECANICA Y METALES"/>
    <m/>
    <m/>
    <m/>
    <m/>
    <m/>
    <n v="9.6060606060606109"/>
    <x v="2"/>
    <x v="1"/>
    <x v="1"/>
    <x v="2"/>
    <x v="0"/>
    <s v="Total"/>
  </r>
  <r>
    <n v="37540"/>
    <x v="0"/>
    <x v="0"/>
    <s v="Recoleta"/>
    <n v="47521"/>
    <s v="VENTA DE ARTICULOS DE FERRETERIA AL POR MENOR"/>
    <s v="Comercio"/>
    <s v="Comercio"/>
    <s v="Micro (5 a 10 personas ocupadas)"/>
    <n v="4072024"/>
    <n v="4"/>
    <s v="Julio"/>
    <s v="Año Resultado Final"/>
    <n v="16"/>
    <n v="18"/>
    <n v="4072024"/>
    <n v="4"/>
    <s v="Julio"/>
    <s v="Año Resultado Final"/>
    <n v="1974"/>
    <n v="49"/>
    <x v="1"/>
    <s v="VENTA DE ARTICULOS DE FERRETERIA AL POR MENOR"/>
    <s v="Comercio al por menor de artículos de ferretería"/>
    <s v="Único"/>
    <x v="0"/>
    <m/>
    <m/>
    <n v="5"/>
    <n v="5"/>
    <n v="4"/>
    <n v="1"/>
    <n v="91"/>
    <n v="22.75"/>
    <n v="0"/>
    <n v="0"/>
    <n v="0"/>
    <n v="0"/>
    <n v="45.5"/>
    <n v="0"/>
    <n v="0"/>
    <n v="0"/>
    <n v="45.5"/>
    <n v="22.75"/>
    <n v="0"/>
    <n v="0"/>
    <n v="113.75"/>
    <n v="5"/>
    <n v="0"/>
    <n v="0"/>
    <n v="0"/>
    <n v="0"/>
    <n v="2"/>
    <n v="0"/>
    <n v="0"/>
    <n v="0"/>
    <n v="2"/>
    <n v="1"/>
    <n v="0"/>
    <n v="0"/>
    <n v="5"/>
    <x v="0"/>
    <m/>
    <m/>
    <x v="1"/>
    <m/>
    <m/>
    <x v="0"/>
    <m/>
    <m/>
    <x v="0"/>
    <m/>
    <m/>
    <x v="0"/>
    <m/>
    <m/>
    <x v="1"/>
    <m/>
    <n v="9333"/>
    <s v="AUXILIAR DE FERRETERIA"/>
    <s v="Sí"/>
    <s v="No"/>
    <s v="No"/>
    <m/>
    <m/>
    <m/>
    <m/>
    <m/>
    <m/>
    <m/>
    <m/>
    <m/>
    <m/>
    <m/>
    <m/>
    <m/>
    <m/>
    <m/>
    <m/>
    <m/>
    <m/>
    <m/>
    <m/>
    <m/>
    <m/>
    <m/>
    <m/>
    <m/>
    <m/>
    <m/>
    <m/>
    <m/>
    <m/>
    <m/>
    <m/>
    <m/>
    <m/>
    <m/>
    <m/>
    <m/>
    <m/>
    <m/>
    <m/>
    <m/>
    <m/>
    <m/>
    <m/>
    <x v="0"/>
    <x v="0"/>
    <x v="0"/>
    <x v="0"/>
    <x v="1"/>
    <x v="0"/>
    <x v="0"/>
    <x v="1"/>
    <x v="1"/>
    <x v="0"/>
    <x v="1"/>
    <x v="1"/>
    <x v="0"/>
    <m/>
    <m/>
    <m/>
    <s v="Redes sociales de la empresa (Facebook, Twitter, Instagram, etc)"/>
    <m/>
    <m/>
    <s v="Recomendaciones de trabajadores de la empresa u otros actores"/>
    <m/>
    <m/>
    <m/>
    <s v="Contactos personales del empleador"/>
    <m/>
    <m/>
    <m/>
    <x v="0"/>
    <x v="0"/>
    <x v="0"/>
    <x v="1"/>
    <x v="0"/>
    <x v="2"/>
    <x v="0"/>
    <x v="2"/>
    <x v="1"/>
    <x v="1"/>
    <s v="Ninguna"/>
    <m/>
    <m/>
    <m/>
    <m/>
    <m/>
    <m/>
    <x v="1"/>
    <m/>
    <m/>
    <x v="1"/>
    <m/>
    <m/>
    <m/>
    <x v="1"/>
    <x v="1"/>
    <x v="1"/>
    <x v="1"/>
    <x v="1"/>
    <x v="1"/>
    <m/>
    <m/>
    <x v="2"/>
    <s v="Probable"/>
    <s v="Poco probable"/>
    <s v="Poco probable"/>
    <s v="Probable"/>
    <s v="Probable"/>
    <x v="0"/>
    <s v="atencion al cliente"/>
    <n v="5223"/>
    <n v="0"/>
    <n v="1"/>
    <n v="0"/>
    <n v="1"/>
    <n v="0"/>
    <s v="vendedora en redes y call center"/>
    <n v="5244"/>
    <n v="1"/>
    <n v="0"/>
    <n v="0"/>
    <n v="0"/>
    <n v="0"/>
    <m/>
    <m/>
    <m/>
    <m/>
    <m/>
    <m/>
    <m/>
    <m/>
    <m/>
    <m/>
    <m/>
    <m/>
    <m/>
    <m/>
    <m/>
    <m/>
    <m/>
    <m/>
    <m/>
    <m/>
    <m/>
    <x v="0"/>
    <m/>
    <m/>
    <m/>
    <m/>
    <m/>
    <m/>
    <m/>
    <m/>
    <m/>
    <x v="0"/>
    <x v="0"/>
    <x v="0"/>
    <x v="0"/>
    <x v="1"/>
    <x v="1"/>
    <x v="0"/>
    <x v="0"/>
    <m/>
    <x v="0"/>
    <s v="HABILIDADES DE ATENCION AL CLIENTE"/>
    <s v="Técnicas de recepción y atención al cliente"/>
    <s v="AUXILIAR DE FERRETERIA"/>
    <n v="5223"/>
    <s v="HABILIDADES DE POST VENTA"/>
    <s v="Técnicas de procesos de postventa"/>
    <s v="VENDEDOR DE SALON"/>
    <n v="5223"/>
    <s v="HABILIDADES DE VENTA"/>
    <s v="Técnicas de ventas"/>
    <s v="VENDEDORA DE REDES Y CALL CENTER"/>
    <n v="5244"/>
    <m/>
    <m/>
    <m/>
    <m/>
    <m/>
    <m/>
    <m/>
    <m/>
    <m/>
    <m/>
    <m/>
    <m/>
    <s v="Si"/>
    <s v="Si"/>
    <s v="No"/>
    <m/>
    <m/>
    <m/>
    <x v="0"/>
    <s v="Importante"/>
    <s v="Importante"/>
    <s v="Muy importante"/>
    <s v="Muy importante"/>
    <s v="Importante"/>
    <s v="Muy importante"/>
    <s v="Muy importante"/>
    <s v="Ninguna"/>
    <m/>
    <x v="2"/>
    <x v="1"/>
    <x v="0"/>
    <x v="0"/>
    <x v="0"/>
    <x v="0"/>
    <x v="0"/>
    <x v="1"/>
    <x v="0"/>
    <x v="0"/>
    <x v="0"/>
    <x v="0"/>
    <m/>
    <s v="Dueño o propietario"/>
    <m/>
    <n v="17"/>
    <n v="12"/>
    <s v="Completo"/>
    <m/>
    <m/>
    <m/>
    <m/>
    <m/>
    <m/>
    <m/>
    <s v="5 a 10 personas ocupadas"/>
    <s v="5 a 10 personas ocupadas"/>
    <x v="2"/>
    <s v="Comercio"/>
    <x v="0"/>
    <x v="0"/>
    <x v="0"/>
    <x v="0"/>
    <x v="0"/>
    <x v="0"/>
    <x v="0"/>
    <x v="0"/>
    <x v="1"/>
    <x v="0"/>
    <x v="1"/>
    <x v="0"/>
    <x v="0"/>
    <x v="1"/>
    <x v="0"/>
    <x v="0"/>
    <x v="0"/>
    <x v="0"/>
    <x v="0"/>
    <x v="1"/>
    <x v="0"/>
    <x v="1"/>
    <x v="1"/>
    <x v="0"/>
    <x v="0"/>
    <x v="0"/>
    <x v="0"/>
    <s v="ATENCIÓN AL CLIENTE, RECEPCIÓN"/>
    <s v="VENTA"/>
    <s v="VENTA"/>
    <m/>
    <m/>
    <m/>
    <s v="ADMINISTRACIÓN Y GESTIÓN"/>
    <s v="ADMINISTRACIÓN Y GESTIÓN"/>
    <s v="ADMINISTRACIÓN Y GESTIÓN"/>
    <m/>
    <m/>
    <m/>
    <n v="22.75"/>
    <x v="1"/>
    <x v="1"/>
    <x v="1"/>
    <x v="0"/>
    <x v="0"/>
    <s v="Total"/>
  </r>
  <r>
    <n v="37697"/>
    <x v="0"/>
    <x v="0"/>
    <s v="Recoleta"/>
    <n v="43210"/>
    <s v="ACTIVIDADES DE INSTALACIONES ELECTRICAS INDUSTRIALES"/>
    <s v="Industria"/>
    <s v="Construcción"/>
    <s v="Medianas (31 a 50 personas ocupadas)"/>
    <n v="27082024"/>
    <n v="27"/>
    <s v="Agosto"/>
    <s v="Año Resultado Final"/>
    <n v="10"/>
    <n v="5"/>
    <n v="27082024"/>
    <n v="27"/>
    <s v="Agosto"/>
    <s v="Año Resultado Final"/>
    <n v="1994"/>
    <n v="29"/>
    <x v="2"/>
    <s v="ACTIVIDAD DE INSTALACIONES ELECTRICAS"/>
    <s v="Instalaciones eléctricas, electromecánicas y electrónicas"/>
    <s v="Único"/>
    <x v="0"/>
    <m/>
    <m/>
    <n v="69"/>
    <n v="69"/>
    <n v="67"/>
    <n v="2"/>
    <n v="314.38461538461524"/>
    <n v="9.3846153846153797"/>
    <n v="0"/>
    <n v="0"/>
    <n v="0"/>
    <n v="0"/>
    <n v="60.999999999999972"/>
    <n v="0"/>
    <n v="201.76923076923066"/>
    <n v="0"/>
    <n v="0"/>
    <n v="60.999999999999972"/>
    <n v="0"/>
    <n v="0"/>
    <n v="323.7692307692306"/>
    <n v="69"/>
    <n v="0"/>
    <n v="0"/>
    <n v="0"/>
    <n v="0"/>
    <n v="13"/>
    <n v="0"/>
    <n v="43"/>
    <n v="0"/>
    <n v="0"/>
    <n v="13"/>
    <n v="0"/>
    <n v="0"/>
    <n v="69"/>
    <x v="0"/>
    <m/>
    <m/>
    <x v="1"/>
    <m/>
    <m/>
    <x v="0"/>
    <m/>
    <m/>
    <x v="0"/>
    <m/>
    <m/>
    <x v="0"/>
    <m/>
    <m/>
    <x v="0"/>
    <m/>
    <m/>
    <m/>
    <m/>
    <m/>
    <m/>
    <m/>
    <m/>
    <m/>
    <m/>
    <m/>
    <m/>
    <m/>
    <m/>
    <m/>
    <m/>
    <m/>
    <m/>
    <m/>
    <m/>
    <m/>
    <m/>
    <m/>
    <m/>
    <m/>
    <m/>
    <m/>
    <m/>
    <m/>
    <m/>
    <m/>
    <m/>
    <m/>
    <m/>
    <m/>
    <m/>
    <m/>
    <m/>
    <m/>
    <m/>
    <m/>
    <m/>
    <m/>
    <m/>
    <m/>
    <m/>
    <m/>
    <m/>
    <m/>
    <m/>
    <x v="1"/>
    <x v="0"/>
    <x v="0"/>
    <x v="1"/>
    <x v="0"/>
    <x v="0"/>
    <x v="1"/>
    <x v="1"/>
    <x v="1"/>
    <x v="0"/>
    <x v="0"/>
    <x v="0"/>
    <x v="0"/>
    <m/>
    <m/>
    <m/>
    <m/>
    <m/>
    <m/>
    <s v="Recomendaciones de trabajadores de la empresa u otros actores"/>
    <m/>
    <m/>
    <m/>
    <s v="Contactos personales del empleador"/>
    <s v="Banco de currículos de la empresa"/>
    <m/>
    <m/>
    <x v="0"/>
    <x v="0"/>
    <x v="0"/>
    <x v="0"/>
    <x v="0"/>
    <x v="1"/>
    <x v="0"/>
    <x v="0"/>
    <x v="1"/>
    <x v="2"/>
    <s v="Ninguna"/>
    <m/>
    <m/>
    <m/>
    <m/>
    <s v="Ambos"/>
    <m/>
    <x v="1"/>
    <m/>
    <m/>
    <x v="1"/>
    <m/>
    <m/>
    <m/>
    <x v="1"/>
    <x v="0"/>
    <x v="1"/>
    <x v="1"/>
    <x v="1"/>
    <x v="1"/>
    <m/>
    <m/>
    <x v="2"/>
    <s v="Poco probable"/>
    <s v="Poco probable"/>
    <s v="Poco probable"/>
    <s v="Probable"/>
    <s v="Probable"/>
    <x v="2"/>
    <m/>
    <m/>
    <m/>
    <m/>
    <m/>
    <m/>
    <m/>
    <m/>
    <m/>
    <m/>
    <m/>
    <m/>
    <m/>
    <m/>
    <m/>
    <m/>
    <m/>
    <m/>
    <m/>
    <m/>
    <m/>
    <m/>
    <m/>
    <m/>
    <m/>
    <m/>
    <m/>
    <m/>
    <m/>
    <m/>
    <m/>
    <m/>
    <m/>
    <m/>
    <m/>
    <x v="0"/>
    <m/>
    <m/>
    <m/>
    <m/>
    <m/>
    <m/>
    <m/>
    <m/>
    <m/>
    <x v="1"/>
    <x v="0"/>
    <x v="1"/>
    <x v="1"/>
    <x v="0"/>
    <x v="0"/>
    <x v="0"/>
    <x v="0"/>
    <m/>
    <x v="0"/>
    <s v="CAPACITACION EN PROGRAMAS  INFORMATICOS"/>
    <s v="Redes y sistemas informáticos"/>
    <s v="TECNICOS INSTALADORES DE MONTAJE"/>
    <n v="7412"/>
    <m/>
    <m/>
    <m/>
    <m/>
    <m/>
    <m/>
    <m/>
    <m/>
    <m/>
    <m/>
    <m/>
    <m/>
    <m/>
    <m/>
    <m/>
    <m/>
    <m/>
    <m/>
    <m/>
    <m/>
    <s v="No"/>
    <m/>
    <m/>
    <m/>
    <m/>
    <m/>
    <x v="0"/>
    <s v="Importante"/>
    <s v="Importante"/>
    <s v="Importante"/>
    <s v="Importante"/>
    <s v="Muy importante"/>
    <s v="Muy importante"/>
    <s v="Muy importante"/>
    <s v="Ninguna"/>
    <m/>
    <x v="2"/>
    <x v="2"/>
    <x v="0"/>
    <x v="1"/>
    <x v="0"/>
    <x v="0"/>
    <x v="1"/>
    <x v="1"/>
    <x v="0"/>
    <x v="1"/>
    <x v="0"/>
    <x v="0"/>
    <m/>
    <s v="Jefe / Encargado (no propietario)"/>
    <m/>
    <n v="10"/>
    <n v="51"/>
    <s v="Completo"/>
    <m/>
    <m/>
    <m/>
    <m/>
    <m/>
    <m/>
    <m/>
    <s v="51 y más personas ocupadas"/>
    <s v="51 y más personas ocupadas"/>
    <x v="1"/>
    <s v="Construcción"/>
    <x v="0"/>
    <x v="0"/>
    <x v="0"/>
    <x v="0"/>
    <x v="0"/>
    <x v="0"/>
    <x v="0"/>
    <x v="0"/>
    <x v="0"/>
    <x v="0"/>
    <x v="1"/>
    <x v="0"/>
    <x v="0"/>
    <x v="0"/>
    <x v="0"/>
    <x v="0"/>
    <x v="0"/>
    <x v="0"/>
    <x v="0"/>
    <x v="1"/>
    <x v="0"/>
    <x v="1"/>
    <x v="0"/>
    <x v="0"/>
    <x v="1"/>
    <x v="0"/>
    <x v="0"/>
    <s v="OFIMATICA"/>
    <m/>
    <m/>
    <m/>
    <m/>
    <m/>
    <s v="TIC"/>
    <m/>
    <m/>
    <m/>
    <m/>
    <m/>
    <n v="4.6923076923076898"/>
    <x v="0"/>
    <x v="0"/>
    <x v="0"/>
    <x v="0"/>
    <x v="0"/>
    <s v="Total"/>
  </r>
  <r>
    <n v="37979"/>
    <x v="0"/>
    <x v="0"/>
    <s v="Recoleta"/>
    <n v="45401"/>
    <s v="VENTA AL POR MENOR DE MOTOCICLETAS"/>
    <s v="Comercio"/>
    <s v="Comercio"/>
    <s v="Grandes (con 51 o más personas ocupadas)"/>
    <n v="8072024"/>
    <n v="8"/>
    <s v="Julio"/>
    <s v="Año Resultado Final"/>
    <n v="8"/>
    <n v="39"/>
    <n v="26072024"/>
    <n v="26"/>
    <s v="Julio"/>
    <s v="Año Resultado Final"/>
    <n v="1994"/>
    <n v="29"/>
    <x v="2"/>
    <s v="FABRICACION DE CACHAPE DE METAL"/>
    <s v="Fabricación de otros equipos de transporte n.c.p."/>
    <s v="Casa Matriz"/>
    <x v="1"/>
    <n v="4"/>
    <n v="2"/>
    <n v="44"/>
    <n v="35"/>
    <n v="28"/>
    <n v="7"/>
    <n v="320.727272727274"/>
    <n v="80.1818181818185"/>
    <n v="0"/>
    <n v="0"/>
    <n v="0"/>
    <n v="0"/>
    <n v="378.00000000000148"/>
    <n v="0"/>
    <n v="0"/>
    <n v="0"/>
    <n v="11.454545454545499"/>
    <n v="11.454545454545499"/>
    <n v="0"/>
    <n v="0"/>
    <n v="400.90909090909247"/>
    <n v="35"/>
    <n v="0"/>
    <n v="0"/>
    <n v="0"/>
    <n v="0"/>
    <n v="33"/>
    <n v="0"/>
    <n v="0"/>
    <n v="0"/>
    <n v="1"/>
    <n v="1"/>
    <n v="0"/>
    <n v="0"/>
    <n v="35"/>
    <x v="0"/>
    <m/>
    <m/>
    <x v="1"/>
    <m/>
    <m/>
    <x v="0"/>
    <m/>
    <m/>
    <x v="0"/>
    <m/>
    <m/>
    <x v="0"/>
    <m/>
    <m/>
    <x v="1"/>
    <m/>
    <n v="7221"/>
    <s v="AYUDANTE DE FABRICA DE METALURGICA"/>
    <s v="Sí"/>
    <s v="No"/>
    <s v="No"/>
    <m/>
    <m/>
    <m/>
    <m/>
    <m/>
    <m/>
    <m/>
    <m/>
    <m/>
    <m/>
    <m/>
    <m/>
    <m/>
    <m/>
    <m/>
    <m/>
    <m/>
    <m/>
    <m/>
    <m/>
    <m/>
    <m/>
    <m/>
    <m/>
    <m/>
    <m/>
    <m/>
    <m/>
    <m/>
    <m/>
    <m/>
    <m/>
    <m/>
    <m/>
    <m/>
    <m/>
    <m/>
    <m/>
    <m/>
    <m/>
    <m/>
    <m/>
    <m/>
    <m/>
    <x v="1"/>
    <x v="0"/>
    <x v="0"/>
    <x v="0"/>
    <x v="0"/>
    <x v="0"/>
    <x v="0"/>
    <x v="1"/>
    <x v="1"/>
    <x v="0"/>
    <x v="1"/>
    <x v="1"/>
    <x v="0"/>
    <m/>
    <m/>
    <m/>
    <m/>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robable"/>
    <s v="Probable"/>
    <x v="2"/>
    <m/>
    <m/>
    <m/>
    <m/>
    <m/>
    <m/>
    <m/>
    <m/>
    <m/>
    <m/>
    <m/>
    <m/>
    <m/>
    <m/>
    <m/>
    <m/>
    <m/>
    <m/>
    <m/>
    <m/>
    <m/>
    <m/>
    <m/>
    <m/>
    <m/>
    <m/>
    <m/>
    <m/>
    <m/>
    <m/>
    <m/>
    <m/>
    <m/>
    <m/>
    <m/>
    <x v="0"/>
    <m/>
    <m/>
    <m/>
    <m/>
    <m/>
    <m/>
    <m/>
    <m/>
    <m/>
    <x v="0"/>
    <x v="0"/>
    <x v="0"/>
    <x v="0"/>
    <x v="1"/>
    <x v="1"/>
    <x v="0"/>
    <x v="0"/>
    <m/>
    <x v="0"/>
    <s v="CAPACITACION EN ENSAMBLE DE CASETAS"/>
    <s v="Herreria"/>
    <s v="OFICIALES METALURGICOS"/>
    <n v="7221"/>
    <s v="CAPACITACION EN PINTURA METALURGICA INDUSTRIAL"/>
    <s v="OTROS"/>
    <s v="OFICIAL DE PINTURA"/>
    <n v="7132"/>
    <m/>
    <m/>
    <m/>
    <m/>
    <m/>
    <m/>
    <m/>
    <m/>
    <m/>
    <m/>
    <m/>
    <m/>
    <m/>
    <m/>
    <m/>
    <m/>
    <s v="Si"/>
    <s v="No"/>
    <m/>
    <m/>
    <m/>
    <m/>
    <x v="3"/>
    <s v="Poco importante"/>
    <s v="Importante"/>
    <s v="Importante"/>
    <s v="Importante"/>
    <s v="Importante"/>
    <s v="Muy importante"/>
    <s v="Importante"/>
    <s v="Ninguna"/>
    <m/>
    <x v="0"/>
    <x v="1"/>
    <x v="0"/>
    <x v="1"/>
    <x v="0"/>
    <x v="0"/>
    <x v="0"/>
    <x v="0"/>
    <x v="0"/>
    <x v="0"/>
    <x v="0"/>
    <x v="0"/>
    <m/>
    <s v="Administrador/Contador"/>
    <m/>
    <n v="7"/>
    <n v="27"/>
    <s v="Completo"/>
    <m/>
    <m/>
    <m/>
    <m/>
    <m/>
    <m/>
    <m/>
    <s v="31 a 50 personas ocupadas"/>
    <s v="31 a 50 personas ocupadas"/>
    <x v="1"/>
    <s v="Manufactura"/>
    <x v="0"/>
    <x v="0"/>
    <x v="0"/>
    <x v="0"/>
    <x v="0"/>
    <x v="0"/>
    <x v="1"/>
    <x v="0"/>
    <x v="0"/>
    <x v="0"/>
    <x v="1"/>
    <x v="0"/>
    <x v="0"/>
    <x v="0"/>
    <x v="0"/>
    <x v="0"/>
    <x v="0"/>
    <x v="0"/>
    <x v="0"/>
    <x v="1"/>
    <x v="0"/>
    <x v="1"/>
    <x v="0"/>
    <x v="0"/>
    <x v="1"/>
    <x v="0"/>
    <x v="0"/>
    <s v="MECANICA Y METALES"/>
    <s v="MECANICA Y METALES"/>
    <m/>
    <m/>
    <m/>
    <m/>
    <s v="MECANICA Y METALES"/>
    <s v="MECANICA Y METALES"/>
    <m/>
    <m/>
    <m/>
    <m/>
    <n v="11.454545454545499"/>
    <x v="1"/>
    <x v="1"/>
    <x v="1"/>
    <x v="0"/>
    <x v="0"/>
    <s v="Total"/>
  </r>
  <r>
    <n v="38019"/>
    <x v="0"/>
    <x v="1"/>
    <s v="Fernando de la Mora"/>
    <n v="10919"/>
    <s v="ELABORACION DE PANIFICADOS"/>
    <s v="Industria"/>
    <s v="Manufactura"/>
    <s v="Grandes (con 51 o más personas ocupadas)"/>
    <n v="26062024"/>
    <n v="26"/>
    <s v="Junio"/>
    <s v="Año Resultado Final"/>
    <n v="14"/>
    <n v="10"/>
    <n v="22072024"/>
    <n v="22"/>
    <s v="Julio"/>
    <s v="Año Resultado Final"/>
    <n v="2006"/>
    <n v="17"/>
    <x v="0"/>
    <s v="ELABORACION DE  PRODUCTOS PANIFICADOS"/>
    <s v="Elaboración de otros productos de panadería n.c.p."/>
    <s v="Único"/>
    <x v="0"/>
    <m/>
    <m/>
    <n v="370"/>
    <n v="370"/>
    <n v="278"/>
    <n v="92"/>
    <n v="278"/>
    <n v="92"/>
    <n v="0"/>
    <n v="0"/>
    <n v="0"/>
    <n v="0"/>
    <n v="160"/>
    <n v="5"/>
    <n v="0"/>
    <n v="0"/>
    <n v="175"/>
    <n v="25"/>
    <n v="5"/>
    <n v="0"/>
    <n v="370"/>
    <n v="370"/>
    <n v="0"/>
    <n v="0"/>
    <n v="0"/>
    <n v="0"/>
    <n v="160"/>
    <n v="5"/>
    <n v="0"/>
    <n v="0"/>
    <n v="175"/>
    <n v="25"/>
    <n v="5"/>
    <n v="0"/>
    <n v="370"/>
    <x v="1"/>
    <s v="Decisión del directorio/propietarios de la empresa"/>
    <m/>
    <x v="0"/>
    <s v="Decisión del directorio/propietarios de la empresa"/>
    <m/>
    <x v="0"/>
    <m/>
    <m/>
    <x v="1"/>
    <s v="Convenios con organizaciones privadas y/o ONG"/>
    <m/>
    <x v="0"/>
    <m/>
    <m/>
    <x v="1"/>
    <m/>
    <n v="8160"/>
    <s v="OPERADOR DE MAQUINAS COCINA INDUSTRIAL"/>
    <s v="Sí"/>
    <s v="Sí"/>
    <s v="Sí"/>
    <n v="9621"/>
    <s v="VENDEDORES REPARTIDOR"/>
    <s v="Sí"/>
    <s v="No"/>
    <s v="Sí"/>
    <n v="4419"/>
    <s v="AUXILIAR ADMINISTRATIVO"/>
    <s v="Sí"/>
    <s v="No"/>
    <m/>
    <m/>
    <m/>
    <m/>
    <s v="Candidatos que no aceptaron las condiciones laborales ofrecidas (ubicación, horario, remuneración)"/>
    <m/>
    <m/>
    <m/>
    <m/>
    <m/>
    <m/>
    <m/>
    <m/>
    <m/>
    <m/>
    <m/>
    <m/>
    <m/>
    <m/>
    <m/>
    <m/>
    <m/>
    <m/>
    <m/>
    <m/>
    <m/>
    <m/>
    <m/>
    <m/>
    <m/>
    <m/>
    <s v="Aumentar los esfuerzos en el reclutamiento (más divulgación de la vacante, más bolsas de empleo)"/>
    <m/>
    <m/>
    <m/>
    <x v="1"/>
    <x v="1"/>
    <x v="1"/>
    <x v="0"/>
    <x v="0"/>
    <x v="0"/>
    <x v="0"/>
    <x v="1"/>
    <x v="1"/>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m/>
    <m/>
    <m/>
    <m/>
    <m/>
    <x v="0"/>
    <x v="0"/>
    <x v="0"/>
    <x v="1"/>
    <x v="0"/>
    <x v="2"/>
    <x v="0"/>
    <x v="0"/>
    <x v="1"/>
    <x v="1"/>
    <s v="Ninguna"/>
    <m/>
    <m/>
    <m/>
    <m/>
    <m/>
    <m/>
    <x v="1"/>
    <m/>
    <m/>
    <x v="1"/>
    <m/>
    <m/>
    <m/>
    <x v="1"/>
    <x v="1"/>
    <x v="1"/>
    <x v="1"/>
    <x v="1"/>
    <x v="1"/>
    <m/>
    <m/>
    <x v="2"/>
    <s v="Probable"/>
    <s v="Poco probable"/>
    <s v="Poco probable"/>
    <s v="Poco probable"/>
    <s v="Probable"/>
    <x v="0"/>
    <s v="vendedor repartidor"/>
    <n v="9621"/>
    <n v="30"/>
    <n v="0"/>
    <n v="30"/>
    <n v="0"/>
    <n v="0"/>
    <s v="operario de cocina industrial"/>
    <n v="8160"/>
    <n v="50"/>
    <n v="0"/>
    <n v="50"/>
    <n v="0"/>
    <n v="0"/>
    <m/>
    <m/>
    <m/>
    <m/>
    <m/>
    <m/>
    <m/>
    <m/>
    <m/>
    <m/>
    <m/>
    <m/>
    <m/>
    <m/>
    <m/>
    <m/>
    <m/>
    <m/>
    <m/>
    <m/>
    <m/>
    <x v="0"/>
    <m/>
    <m/>
    <m/>
    <m/>
    <m/>
    <m/>
    <m/>
    <m/>
    <m/>
    <x v="0"/>
    <x v="0"/>
    <x v="0"/>
    <x v="0"/>
    <x v="1"/>
    <x v="1"/>
    <x v="0"/>
    <x v="0"/>
    <m/>
    <x v="0"/>
    <s v="MANEJO DE HERRAMIENTAS INFORMATICAS"/>
    <s v="Operación básica de computadoras"/>
    <s v="AUXILIAR ADMINISTRATIVO"/>
    <n v="4419"/>
    <s v="IDIOMAS"/>
    <s v="Idiomas"/>
    <s v="AUXILIAR ADMINISTRATIVO"/>
    <n v="4419"/>
    <m/>
    <m/>
    <m/>
    <m/>
    <m/>
    <m/>
    <m/>
    <m/>
    <m/>
    <m/>
    <m/>
    <m/>
    <m/>
    <m/>
    <m/>
    <m/>
    <s v="Si"/>
    <s v="No"/>
    <m/>
    <m/>
    <m/>
    <m/>
    <x v="1"/>
    <s v="Importante"/>
    <s v="Importante"/>
    <s v="Importante"/>
    <s v="Importante"/>
    <s v="Importante"/>
    <s v="Muy importante"/>
    <s v="Muy importante"/>
    <s v="Ninguna"/>
    <m/>
    <x v="2"/>
    <x v="1"/>
    <x v="0"/>
    <x v="1"/>
    <x v="0"/>
    <x v="1"/>
    <x v="0"/>
    <x v="0"/>
    <x v="0"/>
    <x v="0"/>
    <x v="0"/>
    <x v="0"/>
    <m/>
    <s v="Otro"/>
    <s v="ANALISTA DEL AREA DE PERSONAS"/>
    <n v="8"/>
    <n v="21"/>
    <s v="Completo"/>
    <m/>
    <m/>
    <m/>
    <m/>
    <m/>
    <m/>
    <m/>
    <s v="51 y más personas ocupadas"/>
    <s v="51 y más personas ocupadas"/>
    <x v="1"/>
    <s v="Manufactura"/>
    <x v="0"/>
    <x v="0"/>
    <x v="0"/>
    <x v="1"/>
    <x v="0"/>
    <x v="0"/>
    <x v="0"/>
    <x v="1"/>
    <x v="1"/>
    <x v="0"/>
    <x v="1"/>
    <x v="0"/>
    <x v="0"/>
    <x v="0"/>
    <x v="0"/>
    <x v="0"/>
    <x v="1"/>
    <x v="1"/>
    <x v="0"/>
    <x v="1"/>
    <x v="0"/>
    <x v="0"/>
    <x v="0"/>
    <x v="0"/>
    <x v="0"/>
    <x v="0"/>
    <x v="0"/>
    <s v="OFIMATICA"/>
    <s v="IDIOMAS"/>
    <m/>
    <m/>
    <m/>
    <m/>
    <s v="TIC"/>
    <s v="IDIOMAS"/>
    <m/>
    <m/>
    <m/>
    <m/>
    <n v="1"/>
    <x v="1"/>
    <x v="2"/>
    <x v="1"/>
    <x v="0"/>
    <x v="0"/>
    <s v="Total"/>
  </r>
  <r>
    <n v="38176"/>
    <x v="0"/>
    <x v="0"/>
    <s v="Recoleta"/>
    <n v="56101"/>
    <s v="SERVICIOS DE VENTA DE COMIDAS EN RESTAURANTE"/>
    <s v="Servicio"/>
    <s v="Restaurantes y hoteles"/>
    <s v="Medianas (31 a 50 personas ocupadas)"/>
    <n v="6062024"/>
    <n v="6"/>
    <s v="Junio"/>
    <s v="Año Resultado Final"/>
    <n v="9"/>
    <n v="52"/>
    <n v="31072024"/>
    <n v="31"/>
    <s v="Julio"/>
    <s v="Año Resultado Final"/>
    <n v="1994"/>
    <n v="29"/>
    <x v="2"/>
    <s v="SERVICIOS DE COMEDOR"/>
    <s v="Restaurantes y parrilladas"/>
    <s v="Casa Matriz"/>
    <x v="1"/>
    <n v="2"/>
    <n v="2"/>
    <n v="45"/>
    <n v="45"/>
    <n v="22"/>
    <n v="23"/>
    <n v="224.16216216216242"/>
    <n v="234.35135135135161"/>
    <n v="0"/>
    <n v="0"/>
    <n v="0"/>
    <n v="0"/>
    <n v="417.75675675675723"/>
    <n v="0"/>
    <n v="0"/>
    <n v="0"/>
    <n v="30.5675675675676"/>
    <n v="0"/>
    <n v="10.1891891891892"/>
    <n v="0"/>
    <n v="458.513513513514"/>
    <n v="45"/>
    <n v="0"/>
    <n v="0"/>
    <n v="0"/>
    <n v="0"/>
    <n v="41"/>
    <n v="0"/>
    <n v="0"/>
    <n v="0"/>
    <n v="3"/>
    <n v="0"/>
    <n v="1"/>
    <n v="0"/>
    <n v="45"/>
    <x v="1"/>
    <s v="Contrato de aprendizaje (Código laboral y Resolución N° 1159/19)"/>
    <m/>
    <x v="1"/>
    <m/>
    <m/>
    <x v="0"/>
    <m/>
    <m/>
    <x v="0"/>
    <m/>
    <m/>
    <x v="0"/>
    <m/>
    <m/>
    <x v="1"/>
    <m/>
    <n v="9112"/>
    <s v="LIMPIADOR/A"/>
    <s v="Sí"/>
    <s v="Sí"/>
    <s v="Sí"/>
    <n v="5223"/>
    <s v="ATENCION ALCLIENTE VENDEDOR/A"/>
    <s v="Sí"/>
    <s v="Sí"/>
    <s v="Sí"/>
    <n v="5230"/>
    <s v="CAJERO/A"/>
    <s v="Sí"/>
    <s v="No"/>
    <m/>
    <s v="Candidatos sin habilidades blandas o socioemocionales (proactividad, actitud de aprendizaje, compromiso, entre otros)"/>
    <m/>
    <s v="Candidatos con falt de experiencia laboral"/>
    <m/>
    <m/>
    <m/>
    <m/>
    <m/>
    <s v="Candidatos sin habilidades blandas o socioemocionales (proactividad, actitud de aprendizaje, compromiso, entre otros)"/>
    <m/>
    <m/>
    <m/>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1"/>
    <x v="0"/>
    <x v="0"/>
    <x v="0"/>
    <x v="0"/>
    <x v="0"/>
    <x v="1"/>
    <x v="0"/>
    <x v="0"/>
    <m/>
    <m/>
    <s v="Plataforma web privada gratuita (Bolsas de trabajo) (excluyendo redes sociales)"/>
    <m/>
    <m/>
    <m/>
    <s v="Recomendaciones de trabajadores de la empresa u otros actores"/>
    <m/>
    <m/>
    <s v="Avisos en las inmediaciones de la empresa"/>
    <s v="Contactos personales del empleador"/>
    <s v="Banco de currículos de la empresa"/>
    <m/>
    <m/>
    <x v="0"/>
    <x v="0"/>
    <x v="0"/>
    <x v="1"/>
    <x v="0"/>
    <x v="2"/>
    <x v="0"/>
    <x v="0"/>
    <x v="1"/>
    <x v="1"/>
    <s v="Ninguna"/>
    <m/>
    <m/>
    <m/>
    <m/>
    <m/>
    <m/>
    <x v="1"/>
    <m/>
    <m/>
    <x v="1"/>
    <m/>
    <m/>
    <m/>
    <x v="1"/>
    <x v="1"/>
    <x v="1"/>
    <x v="1"/>
    <x v="1"/>
    <x v="1"/>
    <m/>
    <m/>
    <x v="1"/>
    <s v="Probable"/>
    <s v="Probable"/>
    <s v="Poco probable"/>
    <s v="Probable"/>
    <s v="Probable"/>
    <x v="0"/>
    <s v="ENCARGADO DE SUCURSAL"/>
    <n v="5222"/>
    <n v="1"/>
    <n v="1"/>
    <n v="1"/>
    <n v="1"/>
    <n v="1"/>
    <s v="ENCARGADO DE DEPOSITO"/>
    <n v="4321"/>
    <n v="1"/>
    <n v="1"/>
    <n v="1"/>
    <n v="1"/>
    <n v="1"/>
    <m/>
    <m/>
    <m/>
    <m/>
    <m/>
    <m/>
    <m/>
    <m/>
    <m/>
    <m/>
    <m/>
    <m/>
    <m/>
    <m/>
    <m/>
    <m/>
    <m/>
    <m/>
    <m/>
    <m/>
    <m/>
    <x v="0"/>
    <m/>
    <m/>
    <m/>
    <m/>
    <m/>
    <m/>
    <m/>
    <m/>
    <m/>
    <x v="0"/>
    <x v="0"/>
    <x v="0"/>
    <x v="0"/>
    <x v="1"/>
    <x v="1"/>
    <x v="0"/>
    <x v="0"/>
    <m/>
    <x v="0"/>
    <s v="COCINA"/>
    <s v="Cocina"/>
    <s v="JEFE DE COCINA"/>
    <n v="5120"/>
    <s v="OFIMATICA"/>
    <s v="Operación básica de computadoras"/>
    <s v="CAJERA"/>
    <n v="5230"/>
    <s v="OFIMATICA"/>
    <s v="Operación básica de computadoras"/>
    <s v="ENCARGADA DE DEPOSITO"/>
    <n v="4321"/>
    <s v="PANADERIA"/>
    <s v="Panadería y confitería"/>
    <s v="PANADERO"/>
    <n v="7512"/>
    <m/>
    <m/>
    <m/>
    <m/>
    <m/>
    <m/>
    <m/>
    <m/>
    <s v="Si"/>
    <s v="Si"/>
    <s v="Si"/>
    <s v="No"/>
    <m/>
    <m/>
    <x v="0"/>
    <s v="Muy importante"/>
    <s v="Muy importante"/>
    <s v="Muy importante"/>
    <s v="Muy importante"/>
    <s v="Muy importante"/>
    <s v="Muy importante"/>
    <s v="Muy importante"/>
    <s v="Ninguna"/>
    <m/>
    <x v="2"/>
    <x v="2"/>
    <x v="0"/>
    <x v="0"/>
    <x v="0"/>
    <x v="0"/>
    <x v="0"/>
    <x v="0"/>
    <x v="0"/>
    <x v="0"/>
    <x v="0"/>
    <x v="0"/>
    <m/>
    <s v="Jefe / Encargado (no propietario)"/>
    <m/>
    <n v="8"/>
    <n v="8"/>
    <s v="Completo"/>
    <m/>
    <m/>
    <m/>
    <m/>
    <m/>
    <m/>
    <m/>
    <s v="31 a 50 personas ocupadas"/>
    <s v="31 a 50 personas ocupadas"/>
    <x v="0"/>
    <s v="Restaurantes y hoteles"/>
    <x v="0"/>
    <x v="0"/>
    <x v="0"/>
    <x v="0"/>
    <x v="1"/>
    <x v="0"/>
    <x v="0"/>
    <x v="0"/>
    <x v="1"/>
    <x v="0"/>
    <x v="1"/>
    <x v="0"/>
    <x v="1"/>
    <x v="1"/>
    <x v="0"/>
    <x v="0"/>
    <x v="0"/>
    <x v="0"/>
    <x v="0"/>
    <x v="1"/>
    <x v="0"/>
    <x v="0"/>
    <x v="1"/>
    <x v="0"/>
    <x v="1"/>
    <x v="0"/>
    <x v="0"/>
    <s v="GASTRONOMIA"/>
    <s v="OFIMATICA"/>
    <s v="OFIMATICA"/>
    <s v="PANADERIA Y CONFITERIA"/>
    <m/>
    <m/>
    <s v="ALIMENTOS"/>
    <s v="TIC"/>
    <s v="TIC"/>
    <s v="ALIMENTOS"/>
    <m/>
    <m/>
    <n v="10.1891891891892"/>
    <x v="1"/>
    <x v="2"/>
    <x v="1"/>
    <x v="0"/>
    <x v="0"/>
    <s v="Total"/>
  </r>
  <r>
    <n v="38367"/>
    <x v="0"/>
    <x v="0"/>
    <s v="Recoleta"/>
    <n v="25110"/>
    <s v="FABRICACION DE ESTRUCTURAS DE METAL PARA TINGLADOS"/>
    <s v="Industria"/>
    <s v="Manufactura"/>
    <s v="Pequeñas (11 a 30 personas ocupadas)"/>
    <n v="15072024"/>
    <n v="15"/>
    <s v="Julio"/>
    <s v="Año Resultado Final"/>
    <n v="16"/>
    <n v="28"/>
    <n v="29072024"/>
    <n v="29"/>
    <s v="Julio"/>
    <s v="Año Resultado Final"/>
    <n v="2002"/>
    <n v="21"/>
    <x v="2"/>
    <s v="FABRICACION DE ESTRUCTURAS DE METAL PARA OBRAS"/>
    <s v="Fabricación de productos metálicos para uso estructural"/>
    <s v="Único"/>
    <x v="0"/>
    <m/>
    <m/>
    <n v="17"/>
    <n v="17"/>
    <n v="17"/>
    <n v="0"/>
    <n v="135.63829787234044"/>
    <n v="0"/>
    <n v="0"/>
    <n v="0"/>
    <n v="0"/>
    <n v="0"/>
    <n v="87.765957446808528"/>
    <n v="0"/>
    <n v="7.9787234042553203"/>
    <n v="0"/>
    <n v="31.914893617021281"/>
    <n v="0"/>
    <n v="7.9787234042553203"/>
    <n v="0"/>
    <n v="135.63829787234044"/>
    <n v="17"/>
    <n v="0"/>
    <n v="0"/>
    <n v="0"/>
    <n v="0"/>
    <n v="11"/>
    <n v="0"/>
    <n v="1"/>
    <n v="0"/>
    <n v="4"/>
    <n v="0"/>
    <n v="1"/>
    <n v="0"/>
    <n v="17"/>
    <x v="0"/>
    <m/>
    <m/>
    <x v="1"/>
    <m/>
    <m/>
    <x v="0"/>
    <m/>
    <m/>
    <x v="0"/>
    <m/>
    <m/>
    <x v="0"/>
    <m/>
    <m/>
    <x v="0"/>
    <m/>
    <m/>
    <m/>
    <m/>
    <m/>
    <m/>
    <m/>
    <m/>
    <m/>
    <m/>
    <m/>
    <m/>
    <m/>
    <m/>
    <m/>
    <m/>
    <m/>
    <m/>
    <m/>
    <m/>
    <m/>
    <m/>
    <m/>
    <m/>
    <m/>
    <m/>
    <m/>
    <m/>
    <m/>
    <m/>
    <m/>
    <m/>
    <m/>
    <m/>
    <m/>
    <m/>
    <m/>
    <m/>
    <m/>
    <m/>
    <m/>
    <m/>
    <m/>
    <m/>
    <m/>
    <m/>
    <m/>
    <m/>
    <m/>
    <m/>
    <x v="0"/>
    <x v="0"/>
    <x v="0"/>
    <x v="0"/>
    <x v="0"/>
    <x v="0"/>
    <x v="0"/>
    <x v="0"/>
    <x v="1"/>
    <x v="0"/>
    <x v="0"/>
    <x v="0"/>
    <x v="0"/>
    <m/>
    <m/>
    <m/>
    <m/>
    <m/>
    <s v="Redes de profesionales o egresados"/>
    <s v="Recomendaciones de trabajadores de la empresa u otros actores"/>
    <m/>
    <m/>
    <m/>
    <m/>
    <m/>
    <m/>
    <m/>
    <x v="0"/>
    <x v="0"/>
    <x v="0"/>
    <x v="1"/>
    <x v="0"/>
    <x v="1"/>
    <x v="0"/>
    <x v="0"/>
    <x v="1"/>
    <x v="2"/>
    <s v="Ninguna"/>
    <m/>
    <m/>
    <m/>
    <m/>
    <m/>
    <m/>
    <x v="1"/>
    <m/>
    <m/>
    <x v="1"/>
    <m/>
    <m/>
    <m/>
    <x v="1"/>
    <x v="1"/>
    <x v="1"/>
    <x v="1"/>
    <x v="1"/>
    <x v="1"/>
    <m/>
    <m/>
    <x v="2"/>
    <s v="Poco probable"/>
    <s v="Poco probable"/>
    <s v="Poco probable"/>
    <s v="Poco probable"/>
    <s v="Probable"/>
    <x v="2"/>
    <m/>
    <m/>
    <m/>
    <m/>
    <m/>
    <m/>
    <m/>
    <m/>
    <m/>
    <m/>
    <m/>
    <m/>
    <m/>
    <m/>
    <m/>
    <m/>
    <m/>
    <m/>
    <m/>
    <m/>
    <m/>
    <m/>
    <m/>
    <m/>
    <m/>
    <m/>
    <m/>
    <m/>
    <m/>
    <m/>
    <m/>
    <m/>
    <m/>
    <m/>
    <m/>
    <x v="0"/>
    <m/>
    <m/>
    <m/>
    <m/>
    <m/>
    <m/>
    <m/>
    <m/>
    <m/>
    <x v="0"/>
    <x v="0"/>
    <x v="1"/>
    <x v="1"/>
    <x v="0"/>
    <x v="0"/>
    <x v="0"/>
    <x v="0"/>
    <m/>
    <x v="0"/>
    <s v="SOLDADURA DE METALES"/>
    <s v="Soldadura"/>
    <s v="HERRERO"/>
    <n v="7221"/>
    <s v="CORTE POR PLASMA,( CORTE CON LASSER)"/>
    <s v="Soldadura"/>
    <s v="OPERADOR DE MAQUINA DE CORTE POR PLASMA"/>
    <n v="8122"/>
    <m/>
    <m/>
    <m/>
    <m/>
    <m/>
    <m/>
    <m/>
    <m/>
    <m/>
    <m/>
    <m/>
    <m/>
    <m/>
    <m/>
    <m/>
    <m/>
    <s v="Si"/>
    <s v="No"/>
    <m/>
    <m/>
    <m/>
    <m/>
    <x v="0"/>
    <s v="Importante"/>
    <s v="Muy importante"/>
    <s v="Importante"/>
    <s v="Importante"/>
    <s v="Importante"/>
    <s v="Muy importante"/>
    <s v="Importante"/>
    <s v="Ninguna"/>
    <m/>
    <x v="2"/>
    <x v="2"/>
    <x v="0"/>
    <x v="1"/>
    <x v="0"/>
    <x v="0"/>
    <x v="1"/>
    <x v="1"/>
    <x v="0"/>
    <x v="0"/>
    <x v="0"/>
    <x v="0"/>
    <m/>
    <s v="Jefe / Encargado (no propietario)"/>
    <m/>
    <n v="9"/>
    <n v="0"/>
    <s v="Completo"/>
    <m/>
    <m/>
    <m/>
    <m/>
    <m/>
    <m/>
    <m/>
    <s v="11 a 30 personas ocupadas"/>
    <s v="11 a 30 personas ocupadas"/>
    <x v="1"/>
    <s v="Manufactura"/>
    <x v="0"/>
    <x v="0"/>
    <x v="0"/>
    <x v="0"/>
    <x v="0"/>
    <x v="0"/>
    <x v="0"/>
    <x v="0"/>
    <x v="0"/>
    <x v="0"/>
    <x v="1"/>
    <x v="0"/>
    <x v="0"/>
    <x v="0"/>
    <x v="0"/>
    <x v="0"/>
    <x v="0"/>
    <x v="0"/>
    <x v="0"/>
    <x v="1"/>
    <x v="0"/>
    <x v="1"/>
    <x v="0"/>
    <x v="0"/>
    <x v="1"/>
    <x v="1"/>
    <x v="0"/>
    <s v="MECANICA Y METALES"/>
    <s v="MECANICA Y METALES"/>
    <m/>
    <m/>
    <m/>
    <m/>
    <s v="MECANICA Y METALES"/>
    <s v="MECANICA Y METALES"/>
    <m/>
    <m/>
    <m/>
    <m/>
    <n v="7.9787234042553203"/>
    <x v="0"/>
    <x v="0"/>
    <x v="1"/>
    <x v="0"/>
    <x v="0"/>
    <s v="Total"/>
  </r>
  <r>
    <n v="38392"/>
    <x v="0"/>
    <x v="0"/>
    <s v="Recoleta"/>
    <n v="45301"/>
    <s v="VENTA AL POR MENOR DE CUBIERTAS NUEVAS.-"/>
    <s v="Comercio"/>
    <s v="Comercio"/>
    <s v="Pequeñas (11 a 30 personas ocupadas)"/>
    <n v="15072024"/>
    <n v="15"/>
    <s v="Julio"/>
    <s v="Año Resultado Final"/>
    <n v="14"/>
    <n v="27"/>
    <n v="26072024"/>
    <n v="26"/>
    <s v="Julio"/>
    <s v="Año Resultado Final"/>
    <n v="1994"/>
    <n v="29"/>
    <x v="2"/>
    <s v="VENTA DE NEUMATICOS NUEVOS PARA VEHICULOS"/>
    <s v="Comercio de partes, piezas y accesorios nuevos para vehículos automotores"/>
    <s v="Único"/>
    <x v="0"/>
    <m/>
    <m/>
    <n v="8"/>
    <n v="8"/>
    <n v="7"/>
    <n v="1"/>
    <n v="159.25"/>
    <n v="22.75"/>
    <n v="0"/>
    <n v="0"/>
    <n v="0"/>
    <n v="0"/>
    <n v="136.5"/>
    <n v="0"/>
    <n v="0"/>
    <n v="0"/>
    <n v="22.75"/>
    <n v="22.75"/>
    <n v="0"/>
    <n v="0"/>
    <n v="182"/>
    <n v="8"/>
    <n v="0"/>
    <n v="0"/>
    <n v="0"/>
    <n v="0"/>
    <n v="6"/>
    <n v="0"/>
    <n v="0"/>
    <n v="0"/>
    <n v="1"/>
    <n v="1"/>
    <n v="0"/>
    <n v="0"/>
    <n v="8"/>
    <x v="0"/>
    <m/>
    <m/>
    <x v="0"/>
    <s v="Decisión del directorio/propietarios de la empresa"/>
    <m/>
    <x v="0"/>
    <m/>
    <m/>
    <x v="0"/>
    <m/>
    <m/>
    <x v="0"/>
    <m/>
    <m/>
    <x v="1"/>
    <m/>
    <n v="5230"/>
    <s v="CAJERO"/>
    <s v="Sí"/>
    <s v="No"/>
    <s v="No"/>
    <m/>
    <m/>
    <m/>
    <m/>
    <m/>
    <m/>
    <m/>
    <m/>
    <m/>
    <m/>
    <m/>
    <m/>
    <m/>
    <m/>
    <m/>
    <m/>
    <m/>
    <m/>
    <m/>
    <m/>
    <m/>
    <m/>
    <m/>
    <m/>
    <m/>
    <m/>
    <m/>
    <m/>
    <m/>
    <m/>
    <m/>
    <m/>
    <m/>
    <m/>
    <m/>
    <m/>
    <m/>
    <m/>
    <m/>
    <m/>
    <m/>
    <m/>
    <m/>
    <m/>
    <x v="0"/>
    <x v="0"/>
    <x v="0"/>
    <x v="1"/>
    <x v="0"/>
    <x v="0"/>
    <x v="0"/>
    <x v="1"/>
    <x v="0"/>
    <x v="0"/>
    <x v="0"/>
    <x v="1"/>
    <x v="0"/>
    <m/>
    <m/>
    <m/>
    <s v="Redes sociales de la empresa (Facebook, Twitter, Instagram, etc)"/>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robable"/>
    <s v="Probable"/>
    <x v="2"/>
    <m/>
    <m/>
    <m/>
    <m/>
    <m/>
    <m/>
    <m/>
    <m/>
    <m/>
    <m/>
    <m/>
    <m/>
    <m/>
    <m/>
    <m/>
    <m/>
    <m/>
    <m/>
    <m/>
    <m/>
    <m/>
    <m/>
    <m/>
    <m/>
    <m/>
    <m/>
    <m/>
    <m/>
    <m/>
    <m/>
    <m/>
    <m/>
    <m/>
    <m/>
    <m/>
    <x v="0"/>
    <m/>
    <m/>
    <m/>
    <m/>
    <m/>
    <m/>
    <m/>
    <m/>
    <m/>
    <x v="0"/>
    <x v="0"/>
    <x v="0"/>
    <x v="1"/>
    <x v="0"/>
    <x v="1"/>
    <x v="0"/>
    <x v="0"/>
    <m/>
    <x v="0"/>
    <s v="ATENCION AL CLIENTE"/>
    <s v="Técnicas de recepción y atención al cliente"/>
    <s v="COLOCACION DE CUBIERTA"/>
    <n v="7231"/>
    <m/>
    <m/>
    <m/>
    <m/>
    <m/>
    <m/>
    <m/>
    <m/>
    <m/>
    <m/>
    <m/>
    <m/>
    <m/>
    <m/>
    <m/>
    <m/>
    <m/>
    <m/>
    <m/>
    <m/>
    <s v="No"/>
    <m/>
    <m/>
    <m/>
    <m/>
    <m/>
    <x v="3"/>
    <s v="Importante"/>
    <s v="Importante"/>
    <s v="Importante"/>
    <s v="Importante"/>
    <s v="Importante"/>
    <s v="Importante"/>
    <s v="Importante"/>
    <s v="Ninguna"/>
    <m/>
    <x v="0"/>
    <x v="1"/>
    <x v="1"/>
    <x v="0"/>
    <x v="0"/>
    <x v="0"/>
    <x v="1"/>
    <x v="1"/>
    <x v="0"/>
    <x v="0"/>
    <x v="0"/>
    <x v="0"/>
    <m/>
    <s v="Jefe / Encargado (no propietario)"/>
    <m/>
    <n v="8"/>
    <n v="13"/>
    <s v="Completo"/>
    <m/>
    <m/>
    <m/>
    <m/>
    <m/>
    <m/>
    <m/>
    <s v="5 a 10 personas ocupadas"/>
    <s v="5 a 10 personas ocupadas"/>
    <x v="2"/>
    <s v="Comercio"/>
    <x v="0"/>
    <x v="0"/>
    <x v="0"/>
    <x v="0"/>
    <x v="1"/>
    <x v="0"/>
    <x v="0"/>
    <x v="0"/>
    <x v="0"/>
    <x v="0"/>
    <x v="1"/>
    <x v="0"/>
    <x v="0"/>
    <x v="0"/>
    <x v="0"/>
    <x v="0"/>
    <x v="0"/>
    <x v="0"/>
    <x v="0"/>
    <x v="1"/>
    <x v="0"/>
    <x v="1"/>
    <x v="0"/>
    <x v="0"/>
    <x v="1"/>
    <x v="0"/>
    <x v="0"/>
    <s v="ATENCIÓN AL CLIENTE, RECEPCIÓN"/>
    <m/>
    <m/>
    <m/>
    <m/>
    <m/>
    <s v="ADMINISTRACIÓN Y GESTIÓN"/>
    <m/>
    <m/>
    <m/>
    <m/>
    <m/>
    <n v="22.75"/>
    <x v="1"/>
    <x v="1"/>
    <x v="1"/>
    <x v="0"/>
    <x v="0"/>
    <s v="Total"/>
  </r>
  <r>
    <n v="38497"/>
    <x v="0"/>
    <x v="0"/>
    <s v="Santisima Trinidad"/>
    <n v="46699"/>
    <s v="VENTA AL POR MAYOR DE ENVASES DE ISOPOR"/>
    <s v="Comercio"/>
    <s v="Comercio"/>
    <s v="Micro (5 a 10 personas ocupadas)"/>
    <n v="4072024"/>
    <n v="4"/>
    <s v="Julio"/>
    <s v="Año Resultado Final"/>
    <n v="9"/>
    <n v="57"/>
    <n v="26072024"/>
    <n v="26"/>
    <s v="Julio"/>
    <s v="Año Resultado Final"/>
    <n v="1995"/>
    <n v="28"/>
    <x v="2"/>
    <s v="VENTA AL POR MENOR MAYOR FIL PVC (DOMESTICO)"/>
    <s v="Otros comercios al por menor de productos nuevos n.c.p. en almacenes especializados"/>
    <s v="Único"/>
    <x v="0"/>
    <m/>
    <m/>
    <n v="9"/>
    <n v="9"/>
    <n v="7"/>
    <n v="2"/>
    <n v="159.25"/>
    <n v="45.5"/>
    <n v="0"/>
    <n v="0"/>
    <n v="0"/>
    <n v="0"/>
    <n v="45.5"/>
    <n v="22.75"/>
    <n v="0"/>
    <n v="0"/>
    <n v="91"/>
    <n v="0"/>
    <n v="45.5"/>
    <n v="0"/>
    <n v="204.75"/>
    <n v="9"/>
    <n v="0"/>
    <n v="0"/>
    <n v="0"/>
    <n v="0"/>
    <n v="2"/>
    <n v="1"/>
    <n v="0"/>
    <n v="0"/>
    <n v="4"/>
    <n v="0"/>
    <n v="2"/>
    <n v="0"/>
    <n v="9"/>
    <x v="0"/>
    <m/>
    <m/>
    <x v="1"/>
    <m/>
    <m/>
    <x v="0"/>
    <m/>
    <m/>
    <x v="0"/>
    <m/>
    <m/>
    <x v="0"/>
    <m/>
    <m/>
    <x v="0"/>
    <m/>
    <m/>
    <m/>
    <m/>
    <m/>
    <m/>
    <m/>
    <m/>
    <m/>
    <m/>
    <m/>
    <m/>
    <m/>
    <m/>
    <m/>
    <m/>
    <m/>
    <m/>
    <m/>
    <m/>
    <m/>
    <m/>
    <m/>
    <m/>
    <m/>
    <m/>
    <m/>
    <m/>
    <m/>
    <m/>
    <m/>
    <m/>
    <m/>
    <m/>
    <m/>
    <m/>
    <m/>
    <m/>
    <m/>
    <m/>
    <m/>
    <m/>
    <m/>
    <m/>
    <m/>
    <m/>
    <m/>
    <m/>
    <m/>
    <m/>
    <x v="0"/>
    <x v="0"/>
    <x v="0"/>
    <x v="0"/>
    <x v="0"/>
    <x v="0"/>
    <x v="0"/>
    <x v="1"/>
    <x v="0"/>
    <x v="1"/>
    <x v="0"/>
    <x v="1"/>
    <x v="0"/>
    <m/>
    <m/>
    <m/>
    <m/>
    <m/>
    <m/>
    <s v="Recomendaciones de trabajadores de la empresa u otros actores"/>
    <m/>
    <m/>
    <m/>
    <m/>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Importante"/>
    <s v="Poco importante"/>
    <s v="Poco importante"/>
    <s v="Importante"/>
    <s v="Importante"/>
    <s v="Ninguna"/>
    <m/>
    <x v="2"/>
    <x v="2"/>
    <x v="0"/>
    <x v="0"/>
    <x v="2"/>
    <x v="0"/>
    <x v="1"/>
    <x v="1"/>
    <x v="1"/>
    <x v="1"/>
    <x v="1"/>
    <x v="0"/>
    <m/>
    <s v="Jefe / Encargado (no propietario)"/>
    <m/>
    <n v="9"/>
    <n v="11"/>
    <s v="Completo"/>
    <m/>
    <m/>
    <m/>
    <m/>
    <m/>
    <m/>
    <m/>
    <s v="5 a 10 personas ocupadas"/>
    <s v="5 a 10 personas ocupadas"/>
    <x v="2"/>
    <s v="Comercio"/>
    <x v="0"/>
    <x v="0"/>
    <x v="0"/>
    <x v="0"/>
    <x v="0"/>
    <x v="0"/>
    <x v="0"/>
    <x v="0"/>
    <x v="0"/>
    <x v="0"/>
    <x v="1"/>
    <x v="0"/>
    <x v="0"/>
    <x v="0"/>
    <x v="0"/>
    <x v="0"/>
    <x v="0"/>
    <x v="0"/>
    <x v="0"/>
    <x v="1"/>
    <x v="0"/>
    <x v="1"/>
    <x v="0"/>
    <x v="0"/>
    <x v="0"/>
    <x v="0"/>
    <x v="0"/>
    <m/>
    <m/>
    <m/>
    <m/>
    <m/>
    <m/>
    <m/>
    <m/>
    <m/>
    <m/>
    <m/>
    <m/>
    <n v="22.75"/>
    <x v="0"/>
    <x v="0"/>
    <x v="1"/>
    <x v="1"/>
    <x v="2"/>
    <s v="Total"/>
  </r>
  <r>
    <n v="38704"/>
    <x v="0"/>
    <x v="0"/>
    <s v="Santisima Trinidad"/>
    <n v="25110"/>
    <s v="FABRICACION DE MAMPARAS DE METAL"/>
    <s v="Industria"/>
    <s v="Manufactura"/>
    <s v="Micro (5 a 10 personas ocupadas)"/>
    <n v="4062024"/>
    <n v="4"/>
    <s v="Junio"/>
    <s v="Año Resultado Final"/>
    <n v="10"/>
    <n v="34"/>
    <n v="17072024"/>
    <n v="17"/>
    <s v="Julio"/>
    <s v="Año Resultado Final"/>
    <n v="1978"/>
    <n v="45"/>
    <x v="1"/>
    <s v="INSTALACIÓN DE MAMPARAS DE OFICINA"/>
    <s v="Otras tareas de terminación de edificios"/>
    <s v="Único"/>
    <x v="0"/>
    <m/>
    <m/>
    <n v="6"/>
    <n v="6"/>
    <n v="4"/>
    <n v="2"/>
    <n v="38.424242424242443"/>
    <n v="19.212121212121222"/>
    <n v="0"/>
    <n v="0"/>
    <n v="0"/>
    <n v="9.6060606060606109"/>
    <n v="0"/>
    <n v="0"/>
    <n v="19.212121212121222"/>
    <n v="0"/>
    <n v="19.212121212121222"/>
    <n v="0"/>
    <n v="9.6060606060606109"/>
    <n v="0"/>
    <n v="57.636363636363669"/>
    <n v="6"/>
    <n v="0"/>
    <n v="0"/>
    <n v="0"/>
    <n v="1"/>
    <n v="0"/>
    <n v="0"/>
    <n v="2"/>
    <n v="0"/>
    <n v="2"/>
    <n v="0"/>
    <n v="1"/>
    <n v="0"/>
    <n v="6"/>
    <x v="0"/>
    <m/>
    <m/>
    <x v="0"/>
    <s v="Decisión del directorio/propietarios de la empresa"/>
    <m/>
    <x v="0"/>
    <m/>
    <m/>
    <x v="0"/>
    <m/>
    <m/>
    <x v="0"/>
    <m/>
    <m/>
    <x v="0"/>
    <m/>
    <m/>
    <m/>
    <m/>
    <m/>
    <m/>
    <m/>
    <m/>
    <m/>
    <m/>
    <m/>
    <m/>
    <m/>
    <m/>
    <m/>
    <m/>
    <m/>
    <m/>
    <m/>
    <m/>
    <m/>
    <m/>
    <m/>
    <m/>
    <m/>
    <m/>
    <m/>
    <m/>
    <m/>
    <m/>
    <m/>
    <m/>
    <m/>
    <m/>
    <m/>
    <m/>
    <m/>
    <m/>
    <m/>
    <m/>
    <m/>
    <m/>
    <m/>
    <m/>
    <m/>
    <m/>
    <m/>
    <m/>
    <m/>
    <m/>
    <x v="0"/>
    <x v="0"/>
    <x v="0"/>
    <x v="1"/>
    <x v="1"/>
    <x v="0"/>
    <x v="0"/>
    <x v="0"/>
    <x v="0"/>
    <x v="0"/>
    <x v="1"/>
    <x v="1"/>
    <x v="0"/>
    <m/>
    <m/>
    <m/>
    <m/>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oco probable"/>
    <s v="Probable"/>
    <x v="0"/>
    <s v="Auxiliar ADMINISTRATIVO y contable"/>
    <n v="4419"/>
    <n v="1"/>
    <n v="0"/>
    <n v="0"/>
    <n v="0"/>
    <n v="0"/>
    <m/>
    <m/>
    <m/>
    <m/>
    <m/>
    <m/>
    <m/>
    <m/>
    <m/>
    <m/>
    <m/>
    <m/>
    <m/>
    <m/>
    <m/>
    <m/>
    <m/>
    <m/>
    <m/>
    <m/>
    <m/>
    <m/>
    <m/>
    <m/>
    <m/>
    <m/>
    <m/>
    <m/>
    <x v="0"/>
    <m/>
    <m/>
    <m/>
    <m/>
    <m/>
    <m/>
    <m/>
    <m/>
    <m/>
    <x v="0"/>
    <x v="0"/>
    <x v="0"/>
    <x v="1"/>
    <x v="0"/>
    <x v="0"/>
    <x v="0"/>
    <x v="0"/>
    <m/>
    <x v="0"/>
    <s v="CAPACITACIÓN EN TORNERIA"/>
    <s v="Torneria"/>
    <s v="TORNERO"/>
    <n v="7223"/>
    <m/>
    <m/>
    <m/>
    <m/>
    <m/>
    <m/>
    <m/>
    <m/>
    <m/>
    <m/>
    <m/>
    <m/>
    <m/>
    <m/>
    <m/>
    <m/>
    <m/>
    <m/>
    <m/>
    <m/>
    <s v="No"/>
    <m/>
    <m/>
    <m/>
    <m/>
    <m/>
    <x v="1"/>
    <s v="Muy importante"/>
    <s v="Muy importante"/>
    <s v="Muy importante"/>
    <s v="Importante"/>
    <s v="Muy importante"/>
    <s v="Muy importante"/>
    <s v="Muy importante"/>
    <s v="Ninguna"/>
    <m/>
    <x v="0"/>
    <x v="2"/>
    <x v="0"/>
    <x v="0"/>
    <x v="2"/>
    <x v="0"/>
    <x v="1"/>
    <x v="1"/>
    <x v="1"/>
    <x v="1"/>
    <x v="1"/>
    <x v="0"/>
    <m/>
    <s v="Dueño o propietario"/>
    <m/>
    <n v="7"/>
    <n v="24"/>
    <s v="Completo"/>
    <m/>
    <m/>
    <m/>
    <m/>
    <m/>
    <m/>
    <s v="NINGUNA"/>
    <s v="5 a 10 personas ocupadas"/>
    <s v="5 a 10 personas ocupadas"/>
    <x v="1"/>
    <s v="Construcción"/>
    <x v="0"/>
    <x v="0"/>
    <x v="0"/>
    <x v="0"/>
    <x v="0"/>
    <x v="0"/>
    <x v="0"/>
    <x v="0"/>
    <x v="0"/>
    <x v="0"/>
    <x v="1"/>
    <x v="0"/>
    <x v="1"/>
    <x v="0"/>
    <x v="0"/>
    <x v="0"/>
    <x v="0"/>
    <x v="0"/>
    <x v="0"/>
    <x v="1"/>
    <x v="0"/>
    <x v="1"/>
    <x v="0"/>
    <x v="0"/>
    <x v="1"/>
    <x v="0"/>
    <x v="0"/>
    <s v="MECANICA Y METALES"/>
    <m/>
    <m/>
    <m/>
    <m/>
    <m/>
    <s v="MECANICA Y METALES"/>
    <m/>
    <m/>
    <m/>
    <m/>
    <m/>
    <n v="9.6060606060606109"/>
    <x v="0"/>
    <x v="0"/>
    <x v="1"/>
    <x v="0"/>
    <x v="0"/>
    <s v="Total"/>
  </r>
  <r>
    <n v="38737"/>
    <x v="0"/>
    <x v="0"/>
    <s v="Santisima Trinidad"/>
    <n v="49223"/>
    <s v="SERVICIO DE TRANSPORTE TERRESTREDE PASAJEROS NACIONAL E INTERNACIONAL"/>
    <s v="Servicio"/>
    <s v="Transporte"/>
    <s v="Grandes (con 51 o más personas ocupadas)"/>
    <n v="3072024"/>
    <n v="3"/>
    <s v="Julio"/>
    <s v="Año Resultado Final"/>
    <n v="10"/>
    <n v="5"/>
    <n v="3072024"/>
    <n v="3"/>
    <s v="Julio"/>
    <s v="Año Resultado Final"/>
    <n v="1958"/>
    <n v="65"/>
    <x v="1"/>
    <s v="TRANSPORTE DE PASAJEROS NACIONALES VIA TERRESTRE"/>
    <s v="Transporte buses de media y larga distancia regulares"/>
    <s v="Casa Matriz"/>
    <x v="1"/>
    <n v="4"/>
    <n v="2"/>
    <n v="30"/>
    <n v="18"/>
    <n v="14"/>
    <n v="4"/>
    <n v="220.12048192771138"/>
    <n v="62.891566265060398"/>
    <n v="0"/>
    <n v="0"/>
    <n v="125.7831325301208"/>
    <n v="0"/>
    <n v="110.06024096385569"/>
    <n v="0"/>
    <n v="0"/>
    <n v="0"/>
    <n v="47.1686746987953"/>
    <n v="0"/>
    <n v="0"/>
    <n v="0"/>
    <n v="283.01204819277177"/>
    <n v="18"/>
    <n v="0"/>
    <n v="0"/>
    <n v="8"/>
    <n v="0"/>
    <n v="7"/>
    <n v="0"/>
    <n v="0"/>
    <n v="0"/>
    <n v="3"/>
    <n v="0"/>
    <n v="0"/>
    <n v="0"/>
    <n v="18"/>
    <x v="1"/>
    <s v="Decisión del directorio/propietarios de la empresa"/>
    <m/>
    <x v="1"/>
    <m/>
    <m/>
    <x v="0"/>
    <m/>
    <m/>
    <x v="0"/>
    <m/>
    <m/>
    <x v="0"/>
    <m/>
    <m/>
    <x v="1"/>
    <m/>
    <n v="4221"/>
    <s v="VENDEDOR DE PASAJE EN SALON"/>
    <s v="Sí"/>
    <s v="No"/>
    <s v="Sí"/>
    <n v="4226"/>
    <s v="RECEPCIONISTA DE ENCOMIENDA"/>
    <s v="Sí"/>
    <s v="No"/>
    <s v="No"/>
    <m/>
    <m/>
    <m/>
    <m/>
    <m/>
    <m/>
    <m/>
    <m/>
    <m/>
    <m/>
    <m/>
    <m/>
    <m/>
    <m/>
    <m/>
    <m/>
    <m/>
    <m/>
    <m/>
    <m/>
    <m/>
    <m/>
    <m/>
    <m/>
    <m/>
    <m/>
    <m/>
    <m/>
    <m/>
    <m/>
    <m/>
    <m/>
    <m/>
    <m/>
    <m/>
    <m/>
    <m/>
    <m/>
    <m/>
    <x v="1"/>
    <x v="0"/>
    <x v="0"/>
    <x v="0"/>
    <x v="0"/>
    <x v="0"/>
    <x v="0"/>
    <x v="1"/>
    <x v="0"/>
    <x v="0"/>
    <x v="0"/>
    <x v="1"/>
    <x v="0"/>
    <m/>
    <m/>
    <m/>
    <s v="Redes sociales de la empresa (Facebook, Twitter, Instagram, etc)"/>
    <m/>
    <m/>
    <s v="Recomendaciones de trabajadores de la empresa u otros actores"/>
    <m/>
    <m/>
    <m/>
    <m/>
    <m/>
    <m/>
    <m/>
    <x v="0"/>
    <x v="0"/>
    <x v="0"/>
    <x v="1"/>
    <x v="0"/>
    <x v="1"/>
    <x v="0"/>
    <x v="0"/>
    <x v="1"/>
    <x v="2"/>
    <s v="Ninguna"/>
    <m/>
    <m/>
    <m/>
    <m/>
    <m/>
    <m/>
    <x v="1"/>
    <m/>
    <m/>
    <x v="1"/>
    <m/>
    <m/>
    <m/>
    <x v="1"/>
    <x v="1"/>
    <x v="1"/>
    <x v="1"/>
    <x v="1"/>
    <x v="1"/>
    <m/>
    <m/>
    <x v="2"/>
    <s v="Probable"/>
    <s v="Poco probable"/>
    <s v="Poco probable"/>
    <s v="Poco probable"/>
    <s v="Probable"/>
    <x v="0"/>
    <s v="vendedor pasaje en puesto fijo"/>
    <n v="4221"/>
    <n v="2"/>
    <n v="2"/>
    <n v="2"/>
    <n v="2"/>
    <n v="2"/>
    <s v="choferes de omnibus"/>
    <n v="8331"/>
    <n v="3"/>
    <n v="3"/>
    <n v="3"/>
    <n v="3"/>
    <n v="3"/>
    <s v="mecanico en general"/>
    <n v="7231"/>
    <n v="2"/>
    <n v="2"/>
    <n v="0"/>
    <n v="0"/>
    <n v="0"/>
    <m/>
    <m/>
    <m/>
    <m/>
    <m/>
    <m/>
    <m/>
    <m/>
    <m/>
    <m/>
    <m/>
    <m/>
    <m/>
    <m/>
    <x v="0"/>
    <m/>
    <m/>
    <m/>
    <m/>
    <m/>
    <m/>
    <m/>
    <m/>
    <m/>
    <x v="0"/>
    <x v="0"/>
    <x v="1"/>
    <x v="1"/>
    <x v="1"/>
    <x v="0"/>
    <x v="0"/>
    <x v="0"/>
    <m/>
    <x v="0"/>
    <s v="MANTENIMIENTO BASICO DE LOS OMNIBUS"/>
    <s v="Mecánica del automóvil"/>
    <s v="CHOFERES"/>
    <n v="8331"/>
    <s v="MANTENIMIENTO Y REPARACION PARA LOS OMNIBUS"/>
    <s v="Mecánica del automóvil"/>
    <s v="MECANICOS"/>
    <n v="7231"/>
    <s v="ATENCION DE CLIENTE AL PASAJERO BRINDAR UN BUEN SERVICIO"/>
    <s v="Técnicas de recepción y atención al cliente"/>
    <s v="CHOFER GUARDA"/>
    <n v="8331"/>
    <m/>
    <m/>
    <m/>
    <m/>
    <m/>
    <m/>
    <m/>
    <m/>
    <m/>
    <m/>
    <m/>
    <m/>
    <s v="Si"/>
    <s v="Si"/>
    <s v="No"/>
    <m/>
    <m/>
    <m/>
    <x v="0"/>
    <s v="Importante"/>
    <s v="Importante"/>
    <s v="Importante"/>
    <s v="Importante"/>
    <s v="Importante"/>
    <s v="Muy importante"/>
    <s v="Muy importante"/>
    <s v="Ninguna"/>
    <m/>
    <x v="2"/>
    <x v="2"/>
    <x v="0"/>
    <x v="0"/>
    <x v="0"/>
    <x v="0"/>
    <x v="0"/>
    <x v="1"/>
    <x v="0"/>
    <x v="0"/>
    <x v="0"/>
    <x v="0"/>
    <m/>
    <s v="Dueño o propietario"/>
    <m/>
    <n v="11"/>
    <n v="45"/>
    <s v="Completo"/>
    <m/>
    <m/>
    <m/>
    <m/>
    <m/>
    <m/>
    <m/>
    <s v="11 a 30 personas ocupadas"/>
    <s v="11 a 30 personas ocupadas"/>
    <x v="0"/>
    <s v="Transporte"/>
    <x v="0"/>
    <x v="0"/>
    <x v="0"/>
    <x v="1"/>
    <x v="0"/>
    <x v="0"/>
    <x v="0"/>
    <x v="0"/>
    <x v="0"/>
    <x v="0"/>
    <x v="1"/>
    <x v="0"/>
    <x v="1"/>
    <x v="0"/>
    <x v="0"/>
    <x v="1"/>
    <x v="1"/>
    <x v="0"/>
    <x v="0"/>
    <x v="1"/>
    <x v="0"/>
    <x v="1"/>
    <x v="0"/>
    <x v="0"/>
    <x v="1"/>
    <x v="1"/>
    <x v="0"/>
    <s v="MECANICA AUTOTRIZ"/>
    <s v="MECANICA AUTOTRIZ"/>
    <s v="ATENCIÓN AL CLIENTE, RECEPCIÓN"/>
    <m/>
    <m/>
    <m/>
    <s v="AUTOMOTORES"/>
    <s v="AUTOMOTORES"/>
    <s v="ADMINISTRACIÓN Y GESTIÓN"/>
    <m/>
    <m/>
    <m/>
    <n v="15.722891566265099"/>
    <x v="1"/>
    <x v="1"/>
    <x v="1"/>
    <x v="0"/>
    <x v="0"/>
    <s v="Total"/>
  </r>
  <r>
    <n v="38756"/>
    <x v="0"/>
    <x v="0"/>
    <s v="Santisima Trinidad"/>
    <n v="15110"/>
    <s v="ACTIVIDADES DE CURTIEMBRE DE CUEROS VACUNOS"/>
    <s v="Industria"/>
    <s v="Manufactura"/>
    <s v="Grandes (con 51 o más personas ocupadas)"/>
    <n v="4062024"/>
    <n v="4"/>
    <s v="Junio"/>
    <s v="Año Resultado Final"/>
    <n v="10"/>
    <n v="11"/>
    <n v="26072024"/>
    <n v="26"/>
    <s v="Julio"/>
    <s v="Año Resultado Final"/>
    <n v="1970"/>
    <n v="53"/>
    <x v="1"/>
    <s v="ACTIVIDADES DE CURTIEMBRE DE CUEROS VACUNOS"/>
    <s v="Curtido y terminación de cueros; teñido de pieles"/>
    <s v="Único"/>
    <x v="0"/>
    <m/>
    <m/>
    <n v="260"/>
    <n v="260"/>
    <n v="255"/>
    <n v="5"/>
    <n v="255"/>
    <n v="5"/>
    <n v="0"/>
    <n v="0"/>
    <n v="10"/>
    <n v="30"/>
    <n v="50"/>
    <n v="87"/>
    <n v="50"/>
    <n v="10"/>
    <n v="20"/>
    <n v="0"/>
    <n v="3"/>
    <n v="0"/>
    <n v="260"/>
    <n v="260"/>
    <n v="0"/>
    <n v="0"/>
    <n v="10"/>
    <n v="30"/>
    <n v="50"/>
    <n v="87"/>
    <n v="50"/>
    <n v="10"/>
    <n v="20"/>
    <n v="0"/>
    <n v="3"/>
    <n v="0"/>
    <n v="260"/>
    <x v="1"/>
    <s v="Ley de inserción al empleo juvenil (Ley 4951/2013, Decreto 4345/15, Ley 6305/18 - Modificación de artículo 5)"/>
    <m/>
    <x v="0"/>
    <s v="Convenio con organizaciones públicas"/>
    <m/>
    <x v="1"/>
    <s v="Decisión del directorio/propietarios de la empresa"/>
    <m/>
    <x v="0"/>
    <m/>
    <m/>
    <x v="0"/>
    <m/>
    <m/>
    <x v="1"/>
    <m/>
    <n v="8155"/>
    <s v="OPERARIO MAQUINA CUERO"/>
    <s v="Sí"/>
    <s v="No"/>
    <s v="Sí"/>
    <n v="4419"/>
    <s v="AUXILIAR ADMINISTRATIVO"/>
    <s v="Sí"/>
    <s v="No"/>
    <s v="Sí"/>
    <n v="8155"/>
    <s v="TECNICO DE PROCESO DE PRODUCCION"/>
    <s v="Sí"/>
    <s v="Sí"/>
    <m/>
    <m/>
    <m/>
    <m/>
    <m/>
    <m/>
    <m/>
    <m/>
    <m/>
    <m/>
    <m/>
    <m/>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1"/>
    <x v="0"/>
    <x v="1"/>
    <x v="1"/>
    <x v="0"/>
    <x v="0"/>
    <x v="0"/>
    <x v="1"/>
    <x v="1"/>
    <x v="0"/>
    <x v="0"/>
    <x v="0"/>
    <x v="0"/>
    <m/>
    <s v="Anuncio en un medio de prensa impreso"/>
    <m/>
    <m/>
    <m/>
    <m/>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2"/>
    <x v="1"/>
    <x v="1"/>
    <s v="Ninguna"/>
    <m/>
    <m/>
    <m/>
    <m/>
    <m/>
    <m/>
    <x v="1"/>
    <m/>
    <m/>
    <x v="1"/>
    <m/>
    <m/>
    <m/>
    <x v="1"/>
    <x v="1"/>
    <x v="1"/>
    <x v="1"/>
    <x v="1"/>
    <x v="1"/>
    <m/>
    <m/>
    <x v="3"/>
    <s v="Probable"/>
    <s v="Poco probable"/>
    <s v="Poco probable"/>
    <s v="Poco probable"/>
    <s v="Muy probable"/>
    <x v="0"/>
    <s v="operario de produccion"/>
    <n v="8155"/>
    <n v="10"/>
    <n v="10"/>
    <n v="10"/>
    <n v="10"/>
    <n v="10"/>
    <s v="supervisor de produccion"/>
    <n v="3122"/>
    <n v="1"/>
    <n v="0"/>
    <n v="1"/>
    <n v="0"/>
    <n v="1"/>
    <s v="tecnicos en mantenimiento gral"/>
    <n v="7233"/>
    <n v="3"/>
    <n v="0"/>
    <n v="3"/>
    <n v="0"/>
    <n v="3"/>
    <s v="auxiliar contable"/>
    <n v="4311"/>
    <n v="0"/>
    <n v="0"/>
    <n v="1"/>
    <n v="0"/>
    <n v="1"/>
    <m/>
    <m/>
    <m/>
    <m/>
    <m/>
    <m/>
    <m/>
    <x v="0"/>
    <m/>
    <m/>
    <m/>
    <m/>
    <m/>
    <m/>
    <m/>
    <m/>
    <m/>
    <x v="0"/>
    <x v="1"/>
    <x v="0"/>
    <x v="0"/>
    <x v="0"/>
    <x v="1"/>
    <x v="0"/>
    <x v="0"/>
    <m/>
    <x v="0"/>
    <s v="TECNICO EN MANTENIMIENTO INDUSTRIAL"/>
    <s v="Operación y mantenimiento de maquinarias industriales"/>
    <s v="TECNICO DE MANTENIMIENTO"/>
    <n v="7233"/>
    <s v="SUPERVISORES DE PRODUCCION CURTIDURIA"/>
    <s v="Optimizacion de procesos de producción"/>
    <s v="SUPERVISOR GRAL"/>
    <n v="3122"/>
    <m/>
    <m/>
    <m/>
    <m/>
    <m/>
    <m/>
    <m/>
    <m/>
    <m/>
    <m/>
    <m/>
    <m/>
    <m/>
    <m/>
    <m/>
    <m/>
    <s v="Si"/>
    <s v="No"/>
    <m/>
    <m/>
    <m/>
    <m/>
    <x v="0"/>
    <s v="Muy importante"/>
    <s v="Importante"/>
    <s v="Muy importante"/>
    <s v="Muy importante"/>
    <s v="Muy importante"/>
    <s v="Muy importante"/>
    <s v="Muy importante"/>
    <s v="Ninguna"/>
    <m/>
    <x v="0"/>
    <x v="2"/>
    <x v="0"/>
    <x v="1"/>
    <x v="0"/>
    <x v="1"/>
    <x v="0"/>
    <x v="0"/>
    <x v="0"/>
    <x v="1"/>
    <x v="0"/>
    <x v="0"/>
    <m/>
    <s v="Gerente / Directivo"/>
    <m/>
    <n v="8"/>
    <n v="49"/>
    <s v="Completo"/>
    <m/>
    <m/>
    <m/>
    <m/>
    <m/>
    <m/>
    <m/>
    <s v="51 y más personas ocupadas"/>
    <s v="51 y más personas ocupadas"/>
    <x v="1"/>
    <s v="Manufactura"/>
    <x v="0"/>
    <x v="0"/>
    <x v="0"/>
    <x v="1"/>
    <x v="0"/>
    <x v="0"/>
    <x v="0"/>
    <x v="1"/>
    <x v="0"/>
    <x v="0"/>
    <x v="1"/>
    <x v="1"/>
    <x v="1"/>
    <x v="0"/>
    <x v="0"/>
    <x v="1"/>
    <x v="1"/>
    <x v="0"/>
    <x v="0"/>
    <x v="1"/>
    <x v="1"/>
    <x v="1"/>
    <x v="0"/>
    <x v="0"/>
    <x v="1"/>
    <x v="0"/>
    <x v="0"/>
    <s v="MECANICA Y METALES"/>
    <s v="ARTE Y ARTESANIA"/>
    <m/>
    <m/>
    <m/>
    <m/>
    <s v="MECANICA Y METALES"/>
    <s v="ARTE Y ARTESANIA"/>
    <m/>
    <m/>
    <m/>
    <m/>
    <n v="1"/>
    <x v="1"/>
    <x v="2"/>
    <x v="1"/>
    <x v="0"/>
    <x v="0"/>
    <s v="Total"/>
  </r>
  <r>
    <n v="38824"/>
    <x v="0"/>
    <x v="0"/>
    <s v="Santisima Trinidad"/>
    <n v="10101"/>
    <s v="ACTIVIDADES DE MATANZA DE GANADO VACUNO Y PROCESAMIENTO DE SU CARNE"/>
    <s v="Industria"/>
    <s v="Manufactura"/>
    <s v="Grandes (con 51 o más personas ocupadas)"/>
    <n v="4062024"/>
    <n v="4"/>
    <s v="Junio"/>
    <s v="Año Resultado Final"/>
    <n v="12"/>
    <n v="8"/>
    <n v="31072024"/>
    <n v="31"/>
    <s v="Julio"/>
    <s v="Año Resultado Final"/>
    <n v="1999"/>
    <n v="24"/>
    <x v="2"/>
    <s v="ACTIVIDADES DE MATANZA DE GANADO VACUNO Y PROCESAMIENTO DE SU CARNE"/>
    <s v="Matanza de ganado vacuno y procesamiento de su carne"/>
    <s v="Casa Matriz"/>
    <x v="1"/>
    <n v="2"/>
    <n v="2"/>
    <n v="1012"/>
    <n v="1012"/>
    <n v="755"/>
    <n v="257"/>
    <n v="755"/>
    <n v="257"/>
    <n v="5"/>
    <n v="0"/>
    <n v="171"/>
    <n v="117"/>
    <n v="388"/>
    <n v="104"/>
    <n v="62"/>
    <n v="7"/>
    <n v="57"/>
    <n v="90"/>
    <n v="6"/>
    <n v="5"/>
    <n v="1012"/>
    <n v="1012"/>
    <n v="5"/>
    <n v="0"/>
    <n v="171"/>
    <n v="117"/>
    <n v="388"/>
    <n v="104"/>
    <n v="62"/>
    <n v="7"/>
    <n v="57"/>
    <n v="90"/>
    <n v="6"/>
    <n v="5"/>
    <n v="1012"/>
    <x v="1"/>
    <s v="Decisión del directorio/propietarios de la empresa"/>
    <m/>
    <x v="0"/>
    <s v="Decisión del directorio/propietarios de la empresa"/>
    <m/>
    <x v="0"/>
    <m/>
    <m/>
    <x v="0"/>
    <m/>
    <m/>
    <x v="0"/>
    <m/>
    <m/>
    <x v="1"/>
    <m/>
    <n v="7511"/>
    <s v="AUXILIAR DE FAENA"/>
    <s v="Sí"/>
    <s v="No"/>
    <s v="Sí"/>
    <n v="4419"/>
    <s v="AUXILIAR ADMINISTRATIVO"/>
    <s v="Sí"/>
    <s v="No"/>
    <s v="Sí"/>
    <n v="3122"/>
    <s v="ANALISTA DE CONTROL DE CALIDAD"/>
    <s v="Sí"/>
    <s v="No"/>
    <m/>
    <m/>
    <m/>
    <m/>
    <m/>
    <m/>
    <m/>
    <m/>
    <m/>
    <m/>
    <m/>
    <m/>
    <m/>
    <m/>
    <m/>
    <m/>
    <m/>
    <m/>
    <m/>
    <m/>
    <m/>
    <m/>
    <m/>
    <m/>
    <m/>
    <m/>
    <m/>
    <m/>
    <m/>
    <m/>
    <m/>
    <m/>
    <m/>
    <m/>
    <m/>
    <x v="1"/>
    <x v="0"/>
    <x v="1"/>
    <x v="0"/>
    <x v="0"/>
    <x v="0"/>
    <x v="0"/>
    <x v="1"/>
    <x v="1"/>
    <x v="0"/>
    <x v="0"/>
    <x v="0"/>
    <x v="0"/>
    <m/>
    <m/>
    <m/>
    <m/>
    <m/>
    <m/>
    <s v="Recomendaciones de trabajadores de la empresa u otros actores"/>
    <m/>
    <s v="Ferias de empleo"/>
    <m/>
    <m/>
    <s v="Banco de currículos de la empresa"/>
    <m/>
    <m/>
    <x v="0"/>
    <x v="0"/>
    <x v="0"/>
    <x v="1"/>
    <x v="0"/>
    <x v="1"/>
    <x v="0"/>
    <x v="0"/>
    <x v="0"/>
    <x v="0"/>
    <s v="Ninguna"/>
    <m/>
    <m/>
    <m/>
    <m/>
    <m/>
    <m/>
    <x v="1"/>
    <m/>
    <m/>
    <x v="0"/>
    <s v="Transformación de competencia"/>
    <m/>
    <m/>
    <x v="0"/>
    <x v="0"/>
    <x v="1"/>
    <x v="0"/>
    <x v="0"/>
    <x v="0"/>
    <m/>
    <m/>
    <x v="2"/>
    <s v="Poco probable"/>
    <s v="Poco probable"/>
    <s v="Poco probable"/>
    <s v="Probable"/>
    <s v="Muy probable"/>
    <x v="0"/>
    <s v="coordinador de seguridad industrial"/>
    <n v="3257"/>
    <n v="1"/>
    <n v="0"/>
    <n v="0"/>
    <n v="0"/>
    <n v="0"/>
    <s v="ENCARGADO DE RECURSOS HUMANOS"/>
    <n v="2423"/>
    <n v="1"/>
    <n v="0"/>
    <n v="0"/>
    <n v="0"/>
    <n v="0"/>
    <s v="gerente de produccion"/>
    <n v="1321"/>
    <n v="1"/>
    <n v="0"/>
    <n v="0"/>
    <n v="0"/>
    <n v="0"/>
    <s v="coordinador industrial"/>
    <n v="2141"/>
    <n v="1"/>
    <n v="0"/>
    <n v="0"/>
    <n v="0"/>
    <n v="0"/>
    <s v="auxiliar de produccion"/>
    <n v="9333"/>
    <n v="400"/>
    <n v="0"/>
    <n v="0"/>
    <n v="0"/>
    <n v="0"/>
    <x v="0"/>
    <m/>
    <m/>
    <m/>
    <m/>
    <m/>
    <m/>
    <m/>
    <m/>
    <m/>
    <x v="0"/>
    <x v="0"/>
    <x v="0"/>
    <x v="0"/>
    <x v="1"/>
    <x v="1"/>
    <x v="0"/>
    <x v="0"/>
    <m/>
    <x v="0"/>
    <s v="CAPACITACION DE USO DE POWER BI"/>
    <s v="Microsoft Power BI"/>
    <s v="COORDINACION Y RRHH COMPLETO"/>
    <n v="4416"/>
    <s v="MANTENIMIENTO PREVENTIVO DE MAQUINARIAS"/>
    <s v="Operación y mantenimiento de maquinarias de industrias alimentarias"/>
    <s v="MAQUINISTA DE FRIGORIFICO"/>
    <n v="8160"/>
    <s v="PREVENCION E IDENTIFICACION DE RIESGOS"/>
    <s v="Seguridad industrial y salud ocupacional"/>
    <s v="TECNICO EN SEGURIDAD INDUSTRIAL"/>
    <n v="3257"/>
    <m/>
    <m/>
    <m/>
    <m/>
    <m/>
    <m/>
    <m/>
    <m/>
    <m/>
    <m/>
    <m/>
    <m/>
    <s v="Si"/>
    <s v="Si"/>
    <s v="No"/>
    <m/>
    <m/>
    <m/>
    <x v="0"/>
    <s v="Muy importante"/>
    <s v="Importante"/>
    <s v="Importante"/>
    <s v="Importante"/>
    <s v="Importante"/>
    <s v="Muy importante"/>
    <s v="Muy importante"/>
    <s v="Ninguna"/>
    <m/>
    <x v="0"/>
    <x v="1"/>
    <x v="0"/>
    <x v="0"/>
    <x v="0"/>
    <x v="2"/>
    <x v="1"/>
    <x v="1"/>
    <x v="0"/>
    <x v="1"/>
    <x v="0"/>
    <x v="0"/>
    <m/>
    <s v="Otro"/>
    <s v="COORDINADOR DE SALARIOS Y BENEFICIOS DE LA EMPRESA"/>
    <n v="15"/>
    <n v="23"/>
    <s v="Completo"/>
    <m/>
    <m/>
    <m/>
    <m/>
    <m/>
    <m/>
    <m/>
    <s v="51 y más personas ocupadas"/>
    <s v="51 y más personas ocupadas"/>
    <x v="1"/>
    <s v="Manufactura"/>
    <x v="0"/>
    <x v="0"/>
    <x v="1"/>
    <x v="1"/>
    <x v="0"/>
    <x v="0"/>
    <x v="1"/>
    <x v="0"/>
    <x v="0"/>
    <x v="1"/>
    <x v="0"/>
    <x v="1"/>
    <x v="0"/>
    <x v="0"/>
    <x v="0"/>
    <x v="0"/>
    <x v="0"/>
    <x v="1"/>
    <x v="0"/>
    <x v="1"/>
    <x v="1"/>
    <x v="0"/>
    <x v="0"/>
    <x v="0"/>
    <x v="0"/>
    <x v="1"/>
    <x v="0"/>
    <s v="HERRAMIENTAS DE ANÁLISIS DE DATOS"/>
    <s v="USO Y REPARACIÓN DE MAQUINARIAS, HERRAMIENTAS Y EQUIPOS"/>
    <s v="SALUD Y SEGURIDAD OCUPACIONAL"/>
    <m/>
    <m/>
    <m/>
    <s v="TIC"/>
    <s v="USO Y REPARACIÓN DE MAQUINARIAS, HERRAMIENTAS Y EQUIPOS"/>
    <s v="SALUD Y SEGURIDAD OCUPACIONAL"/>
    <m/>
    <m/>
    <m/>
    <n v="1"/>
    <x v="1"/>
    <x v="1"/>
    <x v="0"/>
    <x v="0"/>
    <x v="0"/>
    <s v="Total"/>
  </r>
  <r>
    <n v="39487"/>
    <x v="0"/>
    <x v="0"/>
    <s v="Santisima Trinidad"/>
    <n v="28190"/>
    <s v="FABRICACION DE VENTILADORES INDUSTRIALES"/>
    <s v="Industria"/>
    <s v="Manufactura"/>
    <s v="Pequeñas (11 a 30 personas ocupadas)"/>
    <n v="4062024"/>
    <n v="4"/>
    <s v="Junio"/>
    <s v="Año Resultado Final"/>
    <n v="15"/>
    <n v="4"/>
    <n v="6082024"/>
    <n v="6"/>
    <s v="Agosto"/>
    <s v="Año Resultado Final"/>
    <n v="1991"/>
    <n v="32"/>
    <x v="1"/>
    <s v="INDUSTRIA METALÚRGICA FABRICACION DE VENTILADORES INDUSTRIALES"/>
    <s v="Fabricación de otros tipos de maquinaria de uso general n.c.p."/>
    <s v="Único"/>
    <x v="0"/>
    <m/>
    <m/>
    <n v="15"/>
    <n v="15"/>
    <n v="11"/>
    <n v="4"/>
    <n v="87.765957446808528"/>
    <n v="31.914893617021281"/>
    <n v="0"/>
    <n v="0"/>
    <n v="23.936170212765962"/>
    <n v="0"/>
    <n v="47.872340425531924"/>
    <n v="0"/>
    <n v="23.936170212765962"/>
    <n v="0"/>
    <n v="15.957446808510641"/>
    <n v="7.9787234042553203"/>
    <n v="0"/>
    <n v="0"/>
    <n v="119.68085106382981"/>
    <n v="15"/>
    <n v="0"/>
    <n v="0"/>
    <n v="3"/>
    <n v="0"/>
    <n v="6"/>
    <n v="0"/>
    <n v="3"/>
    <n v="0"/>
    <n v="2"/>
    <n v="1"/>
    <n v="0"/>
    <n v="0"/>
    <n v="15"/>
    <x v="1"/>
    <s v="Decisión del directorio/propietarios de la empresa"/>
    <m/>
    <x v="0"/>
    <s v="Convenios con organizaciones privadas y/o ONG"/>
    <m/>
    <x v="1"/>
    <s v="Decisión del directorio/propietarios de la empresa"/>
    <m/>
    <x v="0"/>
    <m/>
    <m/>
    <x v="0"/>
    <m/>
    <m/>
    <x v="1"/>
    <m/>
    <n v="7223"/>
    <s v="TORNERO PROFESIONAL"/>
    <s v="Sí"/>
    <s v="Sí"/>
    <s v="Sí"/>
    <n v="4321"/>
    <s v="ENCARGADO DE DEPÓSITO"/>
    <s v="Sí"/>
    <s v="No"/>
    <s v="No"/>
    <m/>
    <m/>
    <m/>
    <m/>
    <s v="Candidatos sin capacitación o habilidades técnicas necesarios"/>
    <m/>
    <s v="Candidato sin licencias, certificados orequisitos legales requeridos para ejercer la ocupación"/>
    <m/>
    <m/>
    <s v="Falta de postulantes/candidatos"/>
    <m/>
    <m/>
    <m/>
    <m/>
    <m/>
    <m/>
    <m/>
    <m/>
    <m/>
    <m/>
    <m/>
    <m/>
    <m/>
    <m/>
    <m/>
    <m/>
    <m/>
    <m/>
    <m/>
    <s v="Capacitar a los trabajadores actuales para que puedan cumplir funciones que estaban asignadas a esa vacante"/>
    <s v="Reasignar / redefinir los puestos de trabajo existentes"/>
    <m/>
    <m/>
    <m/>
    <m/>
    <m/>
    <m/>
    <m/>
    <m/>
    <x v="0"/>
    <x v="0"/>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robable"/>
    <s v="Probable"/>
    <s v="Muy probable"/>
    <x v="0"/>
    <s v="VENDEDOR DE SALON"/>
    <n v="5223"/>
    <n v="1"/>
    <n v="1"/>
    <n v="1"/>
    <n v="1"/>
    <n v="1"/>
    <s v="HERRERO METALÚRGICO"/>
    <n v="7221"/>
    <n v="1"/>
    <n v="1"/>
    <n v="0"/>
    <n v="0"/>
    <n v="0"/>
    <m/>
    <m/>
    <m/>
    <m/>
    <m/>
    <m/>
    <m/>
    <m/>
    <m/>
    <m/>
    <m/>
    <m/>
    <m/>
    <m/>
    <m/>
    <m/>
    <m/>
    <m/>
    <m/>
    <m/>
    <m/>
    <x v="0"/>
    <m/>
    <m/>
    <m/>
    <m/>
    <m/>
    <m/>
    <m/>
    <m/>
    <m/>
    <x v="1"/>
    <x v="0"/>
    <x v="0"/>
    <x v="0"/>
    <x v="1"/>
    <x v="1"/>
    <x v="0"/>
    <x v="0"/>
    <m/>
    <x v="0"/>
    <s v="CAPACITACIÓN EN TORNERIA ( CORTAR, DISEÑAR, DETALLAR, ARMAR O IMITAR ALGO)"/>
    <s v="Torneria"/>
    <s v="TORNERO"/>
    <n v="7223"/>
    <s v="CAPACITACION DE SOLDADOR DE METALES"/>
    <s v="Soldadura"/>
    <s v="SOLDADOR DE METALES"/>
    <n v="7212"/>
    <s v="MANEJO DE MATERIAL DOBLADO CORTE"/>
    <s v="Operación y mantenimiento de maquinarias industriales"/>
    <s v="AYUDANTE METALÚRGICO"/>
    <n v="7221"/>
    <s v="CONOCIMIENTO SOBRE AIRE ACONDICIONADO ( INSTALACIÓN, MANTENIMIENTO, REPARACIONES)"/>
    <s v="Técnicas de refrigeracion y climatización"/>
    <s v="TECNICO EN AIRE ACONDICIONADO"/>
    <n v="7127"/>
    <m/>
    <m/>
    <m/>
    <m/>
    <m/>
    <m/>
    <m/>
    <m/>
    <s v="Si"/>
    <s v="Si"/>
    <s v="Si"/>
    <s v="No"/>
    <m/>
    <m/>
    <x v="0"/>
    <s v="Muy importante"/>
    <s v="Importante"/>
    <s v="Importante"/>
    <s v="Importante"/>
    <s v="Importante"/>
    <s v="Importante"/>
    <s v="Importante"/>
    <s v="Ninguna"/>
    <m/>
    <x v="1"/>
    <x v="2"/>
    <x v="0"/>
    <x v="0"/>
    <x v="0"/>
    <x v="0"/>
    <x v="1"/>
    <x v="0"/>
    <x v="0"/>
    <x v="0"/>
    <x v="0"/>
    <x v="0"/>
    <m/>
    <s v="Administrador/Contador"/>
    <m/>
    <n v="12"/>
    <n v="3"/>
    <s v="Completo"/>
    <m/>
    <m/>
    <m/>
    <m/>
    <m/>
    <m/>
    <s v="CAMBIO EL NOMBRE COMERCIAL"/>
    <s v="11 a 30 personas ocupadas"/>
    <s v="11 a 30 personas ocupadas"/>
    <x v="1"/>
    <s v="Manufactura"/>
    <x v="0"/>
    <x v="0"/>
    <x v="0"/>
    <x v="1"/>
    <x v="0"/>
    <x v="0"/>
    <x v="1"/>
    <x v="0"/>
    <x v="0"/>
    <x v="0"/>
    <x v="1"/>
    <x v="0"/>
    <x v="0"/>
    <x v="1"/>
    <x v="0"/>
    <x v="1"/>
    <x v="0"/>
    <x v="0"/>
    <x v="0"/>
    <x v="1"/>
    <x v="0"/>
    <x v="1"/>
    <x v="0"/>
    <x v="0"/>
    <x v="1"/>
    <x v="0"/>
    <x v="0"/>
    <s v="MECANICA Y METALES"/>
    <s v="MECANICA Y METALES"/>
    <s v="MECANICA Y METALES"/>
    <s v="ELECTRICIDAD Y ELECTRONICA"/>
    <m/>
    <m/>
    <s v="MECANICA Y METALES"/>
    <s v="MECANICA Y METALES"/>
    <s v="MECANICA Y METALES"/>
    <s v="ELECTRICIDAD Y ELECTRONICA"/>
    <m/>
    <m/>
    <n v="7.9787234042553203"/>
    <x v="1"/>
    <x v="2"/>
    <x v="1"/>
    <x v="0"/>
    <x v="0"/>
    <s v="Total"/>
  </r>
  <r>
    <n v="39491"/>
    <x v="0"/>
    <x v="0"/>
    <s v="Santisima Trinidad"/>
    <n v="31001"/>
    <s v="FABRICACION DE MUEBLES DE MADERA"/>
    <s v="Industria"/>
    <s v="Manufactura"/>
    <s v="Pequeñas (11 a 30 personas ocupadas)"/>
    <n v="4062024"/>
    <n v="4"/>
    <s v="Junio"/>
    <s v="Año Resultado Final"/>
    <n v="16"/>
    <n v="32"/>
    <n v="17072024"/>
    <n v="17"/>
    <s v="Julio"/>
    <s v="Año Resultado Final"/>
    <n v="1976"/>
    <n v="47"/>
    <x v="1"/>
    <s v="FABRICACION DE MUEBLES DE MADERA"/>
    <s v="Fabricación de muebles de madera"/>
    <s v="Casa Matriz"/>
    <x v="1"/>
    <n v="2"/>
    <n v="2"/>
    <n v="13"/>
    <n v="13"/>
    <n v="8"/>
    <n v="5"/>
    <n v="63.829787234042563"/>
    <n v="39.893617021276604"/>
    <n v="0"/>
    <n v="0"/>
    <n v="0"/>
    <n v="0"/>
    <n v="31.914893617021281"/>
    <n v="31.914893617021281"/>
    <n v="0"/>
    <n v="0"/>
    <n v="39.893617021276604"/>
    <n v="0"/>
    <n v="0"/>
    <n v="0"/>
    <n v="103.72340425531917"/>
    <n v="13"/>
    <n v="0"/>
    <n v="0"/>
    <n v="0"/>
    <n v="0"/>
    <n v="4"/>
    <n v="4"/>
    <n v="0"/>
    <n v="0"/>
    <n v="5"/>
    <n v="0"/>
    <n v="0"/>
    <n v="0"/>
    <n v="13"/>
    <x v="0"/>
    <m/>
    <m/>
    <x v="0"/>
    <s v="Convenio con organizaciones públicas"/>
    <m/>
    <x v="0"/>
    <m/>
    <m/>
    <x v="0"/>
    <m/>
    <m/>
    <x v="0"/>
    <m/>
    <m/>
    <x v="1"/>
    <m/>
    <n v="2421"/>
    <s v="ADMINISTRADOR"/>
    <s v="No"/>
    <s v="Sí"/>
    <s v="Sí"/>
    <n v="2161"/>
    <s v="DISEÑADOR ARQUITECTO"/>
    <s v="No"/>
    <s v="Sí"/>
    <s v="Sí"/>
    <n v="5223"/>
    <s v="VENDEDOR DE MUEBLES"/>
    <s v="No"/>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m/>
    <m/>
    <m/>
    <m/>
    <m/>
    <m/>
    <m/>
    <m/>
    <m/>
    <x v="0"/>
    <x v="0"/>
    <x v="0"/>
    <x v="1"/>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2"/>
    <x v="0"/>
    <x v="2"/>
    <s v="Ninguna"/>
    <m/>
    <m/>
    <m/>
    <m/>
    <m/>
    <m/>
    <x v="1"/>
    <m/>
    <m/>
    <x v="3"/>
    <m/>
    <m/>
    <m/>
    <x v="0"/>
    <x v="0"/>
    <x v="0"/>
    <x v="0"/>
    <x v="0"/>
    <x v="0"/>
    <m/>
    <m/>
    <x v="2"/>
    <s v="Poco probable"/>
    <s v="Muy probable"/>
    <s v="Poco probable"/>
    <s v="Poco probable"/>
    <s v="Probable"/>
    <x v="0"/>
    <s v="ADMINISTRADOR Gral"/>
    <n v="1321"/>
    <n v="1"/>
    <n v="0"/>
    <n v="0"/>
    <n v="0"/>
    <n v="0"/>
    <s v="Vendedor"/>
    <n v="5223"/>
    <n v="1"/>
    <n v="1"/>
    <n v="1"/>
    <n v="1"/>
    <n v="1"/>
    <m/>
    <m/>
    <m/>
    <m/>
    <m/>
    <m/>
    <m/>
    <m/>
    <m/>
    <m/>
    <m/>
    <m/>
    <m/>
    <m/>
    <m/>
    <m/>
    <m/>
    <m/>
    <m/>
    <m/>
    <m/>
    <x v="0"/>
    <m/>
    <m/>
    <m/>
    <m/>
    <m/>
    <m/>
    <m/>
    <m/>
    <m/>
    <x v="0"/>
    <x v="0"/>
    <x v="0"/>
    <x v="0"/>
    <x v="1"/>
    <x v="1"/>
    <x v="0"/>
    <x v="0"/>
    <m/>
    <x v="0"/>
    <s v="USO DE SOFTWARE DE DIBUJO ARQUITECTÓNICO"/>
    <s v="Delineantes y dibujantes técnicos"/>
    <s v="DIBUJANTE ARQUITECTÓNICO"/>
    <n v="3118"/>
    <s v="ADMINISTRACION DE EMPRESA"/>
    <s v="Operaciones auxiliares de servicios administrativos"/>
    <s v="ADMINISTRADOR"/>
    <n v="2421"/>
    <m/>
    <m/>
    <m/>
    <m/>
    <m/>
    <m/>
    <m/>
    <m/>
    <m/>
    <m/>
    <m/>
    <m/>
    <m/>
    <m/>
    <m/>
    <m/>
    <s v="Si"/>
    <s v="No"/>
    <m/>
    <m/>
    <m/>
    <m/>
    <x v="1"/>
    <s v="Muy importante"/>
    <s v="Muy importante"/>
    <s v="Muy importante"/>
    <s v="Muy importante"/>
    <s v="Muy importante"/>
    <s v="Muy importante"/>
    <s v="Muy importante"/>
    <s v="Ninguna"/>
    <m/>
    <x v="1"/>
    <x v="0"/>
    <x v="0"/>
    <x v="1"/>
    <x v="2"/>
    <x v="0"/>
    <x v="0"/>
    <x v="0"/>
    <x v="0"/>
    <x v="0"/>
    <x v="0"/>
    <x v="0"/>
    <m/>
    <s v="Dueño o propietario"/>
    <m/>
    <n v="7"/>
    <n v="32"/>
    <s v="Completo"/>
    <m/>
    <m/>
    <m/>
    <m/>
    <m/>
    <m/>
    <s v="NINGUNA"/>
    <s v="11 a 30 personas ocupadas"/>
    <s v="11 a 30 personas ocupadas"/>
    <x v="1"/>
    <s v="Manufactura"/>
    <x v="0"/>
    <x v="1"/>
    <x v="0"/>
    <x v="0"/>
    <x v="1"/>
    <x v="0"/>
    <x v="0"/>
    <x v="0"/>
    <x v="0"/>
    <x v="1"/>
    <x v="1"/>
    <x v="0"/>
    <x v="0"/>
    <x v="1"/>
    <x v="0"/>
    <x v="0"/>
    <x v="0"/>
    <x v="0"/>
    <x v="0"/>
    <x v="0"/>
    <x v="1"/>
    <x v="1"/>
    <x v="0"/>
    <x v="0"/>
    <x v="0"/>
    <x v="0"/>
    <x v="0"/>
    <s v="USO DE SISTEMAS Y SOFTWARE ESPECIALIZADOS"/>
    <s v="GESTIÓN ADMINISTRATIVA"/>
    <m/>
    <m/>
    <m/>
    <m/>
    <s v="TIC"/>
    <s v="ADMINISTRACIÓN Y GESTIÓN"/>
    <m/>
    <m/>
    <m/>
    <m/>
    <n v="7.9787234042553203"/>
    <x v="2"/>
    <x v="2"/>
    <x v="0"/>
    <x v="0"/>
    <x v="0"/>
    <s v="Total"/>
  </r>
  <r>
    <n v="39493"/>
    <x v="0"/>
    <x v="0"/>
    <s v="Santisima Trinidad"/>
    <n v="18110"/>
    <s v="ACTIVIDADES DE IMPRESION SOBRE PAPEL"/>
    <s v="Industria"/>
    <s v="Manufactura"/>
    <s v="Micro (5 a 10 personas ocupadas)"/>
    <n v="4062024"/>
    <n v="4"/>
    <s v="Junio"/>
    <s v="Año Resultado Final"/>
    <n v="14"/>
    <n v="58"/>
    <n v="25062024"/>
    <n v="25"/>
    <s v="Junio"/>
    <s v="Año Resultado Final"/>
    <n v="1995"/>
    <n v="28"/>
    <x v="2"/>
    <s v="ACTIVIDADES DE IMPRESIÓN"/>
    <s v="Actividades de impresión"/>
    <s v="Único"/>
    <x v="0"/>
    <m/>
    <m/>
    <n v="5"/>
    <n v="5"/>
    <n v="3"/>
    <n v="2"/>
    <n v="28.818181818181834"/>
    <n v="19.212121212121222"/>
    <n v="0"/>
    <n v="0"/>
    <n v="0"/>
    <n v="0"/>
    <n v="0"/>
    <n v="0"/>
    <n v="0"/>
    <n v="9.6060606060606109"/>
    <n v="19.212121212121222"/>
    <n v="9.6060606060606109"/>
    <n v="9.6060606060606109"/>
    <n v="0"/>
    <n v="48.030303030303052"/>
    <n v="5"/>
    <n v="0"/>
    <n v="0"/>
    <n v="0"/>
    <n v="0"/>
    <n v="0"/>
    <n v="0"/>
    <n v="0"/>
    <n v="1"/>
    <n v="2"/>
    <n v="1"/>
    <n v="1"/>
    <n v="0"/>
    <n v="5"/>
    <x v="0"/>
    <m/>
    <m/>
    <x v="1"/>
    <m/>
    <m/>
    <x v="1"/>
    <s v="Decisión del directorio/propietarios de la empresa"/>
    <m/>
    <x v="0"/>
    <m/>
    <m/>
    <x v="0"/>
    <m/>
    <m/>
    <x v="0"/>
    <m/>
    <m/>
    <m/>
    <m/>
    <m/>
    <m/>
    <m/>
    <m/>
    <m/>
    <m/>
    <m/>
    <m/>
    <m/>
    <m/>
    <m/>
    <m/>
    <m/>
    <m/>
    <m/>
    <m/>
    <m/>
    <m/>
    <m/>
    <m/>
    <m/>
    <m/>
    <m/>
    <m/>
    <m/>
    <m/>
    <m/>
    <m/>
    <m/>
    <m/>
    <m/>
    <m/>
    <m/>
    <m/>
    <m/>
    <m/>
    <m/>
    <m/>
    <m/>
    <m/>
    <m/>
    <m/>
    <m/>
    <m/>
    <m/>
    <m/>
    <x v="0"/>
    <x v="1"/>
    <x v="0"/>
    <x v="0"/>
    <x v="0"/>
    <x v="0"/>
    <x v="0"/>
    <x v="1"/>
    <x v="1"/>
    <x v="0"/>
    <x v="0"/>
    <x v="1"/>
    <x v="0"/>
    <m/>
    <m/>
    <s v="Plataforma web privada gratuita (Bolsas de trabajo) (excluyendo redes sociales)"/>
    <m/>
    <m/>
    <m/>
    <m/>
    <m/>
    <m/>
    <m/>
    <m/>
    <m/>
    <m/>
    <m/>
    <x v="0"/>
    <x v="0"/>
    <x v="0"/>
    <x v="0"/>
    <x v="0"/>
    <x v="0"/>
    <x v="0"/>
    <x v="1"/>
    <x v="0"/>
    <x v="0"/>
    <s v="Ninguna"/>
    <m/>
    <m/>
    <m/>
    <m/>
    <s v="Ambos"/>
    <m/>
    <x v="2"/>
    <m/>
    <s v="Ambos"/>
    <x v="2"/>
    <s v="Ambos"/>
    <m/>
    <m/>
    <x v="0"/>
    <x v="0"/>
    <x v="0"/>
    <x v="0"/>
    <x v="0"/>
    <x v="0"/>
    <m/>
    <m/>
    <x v="0"/>
    <s v="Muy probable"/>
    <s v="Poco probable"/>
    <s v="Poco probable"/>
    <s v="Probable"/>
    <s v="Muy probable"/>
    <x v="0"/>
    <s v="jefe de RRHH"/>
    <n v="2423"/>
    <n v="5"/>
    <n v="5"/>
    <n v="5"/>
    <n v="5"/>
    <n v="5"/>
    <s v="administrador gral"/>
    <n v="2421"/>
    <n v="1"/>
    <n v="0"/>
    <n v="0"/>
    <n v="0"/>
    <n v="0"/>
    <s v="contador administrativo"/>
    <n v="2411"/>
    <n v="1"/>
    <n v="0"/>
    <n v="0"/>
    <n v="0"/>
    <n v="0"/>
    <s v="diseñador grafico"/>
    <n v="2166"/>
    <n v="2"/>
    <n v="3"/>
    <n v="5"/>
    <n v="5"/>
    <n v="5"/>
    <s v="delivery para envios de mercaderia"/>
    <n v="8321"/>
    <n v="30"/>
    <n v="0"/>
    <n v="0"/>
    <n v="0"/>
    <n v="0"/>
    <x v="0"/>
    <m/>
    <m/>
    <m/>
    <m/>
    <m/>
    <m/>
    <m/>
    <m/>
    <m/>
    <x v="0"/>
    <x v="0"/>
    <x v="0"/>
    <x v="0"/>
    <x v="1"/>
    <x v="1"/>
    <x v="0"/>
    <x v="0"/>
    <m/>
    <x v="0"/>
    <s v="TECNICO EN INFORMATICA"/>
    <s v="Redes y sistemas informáticos"/>
    <s v="TECNICO INFORMATICO"/>
    <n v="3511"/>
    <s v="REPARACION DE COMPUTADORAS"/>
    <s v="Instalación y mantenimiento de PC"/>
    <s v="REPARADOR DE PC"/>
    <n v="7422"/>
    <m/>
    <m/>
    <m/>
    <m/>
    <m/>
    <m/>
    <m/>
    <m/>
    <m/>
    <m/>
    <m/>
    <m/>
    <m/>
    <m/>
    <m/>
    <m/>
    <s v="Si"/>
    <s v="No"/>
    <m/>
    <m/>
    <m/>
    <m/>
    <x v="1"/>
    <s v="Muy importante"/>
    <s v="Muy importante"/>
    <s v="Muy importante"/>
    <s v="Muy importante"/>
    <s v="Muy importante"/>
    <s v="Muy importante"/>
    <s v="Muy importante"/>
    <s v="Ninguna"/>
    <m/>
    <x v="0"/>
    <x v="0"/>
    <x v="0"/>
    <x v="0"/>
    <x v="1"/>
    <x v="0"/>
    <x v="1"/>
    <x v="1"/>
    <x v="1"/>
    <x v="0"/>
    <x v="0"/>
    <x v="0"/>
    <m/>
    <s v="Dueño o propietario"/>
    <m/>
    <n v="14"/>
    <n v="34"/>
    <s v="Completo"/>
    <m/>
    <m/>
    <m/>
    <m/>
    <m/>
    <m/>
    <m/>
    <s v="5 a 10 personas ocupadas"/>
    <s v="5 a 10 personas ocupadas"/>
    <x v="1"/>
    <s v="Manufactura"/>
    <x v="0"/>
    <x v="0"/>
    <x v="0"/>
    <x v="0"/>
    <x v="0"/>
    <x v="0"/>
    <x v="0"/>
    <x v="0"/>
    <x v="0"/>
    <x v="0"/>
    <x v="0"/>
    <x v="0"/>
    <x v="0"/>
    <x v="0"/>
    <x v="0"/>
    <x v="0"/>
    <x v="1"/>
    <x v="0"/>
    <x v="0"/>
    <x v="1"/>
    <x v="1"/>
    <x v="1"/>
    <x v="0"/>
    <x v="0"/>
    <x v="1"/>
    <x v="0"/>
    <x v="0"/>
    <s v="SOPORTE TÉCNICO Y REDES"/>
    <s v="SOPORTE TÉCNICO Y REDES"/>
    <m/>
    <m/>
    <m/>
    <m/>
    <s v="TIC"/>
    <s v="TIC"/>
    <m/>
    <m/>
    <m/>
    <m/>
    <n v="9.6060606060606109"/>
    <x v="0"/>
    <x v="0"/>
    <x v="0"/>
    <x v="0"/>
    <x v="0"/>
    <s v="Total"/>
  </r>
  <r>
    <n v="39495"/>
    <x v="0"/>
    <x v="0"/>
    <s v="Santisima Trinidad"/>
    <n v="50120"/>
    <s v="SERVICIO DE TRANSPORTE MARITIMO DE CARGA"/>
    <s v="Servicio"/>
    <s v="Transporte"/>
    <s v="Medianas (31 a 50 personas ocupadas)"/>
    <n v="4062024"/>
    <n v="4"/>
    <s v="Junio"/>
    <s v="Año Resultado Final"/>
    <n v="15"/>
    <n v="56"/>
    <n v="29072024"/>
    <n v="29"/>
    <s v="Julio"/>
    <s v="Año Resultado Final"/>
    <n v="1953"/>
    <n v="70"/>
    <x v="1"/>
    <s v="TRANSPORTE MARITIMO DE CARGA"/>
    <s v="Transporte de carga marítimo y de cabotaje"/>
    <s v="Único"/>
    <x v="0"/>
    <m/>
    <m/>
    <n v="82"/>
    <n v="82"/>
    <n v="55"/>
    <n v="27"/>
    <n v="435.92592592592615"/>
    <n v="214.00000000000011"/>
    <n v="0"/>
    <n v="0"/>
    <n v="0"/>
    <n v="23.777777777777789"/>
    <n v="47.555555555555578"/>
    <n v="0"/>
    <n v="95.111111111111157"/>
    <n v="31.70370370370372"/>
    <n v="293.25925925925941"/>
    <n v="79.259259259259295"/>
    <n v="79.259259259259295"/>
    <n v="0"/>
    <n v="649.92592592592621"/>
    <n v="82"/>
    <n v="0"/>
    <n v="0"/>
    <n v="0"/>
    <n v="3"/>
    <n v="6"/>
    <n v="0"/>
    <n v="12"/>
    <n v="4"/>
    <n v="37"/>
    <n v="10"/>
    <n v="10"/>
    <n v="0"/>
    <n v="82"/>
    <x v="0"/>
    <m/>
    <m/>
    <x v="1"/>
    <m/>
    <m/>
    <x v="0"/>
    <m/>
    <m/>
    <x v="0"/>
    <m/>
    <m/>
    <x v="0"/>
    <m/>
    <m/>
    <x v="1"/>
    <m/>
    <n v="4321"/>
    <s v="ENCARGADO DE DEPOSITO"/>
    <s v="Sí"/>
    <s v="Sí"/>
    <s v="Sí"/>
    <n v="4311"/>
    <s v="AUXILIAR CONTABLE"/>
    <s v="Sí"/>
    <s v="No"/>
    <s v="No"/>
    <m/>
    <m/>
    <m/>
    <m/>
    <m/>
    <s v="Candidatos sin habilidades blandas o socioemocionales (proactividad, actitud de aprendizaje, compromiso, entre otros)"/>
    <m/>
    <m/>
    <s v="Candidatos que no aceptaron las condiciones laborales ofrecidas (ubicación, horario, remuneración)"/>
    <m/>
    <m/>
    <m/>
    <m/>
    <m/>
    <m/>
    <m/>
    <m/>
    <m/>
    <m/>
    <m/>
    <m/>
    <m/>
    <m/>
    <m/>
    <m/>
    <m/>
    <m/>
    <m/>
    <m/>
    <m/>
    <s v="Reasignar / redefinir los puestos de trabajo existentes"/>
    <m/>
    <m/>
    <s v="Incorporar trabajadores temporales a través de agencias"/>
    <s v="Redefinir el perfil y características de la vacante"/>
    <s v="Aumentar los esfuerzos en el reclutamiento (más divulgación de la vacante, más bolsas de empleo)"/>
    <m/>
    <m/>
    <m/>
    <x v="0"/>
    <x v="0"/>
    <x v="1"/>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1"/>
    <x v="0"/>
    <x v="0"/>
    <s v="Ninguna"/>
    <m/>
    <m/>
    <m/>
    <m/>
    <m/>
    <m/>
    <x v="1"/>
    <m/>
    <s v="Transformación de competencia"/>
    <x v="3"/>
    <s v="Ambos"/>
    <s v="Transformación de competencia"/>
    <m/>
    <x v="0"/>
    <x v="1"/>
    <x v="1"/>
    <x v="1"/>
    <x v="1"/>
    <x v="0"/>
    <m/>
    <m/>
    <x v="3"/>
    <s v="Muy probable"/>
    <s v="Poco probable"/>
    <s v="Poco probable"/>
    <s v="Muy probable"/>
    <s v="Probable"/>
    <x v="0"/>
    <s v="operario de maquinarias de soldadura termica"/>
    <n v="7212"/>
    <n v="3"/>
    <n v="2"/>
    <n v="1"/>
    <n v="1"/>
    <n v="1"/>
    <m/>
    <m/>
    <m/>
    <m/>
    <m/>
    <m/>
    <m/>
    <m/>
    <m/>
    <m/>
    <m/>
    <m/>
    <m/>
    <m/>
    <m/>
    <m/>
    <m/>
    <m/>
    <m/>
    <m/>
    <m/>
    <m/>
    <m/>
    <m/>
    <m/>
    <m/>
    <m/>
    <m/>
    <x v="0"/>
    <m/>
    <m/>
    <m/>
    <m/>
    <m/>
    <m/>
    <m/>
    <m/>
    <m/>
    <x v="0"/>
    <x v="0"/>
    <x v="0"/>
    <x v="0"/>
    <x v="1"/>
    <x v="1"/>
    <x v="0"/>
    <x v="0"/>
    <m/>
    <x v="0"/>
    <s v="VENDEDOR DE MAQUINAS DE COSER INDUSTRIALES PARA EMPRESAS QUE VENDEN GRANOS Y HARINAS"/>
    <s v="Técnicas de ventas"/>
    <s v="TECNICO AGRICOLA GANADERO"/>
    <n v="3142"/>
    <m/>
    <m/>
    <m/>
    <m/>
    <m/>
    <m/>
    <m/>
    <m/>
    <m/>
    <m/>
    <m/>
    <m/>
    <m/>
    <m/>
    <m/>
    <m/>
    <m/>
    <m/>
    <m/>
    <m/>
    <s v="No"/>
    <m/>
    <m/>
    <m/>
    <m/>
    <m/>
    <x v="1"/>
    <s v="Muy importante"/>
    <s v="Muy importante"/>
    <s v="Muy importante"/>
    <s v="Muy importante"/>
    <s v="Muy importante"/>
    <s v="Muy importante"/>
    <s v="Muy importante"/>
    <s v="Ninguna"/>
    <m/>
    <x v="0"/>
    <x v="2"/>
    <x v="0"/>
    <x v="1"/>
    <x v="1"/>
    <x v="0"/>
    <x v="0"/>
    <x v="0"/>
    <x v="0"/>
    <x v="0"/>
    <x v="0"/>
    <x v="0"/>
    <m/>
    <s v="Jefe / Encargado (no propietario)"/>
    <m/>
    <n v="8"/>
    <n v="52"/>
    <s v="Completo"/>
    <m/>
    <m/>
    <m/>
    <m/>
    <m/>
    <m/>
    <s v="ROBERTO SANCHEZ\n0983551597\nJEFE DE PERSONAL"/>
    <s v="51 y más personas ocupadas"/>
    <s v="51 y más personas ocupadas"/>
    <x v="0"/>
    <s v="Transporte"/>
    <x v="0"/>
    <x v="0"/>
    <x v="0"/>
    <x v="1"/>
    <x v="0"/>
    <x v="0"/>
    <x v="0"/>
    <x v="0"/>
    <x v="0"/>
    <x v="0"/>
    <x v="1"/>
    <x v="0"/>
    <x v="0"/>
    <x v="0"/>
    <x v="0"/>
    <x v="1"/>
    <x v="0"/>
    <x v="0"/>
    <x v="0"/>
    <x v="1"/>
    <x v="1"/>
    <x v="1"/>
    <x v="0"/>
    <x v="0"/>
    <x v="0"/>
    <x v="0"/>
    <x v="0"/>
    <s v="VENTA"/>
    <m/>
    <m/>
    <m/>
    <m/>
    <m/>
    <s v="ADMINISTRACIÓN Y GESTIÓN"/>
    <m/>
    <m/>
    <m/>
    <m/>
    <m/>
    <n v="7.92592592592593"/>
    <x v="1"/>
    <x v="2"/>
    <x v="0"/>
    <x v="0"/>
    <x v="0"/>
    <s v="Total"/>
  </r>
  <r>
    <n v="39858"/>
    <x v="0"/>
    <x v="1"/>
    <s v="Luque"/>
    <n v="49223"/>
    <s v="SERVICIO DE TRANSPORTE DE BUSES DE MEDIA Y LARGA DISTANCIA REGULARES"/>
    <s v="Servicio"/>
    <s v="Transporte"/>
    <s v="Grandes (con 51 o más personas ocupadas)"/>
    <n v="17062024"/>
    <n v="17"/>
    <s v="Junio"/>
    <s v="Año Resultado Final"/>
    <n v="9"/>
    <n v="15"/>
    <n v="31072024"/>
    <n v="31"/>
    <s v="Julio"/>
    <s v="Año Resultado Final"/>
    <n v="1962"/>
    <n v="61"/>
    <x v="1"/>
    <s v="SERVICIO DE TRANSPORTE DE BUSES DE MEDIA Y LARGA DISTANCIA REGULARES"/>
    <s v="Transporte buses de media y larga distancia regulares"/>
    <s v="Casa Matriz"/>
    <x v="1"/>
    <n v="4"/>
    <n v="2"/>
    <n v="370"/>
    <n v="343"/>
    <n v="300"/>
    <n v="43"/>
    <n v="300"/>
    <n v="43"/>
    <n v="0"/>
    <n v="0"/>
    <n v="48"/>
    <n v="0"/>
    <n v="190"/>
    <n v="0"/>
    <n v="20"/>
    <n v="5"/>
    <n v="27"/>
    <n v="44"/>
    <n v="7"/>
    <n v="2"/>
    <n v="343"/>
    <n v="343"/>
    <n v="0"/>
    <n v="0"/>
    <n v="48"/>
    <n v="0"/>
    <n v="190"/>
    <n v="0"/>
    <n v="20"/>
    <n v="5"/>
    <n v="27"/>
    <n v="44"/>
    <n v="7"/>
    <n v="2"/>
    <n v="343"/>
    <x v="1"/>
    <s v="Decisión del directorio/propietarios de la empresa"/>
    <m/>
    <x v="0"/>
    <s v="Decisión del directorio/propietarios de la empresa"/>
    <m/>
    <x v="0"/>
    <m/>
    <m/>
    <x v="1"/>
    <s v="Decisión del directorio/propietarios de la empresa"/>
    <m/>
    <x v="0"/>
    <m/>
    <m/>
    <x v="1"/>
    <m/>
    <n v="8332"/>
    <s v="CONDUCTOR DE CARGA"/>
    <s v="Sí"/>
    <s v="Sí"/>
    <s v="Sí"/>
    <n v="2511"/>
    <s v="ANALISTA DE SISTEMAS"/>
    <s v="Sí"/>
    <s v="Sí"/>
    <s v="Sí"/>
    <n v="7231"/>
    <s v="MECANICO DE CAMIONES DE GRAN PORTE"/>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s v="Falta de postulantes/candidatos"/>
    <m/>
    <m/>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m/>
    <m/>
    <m/>
    <m/>
    <m/>
    <s v="Aumentar los esfuerzos en el reclutamiento (más divulgación de la vacante, más bolsas de empleo)"/>
    <m/>
    <m/>
    <m/>
    <x v="0"/>
    <x v="0"/>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m/>
    <s v="Avisos en las inmediaciones de la empresa"/>
    <s v="Contactos personales del empleador"/>
    <m/>
    <m/>
    <m/>
    <x v="0"/>
    <x v="0"/>
    <x v="0"/>
    <x v="1"/>
    <x v="0"/>
    <x v="1"/>
    <x v="0"/>
    <x v="2"/>
    <x v="2"/>
    <x v="2"/>
    <s v="Ninguna"/>
    <m/>
    <m/>
    <m/>
    <m/>
    <m/>
    <m/>
    <x v="1"/>
    <m/>
    <m/>
    <x v="1"/>
    <m/>
    <m/>
    <m/>
    <x v="1"/>
    <x v="1"/>
    <x v="1"/>
    <x v="1"/>
    <x v="1"/>
    <x v="1"/>
    <m/>
    <m/>
    <x v="2"/>
    <s v="Poco probable"/>
    <s v="Poco probable"/>
    <s v="Poco probable"/>
    <s v="Probable"/>
    <s v="Probable"/>
    <x v="2"/>
    <m/>
    <m/>
    <m/>
    <m/>
    <m/>
    <m/>
    <m/>
    <m/>
    <m/>
    <m/>
    <m/>
    <m/>
    <m/>
    <m/>
    <m/>
    <m/>
    <m/>
    <m/>
    <m/>
    <m/>
    <m/>
    <m/>
    <m/>
    <m/>
    <m/>
    <m/>
    <m/>
    <m/>
    <m/>
    <m/>
    <m/>
    <m/>
    <m/>
    <m/>
    <m/>
    <x v="0"/>
    <m/>
    <m/>
    <m/>
    <m/>
    <m/>
    <m/>
    <m/>
    <m/>
    <m/>
    <x v="1"/>
    <x v="0"/>
    <x v="0"/>
    <x v="0"/>
    <x v="1"/>
    <x v="1"/>
    <x v="0"/>
    <x v="0"/>
    <m/>
    <x v="0"/>
    <s v="CURSO DE SOLDADURA DE HIERRO"/>
    <s v="Soldadura"/>
    <s v="HERRERO"/>
    <n v="7221"/>
    <s v="MECANICO PARA CAMION DE GRAN PORTE"/>
    <s v="Mecánica del automóvil"/>
    <s v="MECANICO DE CAMION DE GRAN PORTE"/>
    <n v="7231"/>
    <s v="MANEJO DEFENSIVO"/>
    <s v="Conducción de vehículos"/>
    <s v="CONDUCTOR DE BUSES"/>
    <n v="8331"/>
    <s v="USO DE MONTACARGA"/>
    <s v="Operación y mantenimiento de maquinarias industriales"/>
    <s v="OPERADOR DE MONTACARGA"/>
    <n v="8344"/>
    <s v="CURSO DE DELEGACION DE TAREAS"/>
    <s v="Habilidades gerenciales"/>
    <s v="GERENTES GENERALES"/>
    <n v="1120"/>
    <m/>
    <m/>
    <m/>
    <m/>
    <s v="Si"/>
    <s v="Si"/>
    <s v="Si"/>
    <s v="Si"/>
    <s v="Si"/>
    <s v="No"/>
    <x v="1"/>
    <s v="Muy importante"/>
    <s v="Muy importante"/>
    <s v="Muy importante"/>
    <s v="Muy importante"/>
    <s v="Muy importante"/>
    <s v="Muy importante"/>
    <s v="Muy importante"/>
    <s v="Ninguna"/>
    <m/>
    <x v="2"/>
    <x v="2"/>
    <x v="1"/>
    <x v="0"/>
    <x v="0"/>
    <x v="0"/>
    <x v="0"/>
    <x v="0"/>
    <x v="0"/>
    <x v="0"/>
    <x v="0"/>
    <x v="0"/>
    <m/>
    <s v="Gerente / Directivo"/>
    <m/>
    <n v="15"/>
    <n v="25"/>
    <s v="Completo"/>
    <m/>
    <m/>
    <m/>
    <m/>
    <m/>
    <m/>
    <m/>
    <s v="51 y más personas ocupadas"/>
    <s v="51 y más personas ocupadas"/>
    <x v="0"/>
    <s v="Transporte"/>
    <x v="0"/>
    <x v="1"/>
    <x v="0"/>
    <x v="0"/>
    <x v="0"/>
    <x v="0"/>
    <x v="1"/>
    <x v="1"/>
    <x v="0"/>
    <x v="0"/>
    <x v="1"/>
    <x v="0"/>
    <x v="0"/>
    <x v="0"/>
    <x v="0"/>
    <x v="0"/>
    <x v="0"/>
    <x v="0"/>
    <x v="1"/>
    <x v="1"/>
    <x v="0"/>
    <x v="1"/>
    <x v="0"/>
    <x v="0"/>
    <x v="1"/>
    <x v="1"/>
    <x v="0"/>
    <s v="MECANICA Y METALES"/>
    <s v="MECANICA AUTOTRIZ"/>
    <s v="SALUD Y SEGURIDAD OCUPACIONAL"/>
    <s v="USO Y REPARACIÓN DE MAQUINARIAS, HERRAMIENTAS Y EQUIPOS"/>
    <s v="OTROS"/>
    <m/>
    <s v="MECANICA Y METALES"/>
    <s v="AUTOMOTORES"/>
    <s v="SALUD Y SEGURIDAD OCUPACIONAL"/>
    <s v="USO Y REPARACIÓN DE MAQUINARIAS, HERRAMIENTAS Y EQUIPOS"/>
    <s v="OTROS TIPOS DE CAPACITACIONES RELACIONADOS A OTROS SERVICIOS"/>
    <m/>
    <n v="1"/>
    <x v="1"/>
    <x v="2"/>
    <x v="1"/>
    <x v="0"/>
    <x v="0"/>
    <s v="Total"/>
  </r>
  <r>
    <n v="39944"/>
    <x v="0"/>
    <x v="0"/>
    <s v="Santisima Trinidad"/>
    <n v="18110"/>
    <s v="ACTIVIDADES DE IMPRESION SOBRE PAPEL"/>
    <s v="Industria"/>
    <s v="Manufactura"/>
    <s v="Micro (5 a 10 personas ocupadas)"/>
    <n v="5062024"/>
    <n v="5"/>
    <s v="Junio"/>
    <s v="Año Resultado Final"/>
    <n v="14"/>
    <n v="3"/>
    <n v="8072024"/>
    <n v="8"/>
    <s v="Julio"/>
    <s v="Año Resultado Final"/>
    <n v="2002"/>
    <n v="21"/>
    <x v="2"/>
    <s v="SERVICIOS DE IMPRESIÓN DE TALONARIOS"/>
    <s v="Actividades de impresión"/>
    <s v="Único"/>
    <x v="0"/>
    <m/>
    <m/>
    <n v="5"/>
    <n v="5"/>
    <n v="5"/>
    <n v="0"/>
    <n v="48.030303030303052"/>
    <n v="0"/>
    <n v="0"/>
    <n v="0"/>
    <n v="0"/>
    <n v="0"/>
    <n v="19.212121212121222"/>
    <n v="0"/>
    <n v="9.6060606060606109"/>
    <n v="0"/>
    <n v="9.6060606060606109"/>
    <n v="0"/>
    <n v="9.6060606060606109"/>
    <n v="0"/>
    <n v="48.030303030303052"/>
    <n v="5"/>
    <n v="0"/>
    <n v="0"/>
    <n v="0"/>
    <n v="0"/>
    <n v="2"/>
    <n v="0"/>
    <n v="1"/>
    <n v="0"/>
    <n v="1"/>
    <n v="0"/>
    <n v="1"/>
    <n v="0"/>
    <n v="5"/>
    <x v="0"/>
    <m/>
    <m/>
    <x v="1"/>
    <m/>
    <m/>
    <x v="0"/>
    <m/>
    <m/>
    <x v="1"/>
    <s v="Decisión del directorio/propietarios de la empresa"/>
    <m/>
    <x v="0"/>
    <m/>
    <m/>
    <x v="0"/>
    <m/>
    <m/>
    <m/>
    <m/>
    <m/>
    <m/>
    <m/>
    <m/>
    <m/>
    <m/>
    <m/>
    <m/>
    <m/>
    <m/>
    <m/>
    <m/>
    <m/>
    <m/>
    <m/>
    <m/>
    <m/>
    <m/>
    <m/>
    <m/>
    <m/>
    <m/>
    <m/>
    <m/>
    <m/>
    <m/>
    <m/>
    <m/>
    <m/>
    <m/>
    <m/>
    <m/>
    <m/>
    <m/>
    <m/>
    <m/>
    <m/>
    <m/>
    <m/>
    <m/>
    <m/>
    <m/>
    <m/>
    <m/>
    <m/>
    <m/>
    <x v="0"/>
    <x v="0"/>
    <x v="0"/>
    <x v="1"/>
    <x v="1"/>
    <x v="1"/>
    <x v="0"/>
    <x v="1"/>
    <x v="1"/>
    <x v="0"/>
    <x v="0"/>
    <x v="0"/>
    <x v="0"/>
    <m/>
    <m/>
    <m/>
    <m/>
    <m/>
    <m/>
    <m/>
    <m/>
    <m/>
    <m/>
    <s v="Contactos personales del empleador"/>
    <m/>
    <m/>
    <m/>
    <x v="0"/>
    <x v="0"/>
    <x v="0"/>
    <x v="2"/>
    <x v="0"/>
    <x v="0"/>
    <x v="1"/>
    <x v="0"/>
    <x v="0"/>
    <x v="1"/>
    <s v="Ninguna"/>
    <m/>
    <m/>
    <m/>
    <m/>
    <m/>
    <m/>
    <x v="0"/>
    <m/>
    <m/>
    <x v="0"/>
    <m/>
    <m/>
    <m/>
    <x v="0"/>
    <x v="0"/>
    <x v="1"/>
    <x v="0"/>
    <x v="0"/>
    <x v="0"/>
    <m/>
    <m/>
    <x v="3"/>
    <s v="Poco probable"/>
    <s v="Probable"/>
    <s v="Poco probable"/>
    <s v="Poco probable"/>
    <s v="Poco probable"/>
    <x v="3"/>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Importante"/>
    <s v="Importante"/>
    <s v="Importante"/>
    <s v="Muy importante"/>
    <s v="Importante"/>
    <s v="Importante"/>
    <s v="Ninguna"/>
    <m/>
    <x v="2"/>
    <x v="1"/>
    <x v="0"/>
    <x v="0"/>
    <x v="2"/>
    <x v="0"/>
    <x v="1"/>
    <x v="1"/>
    <x v="1"/>
    <x v="1"/>
    <x v="1"/>
    <x v="0"/>
    <m/>
    <s v="Dueño o propietario"/>
    <m/>
    <n v="20"/>
    <n v="33"/>
    <s v="Completo"/>
    <m/>
    <m/>
    <m/>
    <m/>
    <m/>
    <m/>
    <s v="NINGUNA"/>
    <s v="5 a 10 personas ocupadas"/>
    <s v="5 a 10 personas ocupadas"/>
    <x v="1"/>
    <s v="Manufactura"/>
    <x v="0"/>
    <x v="0"/>
    <x v="0"/>
    <x v="0"/>
    <x v="0"/>
    <x v="0"/>
    <x v="0"/>
    <x v="0"/>
    <x v="0"/>
    <x v="0"/>
    <x v="1"/>
    <x v="0"/>
    <x v="0"/>
    <x v="0"/>
    <x v="0"/>
    <x v="0"/>
    <x v="0"/>
    <x v="0"/>
    <x v="0"/>
    <x v="1"/>
    <x v="0"/>
    <x v="1"/>
    <x v="0"/>
    <x v="0"/>
    <x v="0"/>
    <x v="0"/>
    <x v="0"/>
    <m/>
    <m/>
    <m/>
    <m/>
    <m/>
    <m/>
    <m/>
    <m/>
    <m/>
    <m/>
    <m/>
    <m/>
    <n v="9.6060606060606109"/>
    <x v="0"/>
    <x v="0"/>
    <x v="0"/>
    <x v="1"/>
    <x v="2"/>
    <s v="Total"/>
  </r>
  <r>
    <n v="40037"/>
    <x v="0"/>
    <x v="0"/>
    <s v="Santisima Trinidad"/>
    <n v="45201"/>
    <s v="ACTIVIDADES DE SERVICIO DE MECANICA DE  VEHICULOS"/>
    <s v="Comercio"/>
    <s v="Comercio"/>
    <s v="Micro (5 a 10 personas ocupadas)"/>
    <n v="5062024"/>
    <n v="5"/>
    <s v="Junio"/>
    <s v="Año Resultado Final"/>
    <n v="13"/>
    <n v="59"/>
    <n v="25062024"/>
    <n v="25"/>
    <s v="Junio"/>
    <s v="Año Resultado Final"/>
    <n v="1998"/>
    <n v="25"/>
    <x v="2"/>
    <s v="SERVICIOS DE REPARACION DE MECANICA DE VEHICULOS"/>
    <s v="Mantenimiento y reparación mecánica de vehículos"/>
    <s v="Único"/>
    <x v="0"/>
    <m/>
    <m/>
    <n v="19"/>
    <n v="19"/>
    <n v="17"/>
    <n v="2"/>
    <n v="526.34615384615449"/>
    <n v="61.923076923076998"/>
    <n v="0"/>
    <n v="0"/>
    <n v="0"/>
    <n v="0"/>
    <n v="495.38461538461598"/>
    <n v="0"/>
    <n v="30.961538461538499"/>
    <n v="0"/>
    <n v="30.961538461538499"/>
    <n v="30.961538461538499"/>
    <n v="0"/>
    <n v="0"/>
    <n v="588.26923076923151"/>
    <n v="19"/>
    <n v="0"/>
    <n v="0"/>
    <n v="0"/>
    <n v="0"/>
    <n v="16"/>
    <n v="0"/>
    <n v="1"/>
    <n v="0"/>
    <n v="1"/>
    <n v="1"/>
    <n v="0"/>
    <n v="0"/>
    <n v="19"/>
    <x v="1"/>
    <s v="Decisión del directorio/propietarios de la empresa"/>
    <m/>
    <x v="0"/>
    <s v="Decisión del directorio/propietarios de la empresa"/>
    <m/>
    <x v="1"/>
    <s v="Decisión del directorio/propietarios de la empresa"/>
    <m/>
    <x v="1"/>
    <s v="Decisión del directorio/propietarios de la empresa"/>
    <m/>
    <x v="0"/>
    <m/>
    <m/>
    <x v="1"/>
    <m/>
    <n v="2411"/>
    <s v="ADMINISTRADOR CONTABLE"/>
    <s v="Sí"/>
    <s v="No"/>
    <s v="Sí"/>
    <n v="7231"/>
    <s v="MECANICO DE AUTOMOVIL"/>
    <s v="Sí"/>
    <s v="No"/>
    <s v="No"/>
    <m/>
    <m/>
    <m/>
    <m/>
    <m/>
    <m/>
    <m/>
    <m/>
    <m/>
    <m/>
    <m/>
    <m/>
    <m/>
    <m/>
    <m/>
    <m/>
    <m/>
    <m/>
    <m/>
    <m/>
    <m/>
    <m/>
    <m/>
    <m/>
    <m/>
    <m/>
    <m/>
    <m/>
    <m/>
    <m/>
    <m/>
    <m/>
    <m/>
    <m/>
    <m/>
    <m/>
    <m/>
    <m/>
    <m/>
    <x v="0"/>
    <x v="0"/>
    <x v="0"/>
    <x v="0"/>
    <x v="0"/>
    <x v="0"/>
    <x v="0"/>
    <x v="1"/>
    <x v="1"/>
    <x v="0"/>
    <x v="0"/>
    <x v="0"/>
    <x v="0"/>
    <m/>
    <m/>
    <m/>
    <m/>
    <m/>
    <m/>
    <s v="Recomendaciones de trabajadores de la empresa u otros actores"/>
    <m/>
    <m/>
    <m/>
    <s v="Contactos personales del empleador"/>
    <m/>
    <m/>
    <m/>
    <x v="0"/>
    <x v="0"/>
    <x v="0"/>
    <x v="0"/>
    <x v="0"/>
    <x v="1"/>
    <x v="0"/>
    <x v="1"/>
    <x v="0"/>
    <x v="1"/>
    <s v="Ninguna"/>
    <m/>
    <m/>
    <m/>
    <m/>
    <s v="Ambos"/>
    <m/>
    <x v="1"/>
    <m/>
    <s v="Ambos"/>
    <x v="2"/>
    <m/>
    <m/>
    <m/>
    <x v="0"/>
    <x v="0"/>
    <x v="0"/>
    <x v="0"/>
    <x v="0"/>
    <x v="0"/>
    <m/>
    <m/>
    <x v="3"/>
    <s v="Poco probable"/>
    <s v="Poco probable"/>
    <s v="Poco probable"/>
    <s v="Muy probable"/>
    <s v="Probable"/>
    <x v="0"/>
    <s v="mecanico de automovil"/>
    <n v="7231"/>
    <n v="3"/>
    <n v="0"/>
    <n v="0"/>
    <n v="0"/>
    <n v="0"/>
    <s v="CONTADOR"/>
    <n v="2411"/>
    <n v="2"/>
    <n v="0"/>
    <n v="0"/>
    <n v="0"/>
    <n v="0"/>
    <s v="chaperia y pintura de vehiculo"/>
    <n v="7213"/>
    <n v="2"/>
    <n v="0"/>
    <n v="0"/>
    <n v="0"/>
    <n v="0"/>
    <m/>
    <m/>
    <m/>
    <m/>
    <m/>
    <m/>
    <m/>
    <m/>
    <m/>
    <m/>
    <m/>
    <m/>
    <m/>
    <m/>
    <x v="0"/>
    <m/>
    <m/>
    <m/>
    <m/>
    <m/>
    <m/>
    <m/>
    <m/>
    <m/>
    <x v="0"/>
    <x v="0"/>
    <x v="0"/>
    <x v="0"/>
    <x v="1"/>
    <x v="1"/>
    <x v="0"/>
    <x v="0"/>
    <m/>
    <x v="0"/>
    <s v="MECANICA AUTOMOTRIZ"/>
    <s v="Mecánica del automóvil"/>
    <s v="ELECTRICIDADD DEL AUTOMOVIL"/>
    <n v="7412"/>
    <m/>
    <m/>
    <m/>
    <m/>
    <m/>
    <m/>
    <m/>
    <m/>
    <m/>
    <m/>
    <m/>
    <m/>
    <m/>
    <m/>
    <m/>
    <m/>
    <m/>
    <m/>
    <m/>
    <m/>
    <s v="No"/>
    <m/>
    <m/>
    <m/>
    <m/>
    <m/>
    <x v="1"/>
    <s v="Muy importante"/>
    <s v="Muy importante"/>
    <s v="Muy importante"/>
    <s v="Muy importante"/>
    <s v="Muy importante"/>
    <s v="Muy importante"/>
    <s v="Muy importante"/>
    <s v="Ninguna"/>
    <m/>
    <x v="2"/>
    <x v="2"/>
    <x v="0"/>
    <x v="1"/>
    <x v="0"/>
    <x v="1"/>
    <x v="0"/>
    <x v="0"/>
    <x v="0"/>
    <x v="0"/>
    <x v="0"/>
    <x v="0"/>
    <m/>
    <s v="Dueño o propietario"/>
    <m/>
    <n v="14"/>
    <n v="45"/>
    <s v="Completo"/>
    <m/>
    <m/>
    <m/>
    <m/>
    <m/>
    <m/>
    <m/>
    <s v="11 a 30 personas ocupadas"/>
    <s v="11 a 30 personas ocupadas"/>
    <x v="2"/>
    <s v="Comercio"/>
    <x v="0"/>
    <x v="1"/>
    <x v="0"/>
    <x v="0"/>
    <x v="0"/>
    <x v="0"/>
    <x v="1"/>
    <x v="0"/>
    <x v="0"/>
    <x v="0"/>
    <x v="0"/>
    <x v="0"/>
    <x v="0"/>
    <x v="0"/>
    <x v="0"/>
    <x v="1"/>
    <x v="0"/>
    <x v="0"/>
    <x v="0"/>
    <x v="1"/>
    <x v="0"/>
    <x v="1"/>
    <x v="0"/>
    <x v="0"/>
    <x v="1"/>
    <x v="0"/>
    <x v="0"/>
    <s v="MECANICA AUTOTRIZ"/>
    <m/>
    <m/>
    <m/>
    <m/>
    <m/>
    <s v="AUTOMOTORES"/>
    <m/>
    <m/>
    <m/>
    <m/>
    <m/>
    <n v="30.961538461538499"/>
    <x v="1"/>
    <x v="1"/>
    <x v="0"/>
    <x v="0"/>
    <x v="0"/>
    <s v="Total"/>
  </r>
  <r>
    <n v="40150"/>
    <x v="0"/>
    <x v="0"/>
    <s v="Santisima Trinidad"/>
    <n v="46550"/>
    <s v="COMERCIO AL POR MAYOR DE EQUIPOS  E INSUMOS MEDICOS"/>
    <s v="Comercio"/>
    <s v="Comercio"/>
    <s v="Grandes (con 51 o más personas ocupadas)"/>
    <n v="5062024"/>
    <n v="5"/>
    <s v="Junio"/>
    <s v="Año Resultado Final"/>
    <n v="13"/>
    <n v="22"/>
    <n v="7072024"/>
    <n v="7"/>
    <s v="Julio"/>
    <s v="Año Resultado Final"/>
    <n v="1985"/>
    <n v="38"/>
    <x v="1"/>
    <s v="COMERCIO AL POR MAYOR DE EQUIPOS MEDICOS"/>
    <s v="Comercio al por mayor de maquinaria y equipo para uso médico y hospitalario"/>
    <s v="Planta industrial"/>
    <x v="1"/>
    <n v="2"/>
    <n v="2"/>
    <n v="76"/>
    <n v="76"/>
    <n v="49"/>
    <n v="27"/>
    <n v="630.60869565217365"/>
    <n v="347.47826086956508"/>
    <n v="0"/>
    <n v="0"/>
    <n v="0"/>
    <n v="0"/>
    <n v="205.91304347826079"/>
    <n v="64.347826086956502"/>
    <n v="38.6086956521739"/>
    <n v="0"/>
    <n v="360.34782608695639"/>
    <n v="167.30434782608688"/>
    <n v="77.2173913043478"/>
    <n v="64.347826086956502"/>
    <n v="978.08695652173878"/>
    <n v="76"/>
    <n v="0"/>
    <n v="0"/>
    <n v="0"/>
    <n v="0"/>
    <n v="16"/>
    <n v="5"/>
    <n v="3"/>
    <n v="0"/>
    <n v="28"/>
    <n v="13"/>
    <n v="6"/>
    <n v="5"/>
    <n v="76"/>
    <x v="1"/>
    <s v="Decisión del directorio/propietarios de la empresa"/>
    <m/>
    <x v="0"/>
    <s v="Decisión del directorio/propietarios de la empresa"/>
    <m/>
    <x v="0"/>
    <m/>
    <m/>
    <x v="0"/>
    <m/>
    <m/>
    <x v="0"/>
    <m/>
    <m/>
    <x v="1"/>
    <m/>
    <n v="4226"/>
    <s v="RECEPCIONISTA"/>
    <s v="Sí"/>
    <s v="No"/>
    <s v="Sí"/>
    <n v="9333"/>
    <s v="AUXILIAR DE DEPOSITO"/>
    <s v="Sí"/>
    <s v="Sí"/>
    <s v="Sí"/>
    <n v="3322"/>
    <s v="VENDEDOR EXTERNO"/>
    <s v="No"/>
    <s v="Sí"/>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m/>
    <m/>
    <m/>
    <s v="Candidatos sin capacitación o habilidades técnicas necesarios"/>
    <s v="Candidatos sin habilidades blandas o socioemocionales (proactividad, actitud de aprendizaje, compromiso, entre otros)"/>
    <m/>
    <s v="Candidatos con falt de experiencia laboral"/>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1"/>
    <x v="0"/>
    <x v="0"/>
    <x v="0"/>
    <x v="0"/>
    <x v="0"/>
    <x v="1"/>
    <x v="0"/>
    <x v="0"/>
    <x v="0"/>
    <x v="0"/>
    <x v="0"/>
    <m/>
    <m/>
    <s v="Plataforma web privada gratuita (Bolsas de trabajo) (excluyendo redes sociales)"/>
    <m/>
    <m/>
    <s v="Redes de profesionales o egresados"/>
    <s v="Recomendaciones de trabajadores de la empresa u otros actores"/>
    <m/>
    <m/>
    <s v="Avisos en las inmediaciones de la empresa"/>
    <m/>
    <s v="Banco de currículos de la empresa"/>
    <m/>
    <m/>
    <x v="0"/>
    <x v="0"/>
    <x v="0"/>
    <x v="1"/>
    <x v="0"/>
    <x v="1"/>
    <x v="0"/>
    <x v="0"/>
    <x v="1"/>
    <x v="1"/>
    <s v="Ninguna"/>
    <m/>
    <m/>
    <m/>
    <m/>
    <m/>
    <m/>
    <x v="1"/>
    <m/>
    <m/>
    <x v="1"/>
    <m/>
    <m/>
    <m/>
    <x v="1"/>
    <x v="1"/>
    <x v="1"/>
    <x v="1"/>
    <x v="1"/>
    <x v="1"/>
    <m/>
    <m/>
    <x v="2"/>
    <s v="Poco probable"/>
    <s v="Probable"/>
    <s v="Poco probable"/>
    <s v="Poco probable"/>
    <s v="Probable"/>
    <x v="2"/>
    <m/>
    <m/>
    <m/>
    <m/>
    <m/>
    <m/>
    <m/>
    <m/>
    <m/>
    <m/>
    <m/>
    <m/>
    <m/>
    <m/>
    <m/>
    <m/>
    <m/>
    <m/>
    <m/>
    <m/>
    <m/>
    <m/>
    <m/>
    <m/>
    <m/>
    <m/>
    <m/>
    <m/>
    <m/>
    <m/>
    <m/>
    <m/>
    <m/>
    <m/>
    <m/>
    <x v="0"/>
    <m/>
    <m/>
    <m/>
    <m/>
    <m/>
    <m/>
    <m/>
    <m/>
    <m/>
    <x v="1"/>
    <x v="0"/>
    <x v="1"/>
    <x v="1"/>
    <x v="0"/>
    <x v="1"/>
    <x v="0"/>
    <x v="0"/>
    <m/>
    <x v="0"/>
    <s v="TECNICO DE REFRIGERACION"/>
    <s v="Técnicas de refrigeracion y climatización"/>
    <s v="TECNICO DE REFRIGERACION"/>
    <n v="7127"/>
    <s v="GESTION DE RECURSOS HUMANOS"/>
    <s v="Gestión integrada de recursos humanos"/>
    <s v="ENCARGADO DE RRHH"/>
    <n v="2423"/>
    <s v="GESTION DE INVENTARIO"/>
    <s v="OTROS"/>
    <s v="ENCARGADO DE LOGISTICA"/>
    <n v="4321"/>
    <m/>
    <m/>
    <m/>
    <m/>
    <m/>
    <m/>
    <m/>
    <m/>
    <m/>
    <m/>
    <m/>
    <m/>
    <s v="Si"/>
    <s v="Si"/>
    <s v="No"/>
    <m/>
    <m/>
    <m/>
    <x v="3"/>
    <s v="Muy importante"/>
    <s v="Importante"/>
    <s v="Muy importante"/>
    <s v="Importante"/>
    <s v="Importante"/>
    <s v="Importante"/>
    <s v="Importante"/>
    <s v="Ninguna"/>
    <m/>
    <x v="2"/>
    <x v="2"/>
    <x v="0"/>
    <x v="1"/>
    <x v="2"/>
    <x v="0"/>
    <x v="1"/>
    <x v="1"/>
    <x v="0"/>
    <x v="1"/>
    <x v="0"/>
    <x v="0"/>
    <m/>
    <s v="Jefe / Encargado (no propietario)"/>
    <m/>
    <n v="12"/>
    <n v="8"/>
    <s v="Completo"/>
    <m/>
    <m/>
    <m/>
    <m/>
    <m/>
    <m/>
    <m/>
    <s v="51 y más personas ocupadas"/>
    <s v="51 y más personas ocupadas"/>
    <x v="2"/>
    <s v="Comercio"/>
    <x v="0"/>
    <x v="0"/>
    <x v="1"/>
    <x v="1"/>
    <x v="0"/>
    <x v="0"/>
    <x v="0"/>
    <x v="0"/>
    <x v="1"/>
    <x v="0"/>
    <x v="1"/>
    <x v="0"/>
    <x v="0"/>
    <x v="0"/>
    <x v="0"/>
    <x v="0"/>
    <x v="0"/>
    <x v="0"/>
    <x v="0"/>
    <x v="0"/>
    <x v="0"/>
    <x v="0"/>
    <x v="0"/>
    <x v="0"/>
    <x v="1"/>
    <x v="0"/>
    <x v="0"/>
    <s v="ELECTRICIDAD Y ELECTRONICA"/>
    <s v="GESTIÓN DEL TALENTO HUMANO"/>
    <s v="CONTABILIDAD Y AUDITORIA"/>
    <m/>
    <m/>
    <m/>
    <s v="ELECTRICIDAD Y ELECTRONICA"/>
    <s v="ADMINISTRACIÓN Y GESTIÓN"/>
    <s v="ADMINISTRACIÓN Y GESTIÓN"/>
    <m/>
    <m/>
    <m/>
    <n v="12.869565217391299"/>
    <x v="2"/>
    <x v="2"/>
    <x v="1"/>
    <x v="0"/>
    <x v="0"/>
    <s v="Total"/>
  </r>
  <r>
    <n v="40198"/>
    <x v="0"/>
    <x v="0"/>
    <s v="Santisima Trinidad"/>
    <n v="81210"/>
    <s v="ACTIVIDADES DE SERVICIO DE LIMPIEZA A EMPRESAS"/>
    <s v="Servicio"/>
    <s v="Servicios a las empresas"/>
    <s v="Grandes (con 51 o más personas ocupadas)"/>
    <n v="22072024"/>
    <n v="22"/>
    <s v="Julio"/>
    <s v="Año Resultado Final"/>
    <n v="8"/>
    <n v="5"/>
    <n v="25072024"/>
    <n v="25"/>
    <s v="Julio"/>
    <s v="Año Resultado Final"/>
    <n v="1983"/>
    <n v="40"/>
    <x v="1"/>
    <s v="SERVICIO DE LIMPIEZA DE EDIFICIOS"/>
    <s v="Limpieza general de edificios"/>
    <s v="Único"/>
    <x v="0"/>
    <m/>
    <m/>
    <n v="250"/>
    <n v="250"/>
    <n v="70"/>
    <n v="180"/>
    <n v="70"/>
    <n v="180"/>
    <n v="0"/>
    <n v="0"/>
    <n v="35"/>
    <n v="1"/>
    <n v="120"/>
    <n v="70"/>
    <n v="0"/>
    <n v="0"/>
    <n v="3"/>
    <n v="20"/>
    <n v="1"/>
    <n v="0"/>
    <n v="250"/>
    <n v="250"/>
    <n v="0"/>
    <n v="0"/>
    <n v="35"/>
    <n v="1"/>
    <n v="120"/>
    <n v="70"/>
    <n v="0"/>
    <n v="0"/>
    <n v="3"/>
    <n v="20"/>
    <n v="1"/>
    <n v="0"/>
    <n v="250"/>
    <x v="0"/>
    <m/>
    <m/>
    <x v="1"/>
    <m/>
    <m/>
    <x v="0"/>
    <m/>
    <m/>
    <x v="0"/>
    <m/>
    <m/>
    <x v="0"/>
    <m/>
    <m/>
    <x v="1"/>
    <m/>
    <n v="9112"/>
    <s v="LIMPIADORA"/>
    <s v="Sí"/>
    <s v="Sí"/>
    <s v="No"/>
    <m/>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m/>
    <m/>
    <m/>
    <m/>
    <m/>
    <m/>
    <m/>
    <s v="Aumentar la remuneración para hacer la vacante más atractiva"/>
    <m/>
    <m/>
    <s v="Utilizar tecnología o maquinaria para sustituir el trabajo de la vacante"/>
    <m/>
    <m/>
    <s v="Redefinir el perfil y características de la vacante"/>
    <s v="Aumentar los esfuerzos en el reclutamiento (más divulgación de la vacante, más bolsas de empleo)"/>
    <m/>
    <m/>
    <m/>
    <x v="0"/>
    <x v="0"/>
    <x v="0"/>
    <x v="0"/>
    <x v="1"/>
    <x v="1"/>
    <x v="0"/>
    <x v="0"/>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1"/>
    <s v="Probable"/>
    <s v="Poco probable"/>
    <s v="Probable"/>
    <s v="Probable"/>
    <s v="Poco probable"/>
    <x v="0"/>
    <s v="Limpiadora"/>
    <n v="9112"/>
    <n v="20"/>
    <n v="2"/>
    <n v="2"/>
    <n v="2"/>
    <n v="2"/>
    <s v="Supervisor de limpieza"/>
    <n v="9112"/>
    <n v="1"/>
    <n v="1"/>
    <n v="1"/>
    <n v="1"/>
    <n v="1"/>
    <m/>
    <m/>
    <m/>
    <m/>
    <m/>
    <m/>
    <m/>
    <m/>
    <m/>
    <m/>
    <m/>
    <m/>
    <m/>
    <m/>
    <m/>
    <m/>
    <m/>
    <m/>
    <m/>
    <m/>
    <m/>
    <x v="0"/>
    <m/>
    <m/>
    <m/>
    <m/>
    <m/>
    <m/>
    <m/>
    <m/>
    <m/>
    <x v="0"/>
    <x v="0"/>
    <x v="0"/>
    <x v="0"/>
    <x v="1"/>
    <x v="1"/>
    <x v="0"/>
    <x v="0"/>
    <m/>
    <x v="0"/>
    <s v="SEGURIDAD OCUPACIONAL"/>
    <s v="Seguridad industrial y salud ocupacional"/>
    <s v="LIMPIADORES"/>
    <n v="9112"/>
    <s v="SEGURIDAD OCUPACIONAL"/>
    <s v="Seguridad industrial y salud ocupacional"/>
    <s v="SUPERVISORES DE LIMPIEZA"/>
    <n v="9112"/>
    <m/>
    <m/>
    <m/>
    <m/>
    <m/>
    <m/>
    <m/>
    <m/>
    <m/>
    <m/>
    <m/>
    <m/>
    <m/>
    <m/>
    <m/>
    <m/>
    <s v="Si"/>
    <s v="No"/>
    <m/>
    <m/>
    <m/>
    <m/>
    <x v="1"/>
    <s v="Muy importante"/>
    <s v="Poco importante"/>
    <s v="Muy importante"/>
    <s v="Muy importante"/>
    <s v="Muy importante"/>
    <s v="Muy importante"/>
    <s v="Poco importante"/>
    <s v="Ninguna"/>
    <m/>
    <x v="2"/>
    <x v="2"/>
    <x v="0"/>
    <x v="0"/>
    <x v="0"/>
    <x v="0"/>
    <x v="0"/>
    <x v="1"/>
    <x v="0"/>
    <x v="0"/>
    <x v="0"/>
    <x v="0"/>
    <m/>
    <s v="Dueño o propietario"/>
    <m/>
    <n v="6"/>
    <n v="38"/>
    <s v="Completo"/>
    <m/>
    <m/>
    <m/>
    <m/>
    <m/>
    <m/>
    <m/>
    <s v="51 y más personas ocupadas"/>
    <s v="51 y más personas ocupadas"/>
    <x v="0"/>
    <s v="Servicios a las empresas"/>
    <x v="0"/>
    <x v="0"/>
    <x v="0"/>
    <x v="0"/>
    <x v="0"/>
    <x v="0"/>
    <x v="0"/>
    <x v="0"/>
    <x v="1"/>
    <x v="0"/>
    <x v="1"/>
    <x v="0"/>
    <x v="0"/>
    <x v="0"/>
    <x v="0"/>
    <x v="0"/>
    <x v="0"/>
    <x v="1"/>
    <x v="0"/>
    <x v="1"/>
    <x v="0"/>
    <x v="1"/>
    <x v="0"/>
    <x v="0"/>
    <x v="0"/>
    <x v="0"/>
    <x v="1"/>
    <s v="SALUD Y SEGURIDAD OCUPACIONAL"/>
    <s v="SALUD Y SEGURIDAD OCUPACIONAL"/>
    <m/>
    <m/>
    <m/>
    <m/>
    <s v="SALUD Y SEGURIDAD OCUPACIONAL"/>
    <s v="SALUD Y SEGURIDAD OCUPACIONAL"/>
    <m/>
    <m/>
    <m/>
    <m/>
    <n v="1"/>
    <x v="1"/>
    <x v="2"/>
    <x v="1"/>
    <x v="0"/>
    <x v="0"/>
    <s v="Total"/>
  </r>
  <r>
    <n v="40386"/>
    <x v="0"/>
    <x v="0"/>
    <s v="Santisima Trinidad"/>
    <n v="85300"/>
    <s v="ACTIVIDADES DE ENSEÑANZA SUPERIOR UNIVERSITARIA"/>
    <s v="Servicio"/>
    <s v="Servicios a los hogares"/>
    <s v="Grandes (con 51 o más personas ocupadas)"/>
    <n v="5062024"/>
    <n v="5"/>
    <s v="Junio"/>
    <s v="Año Resultado Final"/>
    <n v="10"/>
    <n v="38"/>
    <n v="26072024"/>
    <n v="26"/>
    <s v="Julio"/>
    <s v="Año Resultado Final"/>
    <n v="1996"/>
    <n v="27"/>
    <x v="2"/>
    <s v="SERVICIOS DE ENSEÑANZA UNIVERSITARIA"/>
    <s v="Enseñanza superior"/>
    <s v="Casa Matriz"/>
    <x v="1"/>
    <n v="2"/>
    <n v="1"/>
    <n v="247"/>
    <n v="88"/>
    <n v="37"/>
    <n v="51"/>
    <n v="293.25925925925941"/>
    <n v="404.22222222222246"/>
    <n v="0"/>
    <n v="0"/>
    <n v="0"/>
    <n v="0"/>
    <n v="285.33333333333348"/>
    <n v="0"/>
    <n v="0"/>
    <n v="0"/>
    <n v="301.18518518518533"/>
    <n v="39.629629629629648"/>
    <n v="47.555555555555578"/>
    <n v="23.777777777777789"/>
    <n v="697.48148148148186"/>
    <n v="88"/>
    <n v="0"/>
    <n v="0"/>
    <n v="0"/>
    <n v="0"/>
    <n v="36"/>
    <n v="0"/>
    <n v="0"/>
    <n v="0"/>
    <n v="38"/>
    <n v="5"/>
    <n v="6"/>
    <n v="3"/>
    <n v="88"/>
    <x v="1"/>
    <s v="Ley para incorporación de personas con discapacidad (Ley 4962/13)"/>
    <m/>
    <x v="0"/>
    <s v="Otros"/>
    <s v="LEY 213/93"/>
    <x v="1"/>
    <s v="Decisión del directorio/propietarios de la empresa"/>
    <m/>
    <x v="1"/>
    <s v="Decisión del directorio/propietarios de la empresa"/>
    <m/>
    <x v="0"/>
    <m/>
    <m/>
    <x v="1"/>
    <m/>
    <n v="3511"/>
    <s v="SOPORTE TECNICO INFORMATICO"/>
    <s v="Sí"/>
    <s v="Sí"/>
    <s v="Sí"/>
    <n v="5244"/>
    <s v="COMERCIAL VENDEDORA  POR LA WEB"/>
    <s v="Sí"/>
    <s v="Sí"/>
    <s v="Sí"/>
    <n v="4416"/>
    <s v="ASISTENTE DE TALENTO HUMANO"/>
    <s v="Sí"/>
    <s v="No"/>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m/>
    <m/>
    <m/>
    <s v="Externalizar el trabajo por fuera de la empresa (outsourcing)"/>
    <m/>
    <m/>
    <m/>
    <m/>
    <m/>
    <m/>
    <x v="0"/>
    <x v="0"/>
    <x v="1"/>
    <x v="0"/>
    <x v="0"/>
    <x v="0"/>
    <x v="0"/>
    <x v="1"/>
    <x v="1"/>
    <x v="0"/>
    <x v="0"/>
    <x v="0"/>
    <x v="0"/>
    <m/>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2"/>
    <x v="2"/>
    <x v="0"/>
    <s v="Ninguna"/>
    <m/>
    <m/>
    <m/>
    <m/>
    <m/>
    <m/>
    <x v="1"/>
    <m/>
    <m/>
    <x v="1"/>
    <s v="Transformación de competencia"/>
    <m/>
    <m/>
    <x v="0"/>
    <x v="0"/>
    <x v="1"/>
    <x v="0"/>
    <x v="0"/>
    <x v="0"/>
    <m/>
    <m/>
    <x v="2"/>
    <s v="Probable"/>
    <s v="Poco probable"/>
    <s v="Poco probable"/>
    <s v="Probable"/>
    <s v="Probable"/>
    <x v="0"/>
    <s v="vendedor de salon"/>
    <n v="5223"/>
    <n v="2"/>
    <n v="2"/>
    <n v="2"/>
    <n v="2"/>
    <n v="2"/>
    <s v="atencion al cliente de salon"/>
    <n v="4226"/>
    <n v="1"/>
    <n v="1"/>
    <n v="1"/>
    <n v="1"/>
    <n v="1"/>
    <s v="auxiliar informatico"/>
    <n v="3511"/>
    <n v="1"/>
    <n v="1"/>
    <n v="1"/>
    <n v="1"/>
    <n v="1"/>
    <s v="tecnico informatico"/>
    <n v="3511"/>
    <n v="1"/>
    <n v="1"/>
    <n v="1"/>
    <n v="1"/>
    <n v="1"/>
    <m/>
    <m/>
    <m/>
    <m/>
    <m/>
    <m/>
    <m/>
    <x v="0"/>
    <m/>
    <m/>
    <m/>
    <m/>
    <m/>
    <m/>
    <m/>
    <m/>
    <m/>
    <x v="0"/>
    <x v="0"/>
    <x v="0"/>
    <x v="0"/>
    <x v="1"/>
    <x v="1"/>
    <x v="0"/>
    <x v="0"/>
    <m/>
    <x v="0"/>
    <s v="INFORMATICA DE ESPECIALIZACION"/>
    <s v="Redes y sistemas informáticos"/>
    <s v="TECNICO INFORMATICO"/>
    <n v="3511"/>
    <s v="ATENCION AL CLIENTE"/>
    <s v="Técnicas de recepción y atención al cliente"/>
    <s v="SECRETARIO ACADEMICO"/>
    <n v="4120"/>
    <s v="MARKETING  EN VENTAS"/>
    <s v="Marketing y comercialización"/>
    <s v="VENDEDORA DE SALON"/>
    <n v="5223"/>
    <m/>
    <m/>
    <m/>
    <m/>
    <m/>
    <m/>
    <m/>
    <m/>
    <m/>
    <m/>
    <m/>
    <m/>
    <s v="Si"/>
    <s v="Si"/>
    <s v="No"/>
    <m/>
    <m/>
    <m/>
    <x v="1"/>
    <s v="Muy importante"/>
    <s v="Muy importante"/>
    <s v="Muy importante"/>
    <s v="Muy importante"/>
    <s v="Muy importante"/>
    <s v="Muy importante"/>
    <s v="Muy importante"/>
    <s v="Ninguna"/>
    <m/>
    <x v="1"/>
    <x v="0"/>
    <x v="0"/>
    <x v="1"/>
    <x v="1"/>
    <x v="1"/>
    <x v="1"/>
    <x v="0"/>
    <x v="0"/>
    <x v="0"/>
    <x v="0"/>
    <x v="0"/>
    <m/>
    <s v="Jefe / Encargado (no propietario)"/>
    <m/>
    <n v="8"/>
    <n v="46"/>
    <s v="Completo"/>
    <m/>
    <m/>
    <m/>
    <m/>
    <m/>
    <m/>
    <m/>
    <s v="51 y más personas ocupadas"/>
    <s v="51 y más personas ocupadas"/>
    <x v="0"/>
    <s v="Servicios a los hogares"/>
    <x v="0"/>
    <x v="0"/>
    <x v="1"/>
    <x v="1"/>
    <x v="1"/>
    <x v="0"/>
    <x v="0"/>
    <x v="0"/>
    <x v="0"/>
    <x v="0"/>
    <x v="1"/>
    <x v="1"/>
    <x v="1"/>
    <x v="1"/>
    <x v="0"/>
    <x v="0"/>
    <x v="0"/>
    <x v="0"/>
    <x v="0"/>
    <x v="1"/>
    <x v="1"/>
    <x v="0"/>
    <x v="1"/>
    <x v="0"/>
    <x v="0"/>
    <x v="0"/>
    <x v="0"/>
    <s v="USO DE SISTEMAS Y SOFTWARE ESPECIALIZADOS"/>
    <s v="ATENCIÓN AL CLIENTE, RECEPCIÓN"/>
    <s v="MARKETING"/>
    <m/>
    <m/>
    <m/>
    <s v="TIC"/>
    <s v="ADMINISTRACIÓN Y GESTIÓN"/>
    <s v="ADMINISTRACIÓN Y GESTIÓN"/>
    <m/>
    <m/>
    <m/>
    <n v="7.92592592592593"/>
    <x v="1"/>
    <x v="2"/>
    <x v="0"/>
    <x v="0"/>
    <x v="0"/>
    <s v="Total"/>
  </r>
  <r>
    <n v="40430"/>
    <x v="0"/>
    <x v="0"/>
    <s v="Santisima Trinidad"/>
    <n v="31001"/>
    <s v="FABRICACION DE MUEBLES DE PLACA MELAMINA"/>
    <s v="Industria"/>
    <s v="Manufactura"/>
    <s v="Medianas (31 a 50 personas ocupadas)"/>
    <n v="5062024"/>
    <n v="5"/>
    <s v="Junio"/>
    <s v="Año Resultado Final"/>
    <n v="10"/>
    <n v="25"/>
    <n v="7072024"/>
    <n v="7"/>
    <s v="Julio"/>
    <s v="Año Resultado Final"/>
    <n v="1998"/>
    <n v="25"/>
    <x v="2"/>
    <s v="FABRICACION DE MUEBLES DE MELAMINA"/>
    <s v="Fabricación de muebles de madera"/>
    <s v="Planta industrial"/>
    <x v="1"/>
    <n v="2"/>
    <n v="2"/>
    <n v="19"/>
    <n v="19"/>
    <n v="17"/>
    <n v="2"/>
    <n v="135.63829787234044"/>
    <n v="15.957446808510641"/>
    <n v="0"/>
    <n v="0"/>
    <n v="0"/>
    <n v="0"/>
    <n v="95.744680851063848"/>
    <n v="7.9787234042553203"/>
    <n v="7.9787234042553203"/>
    <n v="0"/>
    <n v="15.957446808510641"/>
    <n v="23.936170212765962"/>
    <n v="0"/>
    <n v="0"/>
    <n v="151.59574468085108"/>
    <n v="19"/>
    <n v="0"/>
    <n v="0"/>
    <n v="0"/>
    <n v="0"/>
    <n v="12"/>
    <n v="1"/>
    <n v="1"/>
    <n v="0"/>
    <n v="2"/>
    <n v="3"/>
    <n v="0"/>
    <n v="0"/>
    <n v="19"/>
    <x v="1"/>
    <s v="Decisión del directorio/propietarios de la empresa"/>
    <m/>
    <x v="0"/>
    <s v="Decisión del directorio/propietarios de la empresa"/>
    <m/>
    <x v="1"/>
    <s v="Decisión del directorio/propietarios de la empresa"/>
    <m/>
    <x v="0"/>
    <m/>
    <m/>
    <x v="0"/>
    <m/>
    <m/>
    <x v="1"/>
    <m/>
    <n v="7522"/>
    <s v="OPERARIO DE MAQUINA"/>
    <s v="Sí"/>
    <s v="No"/>
    <s v="No"/>
    <m/>
    <m/>
    <m/>
    <m/>
    <m/>
    <m/>
    <m/>
    <m/>
    <m/>
    <m/>
    <m/>
    <m/>
    <m/>
    <m/>
    <m/>
    <m/>
    <m/>
    <m/>
    <m/>
    <m/>
    <m/>
    <m/>
    <m/>
    <m/>
    <m/>
    <m/>
    <m/>
    <m/>
    <m/>
    <m/>
    <m/>
    <m/>
    <m/>
    <m/>
    <m/>
    <m/>
    <m/>
    <m/>
    <m/>
    <m/>
    <m/>
    <m/>
    <m/>
    <m/>
    <x v="0"/>
    <x v="0"/>
    <x v="0"/>
    <x v="1"/>
    <x v="1"/>
    <x v="1"/>
    <x v="1"/>
    <x v="0"/>
    <x v="0"/>
    <x v="0"/>
    <x v="1"/>
    <x v="1"/>
    <x v="0"/>
    <m/>
    <s v="Anuncio en un medio de prensa impreso"/>
    <m/>
    <m/>
    <m/>
    <m/>
    <s v="Recomendaciones de trabajadores de la empresa u otros actores"/>
    <m/>
    <m/>
    <m/>
    <s v="Contactos personales del empleador"/>
    <s v="Banco de currículos de la empresa"/>
    <m/>
    <m/>
    <x v="0"/>
    <x v="0"/>
    <x v="0"/>
    <x v="1"/>
    <x v="0"/>
    <x v="1"/>
    <x v="0"/>
    <x v="1"/>
    <x v="1"/>
    <x v="2"/>
    <s v="Ninguna"/>
    <m/>
    <m/>
    <m/>
    <m/>
    <m/>
    <m/>
    <x v="1"/>
    <m/>
    <s v="Transformación de competencia"/>
    <x v="1"/>
    <m/>
    <m/>
    <m/>
    <x v="0"/>
    <x v="0"/>
    <x v="1"/>
    <x v="1"/>
    <x v="1"/>
    <x v="1"/>
    <m/>
    <m/>
    <x v="1"/>
    <s v="Poco probable"/>
    <s v="Poco probable"/>
    <s v="Poco probable"/>
    <s v="Probable"/>
    <s v="Muy probable"/>
    <x v="2"/>
    <m/>
    <m/>
    <m/>
    <m/>
    <m/>
    <m/>
    <m/>
    <m/>
    <m/>
    <m/>
    <m/>
    <m/>
    <m/>
    <m/>
    <m/>
    <m/>
    <m/>
    <m/>
    <m/>
    <m/>
    <m/>
    <m/>
    <m/>
    <m/>
    <m/>
    <m/>
    <m/>
    <m/>
    <m/>
    <m/>
    <m/>
    <m/>
    <m/>
    <m/>
    <m/>
    <x v="0"/>
    <m/>
    <m/>
    <m/>
    <m/>
    <m/>
    <m/>
    <m/>
    <m/>
    <m/>
    <x v="1"/>
    <x v="1"/>
    <x v="0"/>
    <x v="0"/>
    <x v="1"/>
    <x v="0"/>
    <x v="0"/>
    <x v="0"/>
    <m/>
    <x v="0"/>
    <s v="CURSO DE BACKUP"/>
    <s v="Electricidad"/>
    <s v="ELECTRICISTA INDUSTRIAL"/>
    <n v="7412"/>
    <m/>
    <m/>
    <m/>
    <m/>
    <m/>
    <m/>
    <m/>
    <m/>
    <m/>
    <m/>
    <m/>
    <m/>
    <m/>
    <m/>
    <m/>
    <m/>
    <m/>
    <m/>
    <m/>
    <m/>
    <s v="No"/>
    <m/>
    <m/>
    <m/>
    <m/>
    <m/>
    <x v="1"/>
    <s v="Muy importante"/>
    <s v="Muy importante"/>
    <s v="Importante"/>
    <s v="Muy importante"/>
    <s v="Muy importante"/>
    <s v="Muy importante"/>
    <s v="Muy importante"/>
    <s v="Ninguna"/>
    <m/>
    <x v="0"/>
    <x v="1"/>
    <x v="0"/>
    <x v="0"/>
    <x v="0"/>
    <x v="0"/>
    <x v="1"/>
    <x v="0"/>
    <x v="0"/>
    <x v="0"/>
    <x v="0"/>
    <x v="0"/>
    <m/>
    <s v="Jefe / Encargado (no propietario)"/>
    <m/>
    <n v="17"/>
    <n v="31"/>
    <s v="Completo"/>
    <m/>
    <m/>
    <m/>
    <m/>
    <m/>
    <m/>
    <s v="CORRESPONDE AL BARRIO DE BELLA VISTA ASUNCIÓN"/>
    <s v="11 a 30 personas ocupadas"/>
    <s v="11 a 30 personas ocupadas"/>
    <x v="1"/>
    <s v="Manufactura"/>
    <x v="0"/>
    <x v="0"/>
    <x v="0"/>
    <x v="0"/>
    <x v="0"/>
    <x v="0"/>
    <x v="1"/>
    <x v="0"/>
    <x v="0"/>
    <x v="0"/>
    <x v="1"/>
    <x v="0"/>
    <x v="0"/>
    <x v="0"/>
    <x v="0"/>
    <x v="0"/>
    <x v="0"/>
    <x v="0"/>
    <x v="0"/>
    <x v="1"/>
    <x v="0"/>
    <x v="1"/>
    <x v="0"/>
    <x v="0"/>
    <x v="1"/>
    <x v="0"/>
    <x v="0"/>
    <s v="ELECTRICIDAD Y ELECTRONICA"/>
    <m/>
    <m/>
    <m/>
    <m/>
    <m/>
    <s v="ELECTRICIDAD Y ELECTRONICA"/>
    <m/>
    <m/>
    <m/>
    <m/>
    <m/>
    <n v="7.9787234042553203"/>
    <x v="1"/>
    <x v="1"/>
    <x v="0"/>
    <x v="0"/>
    <x v="0"/>
    <s v="Total"/>
  </r>
  <r>
    <n v="40470"/>
    <x v="0"/>
    <x v="0"/>
    <s v="Recoleta"/>
    <n v="66100"/>
    <s v="SERVICIOS DE INTERMEDIACIONES FINANCIERAS BOLSA DE VALORES"/>
    <s v="Servicio"/>
    <s v="Intermediación financiera"/>
    <s v="Pequeñas (11 a 30 personas ocupadas)"/>
    <n v="11062024"/>
    <n v="11"/>
    <s v="Junio"/>
    <s v="Año Resultado Final"/>
    <n v="15"/>
    <n v="38"/>
    <n v="13062024"/>
    <n v="13"/>
    <s v="Junio"/>
    <s v="Año Resultado Final"/>
    <n v="2008"/>
    <n v="15"/>
    <x v="0"/>
    <s v="ACTIVIDADES DE CASA DE BOLSA"/>
    <s v="Actividades Auxiliares de la intermediación financiera, excepto la financiación de planes de seguros y de pensiones"/>
    <s v="Único"/>
    <x v="0"/>
    <m/>
    <m/>
    <n v="52"/>
    <n v="52"/>
    <n v="23"/>
    <n v="29"/>
    <n v="182.29629629629639"/>
    <n v="229.85185185185196"/>
    <n v="0"/>
    <n v="0"/>
    <n v="0"/>
    <n v="0"/>
    <n v="0"/>
    <n v="0"/>
    <n v="0"/>
    <n v="0"/>
    <n v="174.37037037037047"/>
    <n v="174.37037037037047"/>
    <n v="39.629629629629648"/>
    <n v="23.777777777777789"/>
    <n v="412.14814814814838"/>
    <n v="52"/>
    <n v="0"/>
    <n v="0"/>
    <n v="0"/>
    <n v="0"/>
    <n v="0"/>
    <n v="0"/>
    <n v="0"/>
    <n v="0"/>
    <n v="22"/>
    <n v="22"/>
    <n v="5"/>
    <n v="3"/>
    <n v="52"/>
    <x v="0"/>
    <m/>
    <m/>
    <x v="1"/>
    <m/>
    <m/>
    <x v="0"/>
    <m/>
    <m/>
    <x v="0"/>
    <m/>
    <m/>
    <x v="0"/>
    <m/>
    <m/>
    <x v="1"/>
    <m/>
    <n v="2412"/>
    <s v="ASESOR FINANCIERO"/>
    <s v="Sí"/>
    <s v="Sí"/>
    <s v="Sí"/>
    <n v="3323"/>
    <s v="TRAIDER"/>
    <s v="Sí"/>
    <s v="No"/>
    <s v="Sí"/>
    <n v="2512"/>
    <s v="DESARROLLADOR DE PROGRAMAS"/>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s v="Candidatos sin habilidades blandas o socioemocionales (proactividad, actitud de aprendizaje, compromiso, entre otros)"/>
    <m/>
    <s v="Candidatos con falt de experiencia laboral"/>
    <m/>
    <m/>
    <m/>
    <m/>
    <m/>
    <s v="Capacitar a los trabajadores actuales para que puedan cumplir funciones que estaban asignadas a esa vacante"/>
    <m/>
    <m/>
    <m/>
    <m/>
    <m/>
    <s v="Aumentar los esfuerzos en el reclutamiento (más divulgación de la vacante, más bolsas de empleo)"/>
    <m/>
    <m/>
    <m/>
    <x v="0"/>
    <x v="0"/>
    <x v="0"/>
    <x v="0"/>
    <x v="1"/>
    <x v="0"/>
    <x v="0"/>
    <x v="1"/>
    <x v="1"/>
    <x v="0"/>
    <x v="0"/>
    <x v="0"/>
    <x v="0"/>
    <m/>
    <m/>
    <m/>
    <m/>
    <m/>
    <s v="Redes de profesionales o egresados"/>
    <s v="Recomendaciones de trabajadores de la empresa u otros actores"/>
    <m/>
    <m/>
    <s v="Avisos en las inmediaciones de la empresa"/>
    <s v="Contactos personales del empleador"/>
    <s v="Banco de currículos de la empresa"/>
    <m/>
    <m/>
    <x v="0"/>
    <x v="0"/>
    <x v="0"/>
    <x v="1"/>
    <x v="0"/>
    <x v="1"/>
    <x v="1"/>
    <x v="2"/>
    <x v="2"/>
    <x v="2"/>
    <s v="Ninguna"/>
    <m/>
    <m/>
    <m/>
    <m/>
    <m/>
    <m/>
    <x v="1"/>
    <m/>
    <m/>
    <x v="1"/>
    <m/>
    <m/>
    <m/>
    <x v="1"/>
    <x v="1"/>
    <x v="1"/>
    <x v="1"/>
    <x v="1"/>
    <x v="1"/>
    <m/>
    <m/>
    <x v="2"/>
    <s v="Poco probable"/>
    <s v="Poco probable"/>
    <s v="Poco probable"/>
    <s v="Poco probable"/>
    <s v="Poco probable"/>
    <x v="0"/>
    <s v="Acesores financieros"/>
    <n v="2412"/>
    <n v="1"/>
    <n v="1"/>
    <n v="1"/>
    <n v="1"/>
    <n v="1"/>
    <s v="Operador de inversiones"/>
    <n v="3323"/>
    <n v="1"/>
    <n v="0"/>
    <n v="0"/>
    <n v="1"/>
    <n v="0"/>
    <s v="Administradora de fondos"/>
    <n v="2413"/>
    <n v="0"/>
    <n v="1"/>
    <n v="0"/>
    <n v="0"/>
    <n v="1"/>
    <m/>
    <m/>
    <m/>
    <m/>
    <m/>
    <m/>
    <m/>
    <m/>
    <m/>
    <m/>
    <m/>
    <m/>
    <m/>
    <m/>
    <x v="0"/>
    <m/>
    <m/>
    <m/>
    <m/>
    <m/>
    <m/>
    <m/>
    <m/>
    <m/>
    <x v="0"/>
    <x v="0"/>
    <x v="0"/>
    <x v="0"/>
    <x v="1"/>
    <x v="1"/>
    <x v="0"/>
    <x v="0"/>
    <m/>
    <x v="1"/>
    <m/>
    <m/>
    <m/>
    <m/>
    <m/>
    <m/>
    <m/>
    <m/>
    <m/>
    <m/>
    <m/>
    <m/>
    <m/>
    <m/>
    <m/>
    <m/>
    <m/>
    <m/>
    <m/>
    <m/>
    <m/>
    <m/>
    <m/>
    <m/>
    <m/>
    <m/>
    <m/>
    <m/>
    <m/>
    <m/>
    <x v="1"/>
    <s v="Importante"/>
    <s v="Importante"/>
    <s v="Muy importante"/>
    <s v="Muy importante"/>
    <s v="Muy importante"/>
    <s v="Muy importante"/>
    <s v="Muy importante"/>
    <s v="Ninguna"/>
    <m/>
    <x v="2"/>
    <x v="2"/>
    <x v="0"/>
    <x v="0"/>
    <x v="0"/>
    <x v="2"/>
    <x v="1"/>
    <x v="1"/>
    <x v="0"/>
    <x v="1"/>
    <x v="0"/>
    <x v="0"/>
    <m/>
    <s v="Jefe / Encargado (no propietario)"/>
    <m/>
    <n v="15"/>
    <n v="44"/>
    <s v="Completo"/>
    <m/>
    <m/>
    <m/>
    <m/>
    <m/>
    <m/>
    <s v="NINGUNA"/>
    <s v="51 y más personas ocupadas"/>
    <s v="51 y más personas ocupadas"/>
    <x v="0"/>
    <s v="Intermediación financiera"/>
    <x v="0"/>
    <x v="1"/>
    <x v="1"/>
    <x v="0"/>
    <x v="0"/>
    <x v="0"/>
    <x v="0"/>
    <x v="0"/>
    <x v="0"/>
    <x v="0"/>
    <x v="0"/>
    <x v="1"/>
    <x v="0"/>
    <x v="0"/>
    <x v="0"/>
    <x v="0"/>
    <x v="0"/>
    <x v="0"/>
    <x v="0"/>
    <x v="1"/>
    <x v="0"/>
    <x v="1"/>
    <x v="0"/>
    <x v="0"/>
    <x v="0"/>
    <x v="0"/>
    <x v="0"/>
    <m/>
    <m/>
    <m/>
    <m/>
    <m/>
    <m/>
    <m/>
    <m/>
    <m/>
    <m/>
    <m/>
    <m/>
    <n v="7.92592592592593"/>
    <x v="1"/>
    <x v="2"/>
    <x v="1"/>
    <x v="0"/>
    <x v="1"/>
    <s v="Total"/>
  </r>
  <r>
    <n v="40475"/>
    <x v="0"/>
    <x v="0"/>
    <s v="Santisima Trinidad"/>
    <n v="47592"/>
    <s v="VENTA AL POR MENOR DE MUEBLES PARA EL HOGAR"/>
    <s v="Comercio"/>
    <s v="Comercio"/>
    <s v="Micro (5 a 10 personas ocupadas)"/>
    <n v="5072024"/>
    <n v="5"/>
    <s v="Julio"/>
    <s v="Año Resultado Final"/>
    <n v="14"/>
    <n v="57"/>
    <n v="26072024"/>
    <n v="26"/>
    <s v="Julio"/>
    <s v="Año Resultado Final"/>
    <n v="2004"/>
    <n v="19"/>
    <x v="0"/>
    <s v="SERVICIOS INTEGRALES PARA EVENTOS INFANTILES"/>
    <s v="Alquiler y arrendamiento de otros efectos personales y enseres domésticos n.c.p."/>
    <s v="Único"/>
    <x v="0"/>
    <m/>
    <m/>
    <n v="10"/>
    <n v="10"/>
    <n v="5"/>
    <n v="5"/>
    <n v="66.343283582089498"/>
    <n v="66.343283582089498"/>
    <n v="0"/>
    <n v="0"/>
    <n v="0"/>
    <n v="0"/>
    <n v="92.8805970149253"/>
    <n v="0"/>
    <n v="0"/>
    <n v="0"/>
    <n v="0"/>
    <n v="39.805970149253696"/>
    <n v="0"/>
    <n v="0"/>
    <n v="132.686567164179"/>
    <n v="10"/>
    <n v="0"/>
    <n v="0"/>
    <n v="0"/>
    <n v="0"/>
    <n v="7"/>
    <n v="0"/>
    <n v="0"/>
    <n v="0"/>
    <n v="0"/>
    <n v="3"/>
    <n v="0"/>
    <n v="0"/>
    <n v="10"/>
    <x v="1"/>
    <s v="Decisión del directorio/propietarios de la empresa"/>
    <m/>
    <x v="1"/>
    <m/>
    <m/>
    <x v="0"/>
    <m/>
    <m/>
    <x v="0"/>
    <m/>
    <m/>
    <x v="0"/>
    <m/>
    <m/>
    <x v="0"/>
    <m/>
    <m/>
    <m/>
    <m/>
    <m/>
    <m/>
    <m/>
    <m/>
    <m/>
    <m/>
    <m/>
    <m/>
    <m/>
    <m/>
    <m/>
    <m/>
    <m/>
    <m/>
    <m/>
    <m/>
    <m/>
    <m/>
    <m/>
    <m/>
    <m/>
    <m/>
    <m/>
    <m/>
    <m/>
    <m/>
    <m/>
    <m/>
    <m/>
    <m/>
    <m/>
    <m/>
    <m/>
    <m/>
    <m/>
    <m/>
    <m/>
    <m/>
    <m/>
    <m/>
    <m/>
    <m/>
    <m/>
    <m/>
    <m/>
    <m/>
    <x v="1"/>
    <x v="0"/>
    <x v="0"/>
    <x v="0"/>
    <x v="1"/>
    <x v="0"/>
    <x v="0"/>
    <x v="1"/>
    <x v="0"/>
    <x v="0"/>
    <x v="1"/>
    <x v="1"/>
    <x v="0"/>
    <m/>
    <m/>
    <m/>
    <s v="Redes sociales de la empresa (Facebook, Twitter, Instagram, etc)"/>
    <m/>
    <m/>
    <m/>
    <m/>
    <m/>
    <m/>
    <s v="Contactos personales del empleador"/>
    <m/>
    <m/>
    <m/>
    <x v="0"/>
    <x v="0"/>
    <x v="0"/>
    <x v="1"/>
    <x v="0"/>
    <x v="0"/>
    <x v="0"/>
    <x v="0"/>
    <x v="1"/>
    <x v="1"/>
    <s v="Ninguna"/>
    <m/>
    <m/>
    <m/>
    <m/>
    <m/>
    <m/>
    <x v="0"/>
    <m/>
    <m/>
    <x v="1"/>
    <m/>
    <m/>
    <m/>
    <x v="1"/>
    <x v="1"/>
    <x v="1"/>
    <x v="0"/>
    <x v="0"/>
    <x v="1"/>
    <m/>
    <m/>
    <x v="2"/>
    <s v="Poco probable"/>
    <s v="Poco probable"/>
    <s v="Poco probable"/>
    <s v="Probable"/>
    <s v="Probable"/>
    <x v="2"/>
    <m/>
    <m/>
    <m/>
    <m/>
    <m/>
    <m/>
    <m/>
    <m/>
    <m/>
    <m/>
    <m/>
    <m/>
    <m/>
    <m/>
    <m/>
    <m/>
    <m/>
    <m/>
    <m/>
    <m/>
    <m/>
    <m/>
    <m/>
    <m/>
    <m/>
    <m/>
    <m/>
    <m/>
    <m/>
    <m/>
    <m/>
    <m/>
    <m/>
    <m/>
    <m/>
    <x v="0"/>
    <m/>
    <m/>
    <m/>
    <m/>
    <m/>
    <m/>
    <m/>
    <m/>
    <m/>
    <x v="0"/>
    <x v="0"/>
    <x v="0"/>
    <x v="1"/>
    <x v="0"/>
    <x v="0"/>
    <x v="0"/>
    <x v="0"/>
    <m/>
    <x v="0"/>
    <s v="CURSO DE ATENCION AL CLIENTE"/>
    <s v="Técnicas de recepción y atención al cliente"/>
    <s v="ATENCION AL CLENTE"/>
    <n v="4226"/>
    <m/>
    <m/>
    <m/>
    <m/>
    <m/>
    <m/>
    <m/>
    <m/>
    <m/>
    <m/>
    <m/>
    <m/>
    <m/>
    <m/>
    <m/>
    <m/>
    <m/>
    <m/>
    <m/>
    <m/>
    <s v="No"/>
    <m/>
    <m/>
    <m/>
    <m/>
    <m/>
    <x v="3"/>
    <s v="Importante"/>
    <s v="Importante"/>
    <s v="Importante"/>
    <s v="Importante"/>
    <s v="Importante"/>
    <s v="Muy importante"/>
    <s v="Muy importante"/>
    <s v="Ninguna"/>
    <m/>
    <x v="2"/>
    <x v="2"/>
    <x v="0"/>
    <x v="0"/>
    <x v="0"/>
    <x v="0"/>
    <x v="1"/>
    <x v="1"/>
    <x v="0"/>
    <x v="0"/>
    <x v="0"/>
    <x v="0"/>
    <m/>
    <s v="Jefe / Encargado (no propietario)"/>
    <m/>
    <n v="8"/>
    <n v="11"/>
    <s v="Completo"/>
    <m/>
    <m/>
    <m/>
    <m/>
    <m/>
    <m/>
    <m/>
    <s v="5 a 10 personas ocupadas"/>
    <s v="5 a 10 personas ocupadas"/>
    <x v="0"/>
    <s v="Servicios a las empresas"/>
    <x v="0"/>
    <x v="0"/>
    <x v="0"/>
    <x v="0"/>
    <x v="0"/>
    <x v="0"/>
    <x v="0"/>
    <x v="0"/>
    <x v="0"/>
    <x v="0"/>
    <x v="1"/>
    <x v="0"/>
    <x v="0"/>
    <x v="0"/>
    <x v="0"/>
    <x v="0"/>
    <x v="0"/>
    <x v="0"/>
    <x v="0"/>
    <x v="1"/>
    <x v="0"/>
    <x v="0"/>
    <x v="0"/>
    <x v="0"/>
    <x v="0"/>
    <x v="0"/>
    <x v="0"/>
    <s v="ATENCIÓN AL CLIENTE, RECEPCIÓN"/>
    <m/>
    <m/>
    <m/>
    <m/>
    <m/>
    <s v="ADMINISTRACIÓN Y GESTIÓN"/>
    <m/>
    <m/>
    <m/>
    <m/>
    <m/>
    <n v="13.268656716417899"/>
    <x v="0"/>
    <x v="0"/>
    <x v="0"/>
    <x v="0"/>
    <x v="0"/>
    <s v="Total"/>
  </r>
  <r>
    <n v="40529"/>
    <x v="0"/>
    <x v="0"/>
    <s v="Santisima Trinidad"/>
    <n v="46420"/>
    <s v="COMERCIO AL POR MAYOR DE PRODUCTOS FARMACEUTICOS DE USO HUMANO"/>
    <s v="Comercio"/>
    <s v="Comercio"/>
    <s v="Grandes (con 51 o más personas ocupadas)"/>
    <n v="5062024"/>
    <n v="5"/>
    <s v="Junio"/>
    <s v="Año Resultado Final"/>
    <n v="9"/>
    <n v="10"/>
    <n v="29072024"/>
    <n v="29"/>
    <s v="Julio"/>
    <s v="Año Resultado Final"/>
    <n v="1939"/>
    <n v="84"/>
    <x v="1"/>
    <s v="VENTA AL POR MAYOR DE MEDICAMENTOS DE USO HUMANO"/>
    <s v="Comercio al por mayor de productos farmacéuticos y veterinarios"/>
    <s v="Único"/>
    <x v="0"/>
    <m/>
    <m/>
    <n v="133"/>
    <n v="133"/>
    <n v="87"/>
    <n v="46"/>
    <n v="1119.652173913043"/>
    <n v="591.99999999999977"/>
    <n v="0"/>
    <n v="0"/>
    <n v="0"/>
    <n v="0"/>
    <n v="810.7826086956519"/>
    <n v="0"/>
    <n v="25.739130434782599"/>
    <n v="0"/>
    <n v="411.82608695652158"/>
    <n v="437.5652173913042"/>
    <n v="12.869565217391299"/>
    <n v="12.869565217391299"/>
    <n v="1711.6521739130428"/>
    <n v="133"/>
    <n v="0"/>
    <n v="0"/>
    <n v="0"/>
    <n v="0"/>
    <n v="63"/>
    <n v="0"/>
    <n v="2"/>
    <n v="0"/>
    <n v="32"/>
    <n v="34"/>
    <n v="1"/>
    <n v="1"/>
    <n v="133"/>
    <x v="1"/>
    <s v="Contrato de aprendizaje (Código laboral y Resolución N° 1159/19)"/>
    <m/>
    <x v="0"/>
    <s v="Decisión del directorio/propietarios de la empresa"/>
    <m/>
    <x v="0"/>
    <m/>
    <m/>
    <x v="0"/>
    <m/>
    <m/>
    <x v="0"/>
    <m/>
    <m/>
    <x v="1"/>
    <m/>
    <n v="2431"/>
    <s v="ANALISTA COMERCIAL"/>
    <s v="Sí"/>
    <s v="No"/>
    <s v="Sí"/>
    <n v="2433"/>
    <s v="AGENTE DE PROMOCION MEDICA"/>
    <s v="Sí"/>
    <s v="No"/>
    <s v="Sí"/>
    <n v="9112"/>
    <s v="PERSONAL DE LIMPIEZA"/>
    <s v="Sí"/>
    <s v="No"/>
    <m/>
    <m/>
    <m/>
    <m/>
    <m/>
    <m/>
    <m/>
    <m/>
    <m/>
    <m/>
    <m/>
    <m/>
    <m/>
    <m/>
    <m/>
    <m/>
    <m/>
    <m/>
    <m/>
    <m/>
    <m/>
    <m/>
    <m/>
    <m/>
    <m/>
    <m/>
    <m/>
    <m/>
    <m/>
    <m/>
    <m/>
    <m/>
    <m/>
    <m/>
    <m/>
    <x v="0"/>
    <x v="1"/>
    <x v="1"/>
    <x v="0"/>
    <x v="0"/>
    <x v="0"/>
    <x v="0"/>
    <x v="1"/>
    <x v="1"/>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0"/>
    <x v="2"/>
    <x v="0"/>
    <s v="Ninguna"/>
    <m/>
    <m/>
    <m/>
    <m/>
    <m/>
    <m/>
    <x v="1"/>
    <m/>
    <m/>
    <x v="1"/>
    <s v="Ambos"/>
    <m/>
    <m/>
    <x v="1"/>
    <x v="1"/>
    <x v="1"/>
    <x v="0"/>
    <x v="0"/>
    <x v="0"/>
    <m/>
    <m/>
    <x v="2"/>
    <s v="Poco probable"/>
    <s v="Poco probable"/>
    <s v="Poco probable"/>
    <s v="Probable"/>
    <s v="Muy probable"/>
    <x v="0"/>
    <s v="agente de promocion medica"/>
    <n v="2433"/>
    <n v="3"/>
    <n v="3"/>
    <n v="2"/>
    <n v="1"/>
    <n v="1"/>
    <s v="supervisor comercial"/>
    <n v="5222"/>
    <n v="1"/>
    <n v="1"/>
    <n v="1"/>
    <n v="1"/>
    <n v="1"/>
    <s v="auxiliar de logistica"/>
    <n v="9333"/>
    <n v="1"/>
    <n v="1"/>
    <n v="1"/>
    <n v="1"/>
    <n v="1"/>
    <m/>
    <m/>
    <m/>
    <m/>
    <m/>
    <m/>
    <m/>
    <m/>
    <m/>
    <m/>
    <m/>
    <m/>
    <m/>
    <m/>
    <x v="0"/>
    <m/>
    <m/>
    <m/>
    <m/>
    <m/>
    <m/>
    <m/>
    <m/>
    <m/>
    <x v="0"/>
    <x v="0"/>
    <x v="0"/>
    <x v="0"/>
    <x v="0"/>
    <x v="1"/>
    <x v="0"/>
    <x v="0"/>
    <m/>
    <x v="0"/>
    <s v="DESARROLLO DE  SOFTWARE"/>
    <s v="Redes y sistemas informáticos"/>
    <s v="SOPORTE TI"/>
    <n v="3511"/>
    <s v="INTELIGENCIA ARTIFICIAL"/>
    <s v="Herramientas digitales para la gestión y productividad"/>
    <s v="JEFE DE MARKETING"/>
    <n v="2431"/>
    <m/>
    <m/>
    <m/>
    <m/>
    <m/>
    <m/>
    <m/>
    <m/>
    <m/>
    <m/>
    <m/>
    <m/>
    <m/>
    <m/>
    <m/>
    <m/>
    <s v="Si"/>
    <s v="No"/>
    <m/>
    <m/>
    <m/>
    <m/>
    <x v="1"/>
    <s v="Muy importante"/>
    <s v="Muy importante"/>
    <s v="Muy importante"/>
    <s v="Muy importante"/>
    <s v="Muy importante"/>
    <s v="Muy importante"/>
    <s v="Muy importante"/>
    <s v="Ninguna"/>
    <m/>
    <x v="0"/>
    <x v="2"/>
    <x v="0"/>
    <x v="1"/>
    <x v="1"/>
    <x v="0"/>
    <x v="0"/>
    <x v="0"/>
    <x v="0"/>
    <x v="0"/>
    <x v="0"/>
    <x v="0"/>
    <m/>
    <s v="Jefe / Encargado (no propietario)"/>
    <m/>
    <n v="8"/>
    <n v="53"/>
    <s v="Completo"/>
    <m/>
    <m/>
    <m/>
    <m/>
    <m/>
    <m/>
    <m/>
    <s v="51 y más personas ocupadas"/>
    <s v="51 y más personas ocupadas"/>
    <x v="2"/>
    <s v="Comercio"/>
    <x v="0"/>
    <x v="1"/>
    <x v="0"/>
    <x v="0"/>
    <x v="0"/>
    <x v="0"/>
    <x v="0"/>
    <x v="0"/>
    <x v="1"/>
    <x v="0"/>
    <x v="0"/>
    <x v="0"/>
    <x v="0"/>
    <x v="1"/>
    <x v="0"/>
    <x v="0"/>
    <x v="0"/>
    <x v="1"/>
    <x v="0"/>
    <x v="0"/>
    <x v="1"/>
    <x v="1"/>
    <x v="0"/>
    <x v="0"/>
    <x v="0"/>
    <x v="0"/>
    <x v="0"/>
    <s v="DESARROLLO INFORMATICO Y LENGUAJE DE PROGRAMACIÓN"/>
    <s v="HERRAMIENTAS DE ANÁLISIS DE DATOS"/>
    <m/>
    <m/>
    <m/>
    <m/>
    <s v="TIC"/>
    <s v="TIC"/>
    <m/>
    <m/>
    <m/>
    <m/>
    <n v="12.869565217391299"/>
    <x v="1"/>
    <x v="1"/>
    <x v="0"/>
    <x v="0"/>
    <x v="0"/>
    <s v="Total"/>
  </r>
  <r>
    <n v="40585"/>
    <x v="0"/>
    <x v="0"/>
    <s v="Santisima Trinidad"/>
    <n v="96030"/>
    <s v="SERVICIOS DE SEPELIOS"/>
    <s v="Servicio"/>
    <s v="Servicios a los hogares"/>
    <s v="Medianas (31 a 50 personas ocupadas)"/>
    <n v="24062024"/>
    <n v="24"/>
    <s v="Junio"/>
    <s v="Año Resultado Final"/>
    <n v="15"/>
    <n v="0"/>
    <n v="11072024"/>
    <n v="11"/>
    <s v="Julio"/>
    <s v="Año Resultado Final"/>
    <n v="1993"/>
    <n v="30"/>
    <x v="1"/>
    <s v="SERVICIO DE SEPELIOS"/>
    <s v="Pompas fúnebres y actividades conexas"/>
    <s v="Sucursal"/>
    <x v="1"/>
    <n v="3"/>
    <n v="3"/>
    <n v="35"/>
    <n v="35"/>
    <n v="22"/>
    <n v="13"/>
    <n v="224.16216216216242"/>
    <n v="132.45945945945959"/>
    <n v="0"/>
    <n v="0"/>
    <n v="0"/>
    <n v="0"/>
    <n v="295.4864864864868"/>
    <n v="0"/>
    <n v="0"/>
    <n v="0"/>
    <n v="10.1891891891892"/>
    <n v="50.945945945946001"/>
    <n v="0"/>
    <n v="0"/>
    <n v="356.62162162162201"/>
    <n v="35"/>
    <n v="0"/>
    <n v="0"/>
    <n v="0"/>
    <n v="0"/>
    <n v="29"/>
    <n v="0"/>
    <n v="0"/>
    <n v="0"/>
    <n v="1"/>
    <n v="5"/>
    <n v="0"/>
    <n v="0"/>
    <n v="35"/>
    <x v="0"/>
    <m/>
    <m/>
    <x v="1"/>
    <m/>
    <m/>
    <x v="0"/>
    <m/>
    <m/>
    <x v="0"/>
    <m/>
    <m/>
    <x v="0"/>
    <m/>
    <m/>
    <x v="1"/>
    <m/>
    <n v="4214"/>
    <s v="COBRADORES INTERNOS A TRAVES DE LLAMADAS"/>
    <s v="Sí"/>
    <s v="No"/>
    <s v="Sí"/>
    <n v="5163"/>
    <s v="ASISTENTE DE MANTENIMIENTO DE SALAS VELATORIAS"/>
    <s v="Sí"/>
    <s v="Sí"/>
    <s v="No"/>
    <m/>
    <m/>
    <m/>
    <m/>
    <m/>
    <m/>
    <m/>
    <m/>
    <m/>
    <m/>
    <m/>
    <m/>
    <m/>
    <s v="Candidatos sin habilidades blandas o socioemocionales (proactividad, actitud de aprendizaje, compromiso, entre otros)"/>
    <m/>
    <m/>
    <m/>
    <m/>
    <m/>
    <m/>
    <m/>
    <m/>
    <m/>
    <m/>
    <m/>
    <m/>
    <m/>
    <m/>
    <m/>
    <s v="Capacitar a los trabajadores actuales para que puedan cumplir funciones que estaban asignadas a esa vacante"/>
    <s v="Reasignar / redefinir los puestos de trabajo existentes"/>
    <m/>
    <m/>
    <m/>
    <m/>
    <m/>
    <m/>
    <m/>
    <m/>
    <x v="0"/>
    <x v="1"/>
    <x v="0"/>
    <x v="0"/>
    <x v="0"/>
    <x v="0"/>
    <x v="0"/>
    <x v="1"/>
    <x v="1"/>
    <x v="0"/>
    <x v="0"/>
    <x v="1"/>
    <x v="0"/>
    <m/>
    <m/>
    <s v="Plataforma web privada gratuita (Bolsas de trabajo) (excluyendo redes sociales)"/>
    <m/>
    <m/>
    <s v="Redes de profesionales o egresados"/>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0"/>
    <s v="Probable"/>
    <s v="Poco probable"/>
    <s v="Poco probable"/>
    <s v="Probable"/>
    <s v="Probable"/>
    <x v="0"/>
    <s v="Vendedores de servicio funerarios."/>
    <n v="3321"/>
    <n v="3"/>
    <n v="0"/>
    <n v="3"/>
    <n v="0"/>
    <n v="0"/>
    <s v="Atencion al cliente (Recepcionista)"/>
    <n v="4226"/>
    <n v="2"/>
    <n v="0"/>
    <n v="0"/>
    <n v="0"/>
    <n v="0"/>
    <s v="Encargado de marketing (publicidades)"/>
    <n v="2431"/>
    <n v="3"/>
    <n v="0"/>
    <n v="0"/>
    <n v="0"/>
    <n v="0"/>
    <m/>
    <m/>
    <m/>
    <m/>
    <m/>
    <m/>
    <m/>
    <m/>
    <m/>
    <m/>
    <m/>
    <m/>
    <m/>
    <m/>
    <x v="0"/>
    <m/>
    <m/>
    <m/>
    <m/>
    <m/>
    <m/>
    <m/>
    <m/>
    <m/>
    <x v="1"/>
    <x v="0"/>
    <x v="0"/>
    <x v="0"/>
    <x v="1"/>
    <x v="0"/>
    <x v="0"/>
    <x v="0"/>
    <m/>
    <x v="0"/>
    <s v="TECNICAS PREPARACION DE CUERPO- TANATOPRAXIA"/>
    <s v="OTROS"/>
    <s v="ENCARGADO OPERATIVO DE SERVICIO DE SEPELIO"/>
    <n v="5163"/>
    <m/>
    <m/>
    <m/>
    <m/>
    <m/>
    <m/>
    <m/>
    <m/>
    <m/>
    <m/>
    <m/>
    <m/>
    <m/>
    <m/>
    <m/>
    <m/>
    <m/>
    <m/>
    <m/>
    <m/>
    <s v="No"/>
    <m/>
    <m/>
    <m/>
    <m/>
    <m/>
    <x v="0"/>
    <s v="Importante"/>
    <s v="Importante"/>
    <s v="Muy importante"/>
    <s v="Importante"/>
    <s v="Importante"/>
    <s v="Importante"/>
    <s v="Muy importante"/>
    <s v="Ninguna"/>
    <m/>
    <x v="2"/>
    <x v="2"/>
    <x v="0"/>
    <x v="0"/>
    <x v="2"/>
    <x v="0"/>
    <x v="0"/>
    <x v="0"/>
    <x v="0"/>
    <x v="0"/>
    <x v="0"/>
    <x v="0"/>
    <m/>
    <s v="Jefe / Encargado (no propietario)"/>
    <m/>
    <n v="7"/>
    <n v="10"/>
    <s v="Completo"/>
    <m/>
    <m/>
    <m/>
    <m/>
    <m/>
    <m/>
    <s v="TIENE 1 PERSONAL DE LIMPIEZA TERCERIZADO"/>
    <s v="31 a 50 personas ocupadas"/>
    <s v="31 a 50 personas ocupadas"/>
    <x v="0"/>
    <s v="Servicios a los hogares"/>
    <x v="0"/>
    <x v="0"/>
    <x v="0"/>
    <x v="1"/>
    <x v="1"/>
    <x v="0"/>
    <x v="0"/>
    <x v="0"/>
    <x v="0"/>
    <x v="0"/>
    <x v="0"/>
    <x v="1"/>
    <x v="1"/>
    <x v="0"/>
    <x v="0"/>
    <x v="0"/>
    <x v="0"/>
    <x v="0"/>
    <x v="0"/>
    <x v="1"/>
    <x v="0"/>
    <x v="1"/>
    <x v="1"/>
    <x v="0"/>
    <x v="0"/>
    <x v="0"/>
    <x v="0"/>
    <s v="OTROS"/>
    <m/>
    <m/>
    <m/>
    <m/>
    <m/>
    <s v="OTROS TIPOS DE CAPACITACIONES RELACIONADOS A OTROS SERVICIOS"/>
    <m/>
    <m/>
    <m/>
    <m/>
    <m/>
    <n v="10.1891891891892"/>
    <x v="1"/>
    <x v="2"/>
    <x v="1"/>
    <x v="0"/>
    <x v="0"/>
    <s v="Total"/>
  </r>
  <r>
    <n v="40591"/>
    <x v="0"/>
    <x v="0"/>
    <s v="Santisima Trinidad"/>
    <n v="46510"/>
    <s v="COMERCIO AL POR MAYOR DE EQUIPOS INFORMATICOS Y SOFTWARE"/>
    <s v="Comercio"/>
    <s v="Comercio"/>
    <s v="Medianas (31 a 50 personas ocupadas)"/>
    <n v="6062024"/>
    <n v="6"/>
    <s v="Junio"/>
    <s v="Año Resultado Final"/>
    <n v="11"/>
    <n v="0"/>
    <n v="19062024"/>
    <n v="19"/>
    <s v="Junio"/>
    <s v="Año Resultado Final"/>
    <n v="1991"/>
    <n v="32"/>
    <x v="1"/>
    <s v="COMERCIO AL POR MAYOR DE EQUIPOS INFORMATICOS"/>
    <s v="Comercio al por mayor de equipos informáticos y software"/>
    <s v="Único"/>
    <x v="0"/>
    <m/>
    <m/>
    <n v="42"/>
    <n v="42"/>
    <n v="20"/>
    <n v="22"/>
    <n v="250"/>
    <n v="275"/>
    <n v="0"/>
    <n v="0"/>
    <n v="0"/>
    <n v="0"/>
    <n v="62.5"/>
    <n v="0"/>
    <n v="62.5"/>
    <n v="0"/>
    <n v="175"/>
    <n v="200"/>
    <n v="25"/>
    <n v="0"/>
    <n v="525"/>
    <n v="42"/>
    <n v="0"/>
    <n v="0"/>
    <n v="0"/>
    <n v="0"/>
    <n v="5"/>
    <n v="0"/>
    <n v="5"/>
    <n v="0"/>
    <n v="14"/>
    <n v="16"/>
    <n v="2"/>
    <n v="0"/>
    <n v="42"/>
    <x v="1"/>
    <s v="Decisión del directorio/propietarios de la empresa"/>
    <m/>
    <x v="1"/>
    <m/>
    <m/>
    <x v="0"/>
    <m/>
    <m/>
    <x v="0"/>
    <m/>
    <m/>
    <x v="0"/>
    <m/>
    <m/>
    <x v="1"/>
    <m/>
    <n v="2431"/>
    <s v="EJECUTIVO COMERCIAL"/>
    <s v="Sí"/>
    <s v="No"/>
    <s v="Sí"/>
    <n v="2431"/>
    <s v="SUPERVISOR COMERCIAL"/>
    <s v="Sí"/>
    <s v="Sí"/>
    <s v="Sí"/>
    <n v="3511"/>
    <s v="TECNICO INFORMATICO"/>
    <s v="Sí"/>
    <s v="Sí"/>
    <m/>
    <m/>
    <m/>
    <m/>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1"/>
    <x v="0"/>
    <x v="0"/>
    <x v="0"/>
    <x v="0"/>
    <x v="1"/>
    <x v="1"/>
    <x v="0"/>
    <x v="0"/>
    <x v="1"/>
    <x v="0"/>
    <m/>
    <m/>
    <m/>
    <s v="Redes sociales de la empresa (Facebook, Twitter, Instagram, etc)"/>
    <s v="Servicio Público de Empleo del Ministerio de Trabajo"/>
    <m/>
    <s v="Recomendaciones de trabajadores de la empresa u otros actores"/>
    <m/>
    <s v="Ferias de empleo"/>
    <m/>
    <m/>
    <m/>
    <m/>
    <m/>
    <x v="0"/>
    <x v="0"/>
    <x v="0"/>
    <x v="1"/>
    <x v="0"/>
    <x v="1"/>
    <x v="0"/>
    <x v="0"/>
    <x v="2"/>
    <x v="1"/>
    <s v="Ninguna"/>
    <m/>
    <m/>
    <m/>
    <m/>
    <m/>
    <m/>
    <x v="1"/>
    <m/>
    <m/>
    <x v="1"/>
    <m/>
    <m/>
    <m/>
    <x v="1"/>
    <x v="1"/>
    <x v="1"/>
    <x v="1"/>
    <x v="1"/>
    <x v="1"/>
    <m/>
    <m/>
    <x v="2"/>
    <s v="Probable"/>
    <s v="Poco probable"/>
    <s v="Poco probable"/>
    <s v="Probable"/>
    <s v="Muy probable"/>
    <x v="0"/>
    <s v="EJECUTIVO COMERCIAL"/>
    <n v="2431"/>
    <n v="1"/>
    <n v="1"/>
    <n v="1"/>
    <n v="0"/>
    <n v="0"/>
    <s v="TECNICO EN INFORMATICA"/>
    <n v="3511"/>
    <n v="2"/>
    <n v="0"/>
    <n v="0"/>
    <n v="0"/>
    <n v="0"/>
    <m/>
    <m/>
    <m/>
    <m/>
    <m/>
    <m/>
    <m/>
    <m/>
    <m/>
    <m/>
    <m/>
    <m/>
    <m/>
    <m/>
    <m/>
    <m/>
    <m/>
    <m/>
    <m/>
    <m/>
    <m/>
    <x v="0"/>
    <m/>
    <m/>
    <m/>
    <m/>
    <m/>
    <m/>
    <m/>
    <m/>
    <m/>
    <x v="0"/>
    <x v="0"/>
    <x v="0"/>
    <x v="0"/>
    <x v="1"/>
    <x v="1"/>
    <x v="0"/>
    <x v="0"/>
    <m/>
    <x v="0"/>
    <s v="CURSOS DE NUEVAS TECNOLOGIAS QUE VAN EMERGIENDO"/>
    <s v="Herramientas digitales para la gestión y productividad"/>
    <s v="TECNICO EN INFORMATICA"/>
    <n v="3511"/>
    <s v="CURSO DE TECNICA DE VENTA"/>
    <s v="Técnicas de ventas"/>
    <s v="EJECUTIVO COMERCIAL"/>
    <n v="2431"/>
    <m/>
    <m/>
    <m/>
    <m/>
    <m/>
    <m/>
    <m/>
    <m/>
    <m/>
    <m/>
    <m/>
    <m/>
    <m/>
    <m/>
    <m/>
    <m/>
    <s v="Si"/>
    <s v="No"/>
    <m/>
    <m/>
    <m/>
    <m/>
    <x v="1"/>
    <s v="Muy importante"/>
    <s v="Muy importante"/>
    <s v="Muy importante"/>
    <s v="Muy importante"/>
    <s v="Muy importante"/>
    <s v="Muy importante"/>
    <s v="Muy importante"/>
    <s v="Ninguna"/>
    <m/>
    <x v="0"/>
    <x v="0"/>
    <x v="0"/>
    <x v="1"/>
    <x v="0"/>
    <x v="1"/>
    <x v="0"/>
    <x v="0"/>
    <x v="0"/>
    <x v="0"/>
    <x v="0"/>
    <x v="0"/>
    <m/>
    <s v="Gerente / Directivo"/>
    <m/>
    <n v="9"/>
    <n v="6"/>
    <s v="Completo"/>
    <m/>
    <m/>
    <m/>
    <m/>
    <m/>
    <m/>
    <m/>
    <s v="31 a 50 personas ocupadas"/>
    <s v="31 a 50 personas ocupadas"/>
    <x v="2"/>
    <s v="Comercio"/>
    <x v="0"/>
    <x v="1"/>
    <x v="1"/>
    <x v="0"/>
    <x v="0"/>
    <x v="0"/>
    <x v="0"/>
    <x v="0"/>
    <x v="0"/>
    <x v="0"/>
    <x v="0"/>
    <x v="1"/>
    <x v="0"/>
    <x v="0"/>
    <x v="0"/>
    <x v="0"/>
    <x v="0"/>
    <x v="0"/>
    <x v="0"/>
    <x v="0"/>
    <x v="1"/>
    <x v="1"/>
    <x v="0"/>
    <x v="0"/>
    <x v="0"/>
    <x v="0"/>
    <x v="0"/>
    <s v="OTRAS RELACIONADAS A TIC"/>
    <s v="VENTA"/>
    <m/>
    <m/>
    <m/>
    <m/>
    <s v="TIC"/>
    <s v="ADMINISTRACIÓN Y GESTIÓN"/>
    <m/>
    <m/>
    <m/>
    <m/>
    <n v="12.5"/>
    <x v="1"/>
    <x v="2"/>
    <x v="1"/>
    <x v="0"/>
    <x v="0"/>
    <s v="Total"/>
  </r>
  <r>
    <n v="40629"/>
    <x v="0"/>
    <x v="0"/>
    <s v="Santisima Trinidad"/>
    <n v="10919"/>
    <s v="ELABORACION DE PANIFICADOS"/>
    <s v="Industria"/>
    <s v="Manufactura"/>
    <s v="Pequeñas (11 a 30 personas ocupadas)"/>
    <n v="6062024"/>
    <n v="6"/>
    <s v="Junio"/>
    <s v="Año Resultado Final"/>
    <n v="11"/>
    <n v="42"/>
    <n v="29072024"/>
    <n v="29"/>
    <s v="Julio"/>
    <s v="Año Resultado Final"/>
    <n v="2008"/>
    <n v="15"/>
    <x v="0"/>
    <s v="ELABORACION DE PANIFICADOS"/>
    <s v="Elaboración de otros productos de panadería n.c.p."/>
    <s v="Único"/>
    <x v="0"/>
    <m/>
    <m/>
    <n v="15"/>
    <n v="15"/>
    <n v="10"/>
    <n v="5"/>
    <n v="79.787234042553209"/>
    <n v="39.893617021276604"/>
    <n v="0"/>
    <n v="0"/>
    <n v="39.893617021276604"/>
    <n v="0"/>
    <n v="0"/>
    <n v="71.808510638297889"/>
    <n v="0"/>
    <n v="0"/>
    <n v="0"/>
    <n v="0"/>
    <n v="7.9787234042553203"/>
    <n v="0"/>
    <n v="119.68085106382981"/>
    <n v="15"/>
    <n v="0"/>
    <n v="0"/>
    <n v="5"/>
    <n v="0"/>
    <n v="0"/>
    <n v="9"/>
    <n v="0"/>
    <n v="0"/>
    <n v="0"/>
    <n v="0"/>
    <n v="1"/>
    <n v="0"/>
    <n v="15"/>
    <x v="1"/>
    <s v="Decisión del directorio/propietarios de la empresa"/>
    <m/>
    <x v="1"/>
    <m/>
    <m/>
    <x v="0"/>
    <m/>
    <m/>
    <x v="0"/>
    <m/>
    <m/>
    <x v="0"/>
    <m/>
    <m/>
    <x v="1"/>
    <m/>
    <n v="5120"/>
    <s v="COCINERA"/>
    <s v="Sí"/>
    <s v="Sí"/>
    <s v="Sí"/>
    <n v="5223"/>
    <s v="ATENCION AL CLIENTE"/>
    <s v="Sí"/>
    <s v="Sí"/>
    <s v="Sí"/>
    <n v="8322"/>
    <s v="CHOFER PARA DELIVERY"/>
    <s v="Sí"/>
    <s v="Sí"/>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m/>
    <m/>
    <m/>
    <m/>
    <s v="Capacitar a los trabajadores actuales para que puedan cumplir funciones que estaban asignadas a esa vacante"/>
    <s v="Reasignar / redefinir los puestos de trabajo existentes"/>
    <m/>
    <m/>
    <s v="Incorporar trabajadores temporales a través de agencias"/>
    <m/>
    <m/>
    <m/>
    <m/>
    <m/>
    <x v="1"/>
    <x v="0"/>
    <x v="0"/>
    <x v="0"/>
    <x v="0"/>
    <x v="0"/>
    <x v="0"/>
    <x v="1"/>
    <x v="1"/>
    <x v="0"/>
    <x v="0"/>
    <x v="1"/>
    <x v="0"/>
    <m/>
    <m/>
    <m/>
    <s v="Redes sociales de la empresa (Facebook, Twitter, Instagram, etc)"/>
    <m/>
    <m/>
    <m/>
    <s v="Contratación de empresas de reclutamiento"/>
    <m/>
    <s v="Avisos en las inmediaciones de la empresa"/>
    <s v="Contactos personales del empleador"/>
    <m/>
    <m/>
    <m/>
    <x v="0"/>
    <x v="0"/>
    <x v="0"/>
    <x v="1"/>
    <x v="0"/>
    <x v="1"/>
    <x v="0"/>
    <x v="2"/>
    <x v="2"/>
    <x v="2"/>
    <s v="Ninguna"/>
    <m/>
    <m/>
    <m/>
    <m/>
    <m/>
    <m/>
    <x v="1"/>
    <m/>
    <m/>
    <x v="1"/>
    <m/>
    <m/>
    <m/>
    <x v="1"/>
    <x v="1"/>
    <x v="1"/>
    <x v="1"/>
    <x v="1"/>
    <x v="1"/>
    <m/>
    <m/>
    <x v="2"/>
    <s v="Poco probable"/>
    <s v="Poco probable"/>
    <s v="Poco probable"/>
    <s v="Probable"/>
    <s v="Probable"/>
    <x v="0"/>
    <s v="cheff cocinero"/>
    <n v="3434"/>
    <n v="3"/>
    <n v="3"/>
    <n v="5"/>
    <n v="5"/>
    <n v="6"/>
    <s v="atencion al cliente con habilidades blandas"/>
    <n v="4226"/>
    <n v="2"/>
    <n v="2"/>
    <n v="3"/>
    <n v="3"/>
    <n v="3"/>
    <m/>
    <m/>
    <m/>
    <m/>
    <m/>
    <m/>
    <m/>
    <m/>
    <m/>
    <m/>
    <m/>
    <m/>
    <m/>
    <m/>
    <m/>
    <m/>
    <m/>
    <m/>
    <m/>
    <m/>
    <m/>
    <x v="0"/>
    <m/>
    <m/>
    <m/>
    <m/>
    <m/>
    <m/>
    <m/>
    <m/>
    <m/>
    <x v="0"/>
    <x v="0"/>
    <x v="0"/>
    <x v="0"/>
    <x v="1"/>
    <x v="1"/>
    <x v="0"/>
    <x v="0"/>
    <m/>
    <x v="1"/>
    <m/>
    <m/>
    <m/>
    <m/>
    <m/>
    <m/>
    <m/>
    <m/>
    <m/>
    <m/>
    <m/>
    <m/>
    <m/>
    <m/>
    <m/>
    <m/>
    <m/>
    <m/>
    <m/>
    <m/>
    <m/>
    <m/>
    <m/>
    <m/>
    <m/>
    <m/>
    <m/>
    <m/>
    <m/>
    <m/>
    <x v="0"/>
    <s v="Importante"/>
    <s v="Importante"/>
    <s v="Importante"/>
    <s v="Importante"/>
    <s v="Importante"/>
    <s v="Muy importante"/>
    <s v="Muy importante"/>
    <s v="Ninguna"/>
    <m/>
    <x v="2"/>
    <x v="2"/>
    <x v="0"/>
    <x v="1"/>
    <x v="2"/>
    <x v="2"/>
    <x v="0"/>
    <x v="0"/>
    <x v="0"/>
    <x v="0"/>
    <x v="0"/>
    <x v="0"/>
    <m/>
    <s v="Dueño o propietario"/>
    <m/>
    <n v="8"/>
    <n v="55"/>
    <s v="Completo"/>
    <m/>
    <m/>
    <m/>
    <m/>
    <m/>
    <m/>
    <m/>
    <s v="11 a 30 personas ocupadas"/>
    <s v="11 a 30 personas ocupadas"/>
    <x v="1"/>
    <s v="Manufactura"/>
    <x v="0"/>
    <x v="0"/>
    <x v="0"/>
    <x v="0"/>
    <x v="1"/>
    <x v="0"/>
    <x v="0"/>
    <x v="1"/>
    <x v="0"/>
    <x v="0"/>
    <x v="1"/>
    <x v="1"/>
    <x v="1"/>
    <x v="0"/>
    <x v="0"/>
    <x v="0"/>
    <x v="0"/>
    <x v="0"/>
    <x v="0"/>
    <x v="1"/>
    <x v="0"/>
    <x v="1"/>
    <x v="0"/>
    <x v="0"/>
    <x v="0"/>
    <x v="0"/>
    <x v="0"/>
    <m/>
    <m/>
    <m/>
    <m/>
    <m/>
    <m/>
    <m/>
    <m/>
    <m/>
    <m/>
    <m/>
    <m/>
    <n v="7.9787234042553203"/>
    <x v="1"/>
    <x v="2"/>
    <x v="1"/>
    <x v="0"/>
    <x v="1"/>
    <s v="Total"/>
  </r>
  <r>
    <n v="40648"/>
    <x v="0"/>
    <x v="1"/>
    <s v="Luque"/>
    <n v="52210"/>
    <s v="SERVICIO DE GRUAS"/>
    <s v="Servicio"/>
    <s v="Transporte"/>
    <s v="Pequeñas (11 a 30 personas ocupadas)"/>
    <n v="18072024"/>
    <n v="18"/>
    <s v="Julio"/>
    <s v="Año Resultado Final"/>
    <n v="13"/>
    <n v="53"/>
    <n v="23072024"/>
    <n v="23"/>
    <s v="Julio"/>
    <s v="Año Resultado Final"/>
    <n v="1990"/>
    <n v="33"/>
    <x v="1"/>
    <s v="ACTIVIDADES DE ALQUILER DE GRUAS PARA LA CONSTRUCCION CON OPERARIO"/>
    <s v="Otras actividades especializadas de construcción n.c.p."/>
    <s v="Único"/>
    <x v="0"/>
    <m/>
    <m/>
    <n v="35"/>
    <n v="35"/>
    <n v="31"/>
    <n v="4"/>
    <n v="109.53333333333323"/>
    <n v="14.13333333333332"/>
    <n v="0"/>
    <n v="0"/>
    <n v="0"/>
    <n v="0"/>
    <n v="84.799999999999926"/>
    <n v="0"/>
    <n v="14.13333333333332"/>
    <n v="0"/>
    <n v="10.599999999999991"/>
    <n v="14.13333333333332"/>
    <n v="0"/>
    <n v="0"/>
    <n v="123.66666666666656"/>
    <n v="35"/>
    <n v="0"/>
    <n v="0"/>
    <n v="0"/>
    <n v="0"/>
    <n v="24"/>
    <n v="0"/>
    <n v="4"/>
    <n v="0"/>
    <n v="3"/>
    <n v="4"/>
    <n v="0"/>
    <n v="0"/>
    <n v="35"/>
    <x v="0"/>
    <m/>
    <m/>
    <x v="0"/>
    <s v="Convenio con organizaciones públicas"/>
    <m/>
    <x v="0"/>
    <m/>
    <m/>
    <x v="0"/>
    <m/>
    <m/>
    <x v="0"/>
    <m/>
    <m/>
    <x v="1"/>
    <m/>
    <n v="3343"/>
    <s v="ASISTENTE ADMINISTRATIVO"/>
    <s v="Sí"/>
    <s v="No"/>
    <s v="Sí"/>
    <n v="8343"/>
    <s v="OPERADOR DE GRUA"/>
    <s v="No"/>
    <s v="No"/>
    <s v="Sí"/>
    <n v="8332"/>
    <s v="CHOFER DE CAMIONES DE CARGAS PESADOS"/>
    <s v="Sí"/>
    <s v="No"/>
    <m/>
    <m/>
    <m/>
    <m/>
    <m/>
    <m/>
    <m/>
    <m/>
    <m/>
    <m/>
    <m/>
    <m/>
    <m/>
    <m/>
    <m/>
    <m/>
    <m/>
    <m/>
    <m/>
    <m/>
    <m/>
    <m/>
    <m/>
    <m/>
    <m/>
    <m/>
    <m/>
    <m/>
    <m/>
    <m/>
    <m/>
    <m/>
    <m/>
    <m/>
    <m/>
    <x v="0"/>
    <x v="0"/>
    <x v="0"/>
    <x v="0"/>
    <x v="0"/>
    <x v="0"/>
    <x v="0"/>
    <x v="1"/>
    <x v="1"/>
    <x v="0"/>
    <x v="0"/>
    <x v="0"/>
    <x v="1"/>
    <s v="MANEJAR CAMIONES PESADOS Y QUE TENGAN REGISTRO PROFESIONAL"/>
    <m/>
    <s v="Plataforma web privada gratuita (Bolsas de trabajo) (excluyendo redes sociales)"/>
    <s v="Redes sociales de la empresa (Facebook, Twitter, Instagram, etc)"/>
    <m/>
    <m/>
    <m/>
    <m/>
    <m/>
    <m/>
    <m/>
    <m/>
    <m/>
    <m/>
    <x v="0"/>
    <x v="0"/>
    <x v="0"/>
    <x v="1"/>
    <x v="0"/>
    <x v="1"/>
    <x v="0"/>
    <x v="0"/>
    <x v="1"/>
    <x v="2"/>
    <s v="Ninguna"/>
    <m/>
    <m/>
    <m/>
    <m/>
    <m/>
    <m/>
    <x v="1"/>
    <m/>
    <m/>
    <x v="1"/>
    <m/>
    <m/>
    <m/>
    <x v="1"/>
    <x v="1"/>
    <x v="1"/>
    <x v="1"/>
    <x v="1"/>
    <x v="1"/>
    <m/>
    <m/>
    <x v="1"/>
    <s v="Poco probable"/>
    <s v="Poco probable"/>
    <s v="Poco probable"/>
    <s v="Poco probable"/>
    <s v="Probable"/>
    <x v="0"/>
    <s v="ASISTENTE ADMINISTRATIVO"/>
    <n v="3343"/>
    <n v="2"/>
    <n v="0"/>
    <n v="0"/>
    <n v="0"/>
    <n v="0"/>
    <s v="AYUDANTE de Maquinarias"/>
    <n v="8343"/>
    <n v="3"/>
    <n v="0"/>
    <n v="0"/>
    <n v="0"/>
    <n v="0"/>
    <m/>
    <m/>
    <m/>
    <m/>
    <m/>
    <m/>
    <m/>
    <m/>
    <m/>
    <m/>
    <m/>
    <m/>
    <m/>
    <m/>
    <m/>
    <m/>
    <m/>
    <m/>
    <m/>
    <m/>
    <m/>
    <x v="0"/>
    <m/>
    <m/>
    <m/>
    <m/>
    <m/>
    <m/>
    <m/>
    <m/>
    <m/>
    <x v="1"/>
    <x v="0"/>
    <x v="1"/>
    <x v="1"/>
    <x v="0"/>
    <x v="0"/>
    <x v="0"/>
    <x v="0"/>
    <m/>
    <x v="0"/>
    <s v="MANEJO DE MAQUINARIA PESADA"/>
    <s v="Operación y mantenimiento de maquinarias industriales"/>
    <s v="OPERARIO DE GRÚA"/>
    <n v="8343"/>
    <s v="MECÁNICA ELECTRÓNICA Y ELÉCTRICA"/>
    <s v="Mecánica del automóvil"/>
    <s v="MECÁNICO DE CAMION"/>
    <n v="7231"/>
    <m/>
    <m/>
    <m/>
    <m/>
    <m/>
    <m/>
    <m/>
    <m/>
    <m/>
    <m/>
    <m/>
    <m/>
    <m/>
    <m/>
    <m/>
    <m/>
    <s v="Si"/>
    <s v="No"/>
    <m/>
    <m/>
    <m/>
    <m/>
    <x v="0"/>
    <s v="Muy importante"/>
    <s v="Muy importante"/>
    <s v="Importante"/>
    <s v="Muy importante"/>
    <s v="Muy importante"/>
    <s v="Muy importante"/>
    <s v="Muy importante"/>
    <s v="Ninguna"/>
    <m/>
    <x v="2"/>
    <x v="2"/>
    <x v="0"/>
    <x v="1"/>
    <x v="2"/>
    <x v="0"/>
    <x v="0"/>
    <x v="1"/>
    <x v="0"/>
    <x v="0"/>
    <x v="0"/>
    <x v="0"/>
    <m/>
    <s v="Gerente / Directivo"/>
    <m/>
    <n v="19"/>
    <n v="56"/>
    <s v="Completo"/>
    <m/>
    <m/>
    <m/>
    <m/>
    <m/>
    <m/>
    <m/>
    <s v="31 a 50 personas ocupadas"/>
    <s v="31 a 50 personas ocupadas"/>
    <x v="1"/>
    <s v="Construcción"/>
    <x v="0"/>
    <x v="0"/>
    <x v="1"/>
    <x v="0"/>
    <x v="0"/>
    <x v="0"/>
    <x v="0"/>
    <x v="1"/>
    <x v="0"/>
    <x v="0"/>
    <x v="1"/>
    <x v="1"/>
    <x v="0"/>
    <x v="0"/>
    <x v="0"/>
    <x v="0"/>
    <x v="1"/>
    <x v="0"/>
    <x v="0"/>
    <x v="1"/>
    <x v="0"/>
    <x v="1"/>
    <x v="0"/>
    <x v="0"/>
    <x v="1"/>
    <x v="1"/>
    <x v="0"/>
    <s v="CONSTRUCCIÓN"/>
    <s v="ELECTRICIDAD AUTOMOTRIZ"/>
    <m/>
    <m/>
    <m/>
    <m/>
    <s v="CONSTRUCCIÓN"/>
    <s v="AUTOMOTORES"/>
    <m/>
    <m/>
    <m/>
    <m/>
    <n v="3.5333333333333301"/>
    <x v="2"/>
    <x v="1"/>
    <x v="1"/>
    <x v="0"/>
    <x v="0"/>
    <s v="Total"/>
  </r>
  <r>
    <n v="40649"/>
    <x v="0"/>
    <x v="0"/>
    <s v="Santisima Trinidad"/>
    <n v="21001"/>
    <s v="FABRICACION DE MEDICAMENTOS DE USO HUMANO"/>
    <s v="Industria"/>
    <s v="Manufactura"/>
    <s v="Medianas (31 a 50 personas ocupadas)"/>
    <n v="3072024"/>
    <n v="3"/>
    <s v="Julio"/>
    <s v="Año Resultado Final"/>
    <n v="12"/>
    <n v="2"/>
    <n v="26072024"/>
    <n v="26"/>
    <s v="Julio"/>
    <s v="Año Resultado Final"/>
    <n v="1980"/>
    <n v="43"/>
    <x v="1"/>
    <s v="FABRICACION DE MEDICAMENTOS DE USO HUMANO"/>
    <s v="Fabricación de medicamentos de uso humano"/>
    <s v="Único"/>
    <x v="0"/>
    <m/>
    <m/>
    <n v="53"/>
    <n v="53"/>
    <n v="15"/>
    <n v="38"/>
    <n v="70.384615384615344"/>
    <n v="178.30769230769221"/>
    <n v="0"/>
    <n v="0"/>
    <n v="0"/>
    <n v="0"/>
    <n v="98.53846153846149"/>
    <n v="0"/>
    <n v="0"/>
    <n v="0"/>
    <n v="93.846153846153797"/>
    <n v="46.923076923076898"/>
    <n v="9.3846153846153797"/>
    <n v="0"/>
    <n v="248.69230769230757"/>
    <n v="53"/>
    <n v="0"/>
    <n v="0"/>
    <n v="0"/>
    <n v="0"/>
    <n v="21"/>
    <n v="0"/>
    <n v="0"/>
    <n v="0"/>
    <n v="20"/>
    <n v="10"/>
    <n v="2"/>
    <n v="0"/>
    <n v="53"/>
    <x v="1"/>
    <s v="Decisión del directorio/propietarios de la empresa"/>
    <m/>
    <x v="0"/>
    <s v="Decisión del directorio/propietarios de la empresa"/>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m/>
    <s v="Banco de currículos de la empresa"/>
    <m/>
    <m/>
    <x v="0"/>
    <x v="0"/>
    <x v="0"/>
    <x v="1"/>
    <x v="1"/>
    <x v="1"/>
    <x v="0"/>
    <x v="1"/>
    <x v="0"/>
    <x v="2"/>
    <s v="Ninguna"/>
    <m/>
    <m/>
    <m/>
    <m/>
    <m/>
    <s v="Transformación de competencia"/>
    <x v="1"/>
    <m/>
    <s v="Ambos"/>
    <x v="2"/>
    <m/>
    <m/>
    <m/>
    <x v="1"/>
    <x v="1"/>
    <x v="1"/>
    <x v="1"/>
    <x v="1"/>
    <x v="0"/>
    <m/>
    <m/>
    <x v="2"/>
    <s v="Probable"/>
    <s v="Poco probable"/>
    <s v="Probable"/>
    <s v="Poco probable"/>
    <s v="Probable"/>
    <x v="0"/>
    <s v="supervisor de control de calidad"/>
    <n v="3133"/>
    <n v="1"/>
    <n v="1"/>
    <n v="1"/>
    <n v="1"/>
    <n v="0"/>
    <s v="acondicionamiento (empaquetadora)"/>
    <n v="9321"/>
    <n v="2"/>
    <n v="2"/>
    <n v="2"/>
    <n v="2"/>
    <n v="0"/>
    <s v="ENCARGADO (MATERIA PRIMA CONTROL DE LOS PRODUCTOS QUE INGRESA)"/>
    <n v="4321"/>
    <n v="1"/>
    <n v="1"/>
    <n v="0"/>
    <n v="0"/>
    <n v="0"/>
    <m/>
    <m/>
    <m/>
    <m/>
    <m/>
    <m/>
    <m/>
    <m/>
    <m/>
    <m/>
    <m/>
    <m/>
    <m/>
    <m/>
    <x v="0"/>
    <m/>
    <m/>
    <m/>
    <m/>
    <m/>
    <m/>
    <m/>
    <m/>
    <m/>
    <x v="1"/>
    <x v="0"/>
    <x v="1"/>
    <x v="1"/>
    <x v="0"/>
    <x v="0"/>
    <x v="0"/>
    <x v="0"/>
    <m/>
    <x v="0"/>
    <s v="MANEJO DE MAQUINAS DE ELABORACION DE MEDICAMENTOS"/>
    <s v="Operación y mantenimiento de maquinarias industriales"/>
    <s v="OPERARIOS DE MAQUINAS DE ELABORACIÓN DE MEDICAMENTOS (SOLIDOS)"/>
    <n v="8183"/>
    <m/>
    <m/>
    <m/>
    <m/>
    <m/>
    <m/>
    <m/>
    <m/>
    <m/>
    <m/>
    <m/>
    <m/>
    <m/>
    <m/>
    <m/>
    <m/>
    <m/>
    <m/>
    <m/>
    <m/>
    <s v="No"/>
    <m/>
    <m/>
    <m/>
    <m/>
    <m/>
    <x v="1"/>
    <s v="Muy importante"/>
    <s v="Importante"/>
    <s v="Importante"/>
    <s v="Importante"/>
    <s v="Importante"/>
    <s v="Muy importante"/>
    <s v="Muy importante"/>
    <s v="Ninguna"/>
    <m/>
    <x v="0"/>
    <x v="1"/>
    <x v="1"/>
    <x v="0"/>
    <x v="0"/>
    <x v="0"/>
    <x v="0"/>
    <x v="1"/>
    <x v="0"/>
    <x v="0"/>
    <x v="0"/>
    <x v="0"/>
    <m/>
    <s v="Administrador/Contador"/>
    <m/>
    <n v="9"/>
    <n v="2"/>
    <s v="Completo"/>
    <m/>
    <m/>
    <m/>
    <m/>
    <m/>
    <m/>
    <m/>
    <s v="51 y más personas ocupadas"/>
    <s v="51 y más personas ocupadas"/>
    <x v="1"/>
    <s v="Manufactura"/>
    <x v="0"/>
    <x v="0"/>
    <x v="0"/>
    <x v="0"/>
    <x v="0"/>
    <x v="0"/>
    <x v="0"/>
    <x v="0"/>
    <x v="0"/>
    <x v="0"/>
    <x v="1"/>
    <x v="1"/>
    <x v="1"/>
    <x v="0"/>
    <x v="0"/>
    <x v="0"/>
    <x v="0"/>
    <x v="1"/>
    <x v="0"/>
    <x v="1"/>
    <x v="0"/>
    <x v="1"/>
    <x v="0"/>
    <x v="0"/>
    <x v="0"/>
    <x v="1"/>
    <x v="0"/>
    <s v="USO Y REPARACIÓN DE MAQUINARIAS, HERRAMIENTAS Y EQUIPOS"/>
    <m/>
    <m/>
    <m/>
    <m/>
    <m/>
    <s v="USO Y REPARACIÓN DE MAQUINARIAS, HERRAMIENTAS Y EQUIPOS"/>
    <m/>
    <m/>
    <m/>
    <m/>
    <m/>
    <n v="4.6923076923076898"/>
    <x v="0"/>
    <x v="0"/>
    <x v="0"/>
    <x v="0"/>
    <x v="0"/>
    <s v="Total"/>
  </r>
  <r>
    <n v="40683"/>
    <x v="0"/>
    <x v="0"/>
    <s v="Santisima Trinidad"/>
    <n v="43210"/>
    <s v="SERVICIO DE INSTALACIONES ELECTRICAS Y ELECTROMECANICAS"/>
    <s v="Industria"/>
    <s v="Construcción"/>
    <s v="Medianas (31 a 50 personas ocupadas)"/>
    <n v="2082024"/>
    <n v="2"/>
    <s v="Agosto"/>
    <s v="Año Resultado Final"/>
    <n v="14"/>
    <n v="25"/>
    <n v="2082024"/>
    <n v="2"/>
    <s v="Agosto"/>
    <s v="Año Resultado Final"/>
    <n v="1975"/>
    <n v="48"/>
    <x v="1"/>
    <s v="SERVICIOS DE INSTALACION DE LINEAS Y ELECTROMECANICAS"/>
    <s v="Construcción de proyectos de servicios públicos"/>
    <s v="Oficina administrativa"/>
    <x v="1"/>
    <n v="2"/>
    <n v="2"/>
    <n v="20"/>
    <n v="20"/>
    <n v="13"/>
    <n v="7"/>
    <n v="103.72340425531917"/>
    <n v="55.851063829787243"/>
    <n v="0"/>
    <n v="0"/>
    <n v="0"/>
    <n v="0"/>
    <n v="0"/>
    <n v="0"/>
    <n v="0"/>
    <n v="0"/>
    <n v="159.57446808510642"/>
    <n v="0"/>
    <n v="0"/>
    <n v="0"/>
    <n v="159.57446808510642"/>
    <n v="20"/>
    <n v="0"/>
    <n v="0"/>
    <n v="0"/>
    <n v="0"/>
    <n v="0"/>
    <n v="0"/>
    <n v="0"/>
    <n v="0"/>
    <n v="20"/>
    <n v="0"/>
    <n v="0"/>
    <n v="0"/>
    <n v="20"/>
    <x v="0"/>
    <m/>
    <m/>
    <x v="1"/>
    <m/>
    <m/>
    <x v="0"/>
    <m/>
    <m/>
    <x v="0"/>
    <m/>
    <m/>
    <x v="0"/>
    <m/>
    <m/>
    <x v="0"/>
    <m/>
    <m/>
    <m/>
    <m/>
    <m/>
    <m/>
    <m/>
    <m/>
    <m/>
    <m/>
    <m/>
    <m/>
    <m/>
    <m/>
    <m/>
    <m/>
    <m/>
    <m/>
    <m/>
    <m/>
    <m/>
    <m/>
    <m/>
    <m/>
    <m/>
    <m/>
    <m/>
    <m/>
    <m/>
    <m/>
    <m/>
    <m/>
    <m/>
    <m/>
    <m/>
    <m/>
    <m/>
    <m/>
    <m/>
    <m/>
    <m/>
    <m/>
    <m/>
    <m/>
    <m/>
    <m/>
    <m/>
    <m/>
    <m/>
    <m/>
    <x v="0"/>
    <x v="0"/>
    <x v="0"/>
    <x v="1"/>
    <x v="0"/>
    <x v="1"/>
    <x v="0"/>
    <x v="1"/>
    <x v="1"/>
    <x v="0"/>
    <x v="0"/>
    <x v="0"/>
    <x v="0"/>
    <m/>
    <m/>
    <m/>
    <m/>
    <m/>
    <m/>
    <m/>
    <m/>
    <m/>
    <m/>
    <s v="Contactos personales del empleador"/>
    <m/>
    <s v="Otra"/>
    <s v="UNIVERSIDAD NACIONAL RECOMENDADOS"/>
    <x v="0"/>
    <x v="0"/>
    <x v="0"/>
    <x v="2"/>
    <x v="0"/>
    <x v="1"/>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1"/>
    <x v="1"/>
    <x v="1"/>
    <x v="0"/>
    <x v="0"/>
    <x v="0"/>
    <x v="1"/>
    <m/>
    <x v="0"/>
    <s v="CAPACITACION DE LINEAS REDES"/>
    <s v="Electricidad"/>
    <s v="TECNICO DE LINEAS ELECTRICAS"/>
    <n v="7413"/>
    <m/>
    <m/>
    <m/>
    <m/>
    <m/>
    <m/>
    <m/>
    <m/>
    <m/>
    <m/>
    <m/>
    <m/>
    <m/>
    <m/>
    <m/>
    <m/>
    <m/>
    <m/>
    <m/>
    <m/>
    <s v="No"/>
    <m/>
    <m/>
    <m/>
    <m/>
    <m/>
    <x v="0"/>
    <s v="Muy importante"/>
    <s v="Importante"/>
    <s v="Importante"/>
    <s v="Importante"/>
    <s v="Importante"/>
    <s v="Importante"/>
    <s v="Importante"/>
    <s v="Ninguna"/>
    <m/>
    <x v="0"/>
    <x v="0"/>
    <x v="2"/>
    <x v="1"/>
    <x v="1"/>
    <x v="0"/>
    <x v="1"/>
    <x v="1"/>
    <x v="1"/>
    <x v="1"/>
    <x v="1"/>
    <x v="0"/>
    <m/>
    <s v="Administrador/Contador"/>
    <m/>
    <n v="16"/>
    <n v="8"/>
    <s v="Completo"/>
    <m/>
    <m/>
    <m/>
    <m/>
    <m/>
    <m/>
    <m/>
    <s v="11 a 30 personas ocupadas"/>
    <s v="11 a 30 personas ocupadas"/>
    <x v="1"/>
    <s v="Construcción"/>
    <x v="0"/>
    <x v="0"/>
    <x v="0"/>
    <x v="0"/>
    <x v="0"/>
    <x v="0"/>
    <x v="0"/>
    <x v="0"/>
    <x v="0"/>
    <x v="0"/>
    <x v="1"/>
    <x v="0"/>
    <x v="0"/>
    <x v="0"/>
    <x v="0"/>
    <x v="0"/>
    <x v="0"/>
    <x v="0"/>
    <x v="0"/>
    <x v="1"/>
    <x v="0"/>
    <x v="1"/>
    <x v="0"/>
    <x v="0"/>
    <x v="1"/>
    <x v="0"/>
    <x v="0"/>
    <s v="ELECTRICIDAD Y ELECTRONICA"/>
    <m/>
    <m/>
    <m/>
    <m/>
    <m/>
    <s v="ELECTRICIDAD Y ELECTRONICA"/>
    <m/>
    <m/>
    <m/>
    <m/>
    <m/>
    <n v="7.9787234042553203"/>
    <x v="0"/>
    <x v="0"/>
    <x v="1"/>
    <x v="2"/>
    <x v="0"/>
    <s v="Total"/>
  </r>
  <r>
    <n v="40913"/>
    <x v="0"/>
    <x v="0"/>
    <s v="Santisima Trinidad"/>
    <n v="42100"/>
    <s v="ACTIVIDADES DE CONSTRUCCIONES DE OBRAS VIALES"/>
    <s v="Industria"/>
    <s v="Construcción"/>
    <s v="Grandes (con 51 o más personas ocupadas)"/>
    <n v="7062024"/>
    <n v="7"/>
    <s v="Junio"/>
    <s v="Año Resultado Final"/>
    <n v="8"/>
    <n v="59"/>
    <n v="26072024"/>
    <n v="26"/>
    <s v="Julio"/>
    <s v="Año Resultado Final"/>
    <n v="2004"/>
    <n v="19"/>
    <x v="0"/>
    <s v="SERVICIOS DE CONSTRUCION DE OBRAS"/>
    <s v="Construcción de carreteras y vías férreas, puentes y túneles"/>
    <s v="Casa Matriz"/>
    <x v="1"/>
    <n v="2"/>
    <n v="1"/>
    <n v="56"/>
    <n v="11"/>
    <n v="5"/>
    <n v="6"/>
    <n v="23.461538461538449"/>
    <n v="28.153846153846139"/>
    <n v="0"/>
    <n v="0"/>
    <n v="0"/>
    <n v="0"/>
    <n v="9.3846153846153797"/>
    <n v="0"/>
    <n v="0"/>
    <n v="0"/>
    <n v="32.846153846153825"/>
    <n v="9.3846153846153797"/>
    <n v="0"/>
    <n v="0"/>
    <n v="51.615384615384585"/>
    <n v="11"/>
    <n v="0"/>
    <n v="0"/>
    <n v="0"/>
    <n v="0"/>
    <n v="2"/>
    <n v="0"/>
    <n v="0"/>
    <n v="0"/>
    <n v="7"/>
    <n v="2"/>
    <n v="0"/>
    <n v="0"/>
    <n v="11"/>
    <x v="0"/>
    <m/>
    <m/>
    <x v="0"/>
    <s v="Convenio con organizaciones públicas"/>
    <m/>
    <x v="1"/>
    <s v="Decisión del directorio/propietarios de la empresa"/>
    <m/>
    <x v="0"/>
    <m/>
    <m/>
    <x v="0"/>
    <m/>
    <m/>
    <x v="1"/>
    <m/>
    <n v="4419"/>
    <s v="GESTOR ADMINISTRATIVO"/>
    <s v="Sí"/>
    <s v="No"/>
    <s v="Sí"/>
    <n v="4311"/>
    <s v="TESORERO"/>
    <s v="Sí"/>
    <s v="No"/>
    <s v="No"/>
    <m/>
    <m/>
    <m/>
    <m/>
    <m/>
    <m/>
    <m/>
    <m/>
    <m/>
    <m/>
    <m/>
    <m/>
    <m/>
    <m/>
    <m/>
    <m/>
    <m/>
    <m/>
    <m/>
    <m/>
    <m/>
    <m/>
    <m/>
    <m/>
    <m/>
    <m/>
    <m/>
    <m/>
    <m/>
    <m/>
    <m/>
    <m/>
    <m/>
    <m/>
    <m/>
    <m/>
    <m/>
    <m/>
    <m/>
    <x v="0"/>
    <x v="0"/>
    <x v="0"/>
    <x v="0"/>
    <x v="0"/>
    <x v="0"/>
    <x v="0"/>
    <x v="1"/>
    <x v="1"/>
    <x v="0"/>
    <x v="0"/>
    <x v="0"/>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0"/>
    <x v="0"/>
    <x v="0"/>
    <x v="1"/>
    <x v="0"/>
    <x v="0"/>
    <m/>
    <x v="0"/>
    <s v="CAPACITACION DE RG 90"/>
    <s v="Herramientas digitales para la gestión y productividad"/>
    <s v="CONTADOR"/>
    <n v="2411"/>
    <s v="SEGURIDAD Y SALUD INDUSTRIAL"/>
    <s v="Seguridad industrial y salud ocupacional"/>
    <s v="TECNICO EN SEGURIDAD"/>
    <n v="3123"/>
    <m/>
    <m/>
    <m/>
    <m/>
    <m/>
    <m/>
    <m/>
    <m/>
    <m/>
    <m/>
    <m/>
    <m/>
    <m/>
    <m/>
    <m/>
    <m/>
    <s v="Si"/>
    <s v="No"/>
    <m/>
    <m/>
    <m/>
    <m/>
    <x v="0"/>
    <s v="Importante"/>
    <s v="Importante"/>
    <s v="Muy importante"/>
    <s v="Muy importante"/>
    <s v="Importante"/>
    <s v="Muy importante"/>
    <s v="Muy importante"/>
    <s v="Ninguna"/>
    <m/>
    <x v="0"/>
    <x v="2"/>
    <x v="0"/>
    <x v="0"/>
    <x v="0"/>
    <x v="0"/>
    <x v="0"/>
    <x v="0"/>
    <x v="0"/>
    <x v="0"/>
    <x v="0"/>
    <x v="0"/>
    <m/>
    <s v="Administrador/Contador"/>
    <m/>
    <n v="8"/>
    <n v="40"/>
    <s v="Completo"/>
    <m/>
    <m/>
    <m/>
    <m/>
    <m/>
    <m/>
    <s v="EL GERENTE GRAL AUTORIZO AL SR GUSTAVO MAIDANA PARA QUE RESPONDA A LA ENTREVISTA PORQUE ES LA PERSONA MEJOR INFORMADA DE LA EMPRESA X SU ANTIGUEDAD."/>
    <s v="51 y más personas ocupadas"/>
    <s v="11 a 30 personas ocupadas"/>
    <x v="1"/>
    <s v="Construcción"/>
    <x v="0"/>
    <x v="0"/>
    <x v="0"/>
    <x v="1"/>
    <x v="0"/>
    <x v="0"/>
    <x v="0"/>
    <x v="0"/>
    <x v="0"/>
    <x v="0"/>
    <x v="1"/>
    <x v="0"/>
    <x v="0"/>
    <x v="0"/>
    <x v="0"/>
    <x v="0"/>
    <x v="0"/>
    <x v="0"/>
    <x v="0"/>
    <x v="0"/>
    <x v="1"/>
    <x v="1"/>
    <x v="0"/>
    <x v="0"/>
    <x v="0"/>
    <x v="0"/>
    <x v="0"/>
    <s v="USO DE SISTEMAS Y SOFTWARE ESPECIALIZADOS"/>
    <s v="SALUD Y SEGURIDAD OCUPACIONAL"/>
    <m/>
    <m/>
    <m/>
    <m/>
    <s v="TIC"/>
    <s v="SALUD Y SEGURIDAD OCUPACIONAL"/>
    <m/>
    <m/>
    <m/>
    <m/>
    <n v="4.6923076923076898"/>
    <x v="1"/>
    <x v="1"/>
    <x v="1"/>
    <x v="0"/>
    <x v="0"/>
    <s v="Total"/>
  </r>
  <r>
    <n v="41046"/>
    <x v="0"/>
    <x v="0"/>
    <s v="Santisima Trinidad"/>
    <n v="64911"/>
    <s v="SERVICIOS DE OTORGAMIENTO DE CREDITOS PARA CONSTRUCCION DE VIVIENDAS"/>
    <s v="Servicio"/>
    <s v="Intermediación financiera"/>
    <s v="Medianas (31 a 50 personas ocupadas)"/>
    <n v="5062024"/>
    <n v="5"/>
    <s v="Junio"/>
    <s v="Año Resultado Final"/>
    <n v="13"/>
    <n v="50"/>
    <n v="17072024"/>
    <n v="17"/>
    <s v="Julio"/>
    <s v="Año Resultado Final"/>
    <n v="1998"/>
    <n v="25"/>
    <x v="2"/>
    <s v="SERVICIOS DE OTORGAMIENTO DE CREDITOS PARA CONSTRUCCIÓNES DE VIVIENDAS"/>
    <s v="Otorgamiento de crédito sin aval bancario"/>
    <s v="Único"/>
    <x v="0"/>
    <m/>
    <m/>
    <n v="40"/>
    <n v="40"/>
    <n v="9"/>
    <n v="31"/>
    <n v="91.702702702702794"/>
    <n v="315.86486486486518"/>
    <n v="0"/>
    <n v="0"/>
    <n v="0"/>
    <n v="0"/>
    <n v="50.945945945946001"/>
    <n v="0"/>
    <n v="0"/>
    <n v="0"/>
    <n v="254.72972972973"/>
    <n v="101.891891891892"/>
    <n v="0"/>
    <n v="0"/>
    <n v="407.56756756756801"/>
    <n v="40"/>
    <n v="0"/>
    <n v="0"/>
    <n v="0"/>
    <n v="0"/>
    <n v="5"/>
    <n v="0"/>
    <n v="0"/>
    <n v="0"/>
    <n v="25"/>
    <n v="10"/>
    <n v="0"/>
    <n v="0"/>
    <n v="40"/>
    <x v="0"/>
    <m/>
    <m/>
    <x v="0"/>
    <s v="Convenios con organizaciones privadas y/o ONG"/>
    <m/>
    <x v="0"/>
    <m/>
    <m/>
    <x v="0"/>
    <m/>
    <m/>
    <x v="0"/>
    <m/>
    <m/>
    <x v="1"/>
    <m/>
    <n v="2635"/>
    <s v="SUPERVISOR EN GESTION SOCIAL Y COMUNITARIA"/>
    <s v="Sí"/>
    <s v="Sí"/>
    <s v="Sí"/>
    <n v="3312"/>
    <s v="PROMOTOR DE CREDITOS"/>
    <s v="Sí"/>
    <s v="Sí"/>
    <s v="No"/>
    <m/>
    <m/>
    <m/>
    <m/>
    <m/>
    <m/>
    <m/>
    <s v="Candidatos con falt de experiencia laboral"/>
    <m/>
    <m/>
    <m/>
    <m/>
    <m/>
    <m/>
    <m/>
    <s v="Candidatos con falt de experiencia laboral"/>
    <m/>
    <m/>
    <m/>
    <m/>
    <m/>
    <m/>
    <m/>
    <m/>
    <m/>
    <m/>
    <m/>
    <m/>
    <s v="Aumentar la remuneración para hacer la vacante más atractiva"/>
    <m/>
    <s v="Reasignar / redefinir los puestos de trabajo existentes"/>
    <m/>
    <m/>
    <m/>
    <m/>
    <m/>
    <m/>
    <m/>
    <m/>
    <x v="0"/>
    <x v="0"/>
    <x v="1"/>
    <x v="1"/>
    <x v="0"/>
    <x v="0"/>
    <x v="0"/>
    <x v="1"/>
    <x v="1"/>
    <x v="0"/>
    <x v="0"/>
    <x v="0"/>
    <x v="0"/>
    <m/>
    <m/>
    <m/>
    <s v="Redes sociales de la empresa (Facebook, Twitter, Instagram, etc)"/>
    <m/>
    <s v="Redes de profesionales o egresados"/>
    <s v="Recomendaciones de trabajadores de la empresa u otros actores"/>
    <s v="Contratación de empresas de reclutamiento"/>
    <m/>
    <s v="Avisos en las inmediaciones de la empresa"/>
    <m/>
    <m/>
    <m/>
    <m/>
    <x v="0"/>
    <x v="0"/>
    <x v="0"/>
    <x v="1"/>
    <x v="0"/>
    <x v="1"/>
    <x v="0"/>
    <x v="0"/>
    <x v="2"/>
    <x v="2"/>
    <s v="Ninguna"/>
    <m/>
    <m/>
    <m/>
    <m/>
    <m/>
    <m/>
    <x v="1"/>
    <m/>
    <m/>
    <x v="1"/>
    <m/>
    <m/>
    <m/>
    <x v="1"/>
    <x v="1"/>
    <x v="1"/>
    <x v="1"/>
    <x v="1"/>
    <x v="1"/>
    <m/>
    <m/>
    <x v="2"/>
    <s v="Probable"/>
    <s v="Poco probable"/>
    <s v="Probable"/>
    <s v="Probable"/>
    <s v="Probable"/>
    <x v="0"/>
    <s v="PROMOTOR de CREDITOS"/>
    <n v="3312"/>
    <n v="5"/>
    <n v="5"/>
    <n v="5"/>
    <n v="5"/>
    <n v="5"/>
    <s v="contador"/>
    <n v="2411"/>
    <n v="1"/>
    <n v="1"/>
    <n v="1"/>
    <n v="1"/>
    <n v="1"/>
    <s v="RECUPERADOR DE CRÉDITOS"/>
    <n v="4214"/>
    <n v="1"/>
    <n v="1"/>
    <n v="1"/>
    <n v="1"/>
    <n v="1"/>
    <m/>
    <m/>
    <m/>
    <m/>
    <m/>
    <m/>
    <m/>
    <m/>
    <m/>
    <m/>
    <m/>
    <m/>
    <m/>
    <m/>
    <x v="0"/>
    <m/>
    <m/>
    <m/>
    <m/>
    <m/>
    <m/>
    <m/>
    <m/>
    <m/>
    <x v="0"/>
    <x v="0"/>
    <x v="0"/>
    <x v="0"/>
    <x v="1"/>
    <x v="1"/>
    <x v="0"/>
    <x v="0"/>
    <m/>
    <x v="0"/>
    <s v="CAPACITACIÓN SOBRE INTELIGENCIA ARTIFICIAL"/>
    <s v="Herramientas digitales para la gestión y productividad"/>
    <s v="AUXILIAR ADMINISTRATIVA"/>
    <n v="4312"/>
    <s v="HERRAMIENTA INFORMÁTICA( EXCEL, WORD Y OTROS)"/>
    <s v="Operación básica de computadoras"/>
    <s v="AUXILIARES ADMINISTRATIVOS"/>
    <n v="4419"/>
    <s v="CAPACITACIÓN SOBRE INTELIGENCIA ARTIFICIAL"/>
    <s v="Herramientas digitales para la gestión y productividad"/>
    <s v="ADMINISTRADORES"/>
    <n v="2421"/>
    <m/>
    <m/>
    <m/>
    <m/>
    <m/>
    <m/>
    <m/>
    <m/>
    <m/>
    <m/>
    <m/>
    <m/>
    <s v="Si"/>
    <s v="Si"/>
    <m/>
    <m/>
    <m/>
    <m/>
    <x v="1"/>
    <s v="Importante"/>
    <s v="Importante"/>
    <s v="Muy importante"/>
    <s v="Muy importante"/>
    <s v="Muy importante"/>
    <s v="Muy importante"/>
    <s v="Importante"/>
    <s v="Ninguna"/>
    <m/>
    <x v="2"/>
    <x v="2"/>
    <x v="0"/>
    <x v="0"/>
    <x v="0"/>
    <x v="0"/>
    <x v="0"/>
    <x v="0"/>
    <x v="0"/>
    <x v="0"/>
    <x v="0"/>
    <x v="0"/>
    <m/>
    <s v="Jefe / Encargado (no propietario)"/>
    <m/>
    <n v="8"/>
    <n v="4"/>
    <s v="Completo"/>
    <m/>
    <m/>
    <m/>
    <m/>
    <m/>
    <m/>
    <s v="NINGUNO"/>
    <s v="31 a 50 personas ocupadas"/>
    <s v="31 a 50 personas ocupadas"/>
    <x v="0"/>
    <s v="Intermediación financiera"/>
    <x v="0"/>
    <x v="1"/>
    <x v="1"/>
    <x v="0"/>
    <x v="0"/>
    <x v="0"/>
    <x v="0"/>
    <x v="0"/>
    <x v="0"/>
    <x v="0"/>
    <x v="0"/>
    <x v="1"/>
    <x v="1"/>
    <x v="0"/>
    <x v="0"/>
    <x v="0"/>
    <x v="0"/>
    <x v="0"/>
    <x v="0"/>
    <x v="0"/>
    <x v="0"/>
    <x v="0"/>
    <x v="0"/>
    <x v="0"/>
    <x v="0"/>
    <x v="0"/>
    <x v="0"/>
    <s v="HERRAMIENTAS DE ANÁLISIS DE DATOS"/>
    <s v="OFIMATICA"/>
    <s v="HERRAMIENTAS DE ANÁLISIS DE DATOS"/>
    <m/>
    <m/>
    <m/>
    <s v="TIC"/>
    <s v="TIC"/>
    <s v="TIC"/>
    <m/>
    <m/>
    <m/>
    <n v="10.1891891891892"/>
    <x v="1"/>
    <x v="2"/>
    <x v="1"/>
    <x v="0"/>
    <x v="0"/>
    <s v="Total"/>
  </r>
  <r>
    <n v="41154"/>
    <x v="0"/>
    <x v="0"/>
    <s v="Santisima Trinidad"/>
    <n v="45209"/>
    <s v="SERVICIO DE REPARACION DE AIRE ACONDICIONADO PARA VEHICULOS"/>
    <s v="Comercio"/>
    <s v="Comercio"/>
    <s v="Micro (5 a 10 personas ocupadas)"/>
    <n v="5062024"/>
    <n v="5"/>
    <s v="Junio"/>
    <s v="Año Resultado Final"/>
    <n v="15"/>
    <n v="51"/>
    <n v="29072024"/>
    <n v="29"/>
    <s v="Julio"/>
    <s v="Año Resultado Final"/>
    <n v="1999"/>
    <n v="24"/>
    <x v="2"/>
    <s v="SERVICIO DE REPARACION DE REFRIGERACION DEL AUTOMOVIL"/>
    <s v="Otros tipos de reparaciones de vehículos automotores n.c.p."/>
    <s v="Único"/>
    <x v="0"/>
    <m/>
    <m/>
    <n v="7"/>
    <n v="7"/>
    <n v="6"/>
    <n v="1"/>
    <n v="136.5"/>
    <n v="22.75"/>
    <n v="0"/>
    <n v="0"/>
    <n v="0"/>
    <n v="0"/>
    <n v="0"/>
    <n v="0"/>
    <n v="68.25"/>
    <n v="22.75"/>
    <n v="22.75"/>
    <n v="45.5"/>
    <n v="0"/>
    <n v="0"/>
    <n v="159.25"/>
    <n v="7"/>
    <n v="0"/>
    <n v="0"/>
    <n v="0"/>
    <n v="0"/>
    <n v="0"/>
    <n v="0"/>
    <n v="3"/>
    <n v="1"/>
    <n v="1"/>
    <n v="2"/>
    <n v="0"/>
    <n v="0"/>
    <n v="7"/>
    <x v="1"/>
    <s v="Decisión del directorio/propietarios de la empresa"/>
    <m/>
    <x v="1"/>
    <m/>
    <m/>
    <x v="0"/>
    <m/>
    <m/>
    <x v="0"/>
    <m/>
    <m/>
    <x v="0"/>
    <m/>
    <m/>
    <x v="1"/>
    <m/>
    <n v="7127"/>
    <s v="TECNICO EN REFRIGERACION DE AUTOMOVILES"/>
    <s v="No"/>
    <s v="Sí"/>
    <s v="No"/>
    <m/>
    <m/>
    <m/>
    <m/>
    <m/>
    <m/>
    <m/>
    <m/>
    <m/>
    <m/>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m/>
    <s v="Aumentar la remuneración para hacer la vacante más atractiva"/>
    <s v="Capacitar a los trabajadores actuales para que puedan cumplir funciones que estaban asignadas a esa vacante"/>
    <m/>
    <m/>
    <m/>
    <m/>
    <m/>
    <m/>
    <m/>
    <m/>
    <m/>
    <x v="0"/>
    <x v="1"/>
    <x v="0"/>
    <x v="0"/>
    <x v="1"/>
    <x v="0"/>
    <x v="0"/>
    <x v="0"/>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0"/>
    <x v="0"/>
    <x v="0"/>
    <x v="0"/>
    <x v="1"/>
    <x v="0"/>
    <x v="2"/>
    <s v="Ninguna"/>
    <m/>
    <m/>
    <m/>
    <m/>
    <s v="Transformación de competencia"/>
    <m/>
    <x v="0"/>
    <m/>
    <s v="Transformación de competencia"/>
    <x v="0"/>
    <m/>
    <m/>
    <m/>
    <x v="0"/>
    <x v="0"/>
    <x v="0"/>
    <x v="0"/>
    <x v="0"/>
    <x v="0"/>
    <m/>
    <m/>
    <x v="2"/>
    <s v="Probable"/>
    <s v="Poco probable"/>
    <s v="Poco probable"/>
    <s v="Probable"/>
    <s v="Probable"/>
    <x v="0"/>
    <s v="tecnico de aire acondicionado del automovil"/>
    <n v="7127"/>
    <n v="1"/>
    <n v="1"/>
    <n v="1"/>
    <n v="1"/>
    <n v="1"/>
    <s v="electricista del automovil"/>
    <n v="7412"/>
    <n v="1"/>
    <n v="1"/>
    <n v="1"/>
    <n v="1"/>
    <n v="1"/>
    <s v="electricista en electronica del automovil"/>
    <n v="7421"/>
    <n v="1"/>
    <n v="1"/>
    <n v="1"/>
    <n v="1"/>
    <n v="1"/>
    <m/>
    <m/>
    <m/>
    <m/>
    <m/>
    <m/>
    <m/>
    <m/>
    <m/>
    <m/>
    <m/>
    <m/>
    <m/>
    <m/>
    <x v="0"/>
    <m/>
    <m/>
    <m/>
    <m/>
    <m/>
    <m/>
    <m/>
    <m/>
    <m/>
    <x v="0"/>
    <x v="0"/>
    <x v="0"/>
    <x v="0"/>
    <x v="1"/>
    <x v="1"/>
    <x v="0"/>
    <x v="0"/>
    <m/>
    <x v="0"/>
    <s v="CURSO DE MARKETING"/>
    <s v="Marketing y comercialización"/>
    <s v="TECNICO EN REFRIGERACION DEL AUTOMOVIL"/>
    <n v="7127"/>
    <m/>
    <m/>
    <m/>
    <m/>
    <m/>
    <m/>
    <m/>
    <m/>
    <m/>
    <m/>
    <m/>
    <m/>
    <m/>
    <m/>
    <m/>
    <m/>
    <m/>
    <m/>
    <m/>
    <m/>
    <s v="No"/>
    <m/>
    <m/>
    <m/>
    <m/>
    <m/>
    <x v="0"/>
    <s v="Importante"/>
    <s v="Importante"/>
    <s v="Importante"/>
    <s v="Muy importante"/>
    <s v="Importante"/>
    <s v="Importante"/>
    <s v="Importante"/>
    <s v="Ninguna"/>
    <m/>
    <x v="2"/>
    <x v="2"/>
    <x v="0"/>
    <x v="0"/>
    <x v="2"/>
    <x v="2"/>
    <x v="1"/>
    <x v="0"/>
    <x v="0"/>
    <x v="0"/>
    <x v="0"/>
    <x v="0"/>
    <m/>
    <s v="Dueño o propietario"/>
    <m/>
    <n v="8"/>
    <n v="55"/>
    <s v="Completo"/>
    <m/>
    <m/>
    <m/>
    <m/>
    <m/>
    <m/>
    <m/>
    <s v="5 a 10 personas ocupadas"/>
    <s v="5 a 10 personas ocupadas"/>
    <x v="2"/>
    <s v="Comercio"/>
    <x v="0"/>
    <x v="0"/>
    <x v="0"/>
    <x v="0"/>
    <x v="0"/>
    <x v="0"/>
    <x v="1"/>
    <x v="0"/>
    <x v="0"/>
    <x v="0"/>
    <x v="1"/>
    <x v="0"/>
    <x v="0"/>
    <x v="0"/>
    <x v="0"/>
    <x v="1"/>
    <x v="0"/>
    <x v="0"/>
    <x v="0"/>
    <x v="1"/>
    <x v="0"/>
    <x v="1"/>
    <x v="0"/>
    <x v="0"/>
    <x v="1"/>
    <x v="0"/>
    <x v="0"/>
    <s v="MARKETING"/>
    <m/>
    <m/>
    <m/>
    <m/>
    <m/>
    <s v="ADMINISTRACIÓN Y GESTIÓN"/>
    <m/>
    <m/>
    <m/>
    <m/>
    <m/>
    <n v="22.75"/>
    <x v="2"/>
    <x v="2"/>
    <x v="0"/>
    <x v="0"/>
    <x v="0"/>
    <s v="Total"/>
  </r>
  <r>
    <n v="41242"/>
    <x v="0"/>
    <x v="0"/>
    <s v="Santisima Trinidad"/>
    <n v="21001"/>
    <s v="FABRICACION DE MEDICAMENTOS DE USO HUMANO"/>
    <s v="Industria"/>
    <s v="Manufactura"/>
    <s v="Grandes (con 51 o más personas ocupadas)"/>
    <n v="4062024"/>
    <n v="4"/>
    <s v="Junio"/>
    <s v="Año Resultado Final"/>
    <n v="13"/>
    <n v="4"/>
    <n v="16062024"/>
    <n v="16"/>
    <s v="Junio"/>
    <s v="Año Resultado Final"/>
    <n v="1905"/>
    <n v="118"/>
    <x v="1"/>
    <s v="FABRICACIÓN DE PRODUCTOS FARMACÉUTICOS"/>
    <s v="Fabricación de medicamentos de uso humano"/>
    <s v="Casa Matriz"/>
    <x v="1"/>
    <n v="2"/>
    <n v="2"/>
    <n v="500"/>
    <n v="500"/>
    <n v="260"/>
    <n v="240"/>
    <n v="260"/>
    <n v="240"/>
    <n v="0"/>
    <n v="0"/>
    <n v="0"/>
    <n v="0"/>
    <n v="250"/>
    <n v="0"/>
    <n v="50"/>
    <n v="0"/>
    <n v="130"/>
    <n v="50"/>
    <n v="20"/>
    <n v="0"/>
    <n v="500"/>
    <n v="500"/>
    <n v="0"/>
    <n v="0"/>
    <n v="0"/>
    <n v="0"/>
    <n v="250"/>
    <n v="0"/>
    <n v="50"/>
    <n v="0"/>
    <n v="130"/>
    <n v="50"/>
    <n v="20"/>
    <n v="0"/>
    <n v="500"/>
    <x v="0"/>
    <m/>
    <m/>
    <x v="0"/>
    <s v="Convenio con organizaciones públicas"/>
    <m/>
    <x v="1"/>
    <s v="Convenio con organizaciones públicas"/>
    <m/>
    <x v="0"/>
    <m/>
    <m/>
    <x v="0"/>
    <m/>
    <m/>
    <x v="1"/>
    <m/>
    <n v="8131"/>
    <s v="OPERARIO DE PRODUCCION MAQUINARIAS DE USO EN LABORATORIO"/>
    <s v="Sí"/>
    <s v="No"/>
    <s v="Sí"/>
    <n v="3133"/>
    <s v="ANALISTA DE CONTROL DE CALIDAD"/>
    <s v="Sí"/>
    <s v="No"/>
    <s v="Sí"/>
    <n v="3339"/>
    <s v="ASISTENTE DE MARKETING"/>
    <s v="Sí"/>
    <s v="No"/>
    <m/>
    <m/>
    <m/>
    <m/>
    <m/>
    <m/>
    <m/>
    <m/>
    <m/>
    <m/>
    <m/>
    <m/>
    <m/>
    <m/>
    <m/>
    <m/>
    <m/>
    <m/>
    <m/>
    <m/>
    <m/>
    <m/>
    <m/>
    <m/>
    <m/>
    <m/>
    <m/>
    <m/>
    <m/>
    <m/>
    <m/>
    <m/>
    <m/>
    <m/>
    <m/>
    <x v="1"/>
    <x v="0"/>
    <x v="0"/>
    <x v="1"/>
    <x v="0"/>
    <x v="0"/>
    <x v="0"/>
    <x v="1"/>
    <x v="1"/>
    <x v="0"/>
    <x v="0"/>
    <x v="0"/>
    <x v="0"/>
    <m/>
    <m/>
    <m/>
    <s v="Redes sociales de la empresa (Facebook, Twitter, Instagram, etc)"/>
    <m/>
    <s v="Redes de profesionales o egresados"/>
    <s v="Recomendaciones de trabajadores de la empresa u otros actores"/>
    <s v="Contratación de empresas de reclutamiento"/>
    <s v="Ferias de empleo"/>
    <m/>
    <m/>
    <s v="Banco de currículos de la empresa"/>
    <m/>
    <m/>
    <x v="0"/>
    <x v="0"/>
    <x v="0"/>
    <x v="1"/>
    <x v="0"/>
    <x v="1"/>
    <x v="0"/>
    <x v="0"/>
    <x v="2"/>
    <x v="1"/>
    <s v="Ninguna"/>
    <m/>
    <m/>
    <m/>
    <m/>
    <m/>
    <m/>
    <x v="1"/>
    <m/>
    <m/>
    <x v="1"/>
    <m/>
    <m/>
    <m/>
    <x v="1"/>
    <x v="1"/>
    <x v="1"/>
    <x v="1"/>
    <x v="1"/>
    <x v="1"/>
    <m/>
    <m/>
    <x v="2"/>
    <s v="Poco probable"/>
    <s v="Poco probable"/>
    <s v="Poco probable"/>
    <s v="Probable"/>
    <s v="Probable"/>
    <x v="0"/>
    <s v="operario de produccion de MAQUINARIA de laboratorio"/>
    <n v="8131"/>
    <n v="20"/>
    <n v="15"/>
    <n v="20"/>
    <n v="20"/>
    <n v="20"/>
    <m/>
    <m/>
    <m/>
    <m/>
    <m/>
    <m/>
    <m/>
    <m/>
    <m/>
    <m/>
    <m/>
    <m/>
    <m/>
    <m/>
    <m/>
    <m/>
    <m/>
    <m/>
    <m/>
    <m/>
    <m/>
    <m/>
    <m/>
    <m/>
    <m/>
    <m/>
    <m/>
    <m/>
    <x v="0"/>
    <m/>
    <m/>
    <m/>
    <m/>
    <m/>
    <m/>
    <m/>
    <m/>
    <m/>
    <x v="1"/>
    <x v="0"/>
    <x v="0"/>
    <x v="0"/>
    <x v="1"/>
    <x v="1"/>
    <x v="0"/>
    <x v="0"/>
    <m/>
    <x v="0"/>
    <s v="TECNICO EN REFRIGERACIÓN ( INSPECCIÓN, DETERMINACIÓN Y MANTENIMIENTO DE MAQUINARIA)"/>
    <s v="Técnicas de refrigeracion y climatización"/>
    <s v="AUXILIAR DE SERVICIO"/>
    <n v="9622"/>
    <s v="TECNICO ELECTROMECANICA( TRABAJO MANUAL, DESMONTADO, REPARACION Y ARMADO DE TODO TIPO DE MAQUINARIA"/>
    <s v="Mecánica"/>
    <s v="OPERARIO O AREA DE MANTENIMIENTO"/>
    <n v="7233"/>
    <s v="ANALISTAS QUIMICOS DE ACUERDO A CADA AREA VALIDACIONES DE PROCESOS."/>
    <s v="OTROS"/>
    <s v="ANALISTA (BIOQUÍMICOS)"/>
    <n v="2113"/>
    <m/>
    <m/>
    <m/>
    <m/>
    <m/>
    <m/>
    <m/>
    <m/>
    <m/>
    <m/>
    <m/>
    <m/>
    <s v="Si"/>
    <s v="Si"/>
    <s v="No"/>
    <m/>
    <m/>
    <m/>
    <x v="3"/>
    <s v="Muy importante"/>
    <s v="Importante"/>
    <s v="Muy importante"/>
    <s v="Importante"/>
    <s v="Importante"/>
    <s v="Muy importante"/>
    <s v="Muy importante"/>
    <s v="Ninguna"/>
    <m/>
    <x v="0"/>
    <x v="1"/>
    <x v="1"/>
    <x v="0"/>
    <x v="1"/>
    <x v="1"/>
    <x v="0"/>
    <x v="0"/>
    <x v="0"/>
    <x v="0"/>
    <x v="0"/>
    <x v="0"/>
    <m/>
    <s v="Gerente / Directivo"/>
    <m/>
    <n v="22"/>
    <n v="2"/>
    <s v="Completo"/>
    <m/>
    <m/>
    <m/>
    <m/>
    <m/>
    <m/>
    <s v="NINGUNA"/>
    <s v="51 y más personas ocupadas"/>
    <s v="51 y más personas ocupadas"/>
    <x v="1"/>
    <s v="Manufactura"/>
    <x v="0"/>
    <x v="0"/>
    <x v="1"/>
    <x v="0"/>
    <x v="0"/>
    <x v="0"/>
    <x v="0"/>
    <x v="1"/>
    <x v="0"/>
    <x v="0"/>
    <x v="1"/>
    <x v="0"/>
    <x v="0"/>
    <x v="0"/>
    <x v="0"/>
    <x v="0"/>
    <x v="1"/>
    <x v="0"/>
    <x v="0"/>
    <x v="0"/>
    <x v="0"/>
    <x v="1"/>
    <x v="0"/>
    <x v="0"/>
    <x v="1"/>
    <x v="0"/>
    <x v="1"/>
    <s v="ELECTRICIDAD Y ELECTRONICA"/>
    <s v="USO Y REPARACIÓN DE MAQUINARIAS, HERRAMIENTAS Y EQUIPOS"/>
    <s v="QUIMICA"/>
    <m/>
    <m/>
    <m/>
    <s v="ELECTRICIDAD Y ELECTRONICA"/>
    <s v="USO Y REPARACIÓN DE MAQUINARIAS, HERRAMIENTAS Y EQUIPOS"/>
    <s v="QUIMICA"/>
    <m/>
    <m/>
    <m/>
    <n v="1"/>
    <x v="1"/>
    <x v="1"/>
    <x v="1"/>
    <x v="0"/>
    <x v="0"/>
    <s v="Total"/>
  </r>
  <r>
    <n v="41269"/>
    <x v="0"/>
    <x v="1"/>
    <s v="Fernando de la Mora"/>
    <n v="65120"/>
    <s v="SERVICIO DE SEGUROS GENERALES"/>
    <s v="Servicio"/>
    <s v="Intermediación financiera"/>
    <s v="Grandes (con 51 o más personas ocupadas)"/>
    <n v="25072024"/>
    <n v="25"/>
    <s v="Julio"/>
    <s v="Año Resultado Final"/>
    <n v="9"/>
    <n v="31"/>
    <n v="25072024"/>
    <n v="25"/>
    <s v="Julio"/>
    <s v="Año Resultado Final"/>
    <n v="1998"/>
    <n v="25"/>
    <x v="2"/>
    <s v="SEGUROS PATRIMONIALES"/>
    <s v="Seguros generales"/>
    <s v="Casa Matriz"/>
    <x v="1"/>
    <n v="10"/>
    <n v="3"/>
    <n v="199"/>
    <n v="150"/>
    <n v="80"/>
    <n v="70"/>
    <n v="238.2608695652176"/>
    <n v="208.47826086956539"/>
    <n v="0"/>
    <n v="0"/>
    <n v="0"/>
    <n v="89.347826086956601"/>
    <n v="0"/>
    <n v="0"/>
    <n v="0"/>
    <n v="0"/>
    <n v="208.47826086956539"/>
    <n v="134.0217391304349"/>
    <n v="0"/>
    <n v="14.8913043478261"/>
    <n v="446.73913043478302"/>
    <n v="150"/>
    <n v="0"/>
    <n v="0"/>
    <n v="0"/>
    <n v="30"/>
    <n v="0"/>
    <n v="0"/>
    <n v="0"/>
    <n v="0"/>
    <n v="70"/>
    <n v="45"/>
    <n v="0"/>
    <n v="5"/>
    <n v="150"/>
    <x v="1"/>
    <s v="Decisión del directorio/propietarios de la empresa"/>
    <m/>
    <x v="0"/>
    <s v="Decisión del directorio/propietarios de la empresa"/>
    <m/>
    <x v="0"/>
    <m/>
    <m/>
    <x v="0"/>
    <m/>
    <m/>
    <x v="0"/>
    <m/>
    <m/>
    <x v="1"/>
    <m/>
    <n v="4222"/>
    <s v="CONTAC CENTER(CALL CENTER)"/>
    <s v="Sí"/>
    <s v="No"/>
    <s v="Sí"/>
    <n v="4226"/>
    <s v="RECEPCIONISTA DE DENUNCIAS DEL ASEGURADOS(SINIESTRO )"/>
    <s v="Sí"/>
    <s v="No"/>
    <s v="No"/>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m/>
    <m/>
    <m/>
    <m/>
    <m/>
    <x v="0"/>
    <x v="0"/>
    <x v="0"/>
    <x v="1"/>
    <x v="0"/>
    <x v="1"/>
    <x v="0"/>
    <x v="0"/>
    <x v="2"/>
    <x v="2"/>
    <s v="Ninguna"/>
    <m/>
    <m/>
    <m/>
    <m/>
    <m/>
    <m/>
    <x v="1"/>
    <m/>
    <m/>
    <x v="1"/>
    <m/>
    <m/>
    <m/>
    <x v="1"/>
    <x v="1"/>
    <x v="1"/>
    <x v="1"/>
    <x v="1"/>
    <x v="1"/>
    <m/>
    <m/>
    <x v="2"/>
    <s v="Poco probable"/>
    <s v="Poco probable"/>
    <s v="Poco probable"/>
    <s v="Probable"/>
    <s v="Muy probable"/>
    <x v="0"/>
    <s v="atencion al cliente"/>
    <n v="4226"/>
    <n v="10"/>
    <n v="10"/>
    <n v="10"/>
    <n v="10"/>
    <n v="10"/>
    <s v="AUXILIAR ADMINISTRATIVO"/>
    <n v="4312"/>
    <n v="2"/>
    <n v="2"/>
    <n v="2"/>
    <n v="2"/>
    <n v="2"/>
    <s v="AUXILIAR CONTABLE"/>
    <n v="4311"/>
    <n v="1"/>
    <n v="1"/>
    <n v="1"/>
    <n v="0"/>
    <n v="0"/>
    <s v="Auxiliar de Tesoreria"/>
    <n v="4311"/>
    <n v="2"/>
    <n v="2"/>
    <n v="2"/>
    <n v="2"/>
    <n v="2"/>
    <m/>
    <m/>
    <m/>
    <m/>
    <m/>
    <m/>
    <m/>
    <x v="0"/>
    <m/>
    <m/>
    <m/>
    <m/>
    <m/>
    <m/>
    <m/>
    <m/>
    <m/>
    <x v="0"/>
    <x v="0"/>
    <x v="0"/>
    <x v="0"/>
    <x v="0"/>
    <x v="0"/>
    <x v="0"/>
    <x v="0"/>
    <m/>
    <x v="0"/>
    <s v="CURSO DE  REASEGUROS"/>
    <s v="OTROS"/>
    <s v="TECNICO EN EMISION DE POLIZAS"/>
    <n v="3321"/>
    <s v="CURSO DE INFORMATICA"/>
    <s v="Operación básica de computadoras"/>
    <s v="CONTAC CENTER"/>
    <n v="4222"/>
    <s v="CURSO DE ATENCION AL CLIENTE"/>
    <s v="Técnicas de recepción y atención al cliente"/>
    <s v="EJECUTIVO DE SINIESTRO"/>
    <n v="4312"/>
    <m/>
    <m/>
    <m/>
    <m/>
    <m/>
    <m/>
    <m/>
    <m/>
    <m/>
    <m/>
    <m/>
    <m/>
    <s v="Si"/>
    <s v="Si"/>
    <s v="No"/>
    <m/>
    <m/>
    <m/>
    <x v="1"/>
    <s v="Muy importante"/>
    <s v="Muy importante"/>
    <s v="Muy importante"/>
    <s v="Muy importante"/>
    <s v="Muy importante"/>
    <s v="Muy importante"/>
    <s v="Muy importante"/>
    <s v="Ninguna"/>
    <m/>
    <x v="0"/>
    <x v="0"/>
    <x v="0"/>
    <x v="1"/>
    <x v="2"/>
    <x v="1"/>
    <x v="0"/>
    <x v="0"/>
    <x v="0"/>
    <x v="0"/>
    <x v="0"/>
    <x v="0"/>
    <m/>
    <s v="Jefe / Encargado (no propietario)"/>
    <m/>
    <n v="22"/>
    <n v="36"/>
    <s v="Completo"/>
    <m/>
    <m/>
    <m/>
    <m/>
    <m/>
    <m/>
    <m/>
    <s v="51 y más personas ocupadas"/>
    <s v="51 y más personas ocupadas"/>
    <x v="0"/>
    <s v="Intermediación financiera"/>
    <x v="0"/>
    <x v="0"/>
    <x v="0"/>
    <x v="1"/>
    <x v="0"/>
    <x v="0"/>
    <x v="0"/>
    <x v="0"/>
    <x v="0"/>
    <x v="0"/>
    <x v="1"/>
    <x v="0"/>
    <x v="1"/>
    <x v="0"/>
    <x v="0"/>
    <x v="0"/>
    <x v="0"/>
    <x v="0"/>
    <x v="0"/>
    <x v="1"/>
    <x v="1"/>
    <x v="0"/>
    <x v="0"/>
    <x v="0"/>
    <x v="0"/>
    <x v="0"/>
    <x v="0"/>
    <s v="SEGUROS Y REASEGUROS"/>
    <s v="OFIMATICA"/>
    <s v="ATENCIÓN AL CLIENTE, RECEPCIÓN"/>
    <m/>
    <m/>
    <m/>
    <s v="ADMINISTRACIÓN Y GESTIÓN"/>
    <s v="TIC"/>
    <s v="ADMINISTRACIÓN Y GESTIÓN"/>
    <m/>
    <m/>
    <m/>
    <n v="2.97826086956522"/>
    <x v="1"/>
    <x v="1"/>
    <x v="1"/>
    <x v="0"/>
    <x v="0"/>
    <s v="Total"/>
  </r>
  <r>
    <n v="41416"/>
    <x v="0"/>
    <x v="1"/>
    <s v="Fernando de la Mora"/>
    <n v="47713"/>
    <s v="VENTA AL POR MENOR DE ARTICULOS DE ARTESANIA EN CUERO"/>
    <s v="Comercio"/>
    <s v="Comercio"/>
    <s v="Micro (5 a 10 personas ocupadas)"/>
    <n v="13062024"/>
    <n v="13"/>
    <s v="Junio"/>
    <s v="Año Resultado Final"/>
    <n v="11"/>
    <n v="45"/>
    <n v="13062024"/>
    <n v="13"/>
    <s v="Junio"/>
    <s v="Año Resultado Final"/>
    <n v="2010"/>
    <n v="13"/>
    <x v="0"/>
    <s v="SERVICIOS PUBLICITARIOS EN GENERAL"/>
    <s v="Actividades publicitarias"/>
    <s v="Único"/>
    <x v="0"/>
    <m/>
    <m/>
    <n v="12"/>
    <n v="12"/>
    <n v="11"/>
    <n v="1"/>
    <n v="53.137096774193523"/>
    <n v="4.8306451612903203"/>
    <n v="0"/>
    <n v="0"/>
    <n v="0"/>
    <n v="0"/>
    <n v="48.306451612903203"/>
    <n v="0"/>
    <n v="4.8306451612903203"/>
    <n v="0"/>
    <n v="4.8306451612903203"/>
    <n v="0"/>
    <n v="0"/>
    <n v="0"/>
    <n v="57.967741935483843"/>
    <n v="12"/>
    <n v="0"/>
    <n v="0"/>
    <n v="0"/>
    <n v="0"/>
    <n v="10"/>
    <n v="0"/>
    <n v="1"/>
    <n v="0"/>
    <n v="1"/>
    <n v="0"/>
    <n v="0"/>
    <n v="0"/>
    <n v="12"/>
    <x v="1"/>
    <s v="Decisión del directorio/propietarios de la empresa"/>
    <m/>
    <x v="0"/>
    <s v="Decisión del directorio/propietarios de la empresa"/>
    <m/>
    <x v="0"/>
    <m/>
    <m/>
    <x v="0"/>
    <m/>
    <m/>
    <x v="0"/>
    <m/>
    <m/>
    <x v="1"/>
    <m/>
    <n v="2166"/>
    <s v="DISEÑADOR GRAFICO"/>
    <s v="Sí"/>
    <s v="No"/>
    <s v="Sí"/>
    <n v="7221"/>
    <s v="HERRERO PARA CARTELERIA"/>
    <s v="Sí"/>
    <s v="No"/>
    <s v="Sí"/>
    <n v="5414"/>
    <s v="CUIDADOR DE PLAYA DE VEHICULOS"/>
    <s v="Sí"/>
    <s v="No"/>
    <m/>
    <m/>
    <m/>
    <m/>
    <m/>
    <m/>
    <m/>
    <m/>
    <m/>
    <m/>
    <m/>
    <m/>
    <m/>
    <m/>
    <m/>
    <m/>
    <m/>
    <m/>
    <m/>
    <m/>
    <m/>
    <m/>
    <m/>
    <m/>
    <m/>
    <m/>
    <m/>
    <m/>
    <m/>
    <m/>
    <m/>
    <m/>
    <m/>
    <m/>
    <m/>
    <x v="0"/>
    <x v="0"/>
    <x v="0"/>
    <x v="0"/>
    <x v="1"/>
    <x v="0"/>
    <x v="0"/>
    <x v="1"/>
    <x v="0"/>
    <x v="0"/>
    <x v="1"/>
    <x v="1"/>
    <x v="0"/>
    <m/>
    <m/>
    <m/>
    <s v="Redes sociales de la empresa (Facebook, Twitter, Instagram, etc)"/>
    <m/>
    <m/>
    <s v="Recomendaciones de trabajadores de la empresa u otros actores"/>
    <m/>
    <m/>
    <m/>
    <s v="Contactos personales del empleador"/>
    <m/>
    <m/>
    <m/>
    <x v="0"/>
    <x v="0"/>
    <x v="0"/>
    <x v="1"/>
    <x v="0"/>
    <x v="1"/>
    <x v="0"/>
    <x v="2"/>
    <x v="0"/>
    <x v="2"/>
    <s v="Ninguna"/>
    <m/>
    <m/>
    <m/>
    <m/>
    <m/>
    <m/>
    <x v="1"/>
    <m/>
    <m/>
    <x v="0"/>
    <m/>
    <m/>
    <m/>
    <x v="0"/>
    <x v="0"/>
    <x v="0"/>
    <x v="0"/>
    <x v="1"/>
    <x v="0"/>
    <m/>
    <m/>
    <x v="3"/>
    <s v="Probable"/>
    <s v="Poco probable"/>
    <s v="Poco probable"/>
    <s v="Probable"/>
    <s v="Muy probable"/>
    <x v="0"/>
    <s v="RECEPCIONISTA"/>
    <n v="4226"/>
    <n v="1"/>
    <n v="1"/>
    <n v="1"/>
    <n v="0"/>
    <n v="0"/>
    <s v="COLOCADOR EXTERIOR DE CARTELERIAS"/>
    <n v="7214"/>
    <n v="5"/>
    <n v="0"/>
    <n v="0"/>
    <n v="0"/>
    <n v="0"/>
    <s v="DISEÑADOR GRAFICO"/>
    <n v="2166"/>
    <n v="3"/>
    <n v="0"/>
    <n v="0"/>
    <n v="0"/>
    <n v="0"/>
    <m/>
    <m/>
    <m/>
    <m/>
    <m/>
    <m/>
    <m/>
    <m/>
    <m/>
    <m/>
    <m/>
    <m/>
    <m/>
    <m/>
    <x v="0"/>
    <m/>
    <m/>
    <m/>
    <m/>
    <m/>
    <m/>
    <m/>
    <m/>
    <m/>
    <x v="0"/>
    <x v="0"/>
    <x v="0"/>
    <x v="0"/>
    <x v="1"/>
    <x v="1"/>
    <x v="0"/>
    <x v="0"/>
    <m/>
    <x v="0"/>
    <s v="ACTUALIZACION DE LOS PROGRAMAS DE DISEÑOS PUBLICITARIOS"/>
    <s v="Diseño gráfico"/>
    <s v="DISEÑADOR GRAFICO"/>
    <n v="2166"/>
    <s v="INTRODUCCION A LOS PROGRAMAS DE DISEÑOS PUBLICITARIOS"/>
    <s v="Diseño gráfico"/>
    <s v="COLOCADOR EXTERNO DE CARTELES"/>
    <n v="7214"/>
    <m/>
    <m/>
    <m/>
    <m/>
    <m/>
    <m/>
    <m/>
    <m/>
    <m/>
    <m/>
    <m/>
    <m/>
    <m/>
    <m/>
    <m/>
    <m/>
    <s v="Si"/>
    <s v="No"/>
    <m/>
    <m/>
    <m/>
    <m/>
    <x v="1"/>
    <s v="Muy importante"/>
    <s v="Muy importante"/>
    <s v="Muy importante"/>
    <s v="Muy importante"/>
    <s v="Importante"/>
    <s v="Muy importante"/>
    <s v="Importante"/>
    <s v="Ninguna"/>
    <m/>
    <x v="0"/>
    <x v="2"/>
    <x v="0"/>
    <x v="1"/>
    <x v="0"/>
    <x v="1"/>
    <x v="0"/>
    <x v="0"/>
    <x v="0"/>
    <x v="0"/>
    <x v="0"/>
    <x v="0"/>
    <m/>
    <s v="Jefe / Encargado (no propietario)"/>
    <m/>
    <n v="12"/>
    <n v="25"/>
    <s v="Completo"/>
    <m/>
    <m/>
    <m/>
    <m/>
    <m/>
    <m/>
    <m/>
    <s v="11 a 30 personas ocupadas"/>
    <s v="11 a 30 personas ocupadas"/>
    <x v="0"/>
    <s v="Servicios a las empresas"/>
    <x v="0"/>
    <x v="1"/>
    <x v="0"/>
    <x v="0"/>
    <x v="1"/>
    <x v="0"/>
    <x v="1"/>
    <x v="0"/>
    <x v="0"/>
    <x v="0"/>
    <x v="0"/>
    <x v="0"/>
    <x v="1"/>
    <x v="0"/>
    <x v="0"/>
    <x v="1"/>
    <x v="0"/>
    <x v="0"/>
    <x v="0"/>
    <x v="0"/>
    <x v="0"/>
    <x v="1"/>
    <x v="0"/>
    <x v="0"/>
    <x v="1"/>
    <x v="0"/>
    <x v="0"/>
    <s v="INDUSTRIAS GRÁFICAS"/>
    <s v="INDUSTRIAS GRÁFICAS"/>
    <m/>
    <m/>
    <m/>
    <m/>
    <s v="INDUSTRIAS GRÁFICAS"/>
    <s v="INDUSTRIAS GRÁFICAS"/>
    <m/>
    <m/>
    <m/>
    <m/>
    <n v="4.8306451612903203"/>
    <x v="1"/>
    <x v="1"/>
    <x v="0"/>
    <x v="0"/>
    <x v="0"/>
    <s v="Total"/>
  </r>
  <r>
    <n v="41606"/>
    <x v="0"/>
    <x v="0"/>
    <s v="Santisima Trinidad"/>
    <n v="47523"/>
    <s v="VENTA AL POR MENOR DE MATERIALES PARA LA CONSTRUCCION"/>
    <s v="Comercio"/>
    <s v="Comercio"/>
    <s v="Micro (5 a 10 personas ocupadas)"/>
    <n v="4062024"/>
    <n v="4"/>
    <s v="Junio"/>
    <s v="Año Resultado Final"/>
    <n v="9"/>
    <n v="46"/>
    <n v="16062024"/>
    <n v="16"/>
    <s v="Junio"/>
    <s v="Año Resultado Final"/>
    <n v="1994"/>
    <n v="29"/>
    <x v="2"/>
    <s v="VENTAS AL POR MENOR DE MATERIALES PARA LA CONSTRUCCION"/>
    <s v="Comercio al por menor de otros materiales de construcción tales como ladrillos, madera, equipo sanitario"/>
    <s v="Único"/>
    <x v="0"/>
    <m/>
    <m/>
    <n v="10"/>
    <n v="10"/>
    <n v="10"/>
    <n v="0"/>
    <n v="227.5"/>
    <n v="0"/>
    <n v="0"/>
    <n v="0"/>
    <n v="204.75"/>
    <n v="0"/>
    <n v="0"/>
    <n v="0"/>
    <n v="0"/>
    <n v="0"/>
    <n v="22.75"/>
    <n v="0"/>
    <n v="0"/>
    <n v="0"/>
    <n v="227.5"/>
    <n v="10"/>
    <n v="0"/>
    <n v="0"/>
    <n v="9"/>
    <n v="0"/>
    <n v="0"/>
    <n v="0"/>
    <n v="0"/>
    <n v="0"/>
    <n v="1"/>
    <n v="0"/>
    <n v="0"/>
    <n v="0"/>
    <n v="10"/>
    <x v="1"/>
    <s v="Decisión del directorio/propietarios de la empresa"/>
    <m/>
    <x v="1"/>
    <m/>
    <m/>
    <x v="0"/>
    <m/>
    <m/>
    <x v="0"/>
    <m/>
    <m/>
    <x v="0"/>
    <m/>
    <m/>
    <x v="0"/>
    <m/>
    <m/>
    <m/>
    <m/>
    <m/>
    <m/>
    <m/>
    <m/>
    <m/>
    <m/>
    <m/>
    <m/>
    <m/>
    <m/>
    <m/>
    <m/>
    <m/>
    <m/>
    <m/>
    <m/>
    <m/>
    <m/>
    <m/>
    <m/>
    <m/>
    <m/>
    <m/>
    <m/>
    <m/>
    <m/>
    <m/>
    <m/>
    <m/>
    <m/>
    <m/>
    <m/>
    <m/>
    <m/>
    <m/>
    <m/>
    <m/>
    <m/>
    <m/>
    <m/>
    <m/>
    <m/>
    <m/>
    <m/>
    <m/>
    <m/>
    <x v="1"/>
    <x v="1"/>
    <x v="0"/>
    <x v="0"/>
    <x v="0"/>
    <x v="0"/>
    <x v="0"/>
    <x v="0"/>
    <x v="0"/>
    <x v="0"/>
    <x v="0"/>
    <x v="0"/>
    <x v="0"/>
    <m/>
    <m/>
    <m/>
    <m/>
    <m/>
    <m/>
    <s v="Recomendaciones de trabajadores de la empresa u otros actores"/>
    <s v="Contratación de empresas de reclutamiento"/>
    <m/>
    <m/>
    <s v="Contactos personales del empleador"/>
    <m/>
    <m/>
    <m/>
    <x v="0"/>
    <x v="0"/>
    <x v="0"/>
    <x v="1"/>
    <x v="0"/>
    <x v="0"/>
    <x v="0"/>
    <x v="2"/>
    <x v="1"/>
    <x v="1"/>
    <s v="Ninguna"/>
    <m/>
    <m/>
    <m/>
    <m/>
    <m/>
    <m/>
    <x v="2"/>
    <m/>
    <m/>
    <x v="1"/>
    <m/>
    <m/>
    <m/>
    <x v="0"/>
    <x v="1"/>
    <x v="0"/>
    <x v="1"/>
    <x v="0"/>
    <x v="0"/>
    <m/>
    <m/>
    <x v="2"/>
    <s v="Probable"/>
    <s v="Poco probable"/>
    <s v="Probable"/>
    <s v="Probable"/>
    <s v="Probable"/>
    <x v="0"/>
    <s v="encargado de ventas de materiales de construcción"/>
    <n v="5223"/>
    <n v="3"/>
    <n v="4"/>
    <n v="5"/>
    <n v="6"/>
    <n v="7"/>
    <m/>
    <m/>
    <m/>
    <m/>
    <m/>
    <m/>
    <m/>
    <m/>
    <m/>
    <m/>
    <m/>
    <m/>
    <m/>
    <m/>
    <m/>
    <m/>
    <m/>
    <m/>
    <m/>
    <m/>
    <m/>
    <m/>
    <m/>
    <m/>
    <m/>
    <m/>
    <m/>
    <m/>
    <x v="0"/>
    <m/>
    <m/>
    <m/>
    <m/>
    <m/>
    <m/>
    <m/>
    <m/>
    <m/>
    <x v="0"/>
    <x v="0"/>
    <x v="0"/>
    <x v="0"/>
    <x v="1"/>
    <x v="1"/>
    <x v="0"/>
    <x v="0"/>
    <m/>
    <x v="0"/>
    <s v="TECNICOS ESPECIALIZADOS EN CONTRUCCIONES DE VIVIENDAS EDIFICIOS Y OTROS"/>
    <s v="Oficiales de la construcción, pintores, mármoleros y afines"/>
    <s v="OFICIAL EN CONSTRUCCIONES"/>
    <n v="7112"/>
    <m/>
    <m/>
    <m/>
    <m/>
    <m/>
    <m/>
    <m/>
    <m/>
    <m/>
    <m/>
    <m/>
    <m/>
    <m/>
    <m/>
    <m/>
    <m/>
    <m/>
    <m/>
    <m/>
    <m/>
    <s v="No"/>
    <m/>
    <m/>
    <m/>
    <m/>
    <m/>
    <x v="1"/>
    <s v="Importante"/>
    <s v="Importante"/>
    <s v="Importante"/>
    <s v="Importante"/>
    <s v="Importante"/>
    <s v="Importante"/>
    <s v="Importante"/>
    <s v="Ninguna"/>
    <m/>
    <x v="0"/>
    <x v="2"/>
    <x v="0"/>
    <x v="0"/>
    <x v="0"/>
    <x v="0"/>
    <x v="0"/>
    <x v="0"/>
    <x v="0"/>
    <x v="0"/>
    <x v="0"/>
    <x v="0"/>
    <m/>
    <s v="Administrador/Contador"/>
    <m/>
    <n v="22"/>
    <n v="0"/>
    <s v="Completo"/>
    <m/>
    <m/>
    <m/>
    <m/>
    <m/>
    <m/>
    <s v="NINGUNA"/>
    <s v="5 a 10 personas ocupadas"/>
    <s v="5 a 10 personas ocupadas"/>
    <x v="2"/>
    <s v="Comercio"/>
    <x v="0"/>
    <x v="0"/>
    <x v="0"/>
    <x v="0"/>
    <x v="0"/>
    <x v="0"/>
    <x v="0"/>
    <x v="0"/>
    <x v="0"/>
    <x v="0"/>
    <x v="1"/>
    <x v="0"/>
    <x v="0"/>
    <x v="1"/>
    <x v="0"/>
    <x v="0"/>
    <x v="0"/>
    <x v="0"/>
    <x v="0"/>
    <x v="1"/>
    <x v="0"/>
    <x v="1"/>
    <x v="0"/>
    <x v="0"/>
    <x v="1"/>
    <x v="0"/>
    <x v="0"/>
    <s v="CONSTRUCCIÓN"/>
    <m/>
    <m/>
    <m/>
    <m/>
    <m/>
    <s v="CONSTRUCCIÓN"/>
    <m/>
    <m/>
    <m/>
    <m/>
    <m/>
    <n v="22.75"/>
    <x v="0"/>
    <x v="0"/>
    <x v="0"/>
    <x v="0"/>
    <x v="0"/>
    <s v="Total"/>
  </r>
  <r>
    <n v="41701"/>
    <x v="0"/>
    <x v="1"/>
    <s v="Luque"/>
    <n v="73100"/>
    <s v="SERVICIOS PUBLICITARIOS"/>
    <s v="Servicio"/>
    <s v="Servicios a las empresas"/>
    <s v="Grandes (con 51 o más personas ocupadas)"/>
    <n v="18072024"/>
    <n v="18"/>
    <s v="Julio"/>
    <s v="Año Resultado Final"/>
    <n v="13"/>
    <n v="8"/>
    <n v="31072024"/>
    <n v="31"/>
    <s v="Julio"/>
    <s v="Año Resultado Final"/>
    <n v="2010"/>
    <n v="13"/>
    <x v="0"/>
    <s v="SERVICIOS PUBLICITARIOS"/>
    <s v="Actividades publicitarias"/>
    <s v="Único"/>
    <x v="0"/>
    <m/>
    <m/>
    <n v="15"/>
    <n v="15"/>
    <n v="15"/>
    <n v="0"/>
    <n v="72.459677419354804"/>
    <n v="0"/>
    <n v="0"/>
    <n v="0"/>
    <n v="0"/>
    <n v="0"/>
    <n v="24.153225806451601"/>
    <n v="9.6612903225806406"/>
    <n v="19.322580645161281"/>
    <n v="0"/>
    <n v="9.6612903225806406"/>
    <n v="9.6612903225806406"/>
    <n v="0"/>
    <n v="0"/>
    <n v="72.459677419354804"/>
    <n v="15"/>
    <n v="0"/>
    <n v="0"/>
    <n v="0"/>
    <n v="0"/>
    <n v="5"/>
    <n v="2"/>
    <n v="4"/>
    <n v="0"/>
    <n v="2"/>
    <n v="2"/>
    <n v="0"/>
    <n v="0"/>
    <n v="15"/>
    <x v="1"/>
    <s v="Decisión del directorio/propietarios de la empresa"/>
    <m/>
    <x v="1"/>
    <m/>
    <m/>
    <x v="0"/>
    <m/>
    <m/>
    <x v="0"/>
    <m/>
    <m/>
    <x v="0"/>
    <m/>
    <m/>
    <x v="1"/>
    <m/>
    <n v="7322"/>
    <s v="IMPRESOR DE MAQUINA ROLAND"/>
    <s v="Sí"/>
    <s v="Sí"/>
    <s v="Sí"/>
    <n v="7115"/>
    <s v="CARPINTERO"/>
    <s v="Sí"/>
    <s v="Sí"/>
    <s v="No"/>
    <m/>
    <m/>
    <m/>
    <m/>
    <m/>
    <s v="Candidatos sin habilidades blandas o socioemocionales (proactividad, actitud de aprendizaje, compromiso, entre otros)"/>
    <m/>
    <m/>
    <m/>
    <s v="Falta de postulantes/candidatos"/>
    <m/>
    <m/>
    <m/>
    <s v="Candidatos sin habilidades blandas o socioemocionales (proactividad, actitud de aprendizaje, compromiso, entre otros)"/>
    <m/>
    <m/>
    <s v="Candidatos que no aceptaron las condiciones laborales ofrecidas (ubicación, horario, remuneración)"/>
    <s v="Falta de postulantes/candidatos"/>
    <m/>
    <m/>
    <m/>
    <m/>
    <m/>
    <m/>
    <m/>
    <m/>
    <m/>
    <m/>
    <m/>
    <s v="Capacitar a los trabajadores actuales para que puedan cumplir funciones que estaban asignadas a esa vacante"/>
    <s v="Reasignar / redefinir los puestos de trabajo existentes"/>
    <m/>
    <m/>
    <m/>
    <m/>
    <m/>
    <m/>
    <m/>
    <m/>
    <x v="0"/>
    <x v="0"/>
    <x v="0"/>
    <x v="1"/>
    <x v="0"/>
    <x v="0"/>
    <x v="0"/>
    <x v="1"/>
    <x v="1"/>
    <x v="0"/>
    <x v="0"/>
    <x v="0"/>
    <x v="0"/>
    <m/>
    <m/>
    <m/>
    <s v="Redes sociales de la empresa (Facebook, Twitter, Instagram, etc)"/>
    <m/>
    <m/>
    <s v="Recomendaciones de trabajadores de la empresa u otros actores"/>
    <m/>
    <m/>
    <m/>
    <m/>
    <m/>
    <m/>
    <m/>
    <x v="0"/>
    <x v="0"/>
    <x v="0"/>
    <x v="1"/>
    <x v="0"/>
    <x v="0"/>
    <x v="0"/>
    <x v="0"/>
    <x v="1"/>
    <x v="0"/>
    <s v="Ninguna"/>
    <m/>
    <m/>
    <m/>
    <m/>
    <m/>
    <m/>
    <x v="0"/>
    <m/>
    <m/>
    <x v="1"/>
    <s v="Transformación de competencia"/>
    <m/>
    <m/>
    <x v="0"/>
    <x v="0"/>
    <x v="1"/>
    <x v="0"/>
    <x v="1"/>
    <x v="0"/>
    <m/>
    <m/>
    <x v="2"/>
    <s v="Poco probable"/>
    <s v="Poco probable"/>
    <s v="Poco probable"/>
    <s v="Poco probable"/>
    <s v="Probable"/>
    <x v="2"/>
    <m/>
    <m/>
    <m/>
    <m/>
    <m/>
    <m/>
    <m/>
    <m/>
    <m/>
    <m/>
    <m/>
    <m/>
    <m/>
    <m/>
    <m/>
    <m/>
    <m/>
    <m/>
    <m/>
    <m/>
    <m/>
    <m/>
    <m/>
    <m/>
    <m/>
    <m/>
    <m/>
    <m/>
    <m/>
    <m/>
    <m/>
    <m/>
    <m/>
    <m/>
    <m/>
    <x v="0"/>
    <m/>
    <m/>
    <m/>
    <m/>
    <m/>
    <m/>
    <m/>
    <m/>
    <m/>
    <x v="0"/>
    <x v="0"/>
    <x v="1"/>
    <x v="1"/>
    <x v="0"/>
    <x v="0"/>
    <x v="0"/>
    <x v="0"/>
    <m/>
    <x v="0"/>
    <s v="CURSO DE OPERADOR DE DISEÑO DE MAQUINA PLASMA"/>
    <s v="Serigrafía"/>
    <s v="OPERADOR DE MAQUINA PLASMA"/>
    <n v="7322"/>
    <s v="CURSO DE OPERADOR MAQUINA LASER"/>
    <s v="Operación y mantenimiento de maquinarias industriales"/>
    <s v="CURSO DE OPERADOR DE MAQUINA CORTADOR DE POLIFAN"/>
    <n v="7323"/>
    <s v="DISEÑO GRAFICO"/>
    <s v="Diseño gráfico"/>
    <s v="DISEÑADOR GRAFICO"/>
    <n v="2166"/>
    <m/>
    <m/>
    <m/>
    <m/>
    <m/>
    <m/>
    <m/>
    <m/>
    <m/>
    <m/>
    <m/>
    <m/>
    <s v="Si"/>
    <s v="Si"/>
    <s v="No"/>
    <m/>
    <m/>
    <m/>
    <x v="0"/>
    <s v="Importante"/>
    <s v="Importante"/>
    <s v="Importante"/>
    <s v="Importante"/>
    <s v="Importante"/>
    <s v="Importante"/>
    <s v="Importante"/>
    <s v="Ninguna"/>
    <m/>
    <x v="2"/>
    <x v="2"/>
    <x v="0"/>
    <x v="1"/>
    <x v="0"/>
    <x v="0"/>
    <x v="1"/>
    <x v="1"/>
    <x v="0"/>
    <x v="1"/>
    <x v="0"/>
    <x v="0"/>
    <m/>
    <s v="Jefe / Encargado (no propietario)"/>
    <m/>
    <n v="15"/>
    <n v="14"/>
    <s v="Completo"/>
    <m/>
    <m/>
    <m/>
    <m/>
    <m/>
    <m/>
    <m/>
    <s v="11 a 30 personas ocupadas"/>
    <s v="11 a 30 personas ocupadas"/>
    <x v="0"/>
    <s v="Servicios a las empresas"/>
    <x v="0"/>
    <x v="0"/>
    <x v="0"/>
    <x v="0"/>
    <x v="0"/>
    <x v="0"/>
    <x v="1"/>
    <x v="0"/>
    <x v="0"/>
    <x v="0"/>
    <x v="1"/>
    <x v="0"/>
    <x v="0"/>
    <x v="0"/>
    <x v="0"/>
    <x v="0"/>
    <x v="0"/>
    <x v="0"/>
    <x v="0"/>
    <x v="0"/>
    <x v="0"/>
    <x v="1"/>
    <x v="0"/>
    <x v="0"/>
    <x v="1"/>
    <x v="0"/>
    <x v="0"/>
    <s v="INDUSTRIAS GRÁFICAS"/>
    <s v="USO Y REPARACIÓN DE MAQUINARIAS, HERRAMIENTAS Y EQUIPOS"/>
    <s v="INDUSTRIAS GRÁFICAS"/>
    <m/>
    <m/>
    <m/>
    <s v="INDUSTRIAS GRÁFICAS"/>
    <s v="USO Y REPARACIÓN DE MAQUINARIAS, HERRAMIENTAS Y EQUIPOS"/>
    <s v="INDUSTRIAS GRÁFICAS"/>
    <m/>
    <m/>
    <m/>
    <n v="4.8306451612903203"/>
    <x v="1"/>
    <x v="2"/>
    <x v="0"/>
    <x v="0"/>
    <x v="0"/>
    <s v="Total"/>
  </r>
  <r>
    <n v="41745"/>
    <x v="0"/>
    <x v="0"/>
    <s v="Santisima Trinidad"/>
    <n v="46430"/>
    <s v="VENTA DE COSMETICOS AL POR MAYOR"/>
    <s v="Comercio"/>
    <s v="Comercio"/>
    <s v="Pequeñas (11 a 30 personas ocupadas)"/>
    <n v="3072024"/>
    <n v="3"/>
    <s v="Julio"/>
    <s v="Año Resultado Final"/>
    <n v="15"/>
    <n v="4"/>
    <n v="26072024"/>
    <n v="26"/>
    <s v="Julio"/>
    <s v="Año Resultado Final"/>
    <n v="1998"/>
    <n v="25"/>
    <x v="2"/>
    <s v="VENTA DE COSMÉTICOS AL POR  MAYOR"/>
    <s v="Comercio al por mayor de productos cosméticos y perfumería"/>
    <s v="Único"/>
    <x v="0"/>
    <m/>
    <m/>
    <n v="20"/>
    <n v="20"/>
    <n v="8"/>
    <n v="12"/>
    <n v="247.69230769230799"/>
    <n v="371.538461538462"/>
    <n v="0"/>
    <n v="0"/>
    <n v="0"/>
    <n v="0"/>
    <n v="0"/>
    <n v="0"/>
    <n v="0"/>
    <n v="0"/>
    <n v="278.65384615384647"/>
    <n v="154.80769230769249"/>
    <n v="123.846153846154"/>
    <n v="61.923076923076998"/>
    <n v="619.23076923076997"/>
    <n v="20"/>
    <n v="0"/>
    <n v="0"/>
    <n v="0"/>
    <n v="0"/>
    <n v="0"/>
    <n v="0"/>
    <n v="0"/>
    <n v="0"/>
    <n v="9"/>
    <n v="5"/>
    <n v="4"/>
    <n v="2"/>
    <n v="20"/>
    <x v="1"/>
    <s v="Decisión del directorio/propietarios de la empresa"/>
    <m/>
    <x v="1"/>
    <m/>
    <m/>
    <x v="0"/>
    <m/>
    <m/>
    <x v="0"/>
    <m/>
    <m/>
    <x v="0"/>
    <m/>
    <m/>
    <x v="1"/>
    <m/>
    <n v="2431"/>
    <s v="ANALISTA DE TRADE DE MARKETING"/>
    <s v="Sí"/>
    <s v="No"/>
    <s v="Sí"/>
    <n v="4222"/>
    <s v="CUSTOMER SERVICE"/>
    <s v="Sí"/>
    <s v="No"/>
    <s v="Sí"/>
    <n v="2431"/>
    <s v="EJECUTIVO DE VENTA"/>
    <s v="Sí"/>
    <s v="No"/>
    <m/>
    <m/>
    <m/>
    <m/>
    <m/>
    <m/>
    <m/>
    <m/>
    <m/>
    <m/>
    <m/>
    <m/>
    <m/>
    <m/>
    <m/>
    <m/>
    <m/>
    <m/>
    <m/>
    <m/>
    <m/>
    <m/>
    <m/>
    <m/>
    <m/>
    <m/>
    <m/>
    <m/>
    <m/>
    <m/>
    <m/>
    <m/>
    <m/>
    <m/>
    <m/>
    <x v="0"/>
    <x v="0"/>
    <x v="1"/>
    <x v="0"/>
    <x v="0"/>
    <x v="0"/>
    <x v="0"/>
    <x v="1"/>
    <x v="0"/>
    <x v="0"/>
    <x v="0"/>
    <x v="0"/>
    <x v="0"/>
    <m/>
    <m/>
    <m/>
    <m/>
    <m/>
    <m/>
    <s v="Recomendaciones de trabajadores de la empresa u otros actores"/>
    <s v="Contratación de empresas de reclutamiento"/>
    <m/>
    <m/>
    <m/>
    <m/>
    <m/>
    <m/>
    <x v="0"/>
    <x v="0"/>
    <x v="0"/>
    <x v="1"/>
    <x v="2"/>
    <x v="1"/>
    <x v="0"/>
    <x v="0"/>
    <x v="1"/>
    <x v="2"/>
    <s v="Ninguna"/>
    <m/>
    <m/>
    <m/>
    <m/>
    <m/>
    <m/>
    <x v="1"/>
    <m/>
    <m/>
    <x v="1"/>
    <m/>
    <m/>
    <m/>
    <x v="1"/>
    <x v="1"/>
    <x v="1"/>
    <x v="1"/>
    <x v="1"/>
    <x v="1"/>
    <m/>
    <m/>
    <x v="2"/>
    <s v="Poco probable"/>
    <s v="Poco probable"/>
    <s v="Probable"/>
    <s v="Probable"/>
    <s v="Muy probable"/>
    <x v="2"/>
    <m/>
    <m/>
    <m/>
    <m/>
    <m/>
    <m/>
    <m/>
    <m/>
    <m/>
    <m/>
    <m/>
    <m/>
    <m/>
    <m/>
    <m/>
    <m/>
    <m/>
    <m/>
    <m/>
    <m/>
    <m/>
    <m/>
    <m/>
    <m/>
    <m/>
    <m/>
    <m/>
    <m/>
    <m/>
    <m/>
    <m/>
    <m/>
    <m/>
    <m/>
    <m/>
    <x v="0"/>
    <m/>
    <m/>
    <m/>
    <m/>
    <m/>
    <m/>
    <m/>
    <m/>
    <m/>
    <x v="0"/>
    <x v="0"/>
    <x v="0"/>
    <x v="0"/>
    <x v="1"/>
    <x v="1"/>
    <x v="0"/>
    <x v="0"/>
    <m/>
    <x v="0"/>
    <s v="MANEJO DE OFIMATICA EXCEL AVANZADO"/>
    <s v="Operación básica de computadoras"/>
    <s v="ASESORES DE AREA DE VENTA"/>
    <n v="2431"/>
    <m/>
    <m/>
    <m/>
    <m/>
    <m/>
    <m/>
    <m/>
    <m/>
    <m/>
    <m/>
    <m/>
    <m/>
    <m/>
    <m/>
    <m/>
    <m/>
    <m/>
    <m/>
    <m/>
    <m/>
    <s v="No"/>
    <m/>
    <m/>
    <m/>
    <m/>
    <m/>
    <x v="1"/>
    <s v="Muy importante"/>
    <s v="Importante"/>
    <s v="Muy importante"/>
    <s v="Importante"/>
    <s v="Importante"/>
    <s v="Importante"/>
    <s v="Muy importante"/>
    <s v="Ninguna"/>
    <m/>
    <x v="2"/>
    <x v="2"/>
    <x v="0"/>
    <x v="0"/>
    <x v="2"/>
    <x v="0"/>
    <x v="1"/>
    <x v="1"/>
    <x v="1"/>
    <x v="1"/>
    <x v="0"/>
    <x v="1"/>
    <s v="NO PUEDE DECIDIR"/>
    <s v="Gerente / Directivo"/>
    <m/>
    <n v="8"/>
    <n v="59"/>
    <s v="Completo"/>
    <m/>
    <m/>
    <m/>
    <m/>
    <m/>
    <m/>
    <m/>
    <s v="11 a 30 personas ocupadas"/>
    <s v="11 a 30 personas ocupadas"/>
    <x v="2"/>
    <s v="Comercio"/>
    <x v="0"/>
    <x v="1"/>
    <x v="0"/>
    <x v="1"/>
    <x v="0"/>
    <x v="0"/>
    <x v="0"/>
    <x v="0"/>
    <x v="0"/>
    <x v="0"/>
    <x v="1"/>
    <x v="0"/>
    <x v="0"/>
    <x v="0"/>
    <x v="0"/>
    <x v="0"/>
    <x v="0"/>
    <x v="0"/>
    <x v="0"/>
    <x v="0"/>
    <x v="0"/>
    <x v="1"/>
    <x v="0"/>
    <x v="0"/>
    <x v="0"/>
    <x v="0"/>
    <x v="0"/>
    <s v="OFIMATICA"/>
    <m/>
    <m/>
    <m/>
    <m/>
    <m/>
    <s v="TIC"/>
    <m/>
    <m/>
    <m/>
    <m/>
    <m/>
    <n v="30.961538461538499"/>
    <x v="1"/>
    <x v="1"/>
    <x v="1"/>
    <x v="0"/>
    <x v="0"/>
    <s v="Total"/>
  </r>
  <r>
    <n v="42177"/>
    <x v="0"/>
    <x v="0"/>
    <s v="Santisima Trinidad"/>
    <n v="85102"/>
    <s v="SERVICIOS DE ENSEÑANZA ESCOLAR BASICA"/>
    <s v="Servicio"/>
    <s v="Servicios a los hogares"/>
    <s v="Medianas (31 a 50 personas ocupadas)"/>
    <n v="6062024"/>
    <n v="6"/>
    <s v="Junio"/>
    <s v="Año Resultado Final"/>
    <n v="17"/>
    <n v="11"/>
    <n v="8062024"/>
    <n v="8"/>
    <s v="Junio"/>
    <s v="Año Resultado Final"/>
    <n v="1990"/>
    <n v="33"/>
    <x v="1"/>
    <s v="SERVICIOS DE ENSEÑANZA ESCOLAR BASICA"/>
    <s v="enseñanza prescolar, primaria"/>
    <s v="Único"/>
    <x v="0"/>
    <m/>
    <m/>
    <n v="50"/>
    <n v="50"/>
    <n v="14"/>
    <n v="36"/>
    <n v="142.64864864864882"/>
    <n v="366.81081081081118"/>
    <n v="0"/>
    <n v="0"/>
    <n v="0"/>
    <n v="10.1891891891892"/>
    <n v="20.3783783783784"/>
    <n v="0"/>
    <n v="40.756756756756801"/>
    <n v="0"/>
    <n v="203.783783783784"/>
    <n v="213.9729729729732"/>
    <n v="20.3783783783784"/>
    <n v="0"/>
    <n v="509.45945945945999"/>
    <n v="50"/>
    <n v="0"/>
    <n v="0"/>
    <n v="0"/>
    <n v="1"/>
    <n v="2"/>
    <n v="0"/>
    <n v="4"/>
    <n v="0"/>
    <n v="20"/>
    <n v="21"/>
    <n v="2"/>
    <n v="0"/>
    <n v="50"/>
    <x v="1"/>
    <s v="Decisión del directorio/propietarios de la empresa"/>
    <m/>
    <x v="1"/>
    <m/>
    <m/>
    <x v="0"/>
    <m/>
    <m/>
    <x v="0"/>
    <m/>
    <m/>
    <x v="0"/>
    <m/>
    <m/>
    <x v="1"/>
    <m/>
    <n v="2330"/>
    <s v="PROF CATEDRÁTICO DE CASTELLANO Y GUARANI"/>
    <s v="Sí"/>
    <s v="Sí"/>
    <s v="Sí"/>
    <n v="7131"/>
    <s v="PINTOR DE PAREDES"/>
    <s v="Sí"/>
    <s v="Sí"/>
    <s v="Sí"/>
    <n v="3343"/>
    <s v="SECRETARIA ADMINISTRATIVA"/>
    <s v="Sí"/>
    <s v="No"/>
    <m/>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s v="Candidatos sin habilidades blandas o socioemocionales (proactividad, actitud de aprendizaje, compromiso, entre otros)"/>
    <m/>
    <m/>
    <m/>
    <m/>
    <m/>
    <m/>
    <m/>
    <m/>
    <m/>
    <m/>
    <m/>
    <m/>
    <m/>
    <m/>
    <m/>
    <m/>
    <m/>
    <m/>
    <m/>
    <m/>
    <s v="Redefinir el perfil y características de la vacante"/>
    <s v="Aumentar los esfuerzos en el reclutamiento (más divulgación de la vacante, más bolsas de empleo)"/>
    <m/>
    <m/>
    <m/>
    <x v="1"/>
    <x v="0"/>
    <x v="0"/>
    <x v="0"/>
    <x v="0"/>
    <x v="0"/>
    <x v="0"/>
    <x v="1"/>
    <x v="0"/>
    <x v="0"/>
    <x v="0"/>
    <x v="0"/>
    <x v="1"/>
    <s v="SE LE PIDE CARTA PASTORAL"/>
    <m/>
    <m/>
    <s v="Redes sociales de la empresa (Facebook, Twitter, Instagram, etc)"/>
    <m/>
    <s v="Redes de profesionales o egresados"/>
    <s v="Recomendaciones de trabajadores de la empresa u otros actores"/>
    <m/>
    <m/>
    <m/>
    <s v="Contactos personales del empleador"/>
    <m/>
    <m/>
    <m/>
    <x v="0"/>
    <x v="0"/>
    <x v="0"/>
    <x v="0"/>
    <x v="0"/>
    <x v="0"/>
    <x v="2"/>
    <x v="0"/>
    <x v="0"/>
    <x v="1"/>
    <s v="Ninguna"/>
    <m/>
    <m/>
    <m/>
    <m/>
    <s v="Ambos"/>
    <m/>
    <x v="2"/>
    <s v="Ambos"/>
    <m/>
    <x v="3"/>
    <m/>
    <m/>
    <m/>
    <x v="1"/>
    <x v="1"/>
    <x v="0"/>
    <x v="1"/>
    <x v="1"/>
    <x v="0"/>
    <m/>
    <m/>
    <x v="2"/>
    <s v="Probable"/>
    <s v="Poco probable"/>
    <s v="Poco probable"/>
    <s v="Probable"/>
    <s v="Probable"/>
    <x v="0"/>
    <s v="COORDINADORA DE NIVEL"/>
    <n v="2351"/>
    <n v="2"/>
    <n v="3"/>
    <n v="0"/>
    <n v="0"/>
    <n v="0"/>
    <s v="GUARDIA DE SEGURIDAD"/>
    <n v="5414"/>
    <n v="1"/>
    <n v="0"/>
    <n v="0"/>
    <n v="0"/>
    <n v="0"/>
    <s v="CONTROL Y MONITOREO DE CAMARAS"/>
    <n v="5414"/>
    <n v="1"/>
    <n v="0"/>
    <n v="0"/>
    <n v="0"/>
    <n v="0"/>
    <m/>
    <m/>
    <m/>
    <m/>
    <m/>
    <m/>
    <m/>
    <m/>
    <m/>
    <m/>
    <m/>
    <m/>
    <m/>
    <m/>
    <x v="0"/>
    <m/>
    <m/>
    <m/>
    <m/>
    <m/>
    <m/>
    <m/>
    <m/>
    <m/>
    <x v="0"/>
    <x v="0"/>
    <x v="0"/>
    <x v="0"/>
    <x v="1"/>
    <x v="1"/>
    <x v="0"/>
    <x v="0"/>
    <m/>
    <x v="1"/>
    <m/>
    <m/>
    <m/>
    <m/>
    <m/>
    <m/>
    <m/>
    <m/>
    <m/>
    <m/>
    <m/>
    <m/>
    <m/>
    <m/>
    <m/>
    <m/>
    <m/>
    <m/>
    <m/>
    <m/>
    <m/>
    <m/>
    <m/>
    <m/>
    <m/>
    <m/>
    <m/>
    <m/>
    <m/>
    <m/>
    <x v="0"/>
    <s v="Muy importante"/>
    <s v="Importante"/>
    <s v="Muy importante"/>
    <s v="Importante"/>
    <s v="Importante"/>
    <s v="Muy importante"/>
    <s v="Muy importante"/>
    <s v="Ninguna"/>
    <m/>
    <x v="2"/>
    <x v="2"/>
    <x v="0"/>
    <x v="0"/>
    <x v="0"/>
    <x v="2"/>
    <x v="1"/>
    <x v="0"/>
    <x v="1"/>
    <x v="0"/>
    <x v="0"/>
    <x v="0"/>
    <m/>
    <s v="Administrador/Contador"/>
    <m/>
    <n v="10"/>
    <n v="38"/>
    <s v="Completo"/>
    <m/>
    <m/>
    <m/>
    <m/>
    <m/>
    <m/>
    <s v="NINGUNA"/>
    <s v="31 a 50 personas ocupadas"/>
    <s v="31 a 50 personas ocupadas"/>
    <x v="0"/>
    <s v="Servicios a los hogares"/>
    <x v="0"/>
    <x v="1"/>
    <x v="1"/>
    <x v="0"/>
    <x v="0"/>
    <x v="0"/>
    <x v="1"/>
    <x v="0"/>
    <x v="0"/>
    <x v="0"/>
    <x v="0"/>
    <x v="0"/>
    <x v="0"/>
    <x v="1"/>
    <x v="0"/>
    <x v="0"/>
    <x v="0"/>
    <x v="0"/>
    <x v="0"/>
    <x v="1"/>
    <x v="0"/>
    <x v="1"/>
    <x v="0"/>
    <x v="0"/>
    <x v="0"/>
    <x v="0"/>
    <x v="0"/>
    <m/>
    <m/>
    <m/>
    <m/>
    <m/>
    <m/>
    <m/>
    <m/>
    <m/>
    <m/>
    <m/>
    <m/>
    <n v="10.1891891891892"/>
    <x v="1"/>
    <x v="2"/>
    <x v="0"/>
    <x v="0"/>
    <x v="1"/>
    <s v="Total"/>
  </r>
  <r>
    <n v="42414"/>
    <x v="0"/>
    <x v="0"/>
    <s v="Santisima Trinidad"/>
    <n v="10911"/>
    <s v="ELABORACION DE TORTAS Y FACTURAS MEDIALUNAS .-"/>
    <s v="Industria"/>
    <s v="Manufactura"/>
    <s v="Pequeñas (11 a 30 personas ocupadas)"/>
    <n v="17072024"/>
    <n v="17"/>
    <s v="Julio"/>
    <s v="Año Resultado Final"/>
    <n v="9"/>
    <n v="49"/>
    <n v="22072024"/>
    <n v="22"/>
    <s v="Julio"/>
    <s v="Año Resultado Final"/>
    <n v="1944"/>
    <n v="79"/>
    <x v="1"/>
    <s v="ELABORACION DE PRODUCTOS DE CONFITERIA"/>
    <s v="Elaboración de galletitas y bizcochos"/>
    <s v="Casa Matriz"/>
    <x v="1"/>
    <n v="3"/>
    <n v="3"/>
    <n v="18"/>
    <n v="18"/>
    <n v="3"/>
    <n v="15"/>
    <n v="23.936170212765962"/>
    <n v="119.68085106382981"/>
    <n v="0"/>
    <n v="0"/>
    <n v="0"/>
    <n v="0"/>
    <n v="0"/>
    <n v="0"/>
    <n v="0"/>
    <n v="0"/>
    <n v="7.9787234042553203"/>
    <n v="15.957446808510641"/>
    <n v="0"/>
    <n v="119.68085106382981"/>
    <n v="143.61702127659578"/>
    <n v="18"/>
    <n v="0"/>
    <n v="0"/>
    <n v="0"/>
    <n v="0"/>
    <n v="0"/>
    <n v="0"/>
    <n v="0"/>
    <n v="0"/>
    <n v="1"/>
    <n v="2"/>
    <n v="0"/>
    <n v="15"/>
    <n v="18"/>
    <x v="0"/>
    <m/>
    <m/>
    <x v="1"/>
    <m/>
    <m/>
    <x v="0"/>
    <m/>
    <m/>
    <x v="0"/>
    <m/>
    <m/>
    <x v="0"/>
    <m/>
    <m/>
    <x v="1"/>
    <m/>
    <n v="7512"/>
    <s v="AREA PRODUCCION (AYUDANTE PARA ELABORARCION DE CONFITERIAS)"/>
    <s v="No"/>
    <s v="Sí"/>
    <s v="Sí"/>
    <n v="5223"/>
    <s v="ATENCION AL CLIENTE MOSTRADOR"/>
    <s v="Sí"/>
    <s v="No"/>
    <s v="No"/>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m/>
    <m/>
    <m/>
    <m/>
    <m/>
    <m/>
    <m/>
    <m/>
    <m/>
    <m/>
    <m/>
    <m/>
    <m/>
    <s v="Aumentar los esfuerzos en el reclutamiento (más divulgación de la vacante, más bolsas de empleo)"/>
    <m/>
    <m/>
    <m/>
    <x v="1"/>
    <x v="0"/>
    <x v="0"/>
    <x v="0"/>
    <x v="0"/>
    <x v="0"/>
    <x v="0"/>
    <x v="0"/>
    <x v="0"/>
    <x v="0"/>
    <x v="0"/>
    <x v="1"/>
    <x v="0"/>
    <m/>
    <m/>
    <m/>
    <s v="Redes sociales de la empresa (Facebook, Twitter, Instagram, etc)"/>
    <m/>
    <m/>
    <s v="Recomendaciones de trabajadores de la empresa u otros actores"/>
    <m/>
    <m/>
    <m/>
    <m/>
    <m/>
    <m/>
    <m/>
    <x v="0"/>
    <x v="0"/>
    <x v="0"/>
    <x v="1"/>
    <x v="0"/>
    <x v="2"/>
    <x v="0"/>
    <x v="2"/>
    <x v="1"/>
    <x v="1"/>
    <s v="Ninguna"/>
    <m/>
    <m/>
    <m/>
    <m/>
    <m/>
    <m/>
    <x v="1"/>
    <m/>
    <m/>
    <x v="1"/>
    <m/>
    <m/>
    <m/>
    <x v="1"/>
    <x v="1"/>
    <x v="1"/>
    <x v="1"/>
    <x v="1"/>
    <x v="1"/>
    <m/>
    <m/>
    <x v="2"/>
    <s v="Probable"/>
    <s v="Poco probable"/>
    <s v="Muy probable"/>
    <s v="Muy probable"/>
    <s v="Probable"/>
    <x v="0"/>
    <s v="SUPERVISOR DE PRODUCCION"/>
    <n v="3122"/>
    <n v="2"/>
    <n v="2"/>
    <n v="2"/>
    <n v="0"/>
    <n v="0"/>
    <s v="AYUDANTE CONFITERO"/>
    <n v="7512"/>
    <n v="2"/>
    <n v="2"/>
    <n v="2"/>
    <n v="0"/>
    <n v="0"/>
    <m/>
    <m/>
    <m/>
    <m/>
    <m/>
    <m/>
    <m/>
    <m/>
    <m/>
    <m/>
    <m/>
    <m/>
    <m/>
    <m/>
    <m/>
    <m/>
    <m/>
    <m/>
    <m/>
    <m/>
    <m/>
    <x v="0"/>
    <m/>
    <m/>
    <m/>
    <m/>
    <m/>
    <m/>
    <m/>
    <m/>
    <m/>
    <x v="0"/>
    <x v="0"/>
    <x v="0"/>
    <x v="0"/>
    <x v="1"/>
    <x v="1"/>
    <x v="0"/>
    <x v="0"/>
    <m/>
    <x v="0"/>
    <s v="CONOCIMIENTOS AVANZADOS SOBRE MATERIAS PRIMAS PARA CONFITERIAS"/>
    <s v="Panadería y confitería"/>
    <s v="AYUDANTE DE CONFITERIAS"/>
    <n v="7512"/>
    <s v="SANIDAD ( PRIMEROS AUXILIOS, ATENCION SOCIOSANITARIA, NUTRICION)"/>
    <s v="Seguridad industrial y salud ocupacional"/>
    <s v="CONFITEROS"/>
    <n v="7512"/>
    <s v="CONOCIMIENTO SOBRE CONTROL DE CALIDAD ( PARA MEJORAR CALIDAD DE PRODUCTOS)"/>
    <s v="Gestión de la producción y calidad"/>
    <s v="CONFITERO"/>
    <n v="7512"/>
    <s v="CONOCIMIENTO SOBRE MANEJO DE PRODUCTOS CONGELADOS"/>
    <s v="Panadería y confitería"/>
    <s v="CONFITERAS"/>
    <n v="7512"/>
    <m/>
    <m/>
    <m/>
    <m/>
    <m/>
    <m/>
    <m/>
    <m/>
    <s v="Si"/>
    <s v="Si"/>
    <s v="Si"/>
    <s v="No"/>
    <m/>
    <m/>
    <x v="0"/>
    <s v="Muy importante"/>
    <s v="Importante"/>
    <s v="Importante"/>
    <s v="Muy importante"/>
    <s v="Muy importante"/>
    <s v="Muy importante"/>
    <s v="Muy importante"/>
    <s v="Ninguna"/>
    <m/>
    <x v="2"/>
    <x v="2"/>
    <x v="0"/>
    <x v="0"/>
    <x v="2"/>
    <x v="2"/>
    <x v="0"/>
    <x v="0"/>
    <x v="0"/>
    <x v="0"/>
    <x v="0"/>
    <x v="0"/>
    <m/>
    <s v="Dueño o propietario"/>
    <m/>
    <n v="8"/>
    <n v="19"/>
    <s v="Completo"/>
    <m/>
    <m/>
    <m/>
    <m/>
    <m/>
    <m/>
    <s v="ALEJANDRO ACEVEDO"/>
    <s v="11 a 30 personas ocupadas"/>
    <s v="11 a 30 personas ocupadas"/>
    <x v="1"/>
    <s v="Manufactura"/>
    <x v="0"/>
    <x v="0"/>
    <x v="0"/>
    <x v="0"/>
    <x v="1"/>
    <x v="0"/>
    <x v="1"/>
    <x v="0"/>
    <x v="0"/>
    <x v="0"/>
    <x v="1"/>
    <x v="1"/>
    <x v="0"/>
    <x v="0"/>
    <x v="0"/>
    <x v="1"/>
    <x v="0"/>
    <x v="0"/>
    <x v="0"/>
    <x v="1"/>
    <x v="0"/>
    <x v="1"/>
    <x v="0"/>
    <x v="0"/>
    <x v="1"/>
    <x v="0"/>
    <x v="0"/>
    <s v="PANADERIA Y CONFITERIA"/>
    <s v="SALUD Y DEPORTES"/>
    <s v="MANIPULACION DE ALIMENTOS"/>
    <s v="MANIPULACION DE ALIMENTOS"/>
    <m/>
    <m/>
    <s v="ALIMENTOS"/>
    <s v="SALUD Y DEPORTES"/>
    <s v="ALIMENTOS"/>
    <s v="ALIMENTOS"/>
    <m/>
    <m/>
    <n v="7.9787234042553203"/>
    <x v="2"/>
    <x v="2"/>
    <x v="1"/>
    <x v="0"/>
    <x v="0"/>
    <s v="Total"/>
  </r>
  <r>
    <n v="42475"/>
    <x v="0"/>
    <x v="0"/>
    <s v="Santisima Trinidad"/>
    <n v="46691"/>
    <s v="COMERCIO AL POR MAYOR DE PRODUCTOS QUIMICOS"/>
    <s v="Comercio"/>
    <s v="Comercio"/>
    <s v="Medianas (31 a 50 personas ocupadas)"/>
    <n v="3072024"/>
    <n v="3"/>
    <s v="Julio"/>
    <s v="Año Resultado Final"/>
    <n v="14"/>
    <n v="1"/>
    <n v="26072024"/>
    <n v="26"/>
    <s v="Julio"/>
    <s v="Año Resultado Final"/>
    <n v="1991"/>
    <n v="32"/>
    <x v="1"/>
    <s v="VENTA AL POR MAYOR DE MATERIAS PRIMAS QUIMICAS"/>
    <s v="Comercio al por mayor de productos químicos industriales"/>
    <s v="Casa Matriz"/>
    <x v="1"/>
    <n v="3"/>
    <n v="3"/>
    <n v="38"/>
    <n v="38"/>
    <n v="29"/>
    <n v="9"/>
    <n v="362.5"/>
    <n v="112.5"/>
    <n v="0"/>
    <n v="0"/>
    <n v="0"/>
    <n v="0"/>
    <n v="200"/>
    <n v="25"/>
    <n v="37.5"/>
    <n v="0"/>
    <n v="187.5"/>
    <n v="25"/>
    <n v="0"/>
    <n v="0"/>
    <n v="475"/>
    <n v="38"/>
    <n v="0"/>
    <n v="0"/>
    <n v="0"/>
    <n v="0"/>
    <n v="16"/>
    <n v="2"/>
    <n v="3"/>
    <n v="0"/>
    <n v="15"/>
    <n v="2"/>
    <n v="0"/>
    <n v="0"/>
    <n v="38"/>
    <x v="0"/>
    <m/>
    <m/>
    <x v="0"/>
    <s v="Convenios con organizaciones privadas y/o ONG"/>
    <m/>
    <x v="1"/>
    <s v="Decisión del directorio/propietarios de la empresa"/>
    <m/>
    <x v="0"/>
    <m/>
    <m/>
    <x v="0"/>
    <m/>
    <m/>
    <x v="0"/>
    <m/>
    <m/>
    <m/>
    <m/>
    <m/>
    <m/>
    <m/>
    <m/>
    <m/>
    <m/>
    <m/>
    <m/>
    <m/>
    <m/>
    <m/>
    <m/>
    <m/>
    <m/>
    <m/>
    <m/>
    <m/>
    <m/>
    <m/>
    <m/>
    <m/>
    <m/>
    <m/>
    <m/>
    <m/>
    <m/>
    <m/>
    <m/>
    <m/>
    <m/>
    <m/>
    <m/>
    <m/>
    <m/>
    <m/>
    <m/>
    <m/>
    <m/>
    <m/>
    <m/>
    <m/>
    <m/>
    <m/>
    <m/>
    <m/>
    <m/>
    <x v="0"/>
    <x v="0"/>
    <x v="0"/>
    <x v="0"/>
    <x v="1"/>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1"/>
    <x v="1"/>
    <x v="1"/>
    <s v="Ninguna"/>
    <m/>
    <m/>
    <m/>
    <m/>
    <m/>
    <m/>
    <x v="1"/>
    <m/>
    <s v="Transformación de competencia"/>
    <x v="1"/>
    <m/>
    <m/>
    <m/>
    <x v="1"/>
    <x v="0"/>
    <x v="1"/>
    <x v="0"/>
    <x v="0"/>
    <x v="1"/>
    <m/>
    <m/>
    <x v="2"/>
    <s v="Poco probable"/>
    <s v="Poco probable"/>
    <s v="Poco probable"/>
    <s v="Probable"/>
    <s v="Probable"/>
    <x v="1"/>
    <m/>
    <m/>
    <m/>
    <m/>
    <m/>
    <m/>
    <m/>
    <m/>
    <m/>
    <m/>
    <m/>
    <m/>
    <m/>
    <m/>
    <m/>
    <m/>
    <m/>
    <m/>
    <m/>
    <m/>
    <m/>
    <m/>
    <m/>
    <m/>
    <m/>
    <m/>
    <m/>
    <m/>
    <m/>
    <m/>
    <m/>
    <m/>
    <m/>
    <m/>
    <m/>
    <x v="0"/>
    <m/>
    <m/>
    <m/>
    <m/>
    <m/>
    <m/>
    <m/>
    <m/>
    <m/>
    <x v="0"/>
    <x v="0"/>
    <x v="0"/>
    <x v="0"/>
    <x v="1"/>
    <x v="1"/>
    <x v="0"/>
    <x v="0"/>
    <m/>
    <x v="0"/>
    <s v="CONOCIMIENTO DE MATERIAS PRIMAS QUIMICAS"/>
    <s v="OTROS"/>
    <s v="FRACCIONADOR DE PRODUCTOS QUIMICOS (PARA LIMPIEZA)"/>
    <n v="2113"/>
    <s v="CHOFER DE LOGISTICA"/>
    <s v="Conducción de vehículos"/>
    <s v="CHOFER DE LOGISTICA DE CAMION"/>
    <n v="8332"/>
    <s v="CONTABILIDAD"/>
    <s v="Contabilidad básica"/>
    <s v="AUXILIAR CONTABLE"/>
    <n v="4311"/>
    <m/>
    <m/>
    <m/>
    <m/>
    <m/>
    <m/>
    <m/>
    <m/>
    <m/>
    <m/>
    <m/>
    <m/>
    <s v="Si"/>
    <s v="Si"/>
    <s v="No"/>
    <m/>
    <m/>
    <m/>
    <x v="1"/>
    <s v="Muy importante"/>
    <s v="Importante"/>
    <s v="Muy importante"/>
    <s v="Muy importante"/>
    <s v="Muy importante"/>
    <s v="Muy importante"/>
    <s v="Muy importante"/>
    <s v="Ninguna"/>
    <m/>
    <x v="2"/>
    <x v="2"/>
    <x v="0"/>
    <x v="1"/>
    <x v="0"/>
    <x v="0"/>
    <x v="1"/>
    <x v="1"/>
    <x v="0"/>
    <x v="0"/>
    <x v="0"/>
    <x v="0"/>
    <m/>
    <s v="Jefe / Encargado (no propietario)"/>
    <m/>
    <n v="8"/>
    <n v="32"/>
    <s v="Completo"/>
    <m/>
    <m/>
    <m/>
    <m/>
    <m/>
    <m/>
    <m/>
    <s v="31 a 50 personas ocupadas"/>
    <s v="31 a 50 personas ocupadas"/>
    <x v="2"/>
    <s v="Comercio"/>
    <x v="0"/>
    <x v="0"/>
    <x v="0"/>
    <x v="0"/>
    <x v="0"/>
    <x v="0"/>
    <x v="0"/>
    <x v="0"/>
    <x v="0"/>
    <x v="0"/>
    <x v="1"/>
    <x v="0"/>
    <x v="0"/>
    <x v="0"/>
    <x v="0"/>
    <x v="0"/>
    <x v="0"/>
    <x v="0"/>
    <x v="0"/>
    <x v="0"/>
    <x v="0"/>
    <x v="0"/>
    <x v="0"/>
    <x v="0"/>
    <x v="0"/>
    <x v="1"/>
    <x v="0"/>
    <s v="QUIMICA"/>
    <s v="TRANSPORTE Y LOGISTICA"/>
    <s v="CONTABILIDAD Y AUDITORIA"/>
    <m/>
    <m/>
    <m/>
    <s v="QUIMICA"/>
    <s v="TRANSPORTE Y LOGISTICA"/>
    <s v="ADMINISTRACIÓN Y GESTIÓN"/>
    <m/>
    <m/>
    <m/>
    <n v="12.5"/>
    <x v="0"/>
    <x v="0"/>
    <x v="0"/>
    <x v="0"/>
    <x v="0"/>
    <s v="Total"/>
  </r>
  <r>
    <n v="42722"/>
    <x v="0"/>
    <x v="0"/>
    <s v="Santisima Trinidad"/>
    <n v="20910"/>
    <s v="FABRICACION DE PLAGUICIDAS Y PRODUCTOS QUIMICOS AGROPECUARIOS"/>
    <s v="Industria"/>
    <s v="Manufactura"/>
    <s v="Grandes (con 51 o más personas ocupadas)"/>
    <n v="18072024"/>
    <n v="18"/>
    <s v="Julio"/>
    <s v="Año Resultado Final"/>
    <n v="14"/>
    <n v="56"/>
    <n v="29072024"/>
    <n v="29"/>
    <s v="Julio"/>
    <s v="Año Resultado Final"/>
    <n v="1991"/>
    <n v="32"/>
    <x v="1"/>
    <s v="FABRICACION DE PLAGUICIDAS Y FUNGICIDAS"/>
    <s v="Fabricación de plaguicidas y productos químicos de uso agropecuario"/>
    <s v="Planta industrial"/>
    <x v="1"/>
    <n v="11"/>
    <n v="2"/>
    <n v="770"/>
    <n v="637"/>
    <n v="525"/>
    <n v="112"/>
    <n v="525"/>
    <n v="112"/>
    <n v="0"/>
    <n v="0"/>
    <n v="26"/>
    <n v="0"/>
    <n v="385"/>
    <n v="0"/>
    <n v="0"/>
    <n v="0"/>
    <n v="187"/>
    <n v="0"/>
    <n v="39"/>
    <n v="0"/>
    <n v="637"/>
    <n v="637"/>
    <n v="0"/>
    <n v="0"/>
    <n v="26"/>
    <n v="0"/>
    <n v="385"/>
    <n v="0"/>
    <n v="0"/>
    <n v="0"/>
    <n v="187"/>
    <n v="0"/>
    <n v="39"/>
    <n v="0"/>
    <n v="637"/>
    <x v="1"/>
    <s v="Convenio con organizaciones públicas"/>
    <m/>
    <x v="0"/>
    <s v="Convenio con organizaciones públicas"/>
    <m/>
    <x v="1"/>
    <s v="Decisión del directorio/propietarios de la empresa"/>
    <m/>
    <x v="1"/>
    <s v="Decisión del directorio/propietarios de la empresa"/>
    <m/>
    <x v="0"/>
    <m/>
    <m/>
    <x v="1"/>
    <m/>
    <n v="8131"/>
    <s v="NIVEL OPERATIO"/>
    <s v="Sí"/>
    <s v="No"/>
    <s v="Sí"/>
    <n v="3116"/>
    <s v="TECNICO DE PRODUCCION DE AGRO QUÍMICOS (HERBICIDAS, FUNGICID"/>
    <s v="Sí"/>
    <s v="No"/>
    <s v="Sí"/>
    <n v="3122"/>
    <s v="ANALISTA DE CONTROL DE CALUDAD"/>
    <s v="Sí"/>
    <s v="No"/>
    <m/>
    <m/>
    <m/>
    <m/>
    <m/>
    <m/>
    <m/>
    <m/>
    <m/>
    <m/>
    <m/>
    <m/>
    <m/>
    <m/>
    <m/>
    <m/>
    <m/>
    <m/>
    <m/>
    <m/>
    <m/>
    <m/>
    <m/>
    <m/>
    <m/>
    <m/>
    <m/>
    <m/>
    <m/>
    <m/>
    <m/>
    <m/>
    <m/>
    <m/>
    <m/>
    <x v="1"/>
    <x v="1"/>
    <x v="0"/>
    <x v="0"/>
    <x v="0"/>
    <x v="0"/>
    <x v="0"/>
    <x v="1"/>
    <x v="1"/>
    <x v="0"/>
    <x v="0"/>
    <x v="0"/>
    <x v="0"/>
    <m/>
    <m/>
    <m/>
    <s v="Redes sociales de la empresa (Facebook, Twitter, Instagram, etc)"/>
    <s v="Servicio Público de Empleo del Ministerio de Trabajo"/>
    <s v="Redes de profesionales o egresados"/>
    <s v="Recomendaciones de trabajadores de la empresa u otros actores"/>
    <m/>
    <s v="Ferias de empleo"/>
    <s v="Avisos en las inmediaciones de la empresa"/>
    <m/>
    <s v="Banco de currículos de la empresa"/>
    <m/>
    <m/>
    <x v="0"/>
    <x v="0"/>
    <x v="0"/>
    <x v="1"/>
    <x v="0"/>
    <x v="1"/>
    <x v="0"/>
    <x v="0"/>
    <x v="2"/>
    <x v="0"/>
    <s v="Ninguna"/>
    <m/>
    <m/>
    <m/>
    <m/>
    <m/>
    <m/>
    <x v="1"/>
    <m/>
    <m/>
    <x v="1"/>
    <s v="Ambos"/>
    <m/>
    <m/>
    <x v="0"/>
    <x v="0"/>
    <x v="0"/>
    <x v="0"/>
    <x v="0"/>
    <x v="0"/>
    <m/>
    <m/>
    <x v="3"/>
    <s v="Muy probable"/>
    <s v="Poco probable"/>
    <s v="Poco probable"/>
    <s v="Muy probable"/>
    <s v="Probable"/>
    <x v="0"/>
    <s v="TECNICO DE CONTROL DE CALIDAD"/>
    <n v="3122"/>
    <n v="5"/>
    <n v="5"/>
    <n v="5"/>
    <n v="5"/>
    <n v="5"/>
    <s v="TECNICO DE PRODUCCION DE AGRO QUÍMICOS (HERBICIDAS, FUNGICIDAS, INSECTICIDAS)"/>
    <n v="3116"/>
    <n v="100"/>
    <n v="100"/>
    <n v="300"/>
    <n v="300"/>
    <n v="300"/>
    <s v="BIOLOGOS"/>
    <n v="2131"/>
    <n v="50"/>
    <n v="50"/>
    <n v="50"/>
    <n v="50"/>
    <n v="50"/>
    <m/>
    <m/>
    <m/>
    <m/>
    <m/>
    <m/>
    <m/>
    <m/>
    <m/>
    <m/>
    <m/>
    <m/>
    <m/>
    <m/>
    <x v="0"/>
    <m/>
    <m/>
    <m/>
    <m/>
    <m/>
    <m/>
    <m/>
    <m/>
    <m/>
    <x v="0"/>
    <x v="0"/>
    <x v="0"/>
    <x v="0"/>
    <x v="1"/>
    <x v="1"/>
    <x v="0"/>
    <x v="0"/>
    <m/>
    <x v="0"/>
    <s v="TECNICO EN ELECTRICIDAD"/>
    <s v="Electricidad"/>
    <s v="ELECTRICISTA"/>
    <n v="7411"/>
    <s v="TECNICOS EN QUIMICOS"/>
    <s v="OTROS"/>
    <s v="ASISTENTE EN CONTROL DE CALIDAD"/>
    <n v="3122"/>
    <s v="TÉCNICO EN CALDERA"/>
    <s v="Operación y mantenimiento de maquinarias industriales"/>
    <s v="CALDERISTA"/>
    <n v="8182"/>
    <m/>
    <m/>
    <m/>
    <m/>
    <m/>
    <m/>
    <m/>
    <m/>
    <m/>
    <m/>
    <m/>
    <m/>
    <s v="Si"/>
    <s v="Si"/>
    <s v="No"/>
    <m/>
    <m/>
    <m/>
    <x v="1"/>
    <s v="Muy importante"/>
    <s v="Muy importante"/>
    <s v="Muy importante"/>
    <s v="Muy importante"/>
    <s v="Importante"/>
    <s v="Muy importante"/>
    <s v="Importante"/>
    <s v="Ninguna"/>
    <m/>
    <x v="0"/>
    <x v="1"/>
    <x v="1"/>
    <x v="1"/>
    <x v="2"/>
    <x v="1"/>
    <x v="0"/>
    <x v="0"/>
    <x v="0"/>
    <x v="0"/>
    <x v="0"/>
    <x v="0"/>
    <m/>
    <s v="Jefe / Encargado (no propietario)"/>
    <m/>
    <n v="15"/>
    <n v="24"/>
    <s v="Completo"/>
    <m/>
    <m/>
    <m/>
    <m/>
    <m/>
    <m/>
    <m/>
    <s v="51 y más personas ocupadas"/>
    <s v="51 y más personas ocupadas"/>
    <x v="1"/>
    <s v="Manufactura"/>
    <x v="0"/>
    <x v="0"/>
    <x v="1"/>
    <x v="0"/>
    <x v="0"/>
    <x v="0"/>
    <x v="0"/>
    <x v="1"/>
    <x v="0"/>
    <x v="0"/>
    <x v="0"/>
    <x v="1"/>
    <x v="0"/>
    <x v="0"/>
    <x v="0"/>
    <x v="0"/>
    <x v="0"/>
    <x v="0"/>
    <x v="0"/>
    <x v="1"/>
    <x v="1"/>
    <x v="1"/>
    <x v="0"/>
    <x v="0"/>
    <x v="1"/>
    <x v="1"/>
    <x v="0"/>
    <s v="ELECTRICIDAD Y ELECTRONICA"/>
    <s v="QUIMICA"/>
    <s v="USO Y REPARACIÓN DE MAQUINARIAS, HERRAMIENTAS Y EQUIPOS"/>
    <m/>
    <m/>
    <m/>
    <s v="ELECTRICIDAD Y ELECTRONICA"/>
    <s v="QUIMICA"/>
    <s v="USO Y REPARACIÓN DE MAQUINARIAS, HERRAMIENTAS Y EQUIPOS"/>
    <m/>
    <m/>
    <m/>
    <n v="1"/>
    <x v="1"/>
    <x v="1"/>
    <x v="0"/>
    <x v="0"/>
    <x v="0"/>
    <s v="Total"/>
  </r>
  <r>
    <n v="42761"/>
    <x v="0"/>
    <x v="0"/>
    <s v="Santisima Trinidad"/>
    <n v="18110"/>
    <s v="ACTIVIDADES DE IMPRESION SOBRE DIVERSOS MATERIALES"/>
    <s v="Industria"/>
    <s v="Manufactura"/>
    <s v="Medianas (31 a 50 personas ocupadas)"/>
    <n v="5062024"/>
    <n v="5"/>
    <s v="Junio"/>
    <s v="Año Resultado Final"/>
    <n v="15"/>
    <n v="25"/>
    <n v="26072024"/>
    <n v="26"/>
    <s v="Julio"/>
    <s v="Año Resultado Final"/>
    <n v="1995"/>
    <n v="28"/>
    <x v="2"/>
    <s v="VENTAS AL POR MAYOR  DE INSUMOS DE SERIGRAFÍA"/>
    <s v="Comercio al por mayor de otros productos n.c.p."/>
    <s v="Casa Matriz"/>
    <x v="1"/>
    <n v="4"/>
    <n v="3"/>
    <n v="57"/>
    <n v="53"/>
    <n v="32"/>
    <n v="21"/>
    <n v="411.82608695652158"/>
    <n v="270.26086956521726"/>
    <n v="0"/>
    <n v="0"/>
    <n v="0"/>
    <n v="0"/>
    <n v="128.695652173913"/>
    <n v="0"/>
    <n v="0"/>
    <n v="0"/>
    <n v="193.04347826086948"/>
    <n v="321.73913043478251"/>
    <n v="0"/>
    <n v="38.6086956521739"/>
    <n v="682.0869565217389"/>
    <n v="53"/>
    <n v="0"/>
    <n v="0"/>
    <n v="0"/>
    <n v="0"/>
    <n v="10"/>
    <n v="0"/>
    <n v="0"/>
    <n v="0"/>
    <n v="15"/>
    <n v="25"/>
    <n v="0"/>
    <n v="3"/>
    <n v="53"/>
    <x v="1"/>
    <s v="Decisión del directorio/propietarios de la empresa"/>
    <m/>
    <x v="1"/>
    <m/>
    <m/>
    <x v="1"/>
    <s v="Decisión del directorio/propietarios de la empresa"/>
    <m/>
    <x v="0"/>
    <m/>
    <m/>
    <x v="0"/>
    <m/>
    <m/>
    <x v="1"/>
    <m/>
    <n v="4321"/>
    <s v="ENCARGADO DE DEPOSITO"/>
    <s v="Sí"/>
    <s v="No"/>
    <s v="Sí"/>
    <n v="5230"/>
    <s v="CAJERO DE SUCURSAL"/>
    <s v="Sí"/>
    <s v="No"/>
    <s v="Sí"/>
    <n v="5223"/>
    <s v="PROMOTOR O VENDEDOR DE INUMOS"/>
    <s v="Sí"/>
    <s v="No"/>
    <m/>
    <m/>
    <m/>
    <m/>
    <m/>
    <m/>
    <m/>
    <m/>
    <m/>
    <m/>
    <m/>
    <m/>
    <m/>
    <m/>
    <m/>
    <m/>
    <m/>
    <m/>
    <m/>
    <m/>
    <m/>
    <m/>
    <m/>
    <m/>
    <m/>
    <m/>
    <m/>
    <m/>
    <m/>
    <m/>
    <m/>
    <m/>
    <m/>
    <m/>
    <m/>
    <x v="0"/>
    <x v="0"/>
    <x v="0"/>
    <x v="0"/>
    <x v="0"/>
    <x v="0"/>
    <x v="0"/>
    <x v="1"/>
    <x v="0"/>
    <x v="0"/>
    <x v="0"/>
    <x v="1"/>
    <x v="1"/>
    <s v="LIVENCIA DE CONDUCCIONES PROFESIONLES"/>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0"/>
    <x v="1"/>
    <s v="Ninguna"/>
    <m/>
    <m/>
    <m/>
    <m/>
    <m/>
    <m/>
    <x v="1"/>
    <m/>
    <m/>
    <x v="0"/>
    <m/>
    <m/>
    <m/>
    <x v="0"/>
    <x v="0"/>
    <x v="0"/>
    <x v="0"/>
    <x v="0"/>
    <x v="0"/>
    <m/>
    <m/>
    <x v="2"/>
    <s v="Poco probable"/>
    <s v="Poco probable"/>
    <s v="Poco probable"/>
    <s v="Poco probable"/>
    <s v="Poco probable"/>
    <x v="0"/>
    <s v="cajeros en la empresa"/>
    <n v="5230"/>
    <n v="1"/>
    <n v="0"/>
    <n v="1"/>
    <n v="0"/>
    <n v="1"/>
    <s v="vendedor de insumos"/>
    <n v="5223"/>
    <n v="2"/>
    <n v="0"/>
    <n v="0"/>
    <n v="2"/>
    <n v="2"/>
    <s v="encargado administrativo de sucursal"/>
    <n v="2421"/>
    <n v="1"/>
    <n v="0"/>
    <n v="0"/>
    <n v="1"/>
    <n v="0"/>
    <s v="depositero en establecimientos"/>
    <n v="4321"/>
    <n v="1"/>
    <n v="0"/>
    <n v="0"/>
    <n v="1"/>
    <n v="0"/>
    <m/>
    <m/>
    <m/>
    <m/>
    <m/>
    <m/>
    <m/>
    <x v="0"/>
    <m/>
    <m/>
    <m/>
    <m/>
    <m/>
    <m/>
    <m/>
    <m/>
    <m/>
    <x v="0"/>
    <x v="0"/>
    <x v="0"/>
    <x v="0"/>
    <x v="1"/>
    <x v="1"/>
    <x v="0"/>
    <x v="0"/>
    <m/>
    <x v="0"/>
    <s v="MANEJO DE HERRAMIENTAS INFORMÁTICA"/>
    <s v="Operación básica de computadoras"/>
    <s v="DEPOSITERO DE ESTABLECIMIENTOS"/>
    <n v="4321"/>
    <s v="EXCEL AVANZADO"/>
    <s v="Microsoft Excel básico y avanzado"/>
    <s v="ADMINISTRADOR"/>
    <n v="2421"/>
    <m/>
    <m/>
    <m/>
    <m/>
    <m/>
    <m/>
    <m/>
    <m/>
    <m/>
    <m/>
    <m/>
    <m/>
    <m/>
    <m/>
    <m/>
    <m/>
    <s v="Si"/>
    <s v="No"/>
    <m/>
    <m/>
    <m/>
    <m/>
    <x v="0"/>
    <s v="Muy importante"/>
    <s v="Muy importante"/>
    <s v="Muy importante"/>
    <s v="Muy importante"/>
    <s v="Muy importante"/>
    <s v="Muy importante"/>
    <s v="Muy importante"/>
    <s v="Ninguna"/>
    <m/>
    <x v="2"/>
    <x v="2"/>
    <x v="0"/>
    <x v="0"/>
    <x v="0"/>
    <x v="0"/>
    <x v="0"/>
    <x v="1"/>
    <x v="0"/>
    <x v="1"/>
    <x v="0"/>
    <x v="0"/>
    <m/>
    <s v="Jefe / Encargado (no propietario)"/>
    <m/>
    <n v="8"/>
    <n v="22"/>
    <s v="Completo"/>
    <m/>
    <m/>
    <m/>
    <m/>
    <m/>
    <m/>
    <s v="NINGUNA"/>
    <s v="51 y más personas ocupadas"/>
    <s v="51 y más personas ocupadas"/>
    <x v="2"/>
    <s v="Comercio"/>
    <x v="0"/>
    <x v="0"/>
    <x v="0"/>
    <x v="1"/>
    <x v="1"/>
    <x v="0"/>
    <x v="0"/>
    <x v="0"/>
    <x v="0"/>
    <x v="0"/>
    <x v="0"/>
    <x v="0"/>
    <x v="1"/>
    <x v="1"/>
    <x v="0"/>
    <x v="0"/>
    <x v="0"/>
    <x v="0"/>
    <x v="0"/>
    <x v="0"/>
    <x v="0"/>
    <x v="0"/>
    <x v="0"/>
    <x v="0"/>
    <x v="0"/>
    <x v="0"/>
    <x v="0"/>
    <s v="OFIMATICA"/>
    <s v="OFIMATICA"/>
    <m/>
    <m/>
    <m/>
    <m/>
    <s v="TIC"/>
    <s v="TIC"/>
    <m/>
    <m/>
    <m/>
    <m/>
    <n v="12.869565217391299"/>
    <x v="1"/>
    <x v="1"/>
    <x v="0"/>
    <x v="0"/>
    <x v="0"/>
    <s v="Total"/>
  </r>
  <r>
    <n v="42779"/>
    <x v="0"/>
    <x v="0"/>
    <s v="Santisima Trinidad"/>
    <n v="33200"/>
    <s v="SERVICIOS DE INSTALACIONES DE MAQUINARIAS PARA INDUSTRIAS"/>
    <s v="Industria"/>
    <s v="Manufactura"/>
    <s v="Pequeñas (11 a 30 personas ocupadas)"/>
    <n v="5062024"/>
    <n v="5"/>
    <s v="Junio"/>
    <s v="Año Resultado Final"/>
    <n v="15"/>
    <n v="10"/>
    <n v="17072024"/>
    <n v="17"/>
    <s v="Julio"/>
    <s v="Año Resultado Final"/>
    <n v="1994"/>
    <n v="29"/>
    <x v="2"/>
    <s v="COMERCIO AL POR MAYOR DE EQUIPOS INDUSTRIALES"/>
    <s v="Comercio al por mayor de maquinaria y equipo para uso industrial"/>
    <s v="Único"/>
    <x v="0"/>
    <m/>
    <m/>
    <n v="12"/>
    <n v="12"/>
    <n v="9"/>
    <n v="3"/>
    <n v="278.65384615384647"/>
    <n v="92.8846153846155"/>
    <n v="0"/>
    <n v="0"/>
    <n v="92.8846153846155"/>
    <n v="0"/>
    <n v="0"/>
    <n v="0"/>
    <n v="0"/>
    <n v="0"/>
    <n v="154.80769230769249"/>
    <n v="123.846153846154"/>
    <n v="0"/>
    <n v="0"/>
    <n v="371.538461538462"/>
    <n v="12"/>
    <n v="0"/>
    <n v="0"/>
    <n v="3"/>
    <n v="0"/>
    <n v="0"/>
    <n v="0"/>
    <n v="0"/>
    <n v="0"/>
    <n v="5"/>
    <n v="4"/>
    <n v="0"/>
    <n v="0"/>
    <n v="12"/>
    <x v="0"/>
    <m/>
    <m/>
    <x v="0"/>
    <s v="Decisión del directorio/propietarios de la empresa"/>
    <m/>
    <x v="0"/>
    <m/>
    <m/>
    <x v="0"/>
    <m/>
    <m/>
    <x v="0"/>
    <m/>
    <m/>
    <x v="0"/>
    <m/>
    <m/>
    <m/>
    <m/>
    <m/>
    <m/>
    <m/>
    <m/>
    <m/>
    <m/>
    <m/>
    <m/>
    <m/>
    <m/>
    <m/>
    <m/>
    <m/>
    <m/>
    <m/>
    <m/>
    <m/>
    <m/>
    <m/>
    <m/>
    <m/>
    <m/>
    <m/>
    <m/>
    <m/>
    <m/>
    <m/>
    <m/>
    <m/>
    <m/>
    <m/>
    <m/>
    <m/>
    <m/>
    <m/>
    <m/>
    <m/>
    <m/>
    <m/>
    <m/>
    <m/>
    <m/>
    <m/>
    <m/>
    <m/>
    <m/>
    <x v="0"/>
    <x v="0"/>
    <x v="0"/>
    <x v="0"/>
    <x v="1"/>
    <x v="1"/>
    <x v="0"/>
    <x v="1"/>
    <x v="0"/>
    <x v="0"/>
    <x v="1"/>
    <x v="0"/>
    <x v="0"/>
    <m/>
    <m/>
    <m/>
    <m/>
    <m/>
    <m/>
    <s v="Recomendaciones de trabajadores de la empresa u otros actores"/>
    <m/>
    <m/>
    <m/>
    <s v="Contactos personales del empleador"/>
    <m/>
    <m/>
    <m/>
    <x v="0"/>
    <x v="0"/>
    <x v="0"/>
    <x v="0"/>
    <x v="2"/>
    <x v="2"/>
    <x v="1"/>
    <x v="0"/>
    <x v="1"/>
    <x v="1"/>
    <s v="Ninguna"/>
    <m/>
    <m/>
    <m/>
    <m/>
    <s v="Transformación de competencia"/>
    <m/>
    <x v="1"/>
    <m/>
    <m/>
    <x v="1"/>
    <m/>
    <m/>
    <m/>
    <x v="0"/>
    <x v="0"/>
    <x v="1"/>
    <x v="0"/>
    <x v="0"/>
    <x v="1"/>
    <m/>
    <m/>
    <x v="2"/>
    <s v="Poco probable"/>
    <s v="Poco probable"/>
    <s v="Poco probable"/>
    <s v="Probable"/>
    <s v="Probable"/>
    <x v="0"/>
    <s v="asesor de ventas"/>
    <n v="3322"/>
    <n v="1"/>
    <n v="1"/>
    <n v="1"/>
    <n v="1"/>
    <n v="1"/>
    <s v="AUXILIAR administrativo"/>
    <n v="4419"/>
    <n v="1"/>
    <n v="1"/>
    <n v="1"/>
    <n v="1"/>
    <n v="1"/>
    <m/>
    <m/>
    <m/>
    <m/>
    <m/>
    <m/>
    <m/>
    <m/>
    <m/>
    <m/>
    <m/>
    <m/>
    <m/>
    <m/>
    <m/>
    <m/>
    <m/>
    <m/>
    <m/>
    <m/>
    <m/>
    <x v="0"/>
    <m/>
    <m/>
    <m/>
    <m/>
    <m/>
    <m/>
    <m/>
    <m/>
    <m/>
    <x v="1"/>
    <x v="0"/>
    <x v="0"/>
    <x v="0"/>
    <x v="1"/>
    <x v="1"/>
    <x v="0"/>
    <x v="0"/>
    <m/>
    <x v="0"/>
    <s v="CONOCIMIENTO SOBRE AUTOMATIZACION Y CONTROL PRODUCCION"/>
    <s v="Operación y mantenimiento de maquinarias industriales"/>
    <s v="COORDINADOR DE CONTROL DE PRODUCCION"/>
    <n v="3122"/>
    <m/>
    <m/>
    <m/>
    <m/>
    <m/>
    <m/>
    <m/>
    <m/>
    <m/>
    <m/>
    <m/>
    <m/>
    <m/>
    <m/>
    <m/>
    <m/>
    <m/>
    <m/>
    <m/>
    <m/>
    <s v="No"/>
    <m/>
    <m/>
    <m/>
    <m/>
    <m/>
    <x v="1"/>
    <s v="Muy importante"/>
    <s v="Muy importante"/>
    <s v="Importante"/>
    <s v="Importante"/>
    <s v="Importante"/>
    <s v="Importante"/>
    <s v="Importante"/>
    <s v="Ninguna"/>
    <m/>
    <x v="2"/>
    <x v="2"/>
    <x v="0"/>
    <x v="1"/>
    <x v="0"/>
    <x v="0"/>
    <x v="1"/>
    <x v="0"/>
    <x v="0"/>
    <x v="0"/>
    <x v="0"/>
    <x v="0"/>
    <m/>
    <s v="Jefe / Encargado (no propietario)"/>
    <m/>
    <n v="8"/>
    <n v="12"/>
    <s v="Completo"/>
    <m/>
    <m/>
    <m/>
    <m/>
    <m/>
    <m/>
    <s v="NINGUNA"/>
    <s v="11 a 30 personas ocupadas"/>
    <s v="11 a 30 personas ocupadas"/>
    <x v="2"/>
    <s v="Comercio"/>
    <x v="0"/>
    <x v="0"/>
    <x v="0"/>
    <x v="0"/>
    <x v="0"/>
    <x v="0"/>
    <x v="0"/>
    <x v="0"/>
    <x v="0"/>
    <x v="0"/>
    <x v="1"/>
    <x v="1"/>
    <x v="1"/>
    <x v="0"/>
    <x v="0"/>
    <x v="0"/>
    <x v="0"/>
    <x v="0"/>
    <x v="0"/>
    <x v="1"/>
    <x v="1"/>
    <x v="1"/>
    <x v="0"/>
    <x v="0"/>
    <x v="0"/>
    <x v="0"/>
    <x v="0"/>
    <s v="ELECTRICIDAD Y ELECTRONICA"/>
    <m/>
    <m/>
    <m/>
    <m/>
    <m/>
    <s v="ELECTRICIDAD Y ELECTRONICA"/>
    <m/>
    <m/>
    <m/>
    <m/>
    <m/>
    <n v="30.961538461538499"/>
    <x v="0"/>
    <x v="0"/>
    <x v="0"/>
    <x v="0"/>
    <x v="0"/>
    <s v="Total"/>
  </r>
  <r>
    <n v="42851"/>
    <x v="0"/>
    <x v="1"/>
    <s v="Fernando de la Mora"/>
    <n v="47591"/>
    <s v="COMERCIO AL POR MENOR DE ELECTRODOMESTICOS"/>
    <s v="Comercio"/>
    <s v="Comercio"/>
    <s v="Grandes (con 51 o más personas ocupadas)"/>
    <n v="11062024"/>
    <n v="11"/>
    <s v="Junio"/>
    <s v="Año Resultado Final"/>
    <n v="8"/>
    <n v="47"/>
    <n v="1072024"/>
    <n v="1"/>
    <s v="Julio"/>
    <s v="Año Resultado Final"/>
    <n v="2009"/>
    <n v="14"/>
    <x v="0"/>
    <s v="VENTAS AL POR MENOR DE ELECTRODOMESTICOS"/>
    <s v="Comercio al por menor de electrodomésticos y accesorios"/>
    <s v="Casa Matriz"/>
    <x v="1"/>
    <n v="12"/>
    <n v="3"/>
    <n v="200"/>
    <n v="130"/>
    <n v="90"/>
    <n v="40"/>
    <n v="407.8125"/>
    <n v="181.25"/>
    <n v="0"/>
    <n v="0"/>
    <n v="0"/>
    <n v="0"/>
    <n v="453.125"/>
    <n v="18.125"/>
    <n v="4.53125"/>
    <n v="9.0625"/>
    <n v="104.21875"/>
    <n v="0"/>
    <n v="0"/>
    <n v="0"/>
    <n v="589.0625"/>
    <n v="130"/>
    <n v="0"/>
    <n v="0"/>
    <n v="0"/>
    <n v="0"/>
    <n v="100"/>
    <n v="4"/>
    <n v="1"/>
    <n v="2"/>
    <n v="23"/>
    <n v="0"/>
    <n v="0"/>
    <n v="0"/>
    <n v="130"/>
    <x v="1"/>
    <s v="Decisión del directorio/propietarios de la empresa"/>
    <m/>
    <x v="0"/>
    <s v="Decisión del directorio/propietarios de la empresa"/>
    <m/>
    <x v="0"/>
    <m/>
    <m/>
    <x v="0"/>
    <m/>
    <m/>
    <x v="0"/>
    <m/>
    <m/>
    <x v="1"/>
    <m/>
    <n v="3322"/>
    <s v="VENDEDOR EXTERNO"/>
    <s v="No"/>
    <s v="No"/>
    <s v="Sí"/>
    <n v="5223"/>
    <s v="VENDEDOR DE SALON"/>
    <s v="Sí"/>
    <s v="No"/>
    <s v="Sí"/>
    <n v="5244"/>
    <s v="VENDEDOR CALL CENTER"/>
    <s v="Sí"/>
    <s v="No"/>
    <m/>
    <m/>
    <m/>
    <m/>
    <m/>
    <m/>
    <m/>
    <m/>
    <m/>
    <m/>
    <m/>
    <m/>
    <m/>
    <m/>
    <m/>
    <m/>
    <m/>
    <m/>
    <m/>
    <m/>
    <m/>
    <m/>
    <m/>
    <m/>
    <m/>
    <m/>
    <m/>
    <m/>
    <m/>
    <m/>
    <m/>
    <m/>
    <m/>
    <m/>
    <m/>
    <x v="1"/>
    <x v="1"/>
    <x v="0"/>
    <x v="0"/>
    <x v="0"/>
    <x v="0"/>
    <x v="0"/>
    <x v="1"/>
    <x v="1"/>
    <x v="0"/>
    <x v="0"/>
    <x v="1"/>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s v="Ferias de empleo"/>
    <m/>
    <s v="Contactos personales del empleador"/>
    <s v="Banco de currículos de la empresa"/>
    <m/>
    <m/>
    <x v="0"/>
    <x v="0"/>
    <x v="0"/>
    <x v="1"/>
    <x v="0"/>
    <x v="1"/>
    <x v="0"/>
    <x v="2"/>
    <x v="0"/>
    <x v="1"/>
    <s v="Ninguna"/>
    <m/>
    <m/>
    <m/>
    <m/>
    <m/>
    <m/>
    <x v="1"/>
    <m/>
    <m/>
    <x v="0"/>
    <m/>
    <m/>
    <m/>
    <x v="0"/>
    <x v="0"/>
    <x v="1"/>
    <x v="1"/>
    <x v="1"/>
    <x v="1"/>
    <m/>
    <m/>
    <x v="3"/>
    <s v="Probable"/>
    <s v="Poco probable"/>
    <s v="Probable"/>
    <s v="Probable"/>
    <s v="Probable"/>
    <x v="0"/>
    <s v="vendedores externos"/>
    <n v="3322"/>
    <n v="20"/>
    <n v="20"/>
    <n v="20"/>
    <n v="20"/>
    <n v="20"/>
    <s v="vededores por call center"/>
    <n v="5244"/>
    <n v="10"/>
    <n v="10"/>
    <n v="10"/>
    <n v="10"/>
    <n v="10"/>
    <s v="vendedores por redes sociales"/>
    <n v="5244"/>
    <n v="30"/>
    <n v="30"/>
    <n v="30"/>
    <n v="30"/>
    <n v="30"/>
    <m/>
    <m/>
    <m/>
    <m/>
    <m/>
    <m/>
    <m/>
    <m/>
    <m/>
    <m/>
    <m/>
    <m/>
    <m/>
    <m/>
    <x v="0"/>
    <m/>
    <m/>
    <m/>
    <m/>
    <m/>
    <m/>
    <m/>
    <m/>
    <m/>
    <x v="0"/>
    <x v="0"/>
    <x v="0"/>
    <x v="0"/>
    <x v="1"/>
    <x v="1"/>
    <x v="0"/>
    <x v="0"/>
    <m/>
    <x v="0"/>
    <s v="MEJORAMIENTO DE HABILIDADES DE LAS TECNICAS DE VENTA"/>
    <s v="Técnicas de ventas"/>
    <s v="VENDEDORES EXTERNOS, CALL CENTER Y VENDEDORES POR REDES"/>
    <n v="3322"/>
    <s v="MEJORAS DE HABILIDADES PARA CONCRETAR VENTAS"/>
    <s v="Técnicas de ventas"/>
    <s v="VENDEDORES DE SALON"/>
    <n v="5223"/>
    <s v="MEJORA EN HABILIDADES DE POST VENTA"/>
    <s v="Técnicas de procesos de postventa"/>
    <s v="ENCARGADO DE POST VENTA"/>
    <n v="4214"/>
    <m/>
    <m/>
    <m/>
    <m/>
    <m/>
    <m/>
    <m/>
    <m/>
    <m/>
    <m/>
    <m/>
    <m/>
    <s v="Si"/>
    <s v="Si"/>
    <s v="No"/>
    <m/>
    <m/>
    <m/>
    <x v="0"/>
    <s v="Importante"/>
    <s v="Importante"/>
    <s v="Importante"/>
    <s v="Muy importante"/>
    <s v="Importante"/>
    <s v="Muy importante"/>
    <s v="Muy importante"/>
    <s v="Ninguna"/>
    <m/>
    <x v="2"/>
    <x v="1"/>
    <x v="0"/>
    <x v="1"/>
    <x v="1"/>
    <x v="1"/>
    <x v="0"/>
    <x v="0"/>
    <x v="0"/>
    <x v="0"/>
    <x v="0"/>
    <x v="0"/>
    <m/>
    <s v="Jefe / Encargado (no propietario)"/>
    <m/>
    <n v="9"/>
    <n v="25"/>
    <s v="Completo"/>
    <m/>
    <m/>
    <m/>
    <m/>
    <m/>
    <m/>
    <m/>
    <s v="51 y más personas ocupadas"/>
    <s v="51 y más personas ocupadas"/>
    <x v="2"/>
    <s v="Comercio"/>
    <x v="0"/>
    <x v="0"/>
    <x v="1"/>
    <x v="0"/>
    <x v="1"/>
    <x v="0"/>
    <x v="0"/>
    <x v="0"/>
    <x v="0"/>
    <x v="0"/>
    <x v="1"/>
    <x v="1"/>
    <x v="0"/>
    <x v="1"/>
    <x v="0"/>
    <x v="0"/>
    <x v="0"/>
    <x v="0"/>
    <x v="0"/>
    <x v="1"/>
    <x v="1"/>
    <x v="0"/>
    <x v="1"/>
    <x v="0"/>
    <x v="0"/>
    <x v="0"/>
    <x v="0"/>
    <s v="VENTA"/>
    <s v="VENTA"/>
    <s v="VENTA"/>
    <m/>
    <m/>
    <m/>
    <s v="ADMINISTRACIÓN Y GESTIÓN"/>
    <s v="ADMINISTRACIÓN Y GESTIÓN"/>
    <s v="ADMINISTRACIÓN Y GESTIÓN"/>
    <m/>
    <m/>
    <m/>
    <n v="4.53125"/>
    <x v="2"/>
    <x v="1"/>
    <x v="0"/>
    <x v="0"/>
    <x v="0"/>
    <s v="Total"/>
  </r>
  <r>
    <n v="42878"/>
    <x v="0"/>
    <x v="0"/>
    <s v="Santisima Trinidad"/>
    <n v="25920"/>
    <s v="FABRICACION DE TORRES DE METAL PARA TENDIDO ELECTRICO"/>
    <s v="Industria"/>
    <s v="Manufactura"/>
    <s v="Medianas (31 a 50 personas ocupadas)"/>
    <n v="5062024"/>
    <n v="5"/>
    <s v="Junio"/>
    <s v="Año Resultado Final"/>
    <n v="14"/>
    <n v="31"/>
    <n v="16062024"/>
    <n v="16"/>
    <s v="Junio"/>
    <s v="Año Resultado Final"/>
    <n v="1981"/>
    <n v="42"/>
    <x v="1"/>
    <s v="FABRICACION DE TORRES DE METAL PARA TENDIDO ELECTRICO"/>
    <s v="Fabricación de productos metálicos para uso estructural"/>
    <s v="Único"/>
    <x v="0"/>
    <m/>
    <m/>
    <n v="42"/>
    <n v="42"/>
    <n v="41"/>
    <n v="1"/>
    <n v="469.6363636363655"/>
    <n v="11.454545454545499"/>
    <n v="0"/>
    <n v="0"/>
    <n v="0"/>
    <n v="0"/>
    <n v="114.54545454545499"/>
    <n v="0"/>
    <n v="229.09090909090997"/>
    <n v="0"/>
    <n v="91.636363636363996"/>
    <n v="45.818181818181998"/>
    <n v="0"/>
    <n v="0"/>
    <n v="481.090909090911"/>
    <n v="42"/>
    <n v="0"/>
    <n v="0"/>
    <n v="0"/>
    <n v="0"/>
    <n v="10"/>
    <n v="0"/>
    <n v="20"/>
    <n v="0"/>
    <n v="8"/>
    <n v="4"/>
    <n v="0"/>
    <n v="0"/>
    <n v="42"/>
    <x v="1"/>
    <s v="Convenio con organizaciones públicas"/>
    <m/>
    <x v="0"/>
    <s v="Convenio con organizaciones públicas"/>
    <m/>
    <x v="0"/>
    <m/>
    <m/>
    <x v="0"/>
    <m/>
    <m/>
    <x v="0"/>
    <m/>
    <m/>
    <x v="1"/>
    <m/>
    <n v="7212"/>
    <s v="SOLDADORES PARA MATERIA DE METAL"/>
    <s v="No"/>
    <s v="No"/>
    <s v="Sí"/>
    <n v="8332"/>
    <s v="CHOFER DE CAMIONES GRANDES"/>
    <s v="No"/>
    <s v="No"/>
    <s v="No"/>
    <m/>
    <m/>
    <m/>
    <m/>
    <m/>
    <m/>
    <m/>
    <m/>
    <m/>
    <m/>
    <m/>
    <m/>
    <m/>
    <m/>
    <m/>
    <m/>
    <m/>
    <m/>
    <m/>
    <m/>
    <m/>
    <m/>
    <m/>
    <m/>
    <m/>
    <m/>
    <m/>
    <m/>
    <m/>
    <m/>
    <m/>
    <m/>
    <m/>
    <m/>
    <m/>
    <m/>
    <m/>
    <m/>
    <m/>
    <x v="0"/>
    <x v="0"/>
    <x v="0"/>
    <x v="1"/>
    <x v="0"/>
    <x v="0"/>
    <x v="0"/>
    <x v="1"/>
    <x v="0"/>
    <x v="0"/>
    <x v="0"/>
    <x v="0"/>
    <x v="0"/>
    <m/>
    <m/>
    <m/>
    <m/>
    <s v="Servicio Público de Empleo del Ministerio de Trabajo"/>
    <s v="Redes de profesionales o egresados"/>
    <s v="Recomendaciones de trabajadores de la empresa u otros actores"/>
    <m/>
    <s v="Ferias de empleo"/>
    <m/>
    <m/>
    <m/>
    <m/>
    <m/>
    <x v="0"/>
    <x v="0"/>
    <x v="0"/>
    <x v="1"/>
    <x v="0"/>
    <x v="1"/>
    <x v="0"/>
    <x v="0"/>
    <x v="1"/>
    <x v="2"/>
    <s v="Ninguna"/>
    <m/>
    <m/>
    <m/>
    <m/>
    <m/>
    <m/>
    <x v="1"/>
    <m/>
    <m/>
    <x v="1"/>
    <m/>
    <m/>
    <m/>
    <x v="1"/>
    <x v="1"/>
    <x v="1"/>
    <x v="1"/>
    <x v="1"/>
    <x v="1"/>
    <m/>
    <m/>
    <x v="2"/>
    <s v="Poco probable"/>
    <s v="Poco probable"/>
    <s v="Poco probable"/>
    <s v="Probable"/>
    <s v="Probable"/>
    <x v="0"/>
    <s v="soldadores en metal"/>
    <n v="7212"/>
    <n v="0"/>
    <n v="0"/>
    <n v="0"/>
    <n v="4"/>
    <n v="4"/>
    <m/>
    <m/>
    <m/>
    <m/>
    <m/>
    <m/>
    <m/>
    <m/>
    <m/>
    <m/>
    <m/>
    <m/>
    <m/>
    <m/>
    <m/>
    <m/>
    <m/>
    <m/>
    <m/>
    <m/>
    <m/>
    <m/>
    <m/>
    <m/>
    <m/>
    <m/>
    <m/>
    <m/>
    <x v="0"/>
    <m/>
    <m/>
    <m/>
    <m/>
    <m/>
    <m/>
    <m/>
    <m/>
    <m/>
    <x v="1"/>
    <x v="1"/>
    <x v="1"/>
    <x v="1"/>
    <x v="1"/>
    <x v="0"/>
    <x v="0"/>
    <x v="0"/>
    <m/>
    <x v="0"/>
    <s v="NOVEDADES EN SOLDADURAS : DISEÑOS, ESTRUCTURAS U OTROS"/>
    <s v="Soldadura"/>
    <s v="SOLDADOR DE METAL"/>
    <n v="7212"/>
    <m/>
    <m/>
    <m/>
    <m/>
    <m/>
    <m/>
    <m/>
    <m/>
    <m/>
    <m/>
    <m/>
    <m/>
    <m/>
    <m/>
    <m/>
    <m/>
    <m/>
    <m/>
    <m/>
    <m/>
    <s v="No"/>
    <m/>
    <m/>
    <m/>
    <m/>
    <m/>
    <x v="0"/>
    <s v="Importante"/>
    <s v="Importante"/>
    <s v="Importante"/>
    <s v="Importante"/>
    <s v="Importante"/>
    <s v="Importante"/>
    <s v="Importante"/>
    <s v="Ninguna"/>
    <m/>
    <x v="1"/>
    <x v="2"/>
    <x v="0"/>
    <x v="1"/>
    <x v="0"/>
    <x v="1"/>
    <x v="0"/>
    <x v="0"/>
    <x v="0"/>
    <x v="0"/>
    <x v="0"/>
    <x v="0"/>
    <m/>
    <s v="Jefe / Encargado (no propietario)"/>
    <m/>
    <n v="22"/>
    <n v="22"/>
    <s v="Completo"/>
    <m/>
    <m/>
    <m/>
    <m/>
    <m/>
    <m/>
    <s v="NINGUNA"/>
    <s v="31 a 50 personas ocupadas"/>
    <s v="31 a 50 personas ocupadas"/>
    <x v="1"/>
    <s v="Manufactura"/>
    <x v="0"/>
    <x v="0"/>
    <x v="0"/>
    <x v="0"/>
    <x v="0"/>
    <x v="0"/>
    <x v="1"/>
    <x v="1"/>
    <x v="0"/>
    <x v="0"/>
    <x v="1"/>
    <x v="0"/>
    <x v="0"/>
    <x v="0"/>
    <x v="0"/>
    <x v="1"/>
    <x v="0"/>
    <x v="0"/>
    <x v="0"/>
    <x v="1"/>
    <x v="0"/>
    <x v="1"/>
    <x v="0"/>
    <x v="0"/>
    <x v="1"/>
    <x v="0"/>
    <x v="0"/>
    <s v="MECANICA Y METALES"/>
    <m/>
    <m/>
    <m/>
    <m/>
    <m/>
    <s v="MECANICA Y METALES"/>
    <m/>
    <m/>
    <m/>
    <m/>
    <m/>
    <n v="11.454545454545499"/>
    <x v="2"/>
    <x v="1"/>
    <x v="1"/>
    <x v="0"/>
    <x v="0"/>
    <s v="Total"/>
  </r>
  <r>
    <n v="42916"/>
    <x v="0"/>
    <x v="0"/>
    <s v="Santisima Trinidad"/>
    <n v="85102"/>
    <s v="SERVICIO DE ENSEÑANZA PRIMARIA"/>
    <s v="Servicio"/>
    <s v="Servicios a los hogares"/>
    <s v="Grandes (con 51 o más personas ocupadas)"/>
    <n v="5062024"/>
    <n v="5"/>
    <s v="Junio"/>
    <s v="Año Resultado Final"/>
    <n v="15"/>
    <n v="9"/>
    <n v="26072024"/>
    <n v="26"/>
    <s v="Julio"/>
    <s v="Año Resultado Final"/>
    <n v="1977"/>
    <n v="46"/>
    <x v="1"/>
    <s v="SERVICIO DE EDUCACION PRIMARIA"/>
    <s v="enseñanza prescolar, primaria"/>
    <s v="Único"/>
    <x v="0"/>
    <m/>
    <m/>
    <n v="175"/>
    <n v="175"/>
    <n v="40"/>
    <n v="135"/>
    <n v="317.03703703703718"/>
    <n v="1070.0000000000005"/>
    <n v="0"/>
    <n v="0"/>
    <n v="0"/>
    <n v="0"/>
    <n v="0"/>
    <n v="0"/>
    <n v="0"/>
    <n v="0"/>
    <n v="1188.8888888888896"/>
    <n v="0"/>
    <n v="198.14814814814824"/>
    <n v="0"/>
    <n v="1387.0370370370379"/>
    <n v="175"/>
    <n v="0"/>
    <n v="0"/>
    <n v="0"/>
    <n v="0"/>
    <n v="0"/>
    <n v="0"/>
    <n v="0"/>
    <n v="0"/>
    <n v="150"/>
    <n v="0"/>
    <n v="25"/>
    <n v="0"/>
    <n v="175"/>
    <x v="0"/>
    <m/>
    <m/>
    <x v="0"/>
    <s v="Decisión del directorio/propietarios de la empresa"/>
    <m/>
    <x v="0"/>
    <m/>
    <m/>
    <x v="0"/>
    <m/>
    <m/>
    <x v="0"/>
    <m/>
    <m/>
    <x v="1"/>
    <m/>
    <n v="2342"/>
    <s v="PROFESORAS AYUDANTE DE NIVEL INICIAL"/>
    <s v="Sí"/>
    <s v="No"/>
    <s v="Sí"/>
    <n v="2341"/>
    <s v="PROFESORA DE PRIMARIA"/>
    <s v="Sí"/>
    <s v="No"/>
    <s v="No"/>
    <m/>
    <m/>
    <m/>
    <m/>
    <m/>
    <m/>
    <m/>
    <m/>
    <m/>
    <m/>
    <m/>
    <m/>
    <m/>
    <m/>
    <m/>
    <m/>
    <m/>
    <m/>
    <m/>
    <m/>
    <m/>
    <m/>
    <m/>
    <m/>
    <m/>
    <m/>
    <m/>
    <m/>
    <m/>
    <m/>
    <m/>
    <m/>
    <m/>
    <m/>
    <m/>
    <m/>
    <m/>
    <m/>
    <m/>
    <x v="1"/>
    <x v="0"/>
    <x v="1"/>
    <x v="0"/>
    <x v="0"/>
    <x v="0"/>
    <x v="0"/>
    <x v="1"/>
    <x v="1"/>
    <x v="0"/>
    <x v="0"/>
    <x v="0"/>
    <x v="0"/>
    <m/>
    <m/>
    <m/>
    <m/>
    <m/>
    <m/>
    <m/>
    <s v="Contratación de empresas de reclutamiento"/>
    <m/>
    <m/>
    <m/>
    <s v="Banco de currículos de la empresa"/>
    <m/>
    <m/>
    <x v="0"/>
    <x v="0"/>
    <x v="0"/>
    <x v="1"/>
    <x v="0"/>
    <x v="1"/>
    <x v="0"/>
    <x v="0"/>
    <x v="1"/>
    <x v="1"/>
    <s v="Ninguna"/>
    <m/>
    <m/>
    <m/>
    <m/>
    <m/>
    <m/>
    <x v="1"/>
    <m/>
    <m/>
    <x v="1"/>
    <m/>
    <m/>
    <m/>
    <x v="1"/>
    <x v="1"/>
    <x v="1"/>
    <x v="1"/>
    <x v="1"/>
    <x v="1"/>
    <m/>
    <m/>
    <x v="2"/>
    <s v="Poco probable"/>
    <s v="Poco probable"/>
    <s v="Poco probable"/>
    <s v="Muy probable"/>
    <s v="Muy probable"/>
    <x v="0"/>
    <s v="profesora de primaria"/>
    <n v="2341"/>
    <n v="6"/>
    <n v="6"/>
    <n v="6"/>
    <n v="6"/>
    <n v="6"/>
    <m/>
    <m/>
    <m/>
    <m/>
    <m/>
    <m/>
    <m/>
    <m/>
    <m/>
    <m/>
    <m/>
    <m/>
    <m/>
    <m/>
    <m/>
    <m/>
    <m/>
    <m/>
    <m/>
    <m/>
    <m/>
    <m/>
    <m/>
    <m/>
    <m/>
    <m/>
    <m/>
    <m/>
    <x v="0"/>
    <m/>
    <m/>
    <m/>
    <m/>
    <m/>
    <m/>
    <m/>
    <m/>
    <m/>
    <x v="1"/>
    <x v="1"/>
    <x v="0"/>
    <x v="0"/>
    <x v="0"/>
    <x v="1"/>
    <x v="0"/>
    <x v="0"/>
    <m/>
    <x v="0"/>
    <s v="LENGUA INGLESA PARA EL DESARROLLO  LOS DOCENTES."/>
    <s v="Idioma inglés básico"/>
    <s v="DOCENTE PRIMARIA"/>
    <n v="2341"/>
    <m/>
    <m/>
    <m/>
    <m/>
    <m/>
    <m/>
    <m/>
    <m/>
    <m/>
    <m/>
    <m/>
    <m/>
    <m/>
    <m/>
    <m/>
    <m/>
    <m/>
    <m/>
    <m/>
    <m/>
    <s v="No"/>
    <m/>
    <m/>
    <m/>
    <m/>
    <m/>
    <x v="1"/>
    <s v="Muy importante"/>
    <s v="Muy importante"/>
    <s v="Muy importante"/>
    <s v="Muy importante"/>
    <s v="Importante"/>
    <s v="Muy importante"/>
    <s v="Muy importante"/>
    <s v="Ninguna"/>
    <m/>
    <x v="2"/>
    <x v="2"/>
    <x v="0"/>
    <x v="0"/>
    <x v="2"/>
    <x v="0"/>
    <x v="1"/>
    <x v="1"/>
    <x v="1"/>
    <x v="0"/>
    <x v="0"/>
    <x v="0"/>
    <m/>
    <s v="Administrador/Contador"/>
    <m/>
    <n v="9"/>
    <n v="9"/>
    <s v="Completo"/>
    <m/>
    <m/>
    <m/>
    <m/>
    <m/>
    <m/>
    <m/>
    <s v="51 y más personas ocupadas"/>
    <s v="51 y más personas ocupadas"/>
    <x v="0"/>
    <s v="Servicios a los hogares"/>
    <x v="0"/>
    <x v="1"/>
    <x v="0"/>
    <x v="0"/>
    <x v="0"/>
    <x v="0"/>
    <x v="0"/>
    <x v="0"/>
    <x v="0"/>
    <x v="0"/>
    <x v="0"/>
    <x v="0"/>
    <x v="0"/>
    <x v="0"/>
    <x v="0"/>
    <x v="0"/>
    <x v="0"/>
    <x v="0"/>
    <x v="0"/>
    <x v="0"/>
    <x v="0"/>
    <x v="1"/>
    <x v="0"/>
    <x v="0"/>
    <x v="0"/>
    <x v="0"/>
    <x v="0"/>
    <s v="IDIOMAS"/>
    <m/>
    <m/>
    <m/>
    <m/>
    <m/>
    <s v="IDIOMAS"/>
    <m/>
    <m/>
    <m/>
    <m/>
    <m/>
    <n v="7.92592592592593"/>
    <x v="1"/>
    <x v="1"/>
    <x v="1"/>
    <x v="0"/>
    <x v="0"/>
    <s v="Total"/>
  </r>
  <r>
    <n v="43946"/>
    <x v="0"/>
    <x v="0"/>
    <s v="Santisima Trinidad"/>
    <n v="42100"/>
    <s v="ACTIVIDADES DE CONSTRUCCION DE OBRAS VIALES"/>
    <s v="Industria"/>
    <s v="Construcción"/>
    <s v="Grandes (con 51 o más personas ocupadas)"/>
    <n v="5062024"/>
    <n v="5"/>
    <s v="Junio"/>
    <s v="Año Resultado Final"/>
    <n v="10"/>
    <n v="49"/>
    <n v="16062024"/>
    <n v="16"/>
    <s v="Junio"/>
    <s v="Año Resultado Final"/>
    <n v="1988"/>
    <n v="35"/>
    <x v="1"/>
    <s v="ACTIVIDAD DE CONSTRUCCIÓN DE OBRAS VIALES"/>
    <s v="Construcción de carreteras y vías férreas, puentes y túneles"/>
    <s v="Único"/>
    <x v="0"/>
    <m/>
    <m/>
    <n v="19"/>
    <n v="19"/>
    <n v="13"/>
    <n v="6"/>
    <n v="103.72340425531917"/>
    <n v="47.872340425531924"/>
    <n v="0"/>
    <n v="0"/>
    <n v="0"/>
    <n v="0"/>
    <n v="7.9787234042553203"/>
    <n v="0"/>
    <n v="0"/>
    <n v="0"/>
    <n v="143.61702127659578"/>
    <n v="0"/>
    <n v="0"/>
    <n v="0"/>
    <n v="151.59574468085108"/>
    <n v="19"/>
    <n v="0"/>
    <n v="0"/>
    <n v="0"/>
    <n v="0"/>
    <n v="1"/>
    <n v="0"/>
    <n v="0"/>
    <n v="0"/>
    <n v="18"/>
    <n v="0"/>
    <n v="0"/>
    <n v="0"/>
    <n v="19"/>
    <x v="0"/>
    <m/>
    <m/>
    <x v="0"/>
    <s v="Decisión del directorio/propietarios de la empresa"/>
    <m/>
    <x v="0"/>
    <m/>
    <m/>
    <x v="0"/>
    <m/>
    <m/>
    <x v="0"/>
    <m/>
    <m/>
    <x v="1"/>
    <m/>
    <n v="4311"/>
    <s v="AUXILIAR CONTABILIDAD"/>
    <s v="No"/>
    <s v="Sí"/>
    <s v="Sí"/>
    <n v="4419"/>
    <s v="AUXILIAR ADMINISTRATIVA"/>
    <s v="Sí"/>
    <s v="No"/>
    <s v="No"/>
    <m/>
    <m/>
    <m/>
    <m/>
    <s v="Candidatos sin capacitación o habilidades técnicas necesarios"/>
    <m/>
    <m/>
    <s v="Candidatos con falt de experiencia laboral"/>
    <m/>
    <m/>
    <m/>
    <m/>
    <m/>
    <m/>
    <m/>
    <m/>
    <m/>
    <m/>
    <m/>
    <m/>
    <m/>
    <m/>
    <m/>
    <m/>
    <m/>
    <m/>
    <m/>
    <m/>
    <m/>
    <m/>
    <s v="Reasignar / redefinir los puestos de trabajo existentes"/>
    <m/>
    <m/>
    <m/>
    <m/>
    <m/>
    <m/>
    <m/>
    <m/>
    <x v="0"/>
    <x v="0"/>
    <x v="0"/>
    <x v="0"/>
    <x v="0"/>
    <x v="0"/>
    <x v="0"/>
    <x v="1"/>
    <x v="1"/>
    <x v="0"/>
    <x v="0"/>
    <x v="0"/>
    <x v="0"/>
    <m/>
    <m/>
    <m/>
    <s v="Redes sociales de la empresa (Facebook, Twitter, Instagram, etc)"/>
    <m/>
    <m/>
    <m/>
    <m/>
    <m/>
    <m/>
    <m/>
    <m/>
    <m/>
    <m/>
    <x v="0"/>
    <x v="0"/>
    <x v="0"/>
    <x v="1"/>
    <x v="0"/>
    <x v="2"/>
    <x v="0"/>
    <x v="0"/>
    <x v="1"/>
    <x v="1"/>
    <s v="Ninguna"/>
    <m/>
    <m/>
    <m/>
    <m/>
    <m/>
    <m/>
    <x v="1"/>
    <m/>
    <m/>
    <x v="1"/>
    <m/>
    <m/>
    <m/>
    <x v="1"/>
    <x v="1"/>
    <x v="1"/>
    <x v="1"/>
    <x v="1"/>
    <x v="1"/>
    <m/>
    <m/>
    <x v="2"/>
    <s v="Poco probable"/>
    <s v="Poco probable"/>
    <s v="Poco probable"/>
    <s v="Probable"/>
    <s v="Probable"/>
    <x v="0"/>
    <s v="AUXILIAR ADMINISTRATIVA"/>
    <n v="4419"/>
    <n v="10"/>
    <n v="5"/>
    <n v="10"/>
    <n v="10"/>
    <n v="10"/>
    <m/>
    <m/>
    <m/>
    <m/>
    <m/>
    <m/>
    <m/>
    <m/>
    <m/>
    <m/>
    <m/>
    <m/>
    <m/>
    <m/>
    <m/>
    <m/>
    <m/>
    <m/>
    <m/>
    <m/>
    <m/>
    <m/>
    <m/>
    <m/>
    <m/>
    <m/>
    <m/>
    <m/>
    <x v="0"/>
    <m/>
    <m/>
    <m/>
    <m/>
    <m/>
    <m/>
    <m/>
    <m/>
    <m/>
    <x v="1"/>
    <x v="1"/>
    <x v="1"/>
    <x v="1"/>
    <x v="0"/>
    <x v="0"/>
    <x v="0"/>
    <x v="1"/>
    <m/>
    <x v="0"/>
    <s v="OBRAS VIALES, PAVIMENTACION ,ASFALTO Y OTROS"/>
    <s v="Operación y mantenimiento de maquinarias de la construcción"/>
    <s v="OPERARIOS DE OBRAS"/>
    <n v="8342"/>
    <s v="CONOCIMIENTO AVANZADO EN ADMINISTRACIÓN, LEYES LABORALES"/>
    <s v="Operaciones auxiliares de servicios administrativos"/>
    <s v="AUXILIAR ADMINISTRATIVA"/>
    <n v="4419"/>
    <m/>
    <m/>
    <m/>
    <m/>
    <m/>
    <m/>
    <m/>
    <m/>
    <m/>
    <m/>
    <m/>
    <m/>
    <m/>
    <m/>
    <m/>
    <m/>
    <s v="Si"/>
    <s v="No"/>
    <m/>
    <m/>
    <m/>
    <m/>
    <x v="1"/>
    <s v="Importante"/>
    <s v="Importante"/>
    <s v="Importante"/>
    <s v="Importante"/>
    <s v="Importante"/>
    <s v="Importante"/>
    <s v="Importante"/>
    <s v="Ninguna"/>
    <m/>
    <x v="2"/>
    <x v="2"/>
    <x v="0"/>
    <x v="2"/>
    <x v="2"/>
    <x v="2"/>
    <x v="1"/>
    <x v="0"/>
    <x v="1"/>
    <x v="1"/>
    <x v="0"/>
    <x v="0"/>
    <m/>
    <s v="Administrador/Contador"/>
    <m/>
    <n v="22"/>
    <n v="19"/>
    <s v="Completo"/>
    <m/>
    <m/>
    <m/>
    <m/>
    <m/>
    <m/>
    <s v="NINGUNA"/>
    <s v="11 a 30 personas ocupadas"/>
    <s v="11 a 30 personas ocupadas"/>
    <x v="1"/>
    <s v="Construcción"/>
    <x v="0"/>
    <x v="0"/>
    <x v="0"/>
    <x v="1"/>
    <x v="0"/>
    <x v="0"/>
    <x v="0"/>
    <x v="0"/>
    <x v="0"/>
    <x v="0"/>
    <x v="1"/>
    <x v="0"/>
    <x v="1"/>
    <x v="0"/>
    <x v="0"/>
    <x v="0"/>
    <x v="0"/>
    <x v="0"/>
    <x v="0"/>
    <x v="1"/>
    <x v="0"/>
    <x v="0"/>
    <x v="0"/>
    <x v="0"/>
    <x v="0"/>
    <x v="1"/>
    <x v="0"/>
    <s v="CONSTRUCCIÓN"/>
    <s v="LEYES LABORALES, JUDICIALES, TRIBUTARIAS"/>
    <m/>
    <m/>
    <m/>
    <m/>
    <s v="CONSTRUCCIÓN"/>
    <s v="ADMINISTRACIÓN Y GESTIÓN"/>
    <m/>
    <m/>
    <m/>
    <m/>
    <n v="7.9787234042553203"/>
    <x v="2"/>
    <x v="2"/>
    <x v="1"/>
    <x v="2"/>
    <x v="0"/>
    <s v="Total"/>
  </r>
  <r>
    <n v="44123"/>
    <x v="0"/>
    <x v="0"/>
    <s v="Santisima Trinidad"/>
    <n v="20110"/>
    <s v="FABRICACION DE SUSTANCIAS QUIMICAS PARA LA ELABORACION DE PRODUCTOS DE LIMPIEZA"/>
    <s v="Industria"/>
    <s v="Manufactura"/>
    <s v="Grandes (con 51 o más personas ocupadas)"/>
    <n v="15072024"/>
    <n v="15"/>
    <s v="Julio"/>
    <s v="Año Resultado Final"/>
    <n v="8"/>
    <n v="58"/>
    <n v="26072024"/>
    <n v="26"/>
    <s v="Julio"/>
    <s v="Año Resultado Final"/>
    <n v="1974"/>
    <n v="49"/>
    <x v="1"/>
    <s v="FABRICACIÓN DE SUSTANCIAS QUIMICAS ECONOMICAS DE PRODUCTOS DE LIMPIEZA"/>
    <s v="Fabricación de otros productos químicos n.c.p."/>
    <s v="Casa Matriz"/>
    <x v="1"/>
    <n v="2"/>
    <n v="2"/>
    <n v="150"/>
    <n v="150"/>
    <n v="137"/>
    <n v="13"/>
    <n v="642.84615384615347"/>
    <n v="60.999999999999972"/>
    <n v="0"/>
    <n v="0"/>
    <n v="0"/>
    <n v="0"/>
    <n v="220.53846153846143"/>
    <n v="14.07692307692307"/>
    <n v="248.69230769230757"/>
    <n v="0"/>
    <n v="126.69230769230762"/>
    <n v="46.923076923076898"/>
    <n v="37.538461538461519"/>
    <n v="9.3846153846153797"/>
    <n v="703.84615384615347"/>
    <n v="150"/>
    <n v="0"/>
    <n v="0"/>
    <n v="0"/>
    <n v="0"/>
    <n v="47"/>
    <n v="3"/>
    <n v="53"/>
    <n v="0"/>
    <n v="27"/>
    <n v="10"/>
    <n v="8"/>
    <n v="2"/>
    <n v="150"/>
    <x v="1"/>
    <s v="Convenio con organizaciones públicas"/>
    <m/>
    <x v="0"/>
    <s v="Convenio con organizaciones públicas"/>
    <m/>
    <x v="0"/>
    <m/>
    <m/>
    <x v="0"/>
    <m/>
    <m/>
    <x v="0"/>
    <m/>
    <m/>
    <x v="1"/>
    <m/>
    <n v="8131"/>
    <s v="OPERARIO DE MAQUINA (DESPACHANTE)"/>
    <s v="Sí"/>
    <s v="No"/>
    <s v="Sí"/>
    <n v="9112"/>
    <s v="LIMPIADORA DE PLANTA"/>
    <s v="Sí"/>
    <s v="No"/>
    <s v="Sí"/>
    <n v="4416"/>
    <s v="ASISTENTE DE RECURSOS HUMANOS"/>
    <s v="Sí"/>
    <s v="Sí"/>
    <m/>
    <m/>
    <m/>
    <m/>
    <m/>
    <m/>
    <m/>
    <m/>
    <m/>
    <m/>
    <m/>
    <m/>
    <m/>
    <m/>
    <m/>
    <m/>
    <m/>
    <m/>
    <m/>
    <s v="Candidatos con falt de experiencia laboral"/>
    <s v="Candidatos que no aceptaron las condiciones laborales ofrecidas (ubicación, horario, remuneración)"/>
    <m/>
    <m/>
    <m/>
    <s v="Aumentar la remuneración para hacer la vacante más atractiva"/>
    <m/>
    <m/>
    <m/>
    <m/>
    <m/>
    <m/>
    <s v="Aumentar los esfuerzos en el reclutamiento (más divulgación de la vacante, más bolsas de empleo)"/>
    <m/>
    <m/>
    <m/>
    <x v="1"/>
    <x v="1"/>
    <x v="1"/>
    <x v="0"/>
    <x v="0"/>
    <x v="0"/>
    <x v="0"/>
    <x v="1"/>
    <x v="1"/>
    <x v="0"/>
    <x v="0"/>
    <x v="0"/>
    <x v="0"/>
    <m/>
    <m/>
    <m/>
    <s v="Redes sociales de la empresa (Facebook, Twitter, Instagram, etc)"/>
    <m/>
    <m/>
    <s v="Recomendaciones de trabajadores de la empresa u otros actores"/>
    <s v="Contratación de empresas de reclutamiento"/>
    <m/>
    <m/>
    <m/>
    <m/>
    <m/>
    <m/>
    <x v="0"/>
    <x v="0"/>
    <x v="0"/>
    <x v="1"/>
    <x v="0"/>
    <x v="1"/>
    <x v="0"/>
    <x v="1"/>
    <x v="2"/>
    <x v="2"/>
    <s v="Ninguna"/>
    <m/>
    <m/>
    <m/>
    <m/>
    <m/>
    <m/>
    <x v="1"/>
    <m/>
    <s v="Transformación de competencia"/>
    <x v="1"/>
    <m/>
    <m/>
    <m/>
    <x v="0"/>
    <x v="1"/>
    <x v="1"/>
    <x v="1"/>
    <x v="0"/>
    <x v="1"/>
    <m/>
    <m/>
    <x v="2"/>
    <s v="Probable"/>
    <s v="Poco probable"/>
    <s v="Poco probable"/>
    <s v="Probable"/>
    <s v="Probable"/>
    <x v="0"/>
    <s v="ingeniero químico ( jefe de producción)"/>
    <n v="2145"/>
    <n v="1"/>
    <n v="1"/>
    <n v="1"/>
    <n v="1"/>
    <n v="1"/>
    <s v="ingeniero eléctrico"/>
    <n v="2151"/>
    <n v="1"/>
    <n v="1"/>
    <n v="0"/>
    <n v="0"/>
    <n v="0"/>
    <s v="operarios maquinas para la preparacion de sustancias quimicas para su empaque"/>
    <n v="8131"/>
    <n v="2"/>
    <n v="2"/>
    <n v="2"/>
    <n v="2"/>
    <n v="2"/>
    <s v="operador de maquina (despachante)"/>
    <n v="8131"/>
    <n v="1"/>
    <n v="1"/>
    <n v="1"/>
    <n v="0"/>
    <n v="0"/>
    <s v="auxiliar en contabilidad"/>
    <n v="4311"/>
    <n v="1"/>
    <n v="1"/>
    <n v="0"/>
    <n v="0"/>
    <n v="0"/>
    <x v="0"/>
    <m/>
    <m/>
    <m/>
    <m/>
    <m/>
    <m/>
    <m/>
    <m/>
    <m/>
    <x v="1"/>
    <x v="0"/>
    <x v="0"/>
    <x v="0"/>
    <x v="0"/>
    <x v="1"/>
    <x v="0"/>
    <x v="0"/>
    <m/>
    <x v="0"/>
    <s v="MANEJO DE EXCEL AVANZADO"/>
    <s v="Microsoft Excel básico y avanzado"/>
    <s v="AUXILIAR DE RECURSO HUMANO, TESORERIA, ADMINISTRATIVA"/>
    <n v="4419"/>
    <s v="MANEJO DE MONTACARGA"/>
    <s v="Operación y mantenimiento de maquinarias industriales"/>
    <s v="OPERADOR DE MAQUINA DESPACHANTE"/>
    <n v="8131"/>
    <s v="ANALISIS DE CREDITO COMERCIALES Y PERSONALES"/>
    <s v="OTROS"/>
    <s v="ASESOR DE VENTAS Y TESORERIA"/>
    <n v="2431"/>
    <s v="ATENCION AL CLIENTE"/>
    <s v="Técnicas de recepción y atención al cliente"/>
    <s v="RECEPCIONISTA"/>
    <n v="4226"/>
    <s v="TECNICAS DE SOLDADURA"/>
    <s v="Soldadura"/>
    <s v="SOLDADOR"/>
    <n v="7212"/>
    <s v="MANEJO DE PALA"/>
    <s v="Operación y mantenimiento de maquinarias industriales"/>
    <s v="OPERARIO DE MAQUINA (TRACTORISTA)"/>
    <n v="8343"/>
    <s v="Si"/>
    <s v="Si"/>
    <s v="Si"/>
    <s v="Si"/>
    <s v="Si"/>
    <s v="No"/>
    <x v="0"/>
    <s v="Importante"/>
    <s v="Importante"/>
    <s v="Muy importante"/>
    <s v="Muy importante"/>
    <s v="Importante"/>
    <s v="Muy importante"/>
    <s v="Muy importante"/>
    <s v="Ninguna"/>
    <m/>
    <x v="0"/>
    <x v="1"/>
    <x v="1"/>
    <x v="1"/>
    <x v="1"/>
    <x v="0"/>
    <x v="0"/>
    <x v="0"/>
    <x v="0"/>
    <x v="0"/>
    <x v="0"/>
    <x v="0"/>
    <m/>
    <s v="Jefe / Encargado (no propietario)"/>
    <m/>
    <n v="8"/>
    <n v="51"/>
    <s v="Completo"/>
    <m/>
    <m/>
    <m/>
    <m/>
    <m/>
    <m/>
    <m/>
    <s v="51 y más personas ocupadas"/>
    <s v="51 y más personas ocupadas"/>
    <x v="1"/>
    <s v="Manufactura"/>
    <x v="0"/>
    <x v="0"/>
    <x v="0"/>
    <x v="1"/>
    <x v="0"/>
    <x v="0"/>
    <x v="0"/>
    <x v="1"/>
    <x v="1"/>
    <x v="0"/>
    <x v="0"/>
    <x v="0"/>
    <x v="1"/>
    <x v="0"/>
    <x v="0"/>
    <x v="0"/>
    <x v="1"/>
    <x v="0"/>
    <x v="0"/>
    <x v="0"/>
    <x v="0"/>
    <x v="0"/>
    <x v="0"/>
    <x v="0"/>
    <x v="1"/>
    <x v="1"/>
    <x v="0"/>
    <s v="OFIMATICA"/>
    <s v="USO Y REPARACIÓN DE MAQUINARIAS, HERRAMIENTAS Y EQUIPOS"/>
    <s v="ANÁLISIS DE CRÉDITO"/>
    <s v="ATENCIÓN AL CLIENTE, RECEPCIÓN"/>
    <s v="MECANICA Y METALES"/>
    <s v="USO Y REPARACIÓN DE MAQUINARIAS, HERRAMIENTAS Y EQUIPOS"/>
    <s v="TIC"/>
    <s v="USO Y REPARACIÓN DE MAQUINARIAS, HERRAMIENTAS Y EQUIPOS"/>
    <s v="ADMINISTRACIÓN Y GESTIÓN"/>
    <s v="ADMINISTRACIÓN Y GESTIÓN"/>
    <s v="MECANICA Y METALES"/>
    <s v="USO Y REPARACIÓN DE MAQUINARIAS, HERRAMIENTAS Y EQUIPOS"/>
    <n v="4.6923076923076898"/>
    <x v="1"/>
    <x v="2"/>
    <x v="0"/>
    <x v="0"/>
    <x v="0"/>
    <s v="Total"/>
  </r>
  <r>
    <n v="44619"/>
    <x v="0"/>
    <x v="0"/>
    <s v="Santisima Trinidad"/>
    <n v="31001"/>
    <s v="FABRICACION DE MUEBLES DE MADERA"/>
    <s v="Industria"/>
    <s v="Manufactura"/>
    <s v="Pequeñas (11 a 30 personas ocupadas)"/>
    <n v="5062024"/>
    <n v="5"/>
    <s v="Junio"/>
    <s v="Año Resultado Final"/>
    <n v="10"/>
    <n v="24"/>
    <n v="17072024"/>
    <n v="17"/>
    <s v="Julio"/>
    <s v="Año Resultado Final"/>
    <n v="1979"/>
    <n v="44"/>
    <x v="1"/>
    <s v="FABRICACION DE MOVILIARIRIO DE MADERA"/>
    <s v="Fabricación de muebles de madera"/>
    <s v="Único"/>
    <x v="0"/>
    <m/>
    <m/>
    <n v="20"/>
    <n v="20"/>
    <n v="18"/>
    <n v="2"/>
    <n v="143.61702127659578"/>
    <n v="15.957446808510641"/>
    <n v="7.9787234042553203"/>
    <n v="0"/>
    <n v="0"/>
    <n v="0"/>
    <n v="111.70212765957449"/>
    <n v="15.957446808510641"/>
    <n v="7.9787234042553203"/>
    <n v="0"/>
    <n v="15.957446808510641"/>
    <n v="0"/>
    <n v="0"/>
    <n v="0"/>
    <n v="159.57446808510642"/>
    <n v="20"/>
    <n v="1"/>
    <n v="0"/>
    <n v="0"/>
    <n v="0"/>
    <n v="14"/>
    <n v="2"/>
    <n v="1"/>
    <n v="0"/>
    <n v="2"/>
    <n v="0"/>
    <n v="0"/>
    <n v="0"/>
    <n v="20"/>
    <x v="1"/>
    <s v="Decisión del directorio/propietarios de la empresa"/>
    <m/>
    <x v="0"/>
    <s v="Decisión del directorio/propietarios de la empresa"/>
    <m/>
    <x v="0"/>
    <m/>
    <m/>
    <x v="0"/>
    <m/>
    <m/>
    <x v="0"/>
    <m/>
    <m/>
    <x v="1"/>
    <m/>
    <n v="7522"/>
    <s v="AYUDANTE DE CARPINTERÍAS DE MUEBLES DE MADERA"/>
    <s v="Sí"/>
    <s v="No"/>
    <s v="Sí"/>
    <n v="8322"/>
    <s v="CHOFER DE CAMIONETAS"/>
    <s v="Sí"/>
    <s v="No"/>
    <s v="No"/>
    <m/>
    <m/>
    <m/>
    <m/>
    <m/>
    <m/>
    <m/>
    <m/>
    <m/>
    <m/>
    <m/>
    <m/>
    <m/>
    <m/>
    <m/>
    <m/>
    <m/>
    <m/>
    <m/>
    <m/>
    <m/>
    <m/>
    <m/>
    <m/>
    <m/>
    <m/>
    <m/>
    <m/>
    <m/>
    <m/>
    <m/>
    <m/>
    <m/>
    <m/>
    <m/>
    <m/>
    <m/>
    <m/>
    <m/>
    <x v="1"/>
    <x v="0"/>
    <x v="0"/>
    <x v="0"/>
    <x v="0"/>
    <x v="0"/>
    <x v="0"/>
    <x v="1"/>
    <x v="0"/>
    <x v="0"/>
    <x v="1"/>
    <x v="0"/>
    <x v="0"/>
    <m/>
    <m/>
    <m/>
    <m/>
    <m/>
    <m/>
    <s v="Recomendaciones de trabajadores de la empresa u otros actores"/>
    <m/>
    <m/>
    <m/>
    <s v="Contactos personales del empleador"/>
    <m/>
    <m/>
    <m/>
    <x v="0"/>
    <x v="0"/>
    <x v="0"/>
    <x v="1"/>
    <x v="2"/>
    <x v="2"/>
    <x v="2"/>
    <x v="0"/>
    <x v="1"/>
    <x v="2"/>
    <s v="Ninguna"/>
    <m/>
    <m/>
    <m/>
    <m/>
    <m/>
    <m/>
    <x v="1"/>
    <s v="Transformación de competencia"/>
    <m/>
    <x v="1"/>
    <m/>
    <m/>
    <m/>
    <x v="1"/>
    <x v="1"/>
    <x v="1"/>
    <x v="1"/>
    <x v="1"/>
    <x v="0"/>
    <m/>
    <m/>
    <x v="0"/>
    <s v="Poco probable"/>
    <s v="Poco probable"/>
    <s v="Probable"/>
    <s v="Probable"/>
    <s v="Muy probable"/>
    <x v="0"/>
    <s v="montadores de muebles (colocadores)"/>
    <n v="7522"/>
    <n v="10"/>
    <n v="0"/>
    <n v="0"/>
    <n v="0"/>
    <n v="0"/>
    <m/>
    <m/>
    <m/>
    <m/>
    <m/>
    <m/>
    <m/>
    <m/>
    <m/>
    <m/>
    <m/>
    <m/>
    <m/>
    <m/>
    <m/>
    <m/>
    <m/>
    <m/>
    <m/>
    <m/>
    <m/>
    <m/>
    <m/>
    <m/>
    <m/>
    <m/>
    <m/>
    <m/>
    <x v="0"/>
    <m/>
    <m/>
    <m/>
    <m/>
    <m/>
    <m/>
    <m/>
    <m/>
    <m/>
    <x v="1"/>
    <x v="0"/>
    <x v="1"/>
    <x v="1"/>
    <x v="1"/>
    <x v="0"/>
    <x v="0"/>
    <x v="0"/>
    <m/>
    <x v="0"/>
    <s v="MAQUINAS DE SECCIONADORA, LAMINADORA Y PEGADORA"/>
    <s v="Operación y mantenimiento de maquinarias industriales"/>
    <s v="AYUDANTE DE CARPINTERIA"/>
    <n v="7522"/>
    <m/>
    <m/>
    <m/>
    <m/>
    <m/>
    <m/>
    <m/>
    <m/>
    <m/>
    <m/>
    <m/>
    <m/>
    <m/>
    <m/>
    <m/>
    <m/>
    <m/>
    <m/>
    <m/>
    <m/>
    <s v="No"/>
    <m/>
    <m/>
    <m/>
    <m/>
    <m/>
    <x v="0"/>
    <s v="Importante"/>
    <s v="Muy importante"/>
    <s v="Muy importante"/>
    <s v="Poco importante"/>
    <s v="Muy importante"/>
    <s v="Muy importante"/>
    <s v="Muy importante"/>
    <s v="Ninguna"/>
    <m/>
    <x v="2"/>
    <x v="1"/>
    <x v="1"/>
    <x v="0"/>
    <x v="0"/>
    <x v="0"/>
    <x v="0"/>
    <x v="0"/>
    <x v="0"/>
    <x v="0"/>
    <x v="0"/>
    <x v="0"/>
    <m/>
    <s v="Dueño o propietario"/>
    <m/>
    <n v="7"/>
    <n v="46"/>
    <s v="Completo"/>
    <m/>
    <m/>
    <m/>
    <m/>
    <m/>
    <m/>
    <m/>
    <s v="11 a 30 personas ocupadas"/>
    <s v="11 a 30 personas ocupadas"/>
    <x v="1"/>
    <s v="Manufactura"/>
    <x v="0"/>
    <x v="0"/>
    <x v="0"/>
    <x v="0"/>
    <x v="0"/>
    <x v="0"/>
    <x v="1"/>
    <x v="1"/>
    <x v="0"/>
    <x v="0"/>
    <x v="1"/>
    <x v="0"/>
    <x v="0"/>
    <x v="0"/>
    <x v="0"/>
    <x v="1"/>
    <x v="0"/>
    <x v="0"/>
    <x v="0"/>
    <x v="1"/>
    <x v="0"/>
    <x v="1"/>
    <x v="0"/>
    <x v="0"/>
    <x v="1"/>
    <x v="0"/>
    <x v="0"/>
    <s v="USO Y REPARACIÓN DE MAQUINARIAS, HERRAMIENTAS Y EQUIPOS"/>
    <m/>
    <m/>
    <m/>
    <m/>
    <m/>
    <s v="USO Y REPARACIÓN DE MAQUINARIAS, HERRAMIENTAS Y EQUIPOS"/>
    <m/>
    <m/>
    <m/>
    <m/>
    <m/>
    <n v="7.9787234042553203"/>
    <x v="1"/>
    <x v="1"/>
    <x v="0"/>
    <x v="0"/>
    <x v="0"/>
    <s v="Total"/>
  </r>
  <r>
    <n v="158484"/>
    <x v="0"/>
    <x v="1"/>
    <s v="Areguá"/>
    <n v="10911"/>
    <s v="ELABORACION DE MASAS DULCES"/>
    <s v="Industria"/>
    <s v="Manufactura"/>
    <s v="Micro (5 a 10 personas ocupadas)"/>
    <n v="21062024"/>
    <n v="21"/>
    <s v="Junio"/>
    <s v="Año Resultado Final"/>
    <n v="10"/>
    <n v="55"/>
    <n v="21062024"/>
    <n v="21"/>
    <s v="Junio"/>
    <s v="Año Resultado Final"/>
    <n v="1976"/>
    <n v="47"/>
    <x v="1"/>
    <s v="ELABORACION DE MASAS DULCES"/>
    <s v="Elaboración de galletitas y bizcochos"/>
    <s v="Único"/>
    <x v="0"/>
    <m/>
    <m/>
    <n v="7"/>
    <n v="7"/>
    <n v="7"/>
    <n v="0"/>
    <n v="33.555555555555529"/>
    <n v="0"/>
    <n v="0"/>
    <n v="0"/>
    <n v="4.7936507936507899"/>
    <n v="0"/>
    <n v="14.380952380952369"/>
    <n v="0"/>
    <n v="9.5873015873015799"/>
    <n v="0"/>
    <n v="4.7936507936507899"/>
    <n v="0"/>
    <n v="0"/>
    <n v="0"/>
    <n v="33.555555555555529"/>
    <n v="7"/>
    <n v="0"/>
    <n v="0"/>
    <n v="1"/>
    <n v="0"/>
    <n v="3"/>
    <n v="0"/>
    <n v="2"/>
    <n v="0"/>
    <n v="1"/>
    <n v="0"/>
    <n v="0"/>
    <n v="0"/>
    <n v="7"/>
    <x v="0"/>
    <m/>
    <m/>
    <x v="1"/>
    <m/>
    <m/>
    <x v="0"/>
    <m/>
    <m/>
    <x v="0"/>
    <m/>
    <m/>
    <x v="0"/>
    <m/>
    <m/>
    <x v="0"/>
    <m/>
    <m/>
    <m/>
    <m/>
    <m/>
    <m/>
    <m/>
    <m/>
    <m/>
    <m/>
    <m/>
    <m/>
    <m/>
    <m/>
    <m/>
    <m/>
    <m/>
    <m/>
    <m/>
    <m/>
    <m/>
    <m/>
    <m/>
    <m/>
    <m/>
    <m/>
    <m/>
    <m/>
    <m/>
    <m/>
    <m/>
    <m/>
    <m/>
    <m/>
    <m/>
    <m/>
    <m/>
    <m/>
    <m/>
    <m/>
    <m/>
    <m/>
    <m/>
    <m/>
    <m/>
    <m/>
    <m/>
    <m/>
    <m/>
    <m/>
    <x v="0"/>
    <x v="0"/>
    <x v="0"/>
    <x v="1"/>
    <x v="0"/>
    <x v="0"/>
    <x v="0"/>
    <x v="0"/>
    <x v="0"/>
    <x v="0"/>
    <x v="1"/>
    <x v="1"/>
    <x v="0"/>
    <m/>
    <m/>
    <m/>
    <m/>
    <m/>
    <m/>
    <m/>
    <m/>
    <m/>
    <m/>
    <s v="Contactos personales del empleador"/>
    <m/>
    <m/>
    <m/>
    <x v="0"/>
    <x v="0"/>
    <x v="2"/>
    <x v="2"/>
    <x v="2"/>
    <x v="2"/>
    <x v="1"/>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1"/>
    <x v="1"/>
    <x v="1"/>
    <x v="1"/>
    <x v="0"/>
    <x v="0"/>
    <m/>
    <x v="1"/>
    <m/>
    <m/>
    <m/>
    <m/>
    <m/>
    <m/>
    <m/>
    <m/>
    <m/>
    <m/>
    <m/>
    <m/>
    <m/>
    <m/>
    <m/>
    <m/>
    <m/>
    <m/>
    <m/>
    <m/>
    <m/>
    <m/>
    <m/>
    <m/>
    <m/>
    <m/>
    <m/>
    <m/>
    <m/>
    <m/>
    <x v="0"/>
    <s v="Importante"/>
    <s v="Poco importante"/>
    <s v="Importante"/>
    <s v="Importante"/>
    <s v="Poco importante"/>
    <s v="Importante"/>
    <s v="Importante"/>
    <s v="Ninguna"/>
    <m/>
    <x v="2"/>
    <x v="2"/>
    <x v="0"/>
    <x v="0"/>
    <x v="2"/>
    <x v="0"/>
    <x v="0"/>
    <x v="0"/>
    <x v="0"/>
    <x v="0"/>
    <x v="0"/>
    <x v="0"/>
    <m/>
    <s v="Otro"/>
    <s v="HIJO DEL PROPIETARIO"/>
    <n v="11"/>
    <n v="29"/>
    <s v="Completo"/>
    <m/>
    <m/>
    <m/>
    <m/>
    <m/>
    <m/>
    <s v="EL INFORMANTE INDICO QUE ES DIFICIL IMPLEMENTAR NUEVAS TECNOLOGIAS POR LA BAJA DEMANDA QUE TIENEN ACTUALMENTE, Y LA META ES MANTENER AL PERSONAL ACTUAL.?LE PARECE APTO TENER CAPACITACIONES EN HABILIDADES BLANDAS, PERO LAS TECNICAS NO LE PARECEN RENTABLES, POR EL HECHO QUE SUS PRODUCTOS..."/>
    <s v="5 a 10 personas ocupadas"/>
    <s v="5 a 10 personas ocupadas"/>
    <x v="1"/>
    <s v="Manufactura"/>
    <x v="0"/>
    <x v="0"/>
    <x v="0"/>
    <x v="0"/>
    <x v="0"/>
    <x v="0"/>
    <x v="0"/>
    <x v="0"/>
    <x v="0"/>
    <x v="0"/>
    <x v="1"/>
    <x v="0"/>
    <x v="0"/>
    <x v="0"/>
    <x v="0"/>
    <x v="0"/>
    <x v="0"/>
    <x v="0"/>
    <x v="0"/>
    <x v="1"/>
    <x v="0"/>
    <x v="1"/>
    <x v="0"/>
    <x v="0"/>
    <x v="0"/>
    <x v="0"/>
    <x v="0"/>
    <m/>
    <m/>
    <m/>
    <m/>
    <m/>
    <m/>
    <m/>
    <m/>
    <m/>
    <m/>
    <m/>
    <m/>
    <n v="4.7936507936507899"/>
    <x v="0"/>
    <x v="0"/>
    <x v="1"/>
    <x v="0"/>
    <x v="1"/>
    <s v="Total"/>
  </r>
  <r>
    <n v="158492"/>
    <x v="0"/>
    <x v="1"/>
    <s v="Areguá"/>
    <n v="47112"/>
    <s v="VENTA AL POR MENOR DE ARTICULOS DE PRIMERA NECESIDAD EN MINIMERCADOS"/>
    <s v="Comercio"/>
    <s v="Comercio"/>
    <s v="Pequeñas (11 a 30 personas ocupadas)"/>
    <n v="18072024"/>
    <n v="18"/>
    <s v="Julio"/>
    <s v="Año Resultado Final"/>
    <n v="10"/>
    <n v="57"/>
    <n v="26072024"/>
    <n v="26"/>
    <s v="Julio"/>
    <s v="Año Resultado Final"/>
    <n v="2007"/>
    <n v="16"/>
    <x v="0"/>
    <s v="VENTA DE CONSUMO MASIVO POR MENOR MINIMERCADO"/>
    <s v="Comercio al por menor en mini mercados y despensas"/>
    <s v="Único"/>
    <x v="0"/>
    <m/>
    <m/>
    <n v="6"/>
    <n v="6"/>
    <n v="4"/>
    <n v="2"/>
    <n v="33.137614678899077"/>
    <n v="16.568807339449538"/>
    <n v="0"/>
    <n v="0"/>
    <n v="0"/>
    <n v="0"/>
    <n v="24.853211009174309"/>
    <n v="16.568807339449538"/>
    <n v="0"/>
    <n v="0"/>
    <n v="8.2844036697247692"/>
    <n v="0"/>
    <n v="0"/>
    <n v="0"/>
    <n v="49.706422018348619"/>
    <n v="6"/>
    <n v="0"/>
    <n v="0"/>
    <n v="0"/>
    <n v="0"/>
    <n v="3"/>
    <n v="2"/>
    <n v="0"/>
    <n v="0"/>
    <n v="1"/>
    <n v="0"/>
    <n v="0"/>
    <n v="0"/>
    <n v="6"/>
    <x v="0"/>
    <m/>
    <m/>
    <x v="1"/>
    <m/>
    <m/>
    <x v="0"/>
    <m/>
    <m/>
    <x v="0"/>
    <m/>
    <m/>
    <x v="0"/>
    <m/>
    <m/>
    <x v="1"/>
    <m/>
    <n v="5223"/>
    <s v="ATENCION AL CLIENTE EN CARNICERIA"/>
    <s v="Sí"/>
    <s v="No"/>
    <s v="No"/>
    <m/>
    <m/>
    <m/>
    <m/>
    <m/>
    <m/>
    <m/>
    <m/>
    <m/>
    <m/>
    <m/>
    <m/>
    <m/>
    <m/>
    <m/>
    <m/>
    <m/>
    <m/>
    <m/>
    <m/>
    <m/>
    <m/>
    <m/>
    <m/>
    <m/>
    <m/>
    <m/>
    <m/>
    <m/>
    <m/>
    <m/>
    <m/>
    <m/>
    <m/>
    <m/>
    <m/>
    <m/>
    <m/>
    <m/>
    <m/>
    <m/>
    <m/>
    <m/>
    <m/>
    <x v="0"/>
    <x v="0"/>
    <x v="0"/>
    <x v="0"/>
    <x v="0"/>
    <x v="0"/>
    <x v="0"/>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0"/>
    <x v="1"/>
    <x v="0"/>
    <x v="0"/>
    <x v="0"/>
    <m/>
    <x v="0"/>
    <s v="CURSO DE INFORMATICA"/>
    <s v="Operación básica de computadoras"/>
    <s v="CAJERA"/>
    <n v="5230"/>
    <s v="CURSO DE CONTABILIDAD"/>
    <s v="Contabilidad básica"/>
    <s v="CAJERA"/>
    <n v="5230"/>
    <m/>
    <m/>
    <m/>
    <m/>
    <m/>
    <m/>
    <m/>
    <m/>
    <m/>
    <m/>
    <m/>
    <m/>
    <m/>
    <m/>
    <m/>
    <m/>
    <s v="Si"/>
    <s v="No"/>
    <m/>
    <m/>
    <m/>
    <m/>
    <x v="1"/>
    <s v="Muy importante"/>
    <s v="Muy importante"/>
    <s v="Muy importante"/>
    <s v="Importante"/>
    <s v="Importante"/>
    <s v="Importante"/>
    <s v="Muy importante"/>
    <s v="Ninguna"/>
    <m/>
    <x v="2"/>
    <x v="2"/>
    <x v="0"/>
    <x v="0"/>
    <x v="2"/>
    <x v="0"/>
    <x v="0"/>
    <x v="0"/>
    <x v="0"/>
    <x v="0"/>
    <x v="0"/>
    <x v="0"/>
    <m/>
    <s v="Dueño o propietario"/>
    <m/>
    <n v="8"/>
    <n v="25"/>
    <s v="Completo"/>
    <m/>
    <m/>
    <m/>
    <m/>
    <m/>
    <m/>
    <m/>
    <s v="5 a 10 personas ocupadas"/>
    <s v="5 a 10 personas ocupadas"/>
    <x v="2"/>
    <s v="Comercio"/>
    <x v="0"/>
    <x v="0"/>
    <x v="0"/>
    <x v="0"/>
    <x v="1"/>
    <x v="0"/>
    <x v="0"/>
    <x v="0"/>
    <x v="0"/>
    <x v="0"/>
    <x v="1"/>
    <x v="0"/>
    <x v="0"/>
    <x v="0"/>
    <x v="0"/>
    <x v="0"/>
    <x v="0"/>
    <x v="0"/>
    <x v="0"/>
    <x v="1"/>
    <x v="0"/>
    <x v="1"/>
    <x v="1"/>
    <x v="0"/>
    <x v="0"/>
    <x v="0"/>
    <x v="0"/>
    <s v="OFIMATICA"/>
    <s v="CONTABILIDAD Y AUDITORIA"/>
    <m/>
    <m/>
    <m/>
    <m/>
    <s v="TIC"/>
    <s v="ADMINISTRACIÓN Y GESTIÓN"/>
    <m/>
    <m/>
    <m/>
    <m/>
    <n v="8.2844036697247692"/>
    <x v="1"/>
    <x v="1"/>
    <x v="1"/>
    <x v="0"/>
    <x v="0"/>
    <s v="Total"/>
  </r>
  <r>
    <n v="158534"/>
    <x v="0"/>
    <x v="1"/>
    <s v="Areguá"/>
    <n v="36000"/>
    <s v="SERVICIO DE SUMINISTRO DE AGUA POTABLE"/>
    <s v="Servicio"/>
    <s v="Suministro de agua"/>
    <s v="Micro (5 a 10 personas ocupadas)"/>
    <n v="21062024"/>
    <n v="21"/>
    <s v="Junio"/>
    <s v="Año Resultado Final"/>
    <n v="8"/>
    <n v="53"/>
    <n v="27062024"/>
    <n v="27"/>
    <s v="Junio"/>
    <s v="Año Resultado Final"/>
    <n v="1982"/>
    <n v="41"/>
    <x v="1"/>
    <s v="SERVICIO DE SUMINISTRO DE AGUA POTABLE"/>
    <s v="Captación, tratamiento y suministro de agua"/>
    <s v="Único"/>
    <x v="0"/>
    <m/>
    <m/>
    <n v="8"/>
    <n v="8"/>
    <n v="7"/>
    <n v="1"/>
    <n v="23.762162162162131"/>
    <n v="3.3945945945945901"/>
    <n v="0"/>
    <n v="0"/>
    <n v="0"/>
    <n v="0"/>
    <n v="13.57837837837836"/>
    <n v="0"/>
    <n v="3.3945945945945901"/>
    <n v="0"/>
    <n v="6.7891891891891802"/>
    <n v="3.3945945945945901"/>
    <n v="0"/>
    <n v="0"/>
    <n v="27.156756756756721"/>
    <n v="8"/>
    <n v="0"/>
    <n v="0"/>
    <n v="0"/>
    <n v="0"/>
    <n v="4"/>
    <n v="0"/>
    <n v="1"/>
    <n v="0"/>
    <n v="2"/>
    <n v="1"/>
    <n v="0"/>
    <n v="0"/>
    <n v="8"/>
    <x v="0"/>
    <m/>
    <m/>
    <x v="1"/>
    <m/>
    <m/>
    <x v="0"/>
    <m/>
    <m/>
    <x v="0"/>
    <m/>
    <m/>
    <x v="0"/>
    <m/>
    <m/>
    <x v="0"/>
    <m/>
    <m/>
    <m/>
    <m/>
    <m/>
    <m/>
    <m/>
    <m/>
    <m/>
    <m/>
    <m/>
    <m/>
    <m/>
    <m/>
    <m/>
    <m/>
    <m/>
    <m/>
    <m/>
    <m/>
    <m/>
    <m/>
    <m/>
    <m/>
    <m/>
    <m/>
    <m/>
    <m/>
    <m/>
    <m/>
    <m/>
    <m/>
    <m/>
    <m/>
    <m/>
    <m/>
    <m/>
    <m/>
    <m/>
    <m/>
    <m/>
    <m/>
    <m/>
    <m/>
    <m/>
    <m/>
    <m/>
    <m/>
    <m/>
    <m/>
    <x v="1"/>
    <x v="0"/>
    <x v="0"/>
    <x v="0"/>
    <x v="0"/>
    <x v="1"/>
    <x v="0"/>
    <x v="1"/>
    <x v="0"/>
    <x v="0"/>
    <x v="0"/>
    <x v="0"/>
    <x v="0"/>
    <m/>
    <m/>
    <m/>
    <m/>
    <m/>
    <m/>
    <s v="Recomendaciones de trabajadores de la empresa u otros actores"/>
    <m/>
    <m/>
    <m/>
    <s v="Contactos personales del empleador"/>
    <m/>
    <m/>
    <m/>
    <x v="0"/>
    <x v="0"/>
    <x v="0"/>
    <x v="1"/>
    <x v="1"/>
    <x v="2"/>
    <x v="2"/>
    <x v="0"/>
    <x v="1"/>
    <x v="1"/>
    <s v="Ninguna"/>
    <m/>
    <m/>
    <m/>
    <m/>
    <m/>
    <s v="Ambos"/>
    <x v="1"/>
    <s v="Ambos"/>
    <m/>
    <x v="1"/>
    <m/>
    <m/>
    <m/>
    <x v="1"/>
    <x v="0"/>
    <x v="0"/>
    <x v="0"/>
    <x v="0"/>
    <x v="1"/>
    <m/>
    <m/>
    <x v="2"/>
    <s v="Poco probable"/>
    <s v="Poco probable"/>
    <s v="Poco probable"/>
    <s v="Probable"/>
    <s v="Probable"/>
    <x v="0"/>
    <s v="AUXILIAR ADMINISTRATIVO"/>
    <n v="4419"/>
    <n v="1"/>
    <n v="0"/>
    <n v="0"/>
    <n v="0"/>
    <n v="0"/>
    <s v="PLOMERO REPARADOR DE CAÑERIAS"/>
    <n v="7126"/>
    <n v="2"/>
    <n v="0"/>
    <n v="0"/>
    <n v="0"/>
    <n v="0"/>
    <s v="ANALISTA DE SISTEMAS INFORMATICOS"/>
    <n v="2511"/>
    <n v="1"/>
    <n v="0"/>
    <n v="0"/>
    <n v="0"/>
    <n v="0"/>
    <m/>
    <m/>
    <m/>
    <m/>
    <m/>
    <m/>
    <m/>
    <m/>
    <m/>
    <m/>
    <m/>
    <m/>
    <m/>
    <m/>
    <x v="0"/>
    <m/>
    <m/>
    <m/>
    <m/>
    <m/>
    <m/>
    <m/>
    <m/>
    <m/>
    <x v="0"/>
    <x v="0"/>
    <x v="0"/>
    <x v="0"/>
    <x v="1"/>
    <x v="1"/>
    <x v="0"/>
    <x v="0"/>
    <m/>
    <x v="0"/>
    <s v="MANEJO DE ACTUALIZACION DE SISTEMAS TRIBUTARIOS"/>
    <s v="Educación tributaria"/>
    <s v="AUXILIAR DE FACTURACIONES"/>
    <n v="4311"/>
    <s v="CURSOS DE ACTUALIZACION DE FONTANERIA"/>
    <s v="Fontanería"/>
    <s v="PLOMERO DE CAÑERIAS DOMICILIARIAS"/>
    <n v="7126"/>
    <m/>
    <m/>
    <m/>
    <m/>
    <m/>
    <m/>
    <m/>
    <m/>
    <m/>
    <m/>
    <m/>
    <m/>
    <m/>
    <m/>
    <m/>
    <m/>
    <s v="Si"/>
    <s v="No"/>
    <m/>
    <m/>
    <m/>
    <m/>
    <x v="0"/>
    <s v="Muy importante"/>
    <s v="Importante"/>
    <s v="Muy importante"/>
    <s v="Muy importante"/>
    <s v="Importante"/>
    <s v="Muy importante"/>
    <s v="Muy importante"/>
    <s v="Ninguna"/>
    <m/>
    <x v="2"/>
    <x v="2"/>
    <x v="0"/>
    <x v="0"/>
    <x v="2"/>
    <x v="0"/>
    <x v="0"/>
    <x v="0"/>
    <x v="0"/>
    <x v="0"/>
    <x v="0"/>
    <x v="0"/>
    <m/>
    <s v="Administrador/Contador"/>
    <m/>
    <n v="19"/>
    <n v="31"/>
    <s v="Completo"/>
    <m/>
    <m/>
    <m/>
    <m/>
    <m/>
    <m/>
    <s v="SE CORRIGIÓ CANTIDAD DE ESTABLECIMIENTOS"/>
    <s v="5 a 10 personas ocupadas"/>
    <s v="5 a 10 personas ocupadas"/>
    <x v="0"/>
    <s v="Suministro de agua"/>
    <x v="0"/>
    <x v="0"/>
    <x v="0"/>
    <x v="0"/>
    <x v="0"/>
    <x v="0"/>
    <x v="0"/>
    <x v="0"/>
    <x v="0"/>
    <x v="0"/>
    <x v="0"/>
    <x v="0"/>
    <x v="1"/>
    <x v="0"/>
    <x v="0"/>
    <x v="1"/>
    <x v="0"/>
    <x v="0"/>
    <x v="0"/>
    <x v="1"/>
    <x v="0"/>
    <x v="0"/>
    <x v="0"/>
    <x v="0"/>
    <x v="1"/>
    <x v="0"/>
    <x v="0"/>
    <s v="CONTABILIDAD Y AUDITORIA"/>
    <s v="CONSTRUCCIÓN"/>
    <m/>
    <m/>
    <m/>
    <m/>
    <s v="ADMINISTRACIÓN Y GESTIÓN"/>
    <s v="CONSTRUCCIÓN"/>
    <m/>
    <m/>
    <m/>
    <m/>
    <n v="3.3945945945945901"/>
    <x v="0"/>
    <x v="0"/>
    <x v="0"/>
    <x v="0"/>
    <x v="0"/>
    <s v="Total"/>
  </r>
  <r>
    <n v="158754"/>
    <x v="0"/>
    <x v="1"/>
    <s v="Areguá"/>
    <n v="36000"/>
    <s v="SERVICIO DE DISTRIBUCION DE AGUA POTABLE"/>
    <s v="Servicio"/>
    <s v="Suministro de agua"/>
    <s v="Micro (5 a 10 personas ocupadas)"/>
    <n v="21062024"/>
    <n v="21"/>
    <s v="Junio"/>
    <s v="Año Resultado Final"/>
    <n v="10"/>
    <n v="6"/>
    <n v="21062024"/>
    <n v="21"/>
    <s v="Junio"/>
    <s v="Año Resultado Final"/>
    <n v="1993"/>
    <n v="30"/>
    <x v="1"/>
    <s v="SERVICIOS DE SUMINISTRO DE AGUA POTABLE"/>
    <s v="Captación, tratamiento y suministro de agua"/>
    <s v="Único"/>
    <x v="0"/>
    <m/>
    <m/>
    <n v="12"/>
    <n v="12"/>
    <n v="10"/>
    <n v="2"/>
    <n v="48.306451612903203"/>
    <n v="9.6612903225806406"/>
    <n v="0"/>
    <n v="0"/>
    <n v="0"/>
    <n v="0"/>
    <n v="33.814516129032242"/>
    <n v="14.491935483870961"/>
    <n v="4.8306451612903203"/>
    <n v="0"/>
    <n v="4.8306451612903203"/>
    <n v="0"/>
    <n v="0"/>
    <n v="0"/>
    <n v="57.967741935483843"/>
    <n v="12"/>
    <n v="0"/>
    <n v="0"/>
    <n v="0"/>
    <n v="0"/>
    <n v="7"/>
    <n v="3"/>
    <n v="1"/>
    <n v="0"/>
    <n v="1"/>
    <n v="0"/>
    <n v="0"/>
    <n v="0"/>
    <n v="12"/>
    <x v="0"/>
    <m/>
    <m/>
    <x v="1"/>
    <m/>
    <m/>
    <x v="0"/>
    <m/>
    <m/>
    <x v="0"/>
    <m/>
    <m/>
    <x v="0"/>
    <m/>
    <m/>
    <x v="0"/>
    <m/>
    <m/>
    <m/>
    <m/>
    <m/>
    <m/>
    <m/>
    <m/>
    <m/>
    <m/>
    <m/>
    <m/>
    <m/>
    <m/>
    <m/>
    <m/>
    <m/>
    <m/>
    <m/>
    <m/>
    <m/>
    <m/>
    <m/>
    <m/>
    <m/>
    <m/>
    <m/>
    <m/>
    <m/>
    <m/>
    <m/>
    <m/>
    <m/>
    <m/>
    <m/>
    <m/>
    <m/>
    <m/>
    <m/>
    <m/>
    <m/>
    <m/>
    <m/>
    <m/>
    <m/>
    <m/>
    <m/>
    <m/>
    <m/>
    <m/>
    <x v="0"/>
    <x v="0"/>
    <x v="0"/>
    <x v="0"/>
    <x v="0"/>
    <x v="0"/>
    <x v="0"/>
    <x v="0"/>
    <x v="0"/>
    <x v="0"/>
    <x v="0"/>
    <x v="0"/>
    <x v="0"/>
    <m/>
    <m/>
    <m/>
    <s v="Redes sociales de la empresa (Facebook, Twitter, Instagram, etc)"/>
    <m/>
    <m/>
    <s v="Recomendaciones de trabajadores de la empresa u otros actores"/>
    <m/>
    <m/>
    <m/>
    <s v="Contactos personales del empleador"/>
    <m/>
    <m/>
    <m/>
    <x v="0"/>
    <x v="0"/>
    <x v="0"/>
    <x v="1"/>
    <x v="0"/>
    <x v="2"/>
    <x v="1"/>
    <x v="0"/>
    <x v="1"/>
    <x v="1"/>
    <s v="Ninguna"/>
    <m/>
    <m/>
    <m/>
    <m/>
    <m/>
    <m/>
    <x v="1"/>
    <m/>
    <m/>
    <x v="1"/>
    <m/>
    <m/>
    <m/>
    <x v="1"/>
    <x v="1"/>
    <x v="1"/>
    <x v="1"/>
    <x v="1"/>
    <x v="1"/>
    <m/>
    <m/>
    <x v="2"/>
    <s v="Poco probable"/>
    <s v="Poco probable"/>
    <s v="Poco probable"/>
    <s v="Poco probable"/>
    <s v="Probable"/>
    <x v="0"/>
    <s v="Plomero"/>
    <n v="7126"/>
    <n v="1"/>
    <n v="1"/>
    <n v="1"/>
    <n v="1"/>
    <n v="1"/>
    <s v="auxiliar administrativo"/>
    <n v="4419"/>
    <n v="1"/>
    <n v="0"/>
    <n v="1"/>
    <n v="0"/>
    <n v="1"/>
    <m/>
    <m/>
    <m/>
    <m/>
    <m/>
    <m/>
    <m/>
    <m/>
    <m/>
    <m/>
    <m/>
    <m/>
    <m/>
    <m/>
    <m/>
    <m/>
    <m/>
    <m/>
    <m/>
    <m/>
    <m/>
    <x v="0"/>
    <m/>
    <m/>
    <m/>
    <m/>
    <m/>
    <m/>
    <m/>
    <m/>
    <m/>
    <x v="0"/>
    <x v="0"/>
    <x v="0"/>
    <x v="0"/>
    <x v="1"/>
    <x v="1"/>
    <x v="0"/>
    <x v="0"/>
    <m/>
    <x v="0"/>
    <s v="MEJORA DE HABILIDADES ADMINISTRATIVAS CON ENFASIS EN TESORERIA"/>
    <s v="Operaciones auxiliares de servicios administrativos"/>
    <s v="TESORERO"/>
    <n v="4311"/>
    <s v="MEJORA DE HABILIDADES EN PLOMERIA"/>
    <s v="Fontanería"/>
    <s v="PLOMERO"/>
    <n v="7126"/>
    <s v="MEJORA DE HABILIDADES DE GERENCIAMIENTO"/>
    <s v="Habilidades gerenciales"/>
    <s v="GERENTE"/>
    <n v="1120"/>
    <m/>
    <m/>
    <m/>
    <m/>
    <m/>
    <m/>
    <m/>
    <m/>
    <m/>
    <m/>
    <m/>
    <m/>
    <s v="Si"/>
    <s v="Si"/>
    <s v="No"/>
    <m/>
    <m/>
    <m/>
    <x v="0"/>
    <s v="Muy importante"/>
    <s v="Muy importante"/>
    <s v="Muy importante"/>
    <s v="Muy importante"/>
    <s v="Muy importante"/>
    <s v="Muy importante"/>
    <s v="Muy importante"/>
    <s v="Ninguna"/>
    <m/>
    <x v="0"/>
    <x v="1"/>
    <x v="1"/>
    <x v="1"/>
    <x v="0"/>
    <x v="2"/>
    <x v="0"/>
    <x v="1"/>
    <x v="0"/>
    <x v="0"/>
    <x v="0"/>
    <x v="0"/>
    <m/>
    <s v="Gerente / Directivo"/>
    <m/>
    <n v="10"/>
    <n v="47"/>
    <s v="Completo"/>
    <m/>
    <m/>
    <m/>
    <m/>
    <m/>
    <m/>
    <m/>
    <s v="11 a 30 personas ocupadas"/>
    <s v="11 a 30 personas ocupadas"/>
    <x v="0"/>
    <s v="Suministro de agua"/>
    <x v="0"/>
    <x v="0"/>
    <x v="0"/>
    <x v="0"/>
    <x v="0"/>
    <x v="0"/>
    <x v="0"/>
    <x v="0"/>
    <x v="0"/>
    <x v="0"/>
    <x v="1"/>
    <x v="0"/>
    <x v="1"/>
    <x v="0"/>
    <x v="0"/>
    <x v="1"/>
    <x v="0"/>
    <x v="0"/>
    <x v="1"/>
    <x v="1"/>
    <x v="0"/>
    <x v="0"/>
    <x v="0"/>
    <x v="0"/>
    <x v="1"/>
    <x v="0"/>
    <x v="0"/>
    <s v="GESTIÓN ADMINISTRATIVA"/>
    <s v="CONSTRUCCIÓN"/>
    <s v="GESTIÓN ADMINISTRATIVA"/>
    <m/>
    <m/>
    <m/>
    <s v="ADMINISTRACIÓN Y GESTIÓN"/>
    <s v="CONSTRUCCIÓN"/>
    <s v="ADMINISTRACIÓN Y GESTIÓN"/>
    <m/>
    <m/>
    <m/>
    <n v="4.8306451612903203"/>
    <x v="0"/>
    <x v="0"/>
    <x v="1"/>
    <x v="0"/>
    <x v="0"/>
    <s v="Total"/>
  </r>
  <r>
    <n v="159293"/>
    <x v="0"/>
    <x v="1"/>
    <s v="Areguá"/>
    <n v="55109"/>
    <s v="SERVICIOS DE ALOJAMIENTOS EN BUNGALOWS"/>
    <s v="Servicio"/>
    <s v="Restaurantes y hoteles"/>
    <s v="Micro (5 a 10 personas ocupadas)"/>
    <n v="21062024"/>
    <n v="21"/>
    <s v="Junio"/>
    <s v="Año Resultado Final"/>
    <n v="9"/>
    <n v="21"/>
    <n v="21062024"/>
    <n v="21"/>
    <s v="Junio"/>
    <s v="Año Resultado Final"/>
    <n v="2004"/>
    <n v="19"/>
    <x v="0"/>
    <s v="SERVICIOS DE ALOJAMIENTOS EN BUNGALOWS"/>
    <s v="Otros alojamientos de corto plazo n.c.p."/>
    <s v="Único"/>
    <x v="0"/>
    <m/>
    <m/>
    <n v="10"/>
    <n v="10"/>
    <n v="5"/>
    <n v="5"/>
    <n v="16.972972972972951"/>
    <n v="16.972972972972951"/>
    <n v="0"/>
    <n v="0"/>
    <n v="0"/>
    <n v="0"/>
    <n v="23.762162162162131"/>
    <n v="0"/>
    <n v="0"/>
    <n v="0"/>
    <n v="10.18378378378377"/>
    <n v="0"/>
    <n v="0"/>
    <n v="0"/>
    <n v="33.945945945945901"/>
    <n v="10"/>
    <n v="0"/>
    <n v="0"/>
    <n v="0"/>
    <n v="0"/>
    <n v="7"/>
    <n v="0"/>
    <n v="0"/>
    <n v="0"/>
    <n v="3"/>
    <n v="0"/>
    <n v="0"/>
    <n v="0"/>
    <n v="10"/>
    <x v="1"/>
    <s v="Decisión del directorio/propietarios de la empresa"/>
    <m/>
    <x v="0"/>
    <s v="Decisión del directorio/propietarios de la empresa"/>
    <m/>
    <x v="0"/>
    <m/>
    <m/>
    <x v="0"/>
    <m/>
    <m/>
    <x v="0"/>
    <m/>
    <m/>
    <x v="1"/>
    <m/>
    <n v="4226"/>
    <s v="RECEPCIONISTA"/>
    <s v="Sí"/>
    <s v="No"/>
    <s v="Sí"/>
    <n v="5246"/>
    <s v="ATENCION AL CLIENTE EN CANTINA"/>
    <s v="Sí"/>
    <s v="No"/>
    <s v="No"/>
    <m/>
    <m/>
    <m/>
    <m/>
    <m/>
    <m/>
    <m/>
    <m/>
    <m/>
    <m/>
    <m/>
    <m/>
    <m/>
    <m/>
    <m/>
    <m/>
    <m/>
    <m/>
    <m/>
    <m/>
    <m/>
    <m/>
    <m/>
    <m/>
    <m/>
    <m/>
    <m/>
    <m/>
    <m/>
    <m/>
    <m/>
    <m/>
    <m/>
    <m/>
    <m/>
    <m/>
    <m/>
    <m/>
    <m/>
    <x v="1"/>
    <x v="0"/>
    <x v="0"/>
    <x v="0"/>
    <x v="0"/>
    <x v="1"/>
    <x v="0"/>
    <x v="0"/>
    <x v="0"/>
    <x v="1"/>
    <x v="1"/>
    <x v="0"/>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2"/>
    <x v="1"/>
    <x v="2"/>
    <s v="Ninguna"/>
    <m/>
    <m/>
    <m/>
    <m/>
    <m/>
    <m/>
    <x v="1"/>
    <m/>
    <m/>
    <x v="1"/>
    <m/>
    <m/>
    <m/>
    <x v="1"/>
    <x v="1"/>
    <x v="1"/>
    <x v="1"/>
    <x v="1"/>
    <x v="1"/>
    <m/>
    <m/>
    <x v="2"/>
    <s v="Poco probable"/>
    <s v="Poco probable"/>
    <s v="Poco probable"/>
    <s v="Poco probable"/>
    <s v="Probable"/>
    <x v="0"/>
    <s v="Recepcionista"/>
    <n v="4226"/>
    <n v="3"/>
    <n v="3"/>
    <n v="3"/>
    <n v="3"/>
    <n v="3"/>
    <s v="atencion al cliente en cantina"/>
    <n v="5246"/>
    <n v="3"/>
    <n v="3"/>
    <n v="3"/>
    <n v="3"/>
    <n v="3"/>
    <m/>
    <m/>
    <m/>
    <m/>
    <m/>
    <m/>
    <m/>
    <m/>
    <m/>
    <m/>
    <m/>
    <m/>
    <m/>
    <m/>
    <m/>
    <m/>
    <m/>
    <m/>
    <m/>
    <m/>
    <m/>
    <x v="0"/>
    <m/>
    <m/>
    <m/>
    <m/>
    <m/>
    <m/>
    <m/>
    <m/>
    <m/>
    <x v="0"/>
    <x v="0"/>
    <x v="0"/>
    <x v="0"/>
    <x v="1"/>
    <x v="1"/>
    <x v="0"/>
    <x v="0"/>
    <m/>
    <x v="0"/>
    <s v="INFORMATICA"/>
    <s v="Operación básica de computadoras"/>
    <s v="ADMINISTRADOR"/>
    <n v="2421"/>
    <s v="INFORMATICA"/>
    <s v="Operación básica de computadoras"/>
    <s v="AUXILIAR ADMINISTRATIVO"/>
    <n v="4419"/>
    <m/>
    <m/>
    <m/>
    <m/>
    <m/>
    <m/>
    <m/>
    <m/>
    <m/>
    <m/>
    <m/>
    <m/>
    <m/>
    <m/>
    <m/>
    <m/>
    <s v="Si"/>
    <s v="No"/>
    <m/>
    <m/>
    <m/>
    <m/>
    <x v="0"/>
    <s v="Importante"/>
    <s v="Importante"/>
    <s v="Importante"/>
    <s v="Importante"/>
    <s v="Importante"/>
    <s v="Importante"/>
    <s v="Importante"/>
    <s v="Ninguna"/>
    <m/>
    <x v="0"/>
    <x v="2"/>
    <x v="1"/>
    <x v="0"/>
    <x v="0"/>
    <x v="0"/>
    <x v="0"/>
    <x v="0"/>
    <x v="0"/>
    <x v="0"/>
    <x v="0"/>
    <x v="0"/>
    <m/>
    <s v="Gerente / Directivo"/>
    <m/>
    <n v="9"/>
    <n v="45"/>
    <s v="Completo"/>
    <m/>
    <m/>
    <m/>
    <m/>
    <m/>
    <m/>
    <m/>
    <s v="5 a 10 personas ocupadas"/>
    <s v="5 a 10 personas ocupadas"/>
    <x v="0"/>
    <s v="Restaurantes y hoteles"/>
    <x v="0"/>
    <x v="0"/>
    <x v="0"/>
    <x v="1"/>
    <x v="1"/>
    <x v="0"/>
    <x v="0"/>
    <x v="0"/>
    <x v="0"/>
    <x v="0"/>
    <x v="1"/>
    <x v="0"/>
    <x v="1"/>
    <x v="1"/>
    <x v="0"/>
    <x v="0"/>
    <x v="0"/>
    <x v="0"/>
    <x v="0"/>
    <x v="0"/>
    <x v="0"/>
    <x v="0"/>
    <x v="0"/>
    <x v="0"/>
    <x v="0"/>
    <x v="0"/>
    <x v="0"/>
    <s v="OFIMATICA"/>
    <s v="OFIMATICA"/>
    <m/>
    <m/>
    <m/>
    <m/>
    <s v="TIC"/>
    <s v="TIC"/>
    <m/>
    <m/>
    <m/>
    <m/>
    <n v="3.3945945945945901"/>
    <x v="1"/>
    <x v="1"/>
    <x v="1"/>
    <x v="0"/>
    <x v="0"/>
    <s v="Total"/>
  </r>
  <r>
    <n v="159450"/>
    <x v="0"/>
    <x v="1"/>
    <s v="Areguá"/>
    <n v="32909"/>
    <s v="FABRICACION DE MANEQUIES"/>
    <s v="Industria"/>
    <s v="Manufactura"/>
    <s v="Pequeñas (11 a 30 personas ocupadas)"/>
    <n v="9072024"/>
    <n v="9"/>
    <s v="Julio"/>
    <s v="Año Resultado Final"/>
    <n v="15"/>
    <n v="18"/>
    <n v="9072024"/>
    <n v="9"/>
    <s v="Julio"/>
    <s v="Año Resultado Final"/>
    <n v="1952"/>
    <n v="71"/>
    <x v="1"/>
    <s v="FABRICACION DE MANIQUIES DE FIBRA DE VIDRIO Y RESINA"/>
    <s v="Otras industrias manufactureras n.c.p."/>
    <s v="Único"/>
    <x v="0"/>
    <m/>
    <m/>
    <n v="5"/>
    <n v="5"/>
    <n v="4"/>
    <n v="1"/>
    <n v="19.17460317460316"/>
    <n v="4.7936507936507899"/>
    <n v="0"/>
    <n v="0"/>
    <n v="0"/>
    <n v="0"/>
    <n v="14.380952380952369"/>
    <n v="0"/>
    <n v="0"/>
    <n v="0"/>
    <n v="4.7936507936507899"/>
    <n v="4.7936507936507899"/>
    <n v="0"/>
    <n v="0"/>
    <n v="23.968253968253951"/>
    <n v="5"/>
    <n v="0"/>
    <n v="0"/>
    <n v="0"/>
    <n v="0"/>
    <n v="3"/>
    <n v="0"/>
    <n v="0"/>
    <n v="0"/>
    <n v="1"/>
    <n v="1"/>
    <n v="0"/>
    <n v="0"/>
    <n v="5"/>
    <x v="1"/>
    <s v="Decisión del directorio/propietarios de la empresa"/>
    <m/>
    <x v="0"/>
    <s v="Decisión del directorio/propietarios de la empresa"/>
    <m/>
    <x v="0"/>
    <m/>
    <m/>
    <x v="0"/>
    <m/>
    <m/>
    <x v="0"/>
    <m/>
    <m/>
    <x v="0"/>
    <m/>
    <m/>
    <m/>
    <m/>
    <m/>
    <m/>
    <m/>
    <m/>
    <m/>
    <m/>
    <m/>
    <m/>
    <m/>
    <m/>
    <m/>
    <m/>
    <m/>
    <m/>
    <m/>
    <m/>
    <m/>
    <m/>
    <m/>
    <m/>
    <m/>
    <m/>
    <m/>
    <m/>
    <m/>
    <m/>
    <m/>
    <m/>
    <m/>
    <m/>
    <m/>
    <m/>
    <m/>
    <m/>
    <m/>
    <m/>
    <m/>
    <m/>
    <m/>
    <m/>
    <m/>
    <m/>
    <m/>
    <m/>
    <m/>
    <m/>
    <x v="0"/>
    <x v="0"/>
    <x v="0"/>
    <x v="0"/>
    <x v="1"/>
    <x v="0"/>
    <x v="0"/>
    <x v="0"/>
    <x v="0"/>
    <x v="0"/>
    <x v="1"/>
    <x v="1"/>
    <x v="0"/>
    <m/>
    <m/>
    <s v="Plataforma web privada gratuita (Bolsas de trabajo) (excluyendo redes sociales)"/>
    <s v="Redes sociales de la empresa (Facebook, Twitter, Instagram, etc)"/>
    <m/>
    <m/>
    <s v="Recomendaciones de trabajadores de la empresa u otros actores"/>
    <m/>
    <m/>
    <s v="Avisos en las inmediaciones de la empresa"/>
    <m/>
    <m/>
    <m/>
    <m/>
    <x v="0"/>
    <x v="0"/>
    <x v="0"/>
    <x v="1"/>
    <x v="0"/>
    <x v="0"/>
    <x v="0"/>
    <x v="2"/>
    <x v="0"/>
    <x v="0"/>
    <s v="Ninguna"/>
    <m/>
    <m/>
    <m/>
    <m/>
    <m/>
    <m/>
    <x v="3"/>
    <m/>
    <m/>
    <x v="0"/>
    <s v="Ambos"/>
    <m/>
    <m/>
    <x v="0"/>
    <x v="0"/>
    <x v="0"/>
    <x v="0"/>
    <x v="0"/>
    <x v="0"/>
    <m/>
    <m/>
    <x v="0"/>
    <s v="Poco probable"/>
    <s v="Poco probable"/>
    <s v="Poco probable"/>
    <s v="Muy probable"/>
    <s v="Muy probable"/>
    <x v="0"/>
    <s v="DISEÑADOR DE PARTES DE MANIQUIES"/>
    <n v="2163"/>
    <n v="1"/>
    <n v="2"/>
    <n v="2"/>
    <n v="1"/>
    <n v="0"/>
    <s v="VENDEDOR DE MANIQUIES"/>
    <n v="5223"/>
    <n v="2"/>
    <n v="2"/>
    <n v="3"/>
    <n v="1"/>
    <n v="0"/>
    <s v="AUXILIAR ADMINISTRATIVO"/>
    <n v="4419"/>
    <n v="1"/>
    <n v="0"/>
    <n v="0"/>
    <n v="0"/>
    <n v="0"/>
    <m/>
    <m/>
    <m/>
    <m/>
    <m/>
    <m/>
    <m/>
    <m/>
    <m/>
    <m/>
    <m/>
    <m/>
    <m/>
    <m/>
    <x v="0"/>
    <m/>
    <m/>
    <m/>
    <m/>
    <m/>
    <m/>
    <m/>
    <m/>
    <m/>
    <x v="1"/>
    <x v="1"/>
    <x v="1"/>
    <x v="0"/>
    <x v="1"/>
    <x v="1"/>
    <x v="1"/>
    <x v="0"/>
    <s v="RESPONSABILIDAD/HONESTIDAD"/>
    <x v="0"/>
    <s v="IMPLEMENTACION DE NUEVAS TECNOLOGIAS (PINTURA)"/>
    <s v="Herramientas digitales para la gestión y productividad"/>
    <s v="PINTOR DE MANIQUIES (PINTURA Y ACABADO)"/>
    <n v="7316"/>
    <s v="UTILIZACION DE SILICONAS PARA MATRICERIA (MOLDES)"/>
    <s v="OTROS"/>
    <s v="LAMINADOR DE MOLDES"/>
    <n v="8142"/>
    <s v="CURSO BASICO DE CONTABILIDAD DE COSTOS"/>
    <s v="Contabilidad básica"/>
    <s v="LAMINADOR DE MOLDES"/>
    <n v="8142"/>
    <s v="CURSO BASICO DE CONTABILIDAD DE COSTOS"/>
    <s v="Contabilidad básica"/>
    <s v="PINTOR DE MANIQUIES"/>
    <n v="7316"/>
    <m/>
    <m/>
    <m/>
    <m/>
    <m/>
    <m/>
    <m/>
    <m/>
    <s v="Si"/>
    <s v="Si"/>
    <s v="Si"/>
    <s v="No"/>
    <m/>
    <m/>
    <x v="0"/>
    <s v="Muy importante"/>
    <s v="Muy importante"/>
    <s v="Muy importante"/>
    <s v="Muy importante"/>
    <s v="Muy importante"/>
    <s v="Muy importante"/>
    <s v="Muy importante"/>
    <s v="Ninguna"/>
    <m/>
    <x v="2"/>
    <x v="1"/>
    <x v="0"/>
    <x v="0"/>
    <x v="2"/>
    <x v="2"/>
    <x v="0"/>
    <x v="0"/>
    <x v="0"/>
    <x v="0"/>
    <x v="0"/>
    <x v="0"/>
    <m/>
    <s v="Dueño o propietario"/>
    <m/>
    <n v="18"/>
    <n v="33"/>
    <s v="Completo"/>
    <m/>
    <m/>
    <m/>
    <m/>
    <m/>
    <m/>
    <m/>
    <s v="5 a 10 personas ocupadas"/>
    <s v="5 a 10 personas ocupadas"/>
    <x v="1"/>
    <s v="Manufactura"/>
    <x v="0"/>
    <x v="0"/>
    <x v="0"/>
    <x v="0"/>
    <x v="0"/>
    <x v="0"/>
    <x v="0"/>
    <x v="0"/>
    <x v="0"/>
    <x v="0"/>
    <x v="0"/>
    <x v="0"/>
    <x v="1"/>
    <x v="1"/>
    <x v="0"/>
    <x v="0"/>
    <x v="0"/>
    <x v="0"/>
    <x v="0"/>
    <x v="1"/>
    <x v="0"/>
    <x v="1"/>
    <x v="0"/>
    <x v="0"/>
    <x v="1"/>
    <x v="1"/>
    <x v="0"/>
    <s v="MECANICA Y METALES"/>
    <s v="OTROS"/>
    <s v="CONTABILIDAD Y AUDITORIA"/>
    <s v="CONTABILIDAD Y AUDITORIA"/>
    <m/>
    <m/>
    <s v="MECANICA Y METALES"/>
    <s v="ATENCIÓN A MESAS"/>
    <s v="ADMINISTRACIÓN Y GESTIÓN"/>
    <s v="ADMINISTRACIÓN Y GESTIÓN"/>
    <m/>
    <m/>
    <n v="4.7936507936507899"/>
    <x v="0"/>
    <x v="0"/>
    <x v="0"/>
    <x v="0"/>
    <x v="0"/>
    <s v="Total"/>
  </r>
  <r>
    <n v="159848"/>
    <x v="0"/>
    <x v="1"/>
    <s v="Areguá"/>
    <n v="36000"/>
    <s v="SERVICIOS DE DISTRIBUCION DE AGUA POTABLE"/>
    <s v="Servicio"/>
    <s v="Suministro de agua"/>
    <s v="Micro (5 a 10 personas ocupadas)"/>
    <n v="21062024"/>
    <n v="21"/>
    <s v="Junio"/>
    <s v="Año Resultado Final"/>
    <n v="10"/>
    <n v="4"/>
    <n v="26072024"/>
    <n v="26"/>
    <s v="Julio"/>
    <s v="Año Resultado Final"/>
    <n v="1978"/>
    <n v="45"/>
    <x v="1"/>
    <s v="PROVISION DE AGUA POTABLE"/>
    <s v="Captación, tratamiento y suministro de agua"/>
    <s v="Único"/>
    <x v="0"/>
    <m/>
    <m/>
    <n v="12"/>
    <n v="12"/>
    <n v="6"/>
    <n v="6"/>
    <n v="28.983870967741922"/>
    <n v="28.983870967741922"/>
    <n v="0"/>
    <n v="0"/>
    <n v="4.8306451612903203"/>
    <n v="0"/>
    <n v="24.153225806451601"/>
    <n v="0"/>
    <n v="4.8306451612903203"/>
    <n v="0"/>
    <n v="14.491935483870961"/>
    <n v="4.8306451612903203"/>
    <n v="4.8306451612903203"/>
    <n v="0"/>
    <n v="57.967741935483843"/>
    <n v="12"/>
    <n v="0"/>
    <n v="0"/>
    <n v="1"/>
    <n v="0"/>
    <n v="5"/>
    <n v="0"/>
    <n v="1"/>
    <n v="0"/>
    <n v="3"/>
    <n v="1"/>
    <n v="1"/>
    <n v="0"/>
    <n v="12"/>
    <x v="0"/>
    <m/>
    <m/>
    <x v="1"/>
    <m/>
    <m/>
    <x v="0"/>
    <m/>
    <m/>
    <x v="0"/>
    <m/>
    <m/>
    <x v="0"/>
    <m/>
    <m/>
    <x v="1"/>
    <m/>
    <n v="4419"/>
    <s v="AUXILIAR ADMINISTRATIVO"/>
    <s v="Sí"/>
    <s v="No"/>
    <s v="No"/>
    <m/>
    <m/>
    <m/>
    <m/>
    <m/>
    <m/>
    <m/>
    <m/>
    <m/>
    <m/>
    <m/>
    <m/>
    <m/>
    <m/>
    <m/>
    <m/>
    <m/>
    <m/>
    <m/>
    <m/>
    <m/>
    <m/>
    <m/>
    <m/>
    <m/>
    <m/>
    <m/>
    <m/>
    <m/>
    <m/>
    <m/>
    <m/>
    <m/>
    <m/>
    <m/>
    <m/>
    <m/>
    <m/>
    <m/>
    <m/>
    <m/>
    <m/>
    <m/>
    <m/>
    <x v="0"/>
    <x v="0"/>
    <x v="0"/>
    <x v="0"/>
    <x v="0"/>
    <x v="1"/>
    <x v="0"/>
    <x v="1"/>
    <x v="0"/>
    <x v="0"/>
    <x v="1"/>
    <x v="0"/>
    <x v="0"/>
    <m/>
    <m/>
    <m/>
    <m/>
    <m/>
    <m/>
    <s v="Recomendaciones de trabajadores de la empresa u otros actores"/>
    <m/>
    <m/>
    <m/>
    <s v="Contactos personales del empleador"/>
    <m/>
    <m/>
    <m/>
    <x v="0"/>
    <x v="0"/>
    <x v="0"/>
    <x v="1"/>
    <x v="0"/>
    <x v="0"/>
    <x v="0"/>
    <x v="0"/>
    <x v="1"/>
    <x v="1"/>
    <s v="Ninguna"/>
    <m/>
    <m/>
    <m/>
    <m/>
    <m/>
    <m/>
    <x v="3"/>
    <m/>
    <m/>
    <x v="1"/>
    <m/>
    <m/>
    <m/>
    <x v="0"/>
    <x v="1"/>
    <x v="1"/>
    <x v="1"/>
    <x v="1"/>
    <x v="1"/>
    <m/>
    <m/>
    <x v="2"/>
    <s v="Poco probable"/>
    <s v="Poco probable"/>
    <s v="Poco probable"/>
    <s v="Probable"/>
    <s v="Probable"/>
    <x v="0"/>
    <s v="plomero"/>
    <n v="7126"/>
    <n v="2"/>
    <n v="1"/>
    <n v="1"/>
    <n v="1"/>
    <n v="1"/>
    <m/>
    <m/>
    <m/>
    <m/>
    <m/>
    <m/>
    <m/>
    <m/>
    <m/>
    <m/>
    <m/>
    <m/>
    <m/>
    <m/>
    <m/>
    <m/>
    <m/>
    <m/>
    <m/>
    <m/>
    <m/>
    <m/>
    <m/>
    <m/>
    <m/>
    <m/>
    <m/>
    <m/>
    <x v="0"/>
    <m/>
    <m/>
    <m/>
    <m/>
    <m/>
    <m/>
    <m/>
    <m/>
    <m/>
    <x v="0"/>
    <x v="0"/>
    <x v="0"/>
    <x v="0"/>
    <x v="1"/>
    <x v="1"/>
    <x v="0"/>
    <x v="0"/>
    <m/>
    <x v="0"/>
    <s v="CURSO DE PLOMERIA"/>
    <s v="Fontanería"/>
    <s v="PLOMERO"/>
    <n v="7126"/>
    <m/>
    <m/>
    <m/>
    <m/>
    <m/>
    <m/>
    <m/>
    <m/>
    <m/>
    <m/>
    <m/>
    <m/>
    <m/>
    <m/>
    <m/>
    <m/>
    <m/>
    <m/>
    <m/>
    <m/>
    <s v="No"/>
    <m/>
    <m/>
    <m/>
    <m/>
    <m/>
    <x v="0"/>
    <s v="Muy importante"/>
    <s v="Muy importante"/>
    <s v="Muy importante"/>
    <s v="Muy importante"/>
    <s v="Muy importante"/>
    <s v="Muy importante"/>
    <s v="Muy importante"/>
    <s v="Ninguna"/>
    <m/>
    <x v="0"/>
    <x v="1"/>
    <x v="1"/>
    <x v="1"/>
    <x v="0"/>
    <x v="0"/>
    <x v="0"/>
    <x v="0"/>
    <x v="0"/>
    <x v="0"/>
    <x v="0"/>
    <x v="0"/>
    <m/>
    <s v="Administrador/Contador"/>
    <m/>
    <n v="7"/>
    <n v="32"/>
    <s v="Completo"/>
    <m/>
    <m/>
    <m/>
    <m/>
    <m/>
    <m/>
    <m/>
    <s v="11 a 30 personas ocupadas"/>
    <s v="11 a 30 personas ocupadas"/>
    <x v="0"/>
    <s v="Suministro de agua"/>
    <x v="0"/>
    <x v="0"/>
    <x v="0"/>
    <x v="1"/>
    <x v="0"/>
    <x v="0"/>
    <x v="0"/>
    <x v="0"/>
    <x v="0"/>
    <x v="0"/>
    <x v="1"/>
    <x v="0"/>
    <x v="0"/>
    <x v="0"/>
    <x v="0"/>
    <x v="1"/>
    <x v="0"/>
    <x v="0"/>
    <x v="0"/>
    <x v="1"/>
    <x v="0"/>
    <x v="1"/>
    <x v="0"/>
    <x v="0"/>
    <x v="1"/>
    <x v="0"/>
    <x v="0"/>
    <s v="CONSTRUCCIÓN"/>
    <m/>
    <m/>
    <m/>
    <m/>
    <m/>
    <s v="CONSTRUCCIÓN"/>
    <m/>
    <m/>
    <m/>
    <m/>
    <m/>
    <n v="4.8306451612903203"/>
    <x v="1"/>
    <x v="1"/>
    <x v="0"/>
    <x v="0"/>
    <x v="0"/>
    <s v="Total"/>
  </r>
  <r>
    <n v="159892"/>
    <x v="0"/>
    <x v="1"/>
    <s v="Areguá"/>
    <n v="49210"/>
    <s v="SERVICIO DE TRANSPORTE URBANO DE PASAJEROS VIA TERRESTRE"/>
    <s v="Servicio"/>
    <s v="Transporte"/>
    <s v="Grandes (con 51 o más personas ocupadas)"/>
    <n v="21062024"/>
    <n v="21"/>
    <s v="Junio"/>
    <s v="Año Resultado Final"/>
    <n v="11"/>
    <n v="10"/>
    <n v="21062024"/>
    <n v="21"/>
    <s v="Junio"/>
    <s v="Año Resultado Final"/>
    <n v="1968"/>
    <n v="55"/>
    <x v="1"/>
    <s v="TRANSPORTE DE PASAJEROS A CORTA DISTANCIA"/>
    <s v="Transporte urbano o suburbano de pasajeros por vía terrestre"/>
    <s v="Único"/>
    <x v="0"/>
    <m/>
    <m/>
    <n v="50"/>
    <n v="50"/>
    <n v="48"/>
    <n v="2"/>
    <n v="251.58620689655186"/>
    <n v="10.48275862068966"/>
    <n v="0"/>
    <n v="0"/>
    <n v="57.655172413793132"/>
    <n v="68.13793103448279"/>
    <n v="125.79310344827593"/>
    <n v="0"/>
    <n v="0"/>
    <n v="0"/>
    <n v="5.2413793103448301"/>
    <n v="0"/>
    <n v="5.2413793103448301"/>
    <n v="0"/>
    <n v="262.06896551724151"/>
    <n v="50"/>
    <n v="0"/>
    <n v="0"/>
    <n v="11"/>
    <n v="13"/>
    <n v="24"/>
    <n v="0"/>
    <n v="0"/>
    <n v="0"/>
    <n v="1"/>
    <n v="0"/>
    <n v="1"/>
    <n v="0"/>
    <n v="50"/>
    <x v="1"/>
    <s v="Decisión del directorio/propietarios de la empresa"/>
    <m/>
    <x v="1"/>
    <m/>
    <m/>
    <x v="0"/>
    <m/>
    <m/>
    <x v="0"/>
    <m/>
    <m/>
    <x v="0"/>
    <m/>
    <m/>
    <x v="1"/>
    <m/>
    <n v="8331"/>
    <s v="CHOFER DE COLECTIVO"/>
    <s v="Sí"/>
    <s v="No"/>
    <s v="Sí"/>
    <n v="7412"/>
    <s v="ELECTRICISTA"/>
    <s v="Sí"/>
    <s v="Sí"/>
    <s v="No"/>
    <m/>
    <m/>
    <m/>
    <m/>
    <m/>
    <m/>
    <m/>
    <m/>
    <m/>
    <m/>
    <m/>
    <m/>
    <m/>
    <m/>
    <m/>
    <m/>
    <m/>
    <s v="Falta de postulantes/candidatos"/>
    <m/>
    <m/>
    <m/>
    <m/>
    <m/>
    <m/>
    <m/>
    <m/>
    <m/>
    <m/>
    <m/>
    <m/>
    <m/>
    <m/>
    <m/>
    <m/>
    <m/>
    <s v="Aumentar los esfuerzos en el reclutamiento (más divulgación de la vacante, más bolsas de empleo)"/>
    <m/>
    <m/>
    <m/>
    <x v="1"/>
    <x v="0"/>
    <x v="0"/>
    <x v="0"/>
    <x v="0"/>
    <x v="1"/>
    <x v="0"/>
    <x v="0"/>
    <x v="0"/>
    <x v="0"/>
    <x v="0"/>
    <x v="1"/>
    <x v="0"/>
    <m/>
    <m/>
    <m/>
    <s v="Redes sociales de la empresa (Facebook, Twitter, Instagram, etc)"/>
    <m/>
    <m/>
    <s v="Recomendaciones de trabajadores de la empresa u otros actores"/>
    <m/>
    <s v="Ferias de empleo"/>
    <m/>
    <s v="Contactos personales del empleador"/>
    <s v="Banco de currículos de la empresa"/>
    <m/>
    <m/>
    <x v="0"/>
    <x v="0"/>
    <x v="0"/>
    <x v="1"/>
    <x v="0"/>
    <x v="0"/>
    <x v="0"/>
    <x v="0"/>
    <x v="1"/>
    <x v="1"/>
    <s v="Ninguna"/>
    <m/>
    <m/>
    <m/>
    <m/>
    <m/>
    <m/>
    <x v="0"/>
    <m/>
    <m/>
    <x v="1"/>
    <m/>
    <m/>
    <m/>
    <x v="1"/>
    <x v="1"/>
    <x v="0"/>
    <x v="1"/>
    <x v="0"/>
    <x v="1"/>
    <m/>
    <m/>
    <x v="0"/>
    <s v="Poco probable"/>
    <s v="Poco probable"/>
    <s v="Poco probable"/>
    <s v="Poco probable"/>
    <s v="Probable"/>
    <x v="0"/>
    <s v="chofer de colectivo"/>
    <n v="8331"/>
    <n v="2"/>
    <n v="2"/>
    <n v="2"/>
    <n v="2"/>
    <n v="2"/>
    <s v="mecanico de buses"/>
    <n v="7231"/>
    <n v="1"/>
    <n v="1"/>
    <n v="0"/>
    <n v="0"/>
    <n v="0"/>
    <s v="elastiquero"/>
    <n v="7231"/>
    <n v="1"/>
    <n v="0"/>
    <n v="0"/>
    <n v="0"/>
    <n v="0"/>
    <s v="auxiliar administrativo"/>
    <n v="4419"/>
    <n v="1"/>
    <n v="0"/>
    <n v="0"/>
    <n v="0"/>
    <n v="0"/>
    <m/>
    <m/>
    <m/>
    <m/>
    <m/>
    <m/>
    <m/>
    <x v="0"/>
    <m/>
    <m/>
    <m/>
    <m/>
    <m/>
    <m/>
    <m/>
    <m/>
    <m/>
    <x v="0"/>
    <x v="0"/>
    <x v="0"/>
    <x v="0"/>
    <x v="1"/>
    <x v="1"/>
    <x v="0"/>
    <x v="0"/>
    <m/>
    <x v="0"/>
    <s v="ATENCION AL CLIENTE"/>
    <s v="Técnicas de recepción y atención al cliente"/>
    <s v="CHOFER"/>
    <n v="8331"/>
    <m/>
    <m/>
    <m/>
    <m/>
    <m/>
    <m/>
    <m/>
    <m/>
    <m/>
    <m/>
    <m/>
    <m/>
    <m/>
    <m/>
    <m/>
    <m/>
    <m/>
    <m/>
    <m/>
    <m/>
    <s v="No"/>
    <m/>
    <m/>
    <m/>
    <m/>
    <m/>
    <x v="0"/>
    <s v="Importante"/>
    <s v="Importante"/>
    <s v="Importante"/>
    <s v="Muy importante"/>
    <s v="Muy importante"/>
    <s v="Importante"/>
    <s v="Importante"/>
    <s v="Ninguna"/>
    <m/>
    <x v="2"/>
    <x v="2"/>
    <x v="0"/>
    <x v="0"/>
    <x v="0"/>
    <x v="1"/>
    <x v="1"/>
    <x v="0"/>
    <x v="0"/>
    <x v="0"/>
    <x v="0"/>
    <x v="0"/>
    <m/>
    <s v="Jefe / Encargado (no propietario)"/>
    <m/>
    <n v="17"/>
    <n v="42"/>
    <s v="Completo"/>
    <m/>
    <m/>
    <m/>
    <m/>
    <m/>
    <m/>
    <m/>
    <s v="31 a 50 personas ocupadas"/>
    <s v="31 a 50 personas ocupadas"/>
    <x v="0"/>
    <s v="Transporte"/>
    <x v="0"/>
    <x v="0"/>
    <x v="0"/>
    <x v="0"/>
    <x v="0"/>
    <x v="0"/>
    <x v="1"/>
    <x v="1"/>
    <x v="0"/>
    <x v="0"/>
    <x v="1"/>
    <x v="0"/>
    <x v="1"/>
    <x v="0"/>
    <x v="0"/>
    <x v="1"/>
    <x v="1"/>
    <x v="0"/>
    <x v="0"/>
    <x v="1"/>
    <x v="0"/>
    <x v="1"/>
    <x v="0"/>
    <x v="0"/>
    <x v="0"/>
    <x v="1"/>
    <x v="0"/>
    <s v="ATENCIÓN AL CLIENTE, RECEPCIÓN"/>
    <m/>
    <m/>
    <m/>
    <m/>
    <m/>
    <s v="ADMINISTRACIÓN Y GESTIÓN"/>
    <m/>
    <m/>
    <m/>
    <m/>
    <m/>
    <n v="5.2413793103448301"/>
    <x v="1"/>
    <x v="2"/>
    <x v="0"/>
    <x v="0"/>
    <x v="0"/>
    <s v="Total"/>
  </r>
  <r>
    <n v="159942"/>
    <x v="0"/>
    <x v="1"/>
    <s v="Areguá"/>
    <n v="56101"/>
    <s v="VENTA DE COMIDAS EN RESTAURANTES"/>
    <s v="Servicio"/>
    <s v="Restaurantes y hoteles"/>
    <s v="Pequeñas (11 a 30 personas ocupadas)"/>
    <n v="19072024"/>
    <n v="19"/>
    <s v="Julio"/>
    <s v="Año Resultado Final"/>
    <n v="8"/>
    <n v="38"/>
    <n v="24072024"/>
    <n v="24"/>
    <s v="Julio"/>
    <s v="Año Resultado Final"/>
    <n v="2006"/>
    <n v="17"/>
    <x v="0"/>
    <s v="SERVICIO DE RESTAURANTE (SERVICIO DE COMIDA EN PLATO)"/>
    <s v="Restaurantes y parrilladas"/>
    <s v="Único"/>
    <x v="0"/>
    <m/>
    <m/>
    <n v="9"/>
    <n v="9"/>
    <n v="4"/>
    <n v="5"/>
    <n v="13.57837837837836"/>
    <n v="16.972972972972951"/>
    <n v="0"/>
    <n v="0"/>
    <n v="0"/>
    <n v="0"/>
    <n v="16.972972972972951"/>
    <n v="0"/>
    <n v="3.3945945945945901"/>
    <n v="0"/>
    <n v="3.3945945945945901"/>
    <n v="6.7891891891891802"/>
    <n v="0"/>
    <n v="0"/>
    <n v="30.551351351351311"/>
    <n v="9"/>
    <n v="0"/>
    <n v="0"/>
    <n v="0"/>
    <n v="0"/>
    <n v="5"/>
    <n v="0"/>
    <n v="1"/>
    <n v="0"/>
    <n v="1"/>
    <n v="2"/>
    <n v="0"/>
    <n v="0"/>
    <n v="9"/>
    <x v="0"/>
    <m/>
    <m/>
    <x v="1"/>
    <m/>
    <m/>
    <x v="0"/>
    <m/>
    <m/>
    <x v="0"/>
    <m/>
    <m/>
    <x v="0"/>
    <m/>
    <m/>
    <x v="1"/>
    <m/>
    <n v="5120"/>
    <s v="COCINERO"/>
    <s v="Sí"/>
    <s v="Sí"/>
    <s v="No"/>
    <m/>
    <m/>
    <m/>
    <m/>
    <m/>
    <m/>
    <m/>
    <m/>
    <m/>
    <s v="Candidatos sin capacitación o habilidades técnicas necesarios"/>
    <s v="Candidatos sin habilidades blandas o socioemocionales (proactividad, actitud de aprendizaje, compromiso, entre otros)"/>
    <m/>
    <m/>
    <m/>
    <m/>
    <m/>
    <m/>
    <m/>
    <m/>
    <m/>
    <m/>
    <m/>
    <m/>
    <m/>
    <m/>
    <m/>
    <m/>
    <m/>
    <m/>
    <m/>
    <m/>
    <m/>
    <m/>
    <m/>
    <m/>
    <s v="Reasignar / redefinir los puestos de trabajo existentes"/>
    <m/>
    <m/>
    <m/>
    <m/>
    <m/>
    <m/>
    <m/>
    <m/>
    <x v="0"/>
    <x v="0"/>
    <x v="0"/>
    <x v="0"/>
    <x v="0"/>
    <x v="0"/>
    <x v="0"/>
    <x v="1"/>
    <x v="0"/>
    <x v="0"/>
    <x v="1"/>
    <x v="1"/>
    <x v="0"/>
    <m/>
    <m/>
    <m/>
    <m/>
    <m/>
    <m/>
    <s v="Recomendaciones de trabajadores de la empresa u otros actores"/>
    <m/>
    <m/>
    <m/>
    <s v="Contactos personales del empleador"/>
    <m/>
    <m/>
    <m/>
    <x v="0"/>
    <x v="0"/>
    <x v="0"/>
    <x v="0"/>
    <x v="0"/>
    <x v="2"/>
    <x v="0"/>
    <x v="0"/>
    <x v="1"/>
    <x v="1"/>
    <s v="Ninguna"/>
    <m/>
    <m/>
    <m/>
    <m/>
    <s v="Nuevas contrataciones"/>
    <m/>
    <x v="1"/>
    <m/>
    <m/>
    <x v="1"/>
    <m/>
    <m/>
    <m/>
    <x v="1"/>
    <x v="0"/>
    <x v="1"/>
    <x v="0"/>
    <x v="1"/>
    <x v="1"/>
    <m/>
    <m/>
    <x v="2"/>
    <s v="Poco probable"/>
    <s v="Poco probable"/>
    <s v="Poco probable"/>
    <s v="Probable"/>
    <s v="Probable"/>
    <x v="2"/>
    <m/>
    <m/>
    <m/>
    <m/>
    <m/>
    <m/>
    <m/>
    <m/>
    <m/>
    <m/>
    <m/>
    <m/>
    <m/>
    <m/>
    <m/>
    <m/>
    <m/>
    <m/>
    <m/>
    <m/>
    <m/>
    <m/>
    <m/>
    <m/>
    <m/>
    <m/>
    <m/>
    <m/>
    <m/>
    <m/>
    <m/>
    <m/>
    <m/>
    <m/>
    <m/>
    <x v="0"/>
    <m/>
    <m/>
    <m/>
    <m/>
    <m/>
    <m/>
    <m/>
    <m/>
    <m/>
    <x v="0"/>
    <x v="0"/>
    <x v="0"/>
    <x v="0"/>
    <x v="1"/>
    <x v="1"/>
    <x v="0"/>
    <x v="0"/>
    <m/>
    <x v="0"/>
    <s v="ACTUALIZACIÓN EN PRODUCTOS (MATERIA PRIMA) DE PANADERIA"/>
    <s v="Panadería y confitería"/>
    <s v="PANADERO"/>
    <n v="7512"/>
    <s v="ACTUALIZACIÓN EN TÉCNICAS DE COCINA"/>
    <s v="Cocina"/>
    <s v="COCINERA"/>
    <n v="5120"/>
    <s v="CURSO AVANZADO DE CAJERO"/>
    <s v="Operación de caja comercial"/>
    <s v="CAJERA"/>
    <n v="5230"/>
    <s v="TÉCNICAS DE ATENCIÓN AL CLIENTE"/>
    <s v="Técnicas de recepción y atención al cliente"/>
    <s v="CAJERA"/>
    <n v="5230"/>
    <s v="TÉCNICAS DE ATENCIÓN AL CLIENTE"/>
    <s v="Técnicas de recepción y atención al cliente"/>
    <s v="MOZO"/>
    <n v="5131"/>
    <m/>
    <m/>
    <m/>
    <m/>
    <s v="Si"/>
    <s v="Si"/>
    <s v="Si"/>
    <s v="Si"/>
    <s v="No"/>
    <m/>
    <x v="0"/>
    <s v="Muy importante"/>
    <s v="Importante"/>
    <s v="Muy importante"/>
    <s v="Muy importante"/>
    <s v="Importante"/>
    <s v="Muy importante"/>
    <s v="Muy importante"/>
    <s v="Ninguna"/>
    <m/>
    <x v="0"/>
    <x v="2"/>
    <x v="0"/>
    <x v="0"/>
    <x v="2"/>
    <x v="0"/>
    <x v="0"/>
    <x v="0"/>
    <x v="0"/>
    <x v="0"/>
    <x v="0"/>
    <x v="0"/>
    <m/>
    <s v="Jefe / Encargado (no propietario)"/>
    <m/>
    <n v="14"/>
    <n v="56"/>
    <s v="Completo"/>
    <m/>
    <m/>
    <m/>
    <m/>
    <m/>
    <m/>
    <m/>
    <s v="5 a 10 personas ocupadas"/>
    <s v="5 a 10 personas ocupadas"/>
    <x v="0"/>
    <s v="Restaurantes y hoteles"/>
    <x v="0"/>
    <x v="0"/>
    <x v="0"/>
    <x v="0"/>
    <x v="1"/>
    <x v="0"/>
    <x v="0"/>
    <x v="0"/>
    <x v="0"/>
    <x v="0"/>
    <x v="1"/>
    <x v="0"/>
    <x v="0"/>
    <x v="0"/>
    <x v="0"/>
    <x v="0"/>
    <x v="0"/>
    <x v="0"/>
    <x v="0"/>
    <x v="1"/>
    <x v="0"/>
    <x v="1"/>
    <x v="1"/>
    <x v="0"/>
    <x v="1"/>
    <x v="0"/>
    <x v="0"/>
    <s v="PANADERIA Y CONFITERIA"/>
    <s v="GASTRONOMIA"/>
    <s v="USO Y MANEJO DE CAJAS"/>
    <s v="ATENCIÓN AL CLIENTE, RECEPCIÓN"/>
    <s v="ATENCIÓN AL CLIENTE, RECEPCIÓN"/>
    <m/>
    <s v="ALIMENTOS"/>
    <s v="ALIMENTOS"/>
    <s v="ADMINISTRACIÓN Y GESTIÓN"/>
    <s v="ADMINISTRACIÓN Y GESTIÓN"/>
    <s v="ADMINISTRACIÓN Y GESTIÓN"/>
    <m/>
    <n v="3.3945945945945901"/>
    <x v="1"/>
    <x v="2"/>
    <x v="0"/>
    <x v="0"/>
    <x v="0"/>
    <s v="Total"/>
  </r>
  <r>
    <n v="159986"/>
    <x v="0"/>
    <x v="1"/>
    <s v="Areguá"/>
    <n v="64190"/>
    <s v="SERVICIOS DE COOPERATIVA DE AHORRO Y CREDITO"/>
    <s v="Servicio"/>
    <s v="Intermediación financiera"/>
    <s v="Grandes (con 51 o más personas ocupadas)"/>
    <n v="21062024"/>
    <n v="21"/>
    <s v="Junio"/>
    <s v="Año Resultado Final"/>
    <n v="10"/>
    <n v="57"/>
    <n v="28062024"/>
    <n v="28"/>
    <s v="Junio"/>
    <s v="Año Resultado Final"/>
    <n v="1987"/>
    <n v="36"/>
    <x v="1"/>
    <s v="SERVICIOS DE AHORRO Y CREDITO EN COOPERATIVA"/>
    <s v="Otros tipos de intermediación monetaria"/>
    <s v="Sucursal"/>
    <x v="1"/>
    <n v="4"/>
    <n v="4"/>
    <n v="65"/>
    <n v="65"/>
    <n v="35"/>
    <n v="30"/>
    <n v="104.23913043478269"/>
    <n v="89.347826086956601"/>
    <n v="0"/>
    <n v="0"/>
    <n v="0"/>
    <n v="0"/>
    <n v="128.06521739130446"/>
    <n v="0"/>
    <n v="23.82608695652176"/>
    <n v="0"/>
    <n v="41.695652173913082"/>
    <n v="0"/>
    <n v="0"/>
    <n v="0"/>
    <n v="193.5869565217393"/>
    <n v="65"/>
    <n v="0"/>
    <n v="0"/>
    <n v="0"/>
    <n v="0"/>
    <n v="43"/>
    <n v="0"/>
    <n v="8"/>
    <n v="0"/>
    <n v="14"/>
    <n v="0"/>
    <n v="0"/>
    <n v="0"/>
    <n v="65"/>
    <x v="0"/>
    <m/>
    <m/>
    <x v="1"/>
    <m/>
    <m/>
    <x v="0"/>
    <m/>
    <m/>
    <x v="0"/>
    <m/>
    <m/>
    <x v="0"/>
    <m/>
    <m/>
    <x v="1"/>
    <m/>
    <n v="4211"/>
    <s v="CAJERO"/>
    <s v="Sí"/>
    <s v="No"/>
    <s v="Sí"/>
    <n v="3312"/>
    <s v="OFICIAL DE CREDITO"/>
    <s v="Sí"/>
    <s v="No"/>
    <s v="No"/>
    <m/>
    <m/>
    <m/>
    <m/>
    <m/>
    <m/>
    <m/>
    <m/>
    <m/>
    <m/>
    <m/>
    <m/>
    <m/>
    <m/>
    <m/>
    <m/>
    <m/>
    <m/>
    <m/>
    <m/>
    <m/>
    <m/>
    <m/>
    <m/>
    <m/>
    <m/>
    <m/>
    <m/>
    <m/>
    <m/>
    <m/>
    <m/>
    <m/>
    <m/>
    <m/>
    <m/>
    <m/>
    <m/>
    <m/>
    <x v="1"/>
    <x v="0"/>
    <x v="0"/>
    <x v="0"/>
    <x v="0"/>
    <x v="0"/>
    <x v="0"/>
    <x v="1"/>
    <x v="1"/>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0"/>
    <x v="2"/>
    <x v="1"/>
    <s v="Ninguna"/>
    <m/>
    <m/>
    <m/>
    <m/>
    <m/>
    <m/>
    <x v="1"/>
    <m/>
    <m/>
    <x v="1"/>
    <m/>
    <m/>
    <m/>
    <x v="1"/>
    <x v="1"/>
    <x v="1"/>
    <x v="1"/>
    <x v="1"/>
    <x v="1"/>
    <m/>
    <m/>
    <x v="2"/>
    <s v="Probable"/>
    <s v="Poco probable"/>
    <s v="Poco probable"/>
    <s v="Probable"/>
    <s v="Probable"/>
    <x v="0"/>
    <s v="atencion al cliente"/>
    <n v="4226"/>
    <n v="3"/>
    <n v="0"/>
    <n v="0"/>
    <n v="0"/>
    <n v="0"/>
    <m/>
    <m/>
    <m/>
    <m/>
    <m/>
    <m/>
    <m/>
    <m/>
    <m/>
    <m/>
    <m/>
    <m/>
    <m/>
    <m/>
    <m/>
    <m/>
    <m/>
    <m/>
    <m/>
    <m/>
    <m/>
    <m/>
    <m/>
    <m/>
    <m/>
    <m/>
    <m/>
    <m/>
    <x v="0"/>
    <m/>
    <m/>
    <m/>
    <m/>
    <m/>
    <m/>
    <m/>
    <m/>
    <m/>
    <x v="0"/>
    <x v="0"/>
    <x v="0"/>
    <x v="0"/>
    <x v="1"/>
    <x v="1"/>
    <x v="0"/>
    <x v="0"/>
    <m/>
    <x v="0"/>
    <s v="CONCESION DE CREDITO"/>
    <s v="OTROS"/>
    <s v="OFICIAL DE CREDITO"/>
    <n v="3312"/>
    <s v="CURSO DE CAJERO"/>
    <s v="Operación de caja comercial"/>
    <s v="CAJERO"/>
    <n v="4211"/>
    <m/>
    <m/>
    <m/>
    <m/>
    <m/>
    <m/>
    <m/>
    <m/>
    <m/>
    <m/>
    <m/>
    <m/>
    <m/>
    <m/>
    <m/>
    <m/>
    <s v="Si"/>
    <s v="No"/>
    <m/>
    <m/>
    <m/>
    <m/>
    <x v="0"/>
    <s v="Importante"/>
    <s v="Importante"/>
    <s v="Importante"/>
    <s v="Importante"/>
    <s v="Importante"/>
    <s v="Importante"/>
    <s v="Importante"/>
    <s v="Ninguna"/>
    <m/>
    <x v="0"/>
    <x v="1"/>
    <x v="0"/>
    <x v="1"/>
    <x v="0"/>
    <x v="0"/>
    <x v="0"/>
    <x v="0"/>
    <x v="0"/>
    <x v="0"/>
    <x v="0"/>
    <x v="0"/>
    <m/>
    <s v="Gerente / Directivo"/>
    <m/>
    <n v="16"/>
    <n v="16"/>
    <s v="Completo"/>
    <m/>
    <m/>
    <m/>
    <m/>
    <m/>
    <m/>
    <m/>
    <s v="51 y más personas ocupadas"/>
    <s v="51 y más personas ocupadas"/>
    <x v="0"/>
    <s v="Intermediación financiera"/>
    <x v="0"/>
    <x v="0"/>
    <x v="1"/>
    <x v="1"/>
    <x v="0"/>
    <x v="0"/>
    <x v="0"/>
    <x v="0"/>
    <x v="0"/>
    <x v="0"/>
    <x v="1"/>
    <x v="0"/>
    <x v="1"/>
    <x v="0"/>
    <x v="0"/>
    <x v="0"/>
    <x v="0"/>
    <x v="0"/>
    <x v="0"/>
    <x v="1"/>
    <x v="1"/>
    <x v="0"/>
    <x v="0"/>
    <x v="0"/>
    <x v="0"/>
    <x v="0"/>
    <x v="0"/>
    <s v="ANÁLISIS DE CRÉDITO"/>
    <s v="USO Y MANEJO DE CAJAS"/>
    <m/>
    <m/>
    <m/>
    <m/>
    <s v="ADMINISTRACIÓN Y GESTIÓN"/>
    <s v="ADMINISTRACIÓN Y GESTIÓN"/>
    <m/>
    <m/>
    <m/>
    <m/>
    <n v="2.97826086956522"/>
    <x v="1"/>
    <x v="1"/>
    <x v="1"/>
    <x v="0"/>
    <x v="0"/>
    <s v="Total"/>
  </r>
  <r>
    <n v="160102"/>
    <x v="0"/>
    <x v="1"/>
    <s v="Areguá"/>
    <n v="23930"/>
    <s v="FABRICACION DE ARTESANIA DE BARRO"/>
    <s v="Industria"/>
    <s v="Manufactura"/>
    <s v="Micro (5 a 10 personas ocupadas)"/>
    <n v="21062024"/>
    <n v="21"/>
    <s v="Junio"/>
    <s v="Año Resultado Final"/>
    <n v="11"/>
    <n v="43"/>
    <n v="28062024"/>
    <n v="28"/>
    <s v="Junio"/>
    <s v="Año Resultado Final"/>
    <n v="1989"/>
    <n v="34"/>
    <x v="1"/>
    <s v="FABRICACION DE PRODUCTOS DE ALFARERIA"/>
    <s v="Fabricación de otros productos de cerámica y porcelana"/>
    <s v="Casa Matriz"/>
    <x v="1"/>
    <n v="2"/>
    <n v="2"/>
    <n v="6"/>
    <n v="6"/>
    <n v="5"/>
    <n v="1"/>
    <n v="23.968253968253951"/>
    <n v="4.7936507936507899"/>
    <n v="0"/>
    <n v="0"/>
    <n v="0"/>
    <n v="0"/>
    <n v="19.17460317460316"/>
    <n v="0"/>
    <n v="0"/>
    <n v="0"/>
    <n v="9.5873015873015799"/>
    <n v="0"/>
    <n v="0"/>
    <n v="0"/>
    <n v="28.761904761904738"/>
    <n v="6"/>
    <n v="0"/>
    <n v="0"/>
    <n v="0"/>
    <n v="0"/>
    <n v="4"/>
    <n v="0"/>
    <n v="0"/>
    <n v="0"/>
    <n v="2"/>
    <n v="0"/>
    <n v="0"/>
    <n v="0"/>
    <n v="6"/>
    <x v="0"/>
    <m/>
    <m/>
    <x v="1"/>
    <m/>
    <m/>
    <x v="0"/>
    <m/>
    <m/>
    <x v="0"/>
    <m/>
    <m/>
    <x v="0"/>
    <m/>
    <m/>
    <x v="0"/>
    <m/>
    <m/>
    <m/>
    <m/>
    <m/>
    <m/>
    <m/>
    <m/>
    <m/>
    <m/>
    <m/>
    <m/>
    <m/>
    <m/>
    <m/>
    <m/>
    <m/>
    <m/>
    <m/>
    <m/>
    <m/>
    <m/>
    <m/>
    <m/>
    <m/>
    <m/>
    <m/>
    <m/>
    <m/>
    <m/>
    <m/>
    <m/>
    <m/>
    <m/>
    <m/>
    <m/>
    <m/>
    <m/>
    <m/>
    <m/>
    <m/>
    <m/>
    <m/>
    <m/>
    <m/>
    <m/>
    <m/>
    <m/>
    <m/>
    <m/>
    <x v="0"/>
    <x v="0"/>
    <x v="0"/>
    <x v="0"/>
    <x v="1"/>
    <x v="1"/>
    <x v="0"/>
    <x v="0"/>
    <x v="0"/>
    <x v="1"/>
    <x v="1"/>
    <x v="1"/>
    <x v="0"/>
    <m/>
    <m/>
    <m/>
    <m/>
    <m/>
    <m/>
    <m/>
    <m/>
    <m/>
    <m/>
    <s v="Contactos personales del empleador"/>
    <m/>
    <m/>
    <m/>
    <x v="0"/>
    <x v="0"/>
    <x v="0"/>
    <x v="2"/>
    <x v="2"/>
    <x v="2"/>
    <x v="2"/>
    <x v="0"/>
    <x v="1"/>
    <x v="1"/>
    <s v="Ninguna"/>
    <m/>
    <m/>
    <m/>
    <m/>
    <m/>
    <m/>
    <x v="1"/>
    <s v="Transformación de competencia"/>
    <m/>
    <x v="1"/>
    <m/>
    <m/>
    <m/>
    <x v="1"/>
    <x v="1"/>
    <x v="1"/>
    <x v="1"/>
    <x v="0"/>
    <x v="1"/>
    <m/>
    <m/>
    <x v="2"/>
    <s v="Poco probable"/>
    <s v="Poco probable"/>
    <s v="Poco probable"/>
    <s v="Poco probable"/>
    <s v="Poco probable"/>
    <x v="2"/>
    <m/>
    <m/>
    <m/>
    <m/>
    <m/>
    <m/>
    <m/>
    <m/>
    <m/>
    <m/>
    <m/>
    <m/>
    <m/>
    <m/>
    <m/>
    <m/>
    <m/>
    <m/>
    <m/>
    <m/>
    <m/>
    <m/>
    <m/>
    <m/>
    <m/>
    <m/>
    <m/>
    <m/>
    <m/>
    <m/>
    <m/>
    <m/>
    <m/>
    <m/>
    <m/>
    <x v="0"/>
    <m/>
    <m/>
    <m/>
    <m/>
    <m/>
    <m/>
    <m/>
    <m/>
    <m/>
    <x v="0"/>
    <x v="0"/>
    <x v="1"/>
    <x v="0"/>
    <x v="0"/>
    <x v="0"/>
    <x v="0"/>
    <x v="0"/>
    <m/>
    <x v="0"/>
    <s v="INFORMATICA"/>
    <s v="Operación básica de computadoras"/>
    <s v="ATENCION AL CLIENTE"/>
    <n v="5223"/>
    <m/>
    <m/>
    <m/>
    <m/>
    <m/>
    <m/>
    <m/>
    <m/>
    <m/>
    <m/>
    <m/>
    <m/>
    <m/>
    <m/>
    <m/>
    <m/>
    <m/>
    <m/>
    <m/>
    <m/>
    <s v="No"/>
    <m/>
    <m/>
    <m/>
    <m/>
    <m/>
    <x v="0"/>
    <s v="Importante"/>
    <s v="Importante"/>
    <s v="Importante"/>
    <s v="Importante"/>
    <s v="Importante"/>
    <s v="Importante"/>
    <s v="Importante"/>
    <s v="Ninguna"/>
    <m/>
    <x v="2"/>
    <x v="2"/>
    <x v="0"/>
    <x v="1"/>
    <x v="0"/>
    <x v="0"/>
    <x v="0"/>
    <x v="0"/>
    <x v="0"/>
    <x v="1"/>
    <x v="0"/>
    <x v="0"/>
    <m/>
    <s v="Dueño o propietario"/>
    <m/>
    <n v="16"/>
    <n v="12"/>
    <s v="Completo"/>
    <m/>
    <m/>
    <m/>
    <m/>
    <m/>
    <m/>
    <m/>
    <s v="5 a 10 personas ocupadas"/>
    <s v="5 a 10 personas ocupadas"/>
    <x v="1"/>
    <s v="Manufactura"/>
    <x v="0"/>
    <x v="0"/>
    <x v="0"/>
    <x v="0"/>
    <x v="0"/>
    <x v="0"/>
    <x v="0"/>
    <x v="0"/>
    <x v="0"/>
    <x v="0"/>
    <x v="1"/>
    <x v="0"/>
    <x v="0"/>
    <x v="0"/>
    <x v="0"/>
    <x v="0"/>
    <x v="0"/>
    <x v="0"/>
    <x v="0"/>
    <x v="1"/>
    <x v="0"/>
    <x v="1"/>
    <x v="1"/>
    <x v="0"/>
    <x v="0"/>
    <x v="0"/>
    <x v="0"/>
    <s v="OFIMATICA"/>
    <m/>
    <m/>
    <m/>
    <m/>
    <m/>
    <s v="TIC"/>
    <m/>
    <m/>
    <m/>
    <m/>
    <m/>
    <n v="4.7936507936507899"/>
    <x v="0"/>
    <x v="0"/>
    <x v="0"/>
    <x v="0"/>
    <x v="0"/>
    <s v="Total"/>
  </r>
  <r>
    <n v="160141"/>
    <x v="0"/>
    <x v="1"/>
    <s v="Areguá"/>
    <n v="16290"/>
    <s v="FABRICACION DE CORTINAS DE PALMA (PIRI).-"/>
    <s v="Industria"/>
    <s v="Manufactura"/>
    <s v="Micro (5 a 10 personas ocupadas)"/>
    <n v="18072024"/>
    <n v="18"/>
    <s v="Julio"/>
    <s v="Año Resultado Final"/>
    <n v="10"/>
    <n v="26"/>
    <n v="18072024"/>
    <n v="18"/>
    <s v="Julio"/>
    <s v="Año Resultado Final"/>
    <n v="2007"/>
    <n v="16"/>
    <x v="0"/>
    <s v="FABRICACION DE ARTESANIAS EN ESTERAS (PIRI Y TOTORA)"/>
    <s v="Fabricación de otros productos de madera n.c.p.; fabricación de artículos de corcho, paja y materiales trenzables"/>
    <s v="Único"/>
    <x v="0"/>
    <m/>
    <m/>
    <n v="7"/>
    <n v="7"/>
    <n v="5"/>
    <n v="2"/>
    <n v="23.968253968253951"/>
    <n v="9.5873015873015799"/>
    <n v="0"/>
    <n v="0"/>
    <n v="14.380952380952369"/>
    <n v="0"/>
    <n v="4.7936507936507899"/>
    <n v="0"/>
    <n v="9.5873015873015799"/>
    <n v="0"/>
    <n v="4.7936507936507899"/>
    <n v="0"/>
    <n v="0"/>
    <n v="0"/>
    <n v="33.555555555555529"/>
    <n v="7"/>
    <n v="0"/>
    <n v="0"/>
    <n v="3"/>
    <n v="0"/>
    <n v="1"/>
    <n v="0"/>
    <n v="2"/>
    <n v="0"/>
    <n v="1"/>
    <n v="0"/>
    <n v="0"/>
    <n v="0"/>
    <n v="7"/>
    <x v="0"/>
    <m/>
    <m/>
    <x v="1"/>
    <m/>
    <m/>
    <x v="0"/>
    <m/>
    <m/>
    <x v="0"/>
    <m/>
    <m/>
    <x v="0"/>
    <m/>
    <m/>
    <x v="0"/>
    <m/>
    <m/>
    <m/>
    <m/>
    <m/>
    <m/>
    <m/>
    <m/>
    <m/>
    <m/>
    <m/>
    <m/>
    <m/>
    <m/>
    <m/>
    <m/>
    <m/>
    <m/>
    <m/>
    <m/>
    <m/>
    <m/>
    <m/>
    <m/>
    <m/>
    <m/>
    <m/>
    <m/>
    <m/>
    <m/>
    <m/>
    <m/>
    <m/>
    <m/>
    <m/>
    <m/>
    <m/>
    <m/>
    <m/>
    <m/>
    <m/>
    <m/>
    <m/>
    <m/>
    <m/>
    <m/>
    <m/>
    <m/>
    <m/>
    <m/>
    <x v="0"/>
    <x v="0"/>
    <x v="0"/>
    <x v="1"/>
    <x v="1"/>
    <x v="1"/>
    <x v="0"/>
    <x v="0"/>
    <x v="0"/>
    <x v="0"/>
    <x v="1"/>
    <x v="1"/>
    <x v="1"/>
    <s v="RESIDIR EN LA ZONA"/>
    <m/>
    <m/>
    <m/>
    <m/>
    <m/>
    <s v="Recomendaciones de trabajadores de la empresa u otros actores"/>
    <m/>
    <m/>
    <m/>
    <s v="Contactos personales del empleador"/>
    <m/>
    <m/>
    <m/>
    <x v="0"/>
    <x v="0"/>
    <x v="0"/>
    <x v="2"/>
    <x v="0"/>
    <x v="0"/>
    <x v="0"/>
    <x v="0"/>
    <x v="1"/>
    <x v="1"/>
    <s v="Ninguna"/>
    <m/>
    <m/>
    <m/>
    <m/>
    <m/>
    <m/>
    <x v="0"/>
    <m/>
    <m/>
    <x v="1"/>
    <m/>
    <m/>
    <m/>
    <x v="1"/>
    <x v="0"/>
    <x v="1"/>
    <x v="0"/>
    <x v="1"/>
    <x v="1"/>
    <m/>
    <m/>
    <x v="2"/>
    <s v="Muy probable"/>
    <s v="Poco probable"/>
    <s v="Poco probable"/>
    <s v="Poco probable"/>
    <s v="Probable"/>
    <x v="0"/>
    <s v="GESTOR DE REDES SOCIALES"/>
    <n v="3339"/>
    <n v="1"/>
    <n v="0"/>
    <n v="0"/>
    <n v="0"/>
    <n v="0"/>
    <s v="AYUDANTE DE MAQUINA COMPRESORA"/>
    <n v="8182"/>
    <n v="2"/>
    <n v="0"/>
    <n v="0"/>
    <n v="0"/>
    <n v="0"/>
    <s v="VENDEDOR DE SALON DE ARTESANÍAS DE ESTERAS"/>
    <n v="5223"/>
    <n v="1"/>
    <n v="0"/>
    <n v="0"/>
    <n v="0"/>
    <n v="0"/>
    <m/>
    <m/>
    <m/>
    <m/>
    <m/>
    <m/>
    <m/>
    <m/>
    <m/>
    <m/>
    <m/>
    <m/>
    <m/>
    <m/>
    <x v="0"/>
    <m/>
    <m/>
    <m/>
    <m/>
    <m/>
    <m/>
    <m/>
    <m/>
    <m/>
    <x v="1"/>
    <x v="0"/>
    <x v="1"/>
    <x v="1"/>
    <x v="1"/>
    <x v="0"/>
    <x v="0"/>
    <x v="0"/>
    <m/>
    <x v="0"/>
    <s v="CURSO BASICO DE MANEJO DE PRODUCTOS INFLAMABLES (PINTURA)"/>
    <s v="Seguridad industrial y salud ocupacional"/>
    <s v="AYUDANTE DE MAQUINA COMPRESORA"/>
    <n v="8182"/>
    <s v="MANEJO TECNICO DE MATERIALES DE CARPINTERIA"/>
    <s v="Carpinteria de muebles y afines"/>
    <s v="MONTADOR DE CORTINAS DE ESTERAS"/>
    <n v="7317"/>
    <m/>
    <m/>
    <m/>
    <m/>
    <m/>
    <m/>
    <m/>
    <m/>
    <m/>
    <m/>
    <m/>
    <m/>
    <m/>
    <m/>
    <m/>
    <m/>
    <s v="Si"/>
    <s v="No"/>
    <m/>
    <m/>
    <m/>
    <m/>
    <x v="0"/>
    <s v="Muy importante"/>
    <s v="Importante"/>
    <s v="Muy importante"/>
    <s v="Muy importante"/>
    <s v="Importante"/>
    <s v="Muy importante"/>
    <s v="Importante"/>
    <s v="Ninguna"/>
    <m/>
    <x v="0"/>
    <x v="2"/>
    <x v="0"/>
    <x v="0"/>
    <x v="0"/>
    <x v="0"/>
    <x v="0"/>
    <x v="0"/>
    <x v="0"/>
    <x v="0"/>
    <x v="0"/>
    <x v="0"/>
    <m/>
    <s v="Dueño o propietario"/>
    <m/>
    <n v="12"/>
    <n v="42"/>
    <s v="Completo"/>
    <m/>
    <m/>
    <m/>
    <m/>
    <m/>
    <m/>
    <s v="PARA LOS ARTESANOS EN GENERAL (NO PARA SU EMPRESA) LA INFORMANTE SOLICITÓ CURSOS DE UTILIZACION DE SISTEMAS DE COBROS, COMO REALIZAR LAS FACTURAS, APERTURA, MENEJO Y CIERRE DE LAS MISMAS."/>
    <s v="5 a 10 personas ocupadas"/>
    <s v="5 a 10 personas ocupadas"/>
    <x v="1"/>
    <s v="Manufactura"/>
    <x v="0"/>
    <x v="0"/>
    <x v="0"/>
    <x v="0"/>
    <x v="0"/>
    <x v="0"/>
    <x v="0"/>
    <x v="0"/>
    <x v="0"/>
    <x v="0"/>
    <x v="1"/>
    <x v="1"/>
    <x v="0"/>
    <x v="1"/>
    <x v="0"/>
    <x v="0"/>
    <x v="1"/>
    <x v="0"/>
    <x v="0"/>
    <x v="1"/>
    <x v="0"/>
    <x v="1"/>
    <x v="0"/>
    <x v="0"/>
    <x v="1"/>
    <x v="1"/>
    <x v="0"/>
    <s v="SALUD Y SEGURIDAD OCUPACIONAL"/>
    <s v="CONSTRUCCIÓN"/>
    <m/>
    <m/>
    <m/>
    <m/>
    <s v="SALUD Y SEGURIDAD OCUPACIONAL"/>
    <s v="CONSTRUCCIÓN"/>
    <m/>
    <m/>
    <m/>
    <m/>
    <n v="4.7936507936507899"/>
    <x v="0"/>
    <x v="0"/>
    <x v="0"/>
    <x v="0"/>
    <x v="0"/>
    <s v="Total"/>
  </r>
  <r>
    <n v="160376"/>
    <x v="0"/>
    <x v="1"/>
    <s v="Capiatá"/>
    <n v="14101"/>
    <s v="CONFECCION DE PRENDAS DEPORTIVAS EXTERIOR.-"/>
    <s v="Industria"/>
    <s v="Manufactura"/>
    <s v="Micro (5 a 10 personas ocupadas)"/>
    <n v="25062024"/>
    <n v="25"/>
    <s v="Junio"/>
    <s v="Año Resultado Final"/>
    <n v="12"/>
    <n v="58"/>
    <n v="27062024"/>
    <n v="27"/>
    <s v="Junio"/>
    <s v="Año Resultado Final"/>
    <n v="2001"/>
    <n v="22"/>
    <x v="2"/>
    <s v="CONFECCION DE PRENDAS DEPORTIVAS EXTERNAS"/>
    <s v="Confección de prendas de vestir exterior, excepto prendas de cuero y piel"/>
    <s v="Casa Matriz"/>
    <x v="1"/>
    <n v="2"/>
    <n v="2"/>
    <n v="5"/>
    <n v="5"/>
    <n v="2"/>
    <n v="3"/>
    <n v="9.5873015873015799"/>
    <n v="14.380952380952369"/>
    <n v="0"/>
    <n v="0"/>
    <n v="0"/>
    <n v="0"/>
    <n v="23.968253968253951"/>
    <n v="0"/>
    <n v="0"/>
    <n v="0"/>
    <n v="0"/>
    <n v="0"/>
    <n v="0"/>
    <n v="0"/>
    <n v="23.968253968253951"/>
    <n v="5"/>
    <n v="0"/>
    <n v="0"/>
    <n v="0"/>
    <n v="0"/>
    <n v="5"/>
    <n v="0"/>
    <n v="0"/>
    <n v="0"/>
    <n v="0"/>
    <n v="0"/>
    <n v="0"/>
    <n v="0"/>
    <n v="5"/>
    <x v="0"/>
    <m/>
    <m/>
    <x v="1"/>
    <m/>
    <m/>
    <x v="0"/>
    <m/>
    <m/>
    <x v="0"/>
    <m/>
    <m/>
    <x v="0"/>
    <m/>
    <m/>
    <x v="0"/>
    <m/>
    <m/>
    <m/>
    <m/>
    <m/>
    <m/>
    <m/>
    <m/>
    <m/>
    <m/>
    <m/>
    <m/>
    <m/>
    <m/>
    <m/>
    <m/>
    <m/>
    <m/>
    <m/>
    <m/>
    <m/>
    <m/>
    <m/>
    <m/>
    <m/>
    <m/>
    <m/>
    <m/>
    <m/>
    <m/>
    <m/>
    <m/>
    <m/>
    <m/>
    <m/>
    <m/>
    <m/>
    <m/>
    <m/>
    <m/>
    <m/>
    <m/>
    <m/>
    <m/>
    <m/>
    <m/>
    <m/>
    <m/>
    <m/>
    <m/>
    <x v="1"/>
    <x v="1"/>
    <x v="0"/>
    <x v="0"/>
    <x v="0"/>
    <x v="0"/>
    <x v="0"/>
    <x v="0"/>
    <x v="0"/>
    <x v="0"/>
    <x v="0"/>
    <x v="0"/>
    <x v="0"/>
    <m/>
    <m/>
    <m/>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2"/>
    <x v="0"/>
    <x v="0"/>
    <x v="1"/>
    <x v="1"/>
    <x v="1"/>
    <x v="1"/>
    <s v="Ninguna"/>
    <m/>
    <m/>
    <m/>
    <m/>
    <m/>
    <m/>
    <x v="2"/>
    <m/>
    <s v="Ambos"/>
    <x v="1"/>
    <m/>
    <m/>
    <m/>
    <x v="0"/>
    <x v="1"/>
    <x v="1"/>
    <x v="1"/>
    <x v="1"/>
    <x v="1"/>
    <m/>
    <m/>
    <x v="0"/>
    <s v="Poco probable"/>
    <s v="Poco probable"/>
    <s v="Poco probable"/>
    <s v="Poco probable"/>
    <s v="Poco probable"/>
    <x v="2"/>
    <m/>
    <m/>
    <m/>
    <m/>
    <m/>
    <m/>
    <m/>
    <m/>
    <m/>
    <m/>
    <m/>
    <m/>
    <m/>
    <m/>
    <m/>
    <m/>
    <m/>
    <m/>
    <m/>
    <m/>
    <m/>
    <m/>
    <m/>
    <m/>
    <m/>
    <m/>
    <m/>
    <m/>
    <m/>
    <m/>
    <m/>
    <m/>
    <m/>
    <m/>
    <m/>
    <x v="0"/>
    <m/>
    <m/>
    <m/>
    <m/>
    <m/>
    <m/>
    <m/>
    <m/>
    <m/>
    <x v="1"/>
    <x v="1"/>
    <x v="1"/>
    <x v="1"/>
    <x v="0"/>
    <x v="0"/>
    <x v="0"/>
    <x v="1"/>
    <m/>
    <x v="0"/>
    <s v="DISEÑO GRAFICO"/>
    <s v="Diseño gráfico"/>
    <s v="TECNICO EN SUBLIMACIÓN"/>
    <n v="7322"/>
    <m/>
    <m/>
    <m/>
    <m/>
    <m/>
    <m/>
    <m/>
    <m/>
    <m/>
    <m/>
    <m/>
    <m/>
    <m/>
    <m/>
    <m/>
    <m/>
    <m/>
    <m/>
    <m/>
    <m/>
    <s v="No"/>
    <m/>
    <m/>
    <m/>
    <m/>
    <m/>
    <x v="0"/>
    <s v="Importante"/>
    <s v="Importante"/>
    <s v="Importante"/>
    <s v="Poco importante"/>
    <s v="Importante"/>
    <s v="Importante"/>
    <s v="Importante"/>
    <s v="Ninguna"/>
    <m/>
    <x v="2"/>
    <x v="2"/>
    <x v="0"/>
    <x v="0"/>
    <x v="2"/>
    <x v="0"/>
    <x v="0"/>
    <x v="1"/>
    <x v="0"/>
    <x v="1"/>
    <x v="0"/>
    <x v="0"/>
    <m/>
    <s v="Dueño o propietario"/>
    <m/>
    <n v="16"/>
    <n v="16"/>
    <s v="Completo"/>
    <m/>
    <m/>
    <m/>
    <m/>
    <m/>
    <m/>
    <s v="NINGUNA"/>
    <s v="5 a 10 personas ocupadas"/>
    <s v="5 a 10 personas ocupadas"/>
    <x v="1"/>
    <s v="Manufactura"/>
    <x v="0"/>
    <x v="0"/>
    <x v="0"/>
    <x v="0"/>
    <x v="0"/>
    <x v="0"/>
    <x v="0"/>
    <x v="0"/>
    <x v="0"/>
    <x v="0"/>
    <x v="1"/>
    <x v="0"/>
    <x v="0"/>
    <x v="0"/>
    <x v="0"/>
    <x v="0"/>
    <x v="0"/>
    <x v="0"/>
    <x v="0"/>
    <x v="1"/>
    <x v="0"/>
    <x v="1"/>
    <x v="0"/>
    <x v="0"/>
    <x v="1"/>
    <x v="0"/>
    <x v="0"/>
    <s v="TEXTIL Y CONFECCIÓN"/>
    <m/>
    <m/>
    <m/>
    <m/>
    <m/>
    <s v="TEXTIL Y CONFECCIÓN"/>
    <m/>
    <m/>
    <m/>
    <m/>
    <m/>
    <n v="4.7936507936507899"/>
    <x v="0"/>
    <x v="0"/>
    <x v="0"/>
    <x v="2"/>
    <x v="0"/>
    <s v="Total"/>
  </r>
  <r>
    <n v="160378"/>
    <x v="0"/>
    <x v="1"/>
    <s v="Capiatá"/>
    <n v="47591"/>
    <s v="VENTA AL POR MENOR DE ELECTRODOMESTICOS.-"/>
    <s v="Comercio"/>
    <s v="Comercio"/>
    <s v="Micro (5 a 10 personas ocupadas)"/>
    <n v="30072024"/>
    <n v="30"/>
    <s v="Julio"/>
    <s v="Año Resultado Final"/>
    <n v="10"/>
    <n v="42"/>
    <n v="30072024"/>
    <n v="30"/>
    <s v="Julio"/>
    <s v="Año Resultado Final"/>
    <n v="2004"/>
    <n v="19"/>
    <x v="0"/>
    <s v="VENTA AL POR MENOR DE ELECTRODOMÉSTICOS"/>
    <s v="Comercio al por menor de electrodomésticos y accesorios"/>
    <s v="Único"/>
    <x v="0"/>
    <m/>
    <m/>
    <n v="5"/>
    <n v="5"/>
    <n v="1"/>
    <n v="4"/>
    <n v="8.2844036697247692"/>
    <n v="33.137614678899077"/>
    <n v="0"/>
    <n v="0"/>
    <n v="8.2844036697247692"/>
    <n v="0"/>
    <n v="16.568807339449538"/>
    <n v="0"/>
    <n v="0"/>
    <n v="0"/>
    <n v="8.2844036697247692"/>
    <n v="8.2844036697247692"/>
    <n v="0"/>
    <n v="0"/>
    <n v="41.422018348623844"/>
    <n v="5"/>
    <n v="0"/>
    <n v="0"/>
    <n v="1"/>
    <n v="0"/>
    <n v="2"/>
    <n v="0"/>
    <n v="0"/>
    <n v="0"/>
    <n v="1"/>
    <n v="1"/>
    <n v="0"/>
    <n v="0"/>
    <n v="5"/>
    <x v="0"/>
    <m/>
    <m/>
    <x v="0"/>
    <s v="Decisión del directorio/propietarios de la empresa"/>
    <m/>
    <x v="0"/>
    <m/>
    <m/>
    <x v="0"/>
    <m/>
    <m/>
    <x v="0"/>
    <m/>
    <m/>
    <x v="1"/>
    <m/>
    <n v="8332"/>
    <s v="CHOFER DE CAMIONES PESADOS"/>
    <s v="Sí"/>
    <s v="No"/>
    <s v="No"/>
    <m/>
    <m/>
    <m/>
    <m/>
    <m/>
    <m/>
    <m/>
    <m/>
    <m/>
    <m/>
    <m/>
    <m/>
    <m/>
    <m/>
    <m/>
    <m/>
    <m/>
    <m/>
    <m/>
    <m/>
    <m/>
    <m/>
    <m/>
    <m/>
    <m/>
    <m/>
    <m/>
    <m/>
    <m/>
    <m/>
    <m/>
    <m/>
    <m/>
    <m/>
    <m/>
    <m/>
    <m/>
    <m/>
    <m/>
    <m/>
    <m/>
    <m/>
    <m/>
    <m/>
    <x v="0"/>
    <x v="0"/>
    <x v="0"/>
    <x v="0"/>
    <x v="0"/>
    <x v="1"/>
    <x v="0"/>
    <x v="1"/>
    <x v="1"/>
    <x v="0"/>
    <x v="0"/>
    <x v="1"/>
    <x v="0"/>
    <m/>
    <m/>
    <m/>
    <s v="Redes sociales de la empresa (Facebook, Twitter, Instagram, etc)"/>
    <m/>
    <m/>
    <s v="Recomendaciones de trabajadores de la empresa u otros actores"/>
    <m/>
    <m/>
    <m/>
    <m/>
    <m/>
    <m/>
    <m/>
    <x v="0"/>
    <x v="0"/>
    <x v="0"/>
    <x v="1"/>
    <x v="0"/>
    <x v="0"/>
    <x v="0"/>
    <x v="0"/>
    <x v="1"/>
    <x v="1"/>
    <s v="Ninguna"/>
    <m/>
    <m/>
    <m/>
    <m/>
    <m/>
    <m/>
    <x v="3"/>
    <m/>
    <m/>
    <x v="1"/>
    <m/>
    <m/>
    <m/>
    <x v="0"/>
    <x v="0"/>
    <x v="0"/>
    <x v="1"/>
    <x v="0"/>
    <x v="0"/>
    <m/>
    <m/>
    <x v="2"/>
    <s v="Poco probable"/>
    <s v="Poco probable"/>
    <s v="Poco probable"/>
    <s v="Probable"/>
    <s v="Probable"/>
    <x v="2"/>
    <m/>
    <m/>
    <m/>
    <m/>
    <m/>
    <m/>
    <m/>
    <m/>
    <m/>
    <m/>
    <m/>
    <m/>
    <m/>
    <m/>
    <m/>
    <m/>
    <m/>
    <m/>
    <m/>
    <m/>
    <m/>
    <m/>
    <m/>
    <m/>
    <m/>
    <m/>
    <m/>
    <m/>
    <m/>
    <m/>
    <m/>
    <m/>
    <m/>
    <m/>
    <m/>
    <x v="0"/>
    <m/>
    <m/>
    <m/>
    <m/>
    <m/>
    <m/>
    <m/>
    <m/>
    <m/>
    <x v="0"/>
    <x v="0"/>
    <x v="0"/>
    <x v="0"/>
    <x v="1"/>
    <x v="1"/>
    <x v="0"/>
    <x v="0"/>
    <m/>
    <x v="0"/>
    <s v="TECNICAS DE VENTAS"/>
    <s v="Técnicas de ventas"/>
    <s v="VENDEDOR DE SALON"/>
    <n v="5223"/>
    <s v="TECNICAS DE PAGOS Y COBROS ELECTRONICOS"/>
    <s v="Operación de caja comercial"/>
    <s v="CAJERO"/>
    <n v="5230"/>
    <m/>
    <m/>
    <m/>
    <m/>
    <m/>
    <m/>
    <m/>
    <m/>
    <m/>
    <m/>
    <m/>
    <m/>
    <m/>
    <m/>
    <m/>
    <m/>
    <s v="Si"/>
    <s v="No"/>
    <m/>
    <m/>
    <m/>
    <m/>
    <x v="1"/>
    <s v="Importante"/>
    <s v="Importante"/>
    <s v="Muy importante"/>
    <s v="Muy importante"/>
    <s v="Muy importante"/>
    <s v="Muy importante"/>
    <s v="Muy importante"/>
    <s v="Ninguna"/>
    <m/>
    <x v="2"/>
    <x v="2"/>
    <x v="0"/>
    <x v="0"/>
    <x v="0"/>
    <x v="0"/>
    <x v="0"/>
    <x v="0"/>
    <x v="0"/>
    <x v="0"/>
    <x v="0"/>
    <x v="0"/>
    <m/>
    <s v="Administrador/Contador"/>
    <m/>
    <n v="11"/>
    <n v="6"/>
    <s v="Completo"/>
    <m/>
    <m/>
    <m/>
    <m/>
    <m/>
    <m/>
    <m/>
    <s v="5 a 10 personas ocupadas"/>
    <s v="5 a 10 personas ocupadas"/>
    <x v="2"/>
    <s v="Comercio"/>
    <x v="0"/>
    <x v="0"/>
    <x v="0"/>
    <x v="0"/>
    <x v="0"/>
    <x v="0"/>
    <x v="0"/>
    <x v="1"/>
    <x v="0"/>
    <x v="0"/>
    <x v="1"/>
    <x v="0"/>
    <x v="0"/>
    <x v="0"/>
    <x v="0"/>
    <x v="0"/>
    <x v="0"/>
    <x v="0"/>
    <x v="0"/>
    <x v="1"/>
    <x v="0"/>
    <x v="1"/>
    <x v="1"/>
    <x v="0"/>
    <x v="0"/>
    <x v="0"/>
    <x v="0"/>
    <s v="VENTA"/>
    <s v="USO Y MANEJO DE CAJAS"/>
    <m/>
    <m/>
    <m/>
    <m/>
    <s v="ADMINISTRACIÓN Y GESTIÓN"/>
    <s v="ADMINISTRACIÓN Y GESTIÓN"/>
    <m/>
    <m/>
    <m/>
    <m/>
    <n v="8.2844036697247692"/>
    <x v="1"/>
    <x v="1"/>
    <x v="0"/>
    <x v="0"/>
    <x v="0"/>
    <s v="Total"/>
  </r>
  <r>
    <n v="160390"/>
    <x v="0"/>
    <x v="1"/>
    <s v="Capiatá"/>
    <n v="14101"/>
    <s v="CONFECCION DE PRENDAS DE VESTIR EXTERIOR"/>
    <s v="Industria"/>
    <s v="Manufactura"/>
    <s v="Micro (5 a 10 personas ocupadas)"/>
    <n v="12072024"/>
    <n v="12"/>
    <s v="Julio"/>
    <s v="Año Resultado Final"/>
    <n v="15"/>
    <n v="3"/>
    <n v="14072024"/>
    <n v="14"/>
    <s v="Julio"/>
    <s v="Año Resultado Final"/>
    <n v="1999"/>
    <n v="24"/>
    <x v="2"/>
    <s v="CONFECCION DE UNIFORMES"/>
    <s v="Confección de prendas de vestir exterior, excepto prendas de cuero y piel"/>
    <s v="Único"/>
    <x v="0"/>
    <m/>
    <m/>
    <n v="5"/>
    <n v="5"/>
    <n v="1"/>
    <n v="4"/>
    <n v="4.7936507936507899"/>
    <n v="19.17460317460316"/>
    <n v="0"/>
    <n v="0"/>
    <n v="19.17460317460316"/>
    <n v="0"/>
    <n v="0"/>
    <n v="0"/>
    <n v="0"/>
    <n v="0"/>
    <n v="4.7936507936507899"/>
    <n v="0"/>
    <n v="0"/>
    <n v="0"/>
    <n v="23.968253968253951"/>
    <n v="5"/>
    <n v="0"/>
    <n v="0"/>
    <n v="4"/>
    <n v="0"/>
    <n v="0"/>
    <n v="0"/>
    <n v="0"/>
    <n v="0"/>
    <n v="1"/>
    <n v="0"/>
    <n v="0"/>
    <n v="0"/>
    <n v="5"/>
    <x v="0"/>
    <m/>
    <m/>
    <x v="1"/>
    <m/>
    <m/>
    <x v="1"/>
    <s v="Decisión del directorio/propietarios de la empresa"/>
    <m/>
    <x v="0"/>
    <m/>
    <m/>
    <x v="0"/>
    <m/>
    <m/>
    <x v="1"/>
    <m/>
    <n v="7533"/>
    <s v="COSTURERO"/>
    <s v="Sí"/>
    <s v="Sí"/>
    <s v="No"/>
    <m/>
    <m/>
    <m/>
    <m/>
    <m/>
    <m/>
    <m/>
    <m/>
    <m/>
    <s v="Candidatos sin capacitación o habilidades técnicas necesarios"/>
    <m/>
    <m/>
    <s v="Candidatos con falt de experiencia laboral"/>
    <m/>
    <m/>
    <m/>
    <m/>
    <m/>
    <m/>
    <m/>
    <m/>
    <m/>
    <m/>
    <m/>
    <m/>
    <m/>
    <m/>
    <m/>
    <m/>
    <m/>
    <m/>
    <m/>
    <m/>
    <s v="Aumentar la remuneración para hacer la vacante más atractiva"/>
    <m/>
    <m/>
    <m/>
    <s v="Externalizar el trabajo por fuera de la empresa (outsourcing)"/>
    <m/>
    <m/>
    <m/>
    <m/>
    <m/>
    <m/>
    <x v="0"/>
    <x v="0"/>
    <x v="0"/>
    <x v="1"/>
    <x v="0"/>
    <x v="0"/>
    <x v="0"/>
    <x v="0"/>
    <x v="1"/>
    <x v="0"/>
    <x v="0"/>
    <x v="1"/>
    <x v="0"/>
    <m/>
    <m/>
    <m/>
    <s v="Redes sociales de la empresa (Facebook, Twitter, Instagram, etc)"/>
    <m/>
    <m/>
    <s v="Recomendaciones de trabajadores de la empresa u otros actores"/>
    <m/>
    <m/>
    <s v="Avisos en las inmediaciones de la empresa"/>
    <s v="Contactos personales del empleador"/>
    <m/>
    <m/>
    <m/>
    <x v="0"/>
    <x v="0"/>
    <x v="0"/>
    <x v="0"/>
    <x v="0"/>
    <x v="2"/>
    <x v="0"/>
    <x v="2"/>
    <x v="0"/>
    <x v="1"/>
    <s v="Ninguna"/>
    <m/>
    <m/>
    <m/>
    <m/>
    <s v="Nuevas contrataciones"/>
    <m/>
    <x v="1"/>
    <m/>
    <m/>
    <x v="3"/>
    <m/>
    <m/>
    <m/>
    <x v="1"/>
    <x v="0"/>
    <x v="1"/>
    <x v="0"/>
    <x v="1"/>
    <x v="1"/>
    <m/>
    <m/>
    <x v="1"/>
    <s v="Probable"/>
    <s v="Poco probable"/>
    <s v="Poco probable"/>
    <s v="Probable"/>
    <s v="Probable"/>
    <x v="0"/>
    <s v="Costurero"/>
    <n v="7533"/>
    <n v="3"/>
    <n v="0"/>
    <n v="0"/>
    <n v="0"/>
    <n v="0"/>
    <s v="Vendedora en salon"/>
    <n v="5223"/>
    <n v="1"/>
    <n v="0"/>
    <n v="0"/>
    <n v="1"/>
    <n v="0"/>
    <s v="serigrafista para sublimado"/>
    <n v="7322"/>
    <n v="1"/>
    <n v="0"/>
    <n v="0"/>
    <n v="0"/>
    <n v="0"/>
    <m/>
    <m/>
    <m/>
    <m/>
    <m/>
    <m/>
    <m/>
    <m/>
    <m/>
    <m/>
    <m/>
    <m/>
    <m/>
    <m/>
    <x v="0"/>
    <m/>
    <m/>
    <m/>
    <m/>
    <m/>
    <m/>
    <m/>
    <m/>
    <m/>
    <x v="0"/>
    <x v="0"/>
    <x v="1"/>
    <x v="1"/>
    <x v="1"/>
    <x v="1"/>
    <x v="0"/>
    <x v="0"/>
    <m/>
    <x v="0"/>
    <s v="CAPACITACIÓN DE COSTURA"/>
    <s v="Corte y confección"/>
    <s v="COSTURERA"/>
    <n v="7533"/>
    <m/>
    <m/>
    <m/>
    <m/>
    <m/>
    <m/>
    <m/>
    <m/>
    <m/>
    <m/>
    <m/>
    <m/>
    <m/>
    <m/>
    <m/>
    <m/>
    <m/>
    <m/>
    <m/>
    <m/>
    <s v="No"/>
    <m/>
    <m/>
    <m/>
    <m/>
    <m/>
    <x v="3"/>
    <s v="Poco importante"/>
    <s v="Importante"/>
    <s v="Importante"/>
    <s v="Importante"/>
    <s v="Importante"/>
    <s v="Importante"/>
    <s v="Importante"/>
    <s v="Ninguna"/>
    <m/>
    <x v="2"/>
    <x v="2"/>
    <x v="0"/>
    <x v="0"/>
    <x v="2"/>
    <x v="0"/>
    <x v="0"/>
    <x v="1"/>
    <x v="0"/>
    <x v="1"/>
    <x v="0"/>
    <x v="0"/>
    <m/>
    <s v="Dueño o propietario"/>
    <m/>
    <n v="22"/>
    <n v="36"/>
    <s v="Completo"/>
    <m/>
    <m/>
    <m/>
    <m/>
    <m/>
    <m/>
    <s v="LA CANTIDAD Y EL EMPLEADO MISMO VARÍA DE ACUERDO A LA NECESIDAD Y CALIDAD DEL TRABAJO"/>
    <s v="5 a 10 personas ocupadas"/>
    <s v="5 a 10 personas ocupadas"/>
    <x v="1"/>
    <s v="Manufactura"/>
    <x v="0"/>
    <x v="0"/>
    <x v="0"/>
    <x v="0"/>
    <x v="0"/>
    <x v="0"/>
    <x v="1"/>
    <x v="0"/>
    <x v="0"/>
    <x v="0"/>
    <x v="1"/>
    <x v="0"/>
    <x v="0"/>
    <x v="1"/>
    <x v="0"/>
    <x v="1"/>
    <x v="0"/>
    <x v="0"/>
    <x v="0"/>
    <x v="1"/>
    <x v="0"/>
    <x v="1"/>
    <x v="0"/>
    <x v="0"/>
    <x v="1"/>
    <x v="0"/>
    <x v="0"/>
    <s v="TEXTIL Y CONFECCIÓN"/>
    <m/>
    <m/>
    <m/>
    <m/>
    <m/>
    <s v="TEXTIL Y CONFECCIÓN"/>
    <m/>
    <m/>
    <m/>
    <m/>
    <m/>
    <n v="4.7936507936507899"/>
    <x v="1"/>
    <x v="2"/>
    <x v="0"/>
    <x v="0"/>
    <x v="0"/>
    <s v="Total"/>
  </r>
  <r>
    <n v="160572"/>
    <x v="0"/>
    <x v="1"/>
    <s v="Capiatá"/>
    <n v="64190"/>
    <s v="SERVICIOS DE AHORROS Y CREDITOS EN COOPERATIVA"/>
    <s v="Servicio"/>
    <s v="Intermediación financiera"/>
    <s v="Grandes (con 51 o más personas ocupadas)"/>
    <n v="24062024"/>
    <n v="24"/>
    <s v="Junio"/>
    <s v="Año Resultado Final"/>
    <n v="14"/>
    <n v="48"/>
    <n v="17072024"/>
    <n v="17"/>
    <s v="Julio"/>
    <s v="Año Resultado Final"/>
    <n v="1983"/>
    <n v="40"/>
    <x v="1"/>
    <s v="SERVICIOS DE AHORROS Y CREDITOS EN COOPERATIVA"/>
    <s v="Otros tipos de intermediación monetaria"/>
    <s v="Casa Matriz"/>
    <x v="1"/>
    <n v="14"/>
    <n v="9"/>
    <n v="449"/>
    <n v="409"/>
    <n v="150"/>
    <n v="259"/>
    <n v="150"/>
    <n v="259"/>
    <n v="0"/>
    <n v="0"/>
    <n v="0"/>
    <n v="0"/>
    <n v="108"/>
    <n v="30"/>
    <n v="1"/>
    <n v="0"/>
    <n v="200"/>
    <n v="50"/>
    <n v="10"/>
    <n v="10"/>
    <n v="409"/>
    <n v="409"/>
    <n v="0"/>
    <n v="0"/>
    <n v="0"/>
    <n v="0"/>
    <n v="108"/>
    <n v="30"/>
    <n v="1"/>
    <n v="0"/>
    <n v="200"/>
    <n v="50"/>
    <n v="10"/>
    <n v="10"/>
    <n v="409"/>
    <x v="0"/>
    <m/>
    <m/>
    <x v="0"/>
    <s v="Decisión del directorio/propietarios de la empresa"/>
    <m/>
    <x v="0"/>
    <m/>
    <m/>
    <x v="1"/>
    <s v="Decisión del directorio/propietarios de la empresa"/>
    <m/>
    <x v="0"/>
    <m/>
    <m/>
    <x v="1"/>
    <m/>
    <n v="4211"/>
    <s v="CAJERO"/>
    <s v="Sí"/>
    <s v="No"/>
    <s v="Sí"/>
    <n v="4223"/>
    <s v="REFERENCISTA LLAMAR A CONFIRMAR LA REFERENCIAS PERSONAL"/>
    <s v="No"/>
    <s v="No"/>
    <s v="No"/>
    <m/>
    <m/>
    <m/>
    <m/>
    <m/>
    <m/>
    <m/>
    <m/>
    <m/>
    <m/>
    <m/>
    <m/>
    <m/>
    <m/>
    <m/>
    <m/>
    <m/>
    <m/>
    <m/>
    <m/>
    <m/>
    <m/>
    <m/>
    <m/>
    <m/>
    <m/>
    <m/>
    <m/>
    <m/>
    <m/>
    <m/>
    <m/>
    <m/>
    <m/>
    <m/>
    <m/>
    <m/>
    <m/>
    <m/>
    <x v="1"/>
    <x v="0"/>
    <x v="0"/>
    <x v="0"/>
    <x v="0"/>
    <x v="0"/>
    <x v="0"/>
    <x v="1"/>
    <x v="1"/>
    <x v="0"/>
    <x v="0"/>
    <x v="0"/>
    <x v="0"/>
    <m/>
    <m/>
    <m/>
    <m/>
    <m/>
    <m/>
    <m/>
    <m/>
    <m/>
    <m/>
    <s v="Contactos personales del empleador"/>
    <m/>
    <m/>
    <m/>
    <x v="0"/>
    <x v="0"/>
    <x v="0"/>
    <x v="1"/>
    <x v="0"/>
    <x v="1"/>
    <x v="0"/>
    <x v="2"/>
    <x v="1"/>
    <x v="2"/>
    <s v="Ninguna"/>
    <m/>
    <m/>
    <m/>
    <m/>
    <m/>
    <m/>
    <x v="1"/>
    <m/>
    <m/>
    <x v="1"/>
    <m/>
    <m/>
    <m/>
    <x v="1"/>
    <x v="1"/>
    <x v="1"/>
    <x v="1"/>
    <x v="1"/>
    <x v="1"/>
    <m/>
    <m/>
    <x v="3"/>
    <s v="Muy probable"/>
    <s v="Poco probable"/>
    <s v="Poco probable"/>
    <s v="Probable"/>
    <s v="Muy probable"/>
    <x v="0"/>
    <s v="oficial de  crédito"/>
    <n v="3312"/>
    <n v="15"/>
    <n v="15"/>
    <n v="15"/>
    <n v="15"/>
    <n v="15"/>
    <s v="oficial de recuperación"/>
    <n v="4214"/>
    <n v="5"/>
    <n v="5"/>
    <n v="10"/>
    <n v="5"/>
    <n v="5"/>
    <s v="atencion al cliente"/>
    <n v="4226"/>
    <n v="5"/>
    <n v="5"/>
    <n v="5"/>
    <n v="5"/>
    <n v="5"/>
    <s v="AUXILIAR CONTABLE"/>
    <n v="4311"/>
    <n v="1"/>
    <n v="1"/>
    <n v="1"/>
    <n v="1"/>
    <n v="1"/>
    <s v="jefa encargada de organización y método"/>
    <n v="2421"/>
    <n v="1"/>
    <n v="1"/>
    <n v="1"/>
    <n v="0"/>
    <n v="0"/>
    <x v="0"/>
    <m/>
    <m/>
    <m/>
    <m/>
    <m/>
    <m/>
    <m/>
    <m/>
    <m/>
    <x v="0"/>
    <x v="0"/>
    <x v="0"/>
    <x v="0"/>
    <x v="1"/>
    <x v="1"/>
    <x v="0"/>
    <x v="0"/>
    <m/>
    <x v="0"/>
    <s v="MANEJO DE PLANILLA EXCEL, POWER BI"/>
    <s v="Operación básica de computadoras"/>
    <s v="JEFES DE TODAS LAS AREAS"/>
    <n v="1346"/>
    <s v="ANALISIS DE CREDITO"/>
    <s v="OTROS"/>
    <s v="OFICIALES DE CRÉDITO"/>
    <n v="3312"/>
    <s v="RECUPERACION DE CREDITO (MANEJO DE CARTERA)"/>
    <s v="OTROS"/>
    <s v="OFICIAL  DE RECUPERACION"/>
    <n v="4214"/>
    <m/>
    <m/>
    <m/>
    <m/>
    <m/>
    <m/>
    <m/>
    <m/>
    <m/>
    <m/>
    <m/>
    <m/>
    <s v="Si"/>
    <s v="Si"/>
    <s v="No"/>
    <m/>
    <m/>
    <m/>
    <x v="1"/>
    <s v="Muy importante"/>
    <s v="Muy importante"/>
    <s v="Muy importante"/>
    <s v="Muy importante"/>
    <s v="Muy importante"/>
    <s v="Muy importante"/>
    <s v="Muy importante"/>
    <s v="Ninguna"/>
    <m/>
    <x v="0"/>
    <x v="2"/>
    <x v="1"/>
    <x v="1"/>
    <x v="1"/>
    <x v="0"/>
    <x v="0"/>
    <x v="0"/>
    <x v="0"/>
    <x v="0"/>
    <x v="0"/>
    <x v="0"/>
    <m/>
    <s v="Jefe / Encargado (no propietario)"/>
    <m/>
    <n v="7"/>
    <n v="30"/>
    <s v="Completo"/>
    <m/>
    <m/>
    <m/>
    <m/>
    <m/>
    <m/>
    <m/>
    <s v="51 y más personas ocupadas"/>
    <s v="51 y más personas ocupadas"/>
    <x v="0"/>
    <s v="Intermediación financiera"/>
    <x v="0"/>
    <x v="0"/>
    <x v="0"/>
    <x v="1"/>
    <x v="0"/>
    <x v="0"/>
    <x v="0"/>
    <x v="0"/>
    <x v="0"/>
    <x v="0"/>
    <x v="0"/>
    <x v="1"/>
    <x v="1"/>
    <x v="0"/>
    <x v="0"/>
    <x v="0"/>
    <x v="0"/>
    <x v="0"/>
    <x v="1"/>
    <x v="1"/>
    <x v="1"/>
    <x v="0"/>
    <x v="0"/>
    <x v="0"/>
    <x v="0"/>
    <x v="0"/>
    <x v="0"/>
    <s v="HERRAMIENTAS DE ANÁLISIS DE DATOS"/>
    <s v="ANÁLISIS DE CRÉDITO"/>
    <s v="ANÁLISIS DE CRÉDITO"/>
    <m/>
    <m/>
    <m/>
    <s v="TIC"/>
    <s v="ADMINISTRACIÓN Y GESTIÓN"/>
    <s v="ADMINISTRACIÓN Y GESTIÓN"/>
    <m/>
    <m/>
    <m/>
    <n v="1"/>
    <x v="2"/>
    <x v="1"/>
    <x v="1"/>
    <x v="0"/>
    <x v="0"/>
    <s v="Total"/>
  </r>
  <r>
    <n v="160810"/>
    <x v="0"/>
    <x v="1"/>
    <s v="Capiatá"/>
    <n v="46631"/>
    <s v="VENTA AL POR MAYOR DE MADERA.-"/>
    <s v="Comercio"/>
    <s v="Comercio"/>
    <s v="Micro (5 a 10 personas ocupadas)"/>
    <n v="3072024"/>
    <n v="3"/>
    <s v="Julio"/>
    <s v="Año Resultado Final"/>
    <n v="9"/>
    <n v="4"/>
    <n v="26072024"/>
    <n v="26"/>
    <s v="Julio"/>
    <s v="Año Resultado Final"/>
    <n v="2005"/>
    <n v="18"/>
    <x v="0"/>
    <s v="VENTAS AL POR MAYOR DE MADERAS"/>
    <s v="Comercio al por mayor de madera"/>
    <s v="Único"/>
    <x v="0"/>
    <m/>
    <m/>
    <n v="12"/>
    <n v="12"/>
    <n v="11"/>
    <n v="1"/>
    <n v="139.16279069767469"/>
    <n v="12.6511627906977"/>
    <n v="0"/>
    <n v="0"/>
    <n v="0"/>
    <n v="0"/>
    <n v="75.90697674418621"/>
    <n v="0"/>
    <n v="0"/>
    <n v="0"/>
    <n v="25.302325581395401"/>
    <n v="50.604651162790802"/>
    <n v="0"/>
    <n v="0"/>
    <n v="151.81395348837242"/>
    <n v="12"/>
    <n v="0"/>
    <n v="0"/>
    <n v="0"/>
    <n v="0"/>
    <n v="6"/>
    <n v="0"/>
    <n v="0"/>
    <n v="0"/>
    <n v="2"/>
    <n v="4"/>
    <n v="0"/>
    <n v="0"/>
    <n v="12"/>
    <x v="1"/>
    <s v="Decisión del directorio/propietarios de la empresa"/>
    <m/>
    <x v="1"/>
    <m/>
    <m/>
    <x v="0"/>
    <m/>
    <m/>
    <x v="0"/>
    <m/>
    <m/>
    <x v="0"/>
    <m/>
    <m/>
    <x v="1"/>
    <m/>
    <n v="9333"/>
    <s v="ESTIBADOR"/>
    <s v="Sí"/>
    <s v="No"/>
    <s v="Sí"/>
    <n v="7523"/>
    <s v="OPERADOR DE MAQUINA DE MADERA"/>
    <s v="Sí"/>
    <s v="No"/>
    <s v="No"/>
    <m/>
    <m/>
    <m/>
    <m/>
    <m/>
    <m/>
    <m/>
    <m/>
    <m/>
    <m/>
    <m/>
    <m/>
    <m/>
    <m/>
    <m/>
    <m/>
    <m/>
    <m/>
    <m/>
    <m/>
    <m/>
    <m/>
    <m/>
    <m/>
    <m/>
    <m/>
    <m/>
    <m/>
    <m/>
    <m/>
    <m/>
    <m/>
    <m/>
    <m/>
    <m/>
    <m/>
    <m/>
    <m/>
    <m/>
    <x v="0"/>
    <x v="0"/>
    <x v="0"/>
    <x v="0"/>
    <x v="1"/>
    <x v="0"/>
    <x v="0"/>
    <x v="0"/>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0"/>
    <x v="0"/>
    <x v="1"/>
    <x v="1"/>
    <x v="2"/>
    <s v="Ninguna"/>
    <m/>
    <m/>
    <m/>
    <m/>
    <m/>
    <m/>
    <x v="0"/>
    <m/>
    <s v="Nuevas contrataciones"/>
    <x v="1"/>
    <m/>
    <m/>
    <m/>
    <x v="0"/>
    <x v="1"/>
    <x v="0"/>
    <x v="1"/>
    <x v="0"/>
    <x v="0"/>
    <m/>
    <m/>
    <x v="3"/>
    <s v="Muy probable"/>
    <s v="Poco probable"/>
    <s v="Probable"/>
    <s v="Poco probable"/>
    <s v="Muy probable"/>
    <x v="0"/>
    <s v="cajero"/>
    <n v="5230"/>
    <n v="2"/>
    <n v="0"/>
    <n v="0"/>
    <n v="0"/>
    <n v="0"/>
    <s v="ENCARGADO de redes SOCIALES"/>
    <n v="3339"/>
    <n v="1"/>
    <n v="0"/>
    <n v="0"/>
    <n v="0"/>
    <n v="0"/>
    <s v="VENDEDOR en PUESTO FIJO"/>
    <n v="5223"/>
    <n v="2"/>
    <n v="0"/>
    <n v="0"/>
    <n v="0"/>
    <n v="0"/>
    <s v="OPERADOR DE MAQUINA"/>
    <n v="7523"/>
    <n v="2"/>
    <n v="0"/>
    <n v="0"/>
    <n v="0"/>
    <n v="0"/>
    <m/>
    <m/>
    <m/>
    <m/>
    <m/>
    <m/>
    <m/>
    <x v="0"/>
    <m/>
    <m/>
    <m/>
    <m/>
    <m/>
    <m/>
    <m/>
    <m/>
    <m/>
    <x v="0"/>
    <x v="0"/>
    <x v="1"/>
    <x v="0"/>
    <x v="1"/>
    <x v="0"/>
    <x v="0"/>
    <x v="0"/>
    <m/>
    <x v="0"/>
    <s v="MANEJO DE MAQUINA SECCIONADORA"/>
    <s v="Operación y mantenimiento de maquinarias industriales"/>
    <s v="OPERADOR DE MAQUINA SECCIONADORA"/>
    <n v="7523"/>
    <m/>
    <m/>
    <m/>
    <m/>
    <m/>
    <m/>
    <m/>
    <m/>
    <m/>
    <m/>
    <m/>
    <m/>
    <m/>
    <m/>
    <m/>
    <m/>
    <m/>
    <m/>
    <m/>
    <m/>
    <s v="No"/>
    <m/>
    <m/>
    <m/>
    <m/>
    <m/>
    <x v="0"/>
    <s v="Muy importante"/>
    <s v="Importante"/>
    <s v="Muy importante"/>
    <s v="Importante"/>
    <s v="Muy importante"/>
    <s v="Muy importante"/>
    <s v="Muy importante"/>
    <s v="Ninguna"/>
    <m/>
    <x v="0"/>
    <x v="2"/>
    <x v="1"/>
    <x v="1"/>
    <x v="0"/>
    <x v="0"/>
    <x v="0"/>
    <x v="0"/>
    <x v="0"/>
    <x v="0"/>
    <x v="0"/>
    <x v="0"/>
    <m/>
    <s v="Dueño o propietario"/>
    <m/>
    <n v="9"/>
    <n v="12"/>
    <s v="Completo"/>
    <m/>
    <m/>
    <m/>
    <m/>
    <m/>
    <m/>
    <m/>
    <s v="11 a 30 personas ocupadas"/>
    <s v="11 a 30 personas ocupadas"/>
    <x v="2"/>
    <s v="Comercio"/>
    <x v="0"/>
    <x v="0"/>
    <x v="0"/>
    <x v="0"/>
    <x v="0"/>
    <x v="0"/>
    <x v="1"/>
    <x v="0"/>
    <x v="1"/>
    <x v="0"/>
    <x v="1"/>
    <x v="1"/>
    <x v="0"/>
    <x v="1"/>
    <x v="0"/>
    <x v="1"/>
    <x v="0"/>
    <x v="0"/>
    <x v="0"/>
    <x v="1"/>
    <x v="0"/>
    <x v="1"/>
    <x v="0"/>
    <x v="0"/>
    <x v="1"/>
    <x v="0"/>
    <x v="0"/>
    <s v="USO Y REPARACIÓN DE MAQUINARIAS, HERRAMIENTAS Y EQUIPOS"/>
    <m/>
    <m/>
    <m/>
    <m/>
    <m/>
    <s v="USO Y REPARACIÓN DE MAQUINARIAS, HERRAMIENTAS Y EQUIPOS"/>
    <m/>
    <m/>
    <m/>
    <m/>
    <m/>
    <n v="12.6511627906977"/>
    <x v="1"/>
    <x v="1"/>
    <x v="0"/>
    <x v="0"/>
    <x v="0"/>
    <s v="Total"/>
  </r>
  <r>
    <n v="160910"/>
    <x v="0"/>
    <x v="1"/>
    <s v="Capiatá"/>
    <n v="24100"/>
    <s v="FABRICACION DE VARILLAS DE HIERRO EN FRIO"/>
    <s v="Industria"/>
    <s v="Manufactura"/>
    <s v="Medianas (31 a 50 personas ocupadas)"/>
    <n v="21062024"/>
    <n v="21"/>
    <s v="Junio"/>
    <s v="Año Resultado Final"/>
    <n v="9"/>
    <n v="36"/>
    <n v="31072024"/>
    <n v="31"/>
    <s v="Julio"/>
    <s v="Año Resultado Final"/>
    <n v="1992"/>
    <n v="31"/>
    <x v="1"/>
    <s v="FABRICACION DE VARILLAS DE HIERRO EN FRIO"/>
    <s v="Fabricación de productos primarios de metales preciosos y otros metales no ferrosos"/>
    <s v="Casa Matriz"/>
    <x v="1"/>
    <n v="11"/>
    <n v="10"/>
    <n v="230"/>
    <n v="220"/>
    <n v="170"/>
    <n v="50"/>
    <n v="459.62962962962905"/>
    <n v="135.18518518518502"/>
    <n v="0"/>
    <n v="0"/>
    <n v="0"/>
    <n v="0"/>
    <n v="475.85185185185122"/>
    <n v="0"/>
    <n v="0"/>
    <n v="0"/>
    <n v="64.8888888888888"/>
    <n v="45.962962962962905"/>
    <n v="5.4074074074074003"/>
    <n v="2.7037037037037002"/>
    <n v="594.81481481481399"/>
    <n v="220"/>
    <n v="0"/>
    <n v="0"/>
    <n v="0"/>
    <n v="0"/>
    <n v="176"/>
    <n v="0"/>
    <n v="0"/>
    <n v="0"/>
    <n v="24"/>
    <n v="17"/>
    <n v="2"/>
    <n v="1"/>
    <n v="220"/>
    <x v="0"/>
    <m/>
    <m/>
    <x v="0"/>
    <s v="Decisión del directorio/propietarios de la empresa"/>
    <m/>
    <x v="1"/>
    <s v="Decisión del directorio/propietarios de la empresa"/>
    <m/>
    <x v="0"/>
    <m/>
    <m/>
    <x v="0"/>
    <m/>
    <m/>
    <x v="1"/>
    <m/>
    <n v="8122"/>
    <s v="OPERRADORES TÉCNICOS CALIFICADOS MAQUINARIA"/>
    <s v="Sí"/>
    <s v="Sí"/>
    <s v="Sí"/>
    <n v="4311"/>
    <s v="TESORERO"/>
    <s v="Sí"/>
    <s v="Sí"/>
    <s v="Sí"/>
    <n v="8332"/>
    <s v="CHOFERES"/>
    <s v="Sí"/>
    <s v="Sí"/>
    <m/>
    <s v="Candidatos sin habilidades blandas o socioemocionales (proactividad, actitud de aprendizaje, compromiso, entre otros)"/>
    <m/>
    <m/>
    <m/>
    <s v="Falta de postulantes/candidatos"/>
    <m/>
    <m/>
    <m/>
    <s v="Candidatos sin habilidades blandas o socioemocionales (proactividad, actitud de aprendizaje, compromiso, entre otros)"/>
    <m/>
    <m/>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s v="Contratar trabajadores del exterior"/>
    <m/>
    <m/>
    <x v="0"/>
    <x v="1"/>
    <x v="0"/>
    <x v="0"/>
    <x v="0"/>
    <x v="0"/>
    <x v="0"/>
    <x v="1"/>
    <x v="1"/>
    <x v="1"/>
    <x v="0"/>
    <x v="0"/>
    <x v="0"/>
    <m/>
    <m/>
    <m/>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1"/>
    <x v="0"/>
    <x v="1"/>
    <x v="2"/>
    <x v="2"/>
    <s v="Ninguna"/>
    <m/>
    <m/>
    <m/>
    <m/>
    <m/>
    <m/>
    <x v="1"/>
    <m/>
    <s v="Transformación de competencia"/>
    <x v="1"/>
    <m/>
    <m/>
    <m/>
    <x v="0"/>
    <x v="1"/>
    <x v="1"/>
    <x v="1"/>
    <x v="1"/>
    <x v="0"/>
    <m/>
    <m/>
    <x v="3"/>
    <s v="Muy probable"/>
    <s v="Poco probable"/>
    <s v="Probable"/>
    <s v="Probable"/>
    <s v="Muy probable"/>
    <x v="0"/>
    <s v="OPERARIO DE MAQUINARIA de tipo dobladora"/>
    <n v="8122"/>
    <n v="5"/>
    <n v="5"/>
    <n v="5"/>
    <n v="5"/>
    <n v="5"/>
    <s v="choferes de camiones GRANDES"/>
    <n v="8332"/>
    <n v="4"/>
    <n v="4"/>
    <n v="4"/>
    <n v="4"/>
    <n v="4"/>
    <s v="supervisor de manufactura"/>
    <n v="3122"/>
    <n v="2"/>
    <n v="2"/>
    <n v="2"/>
    <n v="2"/>
    <n v="2"/>
    <s v="estibador"/>
    <n v="9333"/>
    <n v="15"/>
    <n v="15"/>
    <n v="15"/>
    <n v="15"/>
    <n v="15"/>
    <s v="supervision comercial"/>
    <n v="5222"/>
    <n v="0"/>
    <n v="0"/>
    <n v="30"/>
    <n v="3"/>
    <n v="0"/>
    <x v="0"/>
    <m/>
    <m/>
    <m/>
    <m/>
    <m/>
    <m/>
    <m/>
    <m/>
    <m/>
    <x v="0"/>
    <x v="0"/>
    <x v="0"/>
    <x v="0"/>
    <x v="1"/>
    <x v="1"/>
    <x v="0"/>
    <x v="0"/>
    <m/>
    <x v="0"/>
    <s v="TÉCNICOS O CONOCIMIENTO EN GESTIONES COMERCIALES FINANZAS, PRODUCCION, OFIMÁTICAS"/>
    <s v="Operaciones auxiliares de servicios administrativos"/>
    <s v="GERENCIA COMERCIAL"/>
    <n v="1221"/>
    <s v="MONTAJE MECANICO,CURSO DE ELECTRCIDAD SOLDADURAS"/>
    <s v="Operación y mantenimiento de maquinarias industriales"/>
    <s v="OPERARIOS DE MAQUINA"/>
    <n v="8122"/>
    <m/>
    <m/>
    <m/>
    <m/>
    <m/>
    <m/>
    <m/>
    <m/>
    <m/>
    <m/>
    <m/>
    <m/>
    <m/>
    <m/>
    <m/>
    <m/>
    <s v="Si"/>
    <s v="No"/>
    <m/>
    <m/>
    <m/>
    <m/>
    <x v="0"/>
    <s v="Muy importante"/>
    <s v="Importante"/>
    <s v="Muy importante"/>
    <s v="Muy importante"/>
    <s v="Importante"/>
    <s v="Importante"/>
    <s v="Importante"/>
    <s v="Ninguna"/>
    <m/>
    <x v="2"/>
    <x v="2"/>
    <x v="0"/>
    <x v="1"/>
    <x v="2"/>
    <x v="2"/>
    <x v="0"/>
    <x v="0"/>
    <x v="0"/>
    <x v="0"/>
    <x v="0"/>
    <x v="0"/>
    <m/>
    <s v="Gerente / Directivo"/>
    <m/>
    <n v="9"/>
    <n v="0"/>
    <s v="Completo"/>
    <m/>
    <m/>
    <m/>
    <m/>
    <m/>
    <m/>
    <m/>
    <s v="51 y más personas ocupadas"/>
    <s v="51 y más personas ocupadas"/>
    <x v="1"/>
    <s v="Manufactura"/>
    <x v="0"/>
    <x v="0"/>
    <x v="0"/>
    <x v="1"/>
    <x v="0"/>
    <x v="0"/>
    <x v="0"/>
    <x v="1"/>
    <x v="0"/>
    <x v="0"/>
    <x v="1"/>
    <x v="1"/>
    <x v="0"/>
    <x v="1"/>
    <x v="0"/>
    <x v="0"/>
    <x v="1"/>
    <x v="1"/>
    <x v="1"/>
    <x v="1"/>
    <x v="0"/>
    <x v="1"/>
    <x v="0"/>
    <x v="0"/>
    <x v="0"/>
    <x v="1"/>
    <x v="0"/>
    <s v="GESTIÓN FINANCIERA"/>
    <s v="MECANICA Y METALES"/>
    <m/>
    <m/>
    <m/>
    <m/>
    <s v="ADMINISTRACIÓN Y GESTIÓN"/>
    <s v="MECANICA Y METALES"/>
    <m/>
    <m/>
    <m/>
    <m/>
    <n v="2.7037037037037002"/>
    <x v="1"/>
    <x v="2"/>
    <x v="0"/>
    <x v="0"/>
    <x v="0"/>
    <s v="Total"/>
  </r>
  <r>
    <n v="161472"/>
    <x v="0"/>
    <x v="1"/>
    <s v="Capiatá"/>
    <n v="10301"/>
    <s v="ACTIVIDADES DE ENVASADO DE MANDIOCA PARA DISTRIBUCION EN SUPERMERCADOS"/>
    <s v="Industria"/>
    <s v="Manufactura"/>
    <s v="Micro (5 a 10 personas ocupadas)"/>
    <n v="13082024"/>
    <n v="13"/>
    <s v="Agosto"/>
    <s v="Año Resultado Final"/>
    <n v="13"/>
    <n v="19"/>
    <n v="16082024"/>
    <n v="16"/>
    <s v="Agosto"/>
    <s v="Año Resultado Final"/>
    <n v="2004"/>
    <n v="19"/>
    <x v="0"/>
    <s v="ENVASADO DE MANDIOCA AL POR MAYOR PARA SUPERMERCADOS"/>
    <s v="Procesamiento y conservación de frutas y hortalizas"/>
    <s v="Único"/>
    <x v="0"/>
    <m/>
    <m/>
    <n v="5"/>
    <n v="5"/>
    <n v="4"/>
    <n v="1"/>
    <n v="19.17460317460316"/>
    <n v="4.7936507936507899"/>
    <n v="0"/>
    <n v="0"/>
    <n v="0"/>
    <n v="0"/>
    <n v="23.968253968253951"/>
    <n v="0"/>
    <n v="0"/>
    <n v="0"/>
    <n v="0"/>
    <n v="0"/>
    <n v="0"/>
    <n v="0"/>
    <n v="23.968253968253951"/>
    <n v="5"/>
    <n v="0"/>
    <n v="0"/>
    <n v="0"/>
    <n v="0"/>
    <n v="5"/>
    <n v="0"/>
    <n v="0"/>
    <n v="0"/>
    <n v="0"/>
    <n v="0"/>
    <n v="0"/>
    <n v="0"/>
    <n v="5"/>
    <x v="0"/>
    <m/>
    <m/>
    <x v="0"/>
    <s v="Decisión del directorio/propietarios de la empresa"/>
    <m/>
    <x v="0"/>
    <m/>
    <m/>
    <x v="0"/>
    <m/>
    <m/>
    <x v="0"/>
    <m/>
    <m/>
    <x v="0"/>
    <m/>
    <m/>
    <m/>
    <m/>
    <m/>
    <m/>
    <m/>
    <m/>
    <m/>
    <m/>
    <m/>
    <m/>
    <m/>
    <m/>
    <m/>
    <m/>
    <m/>
    <m/>
    <m/>
    <m/>
    <m/>
    <m/>
    <m/>
    <m/>
    <m/>
    <m/>
    <m/>
    <m/>
    <m/>
    <m/>
    <m/>
    <m/>
    <m/>
    <m/>
    <m/>
    <m/>
    <m/>
    <m/>
    <m/>
    <m/>
    <m/>
    <m/>
    <m/>
    <m/>
    <m/>
    <m/>
    <m/>
    <m/>
    <m/>
    <m/>
    <x v="1"/>
    <x v="0"/>
    <x v="0"/>
    <x v="0"/>
    <x v="1"/>
    <x v="0"/>
    <x v="0"/>
    <x v="1"/>
    <x v="0"/>
    <x v="0"/>
    <x v="0"/>
    <x v="0"/>
    <x v="0"/>
    <m/>
    <m/>
    <m/>
    <m/>
    <m/>
    <m/>
    <s v="Recomendaciones de trabajadores de la empresa u otros actores"/>
    <m/>
    <m/>
    <m/>
    <s v="Contactos personales del empleador"/>
    <m/>
    <m/>
    <m/>
    <x v="0"/>
    <x v="0"/>
    <x v="0"/>
    <x v="0"/>
    <x v="0"/>
    <x v="2"/>
    <x v="2"/>
    <x v="0"/>
    <x v="1"/>
    <x v="1"/>
    <s v="Ninguna"/>
    <m/>
    <m/>
    <m/>
    <m/>
    <s v="Transformación de competencia"/>
    <m/>
    <x v="1"/>
    <s v="Transformación de competencia"/>
    <m/>
    <x v="1"/>
    <m/>
    <m/>
    <m/>
    <x v="0"/>
    <x v="0"/>
    <x v="0"/>
    <x v="0"/>
    <x v="1"/>
    <x v="1"/>
    <m/>
    <m/>
    <x v="2"/>
    <s v="Probable"/>
    <s v="Poco probable"/>
    <s v="Poco probable"/>
    <s v="Probable"/>
    <s v="Probable"/>
    <x v="2"/>
    <m/>
    <m/>
    <m/>
    <m/>
    <m/>
    <m/>
    <m/>
    <m/>
    <m/>
    <m/>
    <m/>
    <m/>
    <m/>
    <m/>
    <m/>
    <m/>
    <m/>
    <m/>
    <m/>
    <m/>
    <m/>
    <m/>
    <m/>
    <m/>
    <m/>
    <m/>
    <m/>
    <m/>
    <m/>
    <m/>
    <m/>
    <m/>
    <m/>
    <m/>
    <m/>
    <x v="0"/>
    <m/>
    <m/>
    <m/>
    <m/>
    <m/>
    <m/>
    <m/>
    <m/>
    <m/>
    <x v="0"/>
    <x v="1"/>
    <x v="1"/>
    <x v="1"/>
    <x v="0"/>
    <x v="0"/>
    <x v="0"/>
    <x v="0"/>
    <m/>
    <x v="0"/>
    <s v="CAPACITACIÓN EN ATENCION AL CLIENTE"/>
    <s v="Técnicas de recepción y atención al cliente"/>
    <s v="CHOFERES DE CAMIONES LIVIANOS"/>
    <n v="8332"/>
    <m/>
    <m/>
    <m/>
    <m/>
    <m/>
    <m/>
    <m/>
    <m/>
    <m/>
    <m/>
    <m/>
    <m/>
    <m/>
    <m/>
    <m/>
    <m/>
    <m/>
    <m/>
    <m/>
    <m/>
    <s v="No"/>
    <m/>
    <m/>
    <m/>
    <m/>
    <m/>
    <x v="0"/>
    <s v="Importante"/>
    <s v="Importante"/>
    <s v="Importante"/>
    <s v="Importante"/>
    <s v="Importante"/>
    <s v="Importante"/>
    <s v="Importante"/>
    <s v="Ninguna"/>
    <m/>
    <x v="0"/>
    <x v="1"/>
    <x v="1"/>
    <x v="0"/>
    <x v="0"/>
    <x v="0"/>
    <x v="1"/>
    <x v="1"/>
    <x v="0"/>
    <x v="1"/>
    <x v="0"/>
    <x v="0"/>
    <m/>
    <s v="Jefe / Encargado (no propietario)"/>
    <m/>
    <n v="14"/>
    <n v="29"/>
    <s v="Completo"/>
    <m/>
    <m/>
    <m/>
    <m/>
    <m/>
    <m/>
    <m/>
    <s v="5 a 10 personas ocupadas"/>
    <s v="5 a 10 personas ocupadas"/>
    <x v="1"/>
    <s v="Manufactura"/>
    <x v="0"/>
    <x v="0"/>
    <x v="0"/>
    <x v="0"/>
    <x v="0"/>
    <x v="0"/>
    <x v="0"/>
    <x v="0"/>
    <x v="0"/>
    <x v="0"/>
    <x v="1"/>
    <x v="0"/>
    <x v="0"/>
    <x v="0"/>
    <x v="0"/>
    <x v="0"/>
    <x v="0"/>
    <x v="0"/>
    <x v="0"/>
    <x v="1"/>
    <x v="0"/>
    <x v="1"/>
    <x v="0"/>
    <x v="0"/>
    <x v="0"/>
    <x v="1"/>
    <x v="0"/>
    <s v="ATENCIÓN AL CLIENTE, RECEPCIÓN"/>
    <m/>
    <m/>
    <m/>
    <m/>
    <m/>
    <s v="ADMINISTRACIÓN Y GESTIÓN"/>
    <m/>
    <m/>
    <m/>
    <m/>
    <m/>
    <n v="4.7936507936507899"/>
    <x v="0"/>
    <x v="0"/>
    <x v="0"/>
    <x v="0"/>
    <x v="0"/>
    <s v="Total"/>
  </r>
  <r>
    <n v="161527"/>
    <x v="0"/>
    <x v="1"/>
    <s v="Capiatá"/>
    <n v="47300"/>
    <s v="VENTA DE COMBUSTIBLE AL POR MENOR PARA VEHICULOS"/>
    <s v="Comercio"/>
    <s v="Comercio"/>
    <s v="Grandes (con 51 o más personas ocupadas)"/>
    <n v="20062024"/>
    <n v="20"/>
    <s v="Junio"/>
    <s v="Año Resultado Final"/>
    <n v="15"/>
    <n v="7"/>
    <n v="28062024"/>
    <n v="28"/>
    <s v="Junio"/>
    <s v="Año Resultado Final"/>
    <n v="2015"/>
    <n v="8"/>
    <x v="3"/>
    <s v="VENTA AL POR MENOR DE COMBUSTIBLE"/>
    <s v="Comercio al por menor de combustible para vehículos automotores en comercios especializados"/>
    <s v="Sucursal"/>
    <x v="1"/>
    <n v="2"/>
    <n v="1"/>
    <n v="16"/>
    <n v="13"/>
    <n v="4"/>
    <n v="9"/>
    <n v="50.604651162790802"/>
    <n v="113.8604651162793"/>
    <n v="0"/>
    <n v="0"/>
    <n v="0"/>
    <n v="0"/>
    <n v="101.2093023255816"/>
    <n v="0"/>
    <n v="0"/>
    <n v="0"/>
    <n v="25.302325581395401"/>
    <n v="37.953488372093105"/>
    <n v="0"/>
    <n v="0"/>
    <n v="164.46511627907012"/>
    <n v="13"/>
    <n v="0"/>
    <n v="0"/>
    <n v="0"/>
    <n v="0"/>
    <n v="8"/>
    <n v="0"/>
    <n v="0"/>
    <n v="0"/>
    <n v="2"/>
    <n v="3"/>
    <n v="0"/>
    <n v="0"/>
    <n v="13"/>
    <x v="0"/>
    <m/>
    <m/>
    <x v="1"/>
    <m/>
    <m/>
    <x v="1"/>
    <s v="Decisión del directorio/propietarios de la empresa"/>
    <m/>
    <x v="0"/>
    <m/>
    <m/>
    <x v="0"/>
    <m/>
    <m/>
    <x v="1"/>
    <m/>
    <n v="5245"/>
    <s v="PLAYERO"/>
    <s v="Sí"/>
    <s v="No"/>
    <s v="No"/>
    <m/>
    <m/>
    <m/>
    <m/>
    <m/>
    <m/>
    <m/>
    <m/>
    <m/>
    <m/>
    <m/>
    <m/>
    <m/>
    <m/>
    <m/>
    <m/>
    <m/>
    <m/>
    <m/>
    <m/>
    <m/>
    <m/>
    <m/>
    <m/>
    <m/>
    <m/>
    <m/>
    <m/>
    <m/>
    <m/>
    <m/>
    <m/>
    <m/>
    <m/>
    <m/>
    <m/>
    <m/>
    <m/>
    <m/>
    <m/>
    <m/>
    <m/>
    <m/>
    <m/>
    <x v="1"/>
    <x v="0"/>
    <x v="0"/>
    <x v="0"/>
    <x v="0"/>
    <x v="0"/>
    <x v="0"/>
    <x v="0"/>
    <x v="0"/>
    <x v="0"/>
    <x v="1"/>
    <x v="1"/>
    <x v="0"/>
    <m/>
    <m/>
    <m/>
    <s v="Redes sociales de la empresa (Facebook, Twitter, Instagram, etc)"/>
    <m/>
    <m/>
    <s v="Recomendaciones de trabajadores de la empresa u otros actores"/>
    <m/>
    <m/>
    <m/>
    <m/>
    <s v="Banco de currículos de la empresa"/>
    <m/>
    <m/>
    <x v="0"/>
    <x v="0"/>
    <x v="0"/>
    <x v="1"/>
    <x v="0"/>
    <x v="2"/>
    <x v="0"/>
    <x v="2"/>
    <x v="0"/>
    <x v="0"/>
    <s v="Ninguna"/>
    <m/>
    <m/>
    <m/>
    <m/>
    <m/>
    <m/>
    <x v="1"/>
    <m/>
    <m/>
    <x v="3"/>
    <s v="Nuevas contrataciones"/>
    <m/>
    <m/>
    <x v="0"/>
    <x v="1"/>
    <x v="0"/>
    <x v="1"/>
    <x v="1"/>
    <x v="0"/>
    <m/>
    <m/>
    <x v="2"/>
    <s v="Muy probable"/>
    <s v="Poco probable"/>
    <s v="Poco probable"/>
    <s v="Probable"/>
    <s v="Muy probable"/>
    <x v="0"/>
    <s v="Playero"/>
    <n v="5245"/>
    <n v="2"/>
    <n v="2"/>
    <n v="2"/>
    <n v="2"/>
    <n v="2"/>
    <s v="Cajera"/>
    <n v="5230"/>
    <n v="2"/>
    <n v="2"/>
    <n v="2"/>
    <n v="2"/>
    <n v="2"/>
    <s v="Administrador de sucursal"/>
    <n v="2421"/>
    <n v="1"/>
    <n v="0"/>
    <n v="0"/>
    <n v="0"/>
    <n v="0"/>
    <s v="Auxiliar contable"/>
    <n v="4311"/>
    <n v="1"/>
    <n v="0"/>
    <n v="0"/>
    <n v="0"/>
    <n v="0"/>
    <m/>
    <m/>
    <m/>
    <m/>
    <m/>
    <m/>
    <m/>
    <x v="0"/>
    <m/>
    <m/>
    <m/>
    <m/>
    <m/>
    <m/>
    <m/>
    <m/>
    <m/>
    <x v="0"/>
    <x v="0"/>
    <x v="0"/>
    <x v="0"/>
    <x v="1"/>
    <x v="1"/>
    <x v="0"/>
    <x v="0"/>
    <m/>
    <x v="0"/>
    <s v="MANEJO DE EXCEL WORD"/>
    <s v="Operación básica de computadoras"/>
    <s v="CAJERA"/>
    <n v="5230"/>
    <s v="ATENCIÓN AL CLIENTE"/>
    <s v="Técnicas de recepción y atención al cliente"/>
    <s v="PLAYERO"/>
    <n v="5245"/>
    <s v="ATENCION AL CLIENTE"/>
    <s v="Técnicas de recepción y atención al cliente"/>
    <s v="AUXILIAR DE TIENDAS"/>
    <n v="5223"/>
    <m/>
    <m/>
    <m/>
    <m/>
    <m/>
    <m/>
    <m/>
    <m/>
    <m/>
    <m/>
    <m/>
    <m/>
    <s v="Si"/>
    <s v="Si"/>
    <s v="No"/>
    <m/>
    <m/>
    <m/>
    <x v="1"/>
    <s v="Muy importante"/>
    <s v="Muy importante"/>
    <s v="Muy importante"/>
    <s v="Muy importante"/>
    <s v="Muy importante"/>
    <s v="Muy importante"/>
    <s v="Muy importante"/>
    <s v="Ninguna"/>
    <m/>
    <x v="0"/>
    <x v="1"/>
    <x v="0"/>
    <x v="0"/>
    <x v="0"/>
    <x v="0"/>
    <x v="0"/>
    <x v="0"/>
    <x v="0"/>
    <x v="0"/>
    <x v="0"/>
    <x v="0"/>
    <m/>
    <s v="Gerente / Directivo"/>
    <m/>
    <n v="19"/>
    <n v="24"/>
    <s v="Completo"/>
    <m/>
    <m/>
    <m/>
    <m/>
    <m/>
    <m/>
    <s v="LA EMPRESA BR YA NO SE UBICA EN EL LUGAR AHORA ESTA EL EMBLEMA PETROBRAS CON LA RAZON SOCIAL AGRO GROUP SA CONTANDO CON 2 SUC UNA EN EL DPTO CENTRAL Y OTRA CAAGUAZU, CUYA CASA CENTRAL SE ENCUENTRA EN CAAGUAZU Y LA SUCURSAL EN CAPIATA"/>
    <s v="11 a 30 personas ocupadas"/>
    <s v="11 a 30 personas ocupadas"/>
    <x v="2"/>
    <s v="Comercio"/>
    <x v="0"/>
    <x v="0"/>
    <x v="0"/>
    <x v="0"/>
    <x v="1"/>
    <x v="0"/>
    <x v="0"/>
    <x v="0"/>
    <x v="0"/>
    <x v="0"/>
    <x v="0"/>
    <x v="0"/>
    <x v="1"/>
    <x v="1"/>
    <x v="0"/>
    <x v="0"/>
    <x v="0"/>
    <x v="0"/>
    <x v="0"/>
    <x v="1"/>
    <x v="0"/>
    <x v="1"/>
    <x v="1"/>
    <x v="0"/>
    <x v="0"/>
    <x v="0"/>
    <x v="0"/>
    <s v="OFIMATICA"/>
    <s v="ATENCIÓN AL CLIENTE, RECEPCIÓN"/>
    <s v="ATENCIÓN AL CLIENTE, RECEPCIÓN"/>
    <m/>
    <m/>
    <m/>
    <s v="TIC"/>
    <s v="ADMINISTRACIÓN Y GESTIÓN"/>
    <s v="ADMINISTRACIÓN Y GESTIÓN"/>
    <m/>
    <m/>
    <m/>
    <n v="12.6511627906977"/>
    <x v="1"/>
    <x v="1"/>
    <x v="0"/>
    <x v="0"/>
    <x v="0"/>
    <s v="Total"/>
  </r>
  <r>
    <n v="161598"/>
    <x v="0"/>
    <x v="1"/>
    <s v="Capiatá"/>
    <n v="22210"/>
    <s v="FABRICACION DE ENVASES DE PLASTICOS"/>
    <s v="Industria"/>
    <s v="Manufactura"/>
    <s v="Pequeñas (11 a 30 personas ocupadas)"/>
    <n v="17072024"/>
    <n v="17"/>
    <s v="Julio"/>
    <s v="Año Resultado Final"/>
    <n v="10"/>
    <n v="13"/>
    <n v="25072024"/>
    <n v="25"/>
    <s v="Julio"/>
    <s v="Año Resultado Final"/>
    <n v="2004"/>
    <n v="19"/>
    <x v="0"/>
    <s v="FABRICACION DE CIELO RAZO DE PBC DE PLASTICO"/>
    <s v="Fabricación de otros productos de plástico"/>
    <s v="Único"/>
    <x v="0"/>
    <m/>
    <m/>
    <n v="5"/>
    <n v="5"/>
    <n v="3"/>
    <n v="2"/>
    <n v="14.380952380952369"/>
    <n v="9.5873015873015799"/>
    <n v="0"/>
    <n v="0"/>
    <n v="0"/>
    <n v="0"/>
    <n v="9.5873015873015799"/>
    <n v="0"/>
    <n v="0"/>
    <n v="0"/>
    <n v="9.5873015873015799"/>
    <n v="0"/>
    <n v="4.7936507936507899"/>
    <n v="0"/>
    <n v="23.968253968253951"/>
    <n v="5"/>
    <n v="0"/>
    <n v="0"/>
    <n v="0"/>
    <n v="0"/>
    <n v="2"/>
    <n v="0"/>
    <n v="0"/>
    <n v="0"/>
    <n v="2"/>
    <n v="0"/>
    <n v="1"/>
    <n v="0"/>
    <n v="5"/>
    <x v="1"/>
    <s v="Decisión del directorio/propietarios de la empresa"/>
    <m/>
    <x v="0"/>
    <s v="Decisión del directorio/propietarios de la empresa"/>
    <m/>
    <x v="0"/>
    <m/>
    <m/>
    <x v="0"/>
    <m/>
    <m/>
    <x v="0"/>
    <m/>
    <m/>
    <x v="1"/>
    <m/>
    <n v="8142"/>
    <s v="AYUDANTE DE MAQUINA"/>
    <s v="Sí"/>
    <s v="Sí"/>
    <s v="Sí"/>
    <n v="4419"/>
    <s v="AUXILIAR ADMINISTRATIVO"/>
    <s v="Sí"/>
    <s v="Sí"/>
    <s v="No"/>
    <m/>
    <m/>
    <m/>
    <m/>
    <s v="Candidatos sin capacitación o habilidades técnicas necesarios"/>
    <m/>
    <m/>
    <m/>
    <m/>
    <m/>
    <m/>
    <m/>
    <m/>
    <m/>
    <m/>
    <m/>
    <s v="Candidatos que no aceptaron las condiciones laborales ofrecidas (ubicación, horario, remuneración)"/>
    <m/>
    <m/>
    <m/>
    <m/>
    <m/>
    <m/>
    <m/>
    <m/>
    <m/>
    <m/>
    <m/>
    <m/>
    <s v="Capacitar a los trabajadores actuales para que puedan cumplir funciones que estaban asignadas a esa vacante"/>
    <m/>
    <m/>
    <m/>
    <m/>
    <m/>
    <m/>
    <m/>
    <m/>
    <m/>
    <x v="1"/>
    <x v="0"/>
    <x v="0"/>
    <x v="0"/>
    <x v="1"/>
    <x v="1"/>
    <x v="0"/>
    <x v="1"/>
    <x v="0"/>
    <x v="0"/>
    <x v="0"/>
    <x v="1"/>
    <x v="0"/>
    <m/>
    <m/>
    <m/>
    <m/>
    <m/>
    <m/>
    <s v="Recomendaciones de trabajadores de la empresa u otros actores"/>
    <m/>
    <m/>
    <s v="Avisos en las inmediaciones de la empresa"/>
    <m/>
    <m/>
    <m/>
    <m/>
    <x v="0"/>
    <x v="0"/>
    <x v="0"/>
    <x v="1"/>
    <x v="0"/>
    <x v="1"/>
    <x v="0"/>
    <x v="0"/>
    <x v="1"/>
    <x v="2"/>
    <s v="Ninguna"/>
    <m/>
    <m/>
    <m/>
    <m/>
    <m/>
    <m/>
    <x v="1"/>
    <m/>
    <m/>
    <x v="1"/>
    <m/>
    <m/>
    <m/>
    <x v="1"/>
    <x v="1"/>
    <x v="1"/>
    <x v="1"/>
    <x v="1"/>
    <x v="1"/>
    <m/>
    <m/>
    <x v="2"/>
    <s v="Muy probable"/>
    <s v="Poco probable"/>
    <s v="Poco probable"/>
    <s v="Probable"/>
    <s v="Probable"/>
    <x v="0"/>
    <s v="ayudante de maquina"/>
    <n v="8142"/>
    <n v="2"/>
    <n v="2"/>
    <n v="2"/>
    <n v="2"/>
    <n v="2"/>
    <s v="operador maquina"/>
    <n v="8142"/>
    <n v="2"/>
    <n v="2"/>
    <n v="2"/>
    <n v="2"/>
    <n v="2"/>
    <m/>
    <m/>
    <m/>
    <m/>
    <m/>
    <m/>
    <m/>
    <m/>
    <m/>
    <m/>
    <m/>
    <m/>
    <m/>
    <m/>
    <m/>
    <m/>
    <m/>
    <m/>
    <m/>
    <m/>
    <m/>
    <x v="0"/>
    <m/>
    <m/>
    <m/>
    <m/>
    <m/>
    <m/>
    <m/>
    <m/>
    <m/>
    <x v="1"/>
    <x v="0"/>
    <x v="1"/>
    <x v="1"/>
    <x v="0"/>
    <x v="0"/>
    <x v="0"/>
    <x v="0"/>
    <m/>
    <x v="0"/>
    <s v="ELECTROELECTRONICA"/>
    <s v="Electrónica"/>
    <s v="OPERADOR DE MAQUINA"/>
    <n v="8142"/>
    <s v="LECTURA DE MAQUINAS COMPUTARIZADAS"/>
    <s v="Operación y mantenimiento de maquinarias industriales"/>
    <s v="OPERADOR DE MAQUINA"/>
    <n v="8142"/>
    <m/>
    <m/>
    <m/>
    <m/>
    <m/>
    <m/>
    <m/>
    <m/>
    <m/>
    <m/>
    <m/>
    <m/>
    <m/>
    <m/>
    <m/>
    <m/>
    <s v="Si"/>
    <s v="No"/>
    <m/>
    <m/>
    <m/>
    <m/>
    <x v="0"/>
    <s v="Poco importante"/>
    <s v="Importante"/>
    <s v="Importante"/>
    <s v="Importante"/>
    <s v="Importante"/>
    <s v="Muy importante"/>
    <s v="Importante"/>
    <s v="Ninguna"/>
    <m/>
    <x v="0"/>
    <x v="1"/>
    <x v="0"/>
    <x v="0"/>
    <x v="2"/>
    <x v="0"/>
    <x v="0"/>
    <x v="0"/>
    <x v="0"/>
    <x v="0"/>
    <x v="0"/>
    <x v="0"/>
    <m/>
    <s v="Dueño o propietario"/>
    <m/>
    <n v="16"/>
    <n v="24"/>
    <s v="Completo"/>
    <m/>
    <m/>
    <m/>
    <m/>
    <m/>
    <m/>
    <m/>
    <s v="5 a 10 personas ocupadas"/>
    <s v="5 a 10 personas ocupadas"/>
    <x v="1"/>
    <s v="Manufactura"/>
    <x v="0"/>
    <x v="0"/>
    <x v="0"/>
    <x v="1"/>
    <x v="0"/>
    <x v="0"/>
    <x v="0"/>
    <x v="1"/>
    <x v="0"/>
    <x v="0"/>
    <x v="1"/>
    <x v="0"/>
    <x v="0"/>
    <x v="0"/>
    <x v="0"/>
    <x v="0"/>
    <x v="1"/>
    <x v="0"/>
    <x v="0"/>
    <x v="1"/>
    <x v="0"/>
    <x v="1"/>
    <x v="0"/>
    <x v="0"/>
    <x v="0"/>
    <x v="1"/>
    <x v="0"/>
    <s v="ELECTRICIDAD Y ELECTRONICA"/>
    <s v="USO Y REPARACIÓN DE MAQUINARIAS, HERRAMIENTAS Y EQUIPOS"/>
    <m/>
    <m/>
    <m/>
    <m/>
    <s v="ELECTRICIDAD Y ELECTRONICA"/>
    <s v="USO Y REPARACIÓN DE MAQUINARIAS, HERRAMIENTAS Y EQUIPOS"/>
    <m/>
    <m/>
    <m/>
    <m/>
    <n v="4.7936507936507899"/>
    <x v="1"/>
    <x v="2"/>
    <x v="1"/>
    <x v="0"/>
    <x v="0"/>
    <s v="Total"/>
  </r>
  <r>
    <n v="161651"/>
    <x v="0"/>
    <x v="1"/>
    <s v="Capiatá"/>
    <n v="46693"/>
    <s v="COMERCIO AL POR MAYOR DE CHATARRAS.-"/>
    <s v="Comercio"/>
    <s v="Comercio"/>
    <s v="Micro (5 a 10 personas ocupadas)"/>
    <n v="30072024"/>
    <n v="30"/>
    <s v="Julio"/>
    <s v="Año Resultado Final"/>
    <n v="15"/>
    <n v="15"/>
    <n v="30072024"/>
    <n v="30"/>
    <s v="Julio"/>
    <s v="Año Resultado Final"/>
    <n v="2004"/>
    <n v="19"/>
    <x v="0"/>
    <s v="COMERCIO AL POR MENOR DE CHATARRA (RECICLAJE)"/>
    <s v="Comercio al por mayor de desechos y materiales para reciclar"/>
    <s v="Único"/>
    <x v="0"/>
    <m/>
    <m/>
    <n v="22"/>
    <n v="22"/>
    <n v="12"/>
    <n v="10"/>
    <n v="151.81395348837242"/>
    <n v="126.511627906977"/>
    <n v="0"/>
    <n v="0"/>
    <n v="0"/>
    <n v="164.46511627907012"/>
    <n v="37.953488372093105"/>
    <n v="25.302325581395401"/>
    <n v="25.302325581395401"/>
    <n v="0"/>
    <n v="12.6511627906977"/>
    <n v="12.6511627906977"/>
    <n v="0"/>
    <n v="0"/>
    <n v="278.32558139534939"/>
    <n v="22"/>
    <n v="0"/>
    <n v="0"/>
    <n v="0"/>
    <n v="13"/>
    <n v="3"/>
    <n v="2"/>
    <n v="2"/>
    <n v="0"/>
    <n v="1"/>
    <n v="1"/>
    <n v="0"/>
    <n v="0"/>
    <n v="22"/>
    <x v="1"/>
    <s v="Decisión del directorio/propietarios de la empresa"/>
    <m/>
    <x v="1"/>
    <m/>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1"/>
    <x v="0"/>
    <x v="1"/>
    <x v="0"/>
    <x v="1"/>
    <x v="0"/>
    <x v="2"/>
    <x v="0"/>
    <x v="1"/>
    <x v="2"/>
    <s v="Ninguna"/>
    <m/>
    <s v="Transformación de competencia"/>
    <m/>
    <s v="Transformación de competencia"/>
    <s v="Transformación de competencia"/>
    <s v="Transformación de competencia"/>
    <x v="0"/>
    <s v="Transformación de competencia"/>
    <m/>
    <x v="1"/>
    <m/>
    <m/>
    <m/>
    <x v="0"/>
    <x v="0"/>
    <x v="0"/>
    <x v="0"/>
    <x v="0"/>
    <x v="0"/>
    <m/>
    <m/>
    <x v="2"/>
    <s v="Poco probable"/>
    <s v="Poco probable"/>
    <s v="Poco probable"/>
    <s v="Probable"/>
    <s v="Muy probable"/>
    <x v="1"/>
    <m/>
    <m/>
    <m/>
    <m/>
    <m/>
    <m/>
    <m/>
    <m/>
    <m/>
    <m/>
    <m/>
    <m/>
    <m/>
    <m/>
    <m/>
    <m/>
    <m/>
    <m/>
    <m/>
    <m/>
    <m/>
    <m/>
    <m/>
    <m/>
    <m/>
    <m/>
    <m/>
    <m/>
    <m/>
    <m/>
    <m/>
    <m/>
    <m/>
    <m/>
    <m/>
    <x v="0"/>
    <m/>
    <m/>
    <m/>
    <m/>
    <m/>
    <m/>
    <m/>
    <m/>
    <m/>
    <x v="0"/>
    <x v="0"/>
    <x v="0"/>
    <x v="0"/>
    <x v="1"/>
    <x v="1"/>
    <x v="0"/>
    <x v="0"/>
    <m/>
    <x v="0"/>
    <s v="TECNICAS DE ELECTRICISTA"/>
    <s v="Electricidad"/>
    <s v="MANTENIMIENTO (ELECTRISISTA)"/>
    <n v="7411"/>
    <s v="SISTEMA INFORMATICO PARA EL COBRO Y PAGO DE LAS CHATARRAS"/>
    <s v="Herramientas digitales para la gestión y productividad"/>
    <s v="CAJERO"/>
    <n v="5230"/>
    <s v="MANEJO DE OFIMATICA"/>
    <s v="Operación básica de computadoras"/>
    <s v="AUXILIAR ADMINISTRATIVO"/>
    <n v="4419"/>
    <m/>
    <m/>
    <m/>
    <m/>
    <m/>
    <m/>
    <m/>
    <m/>
    <m/>
    <m/>
    <m/>
    <m/>
    <s v="Si"/>
    <s v="Si"/>
    <s v="No"/>
    <m/>
    <m/>
    <m/>
    <x v="1"/>
    <s v="Muy importante"/>
    <s v="Muy importante"/>
    <s v="Muy importante"/>
    <s v="Importante"/>
    <s v="Muy importante"/>
    <s v="Muy importante"/>
    <s v="Muy importante"/>
    <s v="Ninguna"/>
    <m/>
    <x v="0"/>
    <x v="1"/>
    <x v="0"/>
    <x v="0"/>
    <x v="0"/>
    <x v="0"/>
    <x v="0"/>
    <x v="0"/>
    <x v="0"/>
    <x v="0"/>
    <x v="0"/>
    <x v="0"/>
    <m/>
    <s v="Dueño o propietario"/>
    <m/>
    <n v="16"/>
    <n v="52"/>
    <s v="Completo"/>
    <m/>
    <m/>
    <m/>
    <m/>
    <m/>
    <m/>
    <m/>
    <s v="11 a 30 personas ocupadas"/>
    <s v="11 a 30 personas ocupadas"/>
    <x v="2"/>
    <s v="Comercio"/>
    <x v="0"/>
    <x v="0"/>
    <x v="0"/>
    <x v="0"/>
    <x v="0"/>
    <x v="0"/>
    <x v="0"/>
    <x v="0"/>
    <x v="0"/>
    <x v="0"/>
    <x v="1"/>
    <x v="0"/>
    <x v="0"/>
    <x v="0"/>
    <x v="0"/>
    <x v="0"/>
    <x v="0"/>
    <x v="0"/>
    <x v="0"/>
    <x v="1"/>
    <x v="0"/>
    <x v="0"/>
    <x v="1"/>
    <x v="0"/>
    <x v="1"/>
    <x v="0"/>
    <x v="0"/>
    <s v="ELECTRICIDAD Y ELECTRONICA"/>
    <s v="USO DE SISTEMAS Y SOFTWARE ESPECIALIZADOS"/>
    <s v="OFIMATICA"/>
    <m/>
    <m/>
    <m/>
    <s v="ELECTRICIDAD Y ELECTRONICA"/>
    <s v="TIC"/>
    <s v="TIC"/>
    <m/>
    <m/>
    <m/>
    <n v="12.6511627906977"/>
    <x v="0"/>
    <x v="0"/>
    <x v="0"/>
    <x v="0"/>
    <x v="0"/>
    <s v="Total"/>
  </r>
  <r>
    <n v="162237"/>
    <x v="0"/>
    <x v="1"/>
    <s v="Capiatá"/>
    <n v="68100"/>
    <s v="SERVICIO DE ALQUILER DE SALON PARA EVENTOS"/>
    <s v="Servicio"/>
    <s v="Servicios inmobiliarios"/>
    <s v="Micro (5 a 10 personas ocupadas)"/>
    <n v="21062024"/>
    <n v="21"/>
    <s v="Junio"/>
    <s v="Año Resultado Final"/>
    <n v="14"/>
    <n v="6"/>
    <n v="4072024"/>
    <n v="4"/>
    <s v="Julio"/>
    <s v="Año Resultado Final"/>
    <n v="2017"/>
    <n v="6"/>
    <x v="3"/>
    <s v="SERVICIOS DE ALQUILER DE SALON PARA EVENTOS"/>
    <s v="Actividades inmobiliarias realizadas con bienes propios o arrendados"/>
    <s v="Único"/>
    <x v="0"/>
    <m/>
    <m/>
    <n v="5"/>
    <n v="5"/>
    <n v="3"/>
    <n v="2"/>
    <n v="10.18378378378377"/>
    <n v="6.7891891891891802"/>
    <n v="0"/>
    <n v="0"/>
    <n v="0"/>
    <n v="0"/>
    <n v="6.7891891891891802"/>
    <n v="0"/>
    <n v="0"/>
    <n v="0"/>
    <n v="6.7891891891891802"/>
    <n v="3.3945945945945901"/>
    <n v="0"/>
    <n v="0"/>
    <n v="16.972972972972951"/>
    <n v="5"/>
    <n v="0"/>
    <n v="0"/>
    <n v="0"/>
    <n v="0"/>
    <n v="2"/>
    <n v="0"/>
    <n v="0"/>
    <n v="0"/>
    <n v="2"/>
    <n v="1"/>
    <n v="0"/>
    <n v="0"/>
    <n v="5"/>
    <x v="1"/>
    <s v="Decisión del directorio/propietarios de la empresa"/>
    <m/>
    <x v="1"/>
    <m/>
    <m/>
    <x v="0"/>
    <m/>
    <m/>
    <x v="0"/>
    <m/>
    <m/>
    <x v="0"/>
    <m/>
    <m/>
    <x v="1"/>
    <m/>
    <n v="5414"/>
    <s v="GUARDIA DE SEGURIDAD"/>
    <s v="Sí"/>
    <s v="No"/>
    <s v="No"/>
    <m/>
    <m/>
    <m/>
    <m/>
    <m/>
    <m/>
    <m/>
    <m/>
    <m/>
    <m/>
    <m/>
    <m/>
    <m/>
    <m/>
    <m/>
    <m/>
    <m/>
    <m/>
    <m/>
    <m/>
    <m/>
    <m/>
    <m/>
    <m/>
    <m/>
    <m/>
    <m/>
    <m/>
    <m/>
    <m/>
    <m/>
    <m/>
    <m/>
    <m/>
    <m/>
    <m/>
    <m/>
    <m/>
    <m/>
    <m/>
    <m/>
    <m/>
    <m/>
    <m/>
    <x v="0"/>
    <x v="1"/>
    <x v="0"/>
    <x v="0"/>
    <x v="0"/>
    <x v="0"/>
    <x v="0"/>
    <x v="1"/>
    <x v="1"/>
    <x v="0"/>
    <x v="1"/>
    <x v="1"/>
    <x v="0"/>
    <m/>
    <m/>
    <m/>
    <m/>
    <m/>
    <m/>
    <s v="Recomendaciones de trabajadores de la empresa u otros actores"/>
    <m/>
    <m/>
    <m/>
    <s v="Contactos personales del empleador"/>
    <m/>
    <m/>
    <m/>
    <x v="0"/>
    <x v="0"/>
    <x v="0"/>
    <x v="1"/>
    <x v="0"/>
    <x v="1"/>
    <x v="0"/>
    <x v="0"/>
    <x v="1"/>
    <x v="1"/>
    <s v="Ninguna"/>
    <m/>
    <m/>
    <m/>
    <m/>
    <m/>
    <m/>
    <x v="1"/>
    <m/>
    <m/>
    <x v="1"/>
    <m/>
    <m/>
    <m/>
    <x v="1"/>
    <x v="1"/>
    <x v="1"/>
    <x v="1"/>
    <x v="1"/>
    <x v="1"/>
    <m/>
    <m/>
    <x v="1"/>
    <s v="Probable"/>
    <s v="Probable"/>
    <s v="Probable"/>
    <s v="Probable"/>
    <s v="Probable"/>
    <x v="2"/>
    <m/>
    <m/>
    <m/>
    <m/>
    <m/>
    <m/>
    <m/>
    <m/>
    <m/>
    <m/>
    <m/>
    <m/>
    <m/>
    <m/>
    <m/>
    <m/>
    <m/>
    <m/>
    <m/>
    <m/>
    <m/>
    <m/>
    <m/>
    <m/>
    <m/>
    <m/>
    <m/>
    <m/>
    <m/>
    <m/>
    <m/>
    <m/>
    <m/>
    <m/>
    <m/>
    <x v="0"/>
    <m/>
    <m/>
    <m/>
    <m/>
    <m/>
    <m/>
    <m/>
    <m/>
    <m/>
    <x v="0"/>
    <x v="0"/>
    <x v="0"/>
    <x v="0"/>
    <x v="1"/>
    <x v="0"/>
    <x v="0"/>
    <x v="0"/>
    <m/>
    <x v="0"/>
    <s v="CONOCIMIENTO DE TRATO AL CLIENTE , MODALES U OTROS (ATENCION AL CLIENTE)"/>
    <s v="Técnicas de recepción y atención al cliente"/>
    <s v="ATENCION AL CLIENTE"/>
    <n v="4226"/>
    <m/>
    <m/>
    <m/>
    <m/>
    <m/>
    <m/>
    <m/>
    <m/>
    <m/>
    <m/>
    <m/>
    <m/>
    <m/>
    <m/>
    <m/>
    <m/>
    <m/>
    <m/>
    <m/>
    <m/>
    <s v="No"/>
    <m/>
    <m/>
    <m/>
    <m/>
    <m/>
    <x v="0"/>
    <s v="Importante"/>
    <s v="Importante"/>
    <s v="Importante"/>
    <s v="Importante"/>
    <s v="Importante"/>
    <s v="Importante"/>
    <s v="Importante"/>
    <s v="Ninguna"/>
    <m/>
    <x v="2"/>
    <x v="2"/>
    <x v="0"/>
    <x v="2"/>
    <x v="2"/>
    <x v="2"/>
    <x v="0"/>
    <x v="0"/>
    <x v="0"/>
    <x v="0"/>
    <x v="0"/>
    <x v="0"/>
    <m/>
    <s v="Dueño o propietario"/>
    <m/>
    <n v="7"/>
    <n v="22"/>
    <s v="Completo"/>
    <m/>
    <m/>
    <m/>
    <m/>
    <m/>
    <m/>
    <s v="CALKE VIRGEN DE PILAR ATRAS DE STOCK 0981606167 CEFERINO MELGAREJO. ?MARY RODRIGUEZ  0982463262"/>
    <s v="5 a 10 personas ocupadas"/>
    <s v="5 a 10 personas ocupadas"/>
    <x v="0"/>
    <s v="Servicios inmobiliarios"/>
    <x v="0"/>
    <x v="0"/>
    <x v="0"/>
    <x v="0"/>
    <x v="1"/>
    <x v="0"/>
    <x v="0"/>
    <x v="0"/>
    <x v="0"/>
    <x v="0"/>
    <x v="1"/>
    <x v="0"/>
    <x v="0"/>
    <x v="0"/>
    <x v="0"/>
    <x v="0"/>
    <x v="0"/>
    <x v="0"/>
    <x v="0"/>
    <x v="1"/>
    <x v="0"/>
    <x v="0"/>
    <x v="0"/>
    <x v="0"/>
    <x v="0"/>
    <x v="0"/>
    <x v="0"/>
    <s v="ATENCIÓN AL CLIENTE, RECEPCIÓN"/>
    <m/>
    <m/>
    <m/>
    <m/>
    <m/>
    <s v="ADMINISTRACIÓN Y GESTIÓN"/>
    <m/>
    <m/>
    <m/>
    <m/>
    <m/>
    <n v="3.3945945945945901"/>
    <x v="1"/>
    <x v="1"/>
    <x v="1"/>
    <x v="0"/>
    <x v="0"/>
    <s v="Total"/>
  </r>
  <r>
    <n v="162394"/>
    <x v="0"/>
    <x v="1"/>
    <s v="Capiatá"/>
    <n v="14101"/>
    <s v="CONFECCION DE PRENDAS DE VESTIR EXTERIOR"/>
    <s v="Industria"/>
    <s v="Manufactura"/>
    <s v="Medianas (31 a 50 personas ocupadas)"/>
    <n v="21062024"/>
    <n v="21"/>
    <s v="Junio"/>
    <s v="Año Resultado Final"/>
    <n v="9"/>
    <n v="42"/>
    <n v="21062024"/>
    <n v="21"/>
    <s v="Junio"/>
    <s v="Año Resultado Final"/>
    <n v="2000"/>
    <n v="23"/>
    <x v="2"/>
    <s v="FABRICACIÓN Y CONFECCION DE PRENDAS DE VESTIR EXTERIOR"/>
    <s v="Confección de prendas de vestir exterior, excepto prendas de cuero y piel"/>
    <s v="Planta industrial"/>
    <x v="1"/>
    <n v="2"/>
    <n v="2"/>
    <n v="37"/>
    <n v="37"/>
    <n v="20"/>
    <n v="17"/>
    <n v="70.6666666666666"/>
    <n v="60.066666666666613"/>
    <n v="0"/>
    <n v="0"/>
    <n v="0"/>
    <n v="31.799999999999972"/>
    <n v="63.599999999999945"/>
    <n v="0"/>
    <n v="0"/>
    <n v="0"/>
    <n v="24.733333333333309"/>
    <n v="7.0666666666666602"/>
    <n v="3.5333333333333301"/>
    <n v="0"/>
    <n v="130.73333333333321"/>
    <n v="37"/>
    <n v="0"/>
    <n v="0"/>
    <n v="0"/>
    <n v="9"/>
    <n v="18"/>
    <n v="0"/>
    <n v="0"/>
    <n v="0"/>
    <n v="7"/>
    <n v="2"/>
    <n v="1"/>
    <n v="0"/>
    <n v="37"/>
    <x v="1"/>
    <s v="Decisión del directorio/propietarios de la empresa"/>
    <m/>
    <x v="1"/>
    <m/>
    <m/>
    <x v="1"/>
    <s v="Decisión del directorio/propietarios de la empresa"/>
    <m/>
    <x v="0"/>
    <m/>
    <m/>
    <x v="0"/>
    <m/>
    <m/>
    <x v="1"/>
    <m/>
    <n v="8153"/>
    <s v="COSTURERA DE MAQUINAS DE COSER INDUSTRIAL"/>
    <s v="Sí"/>
    <s v="No"/>
    <s v="Sí"/>
    <n v="4226"/>
    <s v="RECEPCIONISTA ATENCION AL CLIENTE"/>
    <s v="Sí"/>
    <s v="No"/>
    <s v="Sí"/>
    <n v="5223"/>
    <s v="AUXULIAR DE MUESTRAS DE PRENDAS DE VESTIR"/>
    <s v="Sí"/>
    <s v="No"/>
    <m/>
    <m/>
    <m/>
    <m/>
    <m/>
    <m/>
    <m/>
    <m/>
    <m/>
    <m/>
    <m/>
    <m/>
    <m/>
    <m/>
    <m/>
    <m/>
    <m/>
    <m/>
    <m/>
    <m/>
    <m/>
    <m/>
    <m/>
    <m/>
    <m/>
    <m/>
    <m/>
    <m/>
    <m/>
    <m/>
    <m/>
    <m/>
    <m/>
    <m/>
    <m/>
    <x v="0"/>
    <x v="1"/>
    <x v="0"/>
    <x v="0"/>
    <x v="0"/>
    <x v="1"/>
    <x v="0"/>
    <x v="0"/>
    <x v="0"/>
    <x v="0"/>
    <x v="0"/>
    <x v="1"/>
    <x v="0"/>
    <m/>
    <m/>
    <m/>
    <s v="Redes sociales de la empresa (Facebook, Twitter, Instagram, etc)"/>
    <m/>
    <m/>
    <s v="Recomendaciones de trabajadores de la empresa u otros actores"/>
    <m/>
    <m/>
    <m/>
    <m/>
    <m/>
    <m/>
    <m/>
    <x v="0"/>
    <x v="0"/>
    <x v="0"/>
    <x v="1"/>
    <x v="0"/>
    <x v="0"/>
    <x v="0"/>
    <x v="2"/>
    <x v="1"/>
    <x v="2"/>
    <s v="Ninguna"/>
    <m/>
    <m/>
    <m/>
    <m/>
    <m/>
    <m/>
    <x v="0"/>
    <m/>
    <m/>
    <x v="1"/>
    <m/>
    <m/>
    <m/>
    <x v="0"/>
    <x v="1"/>
    <x v="0"/>
    <x v="0"/>
    <x v="1"/>
    <x v="0"/>
    <m/>
    <m/>
    <x v="0"/>
    <s v="Probable"/>
    <s v="Poco probable"/>
    <s v="Probable"/>
    <s v="Probable"/>
    <s v="Muy probable"/>
    <x v="0"/>
    <s v="costurero de maquinas industriales"/>
    <n v="8153"/>
    <n v="2"/>
    <n v="3"/>
    <n v="3"/>
    <n v="4"/>
    <n v="3"/>
    <s v="recepcionista atencion al cliente"/>
    <n v="4226"/>
    <n v="1"/>
    <n v="1"/>
    <n v="0"/>
    <n v="0"/>
    <n v="0"/>
    <s v="VENDEDORES DE ROPA EN SALON (FEMENINAS Y MASCULINAS, EXTERIOR)"/>
    <n v="5223"/>
    <n v="2"/>
    <n v="3"/>
    <n v="2"/>
    <n v="2"/>
    <n v="2"/>
    <m/>
    <m/>
    <m/>
    <m/>
    <m/>
    <m/>
    <m/>
    <m/>
    <m/>
    <m/>
    <m/>
    <m/>
    <m/>
    <m/>
    <x v="0"/>
    <m/>
    <m/>
    <m/>
    <m/>
    <m/>
    <m/>
    <m/>
    <m/>
    <m/>
    <x v="0"/>
    <x v="0"/>
    <x v="0"/>
    <x v="0"/>
    <x v="0"/>
    <x v="0"/>
    <x v="0"/>
    <x v="0"/>
    <m/>
    <x v="0"/>
    <s v="MANEJO DE MAQUINAS INDUSTRIALES PARA COSER OVERLOCK Y COLLARETA"/>
    <s v="Corte y confección en industrias"/>
    <s v="COSTURERA"/>
    <n v="8153"/>
    <s v="TECNICAS Y MANEJO DE MAQUINAS INDUSTRIALES DE BORDADOS"/>
    <s v="Corte y confección en industrias"/>
    <s v="BORDADORES"/>
    <n v="8153"/>
    <m/>
    <m/>
    <m/>
    <m/>
    <m/>
    <m/>
    <m/>
    <m/>
    <m/>
    <m/>
    <m/>
    <m/>
    <m/>
    <m/>
    <m/>
    <m/>
    <s v="Si"/>
    <s v="No"/>
    <m/>
    <m/>
    <m/>
    <m/>
    <x v="0"/>
    <s v="Muy importante"/>
    <s v="Muy importante"/>
    <s v="Importante"/>
    <s v="Importante"/>
    <s v="Importante"/>
    <s v="Muy importante"/>
    <s v="Muy importante"/>
    <s v="Ninguna"/>
    <m/>
    <x v="2"/>
    <x v="1"/>
    <x v="1"/>
    <x v="1"/>
    <x v="0"/>
    <x v="0"/>
    <x v="0"/>
    <x v="0"/>
    <x v="0"/>
    <x v="0"/>
    <x v="0"/>
    <x v="0"/>
    <m/>
    <s v="Administrador/Contador"/>
    <m/>
    <n v="14"/>
    <n v="22"/>
    <s v="Completo"/>
    <m/>
    <m/>
    <m/>
    <m/>
    <m/>
    <m/>
    <m/>
    <s v="31 a 50 personas ocupadas"/>
    <s v="31 a 50 personas ocupadas"/>
    <x v="1"/>
    <s v="Manufactura"/>
    <x v="0"/>
    <x v="0"/>
    <x v="0"/>
    <x v="1"/>
    <x v="1"/>
    <x v="0"/>
    <x v="0"/>
    <x v="1"/>
    <x v="0"/>
    <x v="0"/>
    <x v="1"/>
    <x v="0"/>
    <x v="1"/>
    <x v="1"/>
    <x v="0"/>
    <x v="0"/>
    <x v="1"/>
    <x v="0"/>
    <x v="0"/>
    <x v="1"/>
    <x v="0"/>
    <x v="1"/>
    <x v="0"/>
    <x v="0"/>
    <x v="0"/>
    <x v="1"/>
    <x v="0"/>
    <s v="TEXTIL Y CONFECCIÓN"/>
    <s v="TEXTIL Y CONFECCIÓN"/>
    <m/>
    <m/>
    <m/>
    <m/>
    <s v="TEXTIL Y CONFECCIÓN"/>
    <s v="TEXTIL Y CONFECCIÓN"/>
    <m/>
    <m/>
    <m/>
    <m/>
    <n v="3.5333333333333301"/>
    <x v="1"/>
    <x v="1"/>
    <x v="0"/>
    <x v="0"/>
    <x v="0"/>
    <s v="Total"/>
  </r>
  <r>
    <n v="162395"/>
    <x v="0"/>
    <x v="1"/>
    <s v="Capiatá"/>
    <n v="14101"/>
    <s v="CONFECCION DE PRENDAS DE VESTIR EXTERIOR"/>
    <s v="Industria"/>
    <s v="Manufactura"/>
    <s v="Pequeñas (11 a 30 personas ocupadas)"/>
    <n v="21062024"/>
    <n v="21"/>
    <s v="Junio"/>
    <s v="Año Resultado Final"/>
    <n v="10"/>
    <n v="53"/>
    <n v="1072024"/>
    <n v="1"/>
    <s v="Julio"/>
    <s v="Año Resultado Final"/>
    <n v="2009"/>
    <n v="14"/>
    <x v="0"/>
    <s v="CONFECCIONES DE PRENDAS DE VESTIR EXTERIOR"/>
    <s v="Confección de prendas de vestir exterior, excepto prendas de cuero y piel"/>
    <s v="Único"/>
    <x v="0"/>
    <m/>
    <m/>
    <n v="22"/>
    <n v="22"/>
    <n v="11"/>
    <n v="11"/>
    <n v="41.864077669902947"/>
    <n v="41.864077669902947"/>
    <n v="0"/>
    <n v="0"/>
    <n v="0"/>
    <n v="0"/>
    <n v="53.2815533980583"/>
    <n v="3.8058252427184498"/>
    <n v="3.8058252427184498"/>
    <n v="0"/>
    <n v="7.6116504854368996"/>
    <n v="7.6116504854368996"/>
    <n v="0"/>
    <n v="7.6116504854368996"/>
    <n v="83.728155339805895"/>
    <n v="22"/>
    <n v="0"/>
    <n v="0"/>
    <n v="0"/>
    <n v="0"/>
    <n v="14"/>
    <n v="1"/>
    <n v="1"/>
    <n v="0"/>
    <n v="2"/>
    <n v="2"/>
    <n v="0"/>
    <n v="2"/>
    <n v="22"/>
    <x v="1"/>
    <s v="Decisión del directorio/propietarios de la empresa"/>
    <m/>
    <x v="1"/>
    <m/>
    <m/>
    <x v="0"/>
    <m/>
    <m/>
    <x v="0"/>
    <m/>
    <m/>
    <x v="0"/>
    <m/>
    <m/>
    <x v="1"/>
    <m/>
    <n v="9121"/>
    <s v="PLANCHADORA"/>
    <s v="Sí"/>
    <s v="No"/>
    <s v="No"/>
    <m/>
    <m/>
    <m/>
    <m/>
    <m/>
    <m/>
    <m/>
    <m/>
    <m/>
    <m/>
    <m/>
    <m/>
    <m/>
    <m/>
    <m/>
    <m/>
    <m/>
    <m/>
    <m/>
    <m/>
    <m/>
    <m/>
    <m/>
    <m/>
    <m/>
    <m/>
    <m/>
    <m/>
    <m/>
    <m/>
    <m/>
    <m/>
    <m/>
    <m/>
    <m/>
    <m/>
    <m/>
    <m/>
    <m/>
    <m/>
    <m/>
    <m/>
    <m/>
    <m/>
    <x v="0"/>
    <x v="0"/>
    <x v="0"/>
    <x v="1"/>
    <x v="1"/>
    <x v="0"/>
    <x v="0"/>
    <x v="0"/>
    <x v="0"/>
    <x v="0"/>
    <x v="0"/>
    <x v="1"/>
    <x v="0"/>
    <m/>
    <m/>
    <m/>
    <m/>
    <m/>
    <m/>
    <s v="Recomendaciones de trabajadores de la empresa u otros actores"/>
    <m/>
    <m/>
    <m/>
    <s v="Contactos personales del empleador"/>
    <m/>
    <m/>
    <m/>
    <x v="0"/>
    <x v="0"/>
    <x v="0"/>
    <x v="0"/>
    <x v="0"/>
    <x v="2"/>
    <x v="0"/>
    <x v="0"/>
    <x v="1"/>
    <x v="2"/>
    <s v="Ninguna"/>
    <m/>
    <m/>
    <m/>
    <m/>
    <s v="Transformación de competencia"/>
    <m/>
    <x v="1"/>
    <m/>
    <m/>
    <x v="1"/>
    <m/>
    <m/>
    <m/>
    <x v="1"/>
    <x v="0"/>
    <x v="1"/>
    <x v="0"/>
    <x v="1"/>
    <x v="1"/>
    <m/>
    <m/>
    <x v="2"/>
    <s v="Probable"/>
    <s v="Poco probable"/>
    <s v="Poco probable"/>
    <s v="Probable"/>
    <s v="Muy probable"/>
    <x v="0"/>
    <s v="costureros en máquinas de prendas de vestir"/>
    <n v="8153"/>
    <n v="1"/>
    <n v="1"/>
    <n v="1"/>
    <n v="1"/>
    <n v="1"/>
    <s v="empaquetadora"/>
    <n v="9321"/>
    <n v="1"/>
    <n v="1"/>
    <n v="1"/>
    <n v="1"/>
    <n v="1"/>
    <m/>
    <m/>
    <m/>
    <m/>
    <m/>
    <m/>
    <m/>
    <m/>
    <m/>
    <m/>
    <m/>
    <m/>
    <m/>
    <m/>
    <m/>
    <m/>
    <m/>
    <m/>
    <m/>
    <m/>
    <m/>
    <x v="0"/>
    <m/>
    <m/>
    <m/>
    <m/>
    <m/>
    <m/>
    <m/>
    <m/>
    <m/>
    <x v="1"/>
    <x v="0"/>
    <x v="0"/>
    <x v="0"/>
    <x v="0"/>
    <x v="0"/>
    <x v="0"/>
    <x v="0"/>
    <m/>
    <x v="0"/>
    <s v="TECNICAS DE COSTURA"/>
    <s v="Corte y confección"/>
    <s v="COSTURERA"/>
    <n v="7533"/>
    <s v="SERIGRAFIA EN REMERAS"/>
    <s v="Serigrafía"/>
    <s v="SERIGRAFISTA"/>
    <n v="7322"/>
    <m/>
    <m/>
    <m/>
    <m/>
    <m/>
    <m/>
    <m/>
    <m/>
    <m/>
    <m/>
    <m/>
    <m/>
    <m/>
    <m/>
    <m/>
    <m/>
    <s v="Si"/>
    <s v="No"/>
    <m/>
    <m/>
    <m/>
    <m/>
    <x v="1"/>
    <s v="Muy importante"/>
    <s v="Importante"/>
    <s v="Muy importante"/>
    <s v="Importante"/>
    <s v="Importante"/>
    <s v="Muy importante"/>
    <s v="Muy importante"/>
    <s v="Ninguna"/>
    <m/>
    <x v="0"/>
    <x v="2"/>
    <x v="0"/>
    <x v="1"/>
    <x v="0"/>
    <x v="0"/>
    <x v="0"/>
    <x v="0"/>
    <x v="0"/>
    <x v="0"/>
    <x v="0"/>
    <x v="0"/>
    <m/>
    <s v="Jefe / Encargado (no propietario)"/>
    <m/>
    <n v="15"/>
    <n v="10"/>
    <s v="Completo"/>
    <m/>
    <m/>
    <m/>
    <m/>
    <m/>
    <m/>
    <m/>
    <s v="11 a 30 personas ocupadas"/>
    <s v="11 a 30 personas ocupadas"/>
    <x v="1"/>
    <s v="Manufactura"/>
    <x v="0"/>
    <x v="0"/>
    <x v="0"/>
    <x v="0"/>
    <x v="0"/>
    <x v="0"/>
    <x v="0"/>
    <x v="0"/>
    <x v="1"/>
    <x v="0"/>
    <x v="1"/>
    <x v="0"/>
    <x v="0"/>
    <x v="0"/>
    <x v="0"/>
    <x v="0"/>
    <x v="1"/>
    <x v="1"/>
    <x v="0"/>
    <x v="1"/>
    <x v="0"/>
    <x v="1"/>
    <x v="0"/>
    <x v="0"/>
    <x v="1"/>
    <x v="0"/>
    <x v="0"/>
    <s v="TEXTIL Y CONFECCIÓN"/>
    <s v="TEXTIL Y CONFECCIÓN"/>
    <m/>
    <m/>
    <m/>
    <m/>
    <s v="TEXTIL Y CONFECCIÓN"/>
    <s v="TEXTIL Y CONFECCIÓN"/>
    <m/>
    <m/>
    <m/>
    <m/>
    <n v="3.8058252427184498"/>
    <x v="1"/>
    <x v="1"/>
    <x v="0"/>
    <x v="0"/>
    <x v="0"/>
    <s v="Total"/>
  </r>
  <r>
    <n v="162426"/>
    <x v="0"/>
    <x v="1"/>
    <s v="Capiatá"/>
    <n v="49210"/>
    <s v="SERVICIOS DE TRANSPORTE URBANO Y SUBURBANO DE PASAJEROS VIA TERRESTRE"/>
    <s v="Servicio"/>
    <s v="Transporte"/>
    <s v="Grandes (con 51 o más personas ocupadas)"/>
    <n v="25062024"/>
    <n v="25"/>
    <s v="Junio"/>
    <s v="Año Resultado Final"/>
    <n v="14"/>
    <n v="31"/>
    <n v="17072024"/>
    <n v="17"/>
    <s v="Julio"/>
    <s v="Año Resultado Final"/>
    <n v="2020"/>
    <n v="3"/>
    <x v="3"/>
    <s v="SERVICIO DE TRANSPORTE PUBLICO DE PASAJEROS VIA TERRESTRE"/>
    <s v="Transporte urbano o suburbano de pasajeros por vía terrestre"/>
    <s v="Casa Matriz"/>
    <x v="1"/>
    <n v="2"/>
    <n v="2"/>
    <n v="60"/>
    <n v="60"/>
    <n v="59"/>
    <n v="1"/>
    <n v="175.71739130434798"/>
    <n v="2.97826086956522"/>
    <n v="0"/>
    <n v="0"/>
    <n v="0"/>
    <n v="0"/>
    <n v="104.23913043478269"/>
    <n v="59.565217391304401"/>
    <n v="0"/>
    <n v="0"/>
    <n v="8.9347826086956594"/>
    <n v="5.9565217391304399"/>
    <n v="0"/>
    <n v="0"/>
    <n v="178.6956521739132"/>
    <n v="60"/>
    <n v="0"/>
    <n v="0"/>
    <n v="0"/>
    <n v="0"/>
    <n v="35"/>
    <n v="20"/>
    <n v="0"/>
    <n v="0"/>
    <n v="3"/>
    <n v="2"/>
    <n v="0"/>
    <n v="0"/>
    <n v="60"/>
    <x v="1"/>
    <s v="Decisión del directorio/propietarios de la empresa"/>
    <m/>
    <x v="0"/>
    <s v="Decisión del directorio/propietarios de la empresa"/>
    <m/>
    <x v="0"/>
    <m/>
    <m/>
    <x v="0"/>
    <m/>
    <m/>
    <x v="0"/>
    <m/>
    <m/>
    <x v="1"/>
    <m/>
    <n v="8331"/>
    <s v="CHOFER DE OMNIBUS"/>
    <s v="Sí"/>
    <s v="No"/>
    <s v="Sí"/>
    <n v="7231"/>
    <s v="MECANICO EN REPACION MOTOR"/>
    <s v="Sí"/>
    <s v="No"/>
    <s v="Sí"/>
    <n v="5414"/>
    <s v="MONITOREO DE CAMARA PARA EL OMNIBUS"/>
    <s v="Sí"/>
    <s v="No"/>
    <m/>
    <m/>
    <m/>
    <m/>
    <m/>
    <m/>
    <m/>
    <m/>
    <m/>
    <m/>
    <m/>
    <m/>
    <m/>
    <m/>
    <m/>
    <m/>
    <m/>
    <m/>
    <m/>
    <m/>
    <m/>
    <m/>
    <m/>
    <m/>
    <m/>
    <m/>
    <m/>
    <m/>
    <m/>
    <m/>
    <m/>
    <m/>
    <m/>
    <m/>
    <m/>
    <x v="1"/>
    <x v="0"/>
    <x v="0"/>
    <x v="0"/>
    <x v="0"/>
    <x v="0"/>
    <x v="0"/>
    <x v="1"/>
    <x v="0"/>
    <x v="0"/>
    <x v="1"/>
    <x v="1"/>
    <x v="0"/>
    <m/>
    <s v="Anuncio en un medio de prensa impreso"/>
    <m/>
    <m/>
    <m/>
    <m/>
    <s v="Recomendaciones de trabajadores de la empresa u otros actores"/>
    <m/>
    <m/>
    <m/>
    <s v="Contactos personales del empleador"/>
    <s v="Banco de currículos de la empresa"/>
    <m/>
    <m/>
    <x v="0"/>
    <x v="0"/>
    <x v="0"/>
    <x v="1"/>
    <x v="2"/>
    <x v="2"/>
    <x v="0"/>
    <x v="0"/>
    <x v="1"/>
    <x v="2"/>
    <s v="Ninguna"/>
    <m/>
    <m/>
    <m/>
    <m/>
    <m/>
    <m/>
    <x v="1"/>
    <m/>
    <m/>
    <x v="1"/>
    <m/>
    <m/>
    <m/>
    <x v="1"/>
    <x v="1"/>
    <x v="1"/>
    <x v="1"/>
    <x v="1"/>
    <x v="1"/>
    <m/>
    <m/>
    <x v="2"/>
    <s v="Muy probable"/>
    <s v="Poco probable"/>
    <s v="Poco probable"/>
    <s v="Muy probable"/>
    <s v="Muy probable"/>
    <x v="0"/>
    <s v="choferes de omnibus de media distancia"/>
    <n v="8331"/>
    <n v="10"/>
    <n v="10"/>
    <n v="10"/>
    <n v="10"/>
    <n v="10"/>
    <s v="mecanico de motores (reparación y mantenimiento del omnibus)"/>
    <n v="7231"/>
    <n v="10"/>
    <n v="10"/>
    <n v="10"/>
    <n v="10"/>
    <n v="10"/>
    <s v="Gomero"/>
    <n v="7231"/>
    <n v="5"/>
    <n v="5"/>
    <n v="5"/>
    <n v="5"/>
    <n v="5"/>
    <m/>
    <m/>
    <m/>
    <m/>
    <m/>
    <m/>
    <m/>
    <m/>
    <m/>
    <m/>
    <m/>
    <m/>
    <m/>
    <m/>
    <x v="0"/>
    <m/>
    <m/>
    <m/>
    <m/>
    <m/>
    <m/>
    <m/>
    <m/>
    <m/>
    <x v="0"/>
    <x v="0"/>
    <x v="0"/>
    <x v="0"/>
    <x v="1"/>
    <x v="1"/>
    <x v="0"/>
    <x v="0"/>
    <m/>
    <x v="0"/>
    <s v="COMO TRATAR A LOS PASAJEROS (ATENCIÓN AL CLIENTE)"/>
    <s v="Técnicas de recepción y atención al cliente"/>
    <s v="CHOFERES DE OMNIBUS"/>
    <n v="8331"/>
    <s v="TECNICAS DE CONDUCCION PARA AUTOBUSES"/>
    <s v="Conducción de vehículos"/>
    <s v="CHOFERES DE OMNIBUS"/>
    <n v="8331"/>
    <m/>
    <m/>
    <m/>
    <m/>
    <m/>
    <m/>
    <m/>
    <m/>
    <m/>
    <m/>
    <m/>
    <m/>
    <m/>
    <m/>
    <m/>
    <m/>
    <s v="Si"/>
    <s v="No"/>
    <m/>
    <m/>
    <m/>
    <m/>
    <x v="0"/>
    <s v="Importante"/>
    <s v="Importante"/>
    <s v="Importante"/>
    <s v="Importante"/>
    <s v="Importante"/>
    <s v="Muy importante"/>
    <s v="Importante"/>
    <s v="Ninguna"/>
    <m/>
    <x v="2"/>
    <x v="2"/>
    <x v="0"/>
    <x v="0"/>
    <x v="2"/>
    <x v="0"/>
    <x v="0"/>
    <x v="0"/>
    <x v="0"/>
    <x v="0"/>
    <x v="0"/>
    <x v="0"/>
    <m/>
    <s v="Jefe / Encargado (no propietario)"/>
    <m/>
    <n v="7"/>
    <n v="27"/>
    <s v="Completo"/>
    <m/>
    <m/>
    <m/>
    <m/>
    <m/>
    <m/>
    <s v="LA EMPRESA YTORORO SE FUE A LA QUIEBRA Y LA EMPRESA LA LOMITA ESTA CON ESE ITINERARIO HACE CUATRO AÑO."/>
    <s v="51 y más personas ocupadas"/>
    <s v="51 y más personas ocupadas"/>
    <x v="0"/>
    <s v="Transporte"/>
    <x v="0"/>
    <x v="0"/>
    <x v="0"/>
    <x v="0"/>
    <x v="1"/>
    <x v="0"/>
    <x v="1"/>
    <x v="1"/>
    <x v="0"/>
    <x v="0"/>
    <x v="1"/>
    <x v="0"/>
    <x v="0"/>
    <x v="0"/>
    <x v="0"/>
    <x v="1"/>
    <x v="1"/>
    <x v="0"/>
    <x v="0"/>
    <x v="1"/>
    <x v="0"/>
    <x v="1"/>
    <x v="0"/>
    <x v="0"/>
    <x v="0"/>
    <x v="1"/>
    <x v="0"/>
    <s v="ATENCIÓN AL CLIENTE, RECEPCIÓN"/>
    <s v="CONDUCCIÓN DE VEHICULOS"/>
    <m/>
    <m/>
    <m/>
    <m/>
    <s v="ADMINISTRACIÓN Y GESTIÓN"/>
    <s v="CONDUCCIÓN"/>
    <m/>
    <m/>
    <m/>
    <m/>
    <n v="2.97826086956522"/>
    <x v="1"/>
    <x v="1"/>
    <x v="1"/>
    <x v="0"/>
    <x v="0"/>
    <s v="Total"/>
  </r>
  <r>
    <n v="162594"/>
    <x v="0"/>
    <x v="1"/>
    <s v="Capiatá"/>
    <n v="10103"/>
    <s v="ELABORACION DE EMBUTIDOS"/>
    <s v="Industria"/>
    <s v="Manufactura"/>
    <s v="Pequeñas (11 a 30 personas ocupadas)"/>
    <n v="17072024"/>
    <n v="17"/>
    <s v="Julio"/>
    <s v="Año Resultado Final"/>
    <n v="9"/>
    <n v="43"/>
    <n v="26072024"/>
    <n v="26"/>
    <s v="Julio"/>
    <s v="Año Resultado Final"/>
    <n v="2000"/>
    <n v="23"/>
    <x v="2"/>
    <s v="ELABORACIÓN DE EMBUTIDOS"/>
    <s v="Elaboración de fiambres y embutidos"/>
    <s v="Planta industrial"/>
    <x v="1"/>
    <n v="3"/>
    <n v="3"/>
    <n v="32"/>
    <n v="32"/>
    <n v="31"/>
    <n v="1"/>
    <n v="109.53333333333323"/>
    <n v="3.5333333333333301"/>
    <n v="0"/>
    <n v="0"/>
    <n v="49.466666666666619"/>
    <n v="0"/>
    <n v="60.066666666666613"/>
    <n v="0"/>
    <n v="0"/>
    <n v="0"/>
    <n v="0"/>
    <n v="3.5333333333333301"/>
    <n v="0"/>
    <n v="0"/>
    <n v="113.06666666666656"/>
    <n v="32"/>
    <n v="0"/>
    <n v="0"/>
    <n v="14"/>
    <n v="0"/>
    <n v="17"/>
    <n v="0"/>
    <n v="0"/>
    <n v="0"/>
    <n v="0"/>
    <n v="1"/>
    <n v="0"/>
    <n v="0"/>
    <n v="32"/>
    <x v="0"/>
    <m/>
    <m/>
    <x v="1"/>
    <m/>
    <m/>
    <x v="0"/>
    <m/>
    <m/>
    <x v="0"/>
    <m/>
    <m/>
    <x v="0"/>
    <m/>
    <m/>
    <x v="1"/>
    <m/>
    <n v="8160"/>
    <s v="OPERADOR DE MAQUINA (COCCIÓN)"/>
    <s v="Sí"/>
    <s v="No"/>
    <s v="Sí"/>
    <n v="4226"/>
    <s v="ATENCIÓN AL CLIENTE"/>
    <s v="Sí"/>
    <s v="No"/>
    <s v="No"/>
    <m/>
    <m/>
    <m/>
    <m/>
    <m/>
    <m/>
    <m/>
    <m/>
    <m/>
    <m/>
    <m/>
    <m/>
    <m/>
    <m/>
    <m/>
    <m/>
    <m/>
    <m/>
    <m/>
    <m/>
    <m/>
    <m/>
    <m/>
    <m/>
    <m/>
    <m/>
    <m/>
    <m/>
    <m/>
    <m/>
    <m/>
    <m/>
    <m/>
    <m/>
    <m/>
    <m/>
    <m/>
    <m/>
    <m/>
    <x v="0"/>
    <x v="1"/>
    <x v="0"/>
    <x v="0"/>
    <x v="0"/>
    <x v="1"/>
    <x v="1"/>
    <x v="1"/>
    <x v="0"/>
    <x v="0"/>
    <x v="0"/>
    <x v="1"/>
    <x v="0"/>
    <m/>
    <m/>
    <m/>
    <s v="Redes sociales de la empresa (Facebook, Twitter, Instagram, etc)"/>
    <m/>
    <m/>
    <s v="Recomendaciones de trabajadores de la empresa u otros actores"/>
    <m/>
    <m/>
    <m/>
    <s v="Contactos personales del empleador"/>
    <m/>
    <m/>
    <m/>
    <x v="0"/>
    <x v="0"/>
    <x v="0"/>
    <x v="0"/>
    <x v="0"/>
    <x v="0"/>
    <x v="0"/>
    <x v="0"/>
    <x v="1"/>
    <x v="2"/>
    <s v="Ninguna"/>
    <m/>
    <m/>
    <m/>
    <m/>
    <s v="Ambos"/>
    <m/>
    <x v="2"/>
    <m/>
    <m/>
    <x v="1"/>
    <m/>
    <m/>
    <m/>
    <x v="1"/>
    <x v="1"/>
    <x v="1"/>
    <x v="0"/>
    <x v="1"/>
    <x v="1"/>
    <m/>
    <m/>
    <x v="2"/>
    <s v="Muy probable"/>
    <s v="Poco probable"/>
    <s v="Poco probable"/>
    <s v="Probable"/>
    <s v="Probable"/>
    <x v="0"/>
    <s v="encargado de producción"/>
    <n v="3122"/>
    <n v="1"/>
    <n v="1"/>
    <n v="1"/>
    <n v="0"/>
    <n v="0"/>
    <s v="auxiliar administrativo"/>
    <n v="4419"/>
    <n v="1"/>
    <n v="1"/>
    <n v="0"/>
    <n v="0"/>
    <n v="0"/>
    <s v="auxiliar informático"/>
    <n v="3511"/>
    <n v="1"/>
    <n v="1"/>
    <n v="0"/>
    <n v="0"/>
    <n v="0"/>
    <m/>
    <m/>
    <m/>
    <m/>
    <m/>
    <m/>
    <m/>
    <m/>
    <m/>
    <m/>
    <m/>
    <m/>
    <m/>
    <m/>
    <x v="0"/>
    <m/>
    <m/>
    <m/>
    <m/>
    <m/>
    <m/>
    <m/>
    <m/>
    <m/>
    <x v="1"/>
    <x v="0"/>
    <x v="1"/>
    <x v="0"/>
    <x v="0"/>
    <x v="1"/>
    <x v="0"/>
    <x v="0"/>
    <m/>
    <x v="0"/>
    <s v="MANTENIMIENTO DE MAQUINARIA"/>
    <s v="Operación y mantenimiento de maquinarias de industrias alimentarias"/>
    <s v="PRODUCCION DE EMBUTIDO"/>
    <n v="7511"/>
    <s v="CONTROL DE CALIDAD"/>
    <s v="Gestión de la producción y calidad"/>
    <s v="ENCARGADO DE PRODUCCION"/>
    <n v="3122"/>
    <s v="MANEJO AVANZADO DE EXCEL"/>
    <s v="Microsoft Excel básico y avanzado"/>
    <s v="AUXILIAR ADMINISTRATIVO"/>
    <n v="4419"/>
    <m/>
    <m/>
    <m/>
    <m/>
    <m/>
    <m/>
    <m/>
    <m/>
    <m/>
    <m/>
    <m/>
    <m/>
    <s v="Si"/>
    <s v="Si"/>
    <s v="No"/>
    <m/>
    <m/>
    <m/>
    <x v="1"/>
    <s v="Muy importante"/>
    <s v="Importante"/>
    <s v="Importante"/>
    <s v="Importante"/>
    <s v="Muy importante"/>
    <s v="Muy importante"/>
    <s v="Muy importante"/>
    <s v="Ninguna"/>
    <m/>
    <x v="2"/>
    <x v="2"/>
    <x v="0"/>
    <x v="0"/>
    <x v="2"/>
    <x v="0"/>
    <x v="0"/>
    <x v="0"/>
    <x v="0"/>
    <x v="0"/>
    <x v="0"/>
    <x v="0"/>
    <m/>
    <s v="Administrador/Contador"/>
    <m/>
    <n v="8"/>
    <n v="49"/>
    <s v="Completo"/>
    <m/>
    <m/>
    <m/>
    <m/>
    <m/>
    <m/>
    <m/>
    <s v="31 a 50 personas ocupadas"/>
    <s v="31 a 50 personas ocupadas"/>
    <x v="1"/>
    <s v="Manufactura"/>
    <x v="0"/>
    <x v="0"/>
    <x v="0"/>
    <x v="1"/>
    <x v="0"/>
    <x v="0"/>
    <x v="0"/>
    <x v="1"/>
    <x v="0"/>
    <x v="0"/>
    <x v="1"/>
    <x v="1"/>
    <x v="1"/>
    <x v="0"/>
    <x v="0"/>
    <x v="0"/>
    <x v="0"/>
    <x v="0"/>
    <x v="0"/>
    <x v="1"/>
    <x v="1"/>
    <x v="0"/>
    <x v="0"/>
    <x v="0"/>
    <x v="1"/>
    <x v="0"/>
    <x v="0"/>
    <s v="USO Y REPARACIÓN DE MAQUINARIAS, HERRAMIENTAS Y EQUIPOS"/>
    <s v="GESTIÓN DE CALIDAD"/>
    <s v="OFIMATICA"/>
    <m/>
    <m/>
    <m/>
    <s v="USO Y REPARACIÓN DE MAQUINARIAS, HERRAMIENTAS Y EQUIPOS"/>
    <s v="ADMINISTRACIÓN Y GESTIÓN"/>
    <s v="TIC"/>
    <m/>
    <m/>
    <m/>
    <n v="3.5333333333333301"/>
    <x v="1"/>
    <x v="1"/>
    <x v="0"/>
    <x v="0"/>
    <x v="0"/>
    <s v="Total"/>
  </r>
  <r>
    <n v="163022"/>
    <x v="0"/>
    <x v="1"/>
    <s v="Capiatá"/>
    <n v="10700"/>
    <s v="ELABORACION DE ALIMENTOS BALANCEADOS PARA ANIMALES"/>
    <s v="Industria"/>
    <s v="Manufactura"/>
    <s v="Micro (5 a 10 personas ocupadas)"/>
    <n v="1072024"/>
    <n v="1"/>
    <s v="Julio"/>
    <s v="Año Resultado Final"/>
    <n v="16"/>
    <n v="26"/>
    <n v="1072024"/>
    <n v="1"/>
    <s v="Julio"/>
    <s v="Año Resultado Final"/>
    <n v="1984"/>
    <n v="39"/>
    <x v="1"/>
    <s v="ELABORACIÓN DE ALIMENTOS PARA ANIMALES MAIZ AFRECHO Y BALANCEADO GRAL"/>
    <s v="Elaboración de alimentos preparados para animales"/>
    <s v="Planta industrial"/>
    <x v="1"/>
    <n v="2"/>
    <n v="2"/>
    <n v="6"/>
    <n v="6"/>
    <n v="6"/>
    <n v="0"/>
    <n v="28.761904761904738"/>
    <n v="0"/>
    <n v="0"/>
    <n v="0"/>
    <n v="0"/>
    <n v="0"/>
    <n v="4.7936507936507899"/>
    <n v="9.5873015873015799"/>
    <n v="0"/>
    <n v="0"/>
    <n v="14.380952380952369"/>
    <n v="0"/>
    <n v="0"/>
    <n v="0"/>
    <n v="28.761904761904738"/>
    <n v="6"/>
    <n v="0"/>
    <n v="0"/>
    <n v="0"/>
    <n v="0"/>
    <n v="1"/>
    <n v="2"/>
    <n v="0"/>
    <n v="0"/>
    <n v="3"/>
    <n v="0"/>
    <n v="0"/>
    <n v="0"/>
    <n v="6"/>
    <x v="0"/>
    <m/>
    <m/>
    <x v="1"/>
    <m/>
    <m/>
    <x v="0"/>
    <m/>
    <m/>
    <x v="0"/>
    <m/>
    <m/>
    <x v="0"/>
    <m/>
    <m/>
    <x v="0"/>
    <m/>
    <m/>
    <m/>
    <m/>
    <m/>
    <m/>
    <m/>
    <m/>
    <m/>
    <m/>
    <m/>
    <m/>
    <m/>
    <m/>
    <m/>
    <m/>
    <m/>
    <m/>
    <m/>
    <m/>
    <m/>
    <m/>
    <m/>
    <m/>
    <m/>
    <m/>
    <m/>
    <m/>
    <m/>
    <m/>
    <m/>
    <m/>
    <m/>
    <m/>
    <m/>
    <m/>
    <m/>
    <m/>
    <m/>
    <m/>
    <m/>
    <m/>
    <m/>
    <m/>
    <m/>
    <m/>
    <m/>
    <m/>
    <m/>
    <m/>
    <x v="0"/>
    <x v="0"/>
    <x v="0"/>
    <x v="1"/>
    <x v="1"/>
    <x v="0"/>
    <x v="0"/>
    <x v="0"/>
    <x v="0"/>
    <x v="0"/>
    <x v="1"/>
    <x v="1"/>
    <x v="0"/>
    <m/>
    <m/>
    <m/>
    <m/>
    <m/>
    <m/>
    <m/>
    <m/>
    <m/>
    <s v="Avisos en las inmediaciones de la empresa"/>
    <s v="Contactos personales del empleador"/>
    <m/>
    <m/>
    <m/>
    <x v="0"/>
    <x v="0"/>
    <x v="0"/>
    <x v="1"/>
    <x v="0"/>
    <x v="2"/>
    <x v="0"/>
    <x v="0"/>
    <x v="1"/>
    <x v="2"/>
    <s v="Ninguna"/>
    <m/>
    <m/>
    <m/>
    <m/>
    <m/>
    <m/>
    <x v="1"/>
    <m/>
    <m/>
    <x v="1"/>
    <m/>
    <m/>
    <m/>
    <x v="1"/>
    <x v="1"/>
    <x v="1"/>
    <x v="1"/>
    <x v="1"/>
    <x v="1"/>
    <m/>
    <m/>
    <x v="2"/>
    <s v="Probable"/>
    <s v="Poco probable"/>
    <s v="Probable"/>
    <s v="Probable"/>
    <s v="Probable"/>
    <x v="0"/>
    <s v="PRODUCCION (CARGA Y DESCARGA DE GRANOS)"/>
    <n v="9333"/>
    <n v="1"/>
    <n v="1"/>
    <n v="0"/>
    <n v="0"/>
    <n v="0"/>
    <m/>
    <m/>
    <m/>
    <m/>
    <m/>
    <m/>
    <m/>
    <m/>
    <m/>
    <m/>
    <m/>
    <m/>
    <m/>
    <m/>
    <m/>
    <m/>
    <m/>
    <m/>
    <m/>
    <m/>
    <m/>
    <m/>
    <m/>
    <m/>
    <m/>
    <m/>
    <m/>
    <m/>
    <x v="0"/>
    <m/>
    <m/>
    <m/>
    <m/>
    <m/>
    <m/>
    <m/>
    <m/>
    <m/>
    <x v="0"/>
    <x v="0"/>
    <x v="0"/>
    <x v="0"/>
    <x v="1"/>
    <x v="1"/>
    <x v="0"/>
    <x v="0"/>
    <m/>
    <x v="0"/>
    <s v="TECNICAS DE LA UTILIZACION DE MAQUINAS DE MOLINO"/>
    <s v="Operación y mantenimiento de maquinarias de industrias alimentarias"/>
    <s v="OPERARIO DE MAQUINA (MOLIENDA)"/>
    <n v="8160"/>
    <m/>
    <m/>
    <m/>
    <m/>
    <m/>
    <m/>
    <m/>
    <m/>
    <m/>
    <m/>
    <m/>
    <m/>
    <m/>
    <m/>
    <m/>
    <m/>
    <m/>
    <m/>
    <m/>
    <m/>
    <s v="No"/>
    <m/>
    <m/>
    <m/>
    <m/>
    <m/>
    <x v="0"/>
    <s v="Importante"/>
    <s v="Importante"/>
    <s v="Importante"/>
    <s v="Importante"/>
    <s v="Importante"/>
    <s v="Muy importante"/>
    <s v="Muy importante"/>
    <s v="Ninguna"/>
    <m/>
    <x v="2"/>
    <x v="2"/>
    <x v="0"/>
    <x v="0"/>
    <x v="2"/>
    <x v="0"/>
    <x v="1"/>
    <x v="1"/>
    <x v="0"/>
    <x v="1"/>
    <x v="0"/>
    <x v="0"/>
    <m/>
    <s v="Dueño o propietario"/>
    <m/>
    <n v="17"/>
    <n v="54"/>
    <s v="Completo"/>
    <m/>
    <m/>
    <m/>
    <m/>
    <m/>
    <m/>
    <m/>
    <s v="5 a 10 personas ocupadas"/>
    <s v="5 a 10 personas ocupadas"/>
    <x v="1"/>
    <s v="Manufactura"/>
    <x v="0"/>
    <x v="0"/>
    <x v="0"/>
    <x v="0"/>
    <x v="0"/>
    <x v="0"/>
    <x v="0"/>
    <x v="0"/>
    <x v="0"/>
    <x v="0"/>
    <x v="1"/>
    <x v="0"/>
    <x v="0"/>
    <x v="0"/>
    <x v="0"/>
    <x v="0"/>
    <x v="0"/>
    <x v="1"/>
    <x v="0"/>
    <x v="1"/>
    <x v="0"/>
    <x v="1"/>
    <x v="0"/>
    <x v="0"/>
    <x v="0"/>
    <x v="1"/>
    <x v="0"/>
    <s v="USO Y REPARACIÓN DE MAQUINARIAS, HERRAMIENTAS Y EQUIPOS"/>
    <m/>
    <m/>
    <m/>
    <m/>
    <m/>
    <s v="USO Y REPARACIÓN DE MAQUINARIAS, HERRAMIENTAS Y EQUIPOS"/>
    <m/>
    <m/>
    <m/>
    <m/>
    <m/>
    <n v="4.7936507936507899"/>
    <x v="0"/>
    <x v="0"/>
    <x v="1"/>
    <x v="0"/>
    <x v="0"/>
    <s v="Total"/>
  </r>
  <r>
    <n v="163273"/>
    <x v="0"/>
    <x v="1"/>
    <s v="Capiatá"/>
    <n v="25991"/>
    <s v="FABRICACION DE ALAMBRES GALVANIZADOS"/>
    <s v="Industria"/>
    <s v="Manufactura"/>
    <s v="Grandes (con 51 o más personas ocupadas)"/>
    <n v="24062024"/>
    <n v="24"/>
    <s v="Junio"/>
    <s v="Año Resultado Final"/>
    <n v="14"/>
    <n v="36"/>
    <n v="14072024"/>
    <n v="14"/>
    <s v="Julio"/>
    <s v="Año Resultado Final"/>
    <n v="1998"/>
    <n v="25"/>
    <x v="2"/>
    <s v="FABRICACION DE ALAMBRE Y ACCESORIOS"/>
    <s v="Fabricación de productos de alambre y otros artículos para la construcción"/>
    <s v="Único"/>
    <x v="0"/>
    <m/>
    <m/>
    <n v="25"/>
    <n v="25"/>
    <n v="20"/>
    <n v="5"/>
    <n v="76.116504854368998"/>
    <n v="19.029126213592249"/>
    <n v="0"/>
    <n v="0"/>
    <n v="0"/>
    <n v="0"/>
    <n v="0"/>
    <n v="0"/>
    <n v="11.417475728155349"/>
    <n v="19.029126213592249"/>
    <n v="7.6116504854368996"/>
    <n v="19.029126213592249"/>
    <n v="15.223300970873799"/>
    <n v="22.834951456310698"/>
    <n v="95.145631067961247"/>
    <n v="25"/>
    <n v="0"/>
    <n v="0"/>
    <n v="0"/>
    <n v="0"/>
    <n v="0"/>
    <n v="0"/>
    <n v="3"/>
    <n v="5"/>
    <n v="2"/>
    <n v="5"/>
    <n v="4"/>
    <n v="6"/>
    <n v="25"/>
    <x v="1"/>
    <s v="Decisión del directorio/propietarios de la empresa"/>
    <m/>
    <x v="0"/>
    <s v="Decisión del directorio/propietarios de la empresa"/>
    <m/>
    <x v="1"/>
    <s v="Decisión del directorio/propietarios de la empresa"/>
    <m/>
    <x v="0"/>
    <m/>
    <m/>
    <x v="0"/>
    <m/>
    <m/>
    <x v="1"/>
    <m/>
    <n v="8122"/>
    <s v="OPERADOR DE MAQUINA DE ALAMBRES"/>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m/>
    <m/>
    <m/>
    <m/>
    <m/>
    <m/>
    <m/>
    <m/>
    <m/>
    <x v="1"/>
    <x v="0"/>
    <x v="0"/>
    <x v="0"/>
    <x v="0"/>
    <x v="0"/>
    <x v="0"/>
    <x v="1"/>
    <x v="1"/>
    <x v="0"/>
    <x v="0"/>
    <x v="0"/>
    <x v="0"/>
    <m/>
    <m/>
    <m/>
    <s v="Redes sociales de la empresa (Facebook, Twitter, Instagram, etc)"/>
    <m/>
    <m/>
    <m/>
    <m/>
    <m/>
    <m/>
    <m/>
    <m/>
    <m/>
    <m/>
    <x v="0"/>
    <x v="0"/>
    <x v="0"/>
    <x v="1"/>
    <x v="0"/>
    <x v="1"/>
    <x v="0"/>
    <x v="2"/>
    <x v="2"/>
    <x v="2"/>
    <s v="Ninguna"/>
    <m/>
    <m/>
    <m/>
    <m/>
    <m/>
    <m/>
    <x v="1"/>
    <m/>
    <m/>
    <x v="1"/>
    <m/>
    <m/>
    <m/>
    <x v="1"/>
    <x v="1"/>
    <x v="1"/>
    <x v="1"/>
    <x v="1"/>
    <x v="1"/>
    <m/>
    <m/>
    <x v="2"/>
    <s v="Muy probable"/>
    <s v="Poco probable"/>
    <s v="Probable"/>
    <s v="Probable"/>
    <s v="Probable"/>
    <x v="0"/>
    <s v="administrador en contabilidad"/>
    <n v="2411"/>
    <n v="1"/>
    <n v="1"/>
    <n v="1"/>
    <n v="1"/>
    <n v="1"/>
    <s v="produccion para la fabricacion de alambres"/>
    <n v="8122"/>
    <n v="1"/>
    <n v="1"/>
    <n v="1"/>
    <n v="1"/>
    <n v="1"/>
    <s v="gerencia gral"/>
    <n v="1120"/>
    <n v="1"/>
    <n v="0"/>
    <n v="0"/>
    <n v="0"/>
    <n v="0"/>
    <m/>
    <m/>
    <m/>
    <m/>
    <m/>
    <m/>
    <m/>
    <m/>
    <m/>
    <m/>
    <m/>
    <m/>
    <m/>
    <m/>
    <x v="0"/>
    <m/>
    <m/>
    <m/>
    <m/>
    <m/>
    <m/>
    <m/>
    <m/>
    <m/>
    <x v="0"/>
    <x v="0"/>
    <x v="0"/>
    <x v="0"/>
    <x v="1"/>
    <x v="1"/>
    <x v="0"/>
    <x v="0"/>
    <m/>
    <x v="0"/>
    <s v="CURSO PARA MAQUINAS DE FABRICACION DE DIVERSOS TIPOS DE ALAMBRES"/>
    <s v="Operación y mantenimiento de maquinarias industriales"/>
    <s v="ENCARGADO DE PRODUCCION DE ALAMBRES"/>
    <n v="8122"/>
    <s v="PLOMERIA"/>
    <s v="Fontanería"/>
    <s v="PLOMERO"/>
    <n v="7126"/>
    <s v="SOLDADURA DE MIX"/>
    <s v="Soldadura"/>
    <s v="HERRERO SOLDADOR DE MIX"/>
    <n v="7221"/>
    <s v="TECNICO DE REPARACION DE MOTORES INDUSTRIALES"/>
    <s v="Operación y mantenimiento de maquinarias industriales"/>
    <s v="ELECTRICISTA INDUSTRIAL"/>
    <n v="7412"/>
    <m/>
    <m/>
    <m/>
    <m/>
    <m/>
    <m/>
    <m/>
    <m/>
    <s v="Si"/>
    <s v="Si"/>
    <s v="Si"/>
    <s v="No"/>
    <m/>
    <m/>
    <x v="1"/>
    <s v="Muy importante"/>
    <s v="Muy importante"/>
    <s v="Importante"/>
    <s v="Importante"/>
    <s v="Importante"/>
    <s v="Muy importante"/>
    <s v="Muy importante"/>
    <s v="Ninguna"/>
    <m/>
    <x v="1"/>
    <x v="0"/>
    <x v="1"/>
    <x v="1"/>
    <x v="0"/>
    <x v="0"/>
    <x v="0"/>
    <x v="0"/>
    <x v="0"/>
    <x v="0"/>
    <x v="0"/>
    <x v="0"/>
    <m/>
    <s v="Dueño o propietario"/>
    <m/>
    <n v="12"/>
    <n v="55"/>
    <s v="Completo"/>
    <m/>
    <m/>
    <m/>
    <m/>
    <m/>
    <m/>
    <m/>
    <s v="11 a 30 personas ocupadas"/>
    <s v="11 a 30 personas ocupadas"/>
    <x v="1"/>
    <s v="Manufactura"/>
    <x v="0"/>
    <x v="0"/>
    <x v="0"/>
    <x v="0"/>
    <x v="0"/>
    <x v="0"/>
    <x v="0"/>
    <x v="1"/>
    <x v="0"/>
    <x v="1"/>
    <x v="0"/>
    <x v="0"/>
    <x v="0"/>
    <x v="0"/>
    <x v="0"/>
    <x v="0"/>
    <x v="1"/>
    <x v="0"/>
    <x v="0"/>
    <x v="1"/>
    <x v="0"/>
    <x v="1"/>
    <x v="0"/>
    <x v="0"/>
    <x v="1"/>
    <x v="1"/>
    <x v="0"/>
    <s v="MECANICA Y METALES"/>
    <s v="CONSTRUCCIÓN"/>
    <s v="MECANICA Y METALES"/>
    <s v="MECANICA Y METALES"/>
    <m/>
    <m/>
    <s v="MECANICA Y METALES"/>
    <s v="CONSTRUCCIÓN"/>
    <s v="MECANICA Y METALES"/>
    <s v="MECANICA Y METALES"/>
    <m/>
    <m/>
    <n v="3.8058252427184498"/>
    <x v="1"/>
    <x v="2"/>
    <x v="1"/>
    <x v="0"/>
    <x v="0"/>
    <s v="Total"/>
  </r>
  <r>
    <n v="163372"/>
    <x v="0"/>
    <x v="1"/>
    <s v="Capiatá"/>
    <n v="55102"/>
    <s v="ACTIVIDADES DE ALOJAMIENTO EN MOTEL"/>
    <s v="Servicio"/>
    <s v="Restaurantes y hoteles"/>
    <s v="Medianas (31 a 50 personas ocupadas)"/>
    <n v="24062024"/>
    <n v="24"/>
    <s v="Junio"/>
    <s v="Año Resultado Final"/>
    <n v="11"/>
    <n v="24"/>
    <n v="24062024"/>
    <n v="24"/>
    <s v="Junio"/>
    <s v="Año Resultado Final"/>
    <n v="2023"/>
    <n v="0"/>
    <x v="3"/>
    <s v="ACTIVIDAD DE ALOJAMIENTO EN MOTEL"/>
    <s v="Actividades de alojamiento en casas de huéspedes y moteles"/>
    <s v="Único"/>
    <x v="0"/>
    <m/>
    <m/>
    <n v="13"/>
    <n v="13"/>
    <n v="3"/>
    <n v="10"/>
    <n v="14.491935483870961"/>
    <n v="48.306451612903203"/>
    <n v="0"/>
    <n v="0"/>
    <n v="0"/>
    <n v="0"/>
    <n v="53.137096774193523"/>
    <n v="4.8306451612903203"/>
    <n v="0"/>
    <n v="0"/>
    <n v="4.8306451612903203"/>
    <n v="0"/>
    <n v="0"/>
    <n v="0"/>
    <n v="62.798387096774164"/>
    <n v="13"/>
    <n v="0"/>
    <n v="0"/>
    <n v="0"/>
    <n v="0"/>
    <n v="11"/>
    <n v="1"/>
    <n v="0"/>
    <n v="0"/>
    <n v="1"/>
    <n v="0"/>
    <n v="0"/>
    <n v="0"/>
    <n v="13"/>
    <x v="0"/>
    <m/>
    <m/>
    <x v="1"/>
    <m/>
    <m/>
    <x v="1"/>
    <s v="Decisión del directorio/propietarios de la empresa"/>
    <m/>
    <x v="0"/>
    <m/>
    <m/>
    <x v="0"/>
    <m/>
    <m/>
    <x v="0"/>
    <m/>
    <m/>
    <m/>
    <m/>
    <m/>
    <m/>
    <m/>
    <m/>
    <m/>
    <m/>
    <m/>
    <m/>
    <m/>
    <m/>
    <m/>
    <m/>
    <m/>
    <m/>
    <m/>
    <m/>
    <m/>
    <m/>
    <m/>
    <m/>
    <m/>
    <m/>
    <m/>
    <m/>
    <m/>
    <m/>
    <m/>
    <m/>
    <m/>
    <m/>
    <m/>
    <m/>
    <m/>
    <m/>
    <m/>
    <m/>
    <m/>
    <m/>
    <m/>
    <m/>
    <m/>
    <m/>
    <m/>
    <m/>
    <m/>
    <m/>
    <x v="1"/>
    <x v="0"/>
    <x v="0"/>
    <x v="0"/>
    <x v="0"/>
    <x v="1"/>
    <x v="0"/>
    <x v="1"/>
    <x v="0"/>
    <x v="1"/>
    <x v="1"/>
    <x v="1"/>
    <x v="0"/>
    <m/>
    <m/>
    <m/>
    <s v="Redes sociales de la empresa (Facebook, Twitter, Instagram, etc)"/>
    <m/>
    <m/>
    <s v="Recomendaciones de trabajadores de la empresa u otros actores"/>
    <m/>
    <m/>
    <m/>
    <m/>
    <s v="Banco de currículos de la empresa"/>
    <m/>
    <m/>
    <x v="0"/>
    <x v="0"/>
    <x v="0"/>
    <x v="1"/>
    <x v="0"/>
    <x v="2"/>
    <x v="1"/>
    <x v="0"/>
    <x v="1"/>
    <x v="1"/>
    <s v="Ninguna"/>
    <m/>
    <m/>
    <m/>
    <m/>
    <m/>
    <m/>
    <x v="1"/>
    <m/>
    <m/>
    <x v="1"/>
    <m/>
    <m/>
    <m/>
    <x v="1"/>
    <x v="1"/>
    <x v="1"/>
    <x v="1"/>
    <x v="1"/>
    <x v="1"/>
    <m/>
    <m/>
    <x v="2"/>
    <s v="Probable"/>
    <s v="Poco probable"/>
    <s v="Poco probable"/>
    <s v="Probable"/>
    <s v="Probable"/>
    <x v="1"/>
    <m/>
    <m/>
    <m/>
    <m/>
    <m/>
    <m/>
    <m/>
    <m/>
    <m/>
    <m/>
    <m/>
    <m/>
    <m/>
    <m/>
    <m/>
    <m/>
    <m/>
    <m/>
    <m/>
    <m/>
    <m/>
    <m/>
    <m/>
    <m/>
    <m/>
    <m/>
    <m/>
    <m/>
    <m/>
    <m/>
    <m/>
    <m/>
    <m/>
    <m/>
    <m/>
    <x v="0"/>
    <m/>
    <m/>
    <m/>
    <m/>
    <m/>
    <m/>
    <m/>
    <m/>
    <m/>
    <x v="1"/>
    <x v="0"/>
    <x v="1"/>
    <x v="0"/>
    <x v="0"/>
    <x v="0"/>
    <x v="0"/>
    <x v="0"/>
    <m/>
    <x v="0"/>
    <s v="CONOCIMIENTO SOBRE LIMPIEZA, DOBLAR SABANAS, ASEO DEL BAÑO Y OTROS"/>
    <s v="Limpieza de establecimientos"/>
    <s v="LIMPIADORA"/>
    <n v="9112"/>
    <m/>
    <m/>
    <m/>
    <m/>
    <m/>
    <m/>
    <m/>
    <m/>
    <m/>
    <m/>
    <m/>
    <m/>
    <m/>
    <m/>
    <m/>
    <m/>
    <m/>
    <m/>
    <m/>
    <m/>
    <s v="No"/>
    <m/>
    <m/>
    <m/>
    <m/>
    <m/>
    <x v="0"/>
    <s v="Importante"/>
    <s v="Muy importante"/>
    <s v="Importante"/>
    <s v="Importante"/>
    <s v="Importante"/>
    <s v="Muy importante"/>
    <s v="Muy importante"/>
    <s v="Ninguna"/>
    <m/>
    <x v="2"/>
    <x v="2"/>
    <x v="0"/>
    <x v="0"/>
    <x v="2"/>
    <x v="2"/>
    <x v="1"/>
    <x v="1"/>
    <x v="0"/>
    <x v="1"/>
    <x v="0"/>
    <x v="0"/>
    <m/>
    <s v="Administrador/Contador"/>
    <m/>
    <n v="11"/>
    <n v="46"/>
    <s v="Completo"/>
    <m/>
    <m/>
    <m/>
    <m/>
    <m/>
    <m/>
    <s v="NINGUNA"/>
    <s v="11 a 30 personas ocupadas"/>
    <s v="11 a 30 personas ocupadas"/>
    <x v="0"/>
    <s v="Restaurantes y hoteles"/>
    <x v="0"/>
    <x v="0"/>
    <x v="0"/>
    <x v="0"/>
    <x v="0"/>
    <x v="0"/>
    <x v="0"/>
    <x v="0"/>
    <x v="0"/>
    <x v="0"/>
    <x v="1"/>
    <x v="0"/>
    <x v="0"/>
    <x v="0"/>
    <x v="0"/>
    <x v="0"/>
    <x v="0"/>
    <x v="0"/>
    <x v="0"/>
    <x v="1"/>
    <x v="0"/>
    <x v="1"/>
    <x v="0"/>
    <x v="0"/>
    <x v="0"/>
    <x v="0"/>
    <x v="1"/>
    <s v="LIMPIEZA"/>
    <m/>
    <m/>
    <m/>
    <m/>
    <m/>
    <s v="OTROS TIPOS DE CAPACITACIONES RELACIONADOS A OTROS SERVICIOS"/>
    <m/>
    <m/>
    <m/>
    <m/>
    <m/>
    <n v="4.8306451612903203"/>
    <x v="0"/>
    <x v="0"/>
    <x v="1"/>
    <x v="0"/>
    <x v="0"/>
    <s v="Total"/>
  </r>
  <r>
    <n v="163417"/>
    <x v="0"/>
    <x v="1"/>
    <s v="Capiatá"/>
    <n v="23940"/>
    <s v="FABRICACION DE CAL EN PASTA"/>
    <s v="Industria"/>
    <s v="Manufactura"/>
    <s v="Micro (5 a 10 personas ocupadas)"/>
    <n v="30072024"/>
    <n v="30"/>
    <s v="Julio"/>
    <s v="Año Resultado Final"/>
    <n v="13"/>
    <n v="21"/>
    <n v="30072024"/>
    <n v="30"/>
    <s v="Julio"/>
    <s v="Año Resultado Final"/>
    <n v="1994"/>
    <n v="29"/>
    <x v="2"/>
    <s v="FABRICACIÓN DE PINTURA LATEX, EMDUIDO PARA LAS CONSTRUCCIÓN DE CASAS, EDIFICIO"/>
    <s v="Fabricación de pinturas, barnices y productos de revestimiento similares, tintas de imprenta y masillas"/>
    <s v="Único"/>
    <x v="0"/>
    <m/>
    <m/>
    <n v="8"/>
    <n v="8"/>
    <n v="7"/>
    <n v="1"/>
    <n v="33.555555555555529"/>
    <n v="4.7936507936507899"/>
    <n v="4.7936507936507899"/>
    <n v="0"/>
    <n v="0"/>
    <n v="4.7936507936507899"/>
    <n v="14.380952380952369"/>
    <n v="4.7936507936507899"/>
    <n v="0"/>
    <n v="0"/>
    <n v="9.5873015873015799"/>
    <n v="0"/>
    <n v="0"/>
    <n v="0"/>
    <n v="38.34920634920632"/>
    <n v="8"/>
    <n v="1"/>
    <n v="0"/>
    <n v="0"/>
    <n v="1"/>
    <n v="3"/>
    <n v="1"/>
    <n v="0"/>
    <n v="0"/>
    <n v="2"/>
    <n v="0"/>
    <n v="0"/>
    <n v="0"/>
    <n v="8"/>
    <x v="0"/>
    <m/>
    <m/>
    <x v="0"/>
    <s v="Decisión del directorio/propietarios de la empresa"/>
    <m/>
    <x v="0"/>
    <m/>
    <m/>
    <x v="0"/>
    <m/>
    <m/>
    <x v="0"/>
    <m/>
    <m/>
    <x v="0"/>
    <m/>
    <m/>
    <m/>
    <m/>
    <m/>
    <m/>
    <m/>
    <m/>
    <m/>
    <m/>
    <m/>
    <m/>
    <m/>
    <m/>
    <m/>
    <m/>
    <m/>
    <m/>
    <m/>
    <m/>
    <m/>
    <m/>
    <m/>
    <m/>
    <m/>
    <m/>
    <m/>
    <m/>
    <m/>
    <m/>
    <m/>
    <m/>
    <m/>
    <m/>
    <m/>
    <m/>
    <m/>
    <m/>
    <m/>
    <m/>
    <m/>
    <m/>
    <m/>
    <m/>
    <m/>
    <m/>
    <m/>
    <m/>
    <m/>
    <m/>
    <x v="0"/>
    <x v="1"/>
    <x v="0"/>
    <x v="1"/>
    <x v="1"/>
    <x v="0"/>
    <x v="0"/>
    <x v="1"/>
    <x v="0"/>
    <x v="0"/>
    <x v="1"/>
    <x v="1"/>
    <x v="0"/>
    <m/>
    <m/>
    <m/>
    <m/>
    <m/>
    <m/>
    <s v="Recomendaciones de trabajadores de la empresa u otros actores"/>
    <m/>
    <m/>
    <m/>
    <s v="Contactos personales del empleador"/>
    <m/>
    <m/>
    <m/>
    <x v="0"/>
    <x v="0"/>
    <x v="0"/>
    <x v="1"/>
    <x v="0"/>
    <x v="2"/>
    <x v="0"/>
    <x v="0"/>
    <x v="1"/>
    <x v="2"/>
    <s v="Ninguna"/>
    <m/>
    <m/>
    <m/>
    <m/>
    <m/>
    <m/>
    <x v="1"/>
    <m/>
    <m/>
    <x v="1"/>
    <m/>
    <m/>
    <m/>
    <x v="1"/>
    <x v="1"/>
    <x v="1"/>
    <x v="1"/>
    <x v="1"/>
    <x v="1"/>
    <m/>
    <m/>
    <x v="0"/>
    <s v="Poco probable"/>
    <s v="Poco probable"/>
    <s v="Poco probable"/>
    <s v="Probable"/>
    <s v="Probable"/>
    <x v="0"/>
    <s v="OPERADOR DE MAQUINA DE FABRICACION"/>
    <n v="8131"/>
    <n v="1"/>
    <n v="1"/>
    <n v="1"/>
    <n v="1"/>
    <n v="0"/>
    <m/>
    <m/>
    <m/>
    <m/>
    <m/>
    <m/>
    <m/>
    <m/>
    <m/>
    <m/>
    <m/>
    <m/>
    <m/>
    <m/>
    <m/>
    <m/>
    <m/>
    <m/>
    <m/>
    <m/>
    <m/>
    <m/>
    <m/>
    <m/>
    <m/>
    <m/>
    <m/>
    <m/>
    <x v="0"/>
    <m/>
    <m/>
    <m/>
    <m/>
    <m/>
    <m/>
    <m/>
    <m/>
    <m/>
    <x v="0"/>
    <x v="1"/>
    <x v="1"/>
    <x v="1"/>
    <x v="0"/>
    <x v="1"/>
    <x v="0"/>
    <x v="0"/>
    <m/>
    <x v="0"/>
    <s v="COMBINACIONES QUIMICAS (DURACIÓN DE PASTINA)"/>
    <s v="OTROS"/>
    <s v="OPERARIO DE PRODUCCIÓN"/>
    <n v="8131"/>
    <m/>
    <m/>
    <m/>
    <m/>
    <m/>
    <m/>
    <m/>
    <m/>
    <m/>
    <m/>
    <m/>
    <m/>
    <m/>
    <m/>
    <m/>
    <m/>
    <m/>
    <m/>
    <m/>
    <m/>
    <s v="No"/>
    <m/>
    <m/>
    <m/>
    <m/>
    <m/>
    <x v="1"/>
    <s v="Importante"/>
    <s v="Importante"/>
    <s v="Importante"/>
    <s v="Importante"/>
    <s v="Importante"/>
    <s v="Muy importante"/>
    <s v="Muy importante"/>
    <s v="Ninguna"/>
    <m/>
    <x v="1"/>
    <x v="0"/>
    <x v="0"/>
    <x v="0"/>
    <x v="2"/>
    <x v="0"/>
    <x v="1"/>
    <x v="0"/>
    <x v="0"/>
    <x v="0"/>
    <x v="0"/>
    <x v="0"/>
    <m/>
    <s v="Administrador/Contador"/>
    <m/>
    <n v="20"/>
    <n v="51"/>
    <s v="Completo"/>
    <m/>
    <m/>
    <m/>
    <m/>
    <m/>
    <m/>
    <m/>
    <s v="5 a 10 personas ocupadas"/>
    <s v="5 a 10 personas ocupadas"/>
    <x v="1"/>
    <s v="Manufactura"/>
    <x v="0"/>
    <x v="0"/>
    <x v="0"/>
    <x v="0"/>
    <x v="0"/>
    <x v="0"/>
    <x v="0"/>
    <x v="0"/>
    <x v="0"/>
    <x v="0"/>
    <x v="1"/>
    <x v="0"/>
    <x v="0"/>
    <x v="0"/>
    <x v="0"/>
    <x v="0"/>
    <x v="1"/>
    <x v="0"/>
    <x v="0"/>
    <x v="1"/>
    <x v="0"/>
    <x v="1"/>
    <x v="0"/>
    <x v="0"/>
    <x v="0"/>
    <x v="1"/>
    <x v="0"/>
    <s v="QUIMICA"/>
    <m/>
    <m/>
    <m/>
    <m/>
    <m/>
    <s v="QUIMICA"/>
    <m/>
    <m/>
    <m/>
    <m/>
    <m/>
    <n v="4.7936507936507899"/>
    <x v="0"/>
    <x v="0"/>
    <x v="1"/>
    <x v="0"/>
    <x v="0"/>
    <s v="Total"/>
  </r>
  <r>
    <n v="163447"/>
    <x v="0"/>
    <x v="1"/>
    <s v="Capiatá"/>
    <n v="56109"/>
    <s v="SERVICIO DE VENTA DE MINUTAS, LOMITOS"/>
    <s v="Servicio"/>
    <s v="Restaurantes y hoteles"/>
    <s v="Pequeñas (11 a 30 personas ocupadas)"/>
    <n v="17072024"/>
    <n v="17"/>
    <s v="Julio"/>
    <s v="Año Resultado Final"/>
    <n v="9"/>
    <n v="14"/>
    <n v="17072024"/>
    <n v="17"/>
    <s v="Julio"/>
    <s v="Año Resultado Final"/>
    <n v="1999"/>
    <n v="24"/>
    <x v="2"/>
    <s v="ELABORACIÓN DE LOMITOS Y MINUTAS EN GRAL"/>
    <s v="Otros servicios de suministro de alimentos para consumo inmediato  n.c.p."/>
    <s v="Casa Matriz"/>
    <x v="1"/>
    <n v="2"/>
    <n v="2"/>
    <n v="7"/>
    <n v="7"/>
    <n v="1"/>
    <n v="6"/>
    <n v="3.3945945945945901"/>
    <n v="20.367567567567541"/>
    <n v="0"/>
    <n v="0"/>
    <n v="3.3945945945945901"/>
    <n v="0"/>
    <n v="20.367567567567541"/>
    <n v="0"/>
    <n v="0"/>
    <n v="0"/>
    <n v="0"/>
    <n v="0"/>
    <n v="0"/>
    <n v="0"/>
    <n v="23.762162162162131"/>
    <n v="7"/>
    <n v="0"/>
    <n v="0"/>
    <n v="1"/>
    <n v="0"/>
    <n v="6"/>
    <n v="0"/>
    <n v="0"/>
    <n v="0"/>
    <n v="0"/>
    <n v="0"/>
    <n v="0"/>
    <n v="0"/>
    <n v="7"/>
    <x v="0"/>
    <m/>
    <m/>
    <x v="1"/>
    <m/>
    <m/>
    <x v="1"/>
    <s v="Decisión del directorio/propietarios de la empresa"/>
    <m/>
    <x v="0"/>
    <m/>
    <m/>
    <x v="0"/>
    <m/>
    <m/>
    <x v="1"/>
    <m/>
    <n v="5120"/>
    <s v="COCINERA"/>
    <s v="Sí"/>
    <s v="No"/>
    <s v="No"/>
    <m/>
    <m/>
    <m/>
    <m/>
    <m/>
    <m/>
    <m/>
    <m/>
    <m/>
    <m/>
    <m/>
    <m/>
    <m/>
    <m/>
    <m/>
    <m/>
    <m/>
    <m/>
    <m/>
    <m/>
    <m/>
    <m/>
    <m/>
    <m/>
    <m/>
    <m/>
    <m/>
    <m/>
    <m/>
    <m/>
    <m/>
    <m/>
    <m/>
    <m/>
    <m/>
    <m/>
    <m/>
    <m/>
    <m/>
    <m/>
    <m/>
    <m/>
    <m/>
    <m/>
    <x v="1"/>
    <x v="0"/>
    <x v="0"/>
    <x v="0"/>
    <x v="1"/>
    <x v="1"/>
    <x v="0"/>
    <x v="0"/>
    <x v="1"/>
    <x v="0"/>
    <x v="1"/>
    <x v="1"/>
    <x v="0"/>
    <m/>
    <m/>
    <m/>
    <m/>
    <m/>
    <m/>
    <s v="Recomendaciones de trabajadores de la empresa u otros actores"/>
    <m/>
    <m/>
    <m/>
    <s v="Contactos personales del empleador"/>
    <m/>
    <m/>
    <m/>
    <x v="0"/>
    <x v="0"/>
    <x v="0"/>
    <x v="2"/>
    <x v="0"/>
    <x v="0"/>
    <x v="0"/>
    <x v="0"/>
    <x v="1"/>
    <x v="1"/>
    <s v="Ninguna"/>
    <m/>
    <m/>
    <m/>
    <m/>
    <m/>
    <m/>
    <x v="3"/>
    <m/>
    <m/>
    <x v="1"/>
    <m/>
    <m/>
    <m/>
    <x v="1"/>
    <x v="1"/>
    <x v="1"/>
    <x v="0"/>
    <x v="1"/>
    <x v="1"/>
    <m/>
    <m/>
    <x v="1"/>
    <s v="Poco probable"/>
    <s v="Poco probable"/>
    <s v="Poco probable"/>
    <s v="Poco probable"/>
    <s v="Probable"/>
    <x v="2"/>
    <m/>
    <m/>
    <m/>
    <m/>
    <m/>
    <m/>
    <m/>
    <m/>
    <m/>
    <m/>
    <m/>
    <m/>
    <m/>
    <m/>
    <m/>
    <m/>
    <m/>
    <m/>
    <m/>
    <m/>
    <m/>
    <m/>
    <m/>
    <m/>
    <m/>
    <m/>
    <m/>
    <m/>
    <m/>
    <m/>
    <m/>
    <m/>
    <m/>
    <m/>
    <m/>
    <x v="0"/>
    <m/>
    <m/>
    <m/>
    <m/>
    <m/>
    <m/>
    <m/>
    <m/>
    <m/>
    <x v="1"/>
    <x v="0"/>
    <x v="1"/>
    <x v="0"/>
    <x v="0"/>
    <x v="0"/>
    <x v="0"/>
    <x v="0"/>
    <m/>
    <x v="0"/>
    <s v="ELABORACIÓN DE POSTRES"/>
    <s v="Panadería y confitería"/>
    <s v="COCINERA"/>
    <n v="5120"/>
    <m/>
    <m/>
    <m/>
    <m/>
    <m/>
    <m/>
    <m/>
    <m/>
    <m/>
    <m/>
    <m/>
    <m/>
    <m/>
    <m/>
    <m/>
    <m/>
    <m/>
    <m/>
    <m/>
    <m/>
    <s v="No"/>
    <m/>
    <m/>
    <m/>
    <m/>
    <m/>
    <x v="0"/>
    <s v="Importante"/>
    <s v="Importante"/>
    <s v="Importante"/>
    <s v="Importante"/>
    <s v="Importante"/>
    <s v="Importante"/>
    <s v="Importante"/>
    <s v="Ninguna"/>
    <m/>
    <x v="2"/>
    <x v="2"/>
    <x v="0"/>
    <x v="0"/>
    <x v="2"/>
    <x v="2"/>
    <x v="1"/>
    <x v="1"/>
    <x v="1"/>
    <x v="1"/>
    <x v="1"/>
    <x v="0"/>
    <m/>
    <s v="Jefe / Encargado (no propietario)"/>
    <m/>
    <n v="20"/>
    <n v="49"/>
    <s v="Completo"/>
    <m/>
    <m/>
    <m/>
    <m/>
    <m/>
    <m/>
    <m/>
    <s v="5 a 10 personas ocupadas"/>
    <s v="5 a 10 personas ocupadas"/>
    <x v="0"/>
    <s v="Restaurantes y hoteles"/>
    <x v="0"/>
    <x v="0"/>
    <x v="0"/>
    <x v="0"/>
    <x v="1"/>
    <x v="0"/>
    <x v="0"/>
    <x v="0"/>
    <x v="0"/>
    <x v="0"/>
    <x v="1"/>
    <x v="0"/>
    <x v="0"/>
    <x v="0"/>
    <x v="0"/>
    <x v="0"/>
    <x v="0"/>
    <x v="0"/>
    <x v="0"/>
    <x v="1"/>
    <x v="0"/>
    <x v="1"/>
    <x v="1"/>
    <x v="0"/>
    <x v="0"/>
    <x v="0"/>
    <x v="0"/>
    <s v="PANADERIA Y CONFITERIA"/>
    <m/>
    <m/>
    <m/>
    <m/>
    <m/>
    <s v="ALIMENTOS"/>
    <m/>
    <m/>
    <m/>
    <m/>
    <m/>
    <n v="3.3945945945945901"/>
    <x v="1"/>
    <x v="1"/>
    <x v="0"/>
    <x v="0"/>
    <x v="0"/>
    <s v="Total"/>
  </r>
  <r>
    <n v="163462"/>
    <x v="0"/>
    <x v="1"/>
    <s v="Capiatá"/>
    <n v="20931"/>
    <s v="FABRICACION DE JABONES, DETERGENTES Y SUAVIZANTES DE ROPAS"/>
    <s v="Industria"/>
    <s v="Manufactura"/>
    <s v="Grandes (con 51 o más personas ocupadas)"/>
    <n v="2072024"/>
    <n v="2"/>
    <s v="Julio"/>
    <s v="Año Resultado Final"/>
    <n v="9"/>
    <n v="36"/>
    <n v="17072024"/>
    <n v="17"/>
    <s v="Julio"/>
    <s v="Año Resultado Final"/>
    <n v="1970"/>
    <n v="53"/>
    <x v="1"/>
    <s v="FABRICACION DE PRODUCTOS DOMI SANITARIO (JABONES, DETERGENTES Y SUAVIZANTES DE ROPA)"/>
    <s v="Fabricación de jabones, detergentes y preparados de limpieza"/>
    <s v="Casa Matriz"/>
    <x v="1"/>
    <n v="2"/>
    <n v="1"/>
    <n v="49"/>
    <n v="45"/>
    <n v="34"/>
    <n v="11"/>
    <n v="120.13333333333323"/>
    <n v="38.866666666666632"/>
    <n v="0"/>
    <n v="0"/>
    <n v="0"/>
    <n v="0"/>
    <n v="105.9999999999999"/>
    <n v="0"/>
    <n v="3.5333333333333301"/>
    <n v="0"/>
    <n v="28.266666666666641"/>
    <n v="21.199999999999982"/>
    <n v="0"/>
    <n v="0"/>
    <n v="158.99999999999986"/>
    <n v="45"/>
    <n v="0"/>
    <n v="0"/>
    <n v="0"/>
    <n v="0"/>
    <n v="30"/>
    <n v="0"/>
    <n v="1"/>
    <n v="0"/>
    <n v="8"/>
    <n v="6"/>
    <n v="0"/>
    <n v="0"/>
    <n v="45"/>
    <x v="1"/>
    <s v="Decisión del directorio/propietarios de la empresa"/>
    <m/>
    <x v="0"/>
    <s v="Decisión del directorio/propietarios de la empresa"/>
    <m/>
    <x v="0"/>
    <m/>
    <m/>
    <x v="0"/>
    <m/>
    <m/>
    <x v="0"/>
    <m/>
    <m/>
    <x v="1"/>
    <m/>
    <n v="3322"/>
    <s v="VENDEDORES EXTERNOS"/>
    <s v="Sí"/>
    <s v="Sí"/>
    <s v="Sí"/>
    <n v="8183"/>
    <s v="OPERARIO DE MAQUINA (CARGA DE PRODUCTO EN ENVASES)"/>
    <s v="Sí"/>
    <s v="No"/>
    <s v="Sí"/>
    <n v="4419"/>
    <s v="AUXILIAR ADMINISTRATIVO"/>
    <s v="Sí"/>
    <s v="Sí"/>
    <s v="Candidatos sin capacitación o habilidades técnicas necesarios"/>
    <s v="Candidatos sin habilidades blandas o socioemocionales (proactividad, actitud de aprendizaje, compromiso, entre otros)"/>
    <m/>
    <s v="Candidatos con falt de experiencia laboral"/>
    <m/>
    <m/>
    <m/>
    <m/>
    <m/>
    <m/>
    <m/>
    <m/>
    <m/>
    <m/>
    <m/>
    <m/>
    <s v="Candidatos sin capacitación o habilidades técnicas necesarios"/>
    <s v="Candidatos sin habilidades blandas o socioemocionales (proactividad, actitud de aprendizaje, compromiso, entre otros)"/>
    <m/>
    <s v="Candidatos con falt de experiencia laboral"/>
    <m/>
    <m/>
    <m/>
    <m/>
    <m/>
    <s v="Capacitar a los trabajadores actuales para que puedan cumplir funciones que estaban asignadas a esa vacante"/>
    <m/>
    <m/>
    <m/>
    <m/>
    <m/>
    <m/>
    <m/>
    <m/>
    <m/>
    <x v="0"/>
    <x v="1"/>
    <x v="0"/>
    <x v="0"/>
    <x v="0"/>
    <x v="0"/>
    <x v="0"/>
    <x v="1"/>
    <x v="1"/>
    <x v="0"/>
    <x v="0"/>
    <x v="0"/>
    <x v="0"/>
    <m/>
    <m/>
    <m/>
    <s v="Redes sociales de la empresa (Facebook, Twitter, Instagram, etc)"/>
    <s v="Servicio Público de Empleo del Ministerio de Trabajo"/>
    <m/>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0"/>
    <x v="1"/>
    <x v="2"/>
    <s v="Ninguna"/>
    <m/>
    <m/>
    <m/>
    <m/>
    <m/>
    <m/>
    <x v="1"/>
    <m/>
    <m/>
    <x v="1"/>
    <m/>
    <m/>
    <m/>
    <x v="1"/>
    <x v="1"/>
    <x v="1"/>
    <x v="1"/>
    <x v="1"/>
    <x v="1"/>
    <m/>
    <m/>
    <x v="2"/>
    <s v="Probable"/>
    <s v="Poco probable"/>
    <s v="Probable"/>
    <s v="Muy probable"/>
    <s v="Muy probable"/>
    <x v="0"/>
    <s v="operario de maquina"/>
    <n v="8131"/>
    <n v="2"/>
    <n v="2"/>
    <n v="2"/>
    <n v="2"/>
    <n v="2"/>
    <s v="vendedores externos"/>
    <n v="3322"/>
    <n v="2"/>
    <n v="2"/>
    <n v="2"/>
    <n v="2"/>
    <n v="2"/>
    <s v="auxiliar administrativo"/>
    <n v="4419"/>
    <n v="1"/>
    <n v="1"/>
    <n v="1"/>
    <n v="1"/>
    <n v="0"/>
    <m/>
    <m/>
    <m/>
    <m/>
    <m/>
    <m/>
    <m/>
    <m/>
    <m/>
    <m/>
    <m/>
    <m/>
    <m/>
    <m/>
    <x v="0"/>
    <m/>
    <m/>
    <m/>
    <m/>
    <m/>
    <m/>
    <m/>
    <m/>
    <m/>
    <x v="1"/>
    <x v="0"/>
    <x v="1"/>
    <x v="0"/>
    <x v="1"/>
    <x v="0"/>
    <x v="0"/>
    <x v="0"/>
    <m/>
    <x v="0"/>
    <s v="MANTENIMIENTO DE MAQUINAS SEMI INDUSTRIALES"/>
    <s v="Operación y mantenimiento de maquinarias industriales"/>
    <s v="MANTEMIENTO (ELECTRISISTA)"/>
    <n v="7411"/>
    <m/>
    <m/>
    <m/>
    <m/>
    <m/>
    <m/>
    <m/>
    <m/>
    <m/>
    <m/>
    <m/>
    <m/>
    <m/>
    <m/>
    <m/>
    <m/>
    <m/>
    <m/>
    <m/>
    <m/>
    <s v="No"/>
    <m/>
    <m/>
    <m/>
    <m/>
    <m/>
    <x v="1"/>
    <s v="Muy importante"/>
    <s v="Muy importante"/>
    <s v="Muy importante"/>
    <s v="Muy importante"/>
    <s v="Muy importante"/>
    <s v="Muy importante"/>
    <s v="Muy importante"/>
    <s v="Ninguna"/>
    <m/>
    <x v="2"/>
    <x v="2"/>
    <x v="0"/>
    <x v="0"/>
    <x v="0"/>
    <x v="1"/>
    <x v="0"/>
    <x v="0"/>
    <x v="0"/>
    <x v="0"/>
    <x v="0"/>
    <x v="0"/>
    <m/>
    <s v="Jefe / Encargado (no propietario)"/>
    <m/>
    <n v="9"/>
    <n v="54"/>
    <s v="Completo"/>
    <m/>
    <m/>
    <m/>
    <m/>
    <m/>
    <m/>
    <m/>
    <s v="31 a 50 personas ocupadas"/>
    <s v="31 a 50 personas ocupadas"/>
    <x v="1"/>
    <s v="Manufactura"/>
    <x v="0"/>
    <x v="0"/>
    <x v="1"/>
    <x v="1"/>
    <x v="0"/>
    <x v="0"/>
    <x v="0"/>
    <x v="1"/>
    <x v="0"/>
    <x v="0"/>
    <x v="1"/>
    <x v="1"/>
    <x v="1"/>
    <x v="0"/>
    <x v="0"/>
    <x v="0"/>
    <x v="1"/>
    <x v="0"/>
    <x v="0"/>
    <x v="1"/>
    <x v="0"/>
    <x v="1"/>
    <x v="0"/>
    <x v="0"/>
    <x v="1"/>
    <x v="0"/>
    <x v="0"/>
    <s v="MECANICA Y METALES"/>
    <m/>
    <m/>
    <m/>
    <m/>
    <m/>
    <s v="MECANICA Y METALES"/>
    <m/>
    <m/>
    <m/>
    <m/>
    <m/>
    <n v="3.5333333333333301"/>
    <x v="1"/>
    <x v="2"/>
    <x v="1"/>
    <x v="0"/>
    <x v="0"/>
    <s v="Total"/>
  </r>
  <r>
    <n v="163466"/>
    <x v="0"/>
    <x v="1"/>
    <s v="Capiatá"/>
    <n v="10102"/>
    <s v="ACTIVIDADES DE MATANZA Y PROCESAMIENTO DE CARNE DE AVE"/>
    <s v="Industria"/>
    <s v="Manufactura"/>
    <s v="Grandes (con 51 o más personas ocupadas)"/>
    <n v="25062024"/>
    <n v="25"/>
    <s v="Junio"/>
    <s v="Año Resultado Final"/>
    <n v="8"/>
    <n v="16"/>
    <n v="25062024"/>
    <n v="25"/>
    <s v="Junio"/>
    <s v="Año Resultado Final"/>
    <n v="1963"/>
    <n v="60"/>
    <x v="1"/>
    <s v="FAENAMIENTO Y PROCESAMIENTO DE POLLOS"/>
    <s v="Matanza y procesamiento de carne de aves"/>
    <s v="Casa Matriz"/>
    <x v="1"/>
    <n v="23"/>
    <n v="19"/>
    <n v="732"/>
    <n v="700"/>
    <n v="543"/>
    <n v="157"/>
    <n v="543"/>
    <n v="157"/>
    <n v="0"/>
    <n v="0"/>
    <n v="140"/>
    <n v="70"/>
    <n v="359"/>
    <n v="0"/>
    <n v="4"/>
    <n v="0"/>
    <n v="20"/>
    <n v="105"/>
    <n v="2"/>
    <n v="0"/>
    <n v="700"/>
    <n v="700"/>
    <n v="0"/>
    <n v="0"/>
    <n v="140"/>
    <n v="70"/>
    <n v="359"/>
    <n v="0"/>
    <n v="4"/>
    <n v="0"/>
    <n v="20"/>
    <n v="105"/>
    <n v="2"/>
    <n v="0"/>
    <n v="700"/>
    <x v="1"/>
    <s v="Decisión del directorio/propietarios de la empresa"/>
    <m/>
    <x v="0"/>
    <s v="Decisión del directorio/propietarios de la empresa"/>
    <m/>
    <x v="1"/>
    <s v="Decisión del directorio/propietarios de la empresa"/>
    <m/>
    <x v="1"/>
    <s v="Decisión del directorio/propietarios de la empresa"/>
    <m/>
    <x v="0"/>
    <m/>
    <m/>
    <x v="1"/>
    <m/>
    <n v="4226"/>
    <s v="ATENCION AL CLIENTE"/>
    <s v="Sí"/>
    <s v="No"/>
    <s v="Sí"/>
    <n v="8160"/>
    <s v="OPERADOR DE MAQUINAS PARA ELABORACIÓN DE BALANCEADO"/>
    <s v="Sí"/>
    <s v="No"/>
    <s v="Sí"/>
    <n v="8160"/>
    <s v="OPERADOR DE MAQUINAS DE PRODUCCION PARA FAENAMIENTO"/>
    <s v="Sí"/>
    <s v="No"/>
    <m/>
    <m/>
    <m/>
    <m/>
    <m/>
    <m/>
    <m/>
    <m/>
    <m/>
    <m/>
    <m/>
    <m/>
    <m/>
    <m/>
    <m/>
    <m/>
    <m/>
    <m/>
    <m/>
    <m/>
    <m/>
    <m/>
    <m/>
    <m/>
    <m/>
    <m/>
    <m/>
    <m/>
    <m/>
    <m/>
    <m/>
    <m/>
    <m/>
    <m/>
    <m/>
    <x v="0"/>
    <x v="1"/>
    <x v="0"/>
    <x v="0"/>
    <x v="1"/>
    <x v="0"/>
    <x v="1"/>
    <x v="1"/>
    <x v="1"/>
    <x v="0"/>
    <x v="1"/>
    <x v="0"/>
    <x v="0"/>
    <m/>
    <m/>
    <m/>
    <s v="Redes sociales de la empresa (Facebook, Twitter, Instagram, etc)"/>
    <m/>
    <m/>
    <s v="Recomendaciones de trabajadores de la empresa u otros actores"/>
    <m/>
    <m/>
    <m/>
    <m/>
    <m/>
    <m/>
    <m/>
    <x v="0"/>
    <x v="0"/>
    <x v="0"/>
    <x v="1"/>
    <x v="0"/>
    <x v="1"/>
    <x v="0"/>
    <x v="2"/>
    <x v="2"/>
    <x v="2"/>
    <s v="Ninguna"/>
    <m/>
    <m/>
    <m/>
    <m/>
    <m/>
    <m/>
    <x v="1"/>
    <m/>
    <m/>
    <x v="1"/>
    <m/>
    <m/>
    <m/>
    <x v="1"/>
    <x v="1"/>
    <x v="1"/>
    <x v="1"/>
    <x v="1"/>
    <x v="1"/>
    <m/>
    <m/>
    <x v="3"/>
    <s v="Muy probable"/>
    <s v="Poco probable"/>
    <s v="Probable"/>
    <s v="Probable"/>
    <s v="Muy probable"/>
    <x v="0"/>
    <s v="atención al cliente"/>
    <n v="4226"/>
    <n v="20"/>
    <n v="20"/>
    <n v="20"/>
    <n v="20"/>
    <n v="20"/>
    <s v="operario maquina para fabricación de balanceados"/>
    <n v="8160"/>
    <n v="2"/>
    <n v="3"/>
    <n v="0"/>
    <n v="0"/>
    <n v="0"/>
    <s v="ELABORACIÓN de productos procesados"/>
    <n v="8160"/>
    <n v="2"/>
    <n v="3"/>
    <n v="2"/>
    <n v="0"/>
    <n v="0"/>
    <s v="asistente de administración"/>
    <n v="3343"/>
    <n v="1"/>
    <n v="0"/>
    <n v="0"/>
    <n v="0"/>
    <n v="0"/>
    <m/>
    <m/>
    <m/>
    <m/>
    <m/>
    <m/>
    <m/>
    <x v="0"/>
    <m/>
    <m/>
    <m/>
    <m/>
    <m/>
    <m/>
    <m/>
    <m/>
    <m/>
    <x v="0"/>
    <x v="0"/>
    <x v="0"/>
    <x v="0"/>
    <x v="1"/>
    <x v="1"/>
    <x v="0"/>
    <x v="0"/>
    <m/>
    <x v="0"/>
    <s v="ELECTRICIDAD"/>
    <s v="Electricidad"/>
    <s v="MANTENIMIENTO DE EDIFICIO"/>
    <n v="9622"/>
    <s v="HERRERIA"/>
    <s v="Herreria"/>
    <s v="ENCARGADO MANTENIMIENTO DE PLANTA DE PRODUCCION"/>
    <n v="7412"/>
    <m/>
    <m/>
    <m/>
    <m/>
    <m/>
    <m/>
    <m/>
    <m/>
    <m/>
    <m/>
    <m/>
    <m/>
    <m/>
    <m/>
    <m/>
    <m/>
    <s v="Si"/>
    <s v="No"/>
    <m/>
    <m/>
    <m/>
    <m/>
    <x v="0"/>
    <s v="Muy importante"/>
    <s v="Importante"/>
    <s v="Importante"/>
    <s v="Importante"/>
    <s v="Importante"/>
    <s v="Muy importante"/>
    <s v="Muy importante"/>
    <s v="Ninguna"/>
    <m/>
    <x v="0"/>
    <x v="1"/>
    <x v="0"/>
    <x v="0"/>
    <x v="0"/>
    <x v="0"/>
    <x v="1"/>
    <x v="0"/>
    <x v="0"/>
    <x v="0"/>
    <x v="0"/>
    <x v="0"/>
    <m/>
    <s v="Jefe / Encargado (no propietario)"/>
    <m/>
    <n v="9"/>
    <n v="4"/>
    <s v="Completo"/>
    <m/>
    <m/>
    <m/>
    <m/>
    <m/>
    <m/>
    <m/>
    <s v="51 y más personas ocupadas"/>
    <s v="51 y más personas ocupadas"/>
    <x v="1"/>
    <s v="Manufactura"/>
    <x v="0"/>
    <x v="0"/>
    <x v="0"/>
    <x v="1"/>
    <x v="0"/>
    <x v="0"/>
    <x v="0"/>
    <x v="1"/>
    <x v="0"/>
    <x v="0"/>
    <x v="1"/>
    <x v="1"/>
    <x v="1"/>
    <x v="0"/>
    <x v="0"/>
    <x v="0"/>
    <x v="1"/>
    <x v="0"/>
    <x v="0"/>
    <x v="1"/>
    <x v="0"/>
    <x v="1"/>
    <x v="0"/>
    <x v="0"/>
    <x v="1"/>
    <x v="0"/>
    <x v="1"/>
    <s v="ELECTRICIDAD Y ELECTRONICA"/>
    <s v="MECANICA Y METALES"/>
    <m/>
    <m/>
    <m/>
    <m/>
    <s v="ELECTRICIDAD Y ELECTRONICA"/>
    <s v="MECANICA Y METALES"/>
    <m/>
    <m/>
    <m/>
    <m/>
    <n v="1"/>
    <x v="1"/>
    <x v="1"/>
    <x v="1"/>
    <x v="0"/>
    <x v="0"/>
    <s v="Total"/>
  </r>
  <r>
    <n v="163514"/>
    <x v="0"/>
    <x v="1"/>
    <s v="Capiatá"/>
    <n v="47521"/>
    <s v="COMERCIO AL POR MENOR DE ARTICULOS DE FERRETERIA.-"/>
    <s v="Comercio"/>
    <s v="Comercio"/>
    <s v="Micro (5 a 10 personas ocupadas)"/>
    <n v="26062024"/>
    <n v="26"/>
    <s v="Junio"/>
    <s v="Año Resultado Final"/>
    <n v="14"/>
    <n v="11"/>
    <n v="26062024"/>
    <n v="26"/>
    <s v="Junio"/>
    <s v="Año Resultado Final"/>
    <n v="2011"/>
    <n v="12"/>
    <x v="0"/>
    <s v="COMERCIO AL POR MENOR DE ARTICULO DE FERRETERIA"/>
    <s v="Comercio al por menor de artículos de ferretería"/>
    <s v="Único"/>
    <x v="0"/>
    <m/>
    <m/>
    <n v="6"/>
    <n v="6"/>
    <n v="4"/>
    <n v="2"/>
    <n v="33.137614678899077"/>
    <n v="16.568807339449538"/>
    <n v="0"/>
    <n v="0"/>
    <n v="0"/>
    <n v="0"/>
    <n v="24.853211009174309"/>
    <n v="0"/>
    <n v="16.568807339449538"/>
    <n v="0"/>
    <n v="8.2844036697247692"/>
    <n v="0"/>
    <n v="0"/>
    <n v="0"/>
    <n v="49.706422018348619"/>
    <n v="6"/>
    <n v="0"/>
    <n v="0"/>
    <n v="0"/>
    <n v="0"/>
    <n v="3"/>
    <n v="0"/>
    <n v="2"/>
    <n v="0"/>
    <n v="1"/>
    <n v="0"/>
    <n v="0"/>
    <n v="0"/>
    <n v="6"/>
    <x v="1"/>
    <s v="Decisión del directorio/propietarios de la empresa"/>
    <m/>
    <x v="1"/>
    <m/>
    <m/>
    <x v="0"/>
    <m/>
    <m/>
    <x v="0"/>
    <m/>
    <m/>
    <x v="0"/>
    <m/>
    <m/>
    <x v="0"/>
    <m/>
    <m/>
    <m/>
    <m/>
    <m/>
    <m/>
    <m/>
    <m/>
    <m/>
    <m/>
    <m/>
    <m/>
    <m/>
    <m/>
    <m/>
    <m/>
    <m/>
    <m/>
    <m/>
    <m/>
    <m/>
    <m/>
    <m/>
    <m/>
    <m/>
    <m/>
    <m/>
    <m/>
    <m/>
    <m/>
    <m/>
    <m/>
    <m/>
    <m/>
    <m/>
    <m/>
    <m/>
    <m/>
    <m/>
    <m/>
    <m/>
    <m/>
    <m/>
    <m/>
    <m/>
    <m/>
    <m/>
    <m/>
    <m/>
    <m/>
    <x v="0"/>
    <x v="0"/>
    <x v="0"/>
    <x v="1"/>
    <x v="0"/>
    <x v="0"/>
    <x v="0"/>
    <x v="1"/>
    <x v="0"/>
    <x v="0"/>
    <x v="1"/>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1"/>
    <x v="1"/>
    <x v="0"/>
    <x v="0"/>
    <x v="0"/>
    <x v="0"/>
    <m/>
    <x v="1"/>
    <m/>
    <m/>
    <m/>
    <m/>
    <m/>
    <m/>
    <m/>
    <m/>
    <m/>
    <m/>
    <m/>
    <m/>
    <m/>
    <m/>
    <m/>
    <m/>
    <m/>
    <m/>
    <m/>
    <m/>
    <m/>
    <m/>
    <m/>
    <m/>
    <m/>
    <m/>
    <m/>
    <m/>
    <m/>
    <m/>
    <x v="1"/>
    <s v="Importante"/>
    <s v="Importante"/>
    <s v="Importante"/>
    <s v="Poco importante"/>
    <s v="Importante"/>
    <s v="Importante"/>
    <s v="Importante"/>
    <s v="Ninguna"/>
    <m/>
    <x v="2"/>
    <x v="2"/>
    <x v="0"/>
    <x v="0"/>
    <x v="2"/>
    <x v="2"/>
    <x v="0"/>
    <x v="0"/>
    <x v="0"/>
    <x v="0"/>
    <x v="0"/>
    <x v="0"/>
    <m/>
    <s v="Dueño o propietario"/>
    <m/>
    <n v="15"/>
    <n v="33"/>
    <s v="Completo"/>
    <m/>
    <m/>
    <m/>
    <m/>
    <m/>
    <m/>
    <m/>
    <s v="5 a 10 personas ocupadas"/>
    <s v="5 a 10 personas ocupadas"/>
    <x v="2"/>
    <s v="Comercio"/>
    <x v="0"/>
    <x v="0"/>
    <x v="0"/>
    <x v="0"/>
    <x v="0"/>
    <x v="0"/>
    <x v="0"/>
    <x v="0"/>
    <x v="0"/>
    <x v="0"/>
    <x v="1"/>
    <x v="0"/>
    <x v="0"/>
    <x v="0"/>
    <x v="0"/>
    <x v="0"/>
    <x v="0"/>
    <x v="0"/>
    <x v="0"/>
    <x v="1"/>
    <x v="0"/>
    <x v="1"/>
    <x v="0"/>
    <x v="0"/>
    <x v="0"/>
    <x v="0"/>
    <x v="0"/>
    <m/>
    <m/>
    <m/>
    <m/>
    <m/>
    <m/>
    <m/>
    <m/>
    <m/>
    <m/>
    <m/>
    <m/>
    <n v="8.2844036697247692"/>
    <x v="0"/>
    <x v="0"/>
    <x v="1"/>
    <x v="0"/>
    <x v="1"/>
    <s v="Total"/>
  </r>
  <r>
    <n v="163521"/>
    <x v="0"/>
    <x v="1"/>
    <s v="Capiatá"/>
    <n v="47521"/>
    <s v="VENTA AL POR MENOR DE ARTICULOS DE FERRETERIA"/>
    <s v="Comercio"/>
    <s v="Comercio"/>
    <s v="Micro (5 a 10 personas ocupadas)"/>
    <n v="24062024"/>
    <n v="24"/>
    <s v="Junio"/>
    <s v="Año Resultado Final"/>
    <n v="13"/>
    <n v="59"/>
    <n v="31072024"/>
    <n v="31"/>
    <s v="Julio"/>
    <s v="Año Resultado Final"/>
    <n v="1992"/>
    <n v="31"/>
    <x v="1"/>
    <s v="VENTAS AL POR MENOR DE ARTÍCULOS DE FERRETERIA"/>
    <s v="Comercio al por menor de artículos de ferretería"/>
    <s v="Único"/>
    <x v="0"/>
    <m/>
    <m/>
    <n v="7"/>
    <n v="7"/>
    <n v="6"/>
    <n v="1"/>
    <n v="49.706422018348619"/>
    <n v="8.2844036697247692"/>
    <n v="0"/>
    <n v="0"/>
    <n v="0"/>
    <n v="0"/>
    <n v="49.706422018348619"/>
    <n v="0"/>
    <n v="0"/>
    <n v="0"/>
    <n v="8.2844036697247692"/>
    <n v="0"/>
    <n v="0"/>
    <n v="0"/>
    <n v="57.990825688073386"/>
    <n v="7"/>
    <n v="0"/>
    <n v="0"/>
    <n v="0"/>
    <n v="0"/>
    <n v="6"/>
    <n v="0"/>
    <n v="0"/>
    <n v="0"/>
    <n v="1"/>
    <n v="0"/>
    <n v="0"/>
    <n v="0"/>
    <n v="7"/>
    <x v="0"/>
    <m/>
    <m/>
    <x v="1"/>
    <m/>
    <m/>
    <x v="0"/>
    <m/>
    <m/>
    <x v="0"/>
    <m/>
    <m/>
    <x v="0"/>
    <m/>
    <m/>
    <x v="0"/>
    <m/>
    <m/>
    <m/>
    <m/>
    <m/>
    <m/>
    <m/>
    <m/>
    <m/>
    <m/>
    <m/>
    <m/>
    <m/>
    <m/>
    <m/>
    <m/>
    <m/>
    <m/>
    <m/>
    <m/>
    <m/>
    <m/>
    <m/>
    <m/>
    <m/>
    <m/>
    <m/>
    <m/>
    <m/>
    <m/>
    <m/>
    <m/>
    <m/>
    <m/>
    <m/>
    <m/>
    <m/>
    <m/>
    <m/>
    <m/>
    <m/>
    <m/>
    <m/>
    <m/>
    <m/>
    <m/>
    <m/>
    <m/>
    <m/>
    <m/>
    <x v="1"/>
    <x v="0"/>
    <x v="0"/>
    <x v="0"/>
    <x v="1"/>
    <x v="1"/>
    <x v="0"/>
    <x v="0"/>
    <x v="0"/>
    <x v="0"/>
    <x v="1"/>
    <x v="1"/>
    <x v="0"/>
    <m/>
    <m/>
    <m/>
    <s v="Redes sociales de la empresa (Facebook, Twitter, Instagram, etc)"/>
    <m/>
    <m/>
    <s v="Recomendaciones de trabajadores de la empresa u otros actores"/>
    <m/>
    <m/>
    <m/>
    <m/>
    <m/>
    <m/>
    <m/>
    <x v="0"/>
    <x v="0"/>
    <x v="0"/>
    <x v="1"/>
    <x v="0"/>
    <x v="2"/>
    <x v="0"/>
    <x v="2"/>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0"/>
    <x v="0"/>
    <x v="0"/>
    <m/>
    <x v="0"/>
    <s v="VENTAS DE SALON( ATENCION AL CLIENTE CONOCIMIENTO DE LOS PRODUCTOS DE FERRETERIA)"/>
    <s v="Técnicas de ventas"/>
    <s v="VENDEDOR EN SALON"/>
    <n v="5223"/>
    <s v="CONOCIMIENTO SOBRE FACTURAS, ANULACION, NOTAS DE PEDIDOS, NOTAS"/>
    <s v="Operaciones auxiliares de servicios administrativos"/>
    <s v="VENDEDOR DE SALON"/>
    <n v="5223"/>
    <m/>
    <m/>
    <m/>
    <m/>
    <m/>
    <m/>
    <m/>
    <m/>
    <m/>
    <m/>
    <m/>
    <m/>
    <m/>
    <m/>
    <m/>
    <m/>
    <s v="Si"/>
    <s v="No"/>
    <m/>
    <m/>
    <m/>
    <m/>
    <x v="0"/>
    <s v="Importante"/>
    <s v="Importante"/>
    <s v="Importante"/>
    <s v="Importante"/>
    <s v="Importante"/>
    <s v="Importante"/>
    <s v="Importante"/>
    <s v="Ninguna"/>
    <m/>
    <x v="2"/>
    <x v="2"/>
    <x v="0"/>
    <x v="0"/>
    <x v="2"/>
    <x v="2"/>
    <x v="0"/>
    <x v="0"/>
    <x v="0"/>
    <x v="0"/>
    <x v="0"/>
    <x v="0"/>
    <m/>
    <s v="Dueño o propietario"/>
    <m/>
    <n v="9"/>
    <n v="6"/>
    <s v="Completo"/>
    <m/>
    <m/>
    <m/>
    <m/>
    <m/>
    <m/>
    <m/>
    <s v="5 a 10 personas ocupadas"/>
    <s v="5 a 10 personas ocupadas"/>
    <x v="2"/>
    <s v="Comercio"/>
    <x v="0"/>
    <x v="0"/>
    <x v="0"/>
    <x v="0"/>
    <x v="0"/>
    <x v="0"/>
    <x v="0"/>
    <x v="0"/>
    <x v="0"/>
    <x v="0"/>
    <x v="1"/>
    <x v="0"/>
    <x v="0"/>
    <x v="0"/>
    <x v="0"/>
    <x v="0"/>
    <x v="0"/>
    <x v="0"/>
    <x v="0"/>
    <x v="1"/>
    <x v="0"/>
    <x v="1"/>
    <x v="1"/>
    <x v="0"/>
    <x v="0"/>
    <x v="0"/>
    <x v="0"/>
    <s v="ATENCIÓN AL CLIENTE, RECEPCIÓN"/>
    <s v="CONTABILIDAD Y AUDITORIA"/>
    <m/>
    <m/>
    <m/>
    <m/>
    <s v="ADMINISTRACIÓN Y GESTIÓN"/>
    <s v="ADMINISTRACIÓN Y GESTIÓN"/>
    <m/>
    <m/>
    <m/>
    <m/>
    <n v="8.2844036697247692"/>
    <x v="0"/>
    <x v="0"/>
    <x v="1"/>
    <x v="0"/>
    <x v="0"/>
    <s v="Total"/>
  </r>
  <r>
    <n v="163524"/>
    <x v="0"/>
    <x v="1"/>
    <s v="Capiatá"/>
    <n v="32500"/>
    <s v="FABRICACION DE PREFORMAS   DE PLASTICO TUBITOS DE ENSAYO"/>
    <s v="Industria"/>
    <s v="Manufactura"/>
    <s v="Medianas (31 a 50 personas ocupadas)"/>
    <n v="11072024"/>
    <n v="11"/>
    <s v="Julio"/>
    <s v="Año Resultado Final"/>
    <n v="14"/>
    <n v="1"/>
    <n v="23072024"/>
    <n v="23"/>
    <s v="Julio"/>
    <s v="Año Resultado Final"/>
    <n v="2002"/>
    <n v="21"/>
    <x v="2"/>
    <s v="FABRICACIÓN DE PREFORMAS DE PLASTICOS, TUBITOS DE ENSAYO"/>
    <s v="Fabricación de instrumentos y suministros médicos y dentales"/>
    <s v="Único"/>
    <x v="0"/>
    <m/>
    <m/>
    <n v="17"/>
    <n v="17"/>
    <n v="14"/>
    <n v="3"/>
    <n v="53.2815533980583"/>
    <n v="11.417475728155349"/>
    <n v="0"/>
    <n v="0"/>
    <n v="0"/>
    <n v="0"/>
    <n v="45.669902912621396"/>
    <n v="0"/>
    <n v="0"/>
    <n v="0"/>
    <n v="0"/>
    <n v="19.029126213592249"/>
    <n v="0"/>
    <n v="0"/>
    <n v="64.699029126213645"/>
    <n v="17"/>
    <n v="0"/>
    <n v="0"/>
    <n v="0"/>
    <n v="0"/>
    <n v="12"/>
    <n v="0"/>
    <n v="0"/>
    <n v="0"/>
    <n v="0"/>
    <n v="5"/>
    <n v="0"/>
    <n v="0"/>
    <n v="17"/>
    <x v="1"/>
    <s v="Decisión del directorio/propietarios de la empresa"/>
    <m/>
    <x v="0"/>
    <s v="Decisión del directorio/propietarios de la empresa"/>
    <m/>
    <x v="0"/>
    <m/>
    <m/>
    <x v="0"/>
    <m/>
    <m/>
    <x v="0"/>
    <m/>
    <m/>
    <x v="1"/>
    <m/>
    <n v="3122"/>
    <s v="CONTROL DE CALIDAD ( CONTROL DE PREFORMAS SI TIENE DEFECTOS"/>
    <s v="Sí"/>
    <s v="No"/>
    <s v="Sí"/>
    <n v="8142"/>
    <s v="OPERARIO DE MAQUINARIA ( FABRICACIÓN DE PREFORMAS"/>
    <s v="Sí"/>
    <s v="No"/>
    <s v="No"/>
    <m/>
    <m/>
    <m/>
    <m/>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1"/>
    <x v="0"/>
    <x v="1"/>
    <x v="2"/>
    <s v="Ninguna"/>
    <m/>
    <m/>
    <m/>
    <m/>
    <m/>
    <m/>
    <x v="1"/>
    <m/>
    <m/>
    <x v="1"/>
    <m/>
    <m/>
    <m/>
    <x v="1"/>
    <x v="1"/>
    <x v="1"/>
    <x v="1"/>
    <x v="1"/>
    <x v="1"/>
    <m/>
    <m/>
    <x v="2"/>
    <s v="Poco probable"/>
    <s v="Poco probable"/>
    <s v="Probable"/>
    <s v="Probable"/>
    <s v="Probable"/>
    <x v="1"/>
    <m/>
    <m/>
    <m/>
    <m/>
    <m/>
    <m/>
    <m/>
    <m/>
    <m/>
    <m/>
    <m/>
    <m/>
    <m/>
    <m/>
    <m/>
    <m/>
    <m/>
    <m/>
    <m/>
    <m/>
    <m/>
    <m/>
    <m/>
    <m/>
    <m/>
    <m/>
    <m/>
    <m/>
    <m/>
    <m/>
    <m/>
    <m/>
    <m/>
    <m/>
    <m/>
    <x v="0"/>
    <m/>
    <m/>
    <m/>
    <m/>
    <m/>
    <m/>
    <m/>
    <m/>
    <m/>
    <x v="0"/>
    <x v="0"/>
    <x v="0"/>
    <x v="0"/>
    <x v="1"/>
    <x v="1"/>
    <x v="0"/>
    <x v="0"/>
    <m/>
    <x v="0"/>
    <s v="CONOCIMIENTO DE LEYES, IMPUESTOS, ACTUALIZACIÓN DEL DNIT"/>
    <s v="Operaciones auxiliares de servicios administrativos"/>
    <s v="AUXILIAR ADMINISTRATIVA"/>
    <n v="4419"/>
    <m/>
    <m/>
    <m/>
    <m/>
    <m/>
    <m/>
    <m/>
    <m/>
    <m/>
    <m/>
    <m/>
    <m/>
    <m/>
    <m/>
    <m/>
    <m/>
    <m/>
    <m/>
    <m/>
    <m/>
    <s v="No"/>
    <m/>
    <m/>
    <m/>
    <m/>
    <m/>
    <x v="0"/>
    <s v="Muy importante"/>
    <s v="Muy importante"/>
    <s v="Muy importante"/>
    <s v="Muy importante"/>
    <s v="Muy importante"/>
    <s v="Muy importante"/>
    <s v="Muy importante"/>
    <s v="Ninguna"/>
    <m/>
    <x v="2"/>
    <x v="2"/>
    <x v="0"/>
    <x v="1"/>
    <x v="0"/>
    <x v="2"/>
    <x v="0"/>
    <x v="0"/>
    <x v="0"/>
    <x v="0"/>
    <x v="0"/>
    <x v="0"/>
    <m/>
    <s v="Jefe / Encargado (no propietario)"/>
    <m/>
    <n v="22"/>
    <n v="35"/>
    <s v="Completo"/>
    <m/>
    <m/>
    <m/>
    <m/>
    <m/>
    <m/>
    <s v="NANCY CAÑETE QUE SE ENCUENTRA DE VACACIONES"/>
    <s v="11 a 30 personas ocupadas"/>
    <s v="11 a 30 personas ocupadas"/>
    <x v="1"/>
    <s v="Manufactura"/>
    <x v="0"/>
    <x v="0"/>
    <x v="1"/>
    <x v="0"/>
    <x v="0"/>
    <x v="0"/>
    <x v="0"/>
    <x v="1"/>
    <x v="0"/>
    <x v="0"/>
    <x v="1"/>
    <x v="0"/>
    <x v="0"/>
    <x v="0"/>
    <x v="0"/>
    <x v="0"/>
    <x v="0"/>
    <x v="0"/>
    <x v="0"/>
    <x v="1"/>
    <x v="0"/>
    <x v="0"/>
    <x v="0"/>
    <x v="0"/>
    <x v="0"/>
    <x v="0"/>
    <x v="0"/>
    <s v="LEYES LABORALES, JUDICIALES, TRIBUTARIAS"/>
    <m/>
    <m/>
    <m/>
    <m/>
    <m/>
    <s v="ADMINISTRACIÓN Y GESTIÓN"/>
    <m/>
    <m/>
    <m/>
    <m/>
    <m/>
    <n v="3.8058252427184498"/>
    <x v="1"/>
    <x v="1"/>
    <x v="1"/>
    <x v="0"/>
    <x v="0"/>
    <s v="Total"/>
  </r>
  <r>
    <n v="163725"/>
    <x v="0"/>
    <x v="1"/>
    <s v="Capiatá"/>
    <n v="14101"/>
    <s v="CONFECCION DE UNIFORMES PARA EMPRESAS"/>
    <s v="Industria"/>
    <s v="Manufactura"/>
    <s v="Micro (5 a 10 personas ocupadas)"/>
    <n v="25062024"/>
    <n v="25"/>
    <s v="Junio"/>
    <s v="Año Resultado Final"/>
    <n v="13"/>
    <n v="34"/>
    <n v="2072024"/>
    <n v="2"/>
    <s v="Julio"/>
    <s v="Año Resultado Final"/>
    <n v="2005"/>
    <n v="18"/>
    <x v="0"/>
    <s v="CONFECCIÓN DE UNIFORMES EMPRESARIALES"/>
    <s v="Confección de prendas de vestir exterior, excepto prendas de cuero y piel"/>
    <s v="Único"/>
    <x v="0"/>
    <m/>
    <m/>
    <n v="5"/>
    <n v="5"/>
    <n v="4"/>
    <n v="1"/>
    <n v="19.17460317460316"/>
    <n v="4.7936507936507899"/>
    <n v="0"/>
    <n v="0"/>
    <n v="0"/>
    <n v="0"/>
    <n v="19.17460317460316"/>
    <n v="0"/>
    <n v="0"/>
    <n v="0"/>
    <n v="4.7936507936507899"/>
    <n v="0"/>
    <n v="0"/>
    <n v="0"/>
    <n v="23.968253968253951"/>
    <n v="5"/>
    <n v="0"/>
    <n v="0"/>
    <n v="0"/>
    <n v="0"/>
    <n v="4"/>
    <n v="0"/>
    <n v="0"/>
    <n v="0"/>
    <n v="1"/>
    <n v="0"/>
    <n v="0"/>
    <n v="0"/>
    <n v="5"/>
    <x v="1"/>
    <s v="Decisión del directorio/propietarios de la empresa"/>
    <m/>
    <x v="0"/>
    <s v="Decisión del directorio/propietarios de la empresa"/>
    <m/>
    <x v="0"/>
    <m/>
    <m/>
    <x v="0"/>
    <m/>
    <m/>
    <x v="0"/>
    <m/>
    <m/>
    <x v="1"/>
    <m/>
    <n v="7533"/>
    <s v="DISEÑADOR (BORDADOR)"/>
    <s v="Sí"/>
    <s v="Sí"/>
    <s v="No"/>
    <m/>
    <m/>
    <m/>
    <m/>
    <m/>
    <m/>
    <m/>
    <m/>
    <m/>
    <s v="Candidatos sin capacitación o habilidades técnicas necesarios"/>
    <m/>
    <m/>
    <s v="Candidatos con falt de experiencia laboral"/>
    <m/>
    <m/>
    <m/>
    <m/>
    <m/>
    <m/>
    <m/>
    <m/>
    <m/>
    <m/>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0"/>
    <x v="1"/>
    <x v="0"/>
    <x v="0"/>
    <x v="1"/>
    <x v="1"/>
    <x v="0"/>
    <m/>
    <m/>
    <m/>
    <m/>
    <m/>
    <m/>
    <s v="Recomendaciones de trabajadores de la empresa u otros actores"/>
    <m/>
    <m/>
    <m/>
    <s v="Contactos personales del empleador"/>
    <m/>
    <m/>
    <m/>
    <x v="0"/>
    <x v="0"/>
    <x v="0"/>
    <x v="2"/>
    <x v="0"/>
    <x v="0"/>
    <x v="0"/>
    <x v="1"/>
    <x v="1"/>
    <x v="1"/>
    <s v="Ninguna"/>
    <m/>
    <m/>
    <m/>
    <m/>
    <m/>
    <m/>
    <x v="0"/>
    <m/>
    <s v="Transformación de competencia"/>
    <x v="1"/>
    <m/>
    <m/>
    <m/>
    <x v="0"/>
    <x v="0"/>
    <x v="0"/>
    <x v="1"/>
    <x v="0"/>
    <x v="1"/>
    <m/>
    <m/>
    <x v="2"/>
    <s v="Poco probable"/>
    <s v="Poco probable"/>
    <s v="Poco probable"/>
    <s v="Probable"/>
    <s v="Muy probable"/>
    <x v="0"/>
    <s v="operario de maquinas costurero"/>
    <n v="8153"/>
    <n v="2"/>
    <n v="2"/>
    <n v="2"/>
    <n v="2"/>
    <n v="0"/>
    <s v="vendedores externos"/>
    <n v="3322"/>
    <n v="1"/>
    <n v="1"/>
    <n v="1"/>
    <n v="0"/>
    <n v="0"/>
    <m/>
    <m/>
    <m/>
    <m/>
    <m/>
    <m/>
    <m/>
    <m/>
    <m/>
    <m/>
    <m/>
    <m/>
    <m/>
    <m/>
    <m/>
    <m/>
    <m/>
    <m/>
    <m/>
    <m/>
    <m/>
    <x v="0"/>
    <m/>
    <m/>
    <m/>
    <m/>
    <m/>
    <m/>
    <m/>
    <m/>
    <m/>
    <x v="1"/>
    <x v="1"/>
    <x v="1"/>
    <x v="1"/>
    <x v="0"/>
    <x v="0"/>
    <x v="0"/>
    <x v="1"/>
    <m/>
    <x v="0"/>
    <s v="TECNICAS DE BORDADO EN MAQUINAS"/>
    <s v="Corte y confección en industrias"/>
    <s v="BORDADOR"/>
    <n v="7533"/>
    <s v="TECNICAS O FORMAS DE CORTE DE TELAS"/>
    <s v="Corte y confección"/>
    <s v="CONFECCIONISTA (CORTADOR)"/>
    <n v="7532"/>
    <m/>
    <m/>
    <m/>
    <m/>
    <m/>
    <m/>
    <m/>
    <m/>
    <m/>
    <m/>
    <m/>
    <m/>
    <m/>
    <m/>
    <m/>
    <m/>
    <s v="Si"/>
    <s v="No"/>
    <m/>
    <m/>
    <m/>
    <m/>
    <x v="0"/>
    <s v="Importante"/>
    <s v="Importante"/>
    <s v="Importante"/>
    <s v="Poco importante"/>
    <s v="Muy importante"/>
    <s v="Muy importante"/>
    <s v="Muy importante"/>
    <s v="Ninguna"/>
    <m/>
    <x v="2"/>
    <x v="1"/>
    <x v="1"/>
    <x v="0"/>
    <x v="0"/>
    <x v="0"/>
    <x v="0"/>
    <x v="0"/>
    <x v="0"/>
    <x v="0"/>
    <x v="0"/>
    <x v="0"/>
    <m/>
    <s v="Dueño o propietario"/>
    <m/>
    <n v="15"/>
    <n v="30"/>
    <s v="Completo"/>
    <m/>
    <m/>
    <m/>
    <m/>
    <m/>
    <m/>
    <m/>
    <s v="5 a 10 personas ocupadas"/>
    <s v="5 a 10 personas ocupadas"/>
    <x v="1"/>
    <s v="Manufactura"/>
    <x v="0"/>
    <x v="0"/>
    <x v="0"/>
    <x v="0"/>
    <x v="0"/>
    <x v="0"/>
    <x v="1"/>
    <x v="0"/>
    <x v="0"/>
    <x v="0"/>
    <x v="1"/>
    <x v="1"/>
    <x v="0"/>
    <x v="0"/>
    <x v="0"/>
    <x v="0"/>
    <x v="1"/>
    <x v="0"/>
    <x v="0"/>
    <x v="1"/>
    <x v="0"/>
    <x v="1"/>
    <x v="0"/>
    <x v="0"/>
    <x v="1"/>
    <x v="0"/>
    <x v="0"/>
    <s v="TEXTIL Y CONFECCIÓN"/>
    <s v="TEXTIL Y CONFECCIÓN"/>
    <m/>
    <m/>
    <m/>
    <m/>
    <s v="TEXTIL Y CONFECCIÓN"/>
    <s v="TEXTIL Y CONFECCIÓN"/>
    <m/>
    <m/>
    <m/>
    <m/>
    <n v="4.7936507936507899"/>
    <x v="1"/>
    <x v="2"/>
    <x v="0"/>
    <x v="2"/>
    <x v="0"/>
    <s v="Total"/>
  </r>
  <r>
    <n v="164406"/>
    <x v="0"/>
    <x v="1"/>
    <s v="Capiatá"/>
    <n v="10919"/>
    <s v="ELABORACION DE PANIFICADOS"/>
    <s v="Industria"/>
    <s v="Manufactura"/>
    <s v="Micro (5 a 10 personas ocupadas)"/>
    <n v="21062024"/>
    <n v="21"/>
    <s v="Junio"/>
    <s v="Año Resultado Final"/>
    <n v="15"/>
    <n v="8"/>
    <n v="1072024"/>
    <n v="1"/>
    <s v="Julio"/>
    <s v="Año Resultado Final"/>
    <n v="2009"/>
    <n v="14"/>
    <x v="0"/>
    <s v="ELABORACION DE PANIFICADOS"/>
    <s v="Elaboración de otros productos de panadería n.c.p."/>
    <s v="Único"/>
    <x v="0"/>
    <m/>
    <m/>
    <n v="18"/>
    <n v="18"/>
    <n v="15"/>
    <n v="3"/>
    <n v="57.087378640776748"/>
    <n v="11.417475728155349"/>
    <n v="0"/>
    <n v="0"/>
    <n v="0"/>
    <n v="0"/>
    <n v="60.893203883495197"/>
    <n v="7.6116504854368996"/>
    <n v="0"/>
    <n v="0"/>
    <n v="0"/>
    <n v="0"/>
    <n v="0"/>
    <n v="0"/>
    <n v="68.504854368932101"/>
    <n v="18"/>
    <n v="0"/>
    <n v="0"/>
    <n v="0"/>
    <n v="0"/>
    <n v="16"/>
    <n v="2"/>
    <n v="0"/>
    <n v="0"/>
    <n v="0"/>
    <n v="0"/>
    <n v="0"/>
    <n v="0"/>
    <n v="18"/>
    <x v="1"/>
    <s v="Decisión del directorio/propietarios de la empresa"/>
    <m/>
    <x v="0"/>
    <s v="Decisión del directorio/propietarios de la empresa"/>
    <m/>
    <x v="1"/>
    <s v="Decisión del directorio/propietarios de la empresa"/>
    <m/>
    <x v="0"/>
    <m/>
    <m/>
    <x v="0"/>
    <m/>
    <m/>
    <x v="1"/>
    <m/>
    <n v="7512"/>
    <s v="AYUDANTE PANADERO"/>
    <s v="Sí"/>
    <s v="No"/>
    <s v="Sí"/>
    <n v="5223"/>
    <s v="VENDEDOR EN SALON"/>
    <s v="Sí"/>
    <s v="No"/>
    <s v="No"/>
    <m/>
    <m/>
    <m/>
    <m/>
    <m/>
    <m/>
    <m/>
    <m/>
    <m/>
    <m/>
    <m/>
    <m/>
    <m/>
    <m/>
    <m/>
    <m/>
    <m/>
    <m/>
    <m/>
    <m/>
    <m/>
    <m/>
    <m/>
    <m/>
    <m/>
    <m/>
    <m/>
    <m/>
    <m/>
    <m/>
    <m/>
    <m/>
    <m/>
    <m/>
    <m/>
    <m/>
    <m/>
    <m/>
    <m/>
    <x v="1"/>
    <x v="0"/>
    <x v="0"/>
    <x v="0"/>
    <x v="0"/>
    <x v="0"/>
    <x v="0"/>
    <x v="1"/>
    <x v="1"/>
    <x v="0"/>
    <x v="0"/>
    <x v="1"/>
    <x v="0"/>
    <m/>
    <m/>
    <m/>
    <m/>
    <m/>
    <m/>
    <s v="Recomendaciones de trabajadores de la empresa u otros actores"/>
    <m/>
    <m/>
    <m/>
    <s v="Contactos personales del empleador"/>
    <m/>
    <m/>
    <m/>
    <x v="0"/>
    <x v="0"/>
    <x v="0"/>
    <x v="1"/>
    <x v="2"/>
    <x v="2"/>
    <x v="0"/>
    <x v="0"/>
    <x v="1"/>
    <x v="2"/>
    <s v="Ninguna"/>
    <m/>
    <m/>
    <m/>
    <m/>
    <m/>
    <m/>
    <x v="1"/>
    <m/>
    <m/>
    <x v="1"/>
    <m/>
    <m/>
    <m/>
    <x v="1"/>
    <x v="1"/>
    <x v="1"/>
    <x v="1"/>
    <x v="1"/>
    <x v="1"/>
    <m/>
    <m/>
    <x v="2"/>
    <s v="Probable"/>
    <s v="Poco probable"/>
    <s v="Poco probable"/>
    <s v="Poco probable"/>
    <s v="Probable"/>
    <x v="2"/>
    <m/>
    <m/>
    <m/>
    <m/>
    <m/>
    <m/>
    <m/>
    <m/>
    <m/>
    <m/>
    <m/>
    <m/>
    <m/>
    <m/>
    <m/>
    <m/>
    <m/>
    <m/>
    <m/>
    <m/>
    <m/>
    <m/>
    <m/>
    <m/>
    <m/>
    <m/>
    <m/>
    <m/>
    <m/>
    <m/>
    <m/>
    <m/>
    <m/>
    <m/>
    <m/>
    <x v="0"/>
    <m/>
    <m/>
    <m/>
    <m/>
    <m/>
    <m/>
    <m/>
    <m/>
    <m/>
    <x v="1"/>
    <x v="0"/>
    <x v="1"/>
    <x v="0"/>
    <x v="0"/>
    <x v="1"/>
    <x v="0"/>
    <x v="0"/>
    <m/>
    <x v="0"/>
    <s v="OPERARIO DE MAQUINARIA PARA AMASADORA, CORTADORES Y REFINADORES"/>
    <s v="Operación y mantenimiento de maquinarias de industrias alimentarias"/>
    <s v="PANADERO"/>
    <n v="7512"/>
    <m/>
    <m/>
    <m/>
    <m/>
    <m/>
    <m/>
    <m/>
    <m/>
    <m/>
    <m/>
    <m/>
    <m/>
    <m/>
    <m/>
    <m/>
    <m/>
    <m/>
    <m/>
    <m/>
    <m/>
    <s v="No"/>
    <m/>
    <m/>
    <m/>
    <m/>
    <m/>
    <x v="0"/>
    <s v="Importante"/>
    <s v="Importante"/>
    <s v="Importante"/>
    <s v="Importante"/>
    <s v="Importante"/>
    <s v="Importante"/>
    <s v="Importante"/>
    <s v="Ninguna"/>
    <m/>
    <x v="2"/>
    <x v="2"/>
    <x v="0"/>
    <x v="0"/>
    <x v="2"/>
    <x v="2"/>
    <x v="0"/>
    <x v="0"/>
    <x v="0"/>
    <x v="1"/>
    <x v="0"/>
    <x v="0"/>
    <m/>
    <s v="Dueño o propietario"/>
    <m/>
    <n v="14"/>
    <n v="27"/>
    <s v="Completo"/>
    <m/>
    <m/>
    <m/>
    <m/>
    <m/>
    <m/>
    <m/>
    <s v="11 a 30 personas ocupadas"/>
    <s v="11 a 30 personas ocupadas"/>
    <x v="1"/>
    <s v="Manufactura"/>
    <x v="0"/>
    <x v="0"/>
    <x v="0"/>
    <x v="0"/>
    <x v="1"/>
    <x v="0"/>
    <x v="1"/>
    <x v="0"/>
    <x v="0"/>
    <x v="0"/>
    <x v="1"/>
    <x v="0"/>
    <x v="0"/>
    <x v="0"/>
    <x v="0"/>
    <x v="0"/>
    <x v="0"/>
    <x v="0"/>
    <x v="0"/>
    <x v="1"/>
    <x v="0"/>
    <x v="1"/>
    <x v="0"/>
    <x v="0"/>
    <x v="1"/>
    <x v="0"/>
    <x v="0"/>
    <s v="USO Y REPARACIÓN DE MAQUINARIAS, HERRAMIENTAS Y EQUIPOS"/>
    <m/>
    <m/>
    <m/>
    <m/>
    <m/>
    <s v="USO Y REPARACIÓN DE MAQUINARIAS, HERRAMIENTAS Y EQUIPOS"/>
    <m/>
    <m/>
    <m/>
    <m/>
    <m/>
    <n v="3.8058252427184498"/>
    <x v="1"/>
    <x v="1"/>
    <x v="1"/>
    <x v="0"/>
    <x v="0"/>
    <s v="Total"/>
  </r>
  <r>
    <n v="164475"/>
    <x v="0"/>
    <x v="1"/>
    <s v="Capiatá"/>
    <n v="31001"/>
    <s v="FABRICACION DE MUEBLES DE MADERA"/>
    <s v="Industria"/>
    <s v="Manufactura"/>
    <s v="Medianas (31 a 50 personas ocupadas)"/>
    <n v="21062024"/>
    <n v="21"/>
    <s v="Junio"/>
    <s v="Año Resultado Final"/>
    <n v="15"/>
    <n v="25"/>
    <n v="2072024"/>
    <n v="2"/>
    <s v="Julio"/>
    <s v="Año Resultado Final"/>
    <n v="1991"/>
    <n v="32"/>
    <x v="1"/>
    <s v="FABRICACIÓN DE MUEBLES DE MADERA"/>
    <s v="Fabricación de muebles de madera"/>
    <s v="Único"/>
    <x v="0"/>
    <m/>
    <m/>
    <n v="25"/>
    <n v="25"/>
    <n v="21"/>
    <n v="4"/>
    <n v="79.922330097087439"/>
    <n v="15.223300970873799"/>
    <n v="0"/>
    <n v="0"/>
    <n v="0"/>
    <n v="0"/>
    <n v="76.116504854368998"/>
    <n v="11.417475728155349"/>
    <n v="0"/>
    <n v="0"/>
    <n v="7.6116504854368996"/>
    <n v="0"/>
    <n v="0"/>
    <n v="0"/>
    <n v="95.145631067961247"/>
    <n v="25"/>
    <n v="0"/>
    <n v="0"/>
    <n v="0"/>
    <n v="0"/>
    <n v="20"/>
    <n v="3"/>
    <n v="0"/>
    <n v="0"/>
    <n v="2"/>
    <n v="0"/>
    <n v="0"/>
    <n v="0"/>
    <n v="25"/>
    <x v="0"/>
    <m/>
    <m/>
    <x v="1"/>
    <m/>
    <m/>
    <x v="0"/>
    <m/>
    <m/>
    <x v="0"/>
    <m/>
    <m/>
    <x v="0"/>
    <m/>
    <m/>
    <x v="1"/>
    <m/>
    <n v="7522"/>
    <s v="CARPINTERO"/>
    <s v="Sí"/>
    <s v="Sí"/>
    <s v="Sí"/>
    <n v="7132"/>
    <s v="LUSTRADOR DE MUEBLES"/>
    <s v="Sí"/>
    <s v="Sí"/>
    <s v="No"/>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m/>
    <m/>
    <m/>
    <m/>
    <m/>
    <m/>
    <m/>
    <m/>
    <m/>
    <m/>
    <m/>
    <m/>
    <m/>
    <s v="Capacitar a los trabajadores actuales para que puedan cumplir funciones que estaban asignadas a esa vacante"/>
    <s v="Reasignar / redefinir los puestos de trabajo existentes"/>
    <m/>
    <m/>
    <m/>
    <m/>
    <m/>
    <m/>
    <m/>
    <m/>
    <x v="0"/>
    <x v="0"/>
    <x v="0"/>
    <x v="0"/>
    <x v="0"/>
    <x v="1"/>
    <x v="1"/>
    <x v="0"/>
    <x v="0"/>
    <x v="0"/>
    <x v="1"/>
    <x v="1"/>
    <x v="0"/>
    <m/>
    <m/>
    <m/>
    <s v="Redes sociales de la empresa (Facebook, Twitter, Instagram, etc)"/>
    <m/>
    <m/>
    <s v="Recomendaciones de trabajadores de la empresa u otros actores"/>
    <m/>
    <m/>
    <s v="Avisos en las inmediaciones de la empresa"/>
    <m/>
    <m/>
    <m/>
    <m/>
    <x v="0"/>
    <x v="0"/>
    <x v="0"/>
    <x v="1"/>
    <x v="0"/>
    <x v="1"/>
    <x v="0"/>
    <x v="0"/>
    <x v="1"/>
    <x v="1"/>
    <s v="Ninguna"/>
    <m/>
    <m/>
    <m/>
    <m/>
    <m/>
    <m/>
    <x v="1"/>
    <m/>
    <m/>
    <x v="1"/>
    <m/>
    <m/>
    <m/>
    <x v="1"/>
    <x v="1"/>
    <x v="1"/>
    <x v="1"/>
    <x v="1"/>
    <x v="1"/>
    <m/>
    <m/>
    <x v="0"/>
    <s v="Poco probable"/>
    <s v="Poco probable"/>
    <s v="Probable"/>
    <s v="Poco probable"/>
    <s v="Muy probable"/>
    <x v="1"/>
    <m/>
    <m/>
    <m/>
    <m/>
    <m/>
    <m/>
    <m/>
    <m/>
    <m/>
    <m/>
    <m/>
    <m/>
    <m/>
    <m/>
    <m/>
    <m/>
    <m/>
    <m/>
    <m/>
    <m/>
    <m/>
    <m/>
    <m/>
    <m/>
    <m/>
    <m/>
    <m/>
    <m/>
    <m/>
    <m/>
    <m/>
    <m/>
    <m/>
    <m/>
    <m/>
    <x v="0"/>
    <m/>
    <m/>
    <m/>
    <m/>
    <m/>
    <m/>
    <m/>
    <m/>
    <m/>
    <x v="1"/>
    <x v="1"/>
    <x v="1"/>
    <x v="1"/>
    <x v="0"/>
    <x v="0"/>
    <x v="0"/>
    <x v="1"/>
    <m/>
    <x v="0"/>
    <s v="TÉCNICOS O MAS CONOCIMIENTO SOBRE CARPINTERÍA"/>
    <s v="Carpinteria de muebles y afines"/>
    <s v="CARPINTEROS"/>
    <n v="7522"/>
    <s v="CONOCIMIENTO SOBRE LOS MEDIOS DE MANDOS,"/>
    <s v="OTROS"/>
    <s v="CARPINTERO"/>
    <n v="7522"/>
    <m/>
    <m/>
    <m/>
    <m/>
    <m/>
    <m/>
    <m/>
    <m/>
    <m/>
    <m/>
    <m/>
    <m/>
    <m/>
    <m/>
    <m/>
    <m/>
    <s v="Si"/>
    <s v="No"/>
    <m/>
    <m/>
    <m/>
    <m/>
    <x v="0"/>
    <s v="Muy importante"/>
    <s v="Muy importante"/>
    <s v="Importante"/>
    <s v="Importante"/>
    <s v="Muy importante"/>
    <s v="Muy importante"/>
    <s v="Muy importante"/>
    <s v="Ninguna"/>
    <m/>
    <x v="2"/>
    <x v="2"/>
    <x v="0"/>
    <x v="0"/>
    <x v="2"/>
    <x v="2"/>
    <x v="1"/>
    <x v="1"/>
    <x v="0"/>
    <x v="1"/>
    <x v="0"/>
    <x v="0"/>
    <m/>
    <s v="Dueño o propietario"/>
    <m/>
    <n v="9"/>
    <n v="42"/>
    <s v="Completo"/>
    <m/>
    <m/>
    <m/>
    <m/>
    <m/>
    <m/>
    <s v="ANA GALEANO AREA ADMINISTRATIVA"/>
    <s v="11 a 30 personas ocupadas"/>
    <s v="11 a 30 personas ocupadas"/>
    <x v="1"/>
    <s v="Manufactura"/>
    <x v="0"/>
    <x v="0"/>
    <x v="0"/>
    <x v="0"/>
    <x v="0"/>
    <x v="0"/>
    <x v="1"/>
    <x v="0"/>
    <x v="0"/>
    <x v="0"/>
    <x v="1"/>
    <x v="0"/>
    <x v="0"/>
    <x v="0"/>
    <x v="0"/>
    <x v="0"/>
    <x v="0"/>
    <x v="0"/>
    <x v="0"/>
    <x v="1"/>
    <x v="0"/>
    <x v="1"/>
    <x v="0"/>
    <x v="0"/>
    <x v="1"/>
    <x v="0"/>
    <x v="0"/>
    <s v="CONSTRUCCIÓN"/>
    <s v="CONSTRUCCIÓN"/>
    <m/>
    <m/>
    <m/>
    <m/>
    <s v="CONSTRUCCIÓN"/>
    <s v="CONSTRUCCIÓN"/>
    <m/>
    <m/>
    <m/>
    <m/>
    <n v="3.8058252427184498"/>
    <x v="1"/>
    <x v="2"/>
    <x v="1"/>
    <x v="2"/>
    <x v="0"/>
    <s v="Total"/>
  </r>
  <r>
    <n v="165044"/>
    <x v="0"/>
    <x v="1"/>
    <s v="Capiatá"/>
    <n v="10919"/>
    <s v="ELABORACION DE PRODUCTOS DE PANADERIA"/>
    <s v="Industria"/>
    <s v="Manufactura"/>
    <s v="Micro (5 a 10 personas ocupadas)"/>
    <n v="2072024"/>
    <n v="2"/>
    <s v="Julio"/>
    <s v="Año Resultado Final"/>
    <n v="12"/>
    <n v="24"/>
    <n v="2072024"/>
    <n v="2"/>
    <s v="Julio"/>
    <s v="Año Resultado Final"/>
    <n v="2013"/>
    <n v="10"/>
    <x v="0"/>
    <s v="ELABORACION DE PRODUCTOS DE PANADERIA (GALLETA,COQUITO)"/>
    <s v="Elaboración de otros productos de panadería n.c.p."/>
    <s v="Único"/>
    <x v="0"/>
    <m/>
    <m/>
    <n v="5"/>
    <n v="5"/>
    <n v="5"/>
    <n v="0"/>
    <n v="23.968253968253951"/>
    <n v="0"/>
    <n v="0"/>
    <n v="0"/>
    <n v="0"/>
    <n v="0"/>
    <n v="19.17460317460316"/>
    <n v="4.7936507936507899"/>
    <n v="0"/>
    <n v="0"/>
    <n v="0"/>
    <n v="0"/>
    <n v="0"/>
    <n v="0"/>
    <n v="23.968253968253951"/>
    <n v="5"/>
    <n v="0"/>
    <n v="0"/>
    <n v="0"/>
    <n v="0"/>
    <n v="4"/>
    <n v="1"/>
    <n v="0"/>
    <n v="0"/>
    <n v="0"/>
    <n v="0"/>
    <n v="0"/>
    <n v="0"/>
    <n v="5"/>
    <x v="1"/>
    <s v="Decisión del directorio/propietarios de la empresa"/>
    <m/>
    <x v="1"/>
    <m/>
    <m/>
    <x v="0"/>
    <m/>
    <m/>
    <x v="0"/>
    <m/>
    <m/>
    <x v="0"/>
    <m/>
    <m/>
    <x v="0"/>
    <m/>
    <m/>
    <m/>
    <m/>
    <m/>
    <m/>
    <m/>
    <m/>
    <m/>
    <m/>
    <m/>
    <m/>
    <m/>
    <m/>
    <m/>
    <m/>
    <m/>
    <m/>
    <m/>
    <m/>
    <m/>
    <m/>
    <m/>
    <m/>
    <m/>
    <m/>
    <m/>
    <m/>
    <m/>
    <m/>
    <m/>
    <m/>
    <m/>
    <m/>
    <m/>
    <m/>
    <m/>
    <m/>
    <m/>
    <m/>
    <m/>
    <m/>
    <m/>
    <m/>
    <m/>
    <m/>
    <m/>
    <m/>
    <m/>
    <m/>
    <x v="1"/>
    <x v="0"/>
    <x v="0"/>
    <x v="0"/>
    <x v="0"/>
    <x v="0"/>
    <x v="0"/>
    <x v="0"/>
    <x v="0"/>
    <x v="0"/>
    <x v="0"/>
    <x v="1"/>
    <x v="0"/>
    <m/>
    <m/>
    <m/>
    <s v="Redes sociales de la empresa (Facebook, Twitter, Instagram, etc)"/>
    <m/>
    <m/>
    <s v="Recomendaciones de trabajadores de la empresa u otros actores"/>
    <m/>
    <m/>
    <m/>
    <s v="Contactos personales del empleador"/>
    <m/>
    <m/>
    <m/>
    <x v="0"/>
    <x v="0"/>
    <x v="0"/>
    <x v="0"/>
    <x v="0"/>
    <x v="0"/>
    <x v="0"/>
    <x v="0"/>
    <x v="1"/>
    <x v="2"/>
    <s v="Ninguna"/>
    <m/>
    <m/>
    <m/>
    <m/>
    <s v="Transformación de competencia"/>
    <m/>
    <x v="0"/>
    <m/>
    <m/>
    <x v="1"/>
    <m/>
    <m/>
    <m/>
    <x v="0"/>
    <x v="0"/>
    <x v="1"/>
    <x v="0"/>
    <x v="0"/>
    <x v="1"/>
    <m/>
    <m/>
    <x v="3"/>
    <s v="Probable"/>
    <s v="Poco probable"/>
    <s v="Poco probable"/>
    <s v="Probable"/>
    <s v="Probable"/>
    <x v="0"/>
    <s v="choferes de camionetas (repartidor)"/>
    <n v="8322"/>
    <n v="1"/>
    <n v="1"/>
    <n v="1"/>
    <n v="1"/>
    <n v="0"/>
    <s v="panadero"/>
    <n v="7512"/>
    <n v="1"/>
    <n v="1"/>
    <n v="0"/>
    <n v="0"/>
    <n v="0"/>
    <m/>
    <m/>
    <m/>
    <m/>
    <m/>
    <m/>
    <m/>
    <m/>
    <m/>
    <m/>
    <m/>
    <m/>
    <m/>
    <m/>
    <m/>
    <m/>
    <m/>
    <m/>
    <m/>
    <m/>
    <m/>
    <x v="0"/>
    <m/>
    <m/>
    <m/>
    <m/>
    <m/>
    <m/>
    <m/>
    <m/>
    <m/>
    <x v="1"/>
    <x v="0"/>
    <x v="0"/>
    <x v="0"/>
    <x v="0"/>
    <x v="0"/>
    <x v="0"/>
    <x v="0"/>
    <m/>
    <x v="0"/>
    <s v="MANEJO DE INGREDIENTES UTENSILIO Y MAQUINARIA."/>
    <s v="Panadería y confitería"/>
    <s v="PANADERO"/>
    <n v="7512"/>
    <m/>
    <m/>
    <m/>
    <m/>
    <m/>
    <m/>
    <m/>
    <m/>
    <m/>
    <m/>
    <m/>
    <m/>
    <m/>
    <m/>
    <m/>
    <m/>
    <m/>
    <m/>
    <m/>
    <m/>
    <s v="No"/>
    <m/>
    <m/>
    <m/>
    <m/>
    <m/>
    <x v="0"/>
    <s v="Importante"/>
    <s v="Importante"/>
    <s v="Importante"/>
    <s v="Importante"/>
    <s v="Importante"/>
    <s v="Muy importante"/>
    <s v="Muy importante"/>
    <s v="Ninguna"/>
    <m/>
    <x v="2"/>
    <x v="2"/>
    <x v="0"/>
    <x v="0"/>
    <x v="2"/>
    <x v="0"/>
    <x v="0"/>
    <x v="0"/>
    <x v="0"/>
    <x v="0"/>
    <x v="0"/>
    <x v="0"/>
    <m/>
    <s v="Dueño o propietario"/>
    <m/>
    <n v="13"/>
    <n v="14"/>
    <s v="Completo"/>
    <m/>
    <m/>
    <m/>
    <m/>
    <m/>
    <m/>
    <m/>
    <s v="5 a 10 personas ocupadas"/>
    <s v="5 a 10 personas ocupadas"/>
    <x v="1"/>
    <s v="Manufactura"/>
    <x v="0"/>
    <x v="0"/>
    <x v="0"/>
    <x v="0"/>
    <x v="0"/>
    <x v="0"/>
    <x v="0"/>
    <x v="0"/>
    <x v="0"/>
    <x v="0"/>
    <x v="1"/>
    <x v="0"/>
    <x v="0"/>
    <x v="0"/>
    <x v="0"/>
    <x v="1"/>
    <x v="1"/>
    <x v="0"/>
    <x v="0"/>
    <x v="1"/>
    <x v="0"/>
    <x v="1"/>
    <x v="0"/>
    <x v="0"/>
    <x v="1"/>
    <x v="0"/>
    <x v="0"/>
    <s v="PANADERIA Y CONFITERIA"/>
    <m/>
    <m/>
    <m/>
    <m/>
    <m/>
    <s v="ALIMENTOS"/>
    <m/>
    <m/>
    <m/>
    <m/>
    <m/>
    <n v="4.7936507936507899"/>
    <x v="0"/>
    <x v="0"/>
    <x v="0"/>
    <x v="0"/>
    <x v="0"/>
    <s v="Total"/>
  </r>
  <r>
    <n v="165322"/>
    <x v="0"/>
    <x v="1"/>
    <s v="Capiatá"/>
    <n v="64190"/>
    <s v="SERVICIO DE PRESTAMOS"/>
    <s v="Servicio"/>
    <s v="Intermediación financiera"/>
    <s v="Micro (5 a 10 personas ocupadas)"/>
    <n v="24072024"/>
    <n v="24"/>
    <s v="Julio"/>
    <s v="Año Resultado Final"/>
    <n v="14"/>
    <n v="42"/>
    <n v="24072024"/>
    <n v="24"/>
    <s v="Julio"/>
    <s v="Año Resultado Final"/>
    <n v="2009"/>
    <n v="14"/>
    <x v="0"/>
    <s v="SERVICIOS DE CREDITOS PARA LOS SOCIOS DE LA COOPERATIVA"/>
    <s v="Otros tipos de intermediación monetaria"/>
    <s v="Único"/>
    <x v="0"/>
    <m/>
    <m/>
    <n v="23"/>
    <n v="23"/>
    <n v="9"/>
    <n v="14"/>
    <n v="43.475806451612883"/>
    <n v="67.629032258064484"/>
    <n v="0"/>
    <n v="0"/>
    <n v="0"/>
    <n v="0"/>
    <n v="67.629032258064484"/>
    <n v="0"/>
    <n v="0"/>
    <n v="0"/>
    <n v="0"/>
    <n v="4.8306451612903203"/>
    <n v="38.645161290322562"/>
    <n v="0"/>
    <n v="111.10483870967737"/>
    <n v="23"/>
    <n v="0"/>
    <n v="0"/>
    <n v="0"/>
    <n v="0"/>
    <n v="14"/>
    <n v="0"/>
    <n v="0"/>
    <n v="0"/>
    <n v="0"/>
    <n v="1"/>
    <n v="8"/>
    <n v="0"/>
    <n v="23"/>
    <x v="0"/>
    <m/>
    <m/>
    <x v="0"/>
    <s v="Decisión del directorio/propietarios de la empresa"/>
    <m/>
    <x v="1"/>
    <s v="Decisión del directorio/propietarios de la empresa"/>
    <m/>
    <x v="0"/>
    <m/>
    <m/>
    <x v="0"/>
    <m/>
    <m/>
    <x v="0"/>
    <m/>
    <m/>
    <m/>
    <m/>
    <m/>
    <m/>
    <m/>
    <m/>
    <m/>
    <m/>
    <m/>
    <m/>
    <m/>
    <m/>
    <m/>
    <m/>
    <m/>
    <m/>
    <m/>
    <m/>
    <m/>
    <m/>
    <m/>
    <m/>
    <m/>
    <m/>
    <m/>
    <m/>
    <m/>
    <m/>
    <m/>
    <m/>
    <m/>
    <m/>
    <m/>
    <m/>
    <m/>
    <m/>
    <m/>
    <m/>
    <m/>
    <m/>
    <m/>
    <m/>
    <m/>
    <m/>
    <m/>
    <m/>
    <m/>
    <m/>
    <x v="1"/>
    <x v="0"/>
    <x v="0"/>
    <x v="0"/>
    <x v="0"/>
    <x v="0"/>
    <x v="0"/>
    <x v="1"/>
    <x v="1"/>
    <x v="0"/>
    <x v="0"/>
    <x v="0"/>
    <x v="0"/>
    <m/>
    <m/>
    <m/>
    <m/>
    <m/>
    <m/>
    <s v="Recomendaciones de trabajadores de la empresa u otros actores"/>
    <m/>
    <m/>
    <m/>
    <m/>
    <m/>
    <m/>
    <m/>
    <x v="0"/>
    <x v="0"/>
    <x v="0"/>
    <x v="1"/>
    <x v="0"/>
    <x v="1"/>
    <x v="2"/>
    <x v="1"/>
    <x v="1"/>
    <x v="1"/>
    <s v="Ninguna"/>
    <m/>
    <m/>
    <m/>
    <m/>
    <m/>
    <m/>
    <x v="1"/>
    <s v="Transformación de competencia"/>
    <s v="Transformación de competencia"/>
    <x v="1"/>
    <m/>
    <m/>
    <m/>
    <x v="0"/>
    <x v="0"/>
    <x v="1"/>
    <x v="0"/>
    <x v="0"/>
    <x v="0"/>
    <m/>
    <m/>
    <x v="2"/>
    <s v="Poco probable"/>
    <s v="Poco probable"/>
    <s v="Poco probable"/>
    <s v="Probable"/>
    <s v="Probable"/>
    <x v="1"/>
    <m/>
    <m/>
    <m/>
    <m/>
    <m/>
    <m/>
    <m/>
    <m/>
    <m/>
    <m/>
    <m/>
    <m/>
    <m/>
    <m/>
    <m/>
    <m/>
    <m/>
    <m/>
    <m/>
    <m/>
    <m/>
    <m/>
    <m/>
    <m/>
    <m/>
    <m/>
    <m/>
    <m/>
    <m/>
    <m/>
    <m/>
    <m/>
    <m/>
    <m/>
    <m/>
    <x v="0"/>
    <m/>
    <m/>
    <m/>
    <m/>
    <m/>
    <m/>
    <m/>
    <m/>
    <m/>
    <x v="0"/>
    <x v="0"/>
    <x v="0"/>
    <x v="0"/>
    <x v="1"/>
    <x v="1"/>
    <x v="0"/>
    <x v="0"/>
    <m/>
    <x v="0"/>
    <s v="OFIMATICA"/>
    <s v="Operación básica de computadoras"/>
    <s v="SECRETARIA"/>
    <n v="4120"/>
    <s v="ATENCION AL CLIENTE"/>
    <s v="Técnicas de recepción y atención al cliente"/>
    <s v="SECRETARIA"/>
    <n v="4120"/>
    <s v="FACTURACION DE DOCUMENTOS"/>
    <s v="Facturación electrónica"/>
    <s v="SECRETARIA"/>
    <n v="4120"/>
    <s v="ADMINISTRACION DE COOPERATIVA"/>
    <s v="Habilidades gerenciales"/>
    <s v="TODOS LOS DIRECTIVOS DE LA COOPERATIVA"/>
    <n v="1346"/>
    <m/>
    <m/>
    <m/>
    <m/>
    <m/>
    <m/>
    <m/>
    <m/>
    <s v="Si"/>
    <s v="Si"/>
    <s v="Si"/>
    <s v="No"/>
    <m/>
    <m/>
    <x v="1"/>
    <s v="Muy importante"/>
    <s v="Muy importante"/>
    <s v="Importante"/>
    <s v="Importante"/>
    <s v="Importante"/>
    <s v="Importante"/>
    <s v="Importante"/>
    <s v="Ninguna"/>
    <m/>
    <x v="2"/>
    <x v="1"/>
    <x v="0"/>
    <x v="1"/>
    <x v="0"/>
    <x v="1"/>
    <x v="0"/>
    <x v="0"/>
    <x v="0"/>
    <x v="0"/>
    <x v="0"/>
    <x v="0"/>
    <m/>
    <s v="Gerente / Directivo"/>
    <m/>
    <n v="19"/>
    <n v="46"/>
    <s v="Completo"/>
    <m/>
    <m/>
    <m/>
    <m/>
    <m/>
    <m/>
    <m/>
    <s v="11 a 30 personas ocupadas"/>
    <s v="11 a 30 personas ocupadas"/>
    <x v="0"/>
    <s v="Intermediación financiera"/>
    <x v="0"/>
    <x v="0"/>
    <x v="0"/>
    <x v="0"/>
    <x v="0"/>
    <x v="0"/>
    <x v="0"/>
    <x v="0"/>
    <x v="0"/>
    <x v="0"/>
    <x v="1"/>
    <x v="0"/>
    <x v="0"/>
    <x v="0"/>
    <x v="0"/>
    <x v="0"/>
    <x v="0"/>
    <x v="0"/>
    <x v="1"/>
    <x v="1"/>
    <x v="0"/>
    <x v="0"/>
    <x v="0"/>
    <x v="0"/>
    <x v="0"/>
    <x v="0"/>
    <x v="0"/>
    <s v="OFIMATICA"/>
    <s v="ATENCIÓN AL CLIENTE, RECEPCIÓN"/>
    <s v="CONTABILIDAD Y AUDITORIA"/>
    <s v="GESTIÓN ADMINISTRATIVA"/>
    <m/>
    <m/>
    <s v="TIC"/>
    <s v="ADMINISTRACIÓN Y GESTIÓN"/>
    <s v="ADMINISTRACIÓN Y GESTIÓN"/>
    <s v="ADMINISTRACIÓN Y GESTIÓN"/>
    <m/>
    <m/>
    <n v="4.8306451612903203"/>
    <x v="0"/>
    <x v="0"/>
    <x v="0"/>
    <x v="0"/>
    <x v="0"/>
    <s v="Total"/>
  </r>
  <r>
    <n v="165610"/>
    <x v="0"/>
    <x v="1"/>
    <s v="Capiatá"/>
    <n v="45301"/>
    <s v="VENTA AL POR MENOR DE REPUESTOS NUEVOS PARA AUTOMOVILES"/>
    <s v="Comercio"/>
    <s v="Comercio"/>
    <s v="Pequeñas (11 a 30 personas ocupadas)"/>
    <n v="24062024"/>
    <n v="24"/>
    <s v="Junio"/>
    <s v="Año Resultado Final"/>
    <n v="15"/>
    <n v="0"/>
    <n v="24062024"/>
    <n v="24"/>
    <s v="Junio"/>
    <s v="Año Resultado Final"/>
    <n v="1999"/>
    <n v="24"/>
    <x v="2"/>
    <s v="VENTA AL POR MENOR DE REPUESTOS NUEVOS PARA AUTOMÓVILES"/>
    <s v="Comercio de partes, piezas y accesorios nuevos para vehículos automotores"/>
    <s v="Único"/>
    <x v="0"/>
    <m/>
    <m/>
    <n v="6"/>
    <n v="6"/>
    <n v="4"/>
    <n v="2"/>
    <n v="33.137614678899077"/>
    <n v="16.568807339449538"/>
    <n v="0"/>
    <n v="0"/>
    <n v="0"/>
    <n v="0"/>
    <n v="41.422018348623844"/>
    <n v="0"/>
    <n v="0"/>
    <n v="0"/>
    <n v="0"/>
    <n v="8.2844036697247692"/>
    <n v="0"/>
    <n v="0"/>
    <n v="49.706422018348619"/>
    <n v="6"/>
    <n v="0"/>
    <n v="0"/>
    <n v="0"/>
    <n v="0"/>
    <n v="5"/>
    <n v="0"/>
    <n v="0"/>
    <n v="0"/>
    <n v="0"/>
    <n v="1"/>
    <n v="0"/>
    <n v="0"/>
    <n v="6"/>
    <x v="0"/>
    <m/>
    <m/>
    <x v="1"/>
    <m/>
    <m/>
    <x v="0"/>
    <m/>
    <m/>
    <x v="0"/>
    <m/>
    <m/>
    <x v="0"/>
    <m/>
    <m/>
    <x v="0"/>
    <m/>
    <m/>
    <m/>
    <m/>
    <m/>
    <m/>
    <m/>
    <m/>
    <m/>
    <m/>
    <m/>
    <m/>
    <m/>
    <m/>
    <m/>
    <m/>
    <m/>
    <m/>
    <m/>
    <m/>
    <m/>
    <m/>
    <m/>
    <m/>
    <m/>
    <m/>
    <m/>
    <m/>
    <m/>
    <m/>
    <m/>
    <m/>
    <m/>
    <m/>
    <m/>
    <m/>
    <m/>
    <m/>
    <m/>
    <m/>
    <m/>
    <m/>
    <m/>
    <m/>
    <m/>
    <m/>
    <m/>
    <m/>
    <m/>
    <m/>
    <x v="0"/>
    <x v="0"/>
    <x v="0"/>
    <x v="0"/>
    <x v="0"/>
    <x v="0"/>
    <x v="0"/>
    <x v="1"/>
    <x v="0"/>
    <x v="0"/>
    <x v="1"/>
    <x v="1"/>
    <x v="0"/>
    <m/>
    <m/>
    <m/>
    <m/>
    <m/>
    <m/>
    <m/>
    <m/>
    <m/>
    <m/>
    <s v="Contactos personales del empleador"/>
    <m/>
    <m/>
    <m/>
    <x v="0"/>
    <x v="0"/>
    <x v="0"/>
    <x v="1"/>
    <x v="0"/>
    <x v="0"/>
    <x v="0"/>
    <x v="0"/>
    <x v="1"/>
    <x v="1"/>
    <s v="Ninguna"/>
    <m/>
    <m/>
    <m/>
    <m/>
    <m/>
    <m/>
    <x v="3"/>
    <m/>
    <m/>
    <x v="1"/>
    <m/>
    <m/>
    <m/>
    <x v="0"/>
    <x v="1"/>
    <x v="1"/>
    <x v="1"/>
    <x v="1"/>
    <x v="1"/>
    <m/>
    <m/>
    <x v="0"/>
    <s v="Probable"/>
    <s v="Poco probable"/>
    <s v="Poco probable"/>
    <s v="Probable"/>
    <s v="Muy probable"/>
    <x v="0"/>
    <s v="auxiliar administrativo"/>
    <n v="4419"/>
    <n v="1"/>
    <n v="0"/>
    <n v="0"/>
    <n v="0"/>
    <n v="0"/>
    <s v="ayudante mecánico electronica para cambios de aceite"/>
    <n v="7231"/>
    <n v="1"/>
    <n v="1"/>
    <n v="0"/>
    <n v="0"/>
    <n v="0"/>
    <s v="vendedor de salon en redes sociales"/>
    <n v="5223"/>
    <n v="1"/>
    <n v="0"/>
    <n v="0"/>
    <n v="0"/>
    <n v="0"/>
    <m/>
    <m/>
    <m/>
    <m/>
    <m/>
    <m/>
    <m/>
    <m/>
    <m/>
    <m/>
    <m/>
    <m/>
    <m/>
    <m/>
    <x v="0"/>
    <m/>
    <m/>
    <m/>
    <m/>
    <m/>
    <m/>
    <m/>
    <m/>
    <m/>
    <x v="1"/>
    <x v="0"/>
    <x v="1"/>
    <x v="1"/>
    <x v="1"/>
    <x v="0"/>
    <x v="0"/>
    <x v="0"/>
    <m/>
    <x v="0"/>
    <s v="MANTENIMIENTO EN LUBRICANTES DE AUTOMOVILES (CAMBIO DE ACEITE FILTRO DE AIRE)"/>
    <s v="Mecánica del automóvil"/>
    <s v="AYUDANTE MECANICO ELECTRONICO"/>
    <n v="7421"/>
    <m/>
    <m/>
    <m/>
    <m/>
    <m/>
    <m/>
    <m/>
    <m/>
    <m/>
    <m/>
    <m/>
    <m/>
    <m/>
    <m/>
    <m/>
    <m/>
    <m/>
    <m/>
    <m/>
    <m/>
    <s v="No"/>
    <m/>
    <m/>
    <m/>
    <m/>
    <m/>
    <x v="0"/>
    <s v="Muy importante"/>
    <s v="Muy importante"/>
    <s v="Muy importante"/>
    <s v="Importante"/>
    <s v="Muy importante"/>
    <s v="Muy importante"/>
    <s v="Muy importante"/>
    <s v="Ninguna"/>
    <m/>
    <x v="2"/>
    <x v="2"/>
    <x v="0"/>
    <x v="0"/>
    <x v="0"/>
    <x v="0"/>
    <x v="0"/>
    <x v="0"/>
    <x v="0"/>
    <x v="0"/>
    <x v="0"/>
    <x v="0"/>
    <m/>
    <s v="Dueño o propietario"/>
    <m/>
    <n v="15"/>
    <n v="34"/>
    <s v="Completo"/>
    <m/>
    <m/>
    <m/>
    <m/>
    <m/>
    <m/>
    <m/>
    <s v="5 a 10 personas ocupadas"/>
    <s v="5 a 10 personas ocupadas"/>
    <x v="2"/>
    <s v="Comercio"/>
    <x v="0"/>
    <x v="0"/>
    <x v="0"/>
    <x v="0"/>
    <x v="0"/>
    <x v="0"/>
    <x v="0"/>
    <x v="0"/>
    <x v="0"/>
    <x v="0"/>
    <x v="1"/>
    <x v="0"/>
    <x v="1"/>
    <x v="1"/>
    <x v="0"/>
    <x v="1"/>
    <x v="0"/>
    <x v="0"/>
    <x v="0"/>
    <x v="1"/>
    <x v="0"/>
    <x v="1"/>
    <x v="0"/>
    <x v="0"/>
    <x v="1"/>
    <x v="0"/>
    <x v="0"/>
    <s v="MECANICA AUTOTRIZ"/>
    <m/>
    <m/>
    <m/>
    <m/>
    <m/>
    <s v="AUTOMOTORES"/>
    <m/>
    <m/>
    <m/>
    <m/>
    <m/>
    <n v="8.2844036697247692"/>
    <x v="0"/>
    <x v="0"/>
    <x v="0"/>
    <x v="0"/>
    <x v="0"/>
    <s v="Total"/>
  </r>
  <r>
    <n v="165686"/>
    <x v="0"/>
    <x v="1"/>
    <s v="Capiatá"/>
    <n v="46302"/>
    <s v="VENTAS DE PRODUCTOS LACTEOS AL POR MAYOR"/>
    <s v="Comercio"/>
    <s v="Comercio"/>
    <s v="Medianas (31 a 50 personas ocupadas)"/>
    <n v="9082024"/>
    <n v="9"/>
    <s v="Agosto"/>
    <s v="Año Resultado Final"/>
    <n v="11"/>
    <n v="44"/>
    <n v="16082024"/>
    <n v="16"/>
    <s v="Agosto"/>
    <s v="Año Resultado Final"/>
    <n v="2000"/>
    <n v="23"/>
    <x v="2"/>
    <s v="VENTAS AL POR MAYOR DE PRODUCTOS LACTEOS"/>
    <s v="Comercio al por mayor de comestibles, excepto carnes"/>
    <s v="Único"/>
    <x v="0"/>
    <m/>
    <m/>
    <n v="48"/>
    <n v="48"/>
    <n v="43"/>
    <n v="5"/>
    <n v="482.2142857142851"/>
    <n v="56.071428571428498"/>
    <n v="0"/>
    <n v="0"/>
    <n v="134.57142857142838"/>
    <n v="0"/>
    <n v="291.57142857142816"/>
    <n v="0"/>
    <n v="0"/>
    <n v="0"/>
    <n v="33.642857142857096"/>
    <n v="78.499999999999901"/>
    <n v="0"/>
    <n v="0"/>
    <n v="538.28571428571354"/>
    <n v="48"/>
    <n v="0"/>
    <n v="0"/>
    <n v="12"/>
    <n v="0"/>
    <n v="26"/>
    <n v="0"/>
    <n v="0"/>
    <n v="0"/>
    <n v="3"/>
    <n v="7"/>
    <n v="0"/>
    <n v="0"/>
    <n v="48"/>
    <x v="1"/>
    <s v="Decisión del directorio/propietarios de la empresa"/>
    <m/>
    <x v="1"/>
    <m/>
    <m/>
    <x v="1"/>
    <s v="Decisión del directorio/propietarios de la empresa"/>
    <m/>
    <x v="0"/>
    <m/>
    <m/>
    <x v="0"/>
    <m/>
    <m/>
    <x v="1"/>
    <m/>
    <n v="5223"/>
    <s v="AYUDANTE DE VENDEDOR"/>
    <s v="Sí"/>
    <s v="No"/>
    <s v="No"/>
    <m/>
    <m/>
    <m/>
    <m/>
    <m/>
    <m/>
    <m/>
    <m/>
    <m/>
    <m/>
    <m/>
    <m/>
    <m/>
    <m/>
    <m/>
    <m/>
    <m/>
    <m/>
    <m/>
    <m/>
    <m/>
    <m/>
    <m/>
    <m/>
    <m/>
    <m/>
    <m/>
    <m/>
    <m/>
    <m/>
    <m/>
    <m/>
    <m/>
    <m/>
    <m/>
    <m/>
    <m/>
    <m/>
    <m/>
    <m/>
    <m/>
    <m/>
    <m/>
    <m/>
    <x v="0"/>
    <x v="0"/>
    <x v="0"/>
    <x v="0"/>
    <x v="0"/>
    <x v="1"/>
    <x v="0"/>
    <x v="1"/>
    <x v="1"/>
    <x v="0"/>
    <x v="1"/>
    <x v="1"/>
    <x v="1"/>
    <s v="PARA VENDEDOR MANEJAR CAMION Y FACTURACIÓN"/>
    <m/>
    <m/>
    <m/>
    <m/>
    <m/>
    <s v="Recomendaciones de trabajadores de la empresa u otros actores"/>
    <m/>
    <m/>
    <m/>
    <m/>
    <m/>
    <m/>
    <m/>
    <x v="0"/>
    <x v="0"/>
    <x v="0"/>
    <x v="0"/>
    <x v="0"/>
    <x v="0"/>
    <x v="0"/>
    <x v="1"/>
    <x v="0"/>
    <x v="0"/>
    <s v="Ninguna"/>
    <m/>
    <m/>
    <m/>
    <m/>
    <s v="Transformación de competencia"/>
    <m/>
    <x v="0"/>
    <m/>
    <s v="Transformación de competencia"/>
    <x v="0"/>
    <s v="Transformación de competencia"/>
    <m/>
    <m/>
    <x v="0"/>
    <x v="0"/>
    <x v="0"/>
    <x v="0"/>
    <x v="0"/>
    <x v="0"/>
    <m/>
    <m/>
    <x v="2"/>
    <s v="Poco probable"/>
    <s v="Poco probable"/>
    <s v="Poco probable"/>
    <s v="Probable"/>
    <s v="Probable"/>
    <x v="0"/>
    <s v="vendedor externo"/>
    <n v="3322"/>
    <n v="4"/>
    <n v="0"/>
    <n v="0"/>
    <n v="0"/>
    <n v="0"/>
    <s v="ayudante de vendedor"/>
    <n v="5223"/>
    <n v="4"/>
    <n v="0"/>
    <n v="0"/>
    <n v="0"/>
    <n v="0"/>
    <s v="AUXILIAR administrativo"/>
    <n v="4419"/>
    <n v="2"/>
    <n v="0"/>
    <n v="0"/>
    <n v="0"/>
    <n v="0"/>
    <s v="auxiliar contable"/>
    <n v="4311"/>
    <n v="1"/>
    <n v="0"/>
    <n v="0"/>
    <n v="0"/>
    <n v="0"/>
    <m/>
    <m/>
    <m/>
    <m/>
    <m/>
    <m/>
    <m/>
    <x v="0"/>
    <m/>
    <m/>
    <m/>
    <m/>
    <m/>
    <m/>
    <m/>
    <m/>
    <m/>
    <x v="0"/>
    <x v="0"/>
    <x v="1"/>
    <x v="1"/>
    <x v="1"/>
    <x v="0"/>
    <x v="0"/>
    <x v="0"/>
    <m/>
    <x v="0"/>
    <s v="CAPACITACIÓN ATENCION AL CLIENTE"/>
    <s v="Técnicas de recepción y atención al cliente"/>
    <s v="VENDEDOR EXTERNO"/>
    <n v="3322"/>
    <s v="CAPACITACIÓN ATENCION AL CLIENTE"/>
    <s v="Técnicas de recepción y atención al cliente"/>
    <s v="AYUDANTE DE VENDEDORES"/>
    <n v="5223"/>
    <m/>
    <m/>
    <m/>
    <m/>
    <m/>
    <m/>
    <m/>
    <m/>
    <m/>
    <m/>
    <m/>
    <m/>
    <m/>
    <m/>
    <m/>
    <m/>
    <s v="Si"/>
    <s v="No"/>
    <m/>
    <m/>
    <m/>
    <m/>
    <x v="0"/>
    <s v="Muy importante"/>
    <s v="Importante"/>
    <s v="Muy importante"/>
    <s v="Importante"/>
    <s v="Importante"/>
    <s v="Muy importante"/>
    <s v="Muy importante"/>
    <s v="Ninguna"/>
    <m/>
    <x v="0"/>
    <x v="1"/>
    <x v="0"/>
    <x v="0"/>
    <x v="0"/>
    <x v="0"/>
    <x v="1"/>
    <x v="1"/>
    <x v="0"/>
    <x v="1"/>
    <x v="0"/>
    <x v="0"/>
    <m/>
    <s v="Administrador/Contador"/>
    <m/>
    <n v="14"/>
    <n v="30"/>
    <s v="Completo"/>
    <m/>
    <m/>
    <m/>
    <m/>
    <m/>
    <m/>
    <m/>
    <s v="31 a 50 personas ocupadas"/>
    <s v="31 a 50 personas ocupadas"/>
    <x v="2"/>
    <s v="Comercio"/>
    <x v="0"/>
    <x v="0"/>
    <x v="0"/>
    <x v="0"/>
    <x v="1"/>
    <x v="0"/>
    <x v="0"/>
    <x v="0"/>
    <x v="0"/>
    <x v="0"/>
    <x v="1"/>
    <x v="1"/>
    <x v="1"/>
    <x v="1"/>
    <x v="0"/>
    <x v="0"/>
    <x v="0"/>
    <x v="0"/>
    <x v="0"/>
    <x v="1"/>
    <x v="1"/>
    <x v="1"/>
    <x v="1"/>
    <x v="0"/>
    <x v="0"/>
    <x v="0"/>
    <x v="0"/>
    <s v="ATENCIÓN AL CLIENTE, RECEPCIÓN"/>
    <s v="ATENCIÓN AL CLIENTE, RECEPCIÓN"/>
    <m/>
    <m/>
    <m/>
    <m/>
    <s v="ADMINISTRACIÓN Y GESTIÓN"/>
    <s v="ADMINISTRACIÓN Y GESTIÓN"/>
    <m/>
    <m/>
    <m/>
    <m/>
    <n v="11.214285714285699"/>
    <x v="1"/>
    <x v="1"/>
    <x v="0"/>
    <x v="0"/>
    <x v="0"/>
    <s v="Total"/>
  </r>
  <r>
    <n v="165776"/>
    <x v="0"/>
    <x v="1"/>
    <s v="Capiatá"/>
    <n v="85300"/>
    <s v="SERVICIO DE ENSEÑANZA SUPERIOR UNIVERSITARIA"/>
    <s v="Servicio"/>
    <s v="Servicios a los hogares"/>
    <s v="Medianas (31 a 50 personas ocupadas)"/>
    <n v="24062024"/>
    <n v="24"/>
    <s v="Junio"/>
    <s v="Año Resultado Final"/>
    <n v="11"/>
    <n v="53"/>
    <n v="26072024"/>
    <n v="26"/>
    <s v="Julio"/>
    <s v="Año Resultado Final"/>
    <n v="2009"/>
    <n v="14"/>
    <x v="0"/>
    <s v="SERVICIO DE ENSEÑANDA SUPERIOR UNIVERSITARIA"/>
    <s v="Enseñanza superior"/>
    <s v="Casa Matriz"/>
    <x v="1"/>
    <n v="3"/>
    <n v="1"/>
    <n v="47"/>
    <n v="35"/>
    <n v="9"/>
    <n v="26"/>
    <n v="47.172413793103473"/>
    <n v="136.27586206896558"/>
    <n v="0"/>
    <n v="0"/>
    <n v="0"/>
    <n v="0"/>
    <n v="15.724137931034491"/>
    <n v="0"/>
    <n v="5.2413793103448301"/>
    <n v="0"/>
    <n v="47.172413793103473"/>
    <n v="0"/>
    <n v="115.31034482758626"/>
    <n v="0"/>
    <n v="183.44827586206904"/>
    <n v="35"/>
    <n v="0"/>
    <n v="0"/>
    <n v="0"/>
    <n v="0"/>
    <n v="3"/>
    <n v="0"/>
    <n v="1"/>
    <n v="0"/>
    <n v="9"/>
    <n v="0"/>
    <n v="22"/>
    <n v="0"/>
    <n v="35"/>
    <x v="1"/>
    <s v="Decisión del directorio/propietarios de la empresa"/>
    <m/>
    <x v="1"/>
    <m/>
    <m/>
    <x v="0"/>
    <m/>
    <m/>
    <x v="0"/>
    <m/>
    <m/>
    <x v="0"/>
    <m/>
    <m/>
    <x v="1"/>
    <m/>
    <n v="4120"/>
    <s v="SECRETARIA"/>
    <s v="Sí"/>
    <s v="No"/>
    <s v="No"/>
    <m/>
    <m/>
    <m/>
    <m/>
    <m/>
    <m/>
    <m/>
    <m/>
    <m/>
    <m/>
    <m/>
    <m/>
    <m/>
    <m/>
    <m/>
    <m/>
    <m/>
    <m/>
    <m/>
    <m/>
    <m/>
    <m/>
    <m/>
    <m/>
    <m/>
    <m/>
    <m/>
    <m/>
    <m/>
    <m/>
    <m/>
    <m/>
    <m/>
    <m/>
    <m/>
    <m/>
    <m/>
    <m/>
    <m/>
    <m/>
    <m/>
    <m/>
    <m/>
    <m/>
    <x v="0"/>
    <x v="0"/>
    <x v="0"/>
    <x v="0"/>
    <x v="0"/>
    <x v="0"/>
    <x v="0"/>
    <x v="1"/>
    <x v="1"/>
    <x v="0"/>
    <x v="0"/>
    <x v="0"/>
    <x v="0"/>
    <m/>
    <m/>
    <m/>
    <m/>
    <m/>
    <m/>
    <s v="Recomendaciones de trabajadores de la empresa u otros actores"/>
    <m/>
    <m/>
    <m/>
    <m/>
    <s v="Banco de currículos de la empresa"/>
    <m/>
    <m/>
    <x v="0"/>
    <x v="0"/>
    <x v="0"/>
    <x v="1"/>
    <x v="0"/>
    <x v="1"/>
    <x v="0"/>
    <x v="0"/>
    <x v="1"/>
    <x v="1"/>
    <s v="Ninguna"/>
    <m/>
    <m/>
    <m/>
    <m/>
    <m/>
    <m/>
    <x v="1"/>
    <m/>
    <m/>
    <x v="1"/>
    <m/>
    <m/>
    <m/>
    <x v="1"/>
    <x v="1"/>
    <x v="1"/>
    <x v="1"/>
    <x v="1"/>
    <x v="1"/>
    <m/>
    <m/>
    <x v="2"/>
    <s v="Muy probable"/>
    <s v="Poco probable"/>
    <s v="Poco probable"/>
    <s v="Probable"/>
    <s v="Probable"/>
    <x v="2"/>
    <m/>
    <m/>
    <m/>
    <m/>
    <m/>
    <m/>
    <m/>
    <m/>
    <m/>
    <m/>
    <m/>
    <m/>
    <m/>
    <m/>
    <m/>
    <m/>
    <m/>
    <m/>
    <m/>
    <m/>
    <m/>
    <m/>
    <m/>
    <m/>
    <m/>
    <m/>
    <m/>
    <m/>
    <m/>
    <m/>
    <m/>
    <m/>
    <m/>
    <m/>
    <m/>
    <x v="0"/>
    <m/>
    <m/>
    <m/>
    <m/>
    <m/>
    <m/>
    <m/>
    <m/>
    <m/>
    <x v="0"/>
    <x v="1"/>
    <x v="1"/>
    <x v="0"/>
    <x v="0"/>
    <x v="0"/>
    <x v="0"/>
    <x v="0"/>
    <m/>
    <x v="0"/>
    <s v="MANEJO DE REDES SOCIALES PARA PUBLICIDAD"/>
    <s v="Social media y community manager"/>
    <s v="ASISTENTE MARKETING DIGITAL"/>
    <n v="3339"/>
    <m/>
    <m/>
    <m/>
    <m/>
    <m/>
    <m/>
    <m/>
    <m/>
    <m/>
    <m/>
    <m/>
    <m/>
    <m/>
    <m/>
    <m/>
    <m/>
    <m/>
    <m/>
    <m/>
    <m/>
    <s v="No"/>
    <m/>
    <m/>
    <m/>
    <m/>
    <m/>
    <x v="0"/>
    <s v="Muy importante"/>
    <s v="Muy importante"/>
    <s v="Importante"/>
    <s v="Importante"/>
    <s v="Importante"/>
    <s v="Importante"/>
    <s v="Muy importante"/>
    <s v="Ninguna"/>
    <m/>
    <x v="0"/>
    <x v="1"/>
    <x v="0"/>
    <x v="0"/>
    <x v="0"/>
    <x v="0"/>
    <x v="1"/>
    <x v="0"/>
    <x v="1"/>
    <x v="1"/>
    <x v="0"/>
    <x v="0"/>
    <m/>
    <s v="Gerente / Directivo"/>
    <m/>
    <n v="8"/>
    <n v="48"/>
    <s v="Completo"/>
    <m/>
    <m/>
    <m/>
    <m/>
    <m/>
    <m/>
    <m/>
    <s v="31 a 50 personas ocupadas"/>
    <s v="31 a 50 personas ocupadas"/>
    <x v="0"/>
    <s v="Servicios a los hogares"/>
    <x v="0"/>
    <x v="0"/>
    <x v="0"/>
    <x v="1"/>
    <x v="0"/>
    <x v="0"/>
    <x v="0"/>
    <x v="0"/>
    <x v="0"/>
    <x v="0"/>
    <x v="1"/>
    <x v="0"/>
    <x v="0"/>
    <x v="0"/>
    <x v="0"/>
    <x v="0"/>
    <x v="0"/>
    <x v="0"/>
    <x v="0"/>
    <x v="1"/>
    <x v="1"/>
    <x v="1"/>
    <x v="0"/>
    <x v="0"/>
    <x v="0"/>
    <x v="0"/>
    <x v="0"/>
    <s v="USO Y MANEJO DE REDES SOCIALES"/>
    <m/>
    <m/>
    <m/>
    <m/>
    <m/>
    <s v="TIC"/>
    <m/>
    <m/>
    <m/>
    <m/>
    <m/>
    <n v="5.2413793103448301"/>
    <x v="1"/>
    <x v="1"/>
    <x v="1"/>
    <x v="0"/>
    <x v="0"/>
    <s v="Total"/>
  </r>
  <r>
    <n v="166136"/>
    <x v="0"/>
    <x v="1"/>
    <s v="Capiatá"/>
    <n v="46620"/>
    <s v="VENTA AL POR MAYOR DE HIERRO"/>
    <s v="Comercio"/>
    <s v="Comercio"/>
    <s v="Pequeñas (11 a 30 personas ocupadas)"/>
    <n v="11072024"/>
    <n v="11"/>
    <s v="Julio"/>
    <s v="Año Resultado Final"/>
    <n v="8"/>
    <n v="16"/>
    <n v="11072024"/>
    <n v="11"/>
    <s v="Julio"/>
    <s v="Año Resultado Final"/>
    <n v="2012"/>
    <n v="11"/>
    <x v="0"/>
    <s v="VENTA AL POR MAYOR DE HIERRO"/>
    <s v="Comercio al por mayor de metales y minerales metalíferos"/>
    <s v="Casa Matriz"/>
    <x v="1"/>
    <n v="8"/>
    <n v="6"/>
    <n v="19"/>
    <n v="16"/>
    <n v="5"/>
    <n v="11"/>
    <n v="63.255813953488499"/>
    <n v="139.16279069767469"/>
    <n v="0"/>
    <n v="0"/>
    <n v="0"/>
    <n v="0"/>
    <n v="151.81395348837242"/>
    <n v="0"/>
    <n v="0"/>
    <n v="0"/>
    <n v="37.953488372093105"/>
    <n v="12.6511627906977"/>
    <n v="0"/>
    <n v="0"/>
    <n v="202.41860465116321"/>
    <n v="16"/>
    <n v="0"/>
    <n v="0"/>
    <n v="0"/>
    <n v="0"/>
    <n v="12"/>
    <n v="0"/>
    <n v="0"/>
    <n v="0"/>
    <n v="3"/>
    <n v="1"/>
    <n v="0"/>
    <n v="0"/>
    <n v="16"/>
    <x v="0"/>
    <m/>
    <m/>
    <x v="1"/>
    <m/>
    <m/>
    <x v="1"/>
    <s v="Decisión del directorio/propietarios de la empresa"/>
    <m/>
    <x v="0"/>
    <m/>
    <m/>
    <x v="0"/>
    <m/>
    <m/>
    <x v="1"/>
    <m/>
    <n v="5230"/>
    <s v="CAJERO"/>
    <s v="Sí"/>
    <s v="No"/>
    <s v="Sí"/>
    <n v="5223"/>
    <s v="ATENCION AL CLIENTE"/>
    <s v="Sí"/>
    <s v="No"/>
    <s v="Sí"/>
    <n v="5223"/>
    <s v="VENDEDOR DE SALON"/>
    <s v="Sí"/>
    <s v="No"/>
    <m/>
    <m/>
    <m/>
    <m/>
    <m/>
    <m/>
    <m/>
    <m/>
    <m/>
    <m/>
    <m/>
    <m/>
    <m/>
    <m/>
    <m/>
    <m/>
    <m/>
    <m/>
    <m/>
    <m/>
    <m/>
    <m/>
    <m/>
    <m/>
    <m/>
    <m/>
    <m/>
    <m/>
    <m/>
    <m/>
    <m/>
    <m/>
    <m/>
    <m/>
    <m/>
    <x v="0"/>
    <x v="0"/>
    <x v="0"/>
    <x v="0"/>
    <x v="1"/>
    <x v="0"/>
    <x v="0"/>
    <x v="1"/>
    <x v="0"/>
    <x v="0"/>
    <x v="1"/>
    <x v="1"/>
    <x v="0"/>
    <m/>
    <m/>
    <m/>
    <m/>
    <m/>
    <m/>
    <s v="Recomendaciones de trabajadores de la empresa u otros actores"/>
    <m/>
    <m/>
    <m/>
    <m/>
    <s v="Banco de currículos de la empresa"/>
    <m/>
    <m/>
    <x v="0"/>
    <x v="0"/>
    <x v="0"/>
    <x v="1"/>
    <x v="0"/>
    <x v="0"/>
    <x v="0"/>
    <x v="0"/>
    <x v="1"/>
    <x v="2"/>
    <s v="Ninguna"/>
    <m/>
    <m/>
    <m/>
    <m/>
    <m/>
    <m/>
    <x v="0"/>
    <m/>
    <m/>
    <x v="1"/>
    <m/>
    <m/>
    <m/>
    <x v="0"/>
    <x v="1"/>
    <x v="1"/>
    <x v="1"/>
    <x v="1"/>
    <x v="0"/>
    <m/>
    <m/>
    <x v="1"/>
    <s v="Probable"/>
    <s v="Poco probable"/>
    <s v="Poco probable"/>
    <s v="Poco probable"/>
    <s v="Muy probable"/>
    <x v="0"/>
    <s v="atencion al cliente"/>
    <n v="5223"/>
    <n v="1"/>
    <n v="0"/>
    <n v="0"/>
    <n v="0"/>
    <n v="0"/>
    <s v="vendedor de salón"/>
    <n v="5223"/>
    <n v="1"/>
    <n v="0"/>
    <n v="0"/>
    <n v="0"/>
    <n v="0"/>
    <s v="cajero"/>
    <n v="5230"/>
    <n v="1"/>
    <n v="0"/>
    <n v="0"/>
    <n v="0"/>
    <n v="0"/>
    <s v="estibador"/>
    <n v="9333"/>
    <n v="1"/>
    <n v="1"/>
    <n v="1"/>
    <n v="1"/>
    <n v="0"/>
    <m/>
    <m/>
    <m/>
    <m/>
    <m/>
    <m/>
    <m/>
    <x v="0"/>
    <m/>
    <m/>
    <m/>
    <m/>
    <m/>
    <m/>
    <m/>
    <m/>
    <m/>
    <x v="0"/>
    <x v="0"/>
    <x v="0"/>
    <x v="0"/>
    <x v="1"/>
    <x v="1"/>
    <x v="0"/>
    <x v="0"/>
    <m/>
    <x v="0"/>
    <s v="TECNICAS DE ATENCION AL CLIENTE COMO ABORDAR (TRATO)"/>
    <s v="Técnicas de recepción y atención al cliente"/>
    <s v="ATENCIÓN AL CLIENTE"/>
    <n v="5223"/>
    <s v="TECNICAS DE VENTAS"/>
    <s v="Técnicas de ventas"/>
    <s v="VENDEDORES DE SALON"/>
    <n v="5223"/>
    <s v="MANEJO DE EXCEL AVANZADO"/>
    <s v="Microsoft Excel básico y avanzado"/>
    <s v="CAJERO"/>
    <n v="5230"/>
    <m/>
    <m/>
    <m/>
    <m/>
    <m/>
    <m/>
    <m/>
    <m/>
    <m/>
    <m/>
    <m/>
    <m/>
    <s v="Si"/>
    <s v="Si"/>
    <s v="No"/>
    <m/>
    <m/>
    <m/>
    <x v="3"/>
    <s v="Importante"/>
    <s v="Importante"/>
    <s v="Importante"/>
    <s v="Muy importante"/>
    <s v="Importante"/>
    <s v="Muy importante"/>
    <s v="Muy importante"/>
    <s v="Ninguna"/>
    <m/>
    <x v="2"/>
    <x v="2"/>
    <x v="0"/>
    <x v="0"/>
    <x v="0"/>
    <x v="0"/>
    <x v="1"/>
    <x v="0"/>
    <x v="0"/>
    <x v="0"/>
    <x v="0"/>
    <x v="0"/>
    <m/>
    <s v="Administrador/Contador"/>
    <m/>
    <n v="9"/>
    <n v="11"/>
    <s v="Completo"/>
    <m/>
    <m/>
    <m/>
    <m/>
    <m/>
    <m/>
    <m/>
    <s v="11 a 30 personas ocupadas"/>
    <s v="11 a 30 personas ocupadas"/>
    <x v="2"/>
    <s v="Comercio"/>
    <x v="0"/>
    <x v="0"/>
    <x v="0"/>
    <x v="0"/>
    <x v="1"/>
    <x v="0"/>
    <x v="0"/>
    <x v="0"/>
    <x v="0"/>
    <x v="0"/>
    <x v="1"/>
    <x v="0"/>
    <x v="0"/>
    <x v="1"/>
    <x v="0"/>
    <x v="0"/>
    <x v="0"/>
    <x v="1"/>
    <x v="0"/>
    <x v="1"/>
    <x v="0"/>
    <x v="1"/>
    <x v="1"/>
    <x v="0"/>
    <x v="0"/>
    <x v="0"/>
    <x v="0"/>
    <s v="ATENCIÓN AL CLIENTE, RECEPCIÓN"/>
    <s v="VENTA"/>
    <s v="OFIMATICA"/>
    <m/>
    <m/>
    <m/>
    <s v="ADMINISTRACIÓN Y GESTIÓN"/>
    <s v="ADMINISTRACIÓN Y GESTIÓN"/>
    <s v="TIC"/>
    <m/>
    <m/>
    <m/>
    <n v="12.6511627906977"/>
    <x v="1"/>
    <x v="1"/>
    <x v="0"/>
    <x v="0"/>
    <x v="0"/>
    <s v="Total"/>
  </r>
  <r>
    <n v="166412"/>
    <x v="0"/>
    <x v="1"/>
    <s v="Capiatá"/>
    <n v="58110"/>
    <s v="ACTIVIDADES DE EDITORIAL DE LIBROS"/>
    <s v="Servicio"/>
    <s v="Telecomunicaciones"/>
    <s v="Micro (5 a 10 personas ocupadas)"/>
    <n v="21062024"/>
    <n v="21"/>
    <s v="Junio"/>
    <s v="Año Resultado Final"/>
    <n v="11"/>
    <n v="13"/>
    <n v="21062024"/>
    <n v="21"/>
    <s v="Junio"/>
    <s v="Año Resultado Final"/>
    <n v="2003"/>
    <n v="20"/>
    <x v="2"/>
    <s v="EDICION DE LIBROS DIDACTICOS"/>
    <s v="Edición de libros, incluso integrada a la impresión"/>
    <s v="Único"/>
    <x v="0"/>
    <m/>
    <m/>
    <n v="7"/>
    <n v="7"/>
    <n v="6"/>
    <n v="1"/>
    <n v="20.367567567567541"/>
    <n v="3.3945945945945901"/>
    <n v="0"/>
    <n v="0"/>
    <n v="0"/>
    <n v="0"/>
    <n v="16.972972972972951"/>
    <n v="0"/>
    <n v="0"/>
    <n v="0"/>
    <n v="0"/>
    <n v="3.3945945945945901"/>
    <n v="3.3945945945945901"/>
    <n v="0"/>
    <n v="23.762162162162131"/>
    <n v="7"/>
    <n v="0"/>
    <n v="0"/>
    <n v="0"/>
    <n v="0"/>
    <n v="5"/>
    <n v="0"/>
    <n v="0"/>
    <n v="0"/>
    <n v="0"/>
    <n v="1"/>
    <n v="1"/>
    <n v="0"/>
    <n v="7"/>
    <x v="0"/>
    <m/>
    <m/>
    <x v="1"/>
    <m/>
    <m/>
    <x v="0"/>
    <m/>
    <m/>
    <x v="0"/>
    <m/>
    <m/>
    <x v="0"/>
    <m/>
    <m/>
    <x v="0"/>
    <m/>
    <m/>
    <m/>
    <m/>
    <m/>
    <m/>
    <m/>
    <m/>
    <m/>
    <m/>
    <m/>
    <m/>
    <m/>
    <m/>
    <m/>
    <m/>
    <m/>
    <m/>
    <m/>
    <m/>
    <m/>
    <m/>
    <m/>
    <m/>
    <m/>
    <m/>
    <m/>
    <m/>
    <m/>
    <m/>
    <m/>
    <m/>
    <m/>
    <m/>
    <m/>
    <m/>
    <m/>
    <m/>
    <m/>
    <m/>
    <m/>
    <m/>
    <m/>
    <m/>
    <m/>
    <m/>
    <m/>
    <m/>
    <m/>
    <m/>
    <x v="0"/>
    <x v="0"/>
    <x v="0"/>
    <x v="0"/>
    <x v="1"/>
    <x v="0"/>
    <x v="0"/>
    <x v="1"/>
    <x v="1"/>
    <x v="0"/>
    <x v="0"/>
    <x v="1"/>
    <x v="0"/>
    <m/>
    <m/>
    <m/>
    <s v="Redes sociales de la empresa (Facebook, Twitter, Instagram, etc)"/>
    <m/>
    <m/>
    <s v="Recomendaciones de trabajadores de la empresa u otros actores"/>
    <m/>
    <m/>
    <m/>
    <s v="Contactos personales del empleador"/>
    <m/>
    <m/>
    <m/>
    <x v="0"/>
    <x v="0"/>
    <x v="0"/>
    <x v="0"/>
    <x v="0"/>
    <x v="1"/>
    <x v="0"/>
    <x v="1"/>
    <x v="0"/>
    <x v="0"/>
    <s v="Ninguna"/>
    <m/>
    <m/>
    <m/>
    <m/>
    <s v="Transformación de competencia"/>
    <m/>
    <x v="1"/>
    <m/>
    <s v="Transformación de competencia"/>
    <x v="2"/>
    <s v="Transformación de competencia"/>
    <m/>
    <m/>
    <x v="0"/>
    <x v="1"/>
    <x v="1"/>
    <x v="1"/>
    <x v="1"/>
    <x v="1"/>
    <m/>
    <m/>
    <x v="1"/>
    <s v="Poco probable"/>
    <s v="Poco probable"/>
    <s v="Probable"/>
    <s v="Muy probable"/>
    <s v="Muy probable"/>
    <x v="0"/>
    <s v="VENDEDORES EXTERNOS"/>
    <n v="3322"/>
    <n v="10"/>
    <n v="3"/>
    <n v="3"/>
    <n v="3"/>
    <n v="3"/>
    <s v="DEPOSITERO"/>
    <n v="4321"/>
    <n v="2"/>
    <n v="1"/>
    <n v="1"/>
    <n v="1"/>
    <n v="1"/>
    <s v="AUXILIAR CONTABLE"/>
    <n v="4311"/>
    <n v="1"/>
    <n v="0"/>
    <n v="0"/>
    <n v="0"/>
    <n v="0"/>
    <s v="Diagramador"/>
    <n v="2641"/>
    <n v="1"/>
    <n v="1"/>
    <n v="1"/>
    <n v="1"/>
    <n v="1"/>
    <m/>
    <m/>
    <m/>
    <m/>
    <m/>
    <m/>
    <m/>
    <x v="0"/>
    <m/>
    <m/>
    <m/>
    <m/>
    <m/>
    <m/>
    <m/>
    <m/>
    <m/>
    <x v="0"/>
    <x v="0"/>
    <x v="0"/>
    <x v="0"/>
    <x v="1"/>
    <x v="1"/>
    <x v="0"/>
    <x v="0"/>
    <m/>
    <x v="0"/>
    <s v="TECNICA DE VENTA"/>
    <s v="Técnicas de ventas"/>
    <s v="VENDEDOR EXTERNO"/>
    <n v="3322"/>
    <m/>
    <m/>
    <m/>
    <m/>
    <m/>
    <m/>
    <m/>
    <m/>
    <m/>
    <m/>
    <m/>
    <m/>
    <m/>
    <m/>
    <m/>
    <m/>
    <m/>
    <m/>
    <m/>
    <m/>
    <s v="No"/>
    <m/>
    <m/>
    <m/>
    <m/>
    <m/>
    <x v="0"/>
    <s v="Muy importante"/>
    <s v="Muy importante"/>
    <s v="Muy importante"/>
    <s v="Muy importante"/>
    <s v="Muy importante"/>
    <s v="Importante"/>
    <s v="Muy importante"/>
    <s v="Ninguna"/>
    <m/>
    <x v="2"/>
    <x v="2"/>
    <x v="0"/>
    <x v="1"/>
    <x v="0"/>
    <x v="0"/>
    <x v="1"/>
    <x v="1"/>
    <x v="1"/>
    <x v="1"/>
    <x v="1"/>
    <x v="0"/>
    <m/>
    <s v="Dueño o propietario"/>
    <m/>
    <n v="19"/>
    <n v="5"/>
    <s v="Completo"/>
    <m/>
    <m/>
    <m/>
    <m/>
    <m/>
    <m/>
    <s v="CON SINAFOCAL NO CONSIDERARIA TRABAJAR PORQUE SE DEJA A MEDIA LAS CAPACITACIONES MENCIONO"/>
    <s v="5 a 10 personas ocupadas"/>
    <s v="5 a 10 personas ocupadas"/>
    <x v="0"/>
    <s v="Telecomunicaciones"/>
    <x v="0"/>
    <x v="0"/>
    <x v="0"/>
    <x v="0"/>
    <x v="0"/>
    <x v="0"/>
    <x v="0"/>
    <x v="0"/>
    <x v="0"/>
    <x v="0"/>
    <x v="0"/>
    <x v="1"/>
    <x v="1"/>
    <x v="0"/>
    <x v="0"/>
    <x v="0"/>
    <x v="0"/>
    <x v="0"/>
    <x v="0"/>
    <x v="1"/>
    <x v="1"/>
    <x v="1"/>
    <x v="0"/>
    <x v="0"/>
    <x v="0"/>
    <x v="0"/>
    <x v="0"/>
    <s v="VENTA"/>
    <m/>
    <m/>
    <m/>
    <m/>
    <m/>
    <s v="ADMINISTRACIÓN Y GESTIÓN"/>
    <m/>
    <m/>
    <m/>
    <m/>
    <m/>
    <n v="3.3945945945945901"/>
    <x v="0"/>
    <x v="0"/>
    <x v="0"/>
    <x v="0"/>
    <x v="0"/>
    <s v="Total"/>
  </r>
  <r>
    <n v="166430"/>
    <x v="0"/>
    <x v="1"/>
    <s v="Capiatá"/>
    <n v="46201"/>
    <s v="VENTA AL POR MAYOR DE TABACO EN ESTADO NATURAL"/>
    <s v="Comercio"/>
    <s v="Comercio"/>
    <s v="Grandes (con 51 o más personas ocupadas)"/>
    <n v="19082024"/>
    <n v="19"/>
    <s v="Agosto"/>
    <s v="Año Resultado Final"/>
    <n v="6"/>
    <n v="51"/>
    <n v="21082024"/>
    <n v="21"/>
    <s v="Agosto"/>
    <s v="Año Resultado Final"/>
    <n v="1971"/>
    <n v="52"/>
    <x v="1"/>
    <s v="COMERCIO AL POR MAYOR DE TABACO EN ESTADO NATURAL"/>
    <s v="Comercio al por mayor de materias primas agrícolas"/>
    <s v="Único"/>
    <x v="0"/>
    <m/>
    <m/>
    <n v="70"/>
    <n v="70"/>
    <n v="20"/>
    <n v="50"/>
    <n v="90.625"/>
    <n v="226.5625"/>
    <n v="0"/>
    <n v="0"/>
    <n v="181.25"/>
    <n v="0"/>
    <n v="90.625"/>
    <n v="0"/>
    <n v="0"/>
    <n v="0"/>
    <n v="45.3125"/>
    <n v="0"/>
    <n v="0"/>
    <n v="0"/>
    <n v="317.1875"/>
    <n v="70"/>
    <n v="0"/>
    <n v="0"/>
    <n v="40"/>
    <n v="0"/>
    <n v="20"/>
    <n v="0"/>
    <n v="0"/>
    <n v="0"/>
    <n v="10"/>
    <n v="0"/>
    <n v="0"/>
    <n v="0"/>
    <n v="70"/>
    <x v="0"/>
    <m/>
    <m/>
    <x v="1"/>
    <m/>
    <m/>
    <x v="0"/>
    <m/>
    <m/>
    <x v="0"/>
    <m/>
    <m/>
    <x v="0"/>
    <m/>
    <m/>
    <x v="1"/>
    <m/>
    <n v="7516"/>
    <s v="CLASIFICADOR Y CORTADOR DE TABACO"/>
    <s v="Sí"/>
    <s v="No"/>
    <s v="No"/>
    <m/>
    <m/>
    <m/>
    <m/>
    <m/>
    <m/>
    <m/>
    <m/>
    <m/>
    <m/>
    <m/>
    <m/>
    <m/>
    <m/>
    <m/>
    <m/>
    <m/>
    <m/>
    <m/>
    <m/>
    <m/>
    <m/>
    <m/>
    <m/>
    <m/>
    <m/>
    <m/>
    <m/>
    <m/>
    <m/>
    <m/>
    <m/>
    <m/>
    <m/>
    <m/>
    <m/>
    <m/>
    <m/>
    <m/>
    <m/>
    <m/>
    <m/>
    <m/>
    <m/>
    <x v="1"/>
    <x v="0"/>
    <x v="0"/>
    <x v="1"/>
    <x v="0"/>
    <x v="1"/>
    <x v="0"/>
    <x v="0"/>
    <x v="0"/>
    <x v="0"/>
    <x v="1"/>
    <x v="1"/>
    <x v="0"/>
    <m/>
    <m/>
    <m/>
    <m/>
    <m/>
    <m/>
    <s v="Recomendaciones de trabajadores de la empresa u otros actores"/>
    <m/>
    <m/>
    <m/>
    <m/>
    <m/>
    <s v="Otra"/>
    <s v="ATRAVES DEL SINDICATO DE CORDILLERANA"/>
    <x v="0"/>
    <x v="0"/>
    <x v="0"/>
    <x v="1"/>
    <x v="0"/>
    <x v="1"/>
    <x v="0"/>
    <x v="0"/>
    <x v="0"/>
    <x v="1"/>
    <s v="Ninguna"/>
    <m/>
    <m/>
    <m/>
    <m/>
    <m/>
    <m/>
    <x v="1"/>
    <m/>
    <m/>
    <x v="0"/>
    <m/>
    <m/>
    <m/>
    <x v="1"/>
    <x v="1"/>
    <x v="1"/>
    <x v="1"/>
    <x v="0"/>
    <x v="1"/>
    <m/>
    <m/>
    <x v="2"/>
    <s v="Poco probable"/>
    <s v="Poco probable"/>
    <s v="Poco probable"/>
    <s v="Poco probable"/>
    <s v="Probable"/>
    <x v="2"/>
    <m/>
    <m/>
    <m/>
    <m/>
    <m/>
    <m/>
    <m/>
    <m/>
    <m/>
    <m/>
    <m/>
    <m/>
    <m/>
    <m/>
    <m/>
    <m/>
    <m/>
    <m/>
    <m/>
    <m/>
    <m/>
    <m/>
    <m/>
    <m/>
    <m/>
    <m/>
    <m/>
    <m/>
    <m/>
    <m/>
    <m/>
    <m/>
    <m/>
    <m/>
    <m/>
    <x v="0"/>
    <m/>
    <m/>
    <m/>
    <m/>
    <m/>
    <m/>
    <m/>
    <m/>
    <m/>
    <x v="0"/>
    <x v="0"/>
    <x v="0"/>
    <x v="0"/>
    <x v="1"/>
    <x v="1"/>
    <x v="0"/>
    <x v="0"/>
    <m/>
    <x v="0"/>
    <s v="CAPACITACIÓN DE TECNICO EN ELECTRICIDAD DE MAQUINARIAS( SERIA EL ELEVADOR ,EL QUE TRANSLADA EL TABACO AL CAMION)"/>
    <s v="Electricidad"/>
    <s v="ENCARGADO DE MANTENIMIENTO"/>
    <n v="7233"/>
    <m/>
    <m/>
    <m/>
    <m/>
    <m/>
    <m/>
    <m/>
    <m/>
    <m/>
    <m/>
    <m/>
    <m/>
    <m/>
    <m/>
    <m/>
    <m/>
    <m/>
    <m/>
    <m/>
    <m/>
    <s v="No"/>
    <m/>
    <m/>
    <m/>
    <m/>
    <m/>
    <x v="0"/>
    <s v="Muy importante"/>
    <s v="Importante"/>
    <s v="Muy importante"/>
    <s v="Muy importante"/>
    <s v="Importante"/>
    <s v="Muy importante"/>
    <s v="Muy importante"/>
    <s v="Ninguna"/>
    <m/>
    <x v="0"/>
    <x v="2"/>
    <x v="0"/>
    <x v="0"/>
    <x v="0"/>
    <x v="0"/>
    <x v="0"/>
    <x v="0"/>
    <x v="0"/>
    <x v="0"/>
    <x v="0"/>
    <x v="0"/>
    <m/>
    <s v="Administrador/Contador"/>
    <m/>
    <n v="6"/>
    <n v="50"/>
    <s v="Completo"/>
    <m/>
    <m/>
    <m/>
    <m/>
    <m/>
    <m/>
    <m/>
    <s v="51 y más personas ocupadas"/>
    <s v="51 y más personas ocupadas"/>
    <x v="2"/>
    <s v="Comercio"/>
    <x v="0"/>
    <x v="0"/>
    <x v="0"/>
    <x v="0"/>
    <x v="0"/>
    <x v="0"/>
    <x v="1"/>
    <x v="0"/>
    <x v="0"/>
    <x v="0"/>
    <x v="1"/>
    <x v="0"/>
    <x v="0"/>
    <x v="0"/>
    <x v="0"/>
    <x v="0"/>
    <x v="0"/>
    <x v="0"/>
    <x v="0"/>
    <x v="1"/>
    <x v="0"/>
    <x v="1"/>
    <x v="0"/>
    <x v="0"/>
    <x v="1"/>
    <x v="0"/>
    <x v="0"/>
    <s v="ELECTRICIDAD Y ELECTRONICA"/>
    <m/>
    <m/>
    <m/>
    <m/>
    <m/>
    <s v="ELECTRICIDAD Y ELECTRONICA"/>
    <m/>
    <m/>
    <m/>
    <m/>
    <m/>
    <n v="4.53125"/>
    <x v="1"/>
    <x v="1"/>
    <x v="0"/>
    <x v="0"/>
    <x v="0"/>
    <s v="Total"/>
  </r>
  <r>
    <n v="166486"/>
    <x v="0"/>
    <x v="1"/>
    <s v="Capiatá"/>
    <n v="10103"/>
    <s v="ELABORACION DE EMBUTIDOS"/>
    <s v="Industria"/>
    <s v="Manufactura"/>
    <s v="Micro (5 a 10 personas ocupadas)"/>
    <n v="30072024"/>
    <n v="30"/>
    <s v="Julio"/>
    <s v="Año Resultado Final"/>
    <n v="11"/>
    <n v="30"/>
    <n v="30072024"/>
    <n v="30"/>
    <s v="Julio"/>
    <s v="Año Resultado Final"/>
    <n v="1980"/>
    <n v="43"/>
    <x v="1"/>
    <s v="ELABORACION DE EMBUTIDOS"/>
    <s v="Elaboración de fiambres y embutidos"/>
    <s v="Único"/>
    <x v="0"/>
    <m/>
    <m/>
    <n v="20"/>
    <n v="20"/>
    <n v="15"/>
    <n v="5"/>
    <n v="57.087378640776748"/>
    <n v="19.029126213592249"/>
    <n v="0"/>
    <n v="0"/>
    <n v="3.8058252427184498"/>
    <n v="0"/>
    <n v="53.2815533980583"/>
    <n v="0"/>
    <n v="0"/>
    <n v="0"/>
    <n v="11.417475728155349"/>
    <n v="7.6116504854368996"/>
    <n v="0"/>
    <n v="0"/>
    <n v="76.116504854368998"/>
    <n v="20"/>
    <n v="0"/>
    <n v="0"/>
    <n v="1"/>
    <n v="0"/>
    <n v="14"/>
    <n v="0"/>
    <n v="0"/>
    <n v="0"/>
    <n v="3"/>
    <n v="2"/>
    <n v="0"/>
    <n v="0"/>
    <n v="20"/>
    <x v="0"/>
    <m/>
    <m/>
    <x v="1"/>
    <m/>
    <m/>
    <x v="0"/>
    <m/>
    <m/>
    <x v="1"/>
    <s v="Decisión del directorio/propietarios de la empresa"/>
    <m/>
    <x v="0"/>
    <m/>
    <m/>
    <x v="1"/>
    <m/>
    <n v="8160"/>
    <s v="AYUDANTE DE ELABORACION DE EMBUTIDOS"/>
    <s v="Sí"/>
    <s v="No"/>
    <s v="Sí"/>
    <n v="8332"/>
    <s v="CHOFER DE REPARTO"/>
    <s v="Sí"/>
    <s v="No"/>
    <s v="No"/>
    <m/>
    <m/>
    <m/>
    <m/>
    <m/>
    <m/>
    <m/>
    <m/>
    <m/>
    <m/>
    <m/>
    <m/>
    <m/>
    <m/>
    <m/>
    <m/>
    <m/>
    <m/>
    <m/>
    <m/>
    <m/>
    <m/>
    <m/>
    <m/>
    <m/>
    <m/>
    <m/>
    <m/>
    <m/>
    <m/>
    <m/>
    <m/>
    <m/>
    <m/>
    <m/>
    <m/>
    <m/>
    <m/>
    <m/>
    <x v="0"/>
    <x v="0"/>
    <x v="0"/>
    <x v="0"/>
    <x v="1"/>
    <x v="1"/>
    <x v="0"/>
    <x v="1"/>
    <x v="1"/>
    <x v="0"/>
    <x v="0"/>
    <x v="1"/>
    <x v="0"/>
    <m/>
    <m/>
    <m/>
    <m/>
    <m/>
    <m/>
    <s v="Recomendaciones de trabajadores de la empresa u otros actores"/>
    <m/>
    <m/>
    <m/>
    <s v="Contactos personales del empleador"/>
    <s v="Banco de currículos de la empresa"/>
    <m/>
    <m/>
    <x v="0"/>
    <x v="0"/>
    <x v="0"/>
    <x v="1"/>
    <x v="0"/>
    <x v="1"/>
    <x v="0"/>
    <x v="1"/>
    <x v="0"/>
    <x v="2"/>
    <s v="Ninguna"/>
    <m/>
    <m/>
    <m/>
    <m/>
    <m/>
    <m/>
    <x v="1"/>
    <m/>
    <s v="Ambos"/>
    <x v="2"/>
    <m/>
    <m/>
    <m/>
    <x v="1"/>
    <x v="0"/>
    <x v="0"/>
    <x v="0"/>
    <x v="0"/>
    <x v="0"/>
    <m/>
    <m/>
    <x v="1"/>
    <s v="Probable"/>
    <s v="Poco probable"/>
    <s v="Probable"/>
    <s v="Probable"/>
    <s v="Probable"/>
    <x v="0"/>
    <s v="tecnico informatico"/>
    <n v="3511"/>
    <n v="1"/>
    <n v="0"/>
    <n v="0"/>
    <n v="0"/>
    <n v="0"/>
    <s v="auxiliar de informatica"/>
    <n v="3511"/>
    <n v="1"/>
    <n v="0"/>
    <n v="0"/>
    <n v="0"/>
    <n v="0"/>
    <s v="OPERARIO DE MAQUINA ENVASADORA DE EMBUTIDOS"/>
    <n v="8183"/>
    <n v="1"/>
    <n v="0"/>
    <n v="0"/>
    <n v="0"/>
    <n v="0"/>
    <s v="cocinero"/>
    <n v="5120"/>
    <n v="1"/>
    <n v="1"/>
    <n v="1"/>
    <n v="0"/>
    <n v="0"/>
    <s v="ahumadero"/>
    <n v="7511"/>
    <n v="1"/>
    <n v="1"/>
    <n v="0"/>
    <n v="0"/>
    <n v="0"/>
    <x v="0"/>
    <m/>
    <m/>
    <m/>
    <m/>
    <m/>
    <m/>
    <m/>
    <m/>
    <m/>
    <x v="0"/>
    <x v="0"/>
    <x v="0"/>
    <x v="0"/>
    <x v="1"/>
    <x v="1"/>
    <x v="0"/>
    <x v="0"/>
    <m/>
    <x v="0"/>
    <s v="REPARACION DE CAMARA FRIGORIFICA (REFRIGERACION)"/>
    <s v="Técnicas de refrigeracion y climatización"/>
    <s v="TECNICO EN MANTENIMIENTO DE MAQUINARIAS"/>
    <n v="7233"/>
    <s v="MANIPULACION DE PRODUCTOS ALIMENTICIOS"/>
    <s v="Manipulación de alimentos"/>
    <s v="ENCARGADO DE PRODUCCION"/>
    <n v="3122"/>
    <s v="ATENCION L CLIENTE"/>
    <s v="Técnicas de recepción y atención al cliente"/>
    <s v="VENDEDOR DE SALON"/>
    <n v="5223"/>
    <s v="FACTURACION"/>
    <s v="Facturación electrónica"/>
    <s v="CAJERA"/>
    <n v="5230"/>
    <m/>
    <m/>
    <m/>
    <m/>
    <m/>
    <m/>
    <m/>
    <m/>
    <s v="Si"/>
    <s v="Si"/>
    <s v="Si"/>
    <s v="No"/>
    <m/>
    <m/>
    <x v="0"/>
    <s v="Importante"/>
    <s v="Importante"/>
    <s v="Importante"/>
    <s v="Importante"/>
    <s v="Importante"/>
    <s v="Muy importante"/>
    <s v="Muy importante"/>
    <s v="Ninguna"/>
    <m/>
    <x v="2"/>
    <x v="1"/>
    <x v="0"/>
    <x v="1"/>
    <x v="2"/>
    <x v="2"/>
    <x v="1"/>
    <x v="1"/>
    <x v="0"/>
    <x v="1"/>
    <x v="0"/>
    <x v="0"/>
    <m/>
    <s v="Dueño o propietario"/>
    <m/>
    <n v="18"/>
    <n v="35"/>
    <s v="Completo"/>
    <m/>
    <m/>
    <m/>
    <m/>
    <m/>
    <m/>
    <m/>
    <s v="11 a 30 personas ocupadas"/>
    <s v="11 a 30 personas ocupadas"/>
    <x v="1"/>
    <s v="Manufactura"/>
    <x v="0"/>
    <x v="0"/>
    <x v="0"/>
    <x v="0"/>
    <x v="0"/>
    <x v="0"/>
    <x v="0"/>
    <x v="1"/>
    <x v="0"/>
    <x v="0"/>
    <x v="1"/>
    <x v="1"/>
    <x v="0"/>
    <x v="1"/>
    <x v="0"/>
    <x v="1"/>
    <x v="1"/>
    <x v="0"/>
    <x v="0"/>
    <x v="1"/>
    <x v="1"/>
    <x v="1"/>
    <x v="1"/>
    <x v="0"/>
    <x v="1"/>
    <x v="0"/>
    <x v="0"/>
    <s v="ELECTRICIDAD Y ELECTRONICA"/>
    <s v="MANIPULACION DE ALIMENTOS"/>
    <s v="ATENCIÓN AL CLIENTE, RECEPCIÓN"/>
    <s v="CONTABILIDAD Y AUDITORIA"/>
    <m/>
    <m/>
    <s v="ELECTRICIDAD Y ELECTRONICA"/>
    <s v="ALIMENTOS"/>
    <s v="ADMINISTRACIÓN Y GESTIÓN"/>
    <s v="ADMINISTRACIÓN Y GESTIÓN"/>
    <m/>
    <m/>
    <n v="3.8058252427184498"/>
    <x v="1"/>
    <x v="1"/>
    <x v="0"/>
    <x v="0"/>
    <x v="0"/>
    <s v="Total"/>
  </r>
  <r>
    <n v="166579"/>
    <x v="0"/>
    <x v="1"/>
    <s v="Capiatá"/>
    <n v="16220"/>
    <s v="FABRICACION DE ABERTURAS DE MADERAS PARA LA CONSTRUCCION"/>
    <s v="Industria"/>
    <s v="Manufactura"/>
    <s v="Grandes (con 51 o más personas ocupadas)"/>
    <n v="9082024"/>
    <n v="9"/>
    <s v="Agosto"/>
    <s v="Año Resultado Final"/>
    <n v="13"/>
    <n v="16"/>
    <n v="12082024"/>
    <n v="12"/>
    <s v="Agosto"/>
    <s v="Año Resultado Final"/>
    <n v="1945"/>
    <n v="78"/>
    <x v="1"/>
    <s v="FABRICACIÓN DE PALETS"/>
    <s v="Fabricación de otros productos de madera n.c.p.; fabricación de artículos de corcho, paja y materiales trenzables"/>
    <s v="Único"/>
    <x v="0"/>
    <m/>
    <m/>
    <n v="69"/>
    <n v="69"/>
    <n v="62"/>
    <n v="7"/>
    <n v="167.62962962962942"/>
    <n v="18.925925925925903"/>
    <n v="0"/>
    <n v="0"/>
    <n v="0"/>
    <n v="0"/>
    <n v="178.4444444444442"/>
    <n v="0"/>
    <n v="0"/>
    <n v="0"/>
    <n v="8.1111111111111001"/>
    <n v="0"/>
    <n v="0"/>
    <n v="0"/>
    <n v="186.55555555555532"/>
    <n v="69"/>
    <n v="0"/>
    <n v="0"/>
    <n v="0"/>
    <n v="0"/>
    <n v="66"/>
    <n v="0"/>
    <n v="0"/>
    <n v="0"/>
    <n v="3"/>
    <n v="0"/>
    <n v="0"/>
    <n v="0"/>
    <n v="69"/>
    <x v="0"/>
    <m/>
    <m/>
    <x v="0"/>
    <s v="Contrato de aprendizaje (Código laboral y Resolución N° 1159/19)"/>
    <m/>
    <x v="1"/>
    <s v="Decisión del directorio/propietarios de la empresa"/>
    <m/>
    <x v="0"/>
    <m/>
    <m/>
    <x v="0"/>
    <m/>
    <m/>
    <x v="1"/>
    <m/>
    <n v="7115"/>
    <s v="CARPINTERO"/>
    <s v="Sí"/>
    <s v="No"/>
    <s v="Sí"/>
    <n v="7115"/>
    <s v="AYUDANTE DE CARPINTERIA"/>
    <s v="Sí"/>
    <s v="No"/>
    <s v="Sí"/>
    <n v="7115"/>
    <s v="AYUDANTE DE FABRICACION DE PALLET"/>
    <s v="Sí"/>
    <s v="No"/>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m/>
    <m/>
    <m/>
    <m/>
    <m/>
    <m/>
    <m/>
    <x v="0"/>
    <x v="0"/>
    <x v="0"/>
    <x v="1"/>
    <x v="0"/>
    <x v="1"/>
    <x v="2"/>
    <x v="2"/>
    <x v="2"/>
    <x v="0"/>
    <s v="Ninguna"/>
    <m/>
    <m/>
    <m/>
    <m/>
    <m/>
    <m/>
    <x v="1"/>
    <s v="Nuevas contrataciones"/>
    <m/>
    <x v="1"/>
    <s v="Nuevas contrataciones"/>
    <m/>
    <m/>
    <x v="1"/>
    <x v="1"/>
    <x v="1"/>
    <x v="1"/>
    <x v="0"/>
    <x v="0"/>
    <m/>
    <m/>
    <x v="0"/>
    <s v="Probable"/>
    <s v="Poco probable"/>
    <s v="Probable"/>
    <s v="Probable"/>
    <s v="Probable"/>
    <x v="0"/>
    <s v="CARPINTEROS"/>
    <n v="7115"/>
    <n v="5"/>
    <n v="5"/>
    <n v="2"/>
    <n v="2"/>
    <n v="2"/>
    <s v="Ayudante de Carpintero"/>
    <n v="7115"/>
    <n v="5"/>
    <n v="5"/>
    <n v="2"/>
    <n v="2"/>
    <n v="2"/>
    <m/>
    <m/>
    <m/>
    <m/>
    <m/>
    <m/>
    <m/>
    <m/>
    <m/>
    <m/>
    <m/>
    <m/>
    <m/>
    <m/>
    <m/>
    <m/>
    <m/>
    <m/>
    <m/>
    <m/>
    <m/>
    <x v="0"/>
    <m/>
    <m/>
    <m/>
    <m/>
    <m/>
    <m/>
    <m/>
    <m/>
    <m/>
    <x v="1"/>
    <x v="1"/>
    <x v="1"/>
    <x v="0"/>
    <x v="0"/>
    <x v="0"/>
    <x v="0"/>
    <x v="0"/>
    <m/>
    <x v="0"/>
    <s v="CAPACITACIÓN DE CURSOS DE PINTURA( PARA HACER LUSTRES)"/>
    <s v="OTROS"/>
    <s v="CARPINTERO"/>
    <n v="7115"/>
    <s v="CAPACITACIÓN DE CURSO DE PINTURA PARA ABERTURAS"/>
    <s v="OTROS"/>
    <s v="AYUDANTE DE CARPINTERIA"/>
    <n v="7115"/>
    <s v="CAPACITACIÓN DE MENAJERIA( MUEBLES Y ACCESORIOS)"/>
    <s v="Carpinteria de muebles y afines"/>
    <s v="CARPINTERO"/>
    <n v="7522"/>
    <m/>
    <m/>
    <m/>
    <m/>
    <m/>
    <m/>
    <m/>
    <m/>
    <m/>
    <m/>
    <m/>
    <m/>
    <s v="Si"/>
    <s v="Si"/>
    <s v="No"/>
    <m/>
    <m/>
    <m/>
    <x v="0"/>
    <s v="Muy importante"/>
    <s v="Muy importante"/>
    <s v="Muy importante"/>
    <s v="Muy importante"/>
    <s v="Muy importante"/>
    <s v="Muy importante"/>
    <s v="Muy importante"/>
    <s v="Ninguna"/>
    <m/>
    <x v="0"/>
    <x v="2"/>
    <x v="1"/>
    <x v="0"/>
    <x v="0"/>
    <x v="1"/>
    <x v="0"/>
    <x v="0"/>
    <x v="0"/>
    <x v="0"/>
    <x v="0"/>
    <x v="0"/>
    <m/>
    <s v="Otro"/>
    <s v="ASISTENTE DE RECURSOS HUMANOS"/>
    <n v="14"/>
    <n v="39"/>
    <s v="Completo"/>
    <m/>
    <m/>
    <m/>
    <m/>
    <m/>
    <m/>
    <m/>
    <s v="51 y más personas ocupadas"/>
    <s v="51 y más personas ocupadas"/>
    <x v="1"/>
    <s v="Manufactura"/>
    <x v="0"/>
    <x v="0"/>
    <x v="0"/>
    <x v="0"/>
    <x v="0"/>
    <x v="0"/>
    <x v="1"/>
    <x v="0"/>
    <x v="0"/>
    <x v="0"/>
    <x v="1"/>
    <x v="0"/>
    <x v="0"/>
    <x v="0"/>
    <x v="0"/>
    <x v="1"/>
    <x v="0"/>
    <x v="0"/>
    <x v="0"/>
    <x v="1"/>
    <x v="0"/>
    <x v="1"/>
    <x v="0"/>
    <x v="0"/>
    <x v="1"/>
    <x v="0"/>
    <x v="0"/>
    <s v="CONSTRUCCIÓN"/>
    <s v="CONSTRUCCIÓN"/>
    <s v="CONSTRUCCIÓN"/>
    <m/>
    <m/>
    <m/>
    <s v="CONSTRUCCIÓN"/>
    <s v="CONSTRUCCIÓN"/>
    <s v="CONSTRUCCIÓN"/>
    <m/>
    <m/>
    <m/>
    <n v="2.7037037037037002"/>
    <x v="1"/>
    <x v="1"/>
    <x v="0"/>
    <x v="0"/>
    <x v="0"/>
    <s v="Total"/>
  </r>
  <r>
    <n v="166580"/>
    <x v="0"/>
    <x v="1"/>
    <s v="Capiatá"/>
    <n v="46900"/>
    <s v="VENTA DE ARTICULOS DIVERSOS AL POR MAYOR"/>
    <s v="Comercio"/>
    <s v="Comercio"/>
    <s v="Pequeñas (11 a 30 personas ocupadas)"/>
    <n v="16072024"/>
    <n v="16"/>
    <s v="Julio"/>
    <s v="Año Resultado Final"/>
    <n v="18"/>
    <n v="36"/>
    <n v="13082024"/>
    <n v="13"/>
    <s v="Agosto"/>
    <s v="Año Resultado Final"/>
    <n v="1997"/>
    <n v="26"/>
    <x v="2"/>
    <s v="VENTA AL POR MAYOR DE BOTELLAS Y TERMOS (BUBBA)"/>
    <s v="Comercio al por mayor de otros productos n.c.p."/>
    <s v="Casa Matriz"/>
    <x v="1"/>
    <n v="5"/>
    <n v="5"/>
    <n v="86"/>
    <n v="86"/>
    <n v="28"/>
    <n v="58"/>
    <n v="126.875"/>
    <n v="262.8125"/>
    <n v="0"/>
    <n v="0"/>
    <n v="0"/>
    <n v="0"/>
    <n v="226.5625"/>
    <n v="0"/>
    <n v="0"/>
    <n v="0"/>
    <n v="22.65625"/>
    <n v="135.9375"/>
    <n v="4.53125"/>
    <n v="0"/>
    <n v="389.6875"/>
    <n v="86"/>
    <n v="0"/>
    <n v="0"/>
    <n v="0"/>
    <n v="0"/>
    <n v="50"/>
    <n v="0"/>
    <n v="0"/>
    <n v="0"/>
    <n v="5"/>
    <n v="30"/>
    <n v="1"/>
    <n v="0"/>
    <n v="86"/>
    <x v="0"/>
    <m/>
    <m/>
    <x v="0"/>
    <s v="Decisión del directorio/propietarios de la empresa"/>
    <m/>
    <x v="0"/>
    <m/>
    <m/>
    <x v="0"/>
    <m/>
    <m/>
    <x v="0"/>
    <m/>
    <m/>
    <x v="1"/>
    <m/>
    <n v="5223"/>
    <s v="VENDEDOR EN PUESTO FIJO"/>
    <s v="Sí"/>
    <s v="Sí"/>
    <s v="Sí"/>
    <n v="3322"/>
    <s v="VENDEDOR EXTERNO"/>
    <s v="Sí"/>
    <s v="Sí"/>
    <s v="Sí"/>
    <n v="3339"/>
    <s v="AUXILIAR DE MARKETING"/>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1"/>
    <x v="0"/>
    <x v="0"/>
    <x v="1"/>
    <x v="1"/>
    <x v="0"/>
    <x v="1"/>
    <x v="1"/>
    <x v="0"/>
    <m/>
    <m/>
    <m/>
    <s v="Redes sociales de la empresa (Facebook, Twitter, Instagram, etc)"/>
    <m/>
    <s v="Redes de profesionales o egresados"/>
    <s v="Recomendaciones de trabajadores de la empresa u otros actores"/>
    <s v="Contratación de empresas de reclutamiento"/>
    <m/>
    <m/>
    <m/>
    <m/>
    <m/>
    <m/>
    <x v="0"/>
    <x v="0"/>
    <x v="0"/>
    <x v="1"/>
    <x v="0"/>
    <x v="1"/>
    <x v="0"/>
    <x v="2"/>
    <x v="2"/>
    <x v="1"/>
    <s v="Ninguna"/>
    <m/>
    <m/>
    <m/>
    <m/>
    <m/>
    <m/>
    <x v="1"/>
    <m/>
    <m/>
    <x v="1"/>
    <m/>
    <m/>
    <m/>
    <x v="1"/>
    <x v="1"/>
    <x v="1"/>
    <x v="1"/>
    <x v="1"/>
    <x v="1"/>
    <m/>
    <m/>
    <x v="3"/>
    <s v="Muy probable"/>
    <s v="Probable"/>
    <s v="Poco probable"/>
    <s v="Probable"/>
    <s v="Probable"/>
    <x v="0"/>
    <s v="JEFE DE TIENDAS"/>
    <n v="5222"/>
    <n v="2"/>
    <n v="0"/>
    <n v="0"/>
    <n v="0"/>
    <n v="0"/>
    <s v="VENDEDORES DE SALON INTERNO"/>
    <n v="5223"/>
    <n v="5"/>
    <n v="0"/>
    <n v="0"/>
    <n v="3"/>
    <n v="0"/>
    <s v="CHOFER DE CAMION REPARTIDOR"/>
    <n v="8332"/>
    <n v="2"/>
    <n v="0"/>
    <n v="0"/>
    <n v="0"/>
    <n v="0"/>
    <s v="AYUDANTE DE DEPÓSITO"/>
    <n v="9333"/>
    <n v="6"/>
    <n v="0"/>
    <n v="0"/>
    <n v="0"/>
    <n v="0"/>
    <m/>
    <m/>
    <m/>
    <m/>
    <m/>
    <m/>
    <m/>
    <x v="0"/>
    <m/>
    <m/>
    <m/>
    <m/>
    <m/>
    <m/>
    <m/>
    <m/>
    <m/>
    <x v="0"/>
    <x v="0"/>
    <x v="0"/>
    <x v="0"/>
    <x v="1"/>
    <x v="1"/>
    <x v="0"/>
    <x v="0"/>
    <m/>
    <x v="0"/>
    <s v="CAPACITACION DE MANEJO Y DESPACHO DE MERCADERIAS"/>
    <s v="OTROS"/>
    <s v="ENCARGADO DE DEPÓSITO"/>
    <n v="4321"/>
    <s v="CAPACITACION DE LECTURA DE CÓDIGOS DE BARRA"/>
    <s v="Herramientas digitales para la gestión y productividad"/>
    <s v="ENCARGADO DE DEPÓSITO"/>
    <n v="4321"/>
    <s v="CAPACITACION EN PRIMEROS AUXILIOS"/>
    <s v="Primeros auxilios"/>
    <s v="JEFA DE DEPÓSITO"/>
    <n v="4321"/>
    <s v="CAPACITACION EN ACTUALIZACIÓN DE LA SET"/>
    <s v="Contabilidad básica"/>
    <s v="GERENTE DE CONTABILIDAD"/>
    <n v="1211"/>
    <m/>
    <m/>
    <m/>
    <m/>
    <m/>
    <m/>
    <m/>
    <m/>
    <s v="Si"/>
    <s v="Si"/>
    <s v="Si"/>
    <s v="No"/>
    <m/>
    <m/>
    <x v="0"/>
    <s v="Muy importante"/>
    <s v="Importante"/>
    <s v="Importante"/>
    <s v="Importante"/>
    <s v="Importante"/>
    <s v="Muy importante"/>
    <s v="Muy importante"/>
    <s v="Ninguna"/>
    <m/>
    <x v="2"/>
    <x v="2"/>
    <x v="0"/>
    <x v="0"/>
    <x v="0"/>
    <x v="0"/>
    <x v="0"/>
    <x v="0"/>
    <x v="0"/>
    <x v="0"/>
    <x v="0"/>
    <x v="0"/>
    <m/>
    <s v="Dueño o propietario"/>
    <m/>
    <n v="7"/>
    <n v="16"/>
    <s v="Completo"/>
    <m/>
    <m/>
    <m/>
    <m/>
    <m/>
    <m/>
    <m/>
    <s v="51 y más personas ocupadas"/>
    <s v="51 y más personas ocupadas"/>
    <x v="2"/>
    <s v="Comercio"/>
    <x v="0"/>
    <x v="0"/>
    <x v="1"/>
    <x v="0"/>
    <x v="1"/>
    <x v="0"/>
    <x v="0"/>
    <x v="0"/>
    <x v="0"/>
    <x v="0"/>
    <x v="1"/>
    <x v="0"/>
    <x v="0"/>
    <x v="1"/>
    <x v="0"/>
    <x v="0"/>
    <x v="1"/>
    <x v="1"/>
    <x v="1"/>
    <x v="1"/>
    <x v="0"/>
    <x v="0"/>
    <x v="0"/>
    <x v="0"/>
    <x v="0"/>
    <x v="0"/>
    <x v="0"/>
    <s v="CONTABILIDAD Y AUDITORIA"/>
    <s v="USO DE SISTEMAS Y SOFTWARE ESPECIALIZADOS"/>
    <s v="SINIESTROS Y PRIMEROS AUXILIOS"/>
    <s v="CONTABILIDAD Y AUDITORIA"/>
    <m/>
    <m/>
    <s v="ADMINISTRACIÓN Y GESTIÓN"/>
    <s v="TIC"/>
    <s v="SINIESTROS Y PRIMEROS AUXILIOS"/>
    <s v="ADMINISTRACIÓN Y GESTIÓN"/>
    <m/>
    <m/>
    <n v="4.53125"/>
    <x v="1"/>
    <x v="2"/>
    <x v="1"/>
    <x v="0"/>
    <x v="0"/>
    <s v="Total"/>
  </r>
  <r>
    <n v="166589"/>
    <x v="0"/>
    <x v="1"/>
    <s v="Capiatá"/>
    <n v="45201"/>
    <s v="SERVICIOS DE REPARACION MECANICA DE VEHICULOS"/>
    <s v="Comercio"/>
    <s v="Comercio"/>
    <s v="Grandes (con 51 o más personas ocupadas)"/>
    <n v="16082024"/>
    <n v="16"/>
    <s v="Agosto"/>
    <s v="Año Resultado Final"/>
    <n v="9"/>
    <n v="13"/>
    <n v="16082024"/>
    <n v="16"/>
    <s v="Agosto"/>
    <s v="Año Resultado Final"/>
    <n v="2002"/>
    <n v="21"/>
    <x v="2"/>
    <s v="SERVICIO DE TALLER MECANICO PARA VEHÍCULO PESADOS (CAMIONES)"/>
    <s v="Mantenimiento y reparación mecánica de vehículos"/>
    <s v="Casa Matriz"/>
    <x v="1"/>
    <n v="2"/>
    <n v="2"/>
    <n v="60"/>
    <n v="60"/>
    <n v="57"/>
    <n v="3"/>
    <n v="258.28125"/>
    <n v="13.59375"/>
    <n v="0"/>
    <n v="0"/>
    <n v="0"/>
    <n v="0"/>
    <n v="0"/>
    <n v="0"/>
    <n v="181.25"/>
    <n v="0"/>
    <n v="45.3125"/>
    <n v="45.3125"/>
    <n v="0"/>
    <n v="0"/>
    <n v="271.875"/>
    <n v="60"/>
    <n v="0"/>
    <n v="0"/>
    <n v="0"/>
    <n v="0"/>
    <n v="0"/>
    <n v="0"/>
    <n v="40"/>
    <n v="0"/>
    <n v="10"/>
    <n v="10"/>
    <n v="0"/>
    <n v="0"/>
    <n v="60"/>
    <x v="0"/>
    <m/>
    <m/>
    <x v="0"/>
    <s v="Convenio con organizaciones públicas"/>
    <m/>
    <x v="1"/>
    <s v="Ley de empleo parcial (Ley 6339/19, Decreto 2817/19, Resolución MTESS 951/22)"/>
    <m/>
    <x v="0"/>
    <m/>
    <m/>
    <x v="0"/>
    <m/>
    <m/>
    <x v="1"/>
    <m/>
    <n v="7231"/>
    <s v="APRENDIZ DE MECÁNICA"/>
    <s v="Sí"/>
    <s v="No"/>
    <s v="No"/>
    <m/>
    <m/>
    <m/>
    <m/>
    <m/>
    <m/>
    <m/>
    <m/>
    <m/>
    <m/>
    <m/>
    <m/>
    <m/>
    <m/>
    <m/>
    <m/>
    <m/>
    <m/>
    <m/>
    <m/>
    <m/>
    <m/>
    <m/>
    <m/>
    <m/>
    <m/>
    <m/>
    <m/>
    <m/>
    <m/>
    <m/>
    <m/>
    <m/>
    <m/>
    <m/>
    <m/>
    <m/>
    <m/>
    <m/>
    <m/>
    <m/>
    <m/>
    <m/>
    <m/>
    <x v="0"/>
    <x v="0"/>
    <x v="0"/>
    <x v="0"/>
    <x v="1"/>
    <x v="0"/>
    <x v="0"/>
    <x v="1"/>
    <x v="0"/>
    <x v="0"/>
    <x v="0"/>
    <x v="0"/>
    <x v="1"/>
    <s v="ANTECEDENTES POLICIAL Y JUDICIAL"/>
    <m/>
    <s v="Plataforma web privada gratuita (Bolsas de trabajo) (excluyendo redes sociales)"/>
    <s v="Redes sociales de la empresa (Facebook, Twitter, Instagram, etc)"/>
    <m/>
    <s v="Redes de profesionales o egresados"/>
    <s v="Recomendaciones de trabajadores de la empresa u otros actores"/>
    <m/>
    <m/>
    <m/>
    <m/>
    <m/>
    <m/>
    <m/>
    <x v="0"/>
    <x v="0"/>
    <x v="0"/>
    <x v="1"/>
    <x v="0"/>
    <x v="1"/>
    <x v="0"/>
    <x v="0"/>
    <x v="2"/>
    <x v="2"/>
    <s v="Ninguna"/>
    <m/>
    <m/>
    <m/>
    <m/>
    <m/>
    <m/>
    <x v="1"/>
    <m/>
    <m/>
    <x v="1"/>
    <m/>
    <m/>
    <m/>
    <x v="1"/>
    <x v="1"/>
    <x v="1"/>
    <x v="1"/>
    <x v="1"/>
    <x v="1"/>
    <m/>
    <m/>
    <x v="2"/>
    <s v="Probable"/>
    <s v="Poco probable"/>
    <s v="Poco probable"/>
    <s v="Poco probable"/>
    <s v="Muy probable"/>
    <x v="0"/>
    <s v="MECANICOS PARA CAMIONES PESADOS"/>
    <n v="7231"/>
    <n v="4"/>
    <n v="4"/>
    <n v="4"/>
    <n v="4"/>
    <n v="4"/>
    <m/>
    <m/>
    <m/>
    <m/>
    <m/>
    <m/>
    <m/>
    <m/>
    <m/>
    <m/>
    <m/>
    <m/>
    <m/>
    <m/>
    <m/>
    <m/>
    <m/>
    <m/>
    <m/>
    <m/>
    <m/>
    <m/>
    <m/>
    <m/>
    <m/>
    <m/>
    <m/>
    <m/>
    <x v="0"/>
    <m/>
    <m/>
    <m/>
    <m/>
    <m/>
    <m/>
    <m/>
    <m/>
    <m/>
    <x v="0"/>
    <x v="0"/>
    <x v="0"/>
    <x v="0"/>
    <x v="1"/>
    <x v="1"/>
    <x v="0"/>
    <x v="0"/>
    <m/>
    <x v="0"/>
    <s v="CAPACITACIÓN PARA ACTUALIZACIÓN MECÁNICA"/>
    <s v="Mecánica del automóvil"/>
    <s v="MECÁNICOS PARA CAMIONES PESADOS"/>
    <n v="7231"/>
    <s v="CAPACITACIÓN ELECTROMECANICA"/>
    <s v="Mecánica del automóvil"/>
    <s v="MECÁNICOS PARA CAMIONES PESADOS"/>
    <n v="7231"/>
    <s v="CAPACITACIÓN PARA MANEJAR COMPUTADORA DE VEHÍCULOS ( SCANER)"/>
    <s v="Electrónica"/>
    <s v="MECANICOS PARA CAMIONES PESADOS"/>
    <n v="7231"/>
    <m/>
    <m/>
    <m/>
    <m/>
    <m/>
    <m/>
    <m/>
    <m/>
    <m/>
    <m/>
    <m/>
    <m/>
    <s v="Si"/>
    <s v="Si"/>
    <s v="No"/>
    <m/>
    <m/>
    <m/>
    <x v="1"/>
    <s v="Muy importante"/>
    <s v="Muy importante"/>
    <s v="Muy importante"/>
    <s v="Muy importante"/>
    <s v="Muy importante"/>
    <s v="Muy importante"/>
    <s v="Muy importante"/>
    <s v="Ninguna"/>
    <m/>
    <x v="0"/>
    <x v="1"/>
    <x v="0"/>
    <x v="1"/>
    <x v="1"/>
    <x v="0"/>
    <x v="0"/>
    <x v="0"/>
    <x v="0"/>
    <x v="0"/>
    <x v="0"/>
    <x v="0"/>
    <m/>
    <s v="Gerente / Directivo"/>
    <m/>
    <n v="15"/>
    <n v="2"/>
    <s v="Completo"/>
    <m/>
    <m/>
    <m/>
    <m/>
    <m/>
    <m/>
    <m/>
    <s v="51 y más personas ocupadas"/>
    <s v="51 y más personas ocupadas"/>
    <x v="2"/>
    <s v="Comercio"/>
    <x v="0"/>
    <x v="0"/>
    <x v="0"/>
    <x v="0"/>
    <x v="0"/>
    <x v="0"/>
    <x v="1"/>
    <x v="0"/>
    <x v="0"/>
    <x v="0"/>
    <x v="1"/>
    <x v="0"/>
    <x v="0"/>
    <x v="0"/>
    <x v="0"/>
    <x v="1"/>
    <x v="0"/>
    <x v="0"/>
    <x v="0"/>
    <x v="1"/>
    <x v="0"/>
    <x v="1"/>
    <x v="0"/>
    <x v="0"/>
    <x v="1"/>
    <x v="0"/>
    <x v="0"/>
    <s v="ELECTROMECANICA AUTOMOTRIZ"/>
    <s v="ELECTROMECANICA AUTOMOTRIZ"/>
    <s v="ELECTRICIDAD Y ELECTRONICA"/>
    <m/>
    <m/>
    <m/>
    <s v="AUTOMOTORES"/>
    <s v="AUTOMOTORES"/>
    <s v="ELECTRICIDAD Y ELECTRONICA"/>
    <m/>
    <m/>
    <m/>
    <n v="4.53125"/>
    <x v="1"/>
    <x v="1"/>
    <x v="1"/>
    <x v="0"/>
    <x v="0"/>
    <s v="Total"/>
  </r>
  <r>
    <n v="166591"/>
    <x v="0"/>
    <x v="1"/>
    <s v="San Lorenzo"/>
    <n v="13920"/>
    <s v="FABRICACION DE CARPAS CON MATERIAL TEXTIL"/>
    <s v="Industria"/>
    <s v="Manufactura"/>
    <s v="Micro (5 a 10 personas ocupadas)"/>
    <n v="19062024"/>
    <n v="19"/>
    <s v="Junio"/>
    <s v="Año Resultado Final"/>
    <n v="14"/>
    <n v="39"/>
    <n v="19062024"/>
    <n v="19"/>
    <s v="Junio"/>
    <s v="Año Resultado Final"/>
    <n v="2002"/>
    <n v="21"/>
    <x v="2"/>
    <s v="FABRICACION DE CARPAS PARA CAMIONES"/>
    <s v="Fabricación de otros productos de plástico"/>
    <s v="Único"/>
    <x v="0"/>
    <m/>
    <m/>
    <n v="11"/>
    <n v="11"/>
    <n v="10"/>
    <n v="1"/>
    <n v="38.058252427184499"/>
    <n v="3.8058252427184498"/>
    <n v="0"/>
    <n v="0"/>
    <n v="0"/>
    <n v="0"/>
    <n v="30.446601941747598"/>
    <n v="0"/>
    <n v="0"/>
    <n v="0"/>
    <n v="7.6116504854368996"/>
    <n v="3.8058252427184498"/>
    <n v="0"/>
    <n v="0"/>
    <n v="41.864077669902947"/>
    <n v="11"/>
    <n v="0"/>
    <n v="0"/>
    <n v="0"/>
    <n v="0"/>
    <n v="8"/>
    <n v="0"/>
    <n v="0"/>
    <n v="0"/>
    <n v="2"/>
    <n v="1"/>
    <n v="0"/>
    <n v="0"/>
    <n v="11"/>
    <x v="0"/>
    <m/>
    <m/>
    <x v="1"/>
    <m/>
    <m/>
    <x v="0"/>
    <m/>
    <m/>
    <x v="0"/>
    <m/>
    <m/>
    <x v="0"/>
    <m/>
    <m/>
    <x v="0"/>
    <m/>
    <m/>
    <m/>
    <m/>
    <m/>
    <m/>
    <m/>
    <m/>
    <m/>
    <m/>
    <m/>
    <m/>
    <m/>
    <m/>
    <m/>
    <m/>
    <m/>
    <m/>
    <m/>
    <m/>
    <m/>
    <m/>
    <m/>
    <m/>
    <m/>
    <m/>
    <m/>
    <m/>
    <m/>
    <m/>
    <m/>
    <m/>
    <m/>
    <m/>
    <m/>
    <m/>
    <m/>
    <m/>
    <m/>
    <m/>
    <m/>
    <m/>
    <m/>
    <m/>
    <m/>
    <m/>
    <m/>
    <m/>
    <m/>
    <m/>
    <x v="0"/>
    <x v="0"/>
    <x v="0"/>
    <x v="0"/>
    <x v="0"/>
    <x v="0"/>
    <x v="1"/>
    <x v="1"/>
    <x v="0"/>
    <x v="0"/>
    <x v="0"/>
    <x v="1"/>
    <x v="0"/>
    <m/>
    <m/>
    <m/>
    <m/>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1"/>
    <x v="0"/>
    <x v="0"/>
    <x v="0"/>
    <x v="0"/>
    <x v="0"/>
    <m/>
    <x v="0"/>
    <s v="MANEJO DE MAQUINAS SOLDADORAS DE ALTA FRECUENCIA"/>
    <s v="Soldadura"/>
    <s v="OPERADOR DE MAQUINA DE ALTA FRECUENCIA"/>
    <n v="7212"/>
    <m/>
    <m/>
    <m/>
    <m/>
    <m/>
    <m/>
    <m/>
    <m/>
    <m/>
    <m/>
    <m/>
    <m/>
    <m/>
    <m/>
    <m/>
    <m/>
    <m/>
    <m/>
    <m/>
    <m/>
    <s v="No"/>
    <m/>
    <m/>
    <m/>
    <m/>
    <m/>
    <x v="0"/>
    <s v="Importante"/>
    <s v="Importante"/>
    <s v="Muy importante"/>
    <s v="Importante"/>
    <s v="Importante"/>
    <s v="Muy importante"/>
    <s v="Importante"/>
    <s v="Ninguna"/>
    <m/>
    <x v="2"/>
    <x v="2"/>
    <x v="0"/>
    <x v="2"/>
    <x v="2"/>
    <x v="2"/>
    <x v="1"/>
    <x v="1"/>
    <x v="0"/>
    <x v="0"/>
    <x v="0"/>
    <x v="0"/>
    <m/>
    <s v="Dueño o propietario"/>
    <m/>
    <n v="18"/>
    <n v="0"/>
    <s v="Completo"/>
    <m/>
    <m/>
    <m/>
    <m/>
    <m/>
    <m/>
    <m/>
    <s v="11 a 30 personas ocupadas"/>
    <s v="11 a 30 personas ocupadas"/>
    <x v="1"/>
    <s v="Manufactura"/>
    <x v="0"/>
    <x v="0"/>
    <x v="0"/>
    <x v="0"/>
    <x v="0"/>
    <x v="0"/>
    <x v="0"/>
    <x v="0"/>
    <x v="0"/>
    <x v="0"/>
    <x v="1"/>
    <x v="0"/>
    <x v="0"/>
    <x v="0"/>
    <x v="0"/>
    <x v="0"/>
    <x v="0"/>
    <x v="0"/>
    <x v="0"/>
    <x v="1"/>
    <x v="0"/>
    <x v="1"/>
    <x v="0"/>
    <x v="0"/>
    <x v="1"/>
    <x v="0"/>
    <x v="0"/>
    <s v="MECANICA Y METALES"/>
    <m/>
    <m/>
    <m/>
    <m/>
    <m/>
    <s v="MECANICA Y METALES"/>
    <m/>
    <m/>
    <m/>
    <m/>
    <m/>
    <n v="3.8058252427184498"/>
    <x v="0"/>
    <x v="0"/>
    <x v="1"/>
    <x v="0"/>
    <x v="0"/>
    <s v="Total"/>
  </r>
  <r>
    <n v="166749"/>
    <x v="0"/>
    <x v="1"/>
    <s v="Capiatá"/>
    <n v="36000"/>
    <s v="ACTIVIDADES DE CAPTACION Y DISTRIBUCION DE AGUA POTABLE"/>
    <s v="Servicio"/>
    <s v="Suministro de agua"/>
    <s v="Micro (5 a 10 personas ocupadas)"/>
    <n v="21062024"/>
    <n v="21"/>
    <s v="Junio"/>
    <s v="Año Resultado Final"/>
    <n v="13"/>
    <n v="57"/>
    <n v="23062024"/>
    <n v="23"/>
    <s v="Junio"/>
    <s v="Año Resultado Final"/>
    <n v="1992"/>
    <n v="31"/>
    <x v="1"/>
    <s v="DISTRIBUCION DE AGUA POTABLE"/>
    <s v="Captación, tratamiento y suministro de agua"/>
    <s v="Único"/>
    <x v="0"/>
    <m/>
    <m/>
    <n v="6"/>
    <n v="6"/>
    <n v="3"/>
    <n v="3"/>
    <n v="10.18378378378377"/>
    <n v="10.18378378378377"/>
    <n v="0"/>
    <n v="0"/>
    <n v="0"/>
    <n v="0"/>
    <n v="6.7891891891891802"/>
    <n v="3.3945945945945901"/>
    <n v="0"/>
    <n v="0"/>
    <n v="3.3945945945945901"/>
    <n v="3.3945945945945901"/>
    <n v="3.3945945945945901"/>
    <n v="0"/>
    <n v="20.367567567567541"/>
    <n v="6"/>
    <n v="0"/>
    <n v="0"/>
    <n v="0"/>
    <n v="0"/>
    <n v="2"/>
    <n v="1"/>
    <n v="0"/>
    <n v="0"/>
    <n v="1"/>
    <n v="1"/>
    <n v="1"/>
    <n v="0"/>
    <n v="6"/>
    <x v="1"/>
    <s v="Decisión del directorio/propietarios de la empresa"/>
    <m/>
    <x v="0"/>
    <s v="Decisión del directorio/propietarios de la empresa"/>
    <m/>
    <x v="1"/>
    <s v="Decisión del directorio/propietarios de la empresa"/>
    <m/>
    <x v="1"/>
    <s v="Decisión del directorio/propietarios de la empresa"/>
    <m/>
    <x v="0"/>
    <m/>
    <m/>
    <x v="1"/>
    <m/>
    <n v="7126"/>
    <s v="PLOMERO"/>
    <s v="Sí"/>
    <s v="No"/>
    <s v="No"/>
    <m/>
    <m/>
    <m/>
    <m/>
    <m/>
    <m/>
    <m/>
    <m/>
    <m/>
    <m/>
    <m/>
    <m/>
    <m/>
    <m/>
    <m/>
    <m/>
    <m/>
    <m/>
    <m/>
    <m/>
    <m/>
    <m/>
    <m/>
    <m/>
    <m/>
    <m/>
    <m/>
    <m/>
    <m/>
    <m/>
    <m/>
    <m/>
    <m/>
    <m/>
    <m/>
    <m/>
    <m/>
    <m/>
    <m/>
    <m/>
    <m/>
    <m/>
    <m/>
    <m/>
    <x v="0"/>
    <x v="0"/>
    <x v="0"/>
    <x v="0"/>
    <x v="1"/>
    <x v="1"/>
    <x v="0"/>
    <x v="1"/>
    <x v="0"/>
    <x v="0"/>
    <x v="1"/>
    <x v="1"/>
    <x v="0"/>
    <m/>
    <m/>
    <m/>
    <m/>
    <m/>
    <m/>
    <s v="Recomendaciones de trabajadores de la empresa u otros actores"/>
    <m/>
    <m/>
    <m/>
    <s v="Contactos personales del empleador"/>
    <m/>
    <m/>
    <m/>
    <x v="0"/>
    <x v="0"/>
    <x v="0"/>
    <x v="1"/>
    <x v="0"/>
    <x v="2"/>
    <x v="0"/>
    <x v="0"/>
    <x v="2"/>
    <x v="2"/>
    <s v="Ninguna"/>
    <m/>
    <m/>
    <m/>
    <m/>
    <m/>
    <m/>
    <x v="1"/>
    <m/>
    <m/>
    <x v="1"/>
    <m/>
    <m/>
    <m/>
    <x v="1"/>
    <x v="1"/>
    <x v="1"/>
    <x v="1"/>
    <x v="1"/>
    <x v="1"/>
    <m/>
    <m/>
    <x v="2"/>
    <s v="Probable"/>
    <s v="Poco probable"/>
    <s v="Probable"/>
    <s v="Probable"/>
    <s v="Probable"/>
    <x v="0"/>
    <s v="encargado de facturacion"/>
    <n v="4311"/>
    <n v="1"/>
    <n v="1"/>
    <n v="0"/>
    <n v="0"/>
    <n v="0"/>
    <s v="cajera"/>
    <n v="5230"/>
    <n v="1"/>
    <n v="0"/>
    <n v="0"/>
    <n v="0"/>
    <n v="0"/>
    <s v="PERSONAL DE LOGISTICA"/>
    <n v="9333"/>
    <n v="1"/>
    <n v="0"/>
    <n v="1"/>
    <n v="0"/>
    <n v="0"/>
    <m/>
    <m/>
    <m/>
    <m/>
    <m/>
    <m/>
    <m/>
    <m/>
    <m/>
    <m/>
    <m/>
    <m/>
    <m/>
    <m/>
    <x v="0"/>
    <m/>
    <m/>
    <m/>
    <m/>
    <m/>
    <m/>
    <m/>
    <m/>
    <m/>
    <x v="1"/>
    <x v="0"/>
    <x v="0"/>
    <x v="1"/>
    <x v="0"/>
    <x v="1"/>
    <x v="0"/>
    <x v="0"/>
    <m/>
    <x v="0"/>
    <s v="PLOMERO, FONTANERO"/>
    <s v="Fontanería"/>
    <s v="PLOMERO"/>
    <n v="7126"/>
    <s v="ELECTRICIDAD INDUSTRIAL"/>
    <s v="Electricidad"/>
    <s v="TECNICO ELECTRICISTA EN REPARACION Y MANTENIMIENTO DE MOTORES DE AGUA"/>
    <n v="7412"/>
    <s v="FACTURACION DE DOCUMENTOS"/>
    <s v="Facturación electrónica"/>
    <s v="ENCARGADO DE FACTURACION"/>
    <n v="4311"/>
    <s v="TECNICAS PARA MANEJO  CAJA REGISTRADORA COMPUTARIZADA"/>
    <s v="Operación de caja comercial"/>
    <s v="CAJERO"/>
    <n v="5230"/>
    <m/>
    <m/>
    <m/>
    <m/>
    <m/>
    <m/>
    <m/>
    <m/>
    <s v="Si"/>
    <s v="Si"/>
    <s v="Si"/>
    <m/>
    <m/>
    <m/>
    <x v="0"/>
    <s v="Muy importante"/>
    <s v="Muy importante"/>
    <s v="Muy importante"/>
    <s v="Muy importante"/>
    <s v="Muy importante"/>
    <s v="Muy importante"/>
    <s v="Muy importante"/>
    <s v="Ninguna"/>
    <m/>
    <x v="0"/>
    <x v="1"/>
    <x v="0"/>
    <x v="0"/>
    <x v="0"/>
    <x v="0"/>
    <x v="1"/>
    <x v="1"/>
    <x v="0"/>
    <x v="1"/>
    <x v="0"/>
    <x v="0"/>
    <m/>
    <s v="Administrador/Contador"/>
    <m/>
    <n v="13"/>
    <n v="27"/>
    <s v="Completo"/>
    <m/>
    <m/>
    <m/>
    <m/>
    <m/>
    <m/>
    <m/>
    <s v="5 a 10 personas ocupadas"/>
    <s v="5 a 10 personas ocupadas"/>
    <x v="0"/>
    <s v="Suministro de agua"/>
    <x v="0"/>
    <x v="0"/>
    <x v="0"/>
    <x v="0"/>
    <x v="0"/>
    <x v="0"/>
    <x v="1"/>
    <x v="0"/>
    <x v="0"/>
    <x v="0"/>
    <x v="1"/>
    <x v="0"/>
    <x v="1"/>
    <x v="1"/>
    <x v="0"/>
    <x v="0"/>
    <x v="0"/>
    <x v="1"/>
    <x v="0"/>
    <x v="1"/>
    <x v="0"/>
    <x v="0"/>
    <x v="1"/>
    <x v="0"/>
    <x v="1"/>
    <x v="0"/>
    <x v="0"/>
    <s v="CONSTRUCCIÓN"/>
    <s v="ELECTRICIDAD Y ELECTRONICA"/>
    <s v="CONTABILIDAD Y AUDITORIA"/>
    <s v="USO Y MANEJO DE CAJAS"/>
    <m/>
    <m/>
    <s v="CONSTRUCCIÓN"/>
    <s v="ELECTRICIDAD Y ELECTRONICA"/>
    <s v="ADMINISTRACIÓN Y GESTIÓN"/>
    <s v="ADMINISTRACIÓN Y GESTIÓN"/>
    <m/>
    <m/>
    <n v="3.3945945945945901"/>
    <x v="1"/>
    <x v="1"/>
    <x v="1"/>
    <x v="0"/>
    <x v="0"/>
    <s v="Total"/>
  </r>
  <r>
    <n v="166960"/>
    <x v="0"/>
    <x v="1"/>
    <s v="Capiatá"/>
    <n v="36000"/>
    <s v="SERVICIO DE SUMINISTRO DE AGUA POTABLE"/>
    <s v="Servicio"/>
    <s v="Suministro de agua"/>
    <s v="Micro (5 a 10 personas ocupadas)"/>
    <n v="21062024"/>
    <n v="21"/>
    <s v="Junio"/>
    <s v="Año Resultado Final"/>
    <n v="16"/>
    <n v="37"/>
    <n v="27062024"/>
    <n v="27"/>
    <s v="Junio"/>
    <s v="Año Resultado Final"/>
    <n v="1991"/>
    <n v="32"/>
    <x v="1"/>
    <s v="SERVICIO DE AGUA POTABLE"/>
    <s v="Captación, tratamiento y suministro de agua"/>
    <s v="Oficina administrativa"/>
    <x v="1"/>
    <n v="2"/>
    <n v="2"/>
    <n v="6"/>
    <n v="6"/>
    <n v="3"/>
    <n v="3"/>
    <n v="10.18378378378377"/>
    <n v="10.18378378378377"/>
    <n v="0"/>
    <n v="0"/>
    <n v="10.18378378378377"/>
    <n v="0"/>
    <n v="0"/>
    <n v="0"/>
    <n v="3.3945945945945901"/>
    <n v="0"/>
    <n v="6.7891891891891802"/>
    <n v="0"/>
    <n v="0"/>
    <n v="0"/>
    <n v="20.367567567567541"/>
    <n v="6"/>
    <n v="0"/>
    <n v="0"/>
    <n v="3"/>
    <n v="0"/>
    <n v="0"/>
    <n v="0"/>
    <n v="1"/>
    <n v="0"/>
    <n v="2"/>
    <n v="0"/>
    <n v="0"/>
    <n v="0"/>
    <n v="6"/>
    <x v="0"/>
    <m/>
    <m/>
    <x v="1"/>
    <m/>
    <m/>
    <x v="0"/>
    <m/>
    <m/>
    <x v="0"/>
    <m/>
    <m/>
    <x v="0"/>
    <m/>
    <m/>
    <x v="0"/>
    <m/>
    <m/>
    <m/>
    <m/>
    <m/>
    <m/>
    <m/>
    <m/>
    <m/>
    <m/>
    <m/>
    <m/>
    <m/>
    <m/>
    <m/>
    <m/>
    <m/>
    <m/>
    <m/>
    <m/>
    <m/>
    <m/>
    <m/>
    <m/>
    <m/>
    <m/>
    <m/>
    <m/>
    <m/>
    <m/>
    <m/>
    <m/>
    <m/>
    <m/>
    <m/>
    <m/>
    <m/>
    <m/>
    <m/>
    <m/>
    <m/>
    <m/>
    <m/>
    <m/>
    <m/>
    <m/>
    <m/>
    <m/>
    <m/>
    <m/>
    <x v="0"/>
    <x v="1"/>
    <x v="0"/>
    <x v="1"/>
    <x v="1"/>
    <x v="1"/>
    <x v="0"/>
    <x v="0"/>
    <x v="0"/>
    <x v="0"/>
    <x v="1"/>
    <x v="1"/>
    <x v="0"/>
    <m/>
    <m/>
    <m/>
    <m/>
    <m/>
    <m/>
    <s v="Recomendaciones de trabajadores de la empresa u otros actores"/>
    <m/>
    <m/>
    <s v="Avisos en las inmediaciones de la empresa"/>
    <m/>
    <m/>
    <m/>
    <m/>
    <x v="0"/>
    <x v="0"/>
    <x v="0"/>
    <x v="1"/>
    <x v="0"/>
    <x v="2"/>
    <x v="1"/>
    <x v="0"/>
    <x v="1"/>
    <x v="1"/>
    <s v="Ninguna"/>
    <m/>
    <m/>
    <m/>
    <m/>
    <m/>
    <m/>
    <x v="1"/>
    <m/>
    <m/>
    <x v="1"/>
    <m/>
    <m/>
    <m/>
    <x v="1"/>
    <x v="1"/>
    <x v="1"/>
    <x v="1"/>
    <x v="1"/>
    <x v="1"/>
    <m/>
    <m/>
    <x v="1"/>
    <s v="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Muy importante"/>
    <s v="Importante"/>
    <s v="Importante"/>
    <s v="Importante"/>
    <s v="Importante"/>
    <s v="Ninguna"/>
    <m/>
    <x v="2"/>
    <x v="2"/>
    <x v="0"/>
    <x v="0"/>
    <x v="2"/>
    <x v="0"/>
    <x v="1"/>
    <x v="1"/>
    <x v="1"/>
    <x v="1"/>
    <x v="1"/>
    <x v="0"/>
    <m/>
    <s v="Jefe / Encargado (no propietario)"/>
    <m/>
    <n v="6"/>
    <n v="46"/>
    <s v="Completo"/>
    <m/>
    <m/>
    <m/>
    <m/>
    <m/>
    <m/>
    <s v="TIENEN UNA SUCURSAL EN ITAGUA DEL MISMO PROPIETARIO QUE ES UN ARABE QUE NO SE ENCUENTRA EN EL PAIS Y CADA UNO MANEJA DE MANERA INDEPENDIENTE EL LOCAL"/>
    <s v="5 a 10 personas ocupadas"/>
    <s v="5 a 10 personas ocupadas"/>
    <x v="0"/>
    <s v="Suministro de agua"/>
    <x v="0"/>
    <x v="0"/>
    <x v="0"/>
    <x v="0"/>
    <x v="0"/>
    <x v="0"/>
    <x v="0"/>
    <x v="0"/>
    <x v="0"/>
    <x v="0"/>
    <x v="1"/>
    <x v="0"/>
    <x v="0"/>
    <x v="0"/>
    <x v="0"/>
    <x v="0"/>
    <x v="0"/>
    <x v="0"/>
    <x v="0"/>
    <x v="1"/>
    <x v="0"/>
    <x v="1"/>
    <x v="0"/>
    <x v="0"/>
    <x v="0"/>
    <x v="0"/>
    <x v="0"/>
    <m/>
    <m/>
    <m/>
    <m/>
    <m/>
    <m/>
    <m/>
    <m/>
    <m/>
    <m/>
    <m/>
    <m/>
    <n v="3.3945945945945901"/>
    <x v="0"/>
    <x v="0"/>
    <x v="1"/>
    <x v="1"/>
    <x v="2"/>
    <s v="Total"/>
  </r>
  <r>
    <n v="167131"/>
    <x v="0"/>
    <x v="1"/>
    <s v="Capiatá"/>
    <n v="10911"/>
    <s v="ELABORACION DE TORTAS,BIZCOCHOS"/>
    <s v="Industria"/>
    <s v="Manufactura"/>
    <s v="Pequeñas (11 a 30 personas ocupadas)"/>
    <n v="16082024"/>
    <n v="16"/>
    <s v="Agosto"/>
    <s v="Año Resultado Final"/>
    <n v="7"/>
    <n v="10"/>
    <n v="16082024"/>
    <n v="16"/>
    <s v="Agosto"/>
    <s v="Año Resultado Final"/>
    <n v="2015"/>
    <n v="8"/>
    <x v="3"/>
    <s v="ELABORACIÓN DE TORTAS DECORADAS"/>
    <s v="Elaboración de galletitas y bizcochos"/>
    <s v="Único"/>
    <x v="0"/>
    <m/>
    <m/>
    <n v="23"/>
    <n v="23"/>
    <n v="15"/>
    <n v="8"/>
    <n v="57.087378640776748"/>
    <n v="30.446601941747598"/>
    <n v="0"/>
    <n v="0"/>
    <n v="0"/>
    <n v="0"/>
    <n v="57.087378640776748"/>
    <n v="0"/>
    <n v="0"/>
    <n v="0"/>
    <n v="7.6116504854368996"/>
    <n v="22.834951456310698"/>
    <n v="0"/>
    <n v="0"/>
    <n v="87.53398058252435"/>
    <n v="23"/>
    <n v="0"/>
    <n v="0"/>
    <n v="0"/>
    <n v="0"/>
    <n v="15"/>
    <n v="0"/>
    <n v="0"/>
    <n v="0"/>
    <n v="2"/>
    <n v="6"/>
    <n v="0"/>
    <n v="0"/>
    <n v="23"/>
    <x v="1"/>
    <s v="Decisión del directorio/propietarios de la empresa"/>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0"/>
    <x v="0"/>
    <x v="0"/>
    <x v="0"/>
    <x v="1"/>
    <x v="1"/>
    <x v="0"/>
    <x v="1"/>
    <x v="0"/>
    <x v="0"/>
    <x v="1"/>
    <x v="1"/>
    <x v="1"/>
    <s v="SIN ANTEDEDENTES Y SIN VICIO"/>
    <m/>
    <m/>
    <m/>
    <m/>
    <m/>
    <s v="Recomendaciones de trabajadores de la empresa u otros actores"/>
    <m/>
    <m/>
    <m/>
    <m/>
    <m/>
    <m/>
    <m/>
    <x v="0"/>
    <x v="0"/>
    <x v="0"/>
    <x v="1"/>
    <x v="0"/>
    <x v="2"/>
    <x v="1"/>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0"/>
    <x v="1"/>
    <x v="1"/>
    <x v="0"/>
    <x v="0"/>
    <x v="0"/>
    <x v="0"/>
    <m/>
    <x v="1"/>
    <m/>
    <m/>
    <m/>
    <m/>
    <m/>
    <m/>
    <m/>
    <m/>
    <m/>
    <m/>
    <m/>
    <m/>
    <m/>
    <m/>
    <m/>
    <m/>
    <m/>
    <m/>
    <m/>
    <m/>
    <m/>
    <m/>
    <m/>
    <m/>
    <m/>
    <m/>
    <m/>
    <m/>
    <m/>
    <m/>
    <x v="0"/>
    <s v="Muy importante"/>
    <s v="Importante"/>
    <s v="Importante"/>
    <s v="Importante"/>
    <s v="Importante"/>
    <s v="Importante"/>
    <s v="Importante"/>
    <s v="Ninguna"/>
    <m/>
    <x v="2"/>
    <x v="2"/>
    <x v="0"/>
    <x v="2"/>
    <x v="2"/>
    <x v="2"/>
    <x v="1"/>
    <x v="1"/>
    <x v="1"/>
    <x v="1"/>
    <x v="1"/>
    <x v="0"/>
    <m/>
    <s v="Dueño o propietario"/>
    <m/>
    <n v="17"/>
    <n v="5"/>
    <s v="Completo"/>
    <m/>
    <m/>
    <m/>
    <m/>
    <m/>
    <m/>
    <s v="MUY DESAGRABLE LA SEÑORA CLOTILDE,ACCEDIO A LA ENTREVISTA PERO NO LE INTERESA LA CAPACITACIÓN DEL SINAFOCAL, TIENE SU TECNOLOGA PARA CAPACITAR A SU GENTE. SOLO USAN CORREO SE MANEJAN BIEN CON ESO,SITIO WEB NO TIENE NI PLANEAN INCORPORAR"/>
    <s v="11 a 30 personas ocupadas"/>
    <s v="11 a 30 personas ocupadas"/>
    <x v="1"/>
    <s v="Manufactura"/>
    <x v="0"/>
    <x v="0"/>
    <x v="0"/>
    <x v="0"/>
    <x v="0"/>
    <x v="0"/>
    <x v="0"/>
    <x v="0"/>
    <x v="0"/>
    <x v="0"/>
    <x v="1"/>
    <x v="0"/>
    <x v="0"/>
    <x v="0"/>
    <x v="0"/>
    <x v="0"/>
    <x v="0"/>
    <x v="0"/>
    <x v="0"/>
    <x v="1"/>
    <x v="0"/>
    <x v="1"/>
    <x v="0"/>
    <x v="0"/>
    <x v="0"/>
    <x v="0"/>
    <x v="0"/>
    <m/>
    <m/>
    <m/>
    <m/>
    <m/>
    <m/>
    <m/>
    <m/>
    <m/>
    <m/>
    <m/>
    <m/>
    <n v="3.8058252427184498"/>
    <x v="0"/>
    <x v="0"/>
    <x v="1"/>
    <x v="0"/>
    <x v="1"/>
    <s v="Total"/>
  </r>
  <r>
    <n v="167146"/>
    <x v="0"/>
    <x v="1"/>
    <s v="Capiatá"/>
    <n v="31002"/>
    <s v="FABRICACION DE MUEBLES DE METAL.-"/>
    <s v="Industria"/>
    <s v="Manufactura"/>
    <s v="Micro (5 a 10 personas ocupadas)"/>
    <n v="30072024"/>
    <n v="30"/>
    <s v="Julio"/>
    <s v="Año Resultado Final"/>
    <n v="10"/>
    <n v="32"/>
    <n v="30072024"/>
    <n v="30"/>
    <s v="Julio"/>
    <s v="Año Resultado Final"/>
    <n v="2011"/>
    <n v="12"/>
    <x v="0"/>
    <s v="FABRICACION DE MUEBLES DE METAL"/>
    <s v="Fabricación de muebles de metal"/>
    <s v="Único"/>
    <x v="0"/>
    <m/>
    <m/>
    <n v="5"/>
    <n v="5"/>
    <n v="4"/>
    <n v="1"/>
    <n v="19.17460317460316"/>
    <n v="4.7936507936507899"/>
    <n v="0"/>
    <n v="0"/>
    <n v="19.17460317460316"/>
    <n v="0"/>
    <n v="0"/>
    <n v="4.7936507936507899"/>
    <n v="0"/>
    <n v="0"/>
    <n v="0"/>
    <n v="0"/>
    <n v="0"/>
    <n v="0"/>
    <n v="23.968253968253951"/>
    <n v="5"/>
    <n v="0"/>
    <n v="0"/>
    <n v="4"/>
    <n v="0"/>
    <n v="0"/>
    <n v="1"/>
    <n v="0"/>
    <n v="0"/>
    <n v="0"/>
    <n v="0"/>
    <n v="0"/>
    <n v="0"/>
    <n v="5"/>
    <x v="0"/>
    <m/>
    <m/>
    <x v="0"/>
    <s v="Decisión del directorio/propietarios de la empresa"/>
    <m/>
    <x v="0"/>
    <m/>
    <m/>
    <x v="0"/>
    <m/>
    <m/>
    <x v="0"/>
    <m/>
    <m/>
    <x v="0"/>
    <m/>
    <m/>
    <m/>
    <m/>
    <m/>
    <m/>
    <m/>
    <m/>
    <m/>
    <m/>
    <m/>
    <m/>
    <m/>
    <m/>
    <m/>
    <m/>
    <m/>
    <m/>
    <m/>
    <m/>
    <m/>
    <m/>
    <m/>
    <m/>
    <m/>
    <m/>
    <m/>
    <m/>
    <m/>
    <m/>
    <m/>
    <m/>
    <m/>
    <m/>
    <m/>
    <m/>
    <m/>
    <m/>
    <m/>
    <m/>
    <m/>
    <m/>
    <m/>
    <m/>
    <m/>
    <m/>
    <m/>
    <m/>
    <m/>
    <m/>
    <x v="0"/>
    <x v="0"/>
    <x v="0"/>
    <x v="1"/>
    <x v="0"/>
    <x v="1"/>
    <x v="0"/>
    <x v="0"/>
    <x v="0"/>
    <x v="0"/>
    <x v="1"/>
    <x v="1"/>
    <x v="0"/>
    <m/>
    <m/>
    <m/>
    <m/>
    <m/>
    <m/>
    <s v="Recomendaciones de trabajadores de la empresa u otros actores"/>
    <m/>
    <m/>
    <m/>
    <s v="Contactos personales del empleador"/>
    <m/>
    <m/>
    <m/>
    <x v="0"/>
    <x v="0"/>
    <x v="2"/>
    <x v="2"/>
    <x v="2"/>
    <x v="2"/>
    <x v="1"/>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0"/>
    <x v="1"/>
    <x v="1"/>
    <x v="0"/>
    <x v="0"/>
    <m/>
    <x v="0"/>
    <s v="SOLDADOR DE MIX"/>
    <s v="Soldadura"/>
    <s v="HERRERO SOLDADOR"/>
    <n v="7221"/>
    <s v="CURSO DE TAPICERIA"/>
    <s v="OTROS"/>
    <s v="TAPICERO"/>
    <n v="7534"/>
    <s v="CURSO DE COMPRESOR PARA PINTAR"/>
    <s v="OTROS"/>
    <s v="HERRERO"/>
    <n v="7221"/>
    <m/>
    <m/>
    <m/>
    <m/>
    <m/>
    <m/>
    <m/>
    <m/>
    <m/>
    <m/>
    <m/>
    <m/>
    <s v="Si"/>
    <s v="Si"/>
    <s v="No"/>
    <m/>
    <m/>
    <m/>
    <x v="0"/>
    <s v="Importante"/>
    <s v="Importante"/>
    <s v="Importante"/>
    <s v="Importante"/>
    <s v="Importante"/>
    <s v="Muy importante"/>
    <s v="Muy importante"/>
    <s v="Ninguna"/>
    <m/>
    <x v="2"/>
    <x v="2"/>
    <x v="0"/>
    <x v="0"/>
    <x v="2"/>
    <x v="0"/>
    <x v="1"/>
    <x v="1"/>
    <x v="0"/>
    <x v="1"/>
    <x v="0"/>
    <x v="0"/>
    <m/>
    <s v="Dueño o propietario"/>
    <m/>
    <n v="18"/>
    <n v="35"/>
    <s v="Completo"/>
    <m/>
    <m/>
    <m/>
    <m/>
    <m/>
    <m/>
    <m/>
    <s v="5 a 10 personas ocupadas"/>
    <s v="5 a 10 personas ocupadas"/>
    <x v="1"/>
    <s v="Manufactura"/>
    <x v="0"/>
    <x v="0"/>
    <x v="0"/>
    <x v="0"/>
    <x v="0"/>
    <x v="0"/>
    <x v="0"/>
    <x v="0"/>
    <x v="0"/>
    <x v="0"/>
    <x v="1"/>
    <x v="0"/>
    <x v="0"/>
    <x v="0"/>
    <x v="0"/>
    <x v="0"/>
    <x v="0"/>
    <x v="0"/>
    <x v="0"/>
    <x v="1"/>
    <x v="0"/>
    <x v="1"/>
    <x v="0"/>
    <x v="0"/>
    <x v="1"/>
    <x v="0"/>
    <x v="0"/>
    <s v="MECANICA Y METALES"/>
    <s v="TEXTIL Y CONFECCIÓN"/>
    <s v="MECANICA Y METALES"/>
    <m/>
    <m/>
    <m/>
    <s v="MECANICA Y METALES"/>
    <s v="TEXTIL Y CONFECCIÓN"/>
    <s v="MECANICA Y METALES"/>
    <m/>
    <m/>
    <m/>
    <n v="4.7936507936507899"/>
    <x v="0"/>
    <x v="0"/>
    <x v="1"/>
    <x v="0"/>
    <x v="0"/>
    <s v="Total"/>
  </r>
  <r>
    <n v="167187"/>
    <x v="0"/>
    <x v="1"/>
    <s v="Capiatá"/>
    <n v="20110"/>
    <s v="FABRICACION DE GASES INDUSTRIALES"/>
    <s v="Industria"/>
    <s v="Manufactura"/>
    <s v="Grandes (con 51 o más personas ocupadas)"/>
    <n v="9082024"/>
    <n v="9"/>
    <s v="Agosto"/>
    <s v="Año Resultado Final"/>
    <n v="11"/>
    <n v="10"/>
    <n v="16082024"/>
    <n v="16"/>
    <s v="Agosto"/>
    <s v="Año Resultado Final"/>
    <n v="1978"/>
    <n v="45"/>
    <x v="1"/>
    <s v="FABRICACIÓN DE GASES DE INDUSTRIALES ( OXIGENO,ARGON,NITROGENO,CO2 ENTRE OTROS)"/>
    <s v="Fabricación de sustancias químicas básicas"/>
    <s v="Casa Matriz"/>
    <x v="1"/>
    <n v="2"/>
    <n v="1"/>
    <n v="62"/>
    <n v="48"/>
    <n v="28"/>
    <n v="20"/>
    <n v="75.70370370370361"/>
    <n v="54.074074074074005"/>
    <n v="0"/>
    <n v="0"/>
    <n v="0"/>
    <n v="0"/>
    <n v="0"/>
    <n v="0"/>
    <n v="37.851851851851805"/>
    <n v="0"/>
    <n v="91.92592592592581"/>
    <n v="0"/>
    <n v="0"/>
    <n v="0"/>
    <n v="129.7777777777776"/>
    <n v="48"/>
    <n v="0"/>
    <n v="0"/>
    <n v="0"/>
    <n v="0"/>
    <n v="0"/>
    <n v="0"/>
    <n v="14"/>
    <n v="0"/>
    <n v="34"/>
    <n v="0"/>
    <n v="0"/>
    <n v="0"/>
    <n v="48"/>
    <x v="1"/>
    <s v="Decisión del directorio/propietarios de la empresa"/>
    <m/>
    <x v="0"/>
    <s v="Decisión del directorio/propietarios de la empresa"/>
    <m/>
    <x v="1"/>
    <s v="Decisión del directorio/propietarios de la empresa"/>
    <m/>
    <x v="0"/>
    <m/>
    <m/>
    <x v="0"/>
    <m/>
    <m/>
    <x v="1"/>
    <m/>
    <n v="2423"/>
    <s v="ANALISTA DE RECURSOS HUMANOS"/>
    <s v="Sí"/>
    <s v="No"/>
    <s v="Sí"/>
    <n v="2511"/>
    <s v="ANALISTA DE SISTEMAS INFORMÁTICOS"/>
    <s v="Sí"/>
    <s v="Sí"/>
    <s v="Sí"/>
    <n v="3257"/>
    <s v="TECNICO DE SEGURIDAD INDUSTRIAL"/>
    <s v="Sí"/>
    <s v="No"/>
    <m/>
    <m/>
    <m/>
    <m/>
    <m/>
    <m/>
    <m/>
    <m/>
    <m/>
    <m/>
    <s v="Candidato sin licencias, certificados orequisitos legales requeridos para ejercer la ocupación"/>
    <m/>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m/>
    <m/>
    <s v="Incorporar trabajadores temporales a través de agencias"/>
    <s v="Redefinir el perfil y características de la vacante"/>
    <m/>
    <m/>
    <m/>
    <m/>
    <x v="1"/>
    <x v="0"/>
    <x v="1"/>
    <x v="1"/>
    <x v="0"/>
    <x v="0"/>
    <x v="0"/>
    <x v="1"/>
    <x v="1"/>
    <x v="0"/>
    <x v="0"/>
    <x v="0"/>
    <x v="0"/>
    <m/>
    <m/>
    <s v="Plataforma web privada gratuita (Bolsas de trabajo) (excluyendo redes sociales)"/>
    <m/>
    <m/>
    <s v="Redes de profesionales o egresados"/>
    <m/>
    <s v="Contratación de empresas de reclutamiento"/>
    <m/>
    <s v="Avisos en las inmediaciones de la empresa"/>
    <m/>
    <m/>
    <s v="Otra"/>
    <s v="CONTACTAN CON LA UNA Y UNINORTE AYUDAN CON LA BUSQUEDA..."/>
    <x v="0"/>
    <x v="0"/>
    <x v="0"/>
    <x v="1"/>
    <x v="0"/>
    <x v="1"/>
    <x v="0"/>
    <x v="1"/>
    <x v="0"/>
    <x v="0"/>
    <s v="Ninguna"/>
    <m/>
    <m/>
    <m/>
    <m/>
    <m/>
    <m/>
    <x v="1"/>
    <m/>
    <s v="Ambos"/>
    <x v="0"/>
    <s v="Ambos"/>
    <m/>
    <m/>
    <x v="1"/>
    <x v="1"/>
    <x v="1"/>
    <x v="1"/>
    <x v="0"/>
    <x v="1"/>
    <m/>
    <m/>
    <x v="0"/>
    <s v="Poco probable"/>
    <s v="Poco probable"/>
    <s v="Probable"/>
    <s v="Probable"/>
    <s v="Muy probable"/>
    <x v="2"/>
    <m/>
    <m/>
    <m/>
    <m/>
    <m/>
    <m/>
    <m/>
    <m/>
    <m/>
    <m/>
    <m/>
    <m/>
    <m/>
    <m/>
    <m/>
    <m/>
    <m/>
    <m/>
    <m/>
    <m/>
    <m/>
    <m/>
    <m/>
    <m/>
    <m/>
    <m/>
    <m/>
    <m/>
    <m/>
    <m/>
    <m/>
    <m/>
    <m/>
    <m/>
    <m/>
    <x v="0"/>
    <m/>
    <m/>
    <m/>
    <m/>
    <m/>
    <m/>
    <m/>
    <m/>
    <m/>
    <x v="0"/>
    <x v="0"/>
    <x v="0"/>
    <x v="0"/>
    <x v="1"/>
    <x v="1"/>
    <x v="0"/>
    <x v="0"/>
    <m/>
    <x v="0"/>
    <s v="CAPACITACIÓN REFRIGERACION INDUSTRIAL"/>
    <s v="Técnicas de refrigeracion y climatización"/>
    <s v="TECNICO EN SERVICIO DE REFRIGERACIÓN"/>
    <n v="7127"/>
    <s v="CAPACITACIÓN DE CALIBRACIÓN DE EQUIPOS DE ALTA PRESION DE ROTACION( BOMBAS MANOMETROS)"/>
    <s v="OTROS"/>
    <s v="TECNICO DE CALIBRACIÓN  DE MANOMETROS"/>
    <n v="7311"/>
    <m/>
    <m/>
    <m/>
    <m/>
    <m/>
    <m/>
    <m/>
    <m/>
    <m/>
    <m/>
    <m/>
    <m/>
    <m/>
    <m/>
    <m/>
    <m/>
    <s v="Si"/>
    <s v="No"/>
    <m/>
    <m/>
    <m/>
    <m/>
    <x v="1"/>
    <s v="Muy importante"/>
    <s v="Importante"/>
    <s v="Muy importante"/>
    <s v="Importante"/>
    <s v="Importante"/>
    <s v="Muy importante"/>
    <s v="Importante"/>
    <s v="Ninguna"/>
    <m/>
    <x v="0"/>
    <x v="1"/>
    <x v="0"/>
    <x v="1"/>
    <x v="1"/>
    <x v="0"/>
    <x v="0"/>
    <x v="0"/>
    <x v="0"/>
    <x v="0"/>
    <x v="0"/>
    <x v="0"/>
    <m/>
    <s v="Gerente / Directivo"/>
    <m/>
    <n v="17"/>
    <n v="5"/>
    <s v="Completo"/>
    <m/>
    <m/>
    <m/>
    <m/>
    <m/>
    <m/>
    <m/>
    <s v="51 y más personas ocupadas"/>
    <s v="31 a 50 personas ocupadas"/>
    <x v="1"/>
    <s v="Manufactura"/>
    <x v="0"/>
    <x v="1"/>
    <x v="1"/>
    <x v="0"/>
    <x v="0"/>
    <x v="0"/>
    <x v="0"/>
    <x v="0"/>
    <x v="0"/>
    <x v="0"/>
    <x v="1"/>
    <x v="0"/>
    <x v="0"/>
    <x v="0"/>
    <x v="0"/>
    <x v="0"/>
    <x v="0"/>
    <x v="0"/>
    <x v="0"/>
    <x v="1"/>
    <x v="0"/>
    <x v="1"/>
    <x v="0"/>
    <x v="0"/>
    <x v="1"/>
    <x v="0"/>
    <x v="0"/>
    <s v="ELECTRICIDAD Y ELECTRONICA"/>
    <s v="MECANICA Y METALES"/>
    <m/>
    <m/>
    <m/>
    <m/>
    <s v="ELECTRICIDAD Y ELECTRONICA"/>
    <s v="MECANICA Y METALES"/>
    <m/>
    <m/>
    <m/>
    <m/>
    <n v="2.7037037037037002"/>
    <x v="1"/>
    <x v="2"/>
    <x v="0"/>
    <x v="0"/>
    <x v="0"/>
    <s v="Total"/>
  </r>
  <r>
    <n v="167317"/>
    <x v="0"/>
    <x v="1"/>
    <s v="Capiatá"/>
    <n v="47111"/>
    <s v="VENTA AL POR MENOR DE ARTICULOS DE PRIMERA NECESIDAD EN SUPERMERCADOS.-"/>
    <s v="Comercio"/>
    <s v="Comercio"/>
    <s v="Medianas (31 a 50 personas ocupadas)"/>
    <n v="16082024"/>
    <n v="16"/>
    <s v="Agosto"/>
    <s v="Año Resultado Final"/>
    <n v="7"/>
    <n v="39"/>
    <n v="16082024"/>
    <n v="16"/>
    <s v="Agosto"/>
    <s v="Año Resultado Final"/>
    <n v="1996"/>
    <n v="27"/>
    <x v="2"/>
    <s v="COMERCIO DE PRODUCTOS DE SUPERMERCADOS MINORISTA"/>
    <s v="Comercio al por menor en hipermercados y supermercados"/>
    <s v="Casa Matriz"/>
    <x v="1"/>
    <n v="2"/>
    <n v="2"/>
    <n v="50"/>
    <n v="50"/>
    <n v="10"/>
    <n v="40"/>
    <n v="112.142857142857"/>
    <n v="448.57142857142799"/>
    <n v="0"/>
    <n v="0"/>
    <n v="0"/>
    <n v="0"/>
    <n v="549.49999999999932"/>
    <n v="0"/>
    <n v="0"/>
    <n v="0"/>
    <n v="11.214285714285699"/>
    <n v="0"/>
    <n v="0"/>
    <n v="0"/>
    <n v="560.71428571428498"/>
    <n v="50"/>
    <n v="0"/>
    <n v="0"/>
    <n v="0"/>
    <n v="0"/>
    <n v="49"/>
    <n v="0"/>
    <n v="0"/>
    <n v="0"/>
    <n v="1"/>
    <n v="0"/>
    <n v="0"/>
    <n v="0"/>
    <n v="50"/>
    <x v="1"/>
    <s v="Decisión del directorio/propietarios de la empresa"/>
    <m/>
    <x v="0"/>
    <s v="Decisión del directorio/propietarios de la empresa"/>
    <m/>
    <x v="1"/>
    <s v="Decisión del directorio/propietarios de la empresa"/>
    <m/>
    <x v="0"/>
    <m/>
    <m/>
    <x v="0"/>
    <m/>
    <m/>
    <x v="1"/>
    <m/>
    <n v="5230"/>
    <s v="CAJERA"/>
    <s v="Sí"/>
    <s v="No"/>
    <s v="Sí"/>
    <n v="7511"/>
    <s v="CARNICERO"/>
    <s v="Sí"/>
    <s v="No"/>
    <s v="Sí"/>
    <n v="7512"/>
    <s v="PANADERO"/>
    <s v="Sí"/>
    <s v="No"/>
    <m/>
    <m/>
    <m/>
    <m/>
    <m/>
    <m/>
    <m/>
    <m/>
    <m/>
    <m/>
    <m/>
    <m/>
    <m/>
    <m/>
    <m/>
    <m/>
    <m/>
    <m/>
    <m/>
    <m/>
    <m/>
    <m/>
    <m/>
    <m/>
    <m/>
    <m/>
    <m/>
    <m/>
    <m/>
    <m/>
    <m/>
    <m/>
    <m/>
    <m/>
    <m/>
    <x v="1"/>
    <x v="0"/>
    <x v="0"/>
    <x v="1"/>
    <x v="0"/>
    <x v="0"/>
    <x v="0"/>
    <x v="0"/>
    <x v="1"/>
    <x v="0"/>
    <x v="1"/>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m/>
    <m/>
    <m/>
    <m/>
    <x v="0"/>
    <x v="0"/>
    <x v="0"/>
    <x v="1"/>
    <x v="0"/>
    <x v="2"/>
    <x v="0"/>
    <x v="2"/>
    <x v="0"/>
    <x v="2"/>
    <s v="Ninguna"/>
    <m/>
    <m/>
    <m/>
    <m/>
    <m/>
    <m/>
    <x v="1"/>
    <m/>
    <m/>
    <x v="3"/>
    <m/>
    <m/>
    <m/>
    <x v="1"/>
    <x v="1"/>
    <x v="1"/>
    <x v="0"/>
    <x v="0"/>
    <x v="0"/>
    <m/>
    <m/>
    <x v="2"/>
    <s v="Muy probable"/>
    <s v="Poco probable"/>
    <s v="Poco probable"/>
    <s v="Probable"/>
    <s v="Probable"/>
    <x v="0"/>
    <s v="ADMINISTRADOR"/>
    <n v="2421"/>
    <n v="1"/>
    <n v="1"/>
    <n v="1"/>
    <n v="1"/>
    <n v="1"/>
    <s v="contador"/>
    <n v="2411"/>
    <n v="1"/>
    <n v="1"/>
    <n v="1"/>
    <n v="1"/>
    <n v="1"/>
    <s v="PANADERO"/>
    <n v="7512"/>
    <n v="6"/>
    <n v="6"/>
    <n v="6"/>
    <n v="6"/>
    <n v="6"/>
    <s v="cajeros"/>
    <n v="5230"/>
    <n v="10"/>
    <n v="10"/>
    <n v="10"/>
    <n v="10"/>
    <n v="10"/>
    <m/>
    <m/>
    <m/>
    <m/>
    <m/>
    <m/>
    <m/>
    <x v="0"/>
    <m/>
    <m/>
    <m/>
    <m/>
    <m/>
    <m/>
    <m/>
    <m/>
    <m/>
    <x v="0"/>
    <x v="0"/>
    <x v="0"/>
    <x v="0"/>
    <x v="1"/>
    <x v="1"/>
    <x v="0"/>
    <x v="0"/>
    <m/>
    <x v="0"/>
    <s v="CAPACITACIÓN ESPECIAL EN PANADERIA"/>
    <s v="Panadería y confitería"/>
    <s v="ENCARGADO DE PANADERÍA"/>
    <n v="7512"/>
    <s v="CAPACITACIÓN ADMINISTRATIVO CONTABLE"/>
    <s v="Contabilidad básica"/>
    <s v="AUXILIAR CONTABLE"/>
    <n v="4311"/>
    <m/>
    <m/>
    <m/>
    <m/>
    <m/>
    <m/>
    <m/>
    <m/>
    <m/>
    <m/>
    <m/>
    <m/>
    <m/>
    <m/>
    <m/>
    <m/>
    <s v="Si"/>
    <s v="No"/>
    <m/>
    <m/>
    <m/>
    <m/>
    <x v="1"/>
    <s v="Muy importante"/>
    <s v="Muy importante"/>
    <s v="Muy importante"/>
    <s v="Muy importante"/>
    <s v="Muy importante"/>
    <s v="Muy importante"/>
    <s v="Muy importante"/>
    <s v="Ninguna"/>
    <m/>
    <x v="2"/>
    <x v="0"/>
    <x v="0"/>
    <x v="1"/>
    <x v="2"/>
    <x v="1"/>
    <x v="1"/>
    <x v="1"/>
    <x v="0"/>
    <x v="1"/>
    <x v="0"/>
    <x v="0"/>
    <m/>
    <s v="Dueño o propietario"/>
    <m/>
    <n v="17"/>
    <n v="3"/>
    <s v="Completo"/>
    <m/>
    <m/>
    <m/>
    <m/>
    <m/>
    <m/>
    <m/>
    <s v="31 a 50 personas ocupadas"/>
    <s v="31 a 50 personas ocupadas"/>
    <x v="2"/>
    <s v="Comercio"/>
    <x v="0"/>
    <x v="0"/>
    <x v="0"/>
    <x v="0"/>
    <x v="1"/>
    <x v="0"/>
    <x v="1"/>
    <x v="0"/>
    <x v="0"/>
    <x v="0"/>
    <x v="0"/>
    <x v="0"/>
    <x v="0"/>
    <x v="1"/>
    <x v="0"/>
    <x v="1"/>
    <x v="0"/>
    <x v="0"/>
    <x v="0"/>
    <x v="1"/>
    <x v="0"/>
    <x v="0"/>
    <x v="0"/>
    <x v="0"/>
    <x v="1"/>
    <x v="0"/>
    <x v="0"/>
    <s v="PANADERIA Y CONFITERIA"/>
    <s v="CONTABILIDAD Y AUDITORIA"/>
    <m/>
    <m/>
    <m/>
    <m/>
    <s v="ALIMENTOS"/>
    <s v="ADMINISTRACIÓN Y GESTIÓN"/>
    <m/>
    <m/>
    <m/>
    <m/>
    <n v="11.214285714285699"/>
    <x v="1"/>
    <x v="1"/>
    <x v="0"/>
    <x v="0"/>
    <x v="0"/>
    <s v="Total"/>
  </r>
  <r>
    <n v="167653"/>
    <x v="0"/>
    <x v="1"/>
    <s v="Capiatá"/>
    <n v="73100"/>
    <s v="SERVICIOS DE ACTIVIDADES PUBLICITARIAS"/>
    <s v="Servicio"/>
    <s v="Servicios a las empresas"/>
    <s v="Micro (5 a 10 personas ocupadas)"/>
    <n v="16072024"/>
    <n v="16"/>
    <s v="Julio"/>
    <s v="Año Resultado Final"/>
    <n v="18"/>
    <n v="23"/>
    <n v="17072024"/>
    <n v="17"/>
    <s v="Julio"/>
    <s v="Año Resultado Final"/>
    <n v="2010"/>
    <n v="13"/>
    <x v="0"/>
    <s v="SERVICIO PUBLICITARIO CARTELERÍA"/>
    <s v="Actividades publicitarias"/>
    <s v="Único"/>
    <x v="0"/>
    <m/>
    <m/>
    <n v="8"/>
    <n v="8"/>
    <n v="4"/>
    <n v="4"/>
    <n v="13.57837837837836"/>
    <n v="13.57837837837836"/>
    <n v="0"/>
    <n v="0"/>
    <n v="0"/>
    <n v="0"/>
    <n v="3.3945945945945901"/>
    <n v="0"/>
    <n v="0"/>
    <n v="0"/>
    <n v="3.3945945945945901"/>
    <n v="20.367567567567541"/>
    <n v="0"/>
    <n v="0"/>
    <n v="27.156756756756721"/>
    <n v="8"/>
    <n v="0"/>
    <n v="0"/>
    <n v="0"/>
    <n v="0"/>
    <n v="1"/>
    <n v="0"/>
    <n v="0"/>
    <n v="0"/>
    <n v="1"/>
    <n v="6"/>
    <n v="0"/>
    <n v="0"/>
    <n v="8"/>
    <x v="0"/>
    <m/>
    <m/>
    <x v="0"/>
    <s v="Decisión del directorio/propietarios de la empresa"/>
    <m/>
    <x v="1"/>
    <s v="Decisión del directorio/propietarios de la empresa"/>
    <m/>
    <x v="0"/>
    <m/>
    <m/>
    <x v="0"/>
    <m/>
    <m/>
    <x v="0"/>
    <m/>
    <m/>
    <m/>
    <m/>
    <m/>
    <m/>
    <m/>
    <m/>
    <m/>
    <m/>
    <m/>
    <m/>
    <m/>
    <m/>
    <m/>
    <m/>
    <m/>
    <m/>
    <m/>
    <m/>
    <m/>
    <m/>
    <m/>
    <m/>
    <m/>
    <m/>
    <m/>
    <m/>
    <m/>
    <m/>
    <m/>
    <m/>
    <m/>
    <m/>
    <m/>
    <m/>
    <m/>
    <m/>
    <m/>
    <m/>
    <m/>
    <m/>
    <m/>
    <m/>
    <m/>
    <m/>
    <m/>
    <m/>
    <m/>
    <m/>
    <x v="1"/>
    <x v="0"/>
    <x v="0"/>
    <x v="1"/>
    <x v="0"/>
    <x v="0"/>
    <x v="0"/>
    <x v="1"/>
    <x v="1"/>
    <x v="0"/>
    <x v="0"/>
    <x v="0"/>
    <x v="0"/>
    <m/>
    <s v="Anuncio en un medio de prensa impreso"/>
    <m/>
    <s v="Redes sociales de la empresa (Facebook, Twitter, Instagram, etc)"/>
    <m/>
    <m/>
    <s v="Recomendaciones de trabajadores de la empresa u otros actores"/>
    <m/>
    <m/>
    <s v="Avisos en las inmediaciones de la empresa"/>
    <s v="Contactos personales del empleador"/>
    <m/>
    <m/>
    <m/>
    <x v="0"/>
    <x v="0"/>
    <x v="0"/>
    <x v="0"/>
    <x v="0"/>
    <x v="1"/>
    <x v="2"/>
    <x v="1"/>
    <x v="2"/>
    <x v="1"/>
    <s v="Ninguna"/>
    <m/>
    <m/>
    <m/>
    <m/>
    <s v="Nuevas contrataciones"/>
    <m/>
    <x v="1"/>
    <s v="Transformación de competencia"/>
    <s v="Transformación de competencia"/>
    <x v="1"/>
    <m/>
    <m/>
    <m/>
    <x v="0"/>
    <x v="1"/>
    <x v="0"/>
    <x v="0"/>
    <x v="0"/>
    <x v="0"/>
    <m/>
    <m/>
    <x v="2"/>
    <s v="Poco probable"/>
    <s v="Poco probable"/>
    <s v="Poco probable"/>
    <s v="Probable"/>
    <s v="Probable"/>
    <x v="0"/>
    <s v="Cartelista"/>
    <n v="7214"/>
    <n v="2"/>
    <n v="0"/>
    <n v="0"/>
    <n v="0"/>
    <n v="0"/>
    <m/>
    <m/>
    <m/>
    <m/>
    <m/>
    <m/>
    <m/>
    <m/>
    <m/>
    <m/>
    <m/>
    <m/>
    <m/>
    <m/>
    <m/>
    <m/>
    <m/>
    <m/>
    <m/>
    <m/>
    <m/>
    <m/>
    <m/>
    <m/>
    <m/>
    <m/>
    <m/>
    <m/>
    <x v="0"/>
    <m/>
    <m/>
    <m/>
    <m/>
    <m/>
    <m/>
    <m/>
    <m/>
    <m/>
    <x v="0"/>
    <x v="0"/>
    <x v="0"/>
    <x v="0"/>
    <x v="1"/>
    <x v="1"/>
    <x v="0"/>
    <x v="0"/>
    <m/>
    <x v="0"/>
    <s v="ACTUALIZACIÓN DE DISEÑO GRÁFICO"/>
    <s v="Diseño gráfico"/>
    <s v="DISEÑADORES"/>
    <n v="2166"/>
    <m/>
    <m/>
    <m/>
    <m/>
    <m/>
    <m/>
    <m/>
    <m/>
    <m/>
    <m/>
    <m/>
    <m/>
    <m/>
    <m/>
    <m/>
    <m/>
    <m/>
    <m/>
    <m/>
    <m/>
    <s v="No"/>
    <m/>
    <m/>
    <m/>
    <m/>
    <m/>
    <x v="0"/>
    <s v="Muy importante"/>
    <s v="Importante"/>
    <s v="Importante"/>
    <s v="Importante"/>
    <s v="Importante"/>
    <s v="Importante"/>
    <s v="Importante"/>
    <s v="Ninguna"/>
    <m/>
    <x v="2"/>
    <x v="0"/>
    <x v="0"/>
    <x v="0"/>
    <x v="2"/>
    <x v="0"/>
    <x v="1"/>
    <x v="1"/>
    <x v="1"/>
    <x v="1"/>
    <x v="1"/>
    <x v="0"/>
    <m/>
    <s v="Dueño o propietario"/>
    <m/>
    <n v="20"/>
    <n v="58"/>
    <s v="Completo"/>
    <m/>
    <m/>
    <m/>
    <m/>
    <m/>
    <m/>
    <m/>
    <s v="5 a 10 personas ocupadas"/>
    <s v="5 a 10 personas ocupadas"/>
    <x v="0"/>
    <s v="Servicios a las empresas"/>
    <x v="0"/>
    <x v="0"/>
    <x v="0"/>
    <x v="0"/>
    <x v="0"/>
    <x v="0"/>
    <x v="0"/>
    <x v="0"/>
    <x v="0"/>
    <x v="0"/>
    <x v="1"/>
    <x v="0"/>
    <x v="0"/>
    <x v="0"/>
    <x v="0"/>
    <x v="1"/>
    <x v="0"/>
    <x v="0"/>
    <x v="0"/>
    <x v="0"/>
    <x v="0"/>
    <x v="1"/>
    <x v="0"/>
    <x v="0"/>
    <x v="0"/>
    <x v="0"/>
    <x v="0"/>
    <s v="INDUSTRIAS GRÁFICAS"/>
    <m/>
    <m/>
    <m/>
    <m/>
    <m/>
    <s v="INDUSTRIAS GRÁFICAS"/>
    <m/>
    <m/>
    <m/>
    <m/>
    <m/>
    <n v="3.3945945945945901"/>
    <x v="0"/>
    <x v="0"/>
    <x v="0"/>
    <x v="0"/>
    <x v="0"/>
    <s v="Total"/>
  </r>
  <r>
    <n v="167657"/>
    <x v="0"/>
    <x v="1"/>
    <s v="Capiatá"/>
    <n v="10919"/>
    <s v="ELABORACION DE PANIFICADOS"/>
    <s v="Industria"/>
    <s v="Manufactura"/>
    <s v="Pequeñas (11 a 30 personas ocupadas)"/>
    <n v="17072024"/>
    <n v="17"/>
    <s v="Julio"/>
    <s v="Año Resultado Final"/>
    <n v="10"/>
    <n v="32"/>
    <n v="17072024"/>
    <n v="17"/>
    <s v="Julio"/>
    <s v="Año Resultado Final"/>
    <n v="1973"/>
    <n v="50"/>
    <x v="1"/>
    <s v="ELABORACION DE PANIFICADO"/>
    <s v="Elaboración de otros productos de panadería n.c.p."/>
    <s v="Único"/>
    <x v="0"/>
    <m/>
    <m/>
    <n v="25"/>
    <n v="25"/>
    <n v="15"/>
    <n v="10"/>
    <n v="57.087378640776748"/>
    <n v="38.058252427184499"/>
    <n v="0"/>
    <n v="0"/>
    <n v="34.25242718446605"/>
    <n v="0"/>
    <n v="30.446601941747598"/>
    <n v="19.029126213592249"/>
    <n v="0"/>
    <n v="0"/>
    <n v="11.417475728155349"/>
    <n v="0"/>
    <n v="0"/>
    <n v="0"/>
    <n v="95.145631067961247"/>
    <n v="25"/>
    <n v="0"/>
    <n v="0"/>
    <n v="9"/>
    <n v="0"/>
    <n v="8"/>
    <n v="5"/>
    <n v="0"/>
    <n v="0"/>
    <n v="3"/>
    <n v="0"/>
    <n v="0"/>
    <n v="0"/>
    <n v="25"/>
    <x v="0"/>
    <m/>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1"/>
    <x v="0"/>
    <x v="0"/>
    <x v="0"/>
    <x v="0"/>
    <x v="1"/>
    <x v="0"/>
    <x v="0"/>
    <x v="0"/>
    <x v="0"/>
    <x v="0"/>
    <x v="1"/>
    <x v="0"/>
    <m/>
    <m/>
    <m/>
    <s v="Redes sociales de la empresa (Facebook, Twitter, Instagram, etc)"/>
    <m/>
    <m/>
    <s v="Recomendaciones de trabajadores de la empresa u otros actores"/>
    <m/>
    <m/>
    <m/>
    <s v="Contactos personales del empleador"/>
    <m/>
    <m/>
    <m/>
    <x v="0"/>
    <x v="0"/>
    <x v="0"/>
    <x v="0"/>
    <x v="0"/>
    <x v="2"/>
    <x v="0"/>
    <x v="0"/>
    <x v="1"/>
    <x v="0"/>
    <s v="Ninguna"/>
    <m/>
    <m/>
    <m/>
    <m/>
    <s v="Transformación de competencia"/>
    <m/>
    <x v="1"/>
    <m/>
    <m/>
    <x v="1"/>
    <s v="Transformación de competencia"/>
    <m/>
    <m/>
    <x v="1"/>
    <x v="0"/>
    <x v="1"/>
    <x v="0"/>
    <x v="1"/>
    <x v="0"/>
    <m/>
    <m/>
    <x v="2"/>
    <s v="Poco probable"/>
    <s v="Poco probable"/>
    <s v="Probable"/>
    <s v="Probable"/>
    <s v="Muy probable"/>
    <x v="0"/>
    <s v="supervision de produccion de control de calidad"/>
    <n v="3122"/>
    <n v="1"/>
    <n v="0"/>
    <n v="0"/>
    <n v="0"/>
    <n v="0"/>
    <m/>
    <m/>
    <m/>
    <m/>
    <m/>
    <m/>
    <m/>
    <m/>
    <m/>
    <m/>
    <m/>
    <m/>
    <m/>
    <m/>
    <m/>
    <m/>
    <m/>
    <m/>
    <m/>
    <m/>
    <m/>
    <m/>
    <m/>
    <m/>
    <m/>
    <m/>
    <m/>
    <m/>
    <x v="0"/>
    <m/>
    <m/>
    <m/>
    <m/>
    <m/>
    <m/>
    <m/>
    <m/>
    <m/>
    <x v="1"/>
    <x v="0"/>
    <x v="1"/>
    <x v="0"/>
    <x v="1"/>
    <x v="1"/>
    <x v="0"/>
    <x v="0"/>
    <m/>
    <x v="0"/>
    <s v="CAPACITACION EN PANADERIA Y CONFITERÍA"/>
    <s v="Panadería y confitería"/>
    <s v="PANADERO"/>
    <n v="7512"/>
    <m/>
    <m/>
    <m/>
    <m/>
    <m/>
    <m/>
    <m/>
    <m/>
    <m/>
    <m/>
    <m/>
    <m/>
    <m/>
    <m/>
    <m/>
    <m/>
    <m/>
    <m/>
    <m/>
    <m/>
    <s v="No"/>
    <m/>
    <m/>
    <m/>
    <m/>
    <m/>
    <x v="0"/>
    <s v="Importante"/>
    <s v="Importante"/>
    <s v="Importante"/>
    <s v="Importante"/>
    <s v="Muy importante"/>
    <s v="Muy importante"/>
    <s v="Muy importante"/>
    <s v="Ninguna"/>
    <m/>
    <x v="2"/>
    <x v="2"/>
    <x v="0"/>
    <x v="0"/>
    <x v="2"/>
    <x v="0"/>
    <x v="1"/>
    <x v="0"/>
    <x v="0"/>
    <x v="0"/>
    <x v="0"/>
    <x v="0"/>
    <m/>
    <s v="Administrador/Contador"/>
    <m/>
    <n v="11"/>
    <n v="6"/>
    <s v="Completo"/>
    <m/>
    <m/>
    <m/>
    <m/>
    <m/>
    <m/>
    <m/>
    <s v="11 a 30 personas ocupadas"/>
    <s v="11 a 30 personas ocupadas"/>
    <x v="1"/>
    <s v="Manufactura"/>
    <x v="0"/>
    <x v="0"/>
    <x v="0"/>
    <x v="0"/>
    <x v="0"/>
    <x v="0"/>
    <x v="0"/>
    <x v="0"/>
    <x v="0"/>
    <x v="0"/>
    <x v="1"/>
    <x v="1"/>
    <x v="0"/>
    <x v="0"/>
    <x v="0"/>
    <x v="0"/>
    <x v="0"/>
    <x v="0"/>
    <x v="0"/>
    <x v="1"/>
    <x v="0"/>
    <x v="1"/>
    <x v="0"/>
    <x v="0"/>
    <x v="1"/>
    <x v="0"/>
    <x v="0"/>
    <s v="PANADERIA Y CONFITERIA"/>
    <m/>
    <m/>
    <m/>
    <m/>
    <m/>
    <s v="ALIMENTOS"/>
    <m/>
    <m/>
    <m/>
    <m/>
    <m/>
    <n v="3.8058252427184498"/>
    <x v="0"/>
    <x v="0"/>
    <x v="0"/>
    <x v="0"/>
    <x v="0"/>
    <s v="Total"/>
  </r>
  <r>
    <n v="167825"/>
    <x v="0"/>
    <x v="1"/>
    <s v="Capiatá"/>
    <n v="33120"/>
    <s v="SERVICIOS DE MANTENIMIENTO DE GENERADORES Y MOTORES DE MAQUINARIAS INDUSTRIALES"/>
    <s v="Industria"/>
    <s v="Manufactura"/>
    <s v="Micro (5 a 10 personas ocupadas)"/>
    <n v="13082024"/>
    <n v="13"/>
    <s v="Agosto"/>
    <s v="Año Resultado Final"/>
    <n v="11"/>
    <n v="5"/>
    <n v="16082024"/>
    <n v="16"/>
    <s v="Agosto"/>
    <s v="Año Resultado Final"/>
    <n v="2005"/>
    <n v="18"/>
    <x v="0"/>
    <s v="SERVICIO DE MANTENIMIENTOS DE MOTORES DE  MAQUINARIAS INUSTRIALES Y GENERADORES"/>
    <s v="Mantenimiento y reparación de máquinas y equipos de uso general y especial"/>
    <s v="Único"/>
    <x v="0"/>
    <m/>
    <m/>
    <n v="7"/>
    <n v="7"/>
    <n v="5"/>
    <n v="2"/>
    <n v="23.968253968253951"/>
    <n v="9.5873015873015799"/>
    <n v="0"/>
    <n v="0"/>
    <n v="0"/>
    <n v="0"/>
    <n v="14.380952380952369"/>
    <n v="0"/>
    <n v="4.7936507936507899"/>
    <n v="4.7936507936507899"/>
    <n v="0"/>
    <n v="4.7936507936507899"/>
    <n v="4.7936507936507899"/>
    <n v="0"/>
    <n v="33.555555555555529"/>
    <n v="7"/>
    <n v="0"/>
    <n v="0"/>
    <n v="0"/>
    <n v="0"/>
    <n v="3"/>
    <n v="0"/>
    <n v="1"/>
    <n v="1"/>
    <n v="0"/>
    <n v="1"/>
    <n v="1"/>
    <n v="0"/>
    <n v="7"/>
    <x v="0"/>
    <m/>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1"/>
    <x v="0"/>
    <x v="0"/>
    <x v="0"/>
    <x v="0"/>
    <m/>
    <m/>
    <m/>
    <m/>
    <m/>
    <m/>
    <s v="Recomendaciones de trabajadores de la empresa u otros actores"/>
    <s v="Contratación de empresas de reclutamiento"/>
    <m/>
    <m/>
    <s v="Contactos personales del empleador"/>
    <m/>
    <m/>
    <m/>
    <x v="0"/>
    <x v="0"/>
    <x v="0"/>
    <x v="0"/>
    <x v="0"/>
    <x v="0"/>
    <x v="2"/>
    <x v="0"/>
    <x v="0"/>
    <x v="0"/>
    <s v="Ninguna"/>
    <m/>
    <m/>
    <m/>
    <m/>
    <s v="Transformación de competencia"/>
    <m/>
    <x v="0"/>
    <s v="Transformación de competencia"/>
    <m/>
    <x v="0"/>
    <s v="Transformación de competencia"/>
    <m/>
    <m/>
    <x v="1"/>
    <x v="1"/>
    <x v="1"/>
    <x v="0"/>
    <x v="1"/>
    <x v="0"/>
    <m/>
    <m/>
    <x v="2"/>
    <s v="Probable"/>
    <s v="Poco probable"/>
    <s v="Poco probable"/>
    <s v="Probable"/>
    <s v="Probable"/>
    <x v="0"/>
    <s v="bobinador de motor de maquinaria industrial"/>
    <n v="7233"/>
    <n v="3"/>
    <n v="0"/>
    <n v="0"/>
    <n v="8"/>
    <n v="0"/>
    <s v="torneros"/>
    <n v="7223"/>
    <n v="1"/>
    <n v="0"/>
    <n v="0"/>
    <n v="0"/>
    <n v="0"/>
    <m/>
    <m/>
    <m/>
    <m/>
    <m/>
    <m/>
    <m/>
    <m/>
    <m/>
    <m/>
    <m/>
    <m/>
    <m/>
    <m/>
    <m/>
    <m/>
    <m/>
    <m/>
    <m/>
    <m/>
    <m/>
    <x v="0"/>
    <m/>
    <m/>
    <m/>
    <m/>
    <m/>
    <m/>
    <m/>
    <m/>
    <m/>
    <x v="1"/>
    <x v="0"/>
    <x v="1"/>
    <x v="0"/>
    <x v="1"/>
    <x v="1"/>
    <x v="0"/>
    <x v="0"/>
    <m/>
    <x v="0"/>
    <s v="CAPACITACIÓN EN ELECTROMENICA INDUSTRIAL"/>
    <s v="Mecánica"/>
    <s v="BOBINADOR DE MAQUINA INDUSTRIAL"/>
    <n v="7233"/>
    <s v="CAPACITACIÓN ELECTRICIDAD INDUSTRIAL"/>
    <s v="Electricidad"/>
    <s v="ELECTRICISTA INDUSTRIAL"/>
    <n v="7412"/>
    <m/>
    <m/>
    <m/>
    <m/>
    <m/>
    <m/>
    <m/>
    <m/>
    <m/>
    <m/>
    <m/>
    <m/>
    <m/>
    <m/>
    <m/>
    <m/>
    <s v="Si"/>
    <s v="No"/>
    <m/>
    <m/>
    <m/>
    <m/>
    <x v="1"/>
    <s v="Muy importante"/>
    <s v="Muy importante"/>
    <s v="Muy importante"/>
    <s v="Muy importante"/>
    <s v="Importante"/>
    <s v="Muy importante"/>
    <s v="Muy importante"/>
    <s v="Ninguna"/>
    <m/>
    <x v="0"/>
    <x v="1"/>
    <x v="0"/>
    <x v="1"/>
    <x v="1"/>
    <x v="0"/>
    <x v="0"/>
    <x v="1"/>
    <x v="0"/>
    <x v="1"/>
    <x v="0"/>
    <x v="0"/>
    <m/>
    <s v="Jefe / Encargado (no propietario)"/>
    <m/>
    <n v="14"/>
    <n v="31"/>
    <s v="Completo"/>
    <m/>
    <m/>
    <m/>
    <m/>
    <m/>
    <m/>
    <m/>
    <s v="5 a 10 personas ocupadas"/>
    <s v="5 a 10 personas ocupadas"/>
    <x v="1"/>
    <s v="Manufactura"/>
    <x v="0"/>
    <x v="0"/>
    <x v="0"/>
    <x v="0"/>
    <x v="0"/>
    <x v="0"/>
    <x v="0"/>
    <x v="0"/>
    <x v="0"/>
    <x v="0"/>
    <x v="1"/>
    <x v="0"/>
    <x v="0"/>
    <x v="0"/>
    <x v="0"/>
    <x v="1"/>
    <x v="0"/>
    <x v="0"/>
    <x v="0"/>
    <x v="1"/>
    <x v="0"/>
    <x v="1"/>
    <x v="0"/>
    <x v="0"/>
    <x v="1"/>
    <x v="0"/>
    <x v="0"/>
    <s v="ELECTRICIDAD Y ELECTRONICA"/>
    <s v="ELECTRICIDAD Y ELECTRONICA"/>
    <m/>
    <m/>
    <m/>
    <m/>
    <s v="ELECTRICIDAD Y ELECTRONICA"/>
    <s v="ELECTRICIDAD Y ELECTRONICA"/>
    <m/>
    <m/>
    <m/>
    <m/>
    <n v="4.7936507936507899"/>
    <x v="0"/>
    <x v="0"/>
    <x v="0"/>
    <x v="0"/>
    <x v="0"/>
    <s v="Total"/>
  </r>
  <r>
    <n v="167965"/>
    <x v="0"/>
    <x v="1"/>
    <s v="Capiatá"/>
    <n v="77290"/>
    <s v="SERVICIO DE ALQUILER DE SILLAS Y MESAS"/>
    <s v="Servicio"/>
    <s v="Servicios a las empresas"/>
    <s v="Micro (5 a 10 personas ocupadas)"/>
    <n v="25062024"/>
    <n v="25"/>
    <s v="Junio"/>
    <s v="Año Resultado Final"/>
    <n v="15"/>
    <n v="14"/>
    <n v="26062024"/>
    <n v="26"/>
    <s v="Junio"/>
    <s v="Año Resultado Final"/>
    <n v="2009"/>
    <n v="14"/>
    <x v="0"/>
    <s v="SERVICIO DE ALQUILERES DE MESAS Y SILLAS"/>
    <s v="Alquiler y arrendamiento de otros efectos personales y enseres domésticos n.c.p."/>
    <s v="Único"/>
    <x v="0"/>
    <m/>
    <m/>
    <n v="5"/>
    <n v="5"/>
    <n v="3"/>
    <n v="2"/>
    <n v="10.18378378378377"/>
    <n v="6.7891891891891802"/>
    <n v="0"/>
    <n v="0"/>
    <n v="0"/>
    <n v="0"/>
    <n v="10.18378378378377"/>
    <n v="0"/>
    <n v="0"/>
    <n v="0"/>
    <n v="3.3945945945945901"/>
    <n v="0"/>
    <n v="3.3945945945945901"/>
    <n v="0"/>
    <n v="16.972972972972951"/>
    <n v="5"/>
    <n v="0"/>
    <n v="0"/>
    <n v="0"/>
    <n v="0"/>
    <n v="3"/>
    <n v="0"/>
    <n v="0"/>
    <n v="0"/>
    <n v="1"/>
    <n v="0"/>
    <n v="1"/>
    <n v="0"/>
    <n v="5"/>
    <x v="0"/>
    <m/>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1"/>
    <x v="0"/>
    <x v="1"/>
    <x v="1"/>
    <x v="0"/>
    <m/>
    <m/>
    <m/>
    <m/>
    <m/>
    <m/>
    <m/>
    <m/>
    <m/>
    <m/>
    <s v="Contactos personales del empleador"/>
    <m/>
    <m/>
    <m/>
    <x v="0"/>
    <x v="0"/>
    <x v="1"/>
    <x v="0"/>
    <x v="0"/>
    <x v="0"/>
    <x v="0"/>
    <x v="1"/>
    <x v="1"/>
    <x v="1"/>
    <s v="Ninguna"/>
    <m/>
    <m/>
    <m/>
    <s v="Transformación de competencia"/>
    <s v="Transformación de competencia"/>
    <m/>
    <x v="0"/>
    <m/>
    <s v="Transformación de competencia"/>
    <x v="1"/>
    <m/>
    <m/>
    <m/>
    <x v="0"/>
    <x v="1"/>
    <x v="0"/>
    <x v="0"/>
    <x v="0"/>
    <x v="1"/>
    <m/>
    <m/>
    <x v="1"/>
    <s v="Poco probable"/>
    <s v="Poco probable"/>
    <s v="Poco probable"/>
    <s v="Poco probable"/>
    <s v="Poco probable"/>
    <x v="2"/>
    <m/>
    <m/>
    <m/>
    <m/>
    <m/>
    <m/>
    <m/>
    <m/>
    <m/>
    <m/>
    <m/>
    <m/>
    <m/>
    <m/>
    <m/>
    <m/>
    <m/>
    <m/>
    <m/>
    <m/>
    <m/>
    <m/>
    <m/>
    <m/>
    <m/>
    <m/>
    <m/>
    <m/>
    <m/>
    <m/>
    <m/>
    <m/>
    <m/>
    <m/>
    <m/>
    <x v="1"/>
    <m/>
    <s v="Todo nuestro personal es plenamente competente, no se necesita capacitación"/>
    <s v="No hay oferta de capacitación en áreas o contenidos relevantes para la empresa"/>
    <m/>
    <m/>
    <m/>
    <s v="Muchos trabajadores son temporales y puede que no permanezcan en nuestra empresa"/>
    <m/>
    <m/>
    <x v="1"/>
    <x v="1"/>
    <x v="1"/>
    <x v="1"/>
    <x v="0"/>
    <x v="0"/>
    <x v="0"/>
    <x v="0"/>
    <m/>
    <x v="2"/>
    <m/>
    <m/>
    <m/>
    <m/>
    <m/>
    <m/>
    <m/>
    <m/>
    <m/>
    <m/>
    <m/>
    <m/>
    <m/>
    <m/>
    <m/>
    <m/>
    <m/>
    <m/>
    <m/>
    <m/>
    <m/>
    <m/>
    <m/>
    <m/>
    <m/>
    <m/>
    <m/>
    <m/>
    <m/>
    <m/>
    <x v="2"/>
    <s v="Poco importante"/>
    <s v="Poco importante"/>
    <s v="Importante"/>
    <s v="Importante"/>
    <s v="Importante"/>
    <s v="Importante"/>
    <s v="Importante"/>
    <s v="Ninguna"/>
    <m/>
    <x v="2"/>
    <x v="2"/>
    <x v="0"/>
    <x v="0"/>
    <x v="0"/>
    <x v="0"/>
    <x v="0"/>
    <x v="0"/>
    <x v="0"/>
    <x v="0"/>
    <x v="0"/>
    <x v="0"/>
    <m/>
    <s v="Dueño o propietario"/>
    <m/>
    <n v="7"/>
    <n v="18"/>
    <s v="Completo"/>
    <m/>
    <m/>
    <m/>
    <m/>
    <m/>
    <m/>
    <s v="EL SR MENCIONA Q NO QUIERE CAPACITACION PORQUE SUS COLABORADORES SON TEMPORALES BAJO MUCHO LA DEMANDA POST PANDEMIA, PERO SI TRABAJARIA CON SINAFOCAL"/>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0"/>
    <x v="1"/>
    <x v="2"/>
    <s v="Total"/>
  </r>
  <r>
    <n v="168006"/>
    <x v="0"/>
    <x v="1"/>
    <s v="Capiatá"/>
    <n v="45201"/>
    <s v="SERVICIO DE REPARACION MECANICA DE VEHICULOS.-"/>
    <s v="Comercio"/>
    <s v="Comercio"/>
    <s v="Pequeñas (11 a 30 personas ocupadas)"/>
    <n v="13082024"/>
    <n v="13"/>
    <s v="Agosto"/>
    <s v="Año Resultado Final"/>
    <n v="8"/>
    <n v="39"/>
    <n v="28082024"/>
    <n v="28"/>
    <s v="Agosto"/>
    <s v="Año Resultado Final"/>
    <n v="2000"/>
    <n v="23"/>
    <x v="2"/>
    <s v="REPARACIÓN DE VEHICULOS PESADOS"/>
    <s v="Mantenimiento y reparación mecánica de vehículos"/>
    <s v="Único"/>
    <x v="0"/>
    <m/>
    <m/>
    <n v="7"/>
    <n v="7"/>
    <n v="6"/>
    <n v="1"/>
    <n v="49.706422018348619"/>
    <n v="8.2844036697247692"/>
    <n v="0"/>
    <n v="0"/>
    <n v="0"/>
    <n v="0"/>
    <n v="33.137614678899077"/>
    <n v="0"/>
    <n v="16.568807339449538"/>
    <n v="0"/>
    <n v="8.2844036697247692"/>
    <n v="0"/>
    <n v="0"/>
    <n v="0"/>
    <n v="57.990825688073386"/>
    <n v="7"/>
    <n v="0"/>
    <n v="0"/>
    <n v="0"/>
    <n v="0"/>
    <n v="4"/>
    <n v="0"/>
    <n v="2"/>
    <n v="0"/>
    <n v="1"/>
    <n v="0"/>
    <n v="0"/>
    <n v="0"/>
    <n v="7"/>
    <x v="0"/>
    <m/>
    <m/>
    <x v="0"/>
    <s v="Convenio con organizaciones públicas"/>
    <m/>
    <x v="0"/>
    <m/>
    <m/>
    <x v="0"/>
    <m/>
    <m/>
    <x v="0"/>
    <m/>
    <m/>
    <x v="0"/>
    <m/>
    <m/>
    <m/>
    <m/>
    <m/>
    <m/>
    <m/>
    <m/>
    <m/>
    <m/>
    <m/>
    <m/>
    <m/>
    <m/>
    <m/>
    <m/>
    <m/>
    <m/>
    <m/>
    <m/>
    <m/>
    <m/>
    <m/>
    <m/>
    <m/>
    <m/>
    <m/>
    <m/>
    <m/>
    <m/>
    <m/>
    <m/>
    <m/>
    <m/>
    <m/>
    <m/>
    <m/>
    <m/>
    <m/>
    <m/>
    <m/>
    <m/>
    <m/>
    <m/>
    <m/>
    <m/>
    <m/>
    <m/>
    <m/>
    <m/>
    <x v="0"/>
    <x v="0"/>
    <x v="0"/>
    <x v="0"/>
    <x v="0"/>
    <x v="0"/>
    <x v="0"/>
    <x v="1"/>
    <x v="0"/>
    <x v="0"/>
    <x v="1"/>
    <x v="1"/>
    <x v="1"/>
    <s v="CONTAR CON ANTECENTE POLICIAL Y JUDICIAL LIMPIOS"/>
    <m/>
    <m/>
    <m/>
    <m/>
    <m/>
    <s v="Recomendaciones de trabajadores de la empresa u otros actores"/>
    <m/>
    <m/>
    <m/>
    <m/>
    <m/>
    <m/>
    <m/>
    <x v="0"/>
    <x v="0"/>
    <x v="0"/>
    <x v="2"/>
    <x v="0"/>
    <x v="1"/>
    <x v="2"/>
    <x v="2"/>
    <x v="2"/>
    <x v="1"/>
    <s v="Ninguna"/>
    <m/>
    <m/>
    <m/>
    <m/>
    <m/>
    <m/>
    <x v="1"/>
    <s v="Transformación de competencia"/>
    <m/>
    <x v="1"/>
    <m/>
    <m/>
    <m/>
    <x v="1"/>
    <x v="1"/>
    <x v="1"/>
    <x v="0"/>
    <x v="0"/>
    <x v="0"/>
    <m/>
    <m/>
    <x v="0"/>
    <s v="Probable"/>
    <s v="Poco probable"/>
    <s v="Poco probable"/>
    <s v="Probable"/>
    <s v="Probable"/>
    <x v="2"/>
    <m/>
    <m/>
    <m/>
    <m/>
    <m/>
    <m/>
    <m/>
    <m/>
    <m/>
    <m/>
    <m/>
    <m/>
    <m/>
    <m/>
    <m/>
    <m/>
    <m/>
    <m/>
    <m/>
    <m/>
    <m/>
    <m/>
    <m/>
    <m/>
    <m/>
    <m/>
    <m/>
    <m/>
    <m/>
    <m/>
    <m/>
    <m/>
    <m/>
    <m/>
    <m/>
    <x v="0"/>
    <m/>
    <m/>
    <m/>
    <m/>
    <m/>
    <m/>
    <m/>
    <m/>
    <m/>
    <x v="0"/>
    <x v="0"/>
    <x v="0"/>
    <x v="0"/>
    <x v="1"/>
    <x v="1"/>
    <x v="0"/>
    <x v="0"/>
    <m/>
    <x v="0"/>
    <s v="CAPACITACIÓN PARA SERVICIOS MECANICOS AUTOMOTRIZ"/>
    <s v="Mecánica del automóvil"/>
    <s v="MECANICOS PARA VEHICULOS PESADOS"/>
    <n v="7231"/>
    <s v="CAPACITACIÓN DE INYECCION ELECTRÓNICA"/>
    <s v="Mecánica del automóvil"/>
    <s v="ELECTROMECANICO"/>
    <n v="7412"/>
    <s v="CAPACITACIÓN DE ELECTRO NEUMATICO"/>
    <s v="Mecánica del automóvil"/>
    <s v="MECANICOS PARA VEHICULOS PESADOS"/>
    <n v="7231"/>
    <s v="CAPACITACIÓN PARA ATENCION AL CLIENTE"/>
    <s v="Técnicas de recepción y atención al cliente"/>
    <s v="ADMINISTRADOR"/>
    <n v="2421"/>
    <m/>
    <m/>
    <m/>
    <m/>
    <m/>
    <m/>
    <m/>
    <m/>
    <s v="Si"/>
    <s v="Si"/>
    <s v="Si"/>
    <s v="No"/>
    <m/>
    <m/>
    <x v="1"/>
    <s v="Muy importante"/>
    <s v="Muy importante"/>
    <s v="Muy importante"/>
    <s v="Muy importante"/>
    <s v="Muy importante"/>
    <s v="Muy importante"/>
    <s v="Muy importante"/>
    <s v="Ninguna"/>
    <m/>
    <x v="2"/>
    <x v="2"/>
    <x v="0"/>
    <x v="0"/>
    <x v="2"/>
    <x v="0"/>
    <x v="0"/>
    <x v="0"/>
    <x v="0"/>
    <x v="0"/>
    <x v="0"/>
    <x v="0"/>
    <m/>
    <s v="Dueño o propietario"/>
    <m/>
    <n v="7"/>
    <n v="22"/>
    <s v="Completo"/>
    <m/>
    <m/>
    <m/>
    <m/>
    <m/>
    <m/>
    <m/>
    <s v="5 a 10 personas ocupadas"/>
    <s v="5 a 10 personas ocupadas"/>
    <x v="2"/>
    <s v="Comercio"/>
    <x v="0"/>
    <x v="0"/>
    <x v="0"/>
    <x v="0"/>
    <x v="0"/>
    <x v="0"/>
    <x v="0"/>
    <x v="0"/>
    <x v="0"/>
    <x v="0"/>
    <x v="1"/>
    <x v="0"/>
    <x v="0"/>
    <x v="0"/>
    <x v="0"/>
    <x v="0"/>
    <x v="0"/>
    <x v="0"/>
    <x v="0"/>
    <x v="0"/>
    <x v="0"/>
    <x v="1"/>
    <x v="0"/>
    <x v="0"/>
    <x v="1"/>
    <x v="0"/>
    <x v="0"/>
    <s v="ELECTROMECANICA AUTOMOTRIZ"/>
    <s v="ELECTROMECANICA AUTOMOTRIZ"/>
    <s v="ELECTROMECANICA AUTOMOTRIZ"/>
    <s v="ATENCIÓN AL CLIENTE, RECEPCIÓN"/>
    <m/>
    <m/>
    <s v="AUTOMOTORES"/>
    <s v="AUTOMOTORES"/>
    <s v="AUTOMOTORES"/>
    <s v="ADMINISTRACIÓN Y GESTIÓN"/>
    <m/>
    <m/>
    <n v="8.2844036697247692"/>
    <x v="0"/>
    <x v="0"/>
    <x v="0"/>
    <x v="0"/>
    <x v="0"/>
    <s v="Total"/>
  </r>
  <r>
    <n v="168159"/>
    <x v="0"/>
    <x v="1"/>
    <s v="Capiatá"/>
    <n v="47112"/>
    <s v="VENTA AL POR MENOR DE ARTICULOS DE DESPENSA.-"/>
    <s v="Comercio"/>
    <s v="Comercio"/>
    <s v="Micro (5 a 10 personas ocupadas)"/>
    <n v="25062024"/>
    <n v="25"/>
    <s v="Junio"/>
    <s v="Año Resultado Final"/>
    <n v="9"/>
    <n v="22"/>
    <n v="7072024"/>
    <n v="7"/>
    <s v="Julio"/>
    <s v="Año Resultado Final"/>
    <n v="2007"/>
    <n v="16"/>
    <x v="0"/>
    <s v="VENTA AL POR MENOR DE PRODUCTOS BASICOS PARA LA CANASTA FAMILIAR"/>
    <s v="Comercio al por menor en mini mercados y despensas"/>
    <s v="Único"/>
    <x v="0"/>
    <m/>
    <m/>
    <n v="6"/>
    <n v="6"/>
    <n v="3"/>
    <n v="3"/>
    <n v="24.853211009174309"/>
    <n v="24.853211009174309"/>
    <n v="0"/>
    <n v="0"/>
    <n v="0"/>
    <n v="0"/>
    <n v="33.137614678899077"/>
    <n v="0"/>
    <n v="16.568807339449538"/>
    <n v="0"/>
    <n v="0"/>
    <n v="0"/>
    <n v="0"/>
    <n v="0"/>
    <n v="49.706422018348619"/>
    <n v="6"/>
    <n v="0"/>
    <n v="0"/>
    <n v="0"/>
    <n v="0"/>
    <n v="4"/>
    <n v="0"/>
    <n v="2"/>
    <n v="0"/>
    <n v="0"/>
    <n v="0"/>
    <n v="0"/>
    <n v="0"/>
    <n v="6"/>
    <x v="0"/>
    <m/>
    <m/>
    <x v="1"/>
    <m/>
    <m/>
    <x v="0"/>
    <m/>
    <m/>
    <x v="0"/>
    <m/>
    <m/>
    <x v="0"/>
    <m/>
    <m/>
    <x v="0"/>
    <m/>
    <m/>
    <m/>
    <m/>
    <m/>
    <m/>
    <m/>
    <m/>
    <m/>
    <m/>
    <m/>
    <m/>
    <m/>
    <m/>
    <m/>
    <m/>
    <m/>
    <m/>
    <m/>
    <m/>
    <m/>
    <m/>
    <m/>
    <m/>
    <m/>
    <m/>
    <m/>
    <m/>
    <m/>
    <m/>
    <m/>
    <m/>
    <m/>
    <m/>
    <m/>
    <m/>
    <m/>
    <m/>
    <m/>
    <m/>
    <m/>
    <m/>
    <m/>
    <m/>
    <m/>
    <m/>
    <m/>
    <m/>
    <m/>
    <m/>
    <x v="0"/>
    <x v="0"/>
    <x v="0"/>
    <x v="0"/>
    <x v="0"/>
    <x v="0"/>
    <x v="0"/>
    <x v="0"/>
    <x v="1"/>
    <x v="0"/>
    <x v="0"/>
    <x v="0"/>
    <x v="0"/>
    <m/>
    <m/>
    <m/>
    <m/>
    <m/>
    <m/>
    <s v="Recomendaciones de trabajadores de la empresa u otros actores"/>
    <m/>
    <m/>
    <s v="Avisos en las inmediaciones de la empresa"/>
    <s v="Contactos personales del empleador"/>
    <m/>
    <m/>
    <m/>
    <x v="0"/>
    <x v="0"/>
    <x v="0"/>
    <x v="1"/>
    <x v="0"/>
    <x v="0"/>
    <x v="0"/>
    <x v="1"/>
    <x v="1"/>
    <x v="2"/>
    <s v="Ninguna"/>
    <m/>
    <m/>
    <m/>
    <m/>
    <m/>
    <m/>
    <x v="3"/>
    <m/>
    <s v="Ambos"/>
    <x v="1"/>
    <m/>
    <m/>
    <m/>
    <x v="1"/>
    <x v="1"/>
    <x v="1"/>
    <x v="0"/>
    <x v="1"/>
    <x v="1"/>
    <m/>
    <m/>
    <x v="1"/>
    <s v="Probable"/>
    <s v="Poco probable"/>
    <s v="Poco probable"/>
    <s v="Poco probable"/>
    <s v="Probable"/>
    <x v="0"/>
    <s v="cajero"/>
    <n v="5230"/>
    <n v="1"/>
    <n v="1"/>
    <n v="0"/>
    <n v="0"/>
    <n v="0"/>
    <s v="carnicero"/>
    <n v="7511"/>
    <n v="1"/>
    <n v="0"/>
    <n v="0"/>
    <n v="0"/>
    <n v="0"/>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Poco importante"/>
    <s v="Importante"/>
    <s v="Importante"/>
    <s v="Ninguna"/>
    <m/>
    <x v="2"/>
    <x v="2"/>
    <x v="0"/>
    <x v="2"/>
    <x v="2"/>
    <x v="2"/>
    <x v="1"/>
    <x v="1"/>
    <x v="1"/>
    <x v="1"/>
    <x v="1"/>
    <x v="0"/>
    <m/>
    <s v="Dueño o propietario"/>
    <m/>
    <n v="18"/>
    <n v="35"/>
    <s v="Completo"/>
    <m/>
    <m/>
    <m/>
    <m/>
    <m/>
    <m/>
    <s v="CAMBIO EL NOMBRE COMERCIAL, RAZON SOCIAL Y RUC SIGUE LA MISMA ACTIVIDAD"/>
    <s v="5 a 10 personas ocupadas"/>
    <s v="5 a 10 personas ocupadas"/>
    <x v="2"/>
    <s v="Comercio"/>
    <x v="0"/>
    <x v="0"/>
    <x v="0"/>
    <x v="0"/>
    <x v="0"/>
    <x v="0"/>
    <x v="0"/>
    <x v="0"/>
    <x v="0"/>
    <x v="0"/>
    <x v="1"/>
    <x v="0"/>
    <x v="0"/>
    <x v="1"/>
    <x v="0"/>
    <x v="1"/>
    <x v="0"/>
    <x v="0"/>
    <x v="0"/>
    <x v="1"/>
    <x v="0"/>
    <x v="1"/>
    <x v="0"/>
    <x v="0"/>
    <x v="0"/>
    <x v="0"/>
    <x v="0"/>
    <m/>
    <m/>
    <m/>
    <m/>
    <m/>
    <m/>
    <m/>
    <m/>
    <m/>
    <m/>
    <m/>
    <m/>
    <n v="8.2844036697247692"/>
    <x v="0"/>
    <x v="0"/>
    <x v="0"/>
    <x v="1"/>
    <x v="2"/>
    <s v="Total"/>
  </r>
  <r>
    <n v="168162"/>
    <x v="0"/>
    <x v="1"/>
    <s v="Capiatá"/>
    <n v="25992"/>
    <s v="FABRICACION DE OLLAS DE HIERROS"/>
    <s v="Industria"/>
    <s v="Manufactura"/>
    <s v="Micro (5 a 10 personas ocupadas)"/>
    <n v="24062024"/>
    <n v="24"/>
    <s v="Junio"/>
    <s v="Año Resultado Final"/>
    <n v="15"/>
    <n v="59"/>
    <n v="24062024"/>
    <n v="24"/>
    <s v="Junio"/>
    <s v="Año Resultado Final"/>
    <n v="2006"/>
    <n v="17"/>
    <x v="0"/>
    <s v="FABRICACIÓN DE OLLAS DE HIERRO"/>
    <s v="Fabricación de artículos de metal de uso doméstico"/>
    <s v="Único"/>
    <x v="0"/>
    <m/>
    <m/>
    <n v="7"/>
    <n v="7"/>
    <n v="5"/>
    <n v="2"/>
    <n v="23.968253968253951"/>
    <n v="9.5873015873015799"/>
    <n v="0"/>
    <n v="0"/>
    <n v="0"/>
    <n v="14.380952380952369"/>
    <n v="19.17460317460316"/>
    <n v="0"/>
    <n v="0"/>
    <n v="0"/>
    <n v="0"/>
    <n v="0"/>
    <n v="0"/>
    <n v="0"/>
    <n v="33.555555555555529"/>
    <n v="7"/>
    <n v="0"/>
    <n v="0"/>
    <n v="0"/>
    <n v="3"/>
    <n v="4"/>
    <n v="0"/>
    <n v="0"/>
    <n v="0"/>
    <n v="0"/>
    <n v="0"/>
    <n v="0"/>
    <n v="0"/>
    <n v="7"/>
    <x v="0"/>
    <m/>
    <m/>
    <x v="1"/>
    <m/>
    <m/>
    <x v="0"/>
    <m/>
    <m/>
    <x v="0"/>
    <m/>
    <m/>
    <x v="0"/>
    <m/>
    <m/>
    <x v="0"/>
    <m/>
    <m/>
    <m/>
    <m/>
    <m/>
    <m/>
    <m/>
    <m/>
    <m/>
    <m/>
    <m/>
    <m/>
    <m/>
    <m/>
    <m/>
    <m/>
    <m/>
    <m/>
    <m/>
    <m/>
    <m/>
    <m/>
    <m/>
    <m/>
    <m/>
    <m/>
    <m/>
    <m/>
    <m/>
    <m/>
    <m/>
    <m/>
    <m/>
    <m/>
    <m/>
    <m/>
    <m/>
    <m/>
    <m/>
    <m/>
    <m/>
    <m/>
    <m/>
    <m/>
    <m/>
    <m/>
    <m/>
    <m/>
    <m/>
    <m/>
    <x v="0"/>
    <x v="0"/>
    <x v="0"/>
    <x v="1"/>
    <x v="1"/>
    <x v="1"/>
    <x v="1"/>
    <x v="0"/>
    <x v="0"/>
    <x v="1"/>
    <x v="1"/>
    <x v="1"/>
    <x v="0"/>
    <m/>
    <m/>
    <m/>
    <m/>
    <m/>
    <m/>
    <s v="Recomendaciones de trabajadores de la empresa u otros actores"/>
    <m/>
    <m/>
    <m/>
    <m/>
    <m/>
    <m/>
    <m/>
    <x v="0"/>
    <x v="0"/>
    <x v="0"/>
    <x v="2"/>
    <x v="0"/>
    <x v="2"/>
    <x v="2"/>
    <x v="0"/>
    <x v="1"/>
    <x v="1"/>
    <s v="Ninguna"/>
    <m/>
    <m/>
    <m/>
    <m/>
    <m/>
    <m/>
    <x v="1"/>
    <s v="Transformación de competencia"/>
    <m/>
    <x v="1"/>
    <m/>
    <m/>
    <m/>
    <x v="0"/>
    <x v="1"/>
    <x v="1"/>
    <x v="1"/>
    <x v="0"/>
    <x v="1"/>
    <m/>
    <m/>
    <x v="2"/>
    <s v="Poco probable"/>
    <s v="Poco probable"/>
    <s v="Probable"/>
    <s v="Probable"/>
    <s v="Probable"/>
    <x v="2"/>
    <m/>
    <m/>
    <m/>
    <m/>
    <m/>
    <m/>
    <m/>
    <m/>
    <m/>
    <m/>
    <m/>
    <m/>
    <m/>
    <m/>
    <m/>
    <m/>
    <m/>
    <m/>
    <m/>
    <m/>
    <m/>
    <m/>
    <m/>
    <m/>
    <m/>
    <m/>
    <m/>
    <m/>
    <m/>
    <m/>
    <m/>
    <m/>
    <m/>
    <m/>
    <m/>
    <x v="0"/>
    <m/>
    <m/>
    <m/>
    <m/>
    <m/>
    <m/>
    <m/>
    <m/>
    <m/>
    <x v="1"/>
    <x v="0"/>
    <x v="1"/>
    <x v="1"/>
    <x v="0"/>
    <x v="0"/>
    <x v="0"/>
    <x v="0"/>
    <m/>
    <x v="0"/>
    <s v="MANEJO DE MAQUINAS DE TORNO PARA FABRICACIÓN DE OLLAS"/>
    <s v="Torneria"/>
    <s v="TORNEROS"/>
    <n v="7223"/>
    <m/>
    <m/>
    <m/>
    <m/>
    <m/>
    <m/>
    <m/>
    <m/>
    <m/>
    <m/>
    <m/>
    <m/>
    <m/>
    <m/>
    <m/>
    <m/>
    <m/>
    <m/>
    <m/>
    <m/>
    <s v="No"/>
    <m/>
    <m/>
    <m/>
    <m/>
    <m/>
    <x v="0"/>
    <s v="Importante"/>
    <s v="Poco importante"/>
    <s v="Importante"/>
    <s v="Poco importante"/>
    <s v="Poco importante"/>
    <s v="Importante"/>
    <s v="Importante"/>
    <s v="Ninguna"/>
    <m/>
    <x v="2"/>
    <x v="2"/>
    <x v="0"/>
    <x v="0"/>
    <x v="2"/>
    <x v="2"/>
    <x v="0"/>
    <x v="0"/>
    <x v="0"/>
    <x v="0"/>
    <x v="0"/>
    <x v="0"/>
    <m/>
    <s v="Dueño o propietario"/>
    <m/>
    <n v="16"/>
    <n v="36"/>
    <s v="Completo"/>
    <m/>
    <m/>
    <m/>
    <m/>
    <m/>
    <m/>
    <m/>
    <s v="5 a 10 personas ocupadas"/>
    <s v="5 a 10 personas ocupadas"/>
    <x v="1"/>
    <s v="Manufactura"/>
    <x v="0"/>
    <x v="0"/>
    <x v="0"/>
    <x v="0"/>
    <x v="0"/>
    <x v="0"/>
    <x v="0"/>
    <x v="0"/>
    <x v="0"/>
    <x v="0"/>
    <x v="1"/>
    <x v="0"/>
    <x v="0"/>
    <x v="0"/>
    <x v="0"/>
    <x v="0"/>
    <x v="0"/>
    <x v="0"/>
    <x v="0"/>
    <x v="1"/>
    <x v="0"/>
    <x v="1"/>
    <x v="0"/>
    <x v="0"/>
    <x v="1"/>
    <x v="0"/>
    <x v="0"/>
    <s v="MECANICA Y METALES"/>
    <m/>
    <m/>
    <m/>
    <m/>
    <m/>
    <s v="MECANICA Y METALES"/>
    <m/>
    <m/>
    <m/>
    <m/>
    <m/>
    <n v="4.7936507936507899"/>
    <x v="0"/>
    <x v="0"/>
    <x v="0"/>
    <x v="0"/>
    <x v="0"/>
    <s v="Total"/>
  </r>
  <r>
    <n v="168389"/>
    <x v="0"/>
    <x v="1"/>
    <s v="Capiatá"/>
    <n v="55102"/>
    <s v="SERVICIO DE HOSPEDAJE EN MOTELES"/>
    <s v="Servicio"/>
    <s v="Restaurantes y hoteles"/>
    <s v="Micro (5 a 10 personas ocupadas)"/>
    <n v="24062024"/>
    <n v="24"/>
    <s v="Junio"/>
    <s v="Año Resultado Final"/>
    <n v="15"/>
    <n v="22"/>
    <n v="12072024"/>
    <n v="12"/>
    <s v="Julio"/>
    <s v="Año Resultado Final"/>
    <n v="2009"/>
    <n v="14"/>
    <x v="0"/>
    <s v="SERVICIO DE HOSPEDAJE"/>
    <s v="Actividades de alojamiento en casas de huéspedes y moteles"/>
    <s v="Único"/>
    <x v="0"/>
    <m/>
    <m/>
    <n v="10"/>
    <n v="10"/>
    <n v="3"/>
    <n v="7"/>
    <n v="10.18378378378377"/>
    <n v="23.762162162162131"/>
    <n v="0"/>
    <n v="0"/>
    <n v="0"/>
    <n v="0"/>
    <n v="16.972972972972951"/>
    <n v="10.18378378378377"/>
    <n v="0"/>
    <n v="0"/>
    <n v="3.3945945945945901"/>
    <n v="3.3945945945945901"/>
    <n v="0"/>
    <n v="0"/>
    <n v="33.945945945945901"/>
    <n v="10"/>
    <n v="0"/>
    <n v="0"/>
    <n v="0"/>
    <n v="0"/>
    <n v="5"/>
    <n v="3"/>
    <n v="0"/>
    <n v="0"/>
    <n v="1"/>
    <n v="1"/>
    <n v="0"/>
    <n v="0"/>
    <n v="10"/>
    <x v="0"/>
    <m/>
    <m/>
    <x v="1"/>
    <m/>
    <m/>
    <x v="1"/>
    <s v="Decisión del directorio/propietarios de la empresa"/>
    <m/>
    <x v="0"/>
    <m/>
    <m/>
    <x v="0"/>
    <m/>
    <m/>
    <x v="0"/>
    <m/>
    <m/>
    <m/>
    <m/>
    <m/>
    <m/>
    <m/>
    <m/>
    <m/>
    <m/>
    <m/>
    <m/>
    <m/>
    <m/>
    <m/>
    <m/>
    <m/>
    <m/>
    <m/>
    <m/>
    <m/>
    <m/>
    <m/>
    <m/>
    <m/>
    <m/>
    <m/>
    <m/>
    <m/>
    <m/>
    <m/>
    <m/>
    <m/>
    <m/>
    <m/>
    <m/>
    <m/>
    <m/>
    <m/>
    <m/>
    <m/>
    <m/>
    <m/>
    <m/>
    <m/>
    <m/>
    <m/>
    <m/>
    <m/>
    <m/>
    <x v="1"/>
    <x v="0"/>
    <x v="0"/>
    <x v="1"/>
    <x v="0"/>
    <x v="0"/>
    <x v="0"/>
    <x v="1"/>
    <x v="0"/>
    <x v="0"/>
    <x v="1"/>
    <x v="1"/>
    <x v="0"/>
    <m/>
    <m/>
    <m/>
    <s v="Redes sociales de la empresa (Facebook, Twitter, Instagram, etc)"/>
    <m/>
    <m/>
    <s v="Recomendaciones de trabajadores de la empresa u otros actores"/>
    <m/>
    <m/>
    <m/>
    <s v="Contactos personales del empleador"/>
    <m/>
    <m/>
    <m/>
    <x v="0"/>
    <x v="0"/>
    <x v="0"/>
    <x v="1"/>
    <x v="0"/>
    <x v="0"/>
    <x v="0"/>
    <x v="0"/>
    <x v="2"/>
    <x v="2"/>
    <s v="Ninguna"/>
    <m/>
    <m/>
    <m/>
    <m/>
    <m/>
    <m/>
    <x v="2"/>
    <m/>
    <m/>
    <x v="1"/>
    <m/>
    <m/>
    <m/>
    <x v="0"/>
    <x v="0"/>
    <x v="0"/>
    <x v="1"/>
    <x v="0"/>
    <x v="1"/>
    <m/>
    <m/>
    <x v="0"/>
    <s v="Poco probable"/>
    <s v="Poco probable"/>
    <s v="Probable"/>
    <s v="Probable"/>
    <s v="Probable"/>
    <x v="2"/>
    <m/>
    <m/>
    <m/>
    <m/>
    <m/>
    <m/>
    <m/>
    <m/>
    <m/>
    <m/>
    <m/>
    <m/>
    <m/>
    <m/>
    <m/>
    <m/>
    <m/>
    <m/>
    <m/>
    <m/>
    <m/>
    <m/>
    <m/>
    <m/>
    <m/>
    <m/>
    <m/>
    <m/>
    <m/>
    <m/>
    <m/>
    <m/>
    <m/>
    <m/>
    <m/>
    <x v="0"/>
    <m/>
    <m/>
    <m/>
    <m/>
    <m/>
    <m/>
    <m/>
    <m/>
    <m/>
    <x v="0"/>
    <x v="0"/>
    <x v="1"/>
    <x v="1"/>
    <x v="1"/>
    <x v="1"/>
    <x v="0"/>
    <x v="0"/>
    <m/>
    <x v="0"/>
    <s v="ATENCION AL CLIENTE"/>
    <s v="Técnicas de recepción y atención al cliente"/>
    <s v="CAJERA"/>
    <n v="5230"/>
    <s v="ATENCIÓN AL CLIENTE"/>
    <s v="Técnicas de recepción y atención al cliente"/>
    <s v="MUCAMAS"/>
    <n v="9112"/>
    <m/>
    <m/>
    <m/>
    <m/>
    <m/>
    <m/>
    <m/>
    <m/>
    <m/>
    <m/>
    <m/>
    <m/>
    <m/>
    <m/>
    <m/>
    <m/>
    <s v="Si"/>
    <s v="No"/>
    <m/>
    <m/>
    <m/>
    <m/>
    <x v="0"/>
    <s v="Importante"/>
    <s v="Importante"/>
    <s v="Importante"/>
    <s v="Importante"/>
    <s v="Importante"/>
    <s v="Importante"/>
    <s v="Importante"/>
    <s v="Ninguna"/>
    <m/>
    <x v="0"/>
    <x v="2"/>
    <x v="0"/>
    <x v="0"/>
    <x v="2"/>
    <x v="0"/>
    <x v="1"/>
    <x v="0"/>
    <x v="0"/>
    <x v="1"/>
    <x v="0"/>
    <x v="0"/>
    <m/>
    <s v="Administrador/Contador"/>
    <m/>
    <n v="14"/>
    <n v="28"/>
    <s v="Completo"/>
    <m/>
    <m/>
    <m/>
    <m/>
    <m/>
    <m/>
    <m/>
    <s v="5 a 10 personas ocupadas"/>
    <s v="5 a 10 personas ocupadas"/>
    <x v="0"/>
    <s v="Restaurantes y hoteles"/>
    <x v="0"/>
    <x v="0"/>
    <x v="0"/>
    <x v="0"/>
    <x v="0"/>
    <x v="0"/>
    <x v="0"/>
    <x v="0"/>
    <x v="0"/>
    <x v="0"/>
    <x v="1"/>
    <x v="0"/>
    <x v="0"/>
    <x v="0"/>
    <x v="0"/>
    <x v="0"/>
    <x v="0"/>
    <x v="0"/>
    <x v="0"/>
    <x v="1"/>
    <x v="0"/>
    <x v="1"/>
    <x v="1"/>
    <x v="0"/>
    <x v="0"/>
    <x v="0"/>
    <x v="1"/>
    <s v="ATENCIÓN AL CLIENTE, RECEPCIÓN"/>
    <s v="ATENCIÓN AL CLIENTE, RECEPCIÓN"/>
    <m/>
    <m/>
    <m/>
    <m/>
    <s v="ADMINISTRACIÓN Y GESTIÓN"/>
    <s v="ADMINISTRACIÓN Y GESTIÓN"/>
    <m/>
    <m/>
    <m/>
    <m/>
    <n v="3.3945945945945901"/>
    <x v="0"/>
    <x v="0"/>
    <x v="0"/>
    <x v="0"/>
    <x v="0"/>
    <s v="Total"/>
  </r>
  <r>
    <n v="168397"/>
    <x v="0"/>
    <x v="1"/>
    <s v="Capiatá"/>
    <n v="46302"/>
    <s v="ELABORACION DE SAL YODADA"/>
    <s v="Comercio"/>
    <s v="Comercio"/>
    <s v="Grandes (con 51 o más personas ocupadas)"/>
    <n v="2072024"/>
    <n v="2"/>
    <s v="Julio"/>
    <s v="Año Resultado Final"/>
    <n v="14"/>
    <n v="30"/>
    <n v="25072024"/>
    <n v="25"/>
    <s v="Julio"/>
    <s v="Año Resultado Final"/>
    <n v="1998"/>
    <n v="25"/>
    <x v="2"/>
    <s v="ELABORACION DE SAL YODADA"/>
    <s v="Elaboración de otros productos alimenticios n.c.p."/>
    <s v="Único"/>
    <x v="0"/>
    <m/>
    <m/>
    <n v="14"/>
    <n v="14"/>
    <n v="14"/>
    <n v="0"/>
    <n v="53.2815533980583"/>
    <n v="0"/>
    <n v="0"/>
    <n v="0"/>
    <n v="15.223300970873799"/>
    <n v="0"/>
    <n v="30.446601941747598"/>
    <n v="0"/>
    <n v="0"/>
    <n v="0"/>
    <n v="7.6116504854368996"/>
    <n v="0"/>
    <n v="0"/>
    <n v="0"/>
    <n v="53.2815533980583"/>
    <n v="14"/>
    <n v="0"/>
    <n v="0"/>
    <n v="4"/>
    <n v="0"/>
    <n v="8"/>
    <n v="0"/>
    <n v="0"/>
    <n v="0"/>
    <n v="2"/>
    <n v="0"/>
    <n v="0"/>
    <n v="0"/>
    <n v="14"/>
    <x v="0"/>
    <m/>
    <m/>
    <x v="1"/>
    <m/>
    <m/>
    <x v="0"/>
    <m/>
    <m/>
    <x v="1"/>
    <s v="Decisión del directorio/propietarios de la empresa"/>
    <m/>
    <x v="0"/>
    <m/>
    <m/>
    <x v="0"/>
    <m/>
    <m/>
    <m/>
    <m/>
    <m/>
    <m/>
    <m/>
    <m/>
    <m/>
    <m/>
    <m/>
    <m/>
    <m/>
    <m/>
    <m/>
    <m/>
    <m/>
    <m/>
    <m/>
    <m/>
    <m/>
    <m/>
    <m/>
    <m/>
    <m/>
    <m/>
    <m/>
    <m/>
    <m/>
    <m/>
    <m/>
    <m/>
    <m/>
    <m/>
    <m/>
    <m/>
    <m/>
    <m/>
    <m/>
    <m/>
    <m/>
    <m/>
    <m/>
    <m/>
    <m/>
    <m/>
    <m/>
    <m/>
    <m/>
    <m/>
    <x v="1"/>
    <x v="0"/>
    <x v="0"/>
    <x v="1"/>
    <x v="1"/>
    <x v="0"/>
    <x v="1"/>
    <x v="1"/>
    <x v="0"/>
    <x v="1"/>
    <x v="1"/>
    <x v="1"/>
    <x v="0"/>
    <m/>
    <m/>
    <m/>
    <m/>
    <m/>
    <m/>
    <s v="Recomendaciones de trabajadores de la empresa u otros actores"/>
    <m/>
    <m/>
    <m/>
    <m/>
    <m/>
    <m/>
    <m/>
    <x v="0"/>
    <x v="0"/>
    <x v="0"/>
    <x v="1"/>
    <x v="0"/>
    <x v="1"/>
    <x v="0"/>
    <x v="0"/>
    <x v="1"/>
    <x v="2"/>
    <s v="Ninguna"/>
    <m/>
    <m/>
    <m/>
    <m/>
    <m/>
    <m/>
    <x v="1"/>
    <m/>
    <m/>
    <x v="1"/>
    <m/>
    <m/>
    <m/>
    <x v="1"/>
    <x v="1"/>
    <x v="1"/>
    <x v="1"/>
    <x v="1"/>
    <x v="1"/>
    <m/>
    <m/>
    <x v="2"/>
    <s v="Poco probable"/>
    <s v="Poco probable"/>
    <s v="Muy probable"/>
    <s v="Poco probable"/>
    <s v="Probable"/>
    <x v="3"/>
    <m/>
    <m/>
    <m/>
    <m/>
    <m/>
    <m/>
    <m/>
    <m/>
    <m/>
    <m/>
    <m/>
    <m/>
    <m/>
    <m/>
    <m/>
    <m/>
    <m/>
    <m/>
    <m/>
    <m/>
    <m/>
    <m/>
    <m/>
    <m/>
    <m/>
    <m/>
    <m/>
    <m/>
    <m/>
    <m/>
    <m/>
    <m/>
    <m/>
    <m/>
    <m/>
    <x v="0"/>
    <m/>
    <m/>
    <m/>
    <m/>
    <m/>
    <m/>
    <m/>
    <m/>
    <m/>
    <x v="1"/>
    <x v="0"/>
    <x v="1"/>
    <x v="0"/>
    <x v="0"/>
    <x v="0"/>
    <x v="0"/>
    <x v="0"/>
    <m/>
    <x v="0"/>
    <s v="MANEJO DE MAQUINAS INDUSTRIALES"/>
    <s v="Operación y mantenimiento de maquinarias industriales"/>
    <s v="OPERARIO DE MAQUINAS (EMBALAJE )"/>
    <n v="8183"/>
    <m/>
    <m/>
    <m/>
    <m/>
    <m/>
    <m/>
    <m/>
    <m/>
    <m/>
    <m/>
    <m/>
    <m/>
    <m/>
    <m/>
    <m/>
    <m/>
    <m/>
    <m/>
    <m/>
    <m/>
    <s v="No"/>
    <m/>
    <m/>
    <m/>
    <m/>
    <m/>
    <x v="0"/>
    <s v="Importante"/>
    <s v="Importante"/>
    <s v="Muy importante"/>
    <s v="Muy importante"/>
    <s v="Importante"/>
    <s v="Muy importante"/>
    <s v="Muy importante"/>
    <s v="Ninguna"/>
    <m/>
    <x v="2"/>
    <x v="1"/>
    <x v="0"/>
    <x v="0"/>
    <x v="2"/>
    <x v="0"/>
    <x v="0"/>
    <x v="0"/>
    <x v="0"/>
    <x v="0"/>
    <x v="0"/>
    <x v="0"/>
    <m/>
    <s v="Gerente / Directivo"/>
    <m/>
    <n v="10"/>
    <n v="16"/>
    <s v="Completo"/>
    <m/>
    <m/>
    <m/>
    <m/>
    <m/>
    <m/>
    <m/>
    <s v="11 a 30 personas ocupadas"/>
    <s v="11 a 30 personas ocupadas"/>
    <x v="1"/>
    <s v="Manufactura"/>
    <x v="0"/>
    <x v="0"/>
    <x v="0"/>
    <x v="0"/>
    <x v="0"/>
    <x v="0"/>
    <x v="0"/>
    <x v="0"/>
    <x v="0"/>
    <x v="0"/>
    <x v="1"/>
    <x v="0"/>
    <x v="0"/>
    <x v="0"/>
    <x v="0"/>
    <x v="0"/>
    <x v="0"/>
    <x v="0"/>
    <x v="0"/>
    <x v="1"/>
    <x v="0"/>
    <x v="1"/>
    <x v="0"/>
    <x v="0"/>
    <x v="0"/>
    <x v="1"/>
    <x v="0"/>
    <s v="USO Y REPARACIÓN DE MAQUINARIAS, HERRAMIENTAS Y EQUIPOS"/>
    <m/>
    <m/>
    <m/>
    <m/>
    <m/>
    <s v="USO Y REPARACIÓN DE MAQUINARIAS, HERRAMIENTAS Y EQUIPOS"/>
    <m/>
    <m/>
    <m/>
    <m/>
    <m/>
    <n v="3.8058252427184498"/>
    <x v="0"/>
    <x v="0"/>
    <x v="1"/>
    <x v="0"/>
    <x v="0"/>
    <s v="Total"/>
  </r>
  <r>
    <n v="168432"/>
    <x v="0"/>
    <x v="1"/>
    <s v="Capiatá"/>
    <n v="23920"/>
    <s v="FABRICACION DE LADRILLO COMUN"/>
    <s v="Industria"/>
    <s v="Manufactura"/>
    <s v="Micro (5 a 10 personas ocupadas)"/>
    <n v="16072024"/>
    <n v="16"/>
    <s v="Julio"/>
    <s v="Año Resultado Final"/>
    <n v="14"/>
    <n v="25"/>
    <n v="5082024"/>
    <n v="5"/>
    <s v="Agosto"/>
    <s v="Año Resultado Final"/>
    <n v="1974"/>
    <n v="49"/>
    <x v="1"/>
    <s v="FABRICACIÓN DE LADRILLO COMUN"/>
    <s v="Fabricación de materiales de arcilla para la construcción"/>
    <s v="Casa Matriz"/>
    <x v="1"/>
    <n v="2"/>
    <n v="1"/>
    <n v="10"/>
    <n v="6"/>
    <n v="6"/>
    <n v="0"/>
    <n v="28.761904761904738"/>
    <n v="0"/>
    <n v="0"/>
    <n v="0"/>
    <n v="19.17460317460316"/>
    <n v="4.7936507936507899"/>
    <n v="0"/>
    <n v="0"/>
    <n v="0"/>
    <n v="0"/>
    <n v="4.7936507936507899"/>
    <n v="0"/>
    <n v="0"/>
    <n v="0"/>
    <n v="28.761904761904738"/>
    <n v="6"/>
    <n v="0"/>
    <n v="0"/>
    <n v="4"/>
    <n v="1"/>
    <n v="0"/>
    <n v="0"/>
    <n v="0"/>
    <n v="0"/>
    <n v="1"/>
    <n v="0"/>
    <n v="0"/>
    <n v="0"/>
    <n v="6"/>
    <x v="0"/>
    <m/>
    <m/>
    <x v="1"/>
    <m/>
    <m/>
    <x v="0"/>
    <m/>
    <m/>
    <x v="0"/>
    <m/>
    <m/>
    <x v="0"/>
    <m/>
    <m/>
    <x v="1"/>
    <m/>
    <n v="7314"/>
    <s v="CORTADOR MANUAL DE ADOBE"/>
    <s v="No"/>
    <s v="Sí"/>
    <s v="Sí"/>
    <n v="7314"/>
    <s v="BARRERO (CORTADOR MANUAL)"/>
    <s v="No"/>
    <s v="Sí"/>
    <s v="No"/>
    <m/>
    <m/>
    <m/>
    <m/>
    <m/>
    <m/>
    <m/>
    <m/>
    <m/>
    <s v="Falta de postulantes/candidatos"/>
    <m/>
    <m/>
    <m/>
    <m/>
    <m/>
    <m/>
    <m/>
    <s v="Falta de postulantes/candidatos"/>
    <m/>
    <m/>
    <m/>
    <m/>
    <m/>
    <m/>
    <m/>
    <m/>
    <m/>
    <m/>
    <m/>
    <m/>
    <m/>
    <m/>
    <m/>
    <m/>
    <m/>
    <m/>
    <m/>
    <s v="Otra"/>
    <s v="BUSCA EN EL INTERIOR DEL PAIS"/>
    <x v="0"/>
    <x v="0"/>
    <x v="0"/>
    <x v="1"/>
    <x v="0"/>
    <x v="1"/>
    <x v="1"/>
    <x v="0"/>
    <x v="0"/>
    <x v="0"/>
    <x v="1"/>
    <x v="1"/>
    <x v="0"/>
    <m/>
    <m/>
    <m/>
    <m/>
    <m/>
    <m/>
    <m/>
    <m/>
    <m/>
    <s v="Avisos en las inmediaciones de la empresa"/>
    <s v="Contactos personales del empleador"/>
    <m/>
    <m/>
    <m/>
    <x v="0"/>
    <x v="0"/>
    <x v="2"/>
    <x v="2"/>
    <x v="0"/>
    <x v="2"/>
    <x v="0"/>
    <x v="0"/>
    <x v="1"/>
    <x v="1"/>
    <s v="Ninguna"/>
    <m/>
    <m/>
    <m/>
    <m/>
    <m/>
    <m/>
    <x v="1"/>
    <m/>
    <m/>
    <x v="1"/>
    <m/>
    <m/>
    <m/>
    <x v="1"/>
    <x v="1"/>
    <x v="1"/>
    <x v="1"/>
    <x v="1"/>
    <x v="1"/>
    <m/>
    <m/>
    <x v="0"/>
    <s v="Poco probable"/>
    <s v="Probable"/>
    <s v="Poco probable"/>
    <s v="Poco probable"/>
    <s v="Poco probable"/>
    <x v="2"/>
    <m/>
    <m/>
    <m/>
    <m/>
    <m/>
    <m/>
    <m/>
    <m/>
    <m/>
    <m/>
    <m/>
    <m/>
    <m/>
    <m/>
    <m/>
    <m/>
    <m/>
    <m/>
    <m/>
    <m/>
    <m/>
    <m/>
    <m/>
    <m/>
    <m/>
    <m/>
    <m/>
    <m/>
    <m/>
    <m/>
    <m/>
    <m/>
    <m/>
    <m/>
    <m/>
    <x v="1"/>
    <m/>
    <s v="Todo nuestro personal es plenamente competente, no se necesita capacitación"/>
    <m/>
    <m/>
    <m/>
    <s v="La capacitación no es una prioridad para la empresa"/>
    <s v="Muchos trabajadores son temporales y puede que no permanezcan en nuestra empresa"/>
    <m/>
    <m/>
    <x v="1"/>
    <x v="1"/>
    <x v="1"/>
    <x v="1"/>
    <x v="0"/>
    <x v="0"/>
    <x v="0"/>
    <x v="0"/>
    <m/>
    <x v="2"/>
    <m/>
    <m/>
    <m/>
    <m/>
    <m/>
    <m/>
    <m/>
    <m/>
    <m/>
    <m/>
    <m/>
    <m/>
    <m/>
    <m/>
    <m/>
    <m/>
    <m/>
    <m/>
    <m/>
    <m/>
    <m/>
    <m/>
    <m/>
    <m/>
    <m/>
    <m/>
    <m/>
    <m/>
    <m/>
    <m/>
    <x v="2"/>
    <s v="Importante"/>
    <s v="Poco importante"/>
    <s v="Poco importante"/>
    <s v="Poco importante"/>
    <s v="Poco importante"/>
    <s v="Importante"/>
    <s v="Importante"/>
    <s v="Ninguna"/>
    <m/>
    <x v="2"/>
    <x v="2"/>
    <x v="0"/>
    <x v="0"/>
    <x v="2"/>
    <x v="0"/>
    <x v="1"/>
    <x v="1"/>
    <x v="1"/>
    <x v="1"/>
    <x v="1"/>
    <x v="0"/>
    <m/>
    <s v="Dueño o propietario"/>
    <m/>
    <n v="9"/>
    <n v="47"/>
    <s v="Completo"/>
    <m/>
    <m/>
    <m/>
    <m/>
    <m/>
    <m/>
    <s v="CAMBIO DE RAZÓN SOCIAL Y RUC DESDE HACE 4 AÑOS"/>
    <s v="5 a 10 personas ocupadas"/>
    <s v="5 a 10 personas ocupadas"/>
    <x v="1"/>
    <s v="Manufactura"/>
    <x v="0"/>
    <x v="0"/>
    <x v="0"/>
    <x v="0"/>
    <x v="0"/>
    <x v="0"/>
    <x v="1"/>
    <x v="0"/>
    <x v="0"/>
    <x v="0"/>
    <x v="1"/>
    <x v="0"/>
    <x v="0"/>
    <x v="0"/>
    <x v="0"/>
    <x v="0"/>
    <x v="0"/>
    <x v="0"/>
    <x v="0"/>
    <x v="1"/>
    <x v="0"/>
    <x v="1"/>
    <x v="0"/>
    <x v="0"/>
    <x v="0"/>
    <x v="0"/>
    <x v="0"/>
    <m/>
    <m/>
    <m/>
    <m/>
    <m/>
    <m/>
    <m/>
    <m/>
    <m/>
    <m/>
    <m/>
    <m/>
    <n v="4.7936507936507899"/>
    <x v="2"/>
    <x v="2"/>
    <x v="1"/>
    <x v="1"/>
    <x v="2"/>
    <s v="Total"/>
  </r>
  <r>
    <n v="168439"/>
    <x v="0"/>
    <x v="1"/>
    <s v="Capiatá"/>
    <n v="36000"/>
    <s v="SERVICIO DE DISTRIBUCION DE AGUA POTABLE.-"/>
    <s v="Servicio"/>
    <s v="Suministro de agua"/>
    <s v="Micro (5 a 10 personas ocupadas)"/>
    <n v="25062024"/>
    <n v="25"/>
    <s v="Junio"/>
    <s v="Año Resultado Final"/>
    <n v="10"/>
    <n v="56"/>
    <n v="17072024"/>
    <n v="17"/>
    <s v="Julio"/>
    <s v="Año Resultado Final"/>
    <n v="1993"/>
    <n v="30"/>
    <x v="1"/>
    <s v="SERVICIO DE DISTRIBUCIÓN DE AGUA POTABLE"/>
    <s v="Captación, tratamiento y suministro de agua"/>
    <s v="Casa Matriz"/>
    <x v="1"/>
    <n v="2"/>
    <n v="2"/>
    <n v="14"/>
    <n v="14"/>
    <n v="11"/>
    <n v="3"/>
    <n v="53.137096774193523"/>
    <n v="14.491935483870961"/>
    <n v="0"/>
    <n v="0"/>
    <n v="0"/>
    <n v="0"/>
    <n v="24.153225806451601"/>
    <n v="0"/>
    <n v="19.322580645161281"/>
    <n v="0"/>
    <n v="9.6612903225806406"/>
    <n v="14.491935483870961"/>
    <n v="0"/>
    <n v="0"/>
    <n v="67.629032258064484"/>
    <n v="14"/>
    <n v="0"/>
    <n v="0"/>
    <n v="0"/>
    <n v="0"/>
    <n v="5"/>
    <n v="0"/>
    <n v="4"/>
    <n v="0"/>
    <n v="2"/>
    <n v="3"/>
    <n v="0"/>
    <n v="0"/>
    <n v="14"/>
    <x v="0"/>
    <m/>
    <m/>
    <x v="1"/>
    <m/>
    <m/>
    <x v="1"/>
    <s v="Decisión del directorio/propietarios de la empresa"/>
    <m/>
    <x v="0"/>
    <m/>
    <m/>
    <x v="0"/>
    <m/>
    <m/>
    <x v="0"/>
    <m/>
    <m/>
    <m/>
    <m/>
    <m/>
    <m/>
    <m/>
    <m/>
    <m/>
    <m/>
    <m/>
    <m/>
    <m/>
    <m/>
    <m/>
    <m/>
    <m/>
    <m/>
    <m/>
    <m/>
    <m/>
    <m/>
    <m/>
    <m/>
    <m/>
    <m/>
    <m/>
    <m/>
    <m/>
    <m/>
    <m/>
    <m/>
    <m/>
    <m/>
    <m/>
    <m/>
    <m/>
    <m/>
    <m/>
    <m/>
    <m/>
    <m/>
    <m/>
    <m/>
    <m/>
    <m/>
    <m/>
    <m/>
    <m/>
    <m/>
    <x v="1"/>
    <x v="0"/>
    <x v="0"/>
    <x v="0"/>
    <x v="1"/>
    <x v="0"/>
    <x v="0"/>
    <x v="0"/>
    <x v="0"/>
    <x v="0"/>
    <x v="0"/>
    <x v="1"/>
    <x v="0"/>
    <m/>
    <m/>
    <m/>
    <m/>
    <m/>
    <m/>
    <s v="Recomendaciones de trabajadores de la empresa u otros actores"/>
    <m/>
    <m/>
    <m/>
    <m/>
    <m/>
    <m/>
    <m/>
    <x v="0"/>
    <x v="0"/>
    <x v="0"/>
    <x v="1"/>
    <x v="0"/>
    <x v="0"/>
    <x v="2"/>
    <x v="0"/>
    <x v="1"/>
    <x v="0"/>
    <s v="Ninguna"/>
    <m/>
    <m/>
    <m/>
    <m/>
    <m/>
    <m/>
    <x v="3"/>
    <s v="Transformación de competencia"/>
    <m/>
    <x v="1"/>
    <s v="Transformación de competencia"/>
    <m/>
    <m/>
    <x v="1"/>
    <x v="0"/>
    <x v="0"/>
    <x v="0"/>
    <x v="0"/>
    <x v="1"/>
    <m/>
    <m/>
    <x v="2"/>
    <s v="Probable"/>
    <s v="Poco probable"/>
    <s v="Poco probable"/>
    <s v="Probable"/>
    <s v="Muy probable"/>
    <x v="0"/>
    <s v="PLOMERO"/>
    <n v="7126"/>
    <n v="1"/>
    <n v="1"/>
    <n v="1"/>
    <n v="1"/>
    <n v="1"/>
    <m/>
    <m/>
    <m/>
    <m/>
    <m/>
    <m/>
    <m/>
    <m/>
    <m/>
    <m/>
    <m/>
    <m/>
    <m/>
    <m/>
    <m/>
    <m/>
    <m/>
    <m/>
    <m/>
    <m/>
    <m/>
    <m/>
    <m/>
    <m/>
    <m/>
    <m/>
    <m/>
    <m/>
    <x v="0"/>
    <m/>
    <m/>
    <m/>
    <m/>
    <m/>
    <m/>
    <m/>
    <m/>
    <m/>
    <x v="1"/>
    <x v="1"/>
    <x v="0"/>
    <x v="1"/>
    <x v="1"/>
    <x v="1"/>
    <x v="0"/>
    <x v="0"/>
    <m/>
    <x v="0"/>
    <s v="ELECTROMECÁNICA"/>
    <s v="Mecánica"/>
    <s v="PERSONAL DE MANTENIMIENTO"/>
    <n v="9622"/>
    <m/>
    <m/>
    <m/>
    <m/>
    <m/>
    <m/>
    <m/>
    <m/>
    <m/>
    <m/>
    <m/>
    <m/>
    <m/>
    <m/>
    <m/>
    <m/>
    <m/>
    <m/>
    <m/>
    <m/>
    <s v="No"/>
    <m/>
    <m/>
    <m/>
    <m/>
    <m/>
    <x v="0"/>
    <s v="Importante"/>
    <s v="Muy importante"/>
    <s v="Importante"/>
    <s v="Muy importante"/>
    <s v="Importante"/>
    <s v="Muy importante"/>
    <s v="Muy importante"/>
    <s v="Ninguna"/>
    <m/>
    <x v="2"/>
    <x v="2"/>
    <x v="0"/>
    <x v="0"/>
    <x v="0"/>
    <x v="2"/>
    <x v="1"/>
    <x v="0"/>
    <x v="0"/>
    <x v="0"/>
    <x v="0"/>
    <x v="0"/>
    <m/>
    <s v="Otro"/>
    <s v="PRESIDENTE"/>
    <n v="20"/>
    <n v="54"/>
    <s v="Completo"/>
    <m/>
    <m/>
    <m/>
    <m/>
    <m/>
    <m/>
    <m/>
    <s v="11 a 30 personas ocupadas"/>
    <s v="11 a 30 personas ocupadas"/>
    <x v="0"/>
    <s v="Suministro de agua"/>
    <x v="0"/>
    <x v="0"/>
    <x v="0"/>
    <x v="0"/>
    <x v="0"/>
    <x v="0"/>
    <x v="0"/>
    <x v="0"/>
    <x v="0"/>
    <x v="0"/>
    <x v="1"/>
    <x v="0"/>
    <x v="0"/>
    <x v="0"/>
    <x v="0"/>
    <x v="1"/>
    <x v="0"/>
    <x v="0"/>
    <x v="0"/>
    <x v="1"/>
    <x v="0"/>
    <x v="1"/>
    <x v="0"/>
    <x v="0"/>
    <x v="0"/>
    <x v="0"/>
    <x v="1"/>
    <s v="USO Y REPARACIÓN DE MAQUINARIAS, HERRAMIENTAS Y EQUIPOS"/>
    <m/>
    <m/>
    <m/>
    <m/>
    <m/>
    <s v="USO Y REPARACIÓN DE MAQUINARIAS, HERRAMIENTAS Y EQUIPOS"/>
    <m/>
    <m/>
    <m/>
    <m/>
    <m/>
    <n v="4.8306451612903203"/>
    <x v="0"/>
    <x v="0"/>
    <x v="0"/>
    <x v="0"/>
    <x v="0"/>
    <s v="Total"/>
  </r>
  <r>
    <n v="168556"/>
    <x v="0"/>
    <x v="1"/>
    <s v="Fernando de la Mora"/>
    <n v="31001"/>
    <s v="FABRICACION DE MUEBLES DE MADERA"/>
    <s v="Industria"/>
    <s v="Manufactura"/>
    <s v="Micro (5 a 10 personas ocupadas)"/>
    <n v="12062024"/>
    <n v="12"/>
    <s v="Junio"/>
    <s v="Año Resultado Final"/>
    <n v="14"/>
    <n v="3"/>
    <n v="12062024"/>
    <n v="12"/>
    <s v="Junio"/>
    <s v="Año Resultado Final"/>
    <n v="1992"/>
    <n v="31"/>
    <x v="1"/>
    <s v="FABRICACIÓN DE MUEBLES DE OFICINA, HOGAR Y COMERCIO"/>
    <s v="Fabricación de muebles de madera"/>
    <s v="Único"/>
    <x v="0"/>
    <m/>
    <m/>
    <n v="12"/>
    <n v="12"/>
    <n v="9"/>
    <n v="3"/>
    <n v="34.25242718446605"/>
    <n v="11.417475728155349"/>
    <n v="0"/>
    <n v="0"/>
    <n v="3.8058252427184498"/>
    <n v="0"/>
    <n v="22.834951456310698"/>
    <n v="0"/>
    <n v="0"/>
    <n v="0"/>
    <n v="7.6116504854368996"/>
    <n v="11.417475728155349"/>
    <n v="0"/>
    <n v="0"/>
    <n v="45.669902912621396"/>
    <n v="12"/>
    <n v="0"/>
    <n v="0"/>
    <n v="1"/>
    <n v="0"/>
    <n v="6"/>
    <n v="0"/>
    <n v="0"/>
    <n v="0"/>
    <n v="2"/>
    <n v="3"/>
    <n v="0"/>
    <n v="0"/>
    <n v="12"/>
    <x v="0"/>
    <m/>
    <m/>
    <x v="1"/>
    <m/>
    <m/>
    <x v="0"/>
    <m/>
    <m/>
    <x v="0"/>
    <m/>
    <m/>
    <x v="0"/>
    <m/>
    <m/>
    <x v="0"/>
    <m/>
    <m/>
    <m/>
    <m/>
    <m/>
    <m/>
    <m/>
    <m/>
    <m/>
    <m/>
    <m/>
    <m/>
    <m/>
    <m/>
    <m/>
    <m/>
    <m/>
    <m/>
    <m/>
    <m/>
    <m/>
    <m/>
    <m/>
    <m/>
    <m/>
    <m/>
    <m/>
    <m/>
    <m/>
    <m/>
    <m/>
    <m/>
    <m/>
    <m/>
    <m/>
    <m/>
    <m/>
    <m/>
    <m/>
    <m/>
    <m/>
    <m/>
    <m/>
    <m/>
    <m/>
    <m/>
    <m/>
    <m/>
    <m/>
    <m/>
    <x v="1"/>
    <x v="0"/>
    <x v="0"/>
    <x v="0"/>
    <x v="0"/>
    <x v="0"/>
    <x v="0"/>
    <x v="0"/>
    <x v="0"/>
    <x v="0"/>
    <x v="0"/>
    <x v="1"/>
    <x v="0"/>
    <m/>
    <m/>
    <m/>
    <m/>
    <m/>
    <m/>
    <s v="Recomendaciones de trabajadores de la empresa u otros actores"/>
    <m/>
    <m/>
    <m/>
    <s v="Contactos personales del empleador"/>
    <m/>
    <m/>
    <m/>
    <x v="0"/>
    <x v="0"/>
    <x v="0"/>
    <x v="0"/>
    <x v="1"/>
    <x v="0"/>
    <x v="0"/>
    <x v="1"/>
    <x v="0"/>
    <x v="0"/>
    <s v="Ninguna"/>
    <m/>
    <m/>
    <m/>
    <m/>
    <s v="Nuevas contrataciones"/>
    <s v="Transformación de competencia"/>
    <x v="0"/>
    <m/>
    <s v="Ambos"/>
    <x v="3"/>
    <s v="Nuevas contrataciones"/>
    <m/>
    <m/>
    <x v="0"/>
    <x v="0"/>
    <x v="0"/>
    <x v="0"/>
    <x v="0"/>
    <x v="0"/>
    <m/>
    <m/>
    <x v="2"/>
    <s v="Probable"/>
    <s v="Poco probable"/>
    <s v="Probable"/>
    <s v="Muy probable"/>
    <s v="Muy probable"/>
    <x v="2"/>
    <m/>
    <m/>
    <m/>
    <m/>
    <m/>
    <m/>
    <m/>
    <m/>
    <m/>
    <m/>
    <m/>
    <m/>
    <m/>
    <m/>
    <m/>
    <m/>
    <m/>
    <m/>
    <m/>
    <m/>
    <m/>
    <m/>
    <m/>
    <m/>
    <m/>
    <m/>
    <m/>
    <m/>
    <m/>
    <m/>
    <m/>
    <m/>
    <m/>
    <m/>
    <m/>
    <x v="0"/>
    <m/>
    <m/>
    <m/>
    <m/>
    <m/>
    <m/>
    <m/>
    <m/>
    <m/>
    <x v="0"/>
    <x v="0"/>
    <x v="0"/>
    <x v="0"/>
    <x v="1"/>
    <x v="1"/>
    <x v="0"/>
    <x v="0"/>
    <m/>
    <x v="0"/>
    <s v="AUTOMATIZACION Y MANEJO DE TECNOLOGÍA"/>
    <s v="Operación y mantenimiento de maquinarias industriales"/>
    <s v="EMPLEADOS DE PRODUCCION"/>
    <n v="7522"/>
    <s v="TÉCNICAS DE VENTAS"/>
    <s v="Técnicas de ventas"/>
    <s v="VENDEDORES"/>
    <n v="5223"/>
    <m/>
    <m/>
    <m/>
    <m/>
    <m/>
    <m/>
    <m/>
    <m/>
    <m/>
    <m/>
    <m/>
    <m/>
    <m/>
    <m/>
    <m/>
    <m/>
    <s v="Si"/>
    <s v="No"/>
    <m/>
    <m/>
    <m/>
    <m/>
    <x v="0"/>
    <s v="Muy importante"/>
    <s v="Muy importante"/>
    <s v="Muy importante"/>
    <s v="Muy importante"/>
    <s v="Importante"/>
    <s v="Muy importante"/>
    <s v="Muy importante"/>
    <s v="Ninguna"/>
    <m/>
    <x v="2"/>
    <x v="2"/>
    <x v="0"/>
    <x v="0"/>
    <x v="0"/>
    <x v="0"/>
    <x v="0"/>
    <x v="0"/>
    <x v="0"/>
    <x v="0"/>
    <x v="0"/>
    <x v="0"/>
    <m/>
    <s v="Gerente / Directivo"/>
    <m/>
    <n v="14"/>
    <n v="30"/>
    <s v="Completo"/>
    <m/>
    <m/>
    <m/>
    <m/>
    <m/>
    <m/>
    <m/>
    <s v="11 a 30 personas ocupadas"/>
    <s v="11 a 30 personas ocupadas"/>
    <x v="1"/>
    <s v="Manufactura"/>
    <x v="0"/>
    <x v="0"/>
    <x v="0"/>
    <x v="0"/>
    <x v="0"/>
    <x v="0"/>
    <x v="0"/>
    <x v="0"/>
    <x v="0"/>
    <x v="0"/>
    <x v="1"/>
    <x v="0"/>
    <x v="0"/>
    <x v="0"/>
    <x v="0"/>
    <x v="0"/>
    <x v="0"/>
    <x v="0"/>
    <x v="0"/>
    <x v="1"/>
    <x v="0"/>
    <x v="1"/>
    <x v="1"/>
    <x v="0"/>
    <x v="1"/>
    <x v="0"/>
    <x v="0"/>
    <s v="ELECTRICIDAD Y ELECTRONICA"/>
    <s v="VENTA"/>
    <m/>
    <m/>
    <m/>
    <m/>
    <s v="ELECTRICIDAD Y ELECTRONICA"/>
    <s v="ADMINISTRACIÓN Y GESTIÓN"/>
    <m/>
    <m/>
    <m/>
    <m/>
    <n v="3.8058252427184498"/>
    <x v="0"/>
    <x v="0"/>
    <x v="0"/>
    <x v="0"/>
    <x v="0"/>
    <s v="Total"/>
  </r>
  <r>
    <n v="168631"/>
    <x v="0"/>
    <x v="1"/>
    <s v="Fernando de la Mora"/>
    <n v="43221"/>
    <s v="SERVICIOS DE INSTALACIONES DE PLOMERIA"/>
    <s v="Industria"/>
    <s v="Construcción"/>
    <s v="Micro (5 a 10 personas ocupadas)"/>
    <n v="25072024"/>
    <n v="25"/>
    <s v="Julio"/>
    <s v="Año Resultado Final"/>
    <n v="11"/>
    <n v="5"/>
    <n v="25072024"/>
    <n v="25"/>
    <s v="Julio"/>
    <s v="Año Resultado Final"/>
    <n v="1983"/>
    <n v="40"/>
    <x v="1"/>
    <s v="SERVICIO DE INSTALACIONES HIDRAULICAS SANITARIAS"/>
    <s v="Fontanería e instalaciones sanitarias"/>
    <s v="Único"/>
    <x v="0"/>
    <m/>
    <m/>
    <n v="10"/>
    <n v="10"/>
    <n v="9"/>
    <n v="1"/>
    <n v="43.14285714285711"/>
    <n v="4.7936507936507899"/>
    <n v="0"/>
    <n v="0"/>
    <n v="23.968253968253951"/>
    <n v="0"/>
    <n v="23.968253968253951"/>
    <n v="0"/>
    <n v="0"/>
    <n v="0"/>
    <n v="0"/>
    <n v="0"/>
    <n v="0"/>
    <n v="0"/>
    <n v="47.936507936507901"/>
    <n v="10"/>
    <n v="0"/>
    <n v="0"/>
    <n v="5"/>
    <n v="0"/>
    <n v="5"/>
    <n v="0"/>
    <n v="0"/>
    <n v="0"/>
    <n v="0"/>
    <n v="0"/>
    <n v="0"/>
    <n v="0"/>
    <n v="10"/>
    <x v="1"/>
    <s v="Decisión del directorio/propietarios de la empresa"/>
    <m/>
    <x v="0"/>
    <s v="Decisión del directorio/propietarios de la empresa"/>
    <m/>
    <x v="0"/>
    <m/>
    <m/>
    <x v="0"/>
    <m/>
    <m/>
    <x v="0"/>
    <m/>
    <m/>
    <x v="0"/>
    <m/>
    <m/>
    <m/>
    <m/>
    <m/>
    <m/>
    <m/>
    <m/>
    <m/>
    <m/>
    <m/>
    <m/>
    <m/>
    <m/>
    <m/>
    <m/>
    <m/>
    <m/>
    <m/>
    <m/>
    <m/>
    <m/>
    <m/>
    <m/>
    <m/>
    <m/>
    <m/>
    <m/>
    <m/>
    <m/>
    <m/>
    <m/>
    <m/>
    <m/>
    <m/>
    <m/>
    <m/>
    <m/>
    <m/>
    <m/>
    <m/>
    <m/>
    <m/>
    <m/>
    <m/>
    <m/>
    <m/>
    <m/>
    <m/>
    <m/>
    <x v="1"/>
    <x v="0"/>
    <x v="0"/>
    <x v="0"/>
    <x v="0"/>
    <x v="1"/>
    <x v="1"/>
    <x v="1"/>
    <x v="0"/>
    <x v="0"/>
    <x v="1"/>
    <x v="1"/>
    <x v="0"/>
    <m/>
    <m/>
    <m/>
    <m/>
    <m/>
    <m/>
    <s v="Recomendaciones de trabajadores de la empresa u otros actores"/>
    <m/>
    <m/>
    <m/>
    <s v="Contactos personales del empleador"/>
    <m/>
    <m/>
    <m/>
    <x v="0"/>
    <x v="0"/>
    <x v="0"/>
    <x v="0"/>
    <x v="0"/>
    <x v="0"/>
    <x v="0"/>
    <x v="1"/>
    <x v="1"/>
    <x v="1"/>
    <s v="Ninguna"/>
    <m/>
    <m/>
    <m/>
    <m/>
    <s v="Ambos"/>
    <m/>
    <x v="3"/>
    <m/>
    <s v="Transformación de competencia"/>
    <x v="1"/>
    <m/>
    <m/>
    <m/>
    <x v="0"/>
    <x v="1"/>
    <x v="0"/>
    <x v="1"/>
    <x v="1"/>
    <x v="1"/>
    <m/>
    <m/>
    <x v="2"/>
    <s v="Poco probable"/>
    <s v="Poco probable"/>
    <s v="Probable"/>
    <s v="Probable"/>
    <s v="Probable"/>
    <x v="2"/>
    <m/>
    <m/>
    <m/>
    <m/>
    <m/>
    <m/>
    <m/>
    <m/>
    <m/>
    <m/>
    <m/>
    <m/>
    <m/>
    <m/>
    <m/>
    <m/>
    <m/>
    <m/>
    <m/>
    <m/>
    <m/>
    <m/>
    <m/>
    <m/>
    <m/>
    <m/>
    <m/>
    <m/>
    <m/>
    <m/>
    <m/>
    <m/>
    <m/>
    <m/>
    <m/>
    <x v="0"/>
    <m/>
    <m/>
    <m/>
    <m/>
    <m/>
    <m/>
    <m/>
    <m/>
    <m/>
    <x v="0"/>
    <x v="0"/>
    <x v="0"/>
    <x v="0"/>
    <x v="1"/>
    <x v="1"/>
    <x v="0"/>
    <x v="0"/>
    <m/>
    <x v="0"/>
    <s v="MEJORA DE HABILIDADES EN LA INSTALACIÓN DE HIDRO SANITARIOS"/>
    <s v="Fontanería"/>
    <s v="TECNICO INSTALADOR SANITARIO"/>
    <n v="7126"/>
    <m/>
    <m/>
    <m/>
    <m/>
    <m/>
    <m/>
    <m/>
    <m/>
    <m/>
    <m/>
    <m/>
    <m/>
    <m/>
    <m/>
    <m/>
    <m/>
    <m/>
    <m/>
    <m/>
    <m/>
    <s v="No"/>
    <m/>
    <m/>
    <m/>
    <m/>
    <m/>
    <x v="0"/>
    <s v="Importante"/>
    <s v="Importante"/>
    <s v="Importante"/>
    <s v="Importante"/>
    <s v="Importante"/>
    <s v="Muy importante"/>
    <s v="Muy importante"/>
    <s v="Ninguna"/>
    <m/>
    <x v="2"/>
    <x v="2"/>
    <x v="0"/>
    <x v="0"/>
    <x v="2"/>
    <x v="0"/>
    <x v="0"/>
    <x v="0"/>
    <x v="0"/>
    <x v="0"/>
    <x v="0"/>
    <x v="0"/>
    <m/>
    <s v="Dueño o propietario"/>
    <m/>
    <n v="15"/>
    <n v="47"/>
    <s v="Completo"/>
    <m/>
    <m/>
    <m/>
    <m/>
    <m/>
    <m/>
    <m/>
    <s v="5 a 10 personas ocupadas"/>
    <s v="5 a 10 personas ocupadas"/>
    <x v="1"/>
    <s v="Construcción"/>
    <x v="0"/>
    <x v="0"/>
    <x v="0"/>
    <x v="0"/>
    <x v="0"/>
    <x v="0"/>
    <x v="0"/>
    <x v="0"/>
    <x v="0"/>
    <x v="0"/>
    <x v="1"/>
    <x v="0"/>
    <x v="0"/>
    <x v="0"/>
    <x v="0"/>
    <x v="0"/>
    <x v="0"/>
    <x v="0"/>
    <x v="0"/>
    <x v="1"/>
    <x v="0"/>
    <x v="1"/>
    <x v="0"/>
    <x v="0"/>
    <x v="1"/>
    <x v="0"/>
    <x v="0"/>
    <s v="CONSTRUCCIÓN"/>
    <m/>
    <m/>
    <m/>
    <m/>
    <m/>
    <s v="CONSTRUCCIÓN"/>
    <m/>
    <m/>
    <m/>
    <m/>
    <m/>
    <n v="4.7936507936507899"/>
    <x v="0"/>
    <x v="0"/>
    <x v="0"/>
    <x v="0"/>
    <x v="0"/>
    <s v="Total"/>
  </r>
  <r>
    <n v="168633"/>
    <x v="0"/>
    <x v="1"/>
    <s v="Fernando de la Mora"/>
    <n v="42100"/>
    <s v="ACTIVIDADES DE CONSTRUCCIONES DE OBRAS VIALES"/>
    <s v="Industria"/>
    <s v="Construcción"/>
    <s v="Grandes (con 51 o más personas ocupadas)"/>
    <n v="12062024"/>
    <n v="12"/>
    <s v="Junio"/>
    <s v="Año Resultado Final"/>
    <n v="11"/>
    <n v="21"/>
    <n v="31072024"/>
    <n v="31"/>
    <s v="Julio"/>
    <s v="Año Resultado Final"/>
    <n v="1973"/>
    <n v="50"/>
    <x v="1"/>
    <s v="ACTIVIDADES DE INSTALACION DE TENDIDOS ELÉCTRICOS PARA LA ANDE"/>
    <s v="Construcción de proyectos de servicios públicos"/>
    <s v="Único"/>
    <x v="0"/>
    <m/>
    <m/>
    <n v="55"/>
    <n v="55"/>
    <n v="47"/>
    <n v="8"/>
    <n v="127.07407407407391"/>
    <n v="21.629629629629601"/>
    <n v="0"/>
    <n v="0"/>
    <n v="13.518518518518501"/>
    <n v="0"/>
    <n v="75.70370370370361"/>
    <n v="0"/>
    <n v="13.518518518518501"/>
    <n v="0"/>
    <n v="27.037037037037003"/>
    <n v="10.814814814814801"/>
    <n v="8.1111111111111001"/>
    <n v="0"/>
    <n v="148.7037037037035"/>
    <n v="55"/>
    <n v="0"/>
    <n v="0"/>
    <n v="5"/>
    <n v="0"/>
    <n v="28"/>
    <n v="0"/>
    <n v="5"/>
    <n v="0"/>
    <n v="10"/>
    <n v="4"/>
    <n v="3"/>
    <n v="0"/>
    <n v="55"/>
    <x v="0"/>
    <m/>
    <m/>
    <x v="1"/>
    <m/>
    <m/>
    <x v="0"/>
    <m/>
    <m/>
    <x v="0"/>
    <m/>
    <m/>
    <x v="0"/>
    <m/>
    <m/>
    <x v="1"/>
    <m/>
    <n v="7413"/>
    <s v="AYUDANTE DE LINEA DE TENDIDO"/>
    <s v="Sí"/>
    <s v="No"/>
    <s v="Sí"/>
    <n v="7413"/>
    <s v="OFICIAL DE LINEA DE TENDIDO ELECTRICO"/>
    <s v="Sí"/>
    <s v="No"/>
    <s v="Sí"/>
    <n v="7413"/>
    <s v="MEDIO OFICIAL DE LINEA DE TENDIDO ELECTRICO"/>
    <s v="Sí"/>
    <s v="No"/>
    <m/>
    <m/>
    <m/>
    <m/>
    <m/>
    <m/>
    <m/>
    <m/>
    <m/>
    <m/>
    <m/>
    <m/>
    <m/>
    <m/>
    <m/>
    <m/>
    <m/>
    <m/>
    <m/>
    <m/>
    <m/>
    <m/>
    <m/>
    <m/>
    <m/>
    <m/>
    <m/>
    <m/>
    <m/>
    <m/>
    <m/>
    <m/>
    <m/>
    <m/>
    <m/>
    <x v="1"/>
    <x v="0"/>
    <x v="0"/>
    <x v="0"/>
    <x v="0"/>
    <x v="0"/>
    <x v="0"/>
    <x v="1"/>
    <x v="0"/>
    <x v="0"/>
    <x v="1"/>
    <x v="0"/>
    <x v="0"/>
    <m/>
    <m/>
    <s v="Plataforma web privada gratuita (Bolsas de trabajo) (excluyendo redes sociales)"/>
    <m/>
    <m/>
    <s v="Redes de profesionales o egresados"/>
    <s v="Recomendaciones de trabajadores de la empresa u otros actores"/>
    <m/>
    <m/>
    <s v="Avisos en las inmediaciones de la empresa"/>
    <m/>
    <s v="Banco de currículos de la empresa"/>
    <m/>
    <m/>
    <x v="0"/>
    <x v="0"/>
    <x v="0"/>
    <x v="1"/>
    <x v="0"/>
    <x v="1"/>
    <x v="0"/>
    <x v="0"/>
    <x v="1"/>
    <x v="1"/>
    <s v="Ninguna"/>
    <m/>
    <m/>
    <m/>
    <m/>
    <m/>
    <m/>
    <x v="1"/>
    <m/>
    <m/>
    <x v="1"/>
    <m/>
    <m/>
    <m/>
    <x v="1"/>
    <x v="1"/>
    <x v="1"/>
    <x v="1"/>
    <x v="1"/>
    <x v="1"/>
    <m/>
    <m/>
    <x v="2"/>
    <s v="Poco probable"/>
    <s v="Poco probable"/>
    <s v="Poco probable"/>
    <s v="Probable"/>
    <s v="Muy probable"/>
    <x v="0"/>
    <s v="AYUDANTE DE LINEA DE TENDIDO ELECTRICO"/>
    <n v="7413"/>
    <n v="2"/>
    <n v="2"/>
    <n v="2"/>
    <n v="2"/>
    <n v="2"/>
    <s v="OFICIAL DE LINEA DE TENDIDO ELECTRICO"/>
    <n v="7413"/>
    <n v="2"/>
    <n v="2"/>
    <n v="2"/>
    <n v="2"/>
    <n v="2"/>
    <s v="OFICIAL DE LINEA VIVA"/>
    <n v="7413"/>
    <n v="2"/>
    <n v="2"/>
    <n v="2"/>
    <n v="2"/>
    <n v="2"/>
    <s v="OPERADOR DE GRUA"/>
    <n v="8343"/>
    <n v="1"/>
    <n v="0"/>
    <n v="0"/>
    <n v="0"/>
    <n v="0"/>
    <s v="AYUDANTE DE LINEA DE TENDIDO ELECTRICO"/>
    <n v="7413"/>
    <n v="3"/>
    <n v="3"/>
    <n v="3"/>
    <n v="3"/>
    <n v="3"/>
    <x v="0"/>
    <m/>
    <m/>
    <m/>
    <m/>
    <m/>
    <m/>
    <m/>
    <m/>
    <m/>
    <x v="1"/>
    <x v="0"/>
    <x v="0"/>
    <x v="0"/>
    <x v="1"/>
    <x v="1"/>
    <x v="0"/>
    <x v="0"/>
    <m/>
    <x v="0"/>
    <s v="MANEJO DE CABLES DE LINEA VIVA"/>
    <s v="Electricidad"/>
    <s v="OFICIAL DE LINEA DE TENDIDO ELECTRICO"/>
    <n v="7413"/>
    <s v="CAPACITACION DE MANEJO DE CABLES"/>
    <s v="Electricidad"/>
    <s v="OFICIAL DE LINEA VIVA"/>
    <n v="7413"/>
    <s v="MANEJO DE CABLES DE LINEA VIVA"/>
    <s v="Electricidad"/>
    <s v="OFICIAL DE LINEA VIVA"/>
    <n v="7413"/>
    <m/>
    <m/>
    <m/>
    <m/>
    <m/>
    <m/>
    <m/>
    <m/>
    <m/>
    <m/>
    <m/>
    <m/>
    <s v="Si"/>
    <s v="Si"/>
    <s v="No"/>
    <m/>
    <m/>
    <m/>
    <x v="0"/>
    <s v="Muy importante"/>
    <s v="Muy importante"/>
    <s v="Muy importante"/>
    <s v="Importante"/>
    <s v="Importante"/>
    <s v="Muy importante"/>
    <s v="Muy importante"/>
    <s v="Ninguna"/>
    <m/>
    <x v="2"/>
    <x v="2"/>
    <x v="0"/>
    <x v="0"/>
    <x v="0"/>
    <x v="0"/>
    <x v="0"/>
    <x v="0"/>
    <x v="0"/>
    <x v="0"/>
    <x v="0"/>
    <x v="0"/>
    <m/>
    <s v="Jefe / Encargado (no propietario)"/>
    <m/>
    <n v="15"/>
    <n v="26"/>
    <s v="Completo"/>
    <m/>
    <m/>
    <m/>
    <m/>
    <m/>
    <m/>
    <m/>
    <s v="51 y más personas ocupadas"/>
    <s v="51 y más personas ocupadas"/>
    <x v="1"/>
    <s v="Construcción"/>
    <x v="0"/>
    <x v="0"/>
    <x v="0"/>
    <x v="0"/>
    <x v="0"/>
    <x v="0"/>
    <x v="1"/>
    <x v="0"/>
    <x v="0"/>
    <x v="0"/>
    <x v="1"/>
    <x v="0"/>
    <x v="0"/>
    <x v="0"/>
    <x v="0"/>
    <x v="1"/>
    <x v="1"/>
    <x v="0"/>
    <x v="0"/>
    <x v="1"/>
    <x v="0"/>
    <x v="1"/>
    <x v="0"/>
    <x v="0"/>
    <x v="1"/>
    <x v="0"/>
    <x v="0"/>
    <s v="ELECTRICIDAD Y ELECTRONICA"/>
    <s v="ELECTRICIDAD Y ELECTRONICA"/>
    <s v="ELECTRICIDAD Y ELECTRONICA"/>
    <m/>
    <m/>
    <m/>
    <s v="ELECTRICIDAD Y ELECTRONICA"/>
    <s v="ELECTRICIDAD Y ELECTRONICA"/>
    <s v="ELECTRICIDAD Y ELECTRONICA"/>
    <m/>
    <m/>
    <m/>
    <n v="2.7037037037037002"/>
    <x v="1"/>
    <x v="1"/>
    <x v="1"/>
    <x v="0"/>
    <x v="0"/>
    <s v="Total"/>
  </r>
  <r>
    <n v="168644"/>
    <x v="0"/>
    <x v="1"/>
    <s v="Fernando de la Mora"/>
    <n v="45201"/>
    <s v="SERVICIOS DE TALLER MECANICO DE VEHICULOS"/>
    <s v="Comercio"/>
    <s v="Comercio"/>
    <s v="Micro (5 a 10 personas ocupadas)"/>
    <n v="9072024"/>
    <n v="9"/>
    <s v="Julio"/>
    <s v="Año Resultado Final"/>
    <n v="10"/>
    <n v="5"/>
    <n v="9072024"/>
    <n v="9"/>
    <s v="Julio"/>
    <s v="Año Resultado Final"/>
    <n v="1991"/>
    <n v="32"/>
    <x v="1"/>
    <s v="SERVICIO DE TALLER MECANICO PARA VEHICULOS LIVIANOS"/>
    <s v="Mantenimiento y reparación mecánica de vehículos"/>
    <s v="Único"/>
    <x v="0"/>
    <m/>
    <m/>
    <n v="9"/>
    <n v="9"/>
    <n v="7"/>
    <n v="2"/>
    <n v="57.990825688073386"/>
    <n v="16.568807339449538"/>
    <n v="0"/>
    <n v="0"/>
    <n v="0"/>
    <n v="0"/>
    <n v="57.990825688073386"/>
    <n v="0"/>
    <n v="8.2844036697247692"/>
    <n v="0"/>
    <n v="8.2844036697247692"/>
    <n v="0"/>
    <n v="0"/>
    <n v="0"/>
    <n v="74.559633027522921"/>
    <n v="9"/>
    <n v="0"/>
    <n v="0"/>
    <n v="0"/>
    <n v="0"/>
    <n v="7"/>
    <n v="0"/>
    <n v="1"/>
    <n v="0"/>
    <n v="1"/>
    <n v="0"/>
    <n v="0"/>
    <n v="0"/>
    <n v="9"/>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robable"/>
    <s v="Muy probable"/>
    <x v="0"/>
    <s v="mecanico de vehiculos livianos"/>
    <n v="7231"/>
    <n v="0"/>
    <n v="1"/>
    <n v="0"/>
    <n v="1"/>
    <n v="0"/>
    <m/>
    <m/>
    <m/>
    <m/>
    <m/>
    <m/>
    <m/>
    <m/>
    <m/>
    <m/>
    <m/>
    <m/>
    <m/>
    <m/>
    <m/>
    <m/>
    <m/>
    <m/>
    <m/>
    <m/>
    <m/>
    <m/>
    <m/>
    <m/>
    <m/>
    <m/>
    <m/>
    <m/>
    <x v="0"/>
    <m/>
    <m/>
    <m/>
    <m/>
    <m/>
    <m/>
    <m/>
    <m/>
    <m/>
    <x v="0"/>
    <x v="0"/>
    <x v="0"/>
    <x v="0"/>
    <x v="1"/>
    <x v="1"/>
    <x v="0"/>
    <x v="0"/>
    <m/>
    <x v="1"/>
    <m/>
    <m/>
    <m/>
    <m/>
    <m/>
    <m/>
    <m/>
    <m/>
    <m/>
    <m/>
    <m/>
    <m/>
    <m/>
    <m/>
    <m/>
    <m/>
    <m/>
    <m/>
    <m/>
    <m/>
    <m/>
    <m/>
    <m/>
    <m/>
    <m/>
    <m/>
    <m/>
    <m/>
    <m/>
    <m/>
    <x v="0"/>
    <s v="Importante"/>
    <s v="Importante"/>
    <s v="Importante"/>
    <s v="Importante"/>
    <s v="Importante"/>
    <s v="Muy importante"/>
    <s v="Muy importante"/>
    <s v="Ninguna"/>
    <m/>
    <x v="2"/>
    <x v="2"/>
    <x v="0"/>
    <x v="1"/>
    <x v="2"/>
    <x v="2"/>
    <x v="1"/>
    <x v="1"/>
    <x v="0"/>
    <x v="0"/>
    <x v="0"/>
    <x v="0"/>
    <m/>
    <s v="Dueño o propietario"/>
    <m/>
    <n v="17"/>
    <n v="8"/>
    <s v="Completo"/>
    <m/>
    <m/>
    <m/>
    <m/>
    <m/>
    <m/>
    <m/>
    <s v="5 a 10 personas ocupadas"/>
    <s v="5 a 10 personas ocupadas"/>
    <x v="2"/>
    <s v="Comercio"/>
    <x v="0"/>
    <x v="0"/>
    <x v="0"/>
    <x v="0"/>
    <x v="0"/>
    <x v="0"/>
    <x v="0"/>
    <x v="0"/>
    <x v="0"/>
    <x v="0"/>
    <x v="1"/>
    <x v="0"/>
    <x v="0"/>
    <x v="0"/>
    <x v="0"/>
    <x v="1"/>
    <x v="0"/>
    <x v="0"/>
    <x v="0"/>
    <x v="1"/>
    <x v="0"/>
    <x v="1"/>
    <x v="0"/>
    <x v="0"/>
    <x v="0"/>
    <x v="0"/>
    <x v="0"/>
    <m/>
    <m/>
    <m/>
    <m/>
    <m/>
    <m/>
    <m/>
    <m/>
    <m/>
    <m/>
    <m/>
    <m/>
    <n v="8.2844036697247692"/>
    <x v="0"/>
    <x v="0"/>
    <x v="1"/>
    <x v="0"/>
    <x v="1"/>
    <s v="Total"/>
  </r>
  <r>
    <n v="168660"/>
    <x v="0"/>
    <x v="1"/>
    <s v="Fernando de la Mora"/>
    <n v="31009"/>
    <s v="FABRICACION DE SOMMIER"/>
    <s v="Industria"/>
    <s v="Manufactura"/>
    <s v="Pequeñas (11 a 30 personas ocupadas)"/>
    <n v="17072024"/>
    <n v="17"/>
    <s v="Julio"/>
    <s v="Año Resultado Final"/>
    <n v="10"/>
    <n v="16"/>
    <n v="18072024"/>
    <n v="18"/>
    <s v="Julio"/>
    <s v="Año Resultado Final"/>
    <n v="2000"/>
    <n v="23"/>
    <x v="2"/>
    <s v="FABRICACION DE SOMIER MUEBLES"/>
    <s v="Fabricación de muebles de otros materiales n.c.p., incluso colchones"/>
    <s v="Casa Matriz"/>
    <x v="1"/>
    <n v="2"/>
    <n v="2"/>
    <n v="26"/>
    <n v="26"/>
    <n v="24"/>
    <n v="2"/>
    <n v="91.339805825242792"/>
    <n v="7.6116504854368996"/>
    <n v="0"/>
    <n v="0"/>
    <n v="0"/>
    <n v="3.8058252427184498"/>
    <n v="91.339805825242792"/>
    <n v="0"/>
    <n v="0"/>
    <n v="0"/>
    <n v="0"/>
    <n v="3.8058252427184498"/>
    <n v="0"/>
    <n v="0"/>
    <n v="98.951456310679688"/>
    <n v="26"/>
    <n v="0"/>
    <n v="0"/>
    <n v="0"/>
    <n v="1"/>
    <n v="24"/>
    <n v="0"/>
    <n v="0"/>
    <n v="0"/>
    <n v="0"/>
    <n v="1"/>
    <n v="0"/>
    <n v="0"/>
    <n v="26"/>
    <x v="0"/>
    <m/>
    <m/>
    <x v="1"/>
    <m/>
    <m/>
    <x v="0"/>
    <m/>
    <m/>
    <x v="0"/>
    <m/>
    <m/>
    <x v="0"/>
    <m/>
    <m/>
    <x v="1"/>
    <m/>
    <n v="8332"/>
    <s v="CHOFER DE REPARTO"/>
    <s v="Sí"/>
    <s v="No"/>
    <s v="Sí"/>
    <n v="7522"/>
    <s v="CARPINTERO DE MUEBLE"/>
    <s v="Sí"/>
    <s v="No"/>
    <s v="No"/>
    <m/>
    <m/>
    <m/>
    <m/>
    <m/>
    <m/>
    <m/>
    <m/>
    <m/>
    <m/>
    <m/>
    <m/>
    <m/>
    <m/>
    <m/>
    <m/>
    <m/>
    <m/>
    <m/>
    <m/>
    <m/>
    <m/>
    <m/>
    <m/>
    <m/>
    <m/>
    <m/>
    <m/>
    <m/>
    <m/>
    <m/>
    <m/>
    <m/>
    <m/>
    <m/>
    <m/>
    <m/>
    <m/>
    <m/>
    <x v="0"/>
    <x v="1"/>
    <x v="0"/>
    <x v="0"/>
    <x v="0"/>
    <x v="1"/>
    <x v="0"/>
    <x v="1"/>
    <x v="0"/>
    <x v="1"/>
    <x v="0"/>
    <x v="1"/>
    <x v="0"/>
    <m/>
    <m/>
    <m/>
    <s v="Redes sociales de la empresa (Facebook, Twitter, Instagram, etc)"/>
    <m/>
    <m/>
    <m/>
    <m/>
    <m/>
    <m/>
    <m/>
    <m/>
    <m/>
    <m/>
    <x v="0"/>
    <x v="0"/>
    <x v="0"/>
    <x v="1"/>
    <x v="0"/>
    <x v="2"/>
    <x v="0"/>
    <x v="0"/>
    <x v="1"/>
    <x v="1"/>
    <s v="Ninguna"/>
    <m/>
    <m/>
    <m/>
    <m/>
    <m/>
    <m/>
    <x v="1"/>
    <m/>
    <m/>
    <x v="1"/>
    <m/>
    <m/>
    <m/>
    <x v="1"/>
    <x v="1"/>
    <x v="1"/>
    <x v="1"/>
    <x v="1"/>
    <x v="1"/>
    <m/>
    <m/>
    <x v="2"/>
    <s v="Poco probable"/>
    <s v="Poco probable"/>
    <s v="Poco probable"/>
    <s v="Probable"/>
    <s v="Probable"/>
    <x v="0"/>
    <s v="tapicero"/>
    <n v="7534"/>
    <n v="2"/>
    <n v="0"/>
    <n v="0"/>
    <n v="0"/>
    <n v="0"/>
    <m/>
    <m/>
    <m/>
    <m/>
    <m/>
    <m/>
    <m/>
    <m/>
    <m/>
    <m/>
    <m/>
    <m/>
    <m/>
    <m/>
    <m/>
    <m/>
    <m/>
    <m/>
    <m/>
    <m/>
    <m/>
    <m/>
    <m/>
    <m/>
    <m/>
    <m/>
    <m/>
    <m/>
    <x v="0"/>
    <m/>
    <m/>
    <m/>
    <m/>
    <m/>
    <m/>
    <m/>
    <m/>
    <m/>
    <x v="1"/>
    <x v="0"/>
    <x v="1"/>
    <x v="1"/>
    <x v="0"/>
    <x v="0"/>
    <x v="0"/>
    <x v="0"/>
    <m/>
    <x v="0"/>
    <s v="FINANZA"/>
    <s v="Introducción a las finanzas"/>
    <s v="ASISTENTE ADMINISTRATIVO"/>
    <n v="3343"/>
    <m/>
    <m/>
    <m/>
    <m/>
    <m/>
    <m/>
    <m/>
    <m/>
    <m/>
    <m/>
    <m/>
    <m/>
    <m/>
    <m/>
    <m/>
    <m/>
    <m/>
    <m/>
    <m/>
    <m/>
    <s v="No"/>
    <m/>
    <m/>
    <m/>
    <m/>
    <m/>
    <x v="0"/>
    <s v="Importante"/>
    <s v="Importante"/>
    <s v="Importante"/>
    <s v="Importante"/>
    <s v="Importante"/>
    <s v="Importante"/>
    <s v="Importante"/>
    <s v="Ninguna"/>
    <m/>
    <x v="0"/>
    <x v="1"/>
    <x v="1"/>
    <x v="0"/>
    <x v="0"/>
    <x v="0"/>
    <x v="1"/>
    <x v="1"/>
    <x v="0"/>
    <x v="1"/>
    <x v="0"/>
    <x v="0"/>
    <m/>
    <s v="Jefe / Encargado (no propietario)"/>
    <m/>
    <n v="8"/>
    <n v="18"/>
    <s v="Completo"/>
    <m/>
    <m/>
    <m/>
    <m/>
    <m/>
    <m/>
    <m/>
    <s v="11 a 30 personas ocupadas"/>
    <s v="11 a 30 personas ocupadas"/>
    <x v="1"/>
    <s v="Manufactura"/>
    <x v="0"/>
    <x v="0"/>
    <x v="0"/>
    <x v="0"/>
    <x v="0"/>
    <x v="0"/>
    <x v="1"/>
    <x v="1"/>
    <x v="0"/>
    <x v="0"/>
    <x v="1"/>
    <x v="0"/>
    <x v="0"/>
    <x v="0"/>
    <x v="0"/>
    <x v="1"/>
    <x v="0"/>
    <x v="0"/>
    <x v="0"/>
    <x v="1"/>
    <x v="1"/>
    <x v="1"/>
    <x v="0"/>
    <x v="0"/>
    <x v="0"/>
    <x v="0"/>
    <x v="0"/>
    <s v="GESTIÓN FINANCIERA"/>
    <m/>
    <m/>
    <m/>
    <m/>
    <m/>
    <s v="ADMINISTRACIÓN Y GESTIÓN"/>
    <m/>
    <m/>
    <m/>
    <m/>
    <m/>
    <n v="3.8058252427184498"/>
    <x v="1"/>
    <x v="1"/>
    <x v="1"/>
    <x v="0"/>
    <x v="0"/>
    <s v="Total"/>
  </r>
  <r>
    <n v="168739"/>
    <x v="0"/>
    <x v="1"/>
    <s v="Fernando de la Mora"/>
    <n v="43222"/>
    <s v="SERVICIO DE INSTALACION DE AIRE ACONDICIONADO"/>
    <s v="Industria"/>
    <s v="Construcción"/>
    <s v="Micro (5 a 10 personas ocupadas)"/>
    <n v="12062024"/>
    <n v="12"/>
    <s v="Junio"/>
    <s v="Año Resultado Final"/>
    <n v="11"/>
    <n v="3"/>
    <n v="26072024"/>
    <n v="26"/>
    <s v="Julio"/>
    <s v="Año Resultado Final"/>
    <n v="2005"/>
    <n v="18"/>
    <x v="0"/>
    <s v="REPARACION DE AIRES,  HELADERAS Y LAVARROPAS"/>
    <s v="Reparación de aparatos domésticos y equipamiento de hogar y jardín"/>
    <s v="Único"/>
    <x v="0"/>
    <m/>
    <m/>
    <n v="6"/>
    <n v="6"/>
    <n v="6"/>
    <n v="0"/>
    <n v="20.367567567567541"/>
    <n v="0"/>
    <n v="0"/>
    <n v="0"/>
    <n v="0"/>
    <n v="3.3945945945945901"/>
    <n v="13.57837837837836"/>
    <n v="0"/>
    <n v="0"/>
    <n v="0"/>
    <n v="0"/>
    <n v="3.3945945945945901"/>
    <n v="0"/>
    <n v="0"/>
    <n v="20.367567567567541"/>
    <n v="6"/>
    <n v="0"/>
    <n v="0"/>
    <n v="0"/>
    <n v="1"/>
    <n v="4"/>
    <n v="0"/>
    <n v="0"/>
    <n v="0"/>
    <n v="0"/>
    <n v="1"/>
    <n v="0"/>
    <n v="0"/>
    <n v="6"/>
    <x v="1"/>
    <s v="Decisión del directorio/propietarios de la empresa"/>
    <m/>
    <x v="1"/>
    <m/>
    <m/>
    <x v="0"/>
    <m/>
    <m/>
    <x v="0"/>
    <m/>
    <m/>
    <x v="0"/>
    <m/>
    <m/>
    <x v="0"/>
    <m/>
    <m/>
    <m/>
    <m/>
    <m/>
    <m/>
    <m/>
    <m/>
    <m/>
    <m/>
    <m/>
    <m/>
    <m/>
    <m/>
    <m/>
    <m/>
    <m/>
    <m/>
    <m/>
    <m/>
    <m/>
    <m/>
    <m/>
    <m/>
    <m/>
    <m/>
    <m/>
    <m/>
    <m/>
    <m/>
    <m/>
    <m/>
    <m/>
    <m/>
    <m/>
    <m/>
    <m/>
    <m/>
    <m/>
    <m/>
    <m/>
    <m/>
    <m/>
    <m/>
    <m/>
    <m/>
    <m/>
    <m/>
    <m/>
    <m/>
    <x v="0"/>
    <x v="0"/>
    <x v="0"/>
    <x v="0"/>
    <x v="1"/>
    <x v="0"/>
    <x v="0"/>
    <x v="0"/>
    <x v="0"/>
    <x v="0"/>
    <x v="0"/>
    <x v="1"/>
    <x v="1"/>
    <s v="CONOCIMIENTON DE CONDUCCION DE VEHICULOS"/>
    <m/>
    <m/>
    <m/>
    <m/>
    <m/>
    <s v="Recomendaciones de trabajadores de la empresa u otros actores"/>
    <m/>
    <m/>
    <m/>
    <s v="Contactos personales del empleador"/>
    <m/>
    <m/>
    <m/>
    <x v="0"/>
    <x v="2"/>
    <x v="0"/>
    <x v="2"/>
    <x v="1"/>
    <x v="2"/>
    <x v="0"/>
    <x v="0"/>
    <x v="1"/>
    <x v="1"/>
    <s v="Ninguna"/>
    <m/>
    <m/>
    <s v="Transformación de competencia"/>
    <m/>
    <m/>
    <s v="Nuevas contrataciones"/>
    <x v="1"/>
    <m/>
    <m/>
    <x v="1"/>
    <m/>
    <m/>
    <m/>
    <x v="0"/>
    <x v="0"/>
    <x v="0"/>
    <x v="1"/>
    <x v="0"/>
    <x v="1"/>
    <m/>
    <m/>
    <x v="0"/>
    <s v="Probable"/>
    <s v="Poco probable"/>
    <s v="Poco probable"/>
    <s v="Poco probable"/>
    <s v="Probable"/>
    <x v="2"/>
    <m/>
    <m/>
    <m/>
    <m/>
    <m/>
    <m/>
    <m/>
    <m/>
    <m/>
    <m/>
    <m/>
    <m/>
    <m/>
    <m/>
    <m/>
    <m/>
    <m/>
    <m/>
    <m/>
    <m/>
    <m/>
    <m/>
    <m/>
    <m/>
    <m/>
    <m/>
    <m/>
    <m/>
    <m/>
    <m/>
    <m/>
    <m/>
    <m/>
    <m/>
    <m/>
    <x v="0"/>
    <m/>
    <m/>
    <m/>
    <m/>
    <m/>
    <m/>
    <m/>
    <m/>
    <m/>
    <x v="0"/>
    <x v="0"/>
    <x v="1"/>
    <x v="1"/>
    <x v="1"/>
    <x v="0"/>
    <x v="0"/>
    <x v="0"/>
    <m/>
    <x v="0"/>
    <s v="CAPACITACIÓN TECNICAS EN REPARACION DE PLACA"/>
    <s v="Técnicas de refrigeracion y climatización"/>
    <s v="TECNICOS DE INSTALACION Y REPARACION"/>
    <n v="7127"/>
    <m/>
    <m/>
    <m/>
    <m/>
    <m/>
    <m/>
    <m/>
    <m/>
    <m/>
    <m/>
    <m/>
    <m/>
    <m/>
    <m/>
    <m/>
    <m/>
    <m/>
    <m/>
    <m/>
    <m/>
    <s v="No"/>
    <m/>
    <m/>
    <m/>
    <m/>
    <m/>
    <x v="0"/>
    <s v="Importante"/>
    <s v="Muy importante"/>
    <s v="Importante"/>
    <s v="Muy importante"/>
    <s v="Muy importante"/>
    <s v="Muy importante"/>
    <s v="Poco importante"/>
    <s v="Ninguna"/>
    <m/>
    <x v="2"/>
    <x v="2"/>
    <x v="0"/>
    <x v="0"/>
    <x v="2"/>
    <x v="0"/>
    <x v="0"/>
    <x v="0"/>
    <x v="0"/>
    <x v="0"/>
    <x v="0"/>
    <x v="0"/>
    <m/>
    <s v="Dueño o propietario"/>
    <m/>
    <n v="7"/>
    <n v="35"/>
    <s v="Completo"/>
    <m/>
    <m/>
    <m/>
    <m/>
    <m/>
    <m/>
    <m/>
    <s v="5 a 10 personas ocupadas"/>
    <s v="5 a 10 personas ocupadas"/>
    <x v="0"/>
    <s v="Servicios a los hogares"/>
    <x v="0"/>
    <x v="0"/>
    <x v="0"/>
    <x v="0"/>
    <x v="0"/>
    <x v="0"/>
    <x v="0"/>
    <x v="0"/>
    <x v="0"/>
    <x v="0"/>
    <x v="1"/>
    <x v="0"/>
    <x v="0"/>
    <x v="0"/>
    <x v="0"/>
    <x v="0"/>
    <x v="0"/>
    <x v="0"/>
    <x v="0"/>
    <x v="1"/>
    <x v="0"/>
    <x v="1"/>
    <x v="0"/>
    <x v="0"/>
    <x v="1"/>
    <x v="0"/>
    <x v="0"/>
    <s v="ELECTRICIDAD Y ELECTRONICA"/>
    <m/>
    <m/>
    <m/>
    <m/>
    <m/>
    <s v="ELECTRICIDAD Y ELECTRONICA"/>
    <m/>
    <m/>
    <m/>
    <m/>
    <m/>
    <n v="3.3945945945945901"/>
    <x v="0"/>
    <x v="0"/>
    <x v="0"/>
    <x v="0"/>
    <x v="0"/>
    <s v="Total"/>
  </r>
  <r>
    <n v="168826"/>
    <x v="0"/>
    <x v="1"/>
    <s v="Fernando de la Mora"/>
    <n v="42100"/>
    <s v="ACTIVIDADES DE CONSTRUCCION DE OBRAS VIALES"/>
    <s v="Industria"/>
    <s v="Construcción"/>
    <s v="Grandes (con 51 o más personas ocupadas)"/>
    <n v="17072024"/>
    <n v="17"/>
    <s v="Julio"/>
    <s v="Año Resultado Final"/>
    <n v="8"/>
    <n v="57"/>
    <n v="26072024"/>
    <n v="26"/>
    <s v="Julio"/>
    <s v="Año Resultado Final"/>
    <n v="1982"/>
    <n v="41"/>
    <x v="1"/>
    <s v="ACTIVIDADES DE CONSTRUCCION DE OBRAS VIALES"/>
    <s v="Construcción de carreteras y vías férreas, puentes y túneles"/>
    <s v="Casa Matriz"/>
    <x v="1"/>
    <n v="2"/>
    <n v="2"/>
    <n v="111"/>
    <n v="111"/>
    <n v="87"/>
    <n v="24"/>
    <n v="235.22222222222192"/>
    <n v="64.8888888888888"/>
    <n v="0"/>
    <n v="0"/>
    <n v="0"/>
    <n v="0"/>
    <n v="54.074074074074005"/>
    <n v="29.740740740740701"/>
    <n v="0"/>
    <n v="0"/>
    <n v="162.222222222222"/>
    <n v="0"/>
    <n v="54.074074074074005"/>
    <n v="0"/>
    <n v="300.11111111111074"/>
    <n v="111"/>
    <n v="0"/>
    <n v="0"/>
    <n v="0"/>
    <n v="0"/>
    <n v="20"/>
    <n v="11"/>
    <n v="0"/>
    <n v="0"/>
    <n v="60"/>
    <n v="0"/>
    <n v="20"/>
    <n v="0"/>
    <n v="111"/>
    <x v="1"/>
    <s v="Decisión del directorio/propietarios de la empresa"/>
    <m/>
    <x v="0"/>
    <s v="Convenio con organizaciones públicas"/>
    <m/>
    <x v="0"/>
    <m/>
    <m/>
    <x v="0"/>
    <m/>
    <m/>
    <x v="1"/>
    <s v="Decisión del directorio/propietarios de la empresa"/>
    <m/>
    <x v="1"/>
    <m/>
    <n v="4311"/>
    <s v="TESORERO"/>
    <s v="Sí"/>
    <s v="No"/>
    <s v="Sí"/>
    <n v="4311"/>
    <s v="AUXILIAR CONTABLE"/>
    <s v="Sí"/>
    <s v="No"/>
    <s v="Sí"/>
    <n v="1211"/>
    <s v="GERENTE FINANCIERO"/>
    <s v="Sí"/>
    <s v="No"/>
    <m/>
    <m/>
    <m/>
    <m/>
    <m/>
    <m/>
    <m/>
    <m/>
    <m/>
    <m/>
    <m/>
    <m/>
    <m/>
    <m/>
    <m/>
    <m/>
    <m/>
    <m/>
    <m/>
    <m/>
    <m/>
    <m/>
    <m/>
    <m/>
    <m/>
    <m/>
    <m/>
    <m/>
    <m/>
    <m/>
    <m/>
    <m/>
    <m/>
    <m/>
    <m/>
    <x v="0"/>
    <x v="0"/>
    <x v="0"/>
    <x v="0"/>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0"/>
    <s v="MANEJO DE SOFTWARE"/>
    <s v="Herramientas digitales para la gestión y productividad"/>
    <s v="ADMINISTRADOR"/>
    <n v="2421"/>
    <s v="MANEJO DE SOFTWARE"/>
    <s v="Herramientas digitales para la gestión y productividad"/>
    <s v="ASISTENTE ADMINISTRATIVO"/>
    <n v="3343"/>
    <s v="CURSO DE CUIDADO DE SALUD Y PREVENCION"/>
    <s v="Seguridad industrial y salud ocupacional"/>
    <s v="PERSONAL DE OBRA INGENIERO"/>
    <n v="2142"/>
    <s v="SISTEMA DE SEGURIDAD OCUPACIONAL"/>
    <s v="Seguridad industrial y salud ocupacional"/>
    <s v="ENCARGADO ELECTRICISTA DE VEHICULO"/>
    <n v="7412"/>
    <m/>
    <m/>
    <m/>
    <m/>
    <m/>
    <m/>
    <m/>
    <m/>
    <s v="Si"/>
    <s v="Si"/>
    <s v="Si"/>
    <s v="Si"/>
    <s v="No"/>
    <m/>
    <x v="0"/>
    <s v="Muy importante"/>
    <s v="Muy importante"/>
    <s v="Muy importante"/>
    <s v="Muy importante"/>
    <s v="Muy importante"/>
    <s v="Muy importante"/>
    <s v="Muy importante"/>
    <s v="Ninguna"/>
    <m/>
    <x v="0"/>
    <x v="2"/>
    <x v="1"/>
    <x v="1"/>
    <x v="0"/>
    <x v="0"/>
    <x v="0"/>
    <x v="0"/>
    <x v="0"/>
    <x v="0"/>
    <x v="0"/>
    <x v="0"/>
    <m/>
    <s v="Jefe / Encargado (no propietario)"/>
    <m/>
    <n v="8"/>
    <n v="23"/>
    <s v="Completo"/>
    <m/>
    <m/>
    <m/>
    <m/>
    <m/>
    <m/>
    <m/>
    <s v="51 y más personas ocupadas"/>
    <s v="51 y más personas ocupadas"/>
    <x v="1"/>
    <s v="Construcción"/>
    <x v="1"/>
    <x v="0"/>
    <x v="0"/>
    <x v="1"/>
    <x v="0"/>
    <x v="0"/>
    <x v="0"/>
    <x v="0"/>
    <x v="0"/>
    <x v="0"/>
    <x v="1"/>
    <x v="0"/>
    <x v="0"/>
    <x v="0"/>
    <x v="0"/>
    <x v="0"/>
    <x v="0"/>
    <x v="0"/>
    <x v="0"/>
    <x v="0"/>
    <x v="1"/>
    <x v="1"/>
    <x v="0"/>
    <x v="0"/>
    <x v="1"/>
    <x v="0"/>
    <x v="0"/>
    <s v="USO DE SISTEMAS Y SOFTWARE ESPECIALIZADOS"/>
    <s v="OTRAS RELACIONADAS A TIC"/>
    <s v="SALUD Y SEGURIDAD OCUPACIONAL"/>
    <s v="SALUD Y SEGURIDAD OCUPACIONAL"/>
    <m/>
    <m/>
    <s v="TIC"/>
    <s v="TIC"/>
    <s v="SALUD Y SEGURIDAD OCUPACIONAL"/>
    <s v="SALUD Y SEGURIDAD OCUPACIONAL"/>
    <m/>
    <m/>
    <n v="2.7037037037037002"/>
    <x v="1"/>
    <x v="1"/>
    <x v="1"/>
    <x v="0"/>
    <x v="0"/>
    <s v="Total"/>
  </r>
  <r>
    <n v="168856"/>
    <x v="0"/>
    <x v="1"/>
    <s v="Fernando de la Mora"/>
    <n v="77302"/>
    <s v="SERVICIOS DE ALQUILER DE MAQUINARIAS PARA LA CONSTRUCCION SIN OPERARIO"/>
    <s v="Servicio"/>
    <s v="Servicios a las empresas"/>
    <s v="Pequeñas (11 a 30 personas ocupadas)"/>
    <n v="12062024"/>
    <n v="12"/>
    <s v="Junio"/>
    <s v="Año Resultado Final"/>
    <n v="9"/>
    <n v="35"/>
    <n v="12062024"/>
    <n v="12"/>
    <s v="Junio"/>
    <s v="Año Resultado Final"/>
    <n v="1992"/>
    <n v="31"/>
    <x v="1"/>
    <s v="SERVICIOS DE ALQUILER DE MAQUINAS PARA LA CONSTRUCCION SIN OPERARIO"/>
    <s v="Alquiler y arrendamiento de maquinaria para la construcción sin operario"/>
    <s v="Casa Matriz"/>
    <x v="1"/>
    <n v="2"/>
    <n v="2"/>
    <n v="15"/>
    <n v="15"/>
    <n v="13"/>
    <n v="2"/>
    <n v="62.798387096774164"/>
    <n v="9.6612903225806406"/>
    <n v="0"/>
    <n v="0"/>
    <n v="0"/>
    <n v="0"/>
    <n v="53.137096774193523"/>
    <n v="0"/>
    <n v="0"/>
    <n v="0"/>
    <n v="14.491935483870961"/>
    <n v="0"/>
    <n v="4.8306451612903203"/>
    <n v="0"/>
    <n v="72.459677419354804"/>
    <n v="15"/>
    <n v="0"/>
    <n v="0"/>
    <n v="0"/>
    <n v="0"/>
    <n v="11"/>
    <n v="0"/>
    <n v="0"/>
    <n v="0"/>
    <n v="3"/>
    <n v="0"/>
    <n v="1"/>
    <n v="0"/>
    <n v="15"/>
    <x v="0"/>
    <m/>
    <m/>
    <x v="1"/>
    <m/>
    <m/>
    <x v="0"/>
    <m/>
    <m/>
    <x v="0"/>
    <m/>
    <m/>
    <x v="0"/>
    <m/>
    <m/>
    <x v="1"/>
    <m/>
    <n v="7233"/>
    <s v="MECANICO DE MAQUINAS LIGERAS"/>
    <s v="Sí"/>
    <s v="No"/>
    <s v="No"/>
    <m/>
    <m/>
    <m/>
    <m/>
    <m/>
    <m/>
    <m/>
    <m/>
    <m/>
    <m/>
    <m/>
    <m/>
    <m/>
    <m/>
    <m/>
    <m/>
    <m/>
    <m/>
    <m/>
    <m/>
    <m/>
    <m/>
    <m/>
    <m/>
    <m/>
    <m/>
    <m/>
    <m/>
    <m/>
    <m/>
    <m/>
    <m/>
    <m/>
    <m/>
    <m/>
    <m/>
    <m/>
    <m/>
    <m/>
    <m/>
    <m/>
    <m/>
    <m/>
    <m/>
    <x v="0"/>
    <x v="0"/>
    <x v="0"/>
    <x v="0"/>
    <x v="1"/>
    <x v="0"/>
    <x v="0"/>
    <x v="1"/>
    <x v="1"/>
    <x v="0"/>
    <x v="0"/>
    <x v="1"/>
    <x v="0"/>
    <m/>
    <m/>
    <m/>
    <s v="Redes sociales de la empresa (Facebook, Twitter, Instagram, etc)"/>
    <m/>
    <s v="Redes de profesionales o egresados"/>
    <s v="Recomendaciones de trabajadores de la empresa u otros actores"/>
    <m/>
    <m/>
    <m/>
    <s v="Contactos personales del empleador"/>
    <m/>
    <m/>
    <m/>
    <x v="0"/>
    <x v="0"/>
    <x v="0"/>
    <x v="1"/>
    <x v="0"/>
    <x v="1"/>
    <x v="0"/>
    <x v="1"/>
    <x v="1"/>
    <x v="1"/>
    <s v="Ninguna"/>
    <m/>
    <m/>
    <m/>
    <m/>
    <m/>
    <m/>
    <x v="1"/>
    <m/>
    <s v="Nuevas contrataciones"/>
    <x v="1"/>
    <m/>
    <m/>
    <m/>
    <x v="0"/>
    <x v="0"/>
    <x v="0"/>
    <x v="0"/>
    <x v="0"/>
    <x v="0"/>
    <m/>
    <m/>
    <x v="3"/>
    <s v="Probable"/>
    <s v="Poco probable"/>
    <s v="Poco probable"/>
    <s v="Muy probable"/>
    <s v="Muy probable"/>
    <x v="0"/>
    <s v="mecánico de maquinas de construccion civil"/>
    <n v="7233"/>
    <n v="1"/>
    <n v="0"/>
    <n v="0"/>
    <n v="0"/>
    <n v="0"/>
    <s v="chofer de camion"/>
    <n v="8332"/>
    <n v="2"/>
    <n v="2"/>
    <n v="2"/>
    <n v="2"/>
    <n v="2"/>
    <s v="Atencion al cliente"/>
    <n v="4226"/>
    <n v="1"/>
    <n v="1"/>
    <n v="0"/>
    <n v="0"/>
    <n v="0"/>
    <s v="Vendedor corredor de maquinas de construccion"/>
    <n v="5223"/>
    <n v="1"/>
    <n v="1"/>
    <n v="1"/>
    <n v="0"/>
    <n v="0"/>
    <s v="Herrero"/>
    <n v="7221"/>
    <n v="1"/>
    <n v="0"/>
    <n v="0"/>
    <n v="0"/>
    <n v="0"/>
    <x v="1"/>
    <m/>
    <m/>
    <s v="No hay oferta de capacitación en áreas o contenidos relevantes para la empresa"/>
    <m/>
    <m/>
    <m/>
    <m/>
    <m/>
    <m/>
    <x v="1"/>
    <x v="1"/>
    <x v="1"/>
    <x v="1"/>
    <x v="0"/>
    <x v="0"/>
    <x v="0"/>
    <x v="0"/>
    <m/>
    <x v="2"/>
    <m/>
    <m/>
    <m/>
    <m/>
    <m/>
    <m/>
    <m/>
    <m/>
    <m/>
    <m/>
    <m/>
    <m/>
    <m/>
    <m/>
    <m/>
    <m/>
    <m/>
    <m/>
    <m/>
    <m/>
    <m/>
    <m/>
    <m/>
    <m/>
    <m/>
    <m/>
    <m/>
    <m/>
    <m/>
    <m/>
    <x v="2"/>
    <s v="Importante"/>
    <s v="Muy importante"/>
    <s v="Importante"/>
    <s v="Muy importante"/>
    <s v="Muy importante"/>
    <s v="Importante"/>
    <s v="Importante"/>
    <s v="Ninguna"/>
    <m/>
    <x v="2"/>
    <x v="0"/>
    <x v="0"/>
    <x v="1"/>
    <x v="2"/>
    <x v="0"/>
    <x v="1"/>
    <x v="1"/>
    <x v="1"/>
    <x v="1"/>
    <x v="1"/>
    <x v="0"/>
    <m/>
    <s v="Dueño o propietario"/>
    <m/>
    <n v="10"/>
    <n v="28"/>
    <s v="Completo"/>
    <m/>
    <m/>
    <m/>
    <m/>
    <m/>
    <m/>
    <m/>
    <s v="11 a 30 personas ocupadas"/>
    <s v="11 a 30 personas ocupadas"/>
    <x v="0"/>
    <s v="Servicios a las empresas"/>
    <x v="0"/>
    <x v="0"/>
    <x v="0"/>
    <x v="0"/>
    <x v="0"/>
    <x v="0"/>
    <x v="1"/>
    <x v="0"/>
    <x v="0"/>
    <x v="0"/>
    <x v="1"/>
    <x v="0"/>
    <x v="1"/>
    <x v="1"/>
    <x v="0"/>
    <x v="1"/>
    <x v="1"/>
    <x v="0"/>
    <x v="0"/>
    <x v="1"/>
    <x v="0"/>
    <x v="1"/>
    <x v="0"/>
    <x v="0"/>
    <x v="0"/>
    <x v="0"/>
    <x v="0"/>
    <m/>
    <m/>
    <m/>
    <m/>
    <m/>
    <m/>
    <m/>
    <m/>
    <m/>
    <m/>
    <m/>
    <m/>
    <n v="4.8306451612903203"/>
    <x v="1"/>
    <x v="1"/>
    <x v="0"/>
    <x v="1"/>
    <x v="2"/>
    <s v="Total"/>
  </r>
  <r>
    <n v="168937"/>
    <x v="0"/>
    <x v="1"/>
    <s v="Fernando de la Mora"/>
    <n v="85300"/>
    <s v="SERVICIO DE ENSEÑANZA SUPERIOR UNIVERSITARIA"/>
    <s v="Servicio"/>
    <s v="Servicios a los hogares"/>
    <s v="Grandes (con 51 o más personas ocupadas)"/>
    <n v="26062024"/>
    <n v="26"/>
    <s v="Junio"/>
    <s v="Año Resultado Final"/>
    <n v="9"/>
    <n v="53"/>
    <n v="22072024"/>
    <n v="22"/>
    <s v="Julio"/>
    <s v="Año Resultado Final"/>
    <n v="1996"/>
    <n v="27"/>
    <x v="2"/>
    <s v="SERVICIOS DE ENSEÑANZA UNIVERSITARIA"/>
    <s v="Enseñanza superior"/>
    <s v="Casa Matriz"/>
    <x v="1"/>
    <n v="26"/>
    <n v="6"/>
    <n v="592"/>
    <n v="342"/>
    <n v="95"/>
    <n v="247"/>
    <n v="95"/>
    <n v="247"/>
    <n v="0"/>
    <n v="0"/>
    <n v="0"/>
    <n v="0"/>
    <n v="85"/>
    <n v="0"/>
    <n v="2"/>
    <n v="5"/>
    <n v="100"/>
    <n v="50"/>
    <n v="50"/>
    <n v="50"/>
    <n v="342"/>
    <n v="342"/>
    <n v="0"/>
    <n v="0"/>
    <n v="0"/>
    <n v="0"/>
    <n v="85"/>
    <n v="0"/>
    <n v="2"/>
    <n v="5"/>
    <n v="100"/>
    <n v="50"/>
    <n v="50"/>
    <n v="50"/>
    <n v="342"/>
    <x v="1"/>
    <s v="Decisión del directorio/propietarios de la empresa"/>
    <m/>
    <x v="0"/>
    <s v="Decisión del directorio/propietarios de la empresa"/>
    <m/>
    <x v="1"/>
    <s v="Decisión del directorio/propietarios de la empresa"/>
    <m/>
    <x v="1"/>
    <s v="Decisión del directorio/propietarios de la empresa"/>
    <m/>
    <x v="0"/>
    <m/>
    <m/>
    <x v="1"/>
    <m/>
    <n v="1345"/>
    <s v="DECANO"/>
    <s v="Sí"/>
    <s v="Sí"/>
    <s v="Sí"/>
    <n v="4226"/>
    <s v="RECEPCIONISTA"/>
    <s v="Sí"/>
    <s v="No"/>
    <s v="Sí"/>
    <n v="4120"/>
    <s v="SECRETARIA ACADEMICA"/>
    <s v="Sí"/>
    <s v="No"/>
    <s v="Candidatos sin capacitación o habilidades técnicas necesarios"/>
    <m/>
    <m/>
    <s v="Candidatos con falt de experiencia laboral"/>
    <m/>
    <s v="Falta de postulantes/candidatos"/>
    <m/>
    <m/>
    <m/>
    <m/>
    <m/>
    <m/>
    <m/>
    <m/>
    <m/>
    <m/>
    <m/>
    <m/>
    <m/>
    <m/>
    <m/>
    <m/>
    <m/>
    <m/>
    <s v="Aumentar la remuneración para hacer la vacante más atractiva"/>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0"/>
    <x v="0"/>
    <x v="1"/>
    <x v="0"/>
    <x v="0"/>
    <x v="0"/>
    <x v="0"/>
    <x v="1"/>
    <x v="1"/>
    <x v="0"/>
    <x v="0"/>
    <x v="0"/>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s v="Contactos personales del empleador"/>
    <s v="Banco de currículos de la empresa"/>
    <m/>
    <m/>
    <x v="0"/>
    <x v="0"/>
    <x v="0"/>
    <x v="1"/>
    <x v="0"/>
    <x v="1"/>
    <x v="0"/>
    <x v="0"/>
    <x v="2"/>
    <x v="1"/>
    <s v="Ninguna"/>
    <m/>
    <m/>
    <m/>
    <m/>
    <m/>
    <m/>
    <x v="1"/>
    <m/>
    <m/>
    <x v="1"/>
    <m/>
    <m/>
    <m/>
    <x v="1"/>
    <x v="1"/>
    <x v="1"/>
    <x v="1"/>
    <x v="1"/>
    <x v="1"/>
    <m/>
    <m/>
    <x v="2"/>
    <s v="Muy probable"/>
    <s v="Muy probable"/>
    <s v="Probable"/>
    <s v="Muy probable"/>
    <s v="Muy probable"/>
    <x v="2"/>
    <m/>
    <m/>
    <m/>
    <m/>
    <m/>
    <m/>
    <m/>
    <m/>
    <m/>
    <m/>
    <m/>
    <m/>
    <m/>
    <m/>
    <m/>
    <m/>
    <m/>
    <m/>
    <m/>
    <m/>
    <m/>
    <m/>
    <m/>
    <m/>
    <m/>
    <m/>
    <m/>
    <m/>
    <m/>
    <m/>
    <m/>
    <m/>
    <m/>
    <m/>
    <m/>
    <x v="0"/>
    <m/>
    <m/>
    <m/>
    <m/>
    <m/>
    <m/>
    <m/>
    <m/>
    <m/>
    <x v="0"/>
    <x v="0"/>
    <x v="0"/>
    <x v="0"/>
    <x v="1"/>
    <x v="1"/>
    <x v="0"/>
    <x v="0"/>
    <m/>
    <x v="0"/>
    <s v="SEGURIDAD OCUPACIONAL"/>
    <s v="Seguridad industrial y salud ocupacional"/>
    <s v="ELECTRICISTA DE MANTENIMIENTO DE ESTRUCTURA"/>
    <n v="7411"/>
    <m/>
    <m/>
    <m/>
    <m/>
    <m/>
    <m/>
    <m/>
    <m/>
    <m/>
    <m/>
    <m/>
    <m/>
    <m/>
    <m/>
    <m/>
    <m/>
    <m/>
    <m/>
    <m/>
    <m/>
    <s v="No"/>
    <m/>
    <m/>
    <m/>
    <m/>
    <m/>
    <x v="0"/>
    <s v="Importante"/>
    <s v="Importante"/>
    <s v="Importante"/>
    <s v="Importante"/>
    <s v="Importante"/>
    <s v="Importante"/>
    <s v="Importante"/>
    <s v="Ninguna"/>
    <m/>
    <x v="2"/>
    <x v="1"/>
    <x v="0"/>
    <x v="1"/>
    <x v="0"/>
    <x v="1"/>
    <x v="0"/>
    <x v="0"/>
    <x v="0"/>
    <x v="0"/>
    <x v="0"/>
    <x v="0"/>
    <m/>
    <s v="Otro"/>
    <s v="COORDINADOR DE GESTION DE PERSONAS"/>
    <n v="7"/>
    <n v="58"/>
    <s v="Completo"/>
    <m/>
    <m/>
    <m/>
    <m/>
    <m/>
    <m/>
    <m/>
    <s v="51 y más personas ocupadas"/>
    <s v="51 y más personas ocupadas"/>
    <x v="0"/>
    <s v="Servicios a los hogares"/>
    <x v="1"/>
    <x v="0"/>
    <x v="0"/>
    <x v="1"/>
    <x v="0"/>
    <x v="0"/>
    <x v="0"/>
    <x v="0"/>
    <x v="0"/>
    <x v="0"/>
    <x v="1"/>
    <x v="0"/>
    <x v="0"/>
    <x v="0"/>
    <x v="0"/>
    <x v="0"/>
    <x v="0"/>
    <x v="0"/>
    <x v="0"/>
    <x v="1"/>
    <x v="0"/>
    <x v="1"/>
    <x v="0"/>
    <x v="0"/>
    <x v="1"/>
    <x v="0"/>
    <x v="0"/>
    <s v="SALUD Y SEGURIDAD OCUPACIONAL"/>
    <m/>
    <m/>
    <m/>
    <m/>
    <m/>
    <s v="SALUD Y SEGURIDAD OCUPACIONAL"/>
    <m/>
    <m/>
    <m/>
    <m/>
    <m/>
    <n v="1"/>
    <x v="1"/>
    <x v="2"/>
    <x v="1"/>
    <x v="0"/>
    <x v="0"/>
    <s v="Total"/>
  </r>
  <r>
    <n v="169003"/>
    <x v="0"/>
    <x v="1"/>
    <s v="Fernando de la Mora"/>
    <n v="23950"/>
    <s v="FABRICACION DE PISOS BALDOSAS DE CEMENTO"/>
    <s v="Industria"/>
    <s v="Manufactura"/>
    <s v="Micro (5 a 10 personas ocupadas)"/>
    <n v="11062024"/>
    <n v="11"/>
    <s v="Junio"/>
    <s v="Año Resultado Final"/>
    <n v="14"/>
    <n v="59"/>
    <n v="22072024"/>
    <n v="22"/>
    <s v="Julio"/>
    <s v="Año Resultado Final"/>
    <n v="1998"/>
    <n v="25"/>
    <x v="2"/>
    <s v="FABRICACION DE PISOS DE CEMENTO (BALDOSAS)"/>
    <s v="Fabricación de artículos de hormigón, cemento y yeso"/>
    <s v="Casa Matriz"/>
    <x v="1"/>
    <n v="2"/>
    <n v="2"/>
    <n v="20"/>
    <n v="20"/>
    <n v="15"/>
    <n v="5"/>
    <n v="57.087378640776748"/>
    <n v="19.029126213592249"/>
    <n v="0"/>
    <n v="0"/>
    <n v="0"/>
    <n v="0"/>
    <n v="15.223300970873799"/>
    <n v="45.669902912621396"/>
    <n v="0"/>
    <n v="0"/>
    <n v="3.8058252427184498"/>
    <n v="11.417475728155349"/>
    <n v="0"/>
    <n v="0"/>
    <n v="76.116504854368998"/>
    <n v="20"/>
    <n v="0"/>
    <n v="0"/>
    <n v="0"/>
    <n v="0"/>
    <n v="4"/>
    <n v="12"/>
    <n v="0"/>
    <n v="0"/>
    <n v="1"/>
    <n v="3"/>
    <n v="0"/>
    <n v="0"/>
    <n v="20"/>
    <x v="0"/>
    <m/>
    <m/>
    <x v="1"/>
    <m/>
    <m/>
    <x v="0"/>
    <m/>
    <m/>
    <x v="0"/>
    <m/>
    <m/>
    <x v="0"/>
    <m/>
    <m/>
    <x v="1"/>
    <m/>
    <n v="3122"/>
    <s v="SUPERVISORA DE FABRICA"/>
    <s v="Sí"/>
    <s v="No"/>
    <s v="Sí"/>
    <n v="8181"/>
    <s v="OPERARIO DE MAQUINA DE FABRICACION DE BALDOSAS"/>
    <s v="Sí"/>
    <s v="No"/>
    <s v="No"/>
    <m/>
    <m/>
    <m/>
    <m/>
    <m/>
    <m/>
    <m/>
    <m/>
    <m/>
    <m/>
    <m/>
    <m/>
    <m/>
    <m/>
    <m/>
    <m/>
    <m/>
    <m/>
    <m/>
    <m/>
    <m/>
    <m/>
    <m/>
    <m/>
    <m/>
    <m/>
    <m/>
    <m/>
    <m/>
    <m/>
    <m/>
    <m/>
    <m/>
    <m/>
    <m/>
    <m/>
    <m/>
    <m/>
    <m/>
    <x v="0"/>
    <x v="1"/>
    <x v="0"/>
    <x v="1"/>
    <x v="0"/>
    <x v="1"/>
    <x v="0"/>
    <x v="1"/>
    <x v="1"/>
    <x v="0"/>
    <x v="1"/>
    <x v="1"/>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robable"/>
    <s v="Probable"/>
    <x v="0"/>
    <s v="vendedores de salon"/>
    <n v="5223"/>
    <n v="1"/>
    <n v="1"/>
    <n v="1"/>
    <n v="0"/>
    <n v="0"/>
    <s v="operarios de maquinas de baldosas"/>
    <n v="8181"/>
    <n v="1"/>
    <n v="1"/>
    <n v="1"/>
    <n v="0"/>
    <n v="0"/>
    <s v="chofer repartidor"/>
    <n v="8332"/>
    <n v="1"/>
    <n v="0"/>
    <n v="0"/>
    <n v="0"/>
    <n v="0"/>
    <m/>
    <m/>
    <m/>
    <m/>
    <m/>
    <m/>
    <m/>
    <m/>
    <m/>
    <m/>
    <m/>
    <m/>
    <m/>
    <m/>
    <x v="0"/>
    <m/>
    <m/>
    <m/>
    <m/>
    <m/>
    <m/>
    <m/>
    <m/>
    <m/>
    <x v="0"/>
    <x v="0"/>
    <x v="0"/>
    <x v="0"/>
    <x v="1"/>
    <x v="1"/>
    <x v="0"/>
    <x v="0"/>
    <m/>
    <x v="0"/>
    <s v="MANEJO DE MAQUINAS TECNOLÓGICAS FABRICADORAS DE BALDOSAS"/>
    <s v="Operación y mantenimiento de maquinarias industriales"/>
    <s v="OPERARIOS DE MAQUINAS FABRICADORAS DE BALDOSAS"/>
    <n v="8181"/>
    <s v="SEGURIDAD OCUPACIONAL"/>
    <s v="Seguridad industrial y salud ocupacional"/>
    <s v="CHÓFERES"/>
    <n v="8332"/>
    <m/>
    <m/>
    <m/>
    <m/>
    <m/>
    <m/>
    <m/>
    <m/>
    <m/>
    <m/>
    <m/>
    <m/>
    <m/>
    <m/>
    <m/>
    <m/>
    <s v="Si"/>
    <s v="No"/>
    <m/>
    <m/>
    <m/>
    <m/>
    <x v="0"/>
    <s v="Muy importante"/>
    <s v="Muy importante"/>
    <s v="Muy importante"/>
    <s v="Muy importante"/>
    <s v="Muy importante"/>
    <s v="Muy importante"/>
    <s v="Muy importante"/>
    <s v="Ninguna"/>
    <m/>
    <x v="0"/>
    <x v="2"/>
    <x v="0"/>
    <x v="0"/>
    <x v="0"/>
    <x v="0"/>
    <x v="0"/>
    <x v="0"/>
    <x v="0"/>
    <x v="0"/>
    <x v="0"/>
    <x v="0"/>
    <m/>
    <s v="Gerente / Directivo"/>
    <m/>
    <n v="7"/>
    <n v="51"/>
    <s v="Completo"/>
    <m/>
    <m/>
    <m/>
    <m/>
    <m/>
    <m/>
    <m/>
    <s v="11 a 30 personas ocupadas"/>
    <s v="11 a 30 personas ocupadas"/>
    <x v="1"/>
    <s v="Manufactura"/>
    <x v="0"/>
    <x v="0"/>
    <x v="1"/>
    <x v="0"/>
    <x v="0"/>
    <x v="0"/>
    <x v="0"/>
    <x v="1"/>
    <x v="0"/>
    <x v="0"/>
    <x v="1"/>
    <x v="0"/>
    <x v="0"/>
    <x v="1"/>
    <x v="0"/>
    <x v="0"/>
    <x v="1"/>
    <x v="0"/>
    <x v="0"/>
    <x v="1"/>
    <x v="0"/>
    <x v="1"/>
    <x v="0"/>
    <x v="0"/>
    <x v="0"/>
    <x v="1"/>
    <x v="0"/>
    <s v="USO Y REPARACIÓN DE MAQUINARIAS, HERRAMIENTAS Y EQUIPOS"/>
    <s v="SALUD Y SEGURIDAD OCUPACIONAL"/>
    <m/>
    <m/>
    <m/>
    <m/>
    <s v="USO Y REPARACIÓN DE MAQUINARIAS, HERRAMIENTAS Y EQUIPOS"/>
    <s v="SALUD Y SEGURIDAD OCUPACIONAL"/>
    <m/>
    <m/>
    <m/>
    <m/>
    <n v="3.8058252427184498"/>
    <x v="1"/>
    <x v="1"/>
    <x v="1"/>
    <x v="0"/>
    <x v="0"/>
    <s v="Total"/>
  </r>
  <r>
    <n v="169071"/>
    <x v="0"/>
    <x v="1"/>
    <s v="Fernando de la Mora"/>
    <n v="25110"/>
    <s v="FABRICACION DE ABERTURAS DE ALUMINIOS"/>
    <s v="Industria"/>
    <s v="Manufactura"/>
    <s v="Micro (5 a 10 personas ocupadas)"/>
    <n v="13062024"/>
    <n v="13"/>
    <s v="Junio"/>
    <s v="Año Resultado Final"/>
    <n v="14"/>
    <n v="20"/>
    <n v="13062024"/>
    <n v="13"/>
    <s v="Junio"/>
    <s v="Año Resultado Final"/>
    <n v="1980"/>
    <n v="43"/>
    <x v="1"/>
    <s v="FABRICACION DE ABERTURAS DE ALUMINIO Y VIDRIO"/>
    <s v="Fabricación de productos metálicos para uso estructural"/>
    <s v="Único"/>
    <x v="0"/>
    <m/>
    <m/>
    <n v="6"/>
    <n v="6"/>
    <n v="6"/>
    <n v="0"/>
    <n v="28.761904761904738"/>
    <n v="0"/>
    <n v="0"/>
    <n v="0"/>
    <n v="0"/>
    <n v="0"/>
    <n v="9.5873015873015799"/>
    <n v="14.380952380952369"/>
    <n v="0"/>
    <n v="0"/>
    <n v="0"/>
    <n v="4.7936507936507899"/>
    <n v="0"/>
    <n v="0"/>
    <n v="28.761904761904738"/>
    <n v="6"/>
    <n v="0"/>
    <n v="0"/>
    <n v="0"/>
    <n v="0"/>
    <n v="2"/>
    <n v="3"/>
    <n v="0"/>
    <n v="0"/>
    <n v="0"/>
    <n v="1"/>
    <n v="0"/>
    <n v="0"/>
    <n v="6"/>
    <x v="0"/>
    <m/>
    <m/>
    <x v="1"/>
    <m/>
    <m/>
    <x v="0"/>
    <m/>
    <m/>
    <x v="0"/>
    <m/>
    <m/>
    <x v="0"/>
    <m/>
    <m/>
    <x v="1"/>
    <m/>
    <n v="7115"/>
    <s v="OPERADOR CARPINTERO DE ALUMINIO"/>
    <s v="Sí"/>
    <s v="Sí"/>
    <s v="Sí"/>
    <n v="4419"/>
    <s v="AUXILIAR ADMINISTRATIVO"/>
    <s v="No"/>
    <s v="Sí"/>
    <s v="Sí"/>
    <n v="3322"/>
    <s v="VENDEDOR EXTERNO"/>
    <s v="Sí"/>
    <s v="No"/>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m/>
    <m/>
    <m/>
    <m/>
    <m/>
    <m/>
    <m/>
    <m/>
    <m/>
    <s v="Otra"/>
    <s v="FALTA RECURSOS DE LA EMPRESA"/>
    <m/>
    <m/>
    <m/>
    <m/>
    <m/>
    <m/>
    <m/>
    <m/>
    <m/>
    <s v="Capacitar a los trabajadores actuales para que puedan cumplir funciones que estaban asignadas a esa vacante"/>
    <s v="Reasignar / redefinir los puestos de trabajo existentes"/>
    <s v="Utilizar tecnología o maquinaria para sustituir el trabajo de la vacante"/>
    <s v="Externalizar el trabajo por fuera de la empresa (outsourcing)"/>
    <m/>
    <m/>
    <m/>
    <m/>
    <m/>
    <m/>
    <x v="0"/>
    <x v="1"/>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0"/>
    <x v="0"/>
    <x v="1"/>
    <x v="0"/>
    <x v="2"/>
    <s v="Ninguna"/>
    <m/>
    <m/>
    <m/>
    <m/>
    <m/>
    <m/>
    <x v="3"/>
    <m/>
    <s v="Nuevas contrataciones"/>
    <x v="3"/>
    <m/>
    <m/>
    <m/>
    <x v="0"/>
    <x v="0"/>
    <x v="0"/>
    <x v="0"/>
    <x v="0"/>
    <x v="0"/>
    <m/>
    <m/>
    <x v="2"/>
    <s v="Probable"/>
    <s v="Poco probable"/>
    <s v="Probable"/>
    <s v="Probable"/>
    <s v="Probable"/>
    <x v="0"/>
    <s v="chofer de camion de carga mediana"/>
    <n v="8332"/>
    <n v="1"/>
    <n v="1"/>
    <n v="1"/>
    <n v="1"/>
    <n v="1"/>
    <s v="auxiliar administrativo"/>
    <n v="4419"/>
    <n v="1"/>
    <n v="0"/>
    <n v="0"/>
    <n v="0"/>
    <n v="0"/>
    <s v="oficial carpintero de aberturas aluminio"/>
    <n v="7115"/>
    <n v="1"/>
    <n v="1"/>
    <n v="1"/>
    <n v="1"/>
    <n v="1"/>
    <s v="ayudante carpintero de aberturas de aluminio"/>
    <n v="7115"/>
    <n v="1"/>
    <n v="1"/>
    <n v="1"/>
    <n v="1"/>
    <n v="1"/>
    <m/>
    <m/>
    <m/>
    <m/>
    <m/>
    <m/>
    <m/>
    <x v="0"/>
    <m/>
    <m/>
    <m/>
    <m/>
    <m/>
    <m/>
    <m/>
    <m/>
    <m/>
    <x v="0"/>
    <x v="0"/>
    <x v="0"/>
    <x v="0"/>
    <x v="1"/>
    <x v="1"/>
    <x v="0"/>
    <x v="0"/>
    <m/>
    <x v="0"/>
    <s v="CAPACITACION EN MANEJOS DE MAQUINAS CORTADORAS DE ALUMINIO"/>
    <s v="Operación y mantenimiento de maquinarias industriales"/>
    <s v="OFICIAL CARPINTERO DE ALUMINIO"/>
    <n v="7115"/>
    <s v="CAPACITACION EN MANEJO DE MAQUINAS CORTADORAS DE ALUMINIO"/>
    <s v="Operación y mantenimiento de maquinarias industriales"/>
    <s v="AYUDANTE CARPINTERO DE ALUMINIOS"/>
    <n v="7115"/>
    <m/>
    <m/>
    <m/>
    <m/>
    <m/>
    <m/>
    <m/>
    <m/>
    <m/>
    <m/>
    <m/>
    <m/>
    <m/>
    <m/>
    <m/>
    <m/>
    <s v="Si"/>
    <s v="No"/>
    <m/>
    <m/>
    <m/>
    <m/>
    <x v="0"/>
    <s v="Importante"/>
    <s v="Importante"/>
    <s v="Muy importante"/>
    <s v="Importante"/>
    <s v="Importante"/>
    <s v="Muy importante"/>
    <s v="Muy importante"/>
    <s v="Ninguna"/>
    <m/>
    <x v="2"/>
    <x v="2"/>
    <x v="0"/>
    <x v="0"/>
    <x v="0"/>
    <x v="0"/>
    <x v="0"/>
    <x v="0"/>
    <x v="0"/>
    <x v="0"/>
    <x v="0"/>
    <x v="0"/>
    <m/>
    <s v="Administrador/Contador"/>
    <m/>
    <n v="18"/>
    <n v="52"/>
    <s v="Completo"/>
    <m/>
    <m/>
    <m/>
    <m/>
    <m/>
    <m/>
    <m/>
    <s v="5 a 10 personas ocupadas"/>
    <s v="5 a 10 personas ocupadas"/>
    <x v="1"/>
    <s v="Manufactura"/>
    <x v="0"/>
    <x v="0"/>
    <x v="1"/>
    <x v="1"/>
    <x v="0"/>
    <x v="0"/>
    <x v="1"/>
    <x v="0"/>
    <x v="0"/>
    <x v="0"/>
    <x v="1"/>
    <x v="0"/>
    <x v="1"/>
    <x v="0"/>
    <x v="0"/>
    <x v="1"/>
    <x v="1"/>
    <x v="0"/>
    <x v="0"/>
    <x v="1"/>
    <x v="0"/>
    <x v="1"/>
    <x v="0"/>
    <x v="0"/>
    <x v="1"/>
    <x v="0"/>
    <x v="0"/>
    <s v="MECANICA Y METALES"/>
    <s v="USO Y REPARACIÓN DE MAQUINARIAS, HERRAMIENTAS Y EQUIPOS"/>
    <m/>
    <m/>
    <m/>
    <m/>
    <s v="MECANICA Y METALES"/>
    <s v="USO Y REPARACIÓN DE MAQUINARIAS, HERRAMIENTAS Y EQUIPOS"/>
    <m/>
    <m/>
    <m/>
    <m/>
    <n v="4.7936507936507899"/>
    <x v="2"/>
    <x v="2"/>
    <x v="0"/>
    <x v="0"/>
    <x v="0"/>
    <s v="Total"/>
  </r>
  <r>
    <n v="169107"/>
    <x v="0"/>
    <x v="1"/>
    <s v="Fernando de la Mora"/>
    <n v="68100"/>
    <s v="SERVICIOS DE ALQUILER DE DEPARTAMENTOS Y SALONES COMERCIALES"/>
    <s v="Servicio"/>
    <s v="Servicios inmobiliarios"/>
    <s v="Pequeñas (11 a 30 personas ocupadas)"/>
    <n v="26062024"/>
    <n v="26"/>
    <s v="Junio"/>
    <s v="Año Resultado Final"/>
    <n v="9"/>
    <n v="11"/>
    <n v="26062024"/>
    <n v="26"/>
    <s v="Junio"/>
    <s v="Año Resultado Final"/>
    <n v="1999"/>
    <n v="24"/>
    <x v="2"/>
    <s v="ACTIVIDADES DE INMOBILIARIA ALQUILER DE DEPARTAMENTOS"/>
    <s v="Actividades inmobiliarias realizadas con bienes propios o arrendados"/>
    <s v="Único"/>
    <x v="0"/>
    <m/>
    <m/>
    <n v="10"/>
    <n v="10"/>
    <n v="6"/>
    <n v="4"/>
    <n v="20.367567567567541"/>
    <n v="13.57837837837836"/>
    <n v="0"/>
    <n v="0"/>
    <n v="0"/>
    <n v="0"/>
    <n v="27.156756756756721"/>
    <n v="0"/>
    <n v="0"/>
    <n v="0"/>
    <n v="6.7891891891891802"/>
    <n v="0"/>
    <n v="0"/>
    <n v="0"/>
    <n v="33.945945945945901"/>
    <n v="10"/>
    <n v="0"/>
    <n v="0"/>
    <n v="0"/>
    <n v="0"/>
    <n v="8"/>
    <n v="0"/>
    <n v="0"/>
    <n v="0"/>
    <n v="2"/>
    <n v="0"/>
    <n v="0"/>
    <n v="0"/>
    <n v="10"/>
    <x v="0"/>
    <m/>
    <m/>
    <x v="1"/>
    <m/>
    <m/>
    <x v="0"/>
    <m/>
    <m/>
    <x v="0"/>
    <m/>
    <m/>
    <x v="0"/>
    <m/>
    <m/>
    <x v="0"/>
    <m/>
    <m/>
    <m/>
    <m/>
    <m/>
    <m/>
    <m/>
    <m/>
    <m/>
    <m/>
    <m/>
    <m/>
    <m/>
    <m/>
    <m/>
    <m/>
    <m/>
    <m/>
    <m/>
    <m/>
    <m/>
    <m/>
    <m/>
    <m/>
    <m/>
    <m/>
    <m/>
    <m/>
    <m/>
    <m/>
    <m/>
    <m/>
    <m/>
    <m/>
    <m/>
    <m/>
    <m/>
    <m/>
    <m/>
    <m/>
    <m/>
    <m/>
    <m/>
    <m/>
    <m/>
    <m/>
    <m/>
    <m/>
    <m/>
    <m/>
    <x v="0"/>
    <x v="0"/>
    <x v="0"/>
    <x v="0"/>
    <x v="0"/>
    <x v="0"/>
    <x v="0"/>
    <x v="1"/>
    <x v="1"/>
    <x v="1"/>
    <x v="1"/>
    <x v="0"/>
    <x v="0"/>
    <m/>
    <m/>
    <s v="Plataforma web privada gratuita (Bolsas de trabajo) (excluyendo redes sociales)"/>
    <s v="Redes sociales de la empresa (Facebook, Twitter, Instagram, etc)"/>
    <m/>
    <m/>
    <m/>
    <m/>
    <m/>
    <m/>
    <m/>
    <m/>
    <m/>
    <m/>
    <x v="0"/>
    <x v="0"/>
    <x v="0"/>
    <x v="0"/>
    <x v="0"/>
    <x v="0"/>
    <x v="0"/>
    <x v="0"/>
    <x v="1"/>
    <x v="1"/>
    <s v="Ninguna"/>
    <m/>
    <m/>
    <m/>
    <m/>
    <s v="Transformación de competencia"/>
    <m/>
    <x v="0"/>
    <m/>
    <m/>
    <x v="1"/>
    <m/>
    <m/>
    <m/>
    <x v="1"/>
    <x v="0"/>
    <x v="1"/>
    <x v="1"/>
    <x v="0"/>
    <x v="1"/>
    <m/>
    <m/>
    <x v="2"/>
    <s v="Poco probable"/>
    <s v="Poco probable"/>
    <s v="Poco probable"/>
    <s v="Poco probable"/>
    <s v="Poco probable"/>
    <x v="0"/>
    <s v="limpiadores para departamentos"/>
    <n v="9112"/>
    <n v="2"/>
    <n v="0"/>
    <n v="0"/>
    <n v="0"/>
    <n v="0"/>
    <m/>
    <m/>
    <m/>
    <m/>
    <m/>
    <m/>
    <m/>
    <m/>
    <m/>
    <m/>
    <m/>
    <m/>
    <m/>
    <m/>
    <m/>
    <m/>
    <m/>
    <m/>
    <m/>
    <m/>
    <m/>
    <m/>
    <m/>
    <m/>
    <m/>
    <m/>
    <m/>
    <m/>
    <x v="0"/>
    <m/>
    <m/>
    <m/>
    <m/>
    <m/>
    <m/>
    <m/>
    <m/>
    <m/>
    <x v="0"/>
    <x v="0"/>
    <x v="0"/>
    <x v="0"/>
    <x v="0"/>
    <x v="0"/>
    <x v="0"/>
    <x v="0"/>
    <m/>
    <x v="1"/>
    <m/>
    <m/>
    <m/>
    <m/>
    <m/>
    <m/>
    <m/>
    <m/>
    <m/>
    <m/>
    <m/>
    <m/>
    <m/>
    <m/>
    <m/>
    <m/>
    <m/>
    <m/>
    <m/>
    <m/>
    <m/>
    <m/>
    <m/>
    <m/>
    <m/>
    <m/>
    <m/>
    <m/>
    <m/>
    <m/>
    <x v="3"/>
    <s v="Importante"/>
    <s v="Importante"/>
    <s v="Importante"/>
    <s v="Importante"/>
    <s v="Importante"/>
    <s v="Importante"/>
    <s v="Importante"/>
    <s v="Ninguna"/>
    <m/>
    <x v="0"/>
    <x v="1"/>
    <x v="0"/>
    <x v="0"/>
    <x v="0"/>
    <x v="0"/>
    <x v="1"/>
    <x v="1"/>
    <x v="0"/>
    <x v="1"/>
    <x v="0"/>
    <x v="0"/>
    <m/>
    <s v="Gerente / Directivo"/>
    <m/>
    <n v="9"/>
    <n v="46"/>
    <s v="Completo"/>
    <m/>
    <m/>
    <m/>
    <m/>
    <m/>
    <m/>
    <m/>
    <s v="5 a 10 personas ocupadas"/>
    <s v="5 a 10 personas ocupadas"/>
    <x v="0"/>
    <s v="Servicios inmobiliarios"/>
    <x v="0"/>
    <x v="0"/>
    <x v="0"/>
    <x v="0"/>
    <x v="0"/>
    <x v="0"/>
    <x v="0"/>
    <x v="0"/>
    <x v="0"/>
    <x v="0"/>
    <x v="1"/>
    <x v="0"/>
    <x v="0"/>
    <x v="0"/>
    <x v="0"/>
    <x v="0"/>
    <x v="0"/>
    <x v="1"/>
    <x v="0"/>
    <x v="1"/>
    <x v="0"/>
    <x v="1"/>
    <x v="0"/>
    <x v="0"/>
    <x v="0"/>
    <x v="0"/>
    <x v="0"/>
    <m/>
    <m/>
    <m/>
    <m/>
    <m/>
    <m/>
    <m/>
    <m/>
    <m/>
    <m/>
    <m/>
    <m/>
    <n v="3.3945945945945901"/>
    <x v="0"/>
    <x v="0"/>
    <x v="0"/>
    <x v="0"/>
    <x v="1"/>
    <s v="Total"/>
  </r>
  <r>
    <n v="169126"/>
    <x v="0"/>
    <x v="1"/>
    <s v="Fernando de la Mora"/>
    <n v="77290"/>
    <s v="ACTIVIDADES DE ALQUILER DE ARTICULOS PARA EVENTOS"/>
    <s v="Servicio"/>
    <s v="Servicios a las empresas"/>
    <s v="Micro (5 a 10 personas ocupadas)"/>
    <n v="30072024"/>
    <n v="30"/>
    <s v="Julio"/>
    <s v="Año Resultado Final"/>
    <n v="9"/>
    <n v="24"/>
    <n v="30072024"/>
    <n v="30"/>
    <s v="Julio"/>
    <s v="Año Resultado Final"/>
    <n v="1991"/>
    <n v="32"/>
    <x v="1"/>
    <s v="ALQUILER DE MESAS Y SILLAS , VAJILLAS Y MANTELERIA"/>
    <s v="Alquiler y arrendamiento de otros efectos personales y enseres domésticos n.c.p."/>
    <s v="Único"/>
    <x v="0"/>
    <m/>
    <m/>
    <n v="5"/>
    <n v="5"/>
    <n v="4"/>
    <n v="1"/>
    <n v="13.57837837837836"/>
    <n v="3.3945945945945901"/>
    <n v="0"/>
    <n v="0"/>
    <n v="0"/>
    <n v="3.3945945945945901"/>
    <n v="13.57837837837836"/>
    <n v="0"/>
    <n v="0"/>
    <n v="0"/>
    <n v="0"/>
    <n v="0"/>
    <n v="0"/>
    <n v="0"/>
    <n v="16.972972972972951"/>
    <n v="5"/>
    <n v="0"/>
    <n v="0"/>
    <n v="0"/>
    <n v="1"/>
    <n v="4"/>
    <n v="0"/>
    <n v="0"/>
    <n v="0"/>
    <n v="0"/>
    <n v="0"/>
    <n v="0"/>
    <n v="0"/>
    <n v="5"/>
    <x v="0"/>
    <m/>
    <m/>
    <x v="1"/>
    <m/>
    <m/>
    <x v="0"/>
    <m/>
    <m/>
    <x v="0"/>
    <m/>
    <m/>
    <x v="0"/>
    <m/>
    <m/>
    <x v="0"/>
    <m/>
    <m/>
    <m/>
    <m/>
    <m/>
    <m/>
    <m/>
    <m/>
    <m/>
    <m/>
    <m/>
    <m/>
    <m/>
    <m/>
    <m/>
    <m/>
    <m/>
    <m/>
    <m/>
    <m/>
    <m/>
    <m/>
    <m/>
    <m/>
    <m/>
    <m/>
    <m/>
    <m/>
    <m/>
    <m/>
    <m/>
    <m/>
    <m/>
    <m/>
    <m/>
    <m/>
    <m/>
    <m/>
    <m/>
    <m/>
    <m/>
    <m/>
    <m/>
    <m/>
    <m/>
    <m/>
    <m/>
    <m/>
    <m/>
    <m/>
    <x v="0"/>
    <x v="0"/>
    <x v="0"/>
    <x v="1"/>
    <x v="0"/>
    <x v="1"/>
    <x v="1"/>
    <x v="0"/>
    <x v="0"/>
    <x v="0"/>
    <x v="1"/>
    <x v="1"/>
    <x v="0"/>
    <m/>
    <m/>
    <m/>
    <m/>
    <m/>
    <m/>
    <s v="Recomendaciones de trabajadores de la empresa u otros actores"/>
    <m/>
    <m/>
    <m/>
    <m/>
    <m/>
    <m/>
    <m/>
    <x v="0"/>
    <x v="0"/>
    <x v="2"/>
    <x v="2"/>
    <x v="2"/>
    <x v="2"/>
    <x v="0"/>
    <x v="0"/>
    <x v="1"/>
    <x v="1"/>
    <s v="Ninguna"/>
    <m/>
    <m/>
    <m/>
    <m/>
    <m/>
    <m/>
    <x v="1"/>
    <m/>
    <m/>
    <x v="1"/>
    <m/>
    <m/>
    <m/>
    <x v="1"/>
    <x v="1"/>
    <x v="1"/>
    <x v="1"/>
    <x v="1"/>
    <x v="1"/>
    <m/>
    <m/>
    <x v="1"/>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Poco importante"/>
    <s v="Poco importante"/>
    <s v="Poco importante"/>
    <s v="Poco importante"/>
    <s v="Ninguna"/>
    <m/>
    <x v="2"/>
    <x v="2"/>
    <x v="0"/>
    <x v="0"/>
    <x v="0"/>
    <x v="0"/>
    <x v="0"/>
    <x v="1"/>
    <x v="1"/>
    <x v="1"/>
    <x v="0"/>
    <x v="0"/>
    <m/>
    <s v="Dueño o propietario"/>
    <m/>
    <n v="15"/>
    <n v="37"/>
    <s v="Completo"/>
    <m/>
    <m/>
    <m/>
    <m/>
    <m/>
    <m/>
    <m/>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1"/>
    <x v="1"/>
    <x v="2"/>
    <s v="Total"/>
  </r>
  <r>
    <n v="169148"/>
    <x v="0"/>
    <x v="1"/>
    <s v="Fernando de la Mora"/>
    <n v="47712"/>
    <s v="COMERCIO AL POR MENOR DE CALZADOS"/>
    <s v="Comercio"/>
    <s v="Comercio"/>
    <s v="Micro (5 a 10 personas ocupadas)"/>
    <n v="13062024"/>
    <n v="13"/>
    <s v="Junio"/>
    <s v="Año Resultado Final"/>
    <n v="13"/>
    <n v="53"/>
    <n v="21062024"/>
    <n v="21"/>
    <s v="Junio"/>
    <s v="Año Resultado Final"/>
    <n v="1995"/>
    <n v="28"/>
    <x v="2"/>
    <s v="COMERCIO AL POR MENOR DE CALZADOS PARA DAMAS Y CABALLEROS"/>
    <s v="Comercio al por menor de calzado"/>
    <s v="Sucursal"/>
    <x v="1"/>
    <n v="3"/>
    <n v="3"/>
    <n v="6"/>
    <n v="6"/>
    <n v="3"/>
    <n v="3"/>
    <n v="24.853211009174309"/>
    <n v="24.853211009174309"/>
    <n v="0"/>
    <n v="0"/>
    <n v="0"/>
    <n v="0"/>
    <n v="41.422018348623844"/>
    <n v="0"/>
    <n v="0"/>
    <n v="0"/>
    <n v="0"/>
    <n v="0"/>
    <n v="0"/>
    <n v="8.2844036697247692"/>
    <n v="49.706422018348619"/>
    <n v="6"/>
    <n v="0"/>
    <n v="0"/>
    <n v="0"/>
    <n v="0"/>
    <n v="5"/>
    <n v="0"/>
    <n v="0"/>
    <n v="0"/>
    <n v="0"/>
    <n v="0"/>
    <n v="0"/>
    <n v="1"/>
    <n v="6"/>
    <x v="0"/>
    <m/>
    <m/>
    <x v="1"/>
    <m/>
    <m/>
    <x v="0"/>
    <m/>
    <m/>
    <x v="0"/>
    <m/>
    <m/>
    <x v="0"/>
    <m/>
    <m/>
    <x v="1"/>
    <m/>
    <n v="5223"/>
    <s v="VENDEDOR DE TIENDA EN MOSTRADOR"/>
    <s v="Sí"/>
    <s v="Sí"/>
    <s v="No"/>
    <m/>
    <m/>
    <m/>
    <m/>
    <m/>
    <m/>
    <m/>
    <m/>
    <m/>
    <m/>
    <m/>
    <m/>
    <s v="Candidatos con falt de experiencia laboral"/>
    <s v="Candidatos que no aceptaron las condiciones laborales ofrecidas (ubicación, horario, remuneración)"/>
    <m/>
    <m/>
    <m/>
    <m/>
    <m/>
    <m/>
    <m/>
    <m/>
    <m/>
    <m/>
    <m/>
    <m/>
    <m/>
    <m/>
    <m/>
    <m/>
    <m/>
    <m/>
    <m/>
    <m/>
    <m/>
    <m/>
    <m/>
    <m/>
    <m/>
    <s v="Redefinir el perfil y características de la vacante"/>
    <m/>
    <m/>
    <m/>
    <m/>
    <x v="1"/>
    <x v="0"/>
    <x v="0"/>
    <x v="0"/>
    <x v="0"/>
    <x v="1"/>
    <x v="0"/>
    <x v="1"/>
    <x v="0"/>
    <x v="0"/>
    <x v="1"/>
    <x v="1"/>
    <x v="0"/>
    <m/>
    <m/>
    <m/>
    <s v="Redes sociales de la empresa (Facebook, Twitter, Instagram, etc)"/>
    <m/>
    <m/>
    <s v="Recomendaciones de trabajadores de la empresa u otros actores"/>
    <m/>
    <m/>
    <m/>
    <s v="Contactos personales del empleador"/>
    <s v="Banco de currículos de la empresa"/>
    <m/>
    <m/>
    <x v="0"/>
    <x v="0"/>
    <x v="0"/>
    <x v="2"/>
    <x v="0"/>
    <x v="0"/>
    <x v="0"/>
    <x v="1"/>
    <x v="0"/>
    <x v="0"/>
    <s v="Ninguna"/>
    <m/>
    <m/>
    <m/>
    <m/>
    <m/>
    <m/>
    <x v="3"/>
    <m/>
    <s v="Nuevas contrataciones"/>
    <x v="3"/>
    <s v="Nuevas contrataciones"/>
    <m/>
    <m/>
    <x v="1"/>
    <x v="0"/>
    <x v="1"/>
    <x v="0"/>
    <x v="0"/>
    <x v="0"/>
    <m/>
    <m/>
    <x v="1"/>
    <s v="Poco probable"/>
    <s v="Poco probable"/>
    <s v="Probable"/>
    <s v="Muy probable"/>
    <s v="Muy probable"/>
    <x v="0"/>
    <s v="VENDEDOR DE TIENDA E COMMERCE"/>
    <n v="5223"/>
    <n v="2"/>
    <n v="0"/>
    <n v="0"/>
    <n v="0"/>
    <n v="0"/>
    <s v="CONTADORA"/>
    <n v="2411"/>
    <n v="1"/>
    <n v="0"/>
    <n v="0"/>
    <n v="0"/>
    <n v="0"/>
    <s v="AUXILIAR DE RECURSOS HUMANOS"/>
    <n v="4416"/>
    <n v="2"/>
    <n v="0"/>
    <n v="0"/>
    <n v="0"/>
    <n v="0"/>
    <m/>
    <m/>
    <m/>
    <m/>
    <m/>
    <m/>
    <m/>
    <m/>
    <m/>
    <m/>
    <m/>
    <m/>
    <m/>
    <m/>
    <x v="0"/>
    <m/>
    <m/>
    <m/>
    <m/>
    <m/>
    <m/>
    <m/>
    <m/>
    <m/>
    <x v="0"/>
    <x v="0"/>
    <x v="0"/>
    <x v="0"/>
    <x v="1"/>
    <x v="1"/>
    <x v="0"/>
    <x v="0"/>
    <m/>
    <x v="0"/>
    <s v="MANEJO DE REDES SOCIALES"/>
    <s v="Social media y community manager"/>
    <s v="VENDEDOR DE TIENDA EN MOSTRADOR"/>
    <n v="5223"/>
    <s v="TECNICA PERSONALIZADA PARA ATENCION AL CLIENTE"/>
    <s v="Técnicas de recepción y atención al cliente"/>
    <s v="VENDEDOR DE SALON"/>
    <n v="5223"/>
    <m/>
    <m/>
    <m/>
    <m/>
    <m/>
    <m/>
    <m/>
    <m/>
    <m/>
    <m/>
    <m/>
    <m/>
    <m/>
    <m/>
    <m/>
    <m/>
    <s v="Si"/>
    <s v="No"/>
    <m/>
    <m/>
    <m/>
    <m/>
    <x v="0"/>
    <s v="Importante"/>
    <s v="Importante"/>
    <s v="Muy importante"/>
    <s v="Importante"/>
    <s v="Importante"/>
    <s v="Importante"/>
    <s v="Importante"/>
    <s v="Ninguna"/>
    <m/>
    <x v="2"/>
    <x v="2"/>
    <x v="0"/>
    <x v="0"/>
    <x v="0"/>
    <x v="0"/>
    <x v="0"/>
    <x v="0"/>
    <x v="0"/>
    <x v="0"/>
    <x v="0"/>
    <x v="0"/>
    <m/>
    <s v="Dueño o propietario"/>
    <m/>
    <n v="14"/>
    <n v="33"/>
    <s v="Completo"/>
    <m/>
    <m/>
    <m/>
    <m/>
    <m/>
    <m/>
    <m/>
    <s v="5 a 10 personas ocupadas"/>
    <s v="5 a 10 personas ocupadas"/>
    <x v="2"/>
    <s v="Comercio"/>
    <x v="0"/>
    <x v="0"/>
    <x v="0"/>
    <x v="0"/>
    <x v="1"/>
    <x v="0"/>
    <x v="0"/>
    <x v="0"/>
    <x v="0"/>
    <x v="0"/>
    <x v="0"/>
    <x v="0"/>
    <x v="1"/>
    <x v="1"/>
    <x v="0"/>
    <x v="0"/>
    <x v="0"/>
    <x v="0"/>
    <x v="0"/>
    <x v="1"/>
    <x v="0"/>
    <x v="1"/>
    <x v="1"/>
    <x v="0"/>
    <x v="0"/>
    <x v="0"/>
    <x v="0"/>
    <s v="USO Y MANEJO DE REDES SOCIALES"/>
    <s v="ATENCIÓN AL CLIENTE, RECEPCIÓN"/>
    <m/>
    <m/>
    <m/>
    <m/>
    <s v="TIC"/>
    <s v="ADMINISTRACIÓN Y GESTIÓN"/>
    <m/>
    <m/>
    <m/>
    <m/>
    <n v="8.2844036697247692"/>
    <x v="1"/>
    <x v="2"/>
    <x v="0"/>
    <x v="0"/>
    <x v="0"/>
    <s v="Total"/>
  </r>
  <r>
    <n v="169161"/>
    <x v="0"/>
    <x v="1"/>
    <s v="Fernando de la Mora"/>
    <n v="10940"/>
    <s v="ELABORACION DE EMPANADAS CRUDAS PARA LA REVENTA"/>
    <s v="Industria"/>
    <s v="Manufactura"/>
    <s v="Medianas (31 a 50 personas ocupadas)"/>
    <n v="11072024"/>
    <n v="11"/>
    <s v="Julio"/>
    <s v="Año Resultado Final"/>
    <n v="9"/>
    <n v="47"/>
    <n v="12072024"/>
    <n v="12"/>
    <s v="Julio"/>
    <s v="Año Resultado Final"/>
    <n v="2002"/>
    <n v="21"/>
    <x v="2"/>
    <s v="ELABORACION DE EMPANADA"/>
    <s v="Elaboración de pastas alimenticias y productos farináceos similares"/>
    <s v="Único"/>
    <x v="0"/>
    <m/>
    <m/>
    <n v="21"/>
    <n v="21"/>
    <n v="11"/>
    <n v="10"/>
    <n v="41.864077669902947"/>
    <n v="38.058252427184499"/>
    <n v="0"/>
    <n v="0"/>
    <n v="0"/>
    <n v="0"/>
    <n v="30.446601941747598"/>
    <n v="41.864077669902947"/>
    <n v="0"/>
    <n v="0"/>
    <n v="0"/>
    <n v="7.6116504854368996"/>
    <n v="0"/>
    <n v="0"/>
    <n v="79.922330097087439"/>
    <n v="21"/>
    <n v="0"/>
    <n v="0"/>
    <n v="0"/>
    <n v="0"/>
    <n v="8"/>
    <n v="11"/>
    <n v="0"/>
    <n v="0"/>
    <n v="0"/>
    <n v="2"/>
    <n v="0"/>
    <n v="0"/>
    <n v="21"/>
    <x v="0"/>
    <m/>
    <m/>
    <x v="1"/>
    <m/>
    <m/>
    <x v="0"/>
    <m/>
    <m/>
    <x v="0"/>
    <m/>
    <m/>
    <x v="0"/>
    <m/>
    <m/>
    <x v="1"/>
    <m/>
    <n v="8332"/>
    <s v="CHOFER REPARTIDOR"/>
    <s v="Sí"/>
    <s v="No"/>
    <s v="No"/>
    <m/>
    <m/>
    <m/>
    <m/>
    <m/>
    <m/>
    <m/>
    <m/>
    <m/>
    <m/>
    <m/>
    <m/>
    <m/>
    <m/>
    <m/>
    <m/>
    <m/>
    <m/>
    <m/>
    <m/>
    <m/>
    <m/>
    <m/>
    <m/>
    <m/>
    <m/>
    <m/>
    <m/>
    <m/>
    <m/>
    <m/>
    <m/>
    <m/>
    <m/>
    <m/>
    <m/>
    <m/>
    <m/>
    <m/>
    <m/>
    <m/>
    <m/>
    <m/>
    <m/>
    <x v="0"/>
    <x v="0"/>
    <x v="0"/>
    <x v="0"/>
    <x v="1"/>
    <x v="1"/>
    <x v="0"/>
    <x v="1"/>
    <x v="0"/>
    <x v="0"/>
    <x v="0"/>
    <x v="1"/>
    <x v="0"/>
    <m/>
    <m/>
    <m/>
    <m/>
    <m/>
    <m/>
    <s v="Recomendaciones de trabajadores de la empresa u otros actores"/>
    <m/>
    <m/>
    <m/>
    <s v="Contactos personales del empleador"/>
    <m/>
    <m/>
    <m/>
    <x v="0"/>
    <x v="0"/>
    <x v="0"/>
    <x v="1"/>
    <x v="0"/>
    <x v="1"/>
    <x v="0"/>
    <x v="1"/>
    <x v="1"/>
    <x v="1"/>
    <s v="Ninguna"/>
    <m/>
    <m/>
    <m/>
    <m/>
    <m/>
    <m/>
    <x v="1"/>
    <m/>
    <s v="Transformación de competencia"/>
    <x v="1"/>
    <m/>
    <m/>
    <m/>
    <x v="1"/>
    <x v="1"/>
    <x v="1"/>
    <x v="0"/>
    <x v="0"/>
    <x v="1"/>
    <m/>
    <m/>
    <x v="2"/>
    <s v="Poco probable"/>
    <s v="Poco probable"/>
    <s v="Poco probable"/>
    <s v="Probable"/>
    <s v="Probable"/>
    <x v="2"/>
    <m/>
    <m/>
    <m/>
    <m/>
    <m/>
    <m/>
    <m/>
    <m/>
    <m/>
    <m/>
    <m/>
    <m/>
    <m/>
    <m/>
    <m/>
    <m/>
    <m/>
    <m/>
    <m/>
    <m/>
    <m/>
    <m/>
    <m/>
    <m/>
    <m/>
    <m/>
    <m/>
    <m/>
    <m/>
    <m/>
    <m/>
    <m/>
    <m/>
    <m/>
    <m/>
    <x v="0"/>
    <m/>
    <m/>
    <m/>
    <m/>
    <m/>
    <m/>
    <m/>
    <m/>
    <m/>
    <x v="1"/>
    <x v="0"/>
    <x v="0"/>
    <x v="1"/>
    <x v="0"/>
    <x v="0"/>
    <x v="0"/>
    <x v="0"/>
    <m/>
    <x v="0"/>
    <s v="CURSO DE MANIPULACION DE ALIMENTOS"/>
    <s v="Manipulación de alimentos"/>
    <s v="OPERARIO DE PRODUCCION"/>
    <n v="8160"/>
    <m/>
    <m/>
    <m/>
    <m/>
    <m/>
    <m/>
    <m/>
    <m/>
    <m/>
    <m/>
    <m/>
    <m/>
    <m/>
    <m/>
    <m/>
    <m/>
    <m/>
    <m/>
    <m/>
    <m/>
    <s v="No"/>
    <m/>
    <m/>
    <m/>
    <m/>
    <m/>
    <x v="3"/>
    <s v="Importante"/>
    <s v="Importante"/>
    <s v="Importante"/>
    <s v="Muy importante"/>
    <s v="Muy importante"/>
    <s v="Muy importante"/>
    <s v="Muy importante"/>
    <s v="Ninguna"/>
    <m/>
    <x v="2"/>
    <x v="2"/>
    <x v="0"/>
    <x v="0"/>
    <x v="2"/>
    <x v="2"/>
    <x v="1"/>
    <x v="1"/>
    <x v="0"/>
    <x v="1"/>
    <x v="0"/>
    <x v="0"/>
    <m/>
    <s v="Jefe / Encargado (no propietario)"/>
    <m/>
    <n v="6"/>
    <n v="19"/>
    <s v="Completo"/>
    <m/>
    <m/>
    <m/>
    <m/>
    <m/>
    <m/>
    <m/>
    <s v="11 a 30 personas ocupadas"/>
    <s v="11 a 30 personas ocupadas"/>
    <x v="1"/>
    <s v="Manufactura"/>
    <x v="0"/>
    <x v="0"/>
    <x v="0"/>
    <x v="0"/>
    <x v="0"/>
    <x v="0"/>
    <x v="0"/>
    <x v="1"/>
    <x v="0"/>
    <x v="0"/>
    <x v="1"/>
    <x v="0"/>
    <x v="0"/>
    <x v="0"/>
    <x v="0"/>
    <x v="0"/>
    <x v="0"/>
    <x v="0"/>
    <x v="0"/>
    <x v="1"/>
    <x v="0"/>
    <x v="1"/>
    <x v="0"/>
    <x v="0"/>
    <x v="0"/>
    <x v="1"/>
    <x v="0"/>
    <s v="MANIPULACION DE ALIMENTOS"/>
    <m/>
    <m/>
    <m/>
    <m/>
    <m/>
    <s v="ALIMENTOS"/>
    <m/>
    <m/>
    <m/>
    <m/>
    <m/>
    <n v="3.8058252427184498"/>
    <x v="1"/>
    <x v="1"/>
    <x v="0"/>
    <x v="0"/>
    <x v="0"/>
    <s v="Total"/>
  </r>
  <r>
    <n v="169170"/>
    <x v="0"/>
    <x v="1"/>
    <s v="Fernando de la Mora"/>
    <n v="10912"/>
    <s v="ELABORACION DE CHIPAS"/>
    <s v="Industria"/>
    <s v="Manufactura"/>
    <s v="Micro (5 a 10 personas ocupadas)"/>
    <n v="30072024"/>
    <n v="30"/>
    <s v="Julio"/>
    <s v="Año Resultado Final"/>
    <n v="8"/>
    <n v="18"/>
    <n v="30072024"/>
    <n v="30"/>
    <s v="Julio"/>
    <s v="Año Resultado Final"/>
    <n v="2007"/>
    <n v="16"/>
    <x v="0"/>
    <s v="SERVICIO DE CATERING PARA EMPRESAS (BOCADITOS)"/>
    <s v="Abastecimiento de eventos"/>
    <s v="Casa Matriz"/>
    <x v="1"/>
    <n v="4"/>
    <n v="4"/>
    <n v="77"/>
    <n v="77"/>
    <n v="32"/>
    <n v="45"/>
    <n v="95.304347826087039"/>
    <n v="134.0217391304349"/>
    <n v="2.97826086956522"/>
    <n v="0"/>
    <n v="0"/>
    <n v="92.32608695652182"/>
    <n v="95.304347826087039"/>
    <n v="0"/>
    <n v="0"/>
    <n v="0"/>
    <n v="5.9565217391304399"/>
    <n v="29.7826086956522"/>
    <n v="2.97826086956522"/>
    <n v="0"/>
    <n v="229.32608695652195"/>
    <n v="77"/>
    <n v="1"/>
    <n v="0"/>
    <n v="0"/>
    <n v="31"/>
    <n v="32"/>
    <n v="0"/>
    <n v="0"/>
    <n v="0"/>
    <n v="2"/>
    <n v="10"/>
    <n v="1"/>
    <n v="0"/>
    <n v="77"/>
    <x v="0"/>
    <m/>
    <m/>
    <x v="0"/>
    <s v="Decisión del directorio/propietarios de la empresa"/>
    <m/>
    <x v="0"/>
    <m/>
    <m/>
    <x v="0"/>
    <m/>
    <m/>
    <x v="0"/>
    <m/>
    <m/>
    <x v="1"/>
    <m/>
    <n v="5120"/>
    <s v="COCINERO"/>
    <s v="Sí"/>
    <s v="No"/>
    <s v="Sí"/>
    <n v="9412"/>
    <s v="AYUDANTE DE COCINA"/>
    <s v="Sí"/>
    <s v="No"/>
    <s v="Sí"/>
    <n v="9412"/>
    <s v="BACHEROS"/>
    <s v="Sí"/>
    <s v="No"/>
    <m/>
    <m/>
    <m/>
    <m/>
    <m/>
    <m/>
    <m/>
    <m/>
    <m/>
    <m/>
    <m/>
    <m/>
    <m/>
    <m/>
    <m/>
    <m/>
    <m/>
    <m/>
    <m/>
    <m/>
    <m/>
    <m/>
    <m/>
    <m/>
    <m/>
    <m/>
    <m/>
    <m/>
    <m/>
    <m/>
    <m/>
    <m/>
    <m/>
    <m/>
    <m/>
    <x v="1"/>
    <x v="1"/>
    <x v="0"/>
    <x v="0"/>
    <x v="0"/>
    <x v="0"/>
    <x v="0"/>
    <x v="1"/>
    <x v="1"/>
    <x v="0"/>
    <x v="0"/>
    <x v="1"/>
    <x v="0"/>
    <m/>
    <m/>
    <m/>
    <m/>
    <m/>
    <m/>
    <s v="Recomendaciones de trabajadores de la empresa u otros actores"/>
    <m/>
    <m/>
    <s v="Avisos en las inmediaciones de la empresa"/>
    <s v="Contactos personales del empleador"/>
    <m/>
    <m/>
    <m/>
    <x v="0"/>
    <x v="0"/>
    <x v="0"/>
    <x v="1"/>
    <x v="0"/>
    <x v="0"/>
    <x v="0"/>
    <x v="0"/>
    <x v="0"/>
    <x v="0"/>
    <s v="Ninguna"/>
    <m/>
    <m/>
    <m/>
    <m/>
    <m/>
    <m/>
    <x v="0"/>
    <m/>
    <m/>
    <x v="3"/>
    <s v="Nuevas contrataciones"/>
    <m/>
    <m/>
    <x v="1"/>
    <x v="0"/>
    <x v="0"/>
    <x v="1"/>
    <x v="0"/>
    <x v="0"/>
    <m/>
    <m/>
    <x v="2"/>
    <s v="Probable"/>
    <s v="Poco probable"/>
    <s v="Poco probable"/>
    <s v="Probable"/>
    <s v="Probable"/>
    <x v="0"/>
    <s v="cocinero"/>
    <n v="5120"/>
    <n v="1"/>
    <n v="1"/>
    <n v="1"/>
    <n v="1"/>
    <n v="0"/>
    <s v="ayudante de cocina"/>
    <n v="9412"/>
    <n v="1"/>
    <n v="1"/>
    <n v="1"/>
    <n v="1"/>
    <n v="0"/>
    <s v="atencion al cliente"/>
    <n v="4226"/>
    <n v="2"/>
    <n v="2"/>
    <n v="2"/>
    <n v="2"/>
    <n v="2"/>
    <s v="bachero"/>
    <n v="9412"/>
    <n v="1"/>
    <n v="1"/>
    <n v="1"/>
    <n v="1"/>
    <n v="0"/>
    <s v="cajero"/>
    <n v="5230"/>
    <n v="1"/>
    <n v="1"/>
    <n v="1"/>
    <n v="1"/>
    <n v="0"/>
    <x v="0"/>
    <m/>
    <m/>
    <m/>
    <m/>
    <m/>
    <m/>
    <m/>
    <m/>
    <m/>
    <x v="1"/>
    <x v="0"/>
    <x v="1"/>
    <x v="1"/>
    <x v="0"/>
    <x v="1"/>
    <x v="0"/>
    <x v="0"/>
    <m/>
    <x v="0"/>
    <s v="HABILIDADES DE BUENA ATENCION AL CLIENTE"/>
    <s v="Técnicas de recepción y atención al cliente"/>
    <s v="CAJERO"/>
    <n v="5230"/>
    <m/>
    <m/>
    <m/>
    <m/>
    <m/>
    <m/>
    <m/>
    <m/>
    <m/>
    <m/>
    <m/>
    <m/>
    <m/>
    <m/>
    <m/>
    <m/>
    <m/>
    <m/>
    <m/>
    <m/>
    <s v="No"/>
    <m/>
    <m/>
    <m/>
    <m/>
    <m/>
    <x v="1"/>
    <s v="Muy importante"/>
    <s v="Importante"/>
    <s v="Muy importante"/>
    <s v="Importante"/>
    <s v="Importante"/>
    <s v="Muy importante"/>
    <s v="Muy importante"/>
    <s v="Ninguna"/>
    <m/>
    <x v="2"/>
    <x v="2"/>
    <x v="1"/>
    <x v="1"/>
    <x v="0"/>
    <x v="0"/>
    <x v="0"/>
    <x v="0"/>
    <x v="0"/>
    <x v="0"/>
    <x v="0"/>
    <x v="0"/>
    <m/>
    <s v="Jefe / Encargado (no propietario)"/>
    <m/>
    <n v="15"/>
    <n v="35"/>
    <s v="Completo"/>
    <m/>
    <m/>
    <m/>
    <m/>
    <m/>
    <m/>
    <m/>
    <s v="51 y más personas ocupadas"/>
    <s v="51 y más personas ocupadas"/>
    <x v="0"/>
    <s v="Restaurantes y hoteles"/>
    <x v="0"/>
    <x v="0"/>
    <x v="0"/>
    <x v="0"/>
    <x v="1"/>
    <x v="0"/>
    <x v="0"/>
    <x v="0"/>
    <x v="1"/>
    <x v="0"/>
    <x v="1"/>
    <x v="0"/>
    <x v="1"/>
    <x v="1"/>
    <x v="0"/>
    <x v="0"/>
    <x v="0"/>
    <x v="1"/>
    <x v="0"/>
    <x v="1"/>
    <x v="0"/>
    <x v="1"/>
    <x v="1"/>
    <x v="0"/>
    <x v="0"/>
    <x v="0"/>
    <x v="0"/>
    <s v="ATENCIÓN AL CLIENTE, RECEPCIÓN"/>
    <m/>
    <m/>
    <m/>
    <m/>
    <m/>
    <s v="ADMINISTRACIÓN Y GESTIÓN"/>
    <m/>
    <m/>
    <m/>
    <m/>
    <m/>
    <n v="2.97826086956522"/>
    <x v="1"/>
    <x v="1"/>
    <x v="0"/>
    <x v="0"/>
    <x v="0"/>
    <s v="Total"/>
  </r>
  <r>
    <n v="169193"/>
    <x v="0"/>
    <x v="1"/>
    <s v="Fernando de la Mora"/>
    <n v="55101"/>
    <s v="SERVICIO DE HOSPEDAJE EN HOTELES"/>
    <s v="Servicio"/>
    <s v="Restaurantes y hoteles"/>
    <s v="Micro (5 a 10 personas ocupadas)"/>
    <n v="30072024"/>
    <n v="30"/>
    <s v="Julio"/>
    <s v="Año Resultado Final"/>
    <n v="8"/>
    <n v="29"/>
    <n v="30072024"/>
    <n v="30"/>
    <s v="Julio"/>
    <s v="Año Resultado Final"/>
    <n v="2000"/>
    <n v="23"/>
    <x v="2"/>
    <s v="SERVICIO DE HOSPEDAJE EN HOTEL"/>
    <s v="Actividades de alojamiento en hoteles"/>
    <s v="Sucursal"/>
    <x v="1"/>
    <n v="3"/>
    <n v="3"/>
    <n v="29"/>
    <n v="29"/>
    <n v="20"/>
    <n v="9"/>
    <n v="96.612903225806406"/>
    <n v="43.475806451612883"/>
    <n v="0"/>
    <n v="0"/>
    <n v="0"/>
    <n v="0"/>
    <n v="96.612903225806406"/>
    <n v="0"/>
    <n v="0"/>
    <n v="0"/>
    <n v="43.475806451612883"/>
    <n v="0"/>
    <n v="0"/>
    <n v="0"/>
    <n v="140.08870967741927"/>
    <n v="29"/>
    <n v="0"/>
    <n v="0"/>
    <n v="0"/>
    <n v="0"/>
    <n v="20"/>
    <n v="0"/>
    <n v="0"/>
    <n v="0"/>
    <n v="9"/>
    <n v="0"/>
    <n v="0"/>
    <n v="0"/>
    <n v="29"/>
    <x v="0"/>
    <m/>
    <m/>
    <x v="1"/>
    <m/>
    <m/>
    <x v="0"/>
    <m/>
    <m/>
    <x v="0"/>
    <m/>
    <m/>
    <x v="0"/>
    <m/>
    <m/>
    <x v="0"/>
    <m/>
    <m/>
    <m/>
    <m/>
    <m/>
    <m/>
    <m/>
    <m/>
    <m/>
    <m/>
    <m/>
    <m/>
    <m/>
    <m/>
    <m/>
    <m/>
    <m/>
    <m/>
    <m/>
    <m/>
    <m/>
    <m/>
    <m/>
    <m/>
    <m/>
    <m/>
    <m/>
    <m/>
    <m/>
    <m/>
    <m/>
    <m/>
    <m/>
    <m/>
    <m/>
    <m/>
    <m/>
    <m/>
    <m/>
    <m/>
    <m/>
    <m/>
    <m/>
    <m/>
    <m/>
    <m/>
    <m/>
    <m/>
    <m/>
    <m/>
    <x v="1"/>
    <x v="0"/>
    <x v="0"/>
    <x v="0"/>
    <x v="1"/>
    <x v="1"/>
    <x v="0"/>
    <x v="0"/>
    <x v="1"/>
    <x v="0"/>
    <x v="1"/>
    <x v="0"/>
    <x v="0"/>
    <m/>
    <m/>
    <m/>
    <s v="Redes sociales de la empresa (Facebook, Twitter, Instagram, etc)"/>
    <m/>
    <m/>
    <s v="Recomendaciones de trabajadores de la empresa u otros actores"/>
    <m/>
    <m/>
    <m/>
    <s v="Contactos personales del empleador"/>
    <s v="Banco de currículos de la empresa"/>
    <m/>
    <m/>
    <x v="0"/>
    <x v="0"/>
    <x v="0"/>
    <x v="1"/>
    <x v="0"/>
    <x v="2"/>
    <x v="0"/>
    <x v="2"/>
    <x v="1"/>
    <x v="1"/>
    <s v="Ninguna"/>
    <m/>
    <m/>
    <m/>
    <m/>
    <m/>
    <m/>
    <x v="1"/>
    <m/>
    <m/>
    <x v="1"/>
    <m/>
    <m/>
    <m/>
    <x v="1"/>
    <x v="1"/>
    <x v="1"/>
    <x v="1"/>
    <x v="1"/>
    <x v="1"/>
    <m/>
    <m/>
    <x v="2"/>
    <s v="Poco probable"/>
    <s v="Poco probable"/>
    <s v="Poco probable"/>
    <s v="Probable"/>
    <s v="Muy probable"/>
    <x v="0"/>
    <s v="mucama"/>
    <n v="9112"/>
    <n v="1"/>
    <n v="1"/>
    <n v="1"/>
    <n v="1"/>
    <n v="1"/>
    <s v="ayudante de lavandería"/>
    <n v="9121"/>
    <n v="0"/>
    <n v="1"/>
    <n v="1"/>
    <n v="1"/>
    <n v="0"/>
    <m/>
    <m/>
    <m/>
    <m/>
    <m/>
    <m/>
    <m/>
    <m/>
    <m/>
    <m/>
    <m/>
    <m/>
    <m/>
    <m/>
    <m/>
    <m/>
    <m/>
    <m/>
    <m/>
    <m/>
    <m/>
    <x v="0"/>
    <m/>
    <m/>
    <m/>
    <m/>
    <m/>
    <m/>
    <m/>
    <m/>
    <m/>
    <x v="0"/>
    <x v="0"/>
    <x v="0"/>
    <x v="0"/>
    <x v="1"/>
    <x v="1"/>
    <x v="0"/>
    <x v="0"/>
    <m/>
    <x v="0"/>
    <s v="HABILIDADES DE ATENCION AL CLIENTE"/>
    <s v="Técnicas de recepción y atención al cliente"/>
    <s v="RECEPCIONISTA DE HOTEL"/>
    <n v="4224"/>
    <s v="MEJORA DE HABILIDADES DE LIMPIEZA DE CUARTOS DE HOTEL"/>
    <s v="Limpieza de establecimientos"/>
    <s v="MUCAMA"/>
    <n v="9112"/>
    <m/>
    <m/>
    <m/>
    <m/>
    <m/>
    <m/>
    <m/>
    <m/>
    <m/>
    <m/>
    <m/>
    <m/>
    <m/>
    <m/>
    <m/>
    <m/>
    <s v="Si"/>
    <s v="No"/>
    <m/>
    <m/>
    <m/>
    <m/>
    <x v="3"/>
    <s v="Muy importante"/>
    <s v="Muy importante"/>
    <s v="Muy importante"/>
    <s v="Muy importante"/>
    <s v="Muy importante"/>
    <s v="Muy importante"/>
    <s v="Muy importante"/>
    <s v="Ninguna"/>
    <m/>
    <x v="0"/>
    <x v="2"/>
    <x v="0"/>
    <x v="0"/>
    <x v="2"/>
    <x v="2"/>
    <x v="0"/>
    <x v="1"/>
    <x v="0"/>
    <x v="0"/>
    <x v="0"/>
    <x v="0"/>
    <m/>
    <s v="Jefe / Encargado (no propietario)"/>
    <m/>
    <n v="15"/>
    <n v="39"/>
    <s v="Completo"/>
    <m/>
    <m/>
    <m/>
    <m/>
    <m/>
    <m/>
    <m/>
    <s v="11 a 30 personas ocupadas"/>
    <s v="11 a 30 personas ocupadas"/>
    <x v="0"/>
    <s v="Restaurantes y hoteles"/>
    <x v="0"/>
    <x v="0"/>
    <x v="0"/>
    <x v="0"/>
    <x v="0"/>
    <x v="0"/>
    <x v="0"/>
    <x v="0"/>
    <x v="0"/>
    <x v="0"/>
    <x v="1"/>
    <x v="0"/>
    <x v="0"/>
    <x v="0"/>
    <x v="0"/>
    <x v="0"/>
    <x v="0"/>
    <x v="1"/>
    <x v="0"/>
    <x v="1"/>
    <x v="0"/>
    <x v="0"/>
    <x v="0"/>
    <x v="0"/>
    <x v="0"/>
    <x v="0"/>
    <x v="1"/>
    <s v="ATENCIÓN AL CLIENTE, RECEPCIÓN"/>
    <s v="LIMPIEZA"/>
    <m/>
    <m/>
    <m/>
    <m/>
    <s v="ADMINISTRACIÓN Y GESTIÓN"/>
    <s v="OTROS TIPOS DE CAPACITACIONES RELACIONADOS A OTROS SERVICIOS"/>
    <m/>
    <m/>
    <m/>
    <m/>
    <n v="4.8306451612903203"/>
    <x v="0"/>
    <x v="0"/>
    <x v="1"/>
    <x v="0"/>
    <x v="0"/>
    <s v="Total"/>
  </r>
  <r>
    <n v="169200"/>
    <x v="0"/>
    <x v="1"/>
    <s v="Fernando de la Mora"/>
    <n v="80000"/>
    <s v="SERVICIOS DE GUARDIA DE SEGURIDAD"/>
    <s v="Servicio"/>
    <s v="Servicios a las empresas"/>
    <s v="Grandes (con 51 o más personas ocupadas)"/>
    <n v="9072024"/>
    <n v="9"/>
    <s v="Julio"/>
    <s v="Año Resultado Final"/>
    <n v="9"/>
    <n v="59"/>
    <n v="31072024"/>
    <n v="31"/>
    <s v="Julio"/>
    <s v="Año Resultado Final"/>
    <n v="2002"/>
    <n v="21"/>
    <x v="2"/>
    <s v="SERVICIOS DE SEGURIDAD PRIVADA A EMPRESAS"/>
    <s v="Actividades de investigación y seguridad"/>
    <s v="Casa Matriz"/>
    <x v="1"/>
    <n v="2"/>
    <n v="1"/>
    <n v="280"/>
    <n v="230"/>
    <n v="220"/>
    <n v="10"/>
    <n v="220"/>
    <n v="10"/>
    <n v="0"/>
    <n v="0"/>
    <n v="20"/>
    <n v="0"/>
    <n v="188"/>
    <n v="0"/>
    <n v="0"/>
    <n v="0"/>
    <n v="20"/>
    <n v="0"/>
    <n v="2"/>
    <n v="0"/>
    <n v="230"/>
    <n v="230"/>
    <n v="0"/>
    <n v="0"/>
    <n v="20"/>
    <n v="0"/>
    <n v="188"/>
    <n v="0"/>
    <n v="0"/>
    <n v="0"/>
    <n v="20"/>
    <n v="0"/>
    <n v="2"/>
    <n v="0"/>
    <n v="230"/>
    <x v="0"/>
    <m/>
    <m/>
    <x v="1"/>
    <m/>
    <m/>
    <x v="1"/>
    <s v="Decisión del directorio/propietarios de la empresa"/>
    <m/>
    <x v="0"/>
    <m/>
    <m/>
    <x v="0"/>
    <m/>
    <m/>
    <x v="1"/>
    <m/>
    <n v="5414"/>
    <s v="GUARDIA DE SEGURIDAD"/>
    <s v="Sí"/>
    <s v="Sí"/>
    <s v="No"/>
    <m/>
    <m/>
    <m/>
    <m/>
    <m/>
    <m/>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m/>
    <m/>
    <m/>
    <m/>
    <m/>
    <m/>
    <m/>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1"/>
    <x v="0"/>
    <x v="0"/>
    <x v="1"/>
    <x v="0"/>
    <x v="0"/>
    <x v="1"/>
    <x v="0"/>
    <x v="0"/>
    <x v="1"/>
    <x v="1"/>
    <x v="0"/>
    <m/>
    <m/>
    <s v="Plataforma web privada gratuita (Bolsas de trabajo) (excluyendo redes sociales)"/>
    <s v="Redes sociales de la empresa (Facebook, Twitter, Instagram, etc)"/>
    <m/>
    <m/>
    <s v="Recomendaciones de trabajadores de la empresa u otros actores"/>
    <m/>
    <m/>
    <s v="Avisos en las inmediaciones de la empresa"/>
    <m/>
    <m/>
    <m/>
    <m/>
    <x v="0"/>
    <x v="0"/>
    <x v="0"/>
    <x v="1"/>
    <x v="1"/>
    <x v="1"/>
    <x v="0"/>
    <x v="0"/>
    <x v="1"/>
    <x v="1"/>
    <s v="Ninguna"/>
    <m/>
    <m/>
    <m/>
    <m/>
    <m/>
    <s v="Ambos"/>
    <x v="1"/>
    <m/>
    <m/>
    <x v="1"/>
    <m/>
    <m/>
    <m/>
    <x v="0"/>
    <x v="0"/>
    <x v="0"/>
    <x v="1"/>
    <x v="0"/>
    <x v="1"/>
    <m/>
    <m/>
    <x v="2"/>
    <s v="Probable"/>
    <s v="Probable"/>
    <s v="Poco probable"/>
    <s v="Probable"/>
    <s v="Probable"/>
    <x v="2"/>
    <m/>
    <m/>
    <m/>
    <m/>
    <m/>
    <m/>
    <m/>
    <m/>
    <m/>
    <m/>
    <m/>
    <m/>
    <m/>
    <m/>
    <m/>
    <m/>
    <m/>
    <m/>
    <m/>
    <m/>
    <m/>
    <m/>
    <m/>
    <m/>
    <m/>
    <m/>
    <m/>
    <m/>
    <m/>
    <m/>
    <m/>
    <m/>
    <m/>
    <m/>
    <m/>
    <x v="0"/>
    <m/>
    <m/>
    <m/>
    <m/>
    <m/>
    <m/>
    <m/>
    <m/>
    <m/>
    <x v="0"/>
    <x v="0"/>
    <x v="0"/>
    <x v="0"/>
    <x v="1"/>
    <x v="1"/>
    <x v="0"/>
    <x v="0"/>
    <m/>
    <x v="0"/>
    <s v="MANEJO DE ARMAS"/>
    <s v="Guardias, vigilancia y seguridad personal"/>
    <s v="GUARDIAS DE SEGURIDAD"/>
    <n v="5414"/>
    <m/>
    <m/>
    <m/>
    <m/>
    <m/>
    <m/>
    <m/>
    <m/>
    <m/>
    <m/>
    <m/>
    <m/>
    <m/>
    <m/>
    <m/>
    <m/>
    <m/>
    <m/>
    <m/>
    <m/>
    <s v="No"/>
    <m/>
    <m/>
    <m/>
    <m/>
    <m/>
    <x v="0"/>
    <s v="Muy importante"/>
    <s v="Importante"/>
    <s v="Muy importante"/>
    <s v="Muy importante"/>
    <s v="Importante"/>
    <s v="Muy importante"/>
    <s v="Muy importante"/>
    <s v="Ninguna"/>
    <m/>
    <x v="2"/>
    <x v="2"/>
    <x v="0"/>
    <x v="0"/>
    <x v="0"/>
    <x v="0"/>
    <x v="1"/>
    <x v="1"/>
    <x v="1"/>
    <x v="1"/>
    <x v="1"/>
    <x v="0"/>
    <m/>
    <s v="Administrador/Contador"/>
    <m/>
    <n v="8"/>
    <n v="1"/>
    <s v="Completo"/>
    <m/>
    <m/>
    <m/>
    <m/>
    <m/>
    <m/>
    <m/>
    <s v="51 y más personas ocupadas"/>
    <s v="51 y más personas ocupadas"/>
    <x v="0"/>
    <s v="Servicios a las empresas"/>
    <x v="0"/>
    <x v="0"/>
    <x v="0"/>
    <x v="0"/>
    <x v="1"/>
    <x v="0"/>
    <x v="0"/>
    <x v="0"/>
    <x v="0"/>
    <x v="0"/>
    <x v="1"/>
    <x v="0"/>
    <x v="0"/>
    <x v="0"/>
    <x v="0"/>
    <x v="0"/>
    <x v="0"/>
    <x v="0"/>
    <x v="0"/>
    <x v="1"/>
    <x v="0"/>
    <x v="1"/>
    <x v="1"/>
    <x v="0"/>
    <x v="0"/>
    <x v="0"/>
    <x v="0"/>
    <s v="SEGURIDAD"/>
    <m/>
    <m/>
    <m/>
    <m/>
    <m/>
    <s v="SEGURIDAD"/>
    <m/>
    <m/>
    <m/>
    <m/>
    <m/>
    <n v="1"/>
    <x v="1"/>
    <x v="2"/>
    <x v="0"/>
    <x v="0"/>
    <x v="0"/>
    <s v="Total"/>
  </r>
  <r>
    <n v="169217"/>
    <x v="0"/>
    <x v="1"/>
    <s v="Fernando de la Mora"/>
    <n v="46691"/>
    <s v="COMERCIO AL POR MAYOR DE PRODUCTOS QUIMICOS"/>
    <s v="Comercio"/>
    <s v="Comercio"/>
    <s v="Micro (5 a 10 personas ocupadas)"/>
    <n v="14062024"/>
    <n v="14"/>
    <s v="Junio"/>
    <s v="Año Resultado Final"/>
    <n v="8"/>
    <n v="20"/>
    <n v="14062024"/>
    <n v="14"/>
    <s v="Junio"/>
    <s v="Año Resultado Final"/>
    <n v="2005"/>
    <n v="18"/>
    <x v="0"/>
    <s v="COMERCIO AL POR MAYOR DE PRODUCTOS QUIMICOS PARA EL RUBRO DE LIMPIEZA"/>
    <s v="Comercio al por mayor de productos químicos industriales"/>
    <s v="Casa Matriz"/>
    <x v="1"/>
    <n v="2"/>
    <n v="1"/>
    <n v="10"/>
    <n v="7"/>
    <n v="5"/>
    <n v="2"/>
    <n v="41.422018348623844"/>
    <n v="16.568807339449538"/>
    <n v="0"/>
    <n v="0"/>
    <n v="0"/>
    <n v="0"/>
    <n v="24.853211009174309"/>
    <n v="0"/>
    <n v="0"/>
    <n v="0"/>
    <n v="16.568807339449538"/>
    <n v="8.2844036697247692"/>
    <n v="8.2844036697247692"/>
    <n v="0"/>
    <n v="57.990825688073386"/>
    <n v="7"/>
    <n v="0"/>
    <n v="0"/>
    <n v="0"/>
    <n v="0"/>
    <n v="3"/>
    <n v="0"/>
    <n v="0"/>
    <n v="0"/>
    <n v="2"/>
    <n v="1"/>
    <n v="1"/>
    <n v="0"/>
    <n v="7"/>
    <x v="0"/>
    <m/>
    <m/>
    <x v="1"/>
    <m/>
    <m/>
    <x v="0"/>
    <m/>
    <m/>
    <x v="0"/>
    <m/>
    <m/>
    <x v="0"/>
    <m/>
    <m/>
    <x v="1"/>
    <m/>
    <n v="4321"/>
    <s v="ENCARGADO DE DEPOSITO"/>
    <s v="Sí"/>
    <s v="No"/>
    <s v="No"/>
    <m/>
    <m/>
    <m/>
    <m/>
    <m/>
    <m/>
    <m/>
    <m/>
    <m/>
    <m/>
    <m/>
    <m/>
    <m/>
    <m/>
    <m/>
    <m/>
    <m/>
    <m/>
    <m/>
    <m/>
    <m/>
    <m/>
    <m/>
    <m/>
    <m/>
    <m/>
    <m/>
    <m/>
    <m/>
    <m/>
    <m/>
    <m/>
    <m/>
    <m/>
    <m/>
    <m/>
    <m/>
    <m/>
    <m/>
    <m/>
    <m/>
    <m/>
    <m/>
    <m/>
    <x v="0"/>
    <x v="0"/>
    <x v="0"/>
    <x v="0"/>
    <x v="1"/>
    <x v="0"/>
    <x v="0"/>
    <x v="0"/>
    <x v="0"/>
    <x v="0"/>
    <x v="0"/>
    <x v="1"/>
    <x v="0"/>
    <m/>
    <m/>
    <m/>
    <m/>
    <m/>
    <m/>
    <s v="Recomendaciones de trabajadores de la empresa u otros actores"/>
    <m/>
    <m/>
    <m/>
    <s v="Contactos personales del empleador"/>
    <m/>
    <m/>
    <m/>
    <x v="0"/>
    <x v="0"/>
    <x v="0"/>
    <x v="1"/>
    <x v="0"/>
    <x v="1"/>
    <x v="0"/>
    <x v="0"/>
    <x v="1"/>
    <x v="1"/>
    <s v="Ninguna"/>
    <m/>
    <m/>
    <m/>
    <m/>
    <m/>
    <m/>
    <x v="1"/>
    <m/>
    <m/>
    <x v="1"/>
    <m/>
    <m/>
    <m/>
    <x v="1"/>
    <x v="1"/>
    <x v="1"/>
    <x v="1"/>
    <x v="1"/>
    <x v="1"/>
    <m/>
    <m/>
    <x v="1"/>
    <s v="Probable"/>
    <s v="Poco probable"/>
    <s v="Poco probable"/>
    <s v="Poco probable"/>
    <s v="Poco probable"/>
    <x v="0"/>
    <s v="encargados de deposito"/>
    <n v="4321"/>
    <n v="1"/>
    <n v="1"/>
    <n v="0"/>
    <n v="0"/>
    <n v="0"/>
    <s v="chofer de camion de 2000kg"/>
    <n v="8332"/>
    <n v="1"/>
    <n v="0"/>
    <n v="0"/>
    <n v="0"/>
    <n v="0"/>
    <s v="asistente administrativo"/>
    <n v="3343"/>
    <n v="1"/>
    <n v="0"/>
    <n v="0"/>
    <n v="0"/>
    <n v="0"/>
    <m/>
    <m/>
    <m/>
    <m/>
    <m/>
    <m/>
    <m/>
    <m/>
    <m/>
    <m/>
    <m/>
    <m/>
    <m/>
    <m/>
    <x v="1"/>
    <m/>
    <s v="Todo nuestro personal es plenamente competente, no se necesita capacitación"/>
    <s v="No hay oferta de capacitación en áreas o contenidos relevantes para la empresa"/>
    <m/>
    <m/>
    <m/>
    <m/>
    <m/>
    <m/>
    <x v="1"/>
    <x v="1"/>
    <x v="1"/>
    <x v="1"/>
    <x v="0"/>
    <x v="0"/>
    <x v="0"/>
    <x v="0"/>
    <m/>
    <x v="2"/>
    <m/>
    <m/>
    <m/>
    <m/>
    <m/>
    <m/>
    <m/>
    <m/>
    <m/>
    <m/>
    <m/>
    <m/>
    <m/>
    <m/>
    <m/>
    <m/>
    <m/>
    <m/>
    <m/>
    <m/>
    <m/>
    <m/>
    <m/>
    <m/>
    <m/>
    <m/>
    <m/>
    <m/>
    <m/>
    <m/>
    <x v="2"/>
    <s v="Importante"/>
    <s v="Importante"/>
    <s v="Importante"/>
    <s v="Importante"/>
    <s v="Importante"/>
    <s v="Muy importante"/>
    <s v="Muy importante"/>
    <s v="Ninguna"/>
    <m/>
    <x v="2"/>
    <x v="2"/>
    <x v="0"/>
    <x v="0"/>
    <x v="0"/>
    <x v="0"/>
    <x v="1"/>
    <x v="1"/>
    <x v="0"/>
    <x v="0"/>
    <x v="0"/>
    <x v="0"/>
    <m/>
    <s v="Administrador/Contador"/>
    <m/>
    <n v="19"/>
    <n v="51"/>
    <s v="Completo"/>
    <m/>
    <m/>
    <m/>
    <m/>
    <m/>
    <m/>
    <m/>
    <s v="5 a 10 personas ocupadas"/>
    <s v="5 a 10 personas ocupadas"/>
    <x v="2"/>
    <s v="Comercio"/>
    <x v="0"/>
    <x v="0"/>
    <x v="0"/>
    <x v="1"/>
    <x v="0"/>
    <x v="0"/>
    <x v="0"/>
    <x v="0"/>
    <x v="0"/>
    <x v="0"/>
    <x v="1"/>
    <x v="1"/>
    <x v="1"/>
    <x v="0"/>
    <x v="0"/>
    <x v="0"/>
    <x v="1"/>
    <x v="0"/>
    <x v="0"/>
    <x v="1"/>
    <x v="0"/>
    <x v="1"/>
    <x v="0"/>
    <x v="0"/>
    <x v="0"/>
    <x v="0"/>
    <x v="0"/>
    <m/>
    <m/>
    <m/>
    <m/>
    <m/>
    <m/>
    <m/>
    <m/>
    <m/>
    <m/>
    <m/>
    <m/>
    <n v="8.2844036697247692"/>
    <x v="1"/>
    <x v="1"/>
    <x v="1"/>
    <x v="1"/>
    <x v="2"/>
    <s v="Total"/>
  </r>
  <r>
    <n v="169242"/>
    <x v="0"/>
    <x v="1"/>
    <s v="Fernando de la Mora"/>
    <n v="56101"/>
    <s v="SERVICIOS DE RESTAURANTES"/>
    <s v="Servicio"/>
    <s v="Restaurantes y hoteles"/>
    <s v="Medianas (31 a 50 personas ocupadas)"/>
    <n v="12072024"/>
    <n v="12"/>
    <s v="Julio"/>
    <s v="Año Resultado Final"/>
    <n v="16"/>
    <n v="12"/>
    <n v="21072024"/>
    <n v="21"/>
    <s v="Julio"/>
    <s v="Año Resultado Final"/>
    <n v="2005"/>
    <n v="18"/>
    <x v="0"/>
    <s v="SERVICIOS DE RESTAURANTE"/>
    <s v="Restaurantes y parrilladas"/>
    <s v="Único"/>
    <x v="0"/>
    <m/>
    <m/>
    <n v="22"/>
    <n v="22"/>
    <n v="14"/>
    <n v="8"/>
    <n v="67.629032258064484"/>
    <n v="38.645161290322562"/>
    <n v="0"/>
    <n v="0"/>
    <n v="0"/>
    <n v="0"/>
    <n v="9.6612903225806406"/>
    <n v="72.459677419354804"/>
    <n v="0"/>
    <n v="0"/>
    <n v="24.153225806451601"/>
    <n v="0"/>
    <n v="0"/>
    <n v="0"/>
    <n v="106.27419354838705"/>
    <n v="22"/>
    <n v="0"/>
    <n v="0"/>
    <n v="0"/>
    <n v="0"/>
    <n v="2"/>
    <n v="15"/>
    <n v="0"/>
    <n v="0"/>
    <n v="5"/>
    <n v="0"/>
    <n v="0"/>
    <n v="0"/>
    <n v="22"/>
    <x v="1"/>
    <s v="Decisión del directorio/propietarios de la empresa"/>
    <m/>
    <x v="0"/>
    <s v="Decisión del directorio/propietarios de la empresa"/>
    <m/>
    <x v="0"/>
    <m/>
    <m/>
    <x v="0"/>
    <m/>
    <m/>
    <x v="0"/>
    <m/>
    <m/>
    <x v="0"/>
    <m/>
    <m/>
    <m/>
    <m/>
    <m/>
    <m/>
    <m/>
    <m/>
    <m/>
    <m/>
    <m/>
    <m/>
    <m/>
    <m/>
    <m/>
    <m/>
    <m/>
    <m/>
    <m/>
    <m/>
    <m/>
    <m/>
    <m/>
    <m/>
    <m/>
    <m/>
    <m/>
    <m/>
    <m/>
    <m/>
    <m/>
    <m/>
    <m/>
    <m/>
    <m/>
    <m/>
    <m/>
    <m/>
    <m/>
    <m/>
    <m/>
    <m/>
    <m/>
    <m/>
    <m/>
    <m/>
    <m/>
    <m/>
    <m/>
    <m/>
    <x v="0"/>
    <x v="1"/>
    <x v="0"/>
    <x v="0"/>
    <x v="1"/>
    <x v="1"/>
    <x v="1"/>
    <x v="0"/>
    <x v="0"/>
    <x v="0"/>
    <x v="1"/>
    <x v="1"/>
    <x v="0"/>
    <m/>
    <m/>
    <m/>
    <s v="Redes sociales de la empresa (Facebook, Twitter, Instagram, etc)"/>
    <m/>
    <m/>
    <s v="Recomendaciones de trabajadores de la empresa u otros actores"/>
    <m/>
    <m/>
    <m/>
    <m/>
    <s v="Banco de currículos de la empresa"/>
    <m/>
    <m/>
    <x v="0"/>
    <x v="0"/>
    <x v="0"/>
    <x v="1"/>
    <x v="0"/>
    <x v="0"/>
    <x v="0"/>
    <x v="2"/>
    <x v="1"/>
    <x v="1"/>
    <s v="Ninguna"/>
    <m/>
    <m/>
    <m/>
    <m/>
    <m/>
    <m/>
    <x v="2"/>
    <m/>
    <m/>
    <x v="1"/>
    <m/>
    <m/>
    <m/>
    <x v="0"/>
    <x v="1"/>
    <x v="0"/>
    <x v="1"/>
    <x v="1"/>
    <x v="1"/>
    <m/>
    <m/>
    <x v="2"/>
    <s v="Probable"/>
    <s v="Poco probable"/>
    <s v="Poco probable"/>
    <s v="Poco probable"/>
    <s v="Muy probable"/>
    <x v="0"/>
    <s v="cajero de restaurante"/>
    <n v="5230"/>
    <n v="1"/>
    <n v="1"/>
    <n v="1"/>
    <n v="1"/>
    <n v="1"/>
    <s v="cocinero de restaurante"/>
    <n v="5120"/>
    <n v="1"/>
    <n v="1"/>
    <n v="1"/>
    <n v="1"/>
    <n v="1"/>
    <s v="mozo de restaurante"/>
    <n v="5131"/>
    <n v="1"/>
    <n v="1"/>
    <n v="1"/>
    <n v="1"/>
    <n v="1"/>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2"/>
    <x v="1"/>
    <x v="1"/>
    <x v="2"/>
    <x v="0"/>
    <x v="0"/>
    <x v="1"/>
    <x v="0"/>
    <x v="0"/>
    <x v="0"/>
    <x v="0"/>
    <m/>
    <s v="Gerente / Directivo"/>
    <m/>
    <n v="22"/>
    <n v="37"/>
    <s v="Completo"/>
    <m/>
    <m/>
    <m/>
    <m/>
    <m/>
    <m/>
    <m/>
    <s v="11 a 30 personas ocupadas"/>
    <s v="11 a 30 personas ocupadas"/>
    <x v="0"/>
    <s v="Restaurantes y hoteles"/>
    <x v="0"/>
    <x v="0"/>
    <x v="0"/>
    <x v="0"/>
    <x v="0"/>
    <x v="0"/>
    <x v="0"/>
    <x v="0"/>
    <x v="0"/>
    <x v="0"/>
    <x v="1"/>
    <x v="0"/>
    <x v="0"/>
    <x v="1"/>
    <x v="0"/>
    <x v="0"/>
    <x v="0"/>
    <x v="0"/>
    <x v="0"/>
    <x v="1"/>
    <x v="0"/>
    <x v="1"/>
    <x v="0"/>
    <x v="0"/>
    <x v="0"/>
    <x v="0"/>
    <x v="0"/>
    <m/>
    <m/>
    <m/>
    <m/>
    <m/>
    <m/>
    <m/>
    <m/>
    <m/>
    <m/>
    <m/>
    <m/>
    <n v="4.8306451612903203"/>
    <x v="0"/>
    <x v="0"/>
    <x v="0"/>
    <x v="0"/>
    <x v="1"/>
    <s v="Total"/>
  </r>
  <r>
    <n v="169362"/>
    <x v="0"/>
    <x v="1"/>
    <s v="Fernando de la Mora"/>
    <n v="46490"/>
    <s v="COMERCIO AL POR MAYOR DE ELECTRODOMESTICOS"/>
    <s v="Comercio"/>
    <s v="Comercio"/>
    <s v="Grandes (con 51 o más personas ocupadas)"/>
    <n v="17072024"/>
    <n v="17"/>
    <s v="Julio"/>
    <s v="Año Resultado Final"/>
    <n v="13"/>
    <n v="32"/>
    <n v="18072024"/>
    <n v="18"/>
    <s v="Julio"/>
    <s v="Año Resultado Final"/>
    <n v="1980"/>
    <n v="43"/>
    <x v="1"/>
    <s v="COMERCIO AL POR MAYOR DE ELECTRODOMESTICOS"/>
    <s v="Comercio al por mayor de otros enseres domésticos n.c.p."/>
    <s v="Casa Matriz"/>
    <x v="1"/>
    <n v="2"/>
    <n v="2"/>
    <n v="165"/>
    <n v="165"/>
    <n v="130"/>
    <n v="35"/>
    <n v="589.0625"/>
    <n v="158.59375"/>
    <n v="0"/>
    <n v="0"/>
    <n v="0"/>
    <n v="0"/>
    <n v="475.78125"/>
    <n v="0"/>
    <n v="158.59375"/>
    <n v="0"/>
    <n v="67.96875"/>
    <n v="45.3125"/>
    <n v="0"/>
    <n v="0"/>
    <n v="747.65625"/>
    <n v="165"/>
    <n v="0"/>
    <n v="0"/>
    <n v="0"/>
    <n v="0"/>
    <n v="105"/>
    <n v="0"/>
    <n v="35"/>
    <n v="0"/>
    <n v="15"/>
    <n v="10"/>
    <n v="0"/>
    <n v="0"/>
    <n v="165"/>
    <x v="0"/>
    <m/>
    <m/>
    <x v="1"/>
    <m/>
    <m/>
    <x v="0"/>
    <m/>
    <m/>
    <x v="0"/>
    <m/>
    <m/>
    <x v="0"/>
    <m/>
    <m/>
    <x v="1"/>
    <m/>
    <n v="8212"/>
    <s v="OPERARIO DE PRODUCCION ENSAMBLAJE"/>
    <s v="Sí"/>
    <s v="No"/>
    <s v="Sí"/>
    <n v="3343"/>
    <s v="ASISTENTE ADMINISTRATIVO"/>
    <s v="Sí"/>
    <s v="No"/>
    <s v="Sí"/>
    <n v="3322"/>
    <s v="VENDEDOR EXTERNO"/>
    <s v="Sí"/>
    <s v="No"/>
    <m/>
    <m/>
    <m/>
    <m/>
    <m/>
    <m/>
    <m/>
    <m/>
    <m/>
    <m/>
    <m/>
    <m/>
    <m/>
    <m/>
    <m/>
    <m/>
    <m/>
    <m/>
    <m/>
    <m/>
    <m/>
    <m/>
    <m/>
    <m/>
    <m/>
    <m/>
    <m/>
    <m/>
    <m/>
    <m/>
    <m/>
    <m/>
    <m/>
    <m/>
    <m/>
    <x v="0"/>
    <x v="1"/>
    <x v="1"/>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oco probable"/>
    <s v="Probable"/>
    <s v="Probable"/>
    <x v="0"/>
    <s v="operario de contratacion"/>
    <n v="4416"/>
    <n v="10"/>
    <n v="10"/>
    <n v="10"/>
    <n v="10"/>
    <n v="10"/>
    <s v="AUXILIAR DE DEPOSITO"/>
    <n v="9333"/>
    <n v="5"/>
    <n v="5"/>
    <n v="5"/>
    <n v="5"/>
    <n v="5"/>
    <s v="ASISTENTE CONTABLE"/>
    <n v="4311"/>
    <n v="2"/>
    <n v="0"/>
    <n v="0"/>
    <n v="0"/>
    <n v="0"/>
    <m/>
    <m/>
    <m/>
    <m/>
    <m/>
    <m/>
    <m/>
    <m/>
    <m/>
    <m/>
    <m/>
    <m/>
    <m/>
    <m/>
    <x v="0"/>
    <m/>
    <m/>
    <m/>
    <m/>
    <m/>
    <m/>
    <m/>
    <m/>
    <m/>
    <x v="0"/>
    <x v="0"/>
    <x v="0"/>
    <x v="0"/>
    <x v="1"/>
    <x v="1"/>
    <x v="0"/>
    <x v="0"/>
    <m/>
    <x v="0"/>
    <s v="CURSO DE EXCEL"/>
    <s v="Microsoft Excel básico y avanzado"/>
    <s v="ASISTENTE ADMINISTRATIVA"/>
    <n v="3343"/>
    <m/>
    <m/>
    <m/>
    <m/>
    <m/>
    <m/>
    <m/>
    <m/>
    <m/>
    <m/>
    <m/>
    <m/>
    <m/>
    <m/>
    <m/>
    <m/>
    <m/>
    <m/>
    <m/>
    <m/>
    <s v="No"/>
    <m/>
    <m/>
    <m/>
    <m/>
    <m/>
    <x v="0"/>
    <s v="Importante"/>
    <s v="Importante"/>
    <s v="Importante"/>
    <s v="Importante"/>
    <s v="Importante"/>
    <s v="Muy importante"/>
    <s v="Importante"/>
    <s v="Ninguna"/>
    <m/>
    <x v="0"/>
    <x v="2"/>
    <x v="0"/>
    <x v="0"/>
    <x v="0"/>
    <x v="0"/>
    <x v="0"/>
    <x v="0"/>
    <x v="0"/>
    <x v="0"/>
    <x v="0"/>
    <x v="0"/>
    <m/>
    <s v="Jefe / Encargado (no propietario)"/>
    <m/>
    <n v="6"/>
    <n v="13"/>
    <s v="Completo"/>
    <m/>
    <m/>
    <m/>
    <m/>
    <m/>
    <m/>
    <m/>
    <s v="51 y más personas ocupadas"/>
    <s v="51 y más personas ocupadas"/>
    <x v="2"/>
    <s v="Comercio"/>
    <x v="0"/>
    <x v="0"/>
    <x v="1"/>
    <x v="0"/>
    <x v="0"/>
    <x v="0"/>
    <x v="0"/>
    <x v="1"/>
    <x v="0"/>
    <x v="0"/>
    <x v="1"/>
    <x v="0"/>
    <x v="1"/>
    <x v="0"/>
    <x v="0"/>
    <x v="0"/>
    <x v="0"/>
    <x v="1"/>
    <x v="0"/>
    <x v="1"/>
    <x v="1"/>
    <x v="1"/>
    <x v="0"/>
    <x v="0"/>
    <x v="0"/>
    <x v="0"/>
    <x v="0"/>
    <s v="OFIMATICA"/>
    <m/>
    <m/>
    <m/>
    <m/>
    <m/>
    <s v="TIC"/>
    <m/>
    <m/>
    <m/>
    <m/>
    <m/>
    <n v="4.53125"/>
    <x v="1"/>
    <x v="1"/>
    <x v="1"/>
    <x v="0"/>
    <x v="0"/>
    <s v="Total"/>
  </r>
  <r>
    <n v="169405"/>
    <x v="0"/>
    <x v="1"/>
    <s v="Fernando de la Mora"/>
    <n v="68100"/>
    <s v="ACTIVIDADES INMOBILIARIAS"/>
    <s v="Servicio"/>
    <s v="Servicios inmobiliarios"/>
    <s v="Micro (5 a 10 personas ocupadas)"/>
    <n v="17072024"/>
    <n v="17"/>
    <s v="Julio"/>
    <s v="Año Resultado Final"/>
    <n v="13"/>
    <n v="49"/>
    <n v="19072024"/>
    <n v="19"/>
    <s v="Julio"/>
    <s v="Año Resultado Final"/>
    <n v="1999"/>
    <n v="24"/>
    <x v="2"/>
    <s v="ACTIVIDADES INMOBILIARIAS"/>
    <s v="Actividades inmobiliarias realizadas con bienes propios o arrendados"/>
    <s v="Único"/>
    <x v="0"/>
    <m/>
    <m/>
    <n v="5"/>
    <n v="5"/>
    <n v="2"/>
    <n v="3"/>
    <n v="6.7891891891891802"/>
    <n v="10.18378378378377"/>
    <n v="0"/>
    <n v="0"/>
    <n v="0"/>
    <n v="0"/>
    <n v="10.18378378378377"/>
    <n v="0"/>
    <n v="0"/>
    <n v="0"/>
    <n v="6.7891891891891802"/>
    <n v="0"/>
    <n v="0"/>
    <n v="0"/>
    <n v="16.972972972972951"/>
    <n v="5"/>
    <n v="0"/>
    <n v="0"/>
    <n v="0"/>
    <n v="0"/>
    <n v="3"/>
    <n v="0"/>
    <n v="0"/>
    <n v="0"/>
    <n v="2"/>
    <n v="0"/>
    <n v="0"/>
    <n v="0"/>
    <n v="5"/>
    <x v="0"/>
    <m/>
    <m/>
    <x v="1"/>
    <m/>
    <m/>
    <x v="0"/>
    <m/>
    <m/>
    <x v="0"/>
    <m/>
    <m/>
    <x v="0"/>
    <m/>
    <m/>
    <x v="0"/>
    <m/>
    <m/>
    <m/>
    <m/>
    <m/>
    <m/>
    <m/>
    <m/>
    <m/>
    <m/>
    <m/>
    <m/>
    <m/>
    <m/>
    <m/>
    <m/>
    <m/>
    <m/>
    <m/>
    <m/>
    <m/>
    <m/>
    <m/>
    <m/>
    <m/>
    <m/>
    <m/>
    <m/>
    <m/>
    <m/>
    <m/>
    <m/>
    <m/>
    <m/>
    <m/>
    <m/>
    <m/>
    <m/>
    <m/>
    <m/>
    <m/>
    <m/>
    <m/>
    <m/>
    <m/>
    <m/>
    <m/>
    <m/>
    <m/>
    <m/>
    <x v="0"/>
    <x v="0"/>
    <x v="0"/>
    <x v="1"/>
    <x v="0"/>
    <x v="1"/>
    <x v="0"/>
    <x v="1"/>
    <x v="0"/>
    <x v="0"/>
    <x v="1"/>
    <x v="1"/>
    <x v="0"/>
    <m/>
    <m/>
    <m/>
    <m/>
    <m/>
    <m/>
    <m/>
    <m/>
    <m/>
    <m/>
    <s v="Contactos personales del empleador"/>
    <m/>
    <m/>
    <m/>
    <x v="0"/>
    <x v="0"/>
    <x v="0"/>
    <x v="0"/>
    <x v="0"/>
    <x v="0"/>
    <x v="0"/>
    <x v="0"/>
    <x v="1"/>
    <x v="1"/>
    <s v="Ninguna"/>
    <m/>
    <m/>
    <m/>
    <m/>
    <s v="Nuevas contrataciones"/>
    <m/>
    <x v="3"/>
    <m/>
    <m/>
    <x v="1"/>
    <m/>
    <m/>
    <m/>
    <x v="1"/>
    <x v="0"/>
    <x v="1"/>
    <x v="0"/>
    <x v="1"/>
    <x v="1"/>
    <m/>
    <m/>
    <x v="2"/>
    <s v="Poco probable"/>
    <s v="Poco probable"/>
    <s v="Poco probable"/>
    <s v="Probable"/>
    <s v="Poco probable"/>
    <x v="0"/>
    <s v="PORTERO"/>
    <n v="5414"/>
    <n v="2"/>
    <n v="0"/>
    <n v="0"/>
    <n v="0"/>
    <n v="0"/>
    <s v="LIMPIADORA DE EDIFICIOS"/>
    <n v="9112"/>
    <n v="1"/>
    <n v="0"/>
    <n v="0"/>
    <n v="0"/>
    <n v="0"/>
    <m/>
    <m/>
    <m/>
    <m/>
    <m/>
    <m/>
    <m/>
    <m/>
    <m/>
    <m/>
    <m/>
    <m/>
    <m/>
    <m/>
    <m/>
    <m/>
    <m/>
    <m/>
    <m/>
    <m/>
    <m/>
    <x v="0"/>
    <m/>
    <m/>
    <m/>
    <m/>
    <m/>
    <m/>
    <m/>
    <m/>
    <m/>
    <x v="1"/>
    <x v="1"/>
    <x v="0"/>
    <x v="1"/>
    <x v="0"/>
    <x v="0"/>
    <x v="0"/>
    <x v="0"/>
    <m/>
    <x v="0"/>
    <s v="TECNICAS DE ATENCION AL CLIENTE"/>
    <s v="Técnicas de recepción y atención al cliente"/>
    <s v="LIMPIADORA DE EDIFICIOS"/>
    <n v="9112"/>
    <m/>
    <m/>
    <m/>
    <m/>
    <m/>
    <m/>
    <m/>
    <m/>
    <m/>
    <m/>
    <m/>
    <m/>
    <m/>
    <m/>
    <m/>
    <m/>
    <m/>
    <m/>
    <m/>
    <m/>
    <s v="No"/>
    <m/>
    <m/>
    <m/>
    <m/>
    <m/>
    <x v="0"/>
    <s v="Importante"/>
    <s v="Importante"/>
    <s v="Muy importante"/>
    <s v="Muy importante"/>
    <s v="Poco importante"/>
    <s v="Muy importante"/>
    <s v="Muy importante"/>
    <s v="Ninguna"/>
    <m/>
    <x v="2"/>
    <x v="2"/>
    <x v="0"/>
    <x v="0"/>
    <x v="2"/>
    <x v="0"/>
    <x v="1"/>
    <x v="1"/>
    <x v="0"/>
    <x v="1"/>
    <x v="0"/>
    <x v="0"/>
    <m/>
    <s v="Administrador/Contador"/>
    <m/>
    <n v="15"/>
    <n v="7"/>
    <s v="Completo"/>
    <m/>
    <m/>
    <m/>
    <m/>
    <m/>
    <m/>
    <m/>
    <s v="5 a 10 personas ocupadas"/>
    <s v="5 a 10 personas ocupadas"/>
    <x v="0"/>
    <s v="Servicios inmobiliarios"/>
    <x v="0"/>
    <x v="0"/>
    <x v="0"/>
    <x v="0"/>
    <x v="0"/>
    <x v="0"/>
    <x v="0"/>
    <x v="0"/>
    <x v="0"/>
    <x v="0"/>
    <x v="1"/>
    <x v="0"/>
    <x v="0"/>
    <x v="1"/>
    <x v="0"/>
    <x v="0"/>
    <x v="0"/>
    <x v="1"/>
    <x v="0"/>
    <x v="1"/>
    <x v="0"/>
    <x v="1"/>
    <x v="0"/>
    <x v="0"/>
    <x v="0"/>
    <x v="0"/>
    <x v="1"/>
    <s v="ATENCIÓN AL CLIENTE, RECEPCIÓN"/>
    <m/>
    <m/>
    <m/>
    <m/>
    <m/>
    <s v="ADMINISTRACIÓN Y GESTIÓN"/>
    <m/>
    <m/>
    <m/>
    <m/>
    <m/>
    <n v="3.3945945945945901"/>
    <x v="0"/>
    <x v="0"/>
    <x v="0"/>
    <x v="0"/>
    <x v="0"/>
    <s v="Total"/>
  </r>
  <r>
    <n v="169514"/>
    <x v="0"/>
    <x v="1"/>
    <s v="Fernando de la Mora"/>
    <n v="45206"/>
    <s v="SERVICIO DE LAVADO DE VEHICULO"/>
    <s v="Comercio"/>
    <s v="Comercio"/>
    <s v="Micro (5 a 10 personas ocupadas)"/>
    <n v="17072024"/>
    <n v="17"/>
    <s v="Julio"/>
    <s v="Año Resultado Final"/>
    <n v="13"/>
    <n v="19"/>
    <n v="17072024"/>
    <n v="17"/>
    <s v="Julio"/>
    <s v="Año Resultado Final"/>
    <n v="1984"/>
    <n v="39"/>
    <x v="1"/>
    <s v="SERVICIO DE LAVADO DE VEHICULOS"/>
    <s v="Lavaderos de autos"/>
    <s v="Único"/>
    <x v="0"/>
    <m/>
    <m/>
    <n v="6"/>
    <n v="6"/>
    <n v="5"/>
    <n v="1"/>
    <n v="41.422018348623844"/>
    <n v="8.2844036697247692"/>
    <n v="0"/>
    <n v="0"/>
    <n v="16.568807339449538"/>
    <n v="0"/>
    <n v="0"/>
    <n v="16.568807339449538"/>
    <n v="0"/>
    <n v="0"/>
    <n v="16.568807339449538"/>
    <n v="0"/>
    <n v="0"/>
    <n v="0"/>
    <n v="49.706422018348619"/>
    <n v="6"/>
    <n v="0"/>
    <n v="0"/>
    <n v="2"/>
    <n v="0"/>
    <n v="0"/>
    <n v="2"/>
    <n v="0"/>
    <n v="0"/>
    <n v="2"/>
    <n v="0"/>
    <n v="0"/>
    <n v="0"/>
    <n v="6"/>
    <x v="0"/>
    <m/>
    <m/>
    <x v="1"/>
    <m/>
    <m/>
    <x v="0"/>
    <m/>
    <m/>
    <x v="0"/>
    <m/>
    <m/>
    <x v="0"/>
    <m/>
    <m/>
    <x v="0"/>
    <m/>
    <m/>
    <m/>
    <m/>
    <m/>
    <m/>
    <m/>
    <m/>
    <m/>
    <m/>
    <m/>
    <m/>
    <m/>
    <m/>
    <m/>
    <m/>
    <m/>
    <m/>
    <m/>
    <m/>
    <m/>
    <m/>
    <m/>
    <m/>
    <m/>
    <m/>
    <m/>
    <m/>
    <m/>
    <m/>
    <m/>
    <m/>
    <m/>
    <m/>
    <m/>
    <m/>
    <m/>
    <m/>
    <m/>
    <m/>
    <m/>
    <m/>
    <m/>
    <m/>
    <m/>
    <m/>
    <m/>
    <m/>
    <m/>
    <m/>
    <x v="0"/>
    <x v="0"/>
    <x v="0"/>
    <x v="1"/>
    <x v="1"/>
    <x v="1"/>
    <x v="0"/>
    <x v="0"/>
    <x v="0"/>
    <x v="0"/>
    <x v="1"/>
    <x v="1"/>
    <x v="0"/>
    <m/>
    <m/>
    <m/>
    <m/>
    <m/>
    <m/>
    <s v="Recomendaciones de trabajadores de la empresa u otros actores"/>
    <m/>
    <m/>
    <m/>
    <m/>
    <m/>
    <m/>
    <m/>
    <x v="0"/>
    <x v="0"/>
    <x v="0"/>
    <x v="2"/>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1"/>
    <x v="1"/>
    <x v="1"/>
    <x v="0"/>
    <x v="0"/>
    <x v="0"/>
    <x v="1"/>
    <m/>
    <x v="0"/>
    <s v="UTILIZACION DE PRODUCTOS QUIMICOS PARA LAVADO DE VEHICULOS"/>
    <s v="OTROS"/>
    <s v="LAVADERO DE AUTOS"/>
    <n v="9122"/>
    <m/>
    <m/>
    <m/>
    <m/>
    <m/>
    <m/>
    <m/>
    <m/>
    <m/>
    <m/>
    <m/>
    <m/>
    <m/>
    <m/>
    <m/>
    <m/>
    <m/>
    <m/>
    <m/>
    <m/>
    <s v="No"/>
    <m/>
    <m/>
    <m/>
    <m/>
    <m/>
    <x v="0"/>
    <s v="Muy importante"/>
    <s v="Importante"/>
    <s v="Importante"/>
    <s v="Importante"/>
    <s v="Importante"/>
    <s v="Importante"/>
    <s v="Importante"/>
    <s v="Ninguna"/>
    <m/>
    <x v="0"/>
    <x v="2"/>
    <x v="0"/>
    <x v="0"/>
    <x v="2"/>
    <x v="0"/>
    <x v="0"/>
    <x v="0"/>
    <x v="0"/>
    <x v="1"/>
    <x v="0"/>
    <x v="0"/>
    <m/>
    <s v="Dueño o propietario"/>
    <m/>
    <n v="14"/>
    <n v="17"/>
    <s v="Completo"/>
    <m/>
    <m/>
    <m/>
    <m/>
    <m/>
    <m/>
    <m/>
    <s v="5 a 10 personas ocupadas"/>
    <s v="5 a 10 personas ocupadas"/>
    <x v="2"/>
    <s v="Comercio"/>
    <x v="0"/>
    <x v="0"/>
    <x v="0"/>
    <x v="0"/>
    <x v="0"/>
    <x v="0"/>
    <x v="0"/>
    <x v="0"/>
    <x v="0"/>
    <x v="0"/>
    <x v="1"/>
    <x v="0"/>
    <x v="0"/>
    <x v="0"/>
    <x v="0"/>
    <x v="0"/>
    <x v="0"/>
    <x v="0"/>
    <x v="0"/>
    <x v="1"/>
    <x v="0"/>
    <x v="1"/>
    <x v="0"/>
    <x v="0"/>
    <x v="0"/>
    <x v="0"/>
    <x v="1"/>
    <s v="LAVADO DE VEHICULOS"/>
    <m/>
    <m/>
    <m/>
    <m/>
    <m/>
    <s v="AUTOMOTORES"/>
    <m/>
    <m/>
    <m/>
    <m/>
    <m/>
    <n v="8.2844036697247692"/>
    <x v="0"/>
    <x v="0"/>
    <x v="1"/>
    <x v="2"/>
    <x v="0"/>
    <s v="Total"/>
  </r>
  <r>
    <n v="169593"/>
    <x v="0"/>
    <x v="1"/>
    <s v="Fernando de la Mora"/>
    <n v="21001"/>
    <s v="FABRICACION DE MEDICAMENTOS DE USO HUMANO"/>
    <s v="Industria"/>
    <s v="Manufactura"/>
    <s v="Grandes (con 51 o más personas ocupadas)"/>
    <n v="13062024"/>
    <n v="13"/>
    <s v="Junio"/>
    <s v="Año Resultado Final"/>
    <n v="10"/>
    <n v="40"/>
    <n v="18062024"/>
    <n v="18"/>
    <s v="Junio"/>
    <s v="Año Resultado Final"/>
    <n v="1973"/>
    <n v="50"/>
    <x v="1"/>
    <s v="FABRICACION DE MEDICAMENTOS DE USO HUMANO"/>
    <s v="Fabricación de medicamentos de uso humano"/>
    <s v="Oficina administrativa"/>
    <x v="1"/>
    <n v="6"/>
    <n v="3"/>
    <n v="899"/>
    <n v="799"/>
    <n v="503"/>
    <n v="296"/>
    <n v="503"/>
    <n v="296"/>
    <n v="0"/>
    <n v="0"/>
    <n v="2"/>
    <n v="0"/>
    <n v="469"/>
    <n v="0"/>
    <n v="29"/>
    <n v="0"/>
    <n v="299"/>
    <n v="0"/>
    <n v="0"/>
    <n v="0"/>
    <n v="799"/>
    <n v="799"/>
    <n v="0"/>
    <n v="0"/>
    <n v="2"/>
    <n v="0"/>
    <n v="469"/>
    <n v="0"/>
    <n v="29"/>
    <n v="0"/>
    <n v="299"/>
    <n v="0"/>
    <n v="0"/>
    <n v="0"/>
    <n v="799"/>
    <x v="0"/>
    <m/>
    <m/>
    <x v="1"/>
    <m/>
    <m/>
    <x v="0"/>
    <m/>
    <m/>
    <x v="0"/>
    <m/>
    <m/>
    <x v="0"/>
    <m/>
    <m/>
    <x v="1"/>
    <m/>
    <n v="2433"/>
    <s v="AGENTE DE PROMOCION MEDICA"/>
    <s v="Sí"/>
    <s v="Sí"/>
    <s v="Sí"/>
    <n v="8131"/>
    <s v="OPERARIOS DE PRODUCCION"/>
    <s v="Sí"/>
    <s v="No"/>
    <s v="Sí"/>
    <n v="2433"/>
    <s v="AGENTE DE PROMOCION EN FARMACIAS"/>
    <s v="Sí"/>
    <s v="Sí"/>
    <s v="Candidatos sin capacitación o habilidades técnicas necesarios"/>
    <m/>
    <m/>
    <m/>
    <s v="Candidatos que no aceptaron las condiciones laborales ofrecidas (ubicación, horario, remuneración)"/>
    <m/>
    <m/>
    <m/>
    <m/>
    <m/>
    <m/>
    <m/>
    <m/>
    <m/>
    <m/>
    <m/>
    <m/>
    <s v="Candidatos sin habilidades blandas o socioemocionales (proactividad, actitud de aprendizaje, compromiso, entre otros)"/>
    <m/>
    <s v="Candidatos con falt de experiencia laboral"/>
    <s v="Candidatos que no aceptaron las condiciones laborales ofrecidas (ubicación, horario, remuneración)"/>
    <m/>
    <m/>
    <m/>
    <m/>
    <s v="Capacitar a los trabajadores actuales para que puedan cumplir funciones que estaban asignadas a esa vacante"/>
    <m/>
    <m/>
    <m/>
    <m/>
    <m/>
    <s v="Aumentar los esfuerzos en el reclutamiento (más divulgación de la vacante, más bolsas de empleo)"/>
    <m/>
    <m/>
    <m/>
    <x v="1"/>
    <x v="1"/>
    <x v="0"/>
    <x v="0"/>
    <x v="1"/>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s v="Ferias de empleo"/>
    <m/>
    <s v="Contactos personales del empleador"/>
    <s v="Banco de currículos de la empresa"/>
    <m/>
    <m/>
    <x v="0"/>
    <x v="0"/>
    <x v="0"/>
    <x v="1"/>
    <x v="0"/>
    <x v="1"/>
    <x v="0"/>
    <x v="0"/>
    <x v="2"/>
    <x v="0"/>
    <s v="Ninguna"/>
    <m/>
    <m/>
    <m/>
    <m/>
    <m/>
    <m/>
    <x v="1"/>
    <m/>
    <m/>
    <x v="1"/>
    <s v="Transformación de competencia"/>
    <m/>
    <m/>
    <x v="0"/>
    <x v="0"/>
    <x v="1"/>
    <x v="0"/>
    <x v="0"/>
    <x v="0"/>
    <m/>
    <m/>
    <x v="2"/>
    <s v="Poco probable"/>
    <s v="Poco probable"/>
    <s v="Probable"/>
    <s v="Probable"/>
    <s v="Muy probable"/>
    <x v="0"/>
    <s v="OPERARIOS DE PRODUCCION DE MEDICAMENTOS"/>
    <n v="8131"/>
    <n v="5"/>
    <n v="5"/>
    <n v="5"/>
    <n v="5"/>
    <n v="5"/>
    <s v="AGENTE DE PROMOCION EN FARMACIA"/>
    <n v="2433"/>
    <n v="5"/>
    <n v="5"/>
    <n v="5"/>
    <n v="5"/>
    <n v="5"/>
    <s v="MAQUINISTA DE PRODUCCION DE MEDICAMENTOS"/>
    <n v="8131"/>
    <n v="5"/>
    <n v="2"/>
    <n v="2"/>
    <n v="2"/>
    <n v="2"/>
    <s v="VISITADOR MEDICO"/>
    <n v="2433"/>
    <n v="150"/>
    <n v="150"/>
    <n v="180"/>
    <n v="180"/>
    <n v="180"/>
    <m/>
    <m/>
    <m/>
    <m/>
    <m/>
    <m/>
    <m/>
    <x v="0"/>
    <m/>
    <m/>
    <m/>
    <m/>
    <m/>
    <m/>
    <m/>
    <m/>
    <m/>
    <x v="1"/>
    <x v="1"/>
    <x v="1"/>
    <x v="1"/>
    <x v="0"/>
    <x v="0"/>
    <x v="0"/>
    <x v="1"/>
    <m/>
    <x v="0"/>
    <s v="SEGURIDAD INDUSTRIAL Y SALUD OCUPACIONAL"/>
    <s v="Seguridad industrial y salud ocupacional"/>
    <s v="OPERARIOS DE PRODUCCION DE BETALACTAMICOS"/>
    <n v="8131"/>
    <s v="MANEJO Y GESTION DE VENTAS"/>
    <s v="Técnicas de ventas"/>
    <s v="AGENTE DE PROMOCION FARMACEUTICA"/>
    <n v="2433"/>
    <s v="GESTION DE RIESGOS LABORALES"/>
    <s v="Seguridad industrial y salud ocupacional"/>
    <s v="MAQUINISTA DE PRODUCCION DE MEDICAMENTOS"/>
    <n v="8131"/>
    <m/>
    <m/>
    <m/>
    <m/>
    <m/>
    <m/>
    <m/>
    <m/>
    <m/>
    <m/>
    <m/>
    <m/>
    <s v="Si"/>
    <s v="Si"/>
    <s v="No"/>
    <m/>
    <m/>
    <m/>
    <x v="3"/>
    <s v="Muy importante"/>
    <s v="Importante"/>
    <s v="Importante"/>
    <s v="Muy importante"/>
    <s v="Muy importante"/>
    <s v="Muy importante"/>
    <s v="Muy importante"/>
    <s v="Ninguna"/>
    <m/>
    <x v="0"/>
    <x v="2"/>
    <x v="0"/>
    <x v="1"/>
    <x v="0"/>
    <x v="0"/>
    <x v="0"/>
    <x v="0"/>
    <x v="0"/>
    <x v="0"/>
    <x v="0"/>
    <x v="0"/>
    <m/>
    <s v="Jefe / Encargado (no propietario)"/>
    <m/>
    <n v="18"/>
    <n v="32"/>
    <s v="Completo"/>
    <m/>
    <m/>
    <m/>
    <m/>
    <m/>
    <m/>
    <m/>
    <s v="51 y más personas ocupadas"/>
    <s v="51 y más personas ocupadas"/>
    <x v="1"/>
    <s v="Manufactura"/>
    <x v="0"/>
    <x v="1"/>
    <x v="0"/>
    <x v="0"/>
    <x v="0"/>
    <x v="0"/>
    <x v="0"/>
    <x v="1"/>
    <x v="0"/>
    <x v="0"/>
    <x v="0"/>
    <x v="0"/>
    <x v="0"/>
    <x v="0"/>
    <x v="0"/>
    <x v="0"/>
    <x v="1"/>
    <x v="0"/>
    <x v="0"/>
    <x v="0"/>
    <x v="0"/>
    <x v="1"/>
    <x v="0"/>
    <x v="0"/>
    <x v="0"/>
    <x v="1"/>
    <x v="0"/>
    <s v="SALUD Y SEGURIDAD OCUPACIONAL"/>
    <s v="VENTA"/>
    <s v="SALUD Y SEGURIDAD OCUPACIONAL"/>
    <m/>
    <m/>
    <m/>
    <s v="SALUD Y SEGURIDAD OCUPACIONAL"/>
    <s v="ADMINISTRACIÓN Y GESTIÓN"/>
    <s v="SALUD Y SEGURIDAD OCUPACIONAL"/>
    <m/>
    <m/>
    <m/>
    <n v="1"/>
    <x v="1"/>
    <x v="2"/>
    <x v="0"/>
    <x v="2"/>
    <x v="0"/>
    <s v="Total"/>
  </r>
  <r>
    <n v="169705"/>
    <x v="0"/>
    <x v="1"/>
    <s v="Fernando de la Mora"/>
    <n v="46301"/>
    <s v="COMERCIO AL POR MAYOR DE CARNE DE POLLO"/>
    <s v="Comercio"/>
    <s v="Comercio"/>
    <s v="Pequeñas (11 a 30 personas ocupadas)"/>
    <n v="15072024"/>
    <n v="15"/>
    <s v="Julio"/>
    <s v="Año Resultado Final"/>
    <n v="18"/>
    <n v="17"/>
    <n v="19072024"/>
    <n v="19"/>
    <s v="Julio"/>
    <s v="Año Resultado Final"/>
    <n v="1992"/>
    <n v="31"/>
    <x v="1"/>
    <s v="COMERCIO AL POR MAYOR DE CARNE DE POLLO"/>
    <s v="Comercio al por mayor de carne, menudencias y productos derivados"/>
    <s v="Oficina administrativa"/>
    <x v="1"/>
    <n v="4"/>
    <n v="2"/>
    <n v="28"/>
    <n v="8"/>
    <n v="4"/>
    <n v="4"/>
    <n v="50.604651162790802"/>
    <n v="50.604651162790802"/>
    <n v="0"/>
    <n v="0"/>
    <n v="0"/>
    <n v="0"/>
    <n v="25.302325581395401"/>
    <n v="0"/>
    <n v="0"/>
    <n v="0"/>
    <n v="63.255813953488499"/>
    <n v="0"/>
    <n v="0"/>
    <n v="12.6511627906977"/>
    <n v="101.2093023255816"/>
    <n v="8"/>
    <n v="0"/>
    <n v="0"/>
    <n v="0"/>
    <n v="0"/>
    <n v="2"/>
    <n v="0"/>
    <n v="0"/>
    <n v="0"/>
    <n v="5"/>
    <n v="0"/>
    <n v="0"/>
    <n v="1"/>
    <n v="8"/>
    <x v="0"/>
    <m/>
    <m/>
    <x v="1"/>
    <m/>
    <m/>
    <x v="0"/>
    <m/>
    <m/>
    <x v="0"/>
    <m/>
    <m/>
    <x v="0"/>
    <m/>
    <m/>
    <x v="0"/>
    <m/>
    <m/>
    <m/>
    <m/>
    <m/>
    <m/>
    <m/>
    <m/>
    <m/>
    <m/>
    <m/>
    <m/>
    <m/>
    <m/>
    <m/>
    <m/>
    <m/>
    <m/>
    <m/>
    <m/>
    <m/>
    <m/>
    <m/>
    <m/>
    <m/>
    <m/>
    <m/>
    <m/>
    <m/>
    <m/>
    <m/>
    <m/>
    <m/>
    <m/>
    <m/>
    <m/>
    <m/>
    <m/>
    <m/>
    <m/>
    <m/>
    <m/>
    <m/>
    <m/>
    <m/>
    <m/>
    <m/>
    <m/>
    <m/>
    <m/>
    <x v="1"/>
    <x v="0"/>
    <x v="0"/>
    <x v="1"/>
    <x v="0"/>
    <x v="1"/>
    <x v="0"/>
    <x v="1"/>
    <x v="0"/>
    <x v="0"/>
    <x v="0"/>
    <x v="1"/>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robable"/>
    <s v="Poco probable"/>
    <s v="Probable"/>
    <s v="Probable"/>
    <s v="Probable"/>
    <x v="2"/>
    <m/>
    <m/>
    <m/>
    <m/>
    <m/>
    <m/>
    <m/>
    <m/>
    <m/>
    <m/>
    <m/>
    <m/>
    <m/>
    <m/>
    <m/>
    <m/>
    <m/>
    <m/>
    <m/>
    <m/>
    <m/>
    <m/>
    <m/>
    <m/>
    <m/>
    <m/>
    <m/>
    <m/>
    <m/>
    <m/>
    <m/>
    <m/>
    <m/>
    <m/>
    <m/>
    <x v="0"/>
    <m/>
    <m/>
    <m/>
    <m/>
    <m/>
    <m/>
    <m/>
    <m/>
    <m/>
    <x v="0"/>
    <x v="0"/>
    <x v="1"/>
    <x v="1"/>
    <x v="0"/>
    <x v="0"/>
    <x v="0"/>
    <x v="0"/>
    <m/>
    <x v="0"/>
    <s v="HABILIDADES DE VENTAS"/>
    <s v="Técnicas de ventas"/>
    <s v="CHOFER REPARTIDOR"/>
    <n v="8332"/>
    <s v="HABILIDADES DE VENTAS"/>
    <s v="Técnicas de ventas"/>
    <s v="VENDEDOR DE SALON"/>
    <n v="5223"/>
    <s v="CAPACITACION EN MANIPULACION DE MERCADERIAS"/>
    <s v="OTROS"/>
    <s v="OPERARIOS DE DISTRIBUCION"/>
    <n v="9333"/>
    <s v="PREVENCION DE EVENTOS ACCIDENTALES"/>
    <s v="Seguridad industrial y salud ocupacional"/>
    <s v="OPERARIOS DE ACOPIO"/>
    <n v="9333"/>
    <m/>
    <m/>
    <m/>
    <m/>
    <m/>
    <m/>
    <m/>
    <m/>
    <s v="Si"/>
    <s v="Si"/>
    <s v="Si"/>
    <s v="No"/>
    <m/>
    <m/>
    <x v="0"/>
    <s v="Importante"/>
    <s v="Poco importante"/>
    <s v="Poco importante"/>
    <s v="Importante"/>
    <s v="Muy importante"/>
    <s v="Muy importante"/>
    <s v="Muy importante"/>
    <s v="Ninguna"/>
    <m/>
    <x v="2"/>
    <x v="2"/>
    <x v="0"/>
    <x v="0"/>
    <x v="0"/>
    <x v="0"/>
    <x v="1"/>
    <x v="1"/>
    <x v="1"/>
    <x v="1"/>
    <x v="1"/>
    <x v="0"/>
    <m/>
    <s v="Dueño o propietario"/>
    <m/>
    <n v="17"/>
    <n v="14"/>
    <s v="Completo"/>
    <m/>
    <m/>
    <m/>
    <m/>
    <m/>
    <m/>
    <m/>
    <s v="11 a 30 personas ocupadas"/>
    <s v="5 a 10 personas ocupadas"/>
    <x v="2"/>
    <s v="Comercio"/>
    <x v="0"/>
    <x v="0"/>
    <x v="0"/>
    <x v="0"/>
    <x v="0"/>
    <x v="0"/>
    <x v="0"/>
    <x v="0"/>
    <x v="0"/>
    <x v="0"/>
    <x v="1"/>
    <x v="0"/>
    <x v="0"/>
    <x v="0"/>
    <x v="0"/>
    <x v="0"/>
    <x v="0"/>
    <x v="0"/>
    <x v="0"/>
    <x v="1"/>
    <x v="0"/>
    <x v="1"/>
    <x v="1"/>
    <x v="0"/>
    <x v="0"/>
    <x v="1"/>
    <x v="1"/>
    <s v="VENTA"/>
    <s v="VENTA"/>
    <s v="MANIPULACION DE ALIMENTOS"/>
    <s v="SALUD Y SEGURIDAD OCUPACIONAL"/>
    <m/>
    <m/>
    <s v="ADMINISTRACIÓN Y GESTIÓN"/>
    <s v="ADMINISTRACIÓN Y GESTIÓN"/>
    <s v="ALIMENTOS"/>
    <s v="SALUD Y SEGURIDAD OCUPACIONAL"/>
    <m/>
    <m/>
    <n v="12.6511627906977"/>
    <x v="0"/>
    <x v="0"/>
    <x v="1"/>
    <x v="0"/>
    <x v="0"/>
    <s v="Total"/>
  </r>
  <r>
    <n v="169834"/>
    <x v="0"/>
    <x v="1"/>
    <s v="Fernando de la Mora"/>
    <n v="20931"/>
    <s v="FABRICACION DE PRODUCTOS DE LIMPIEZA"/>
    <s v="Industria"/>
    <s v="Manufactura"/>
    <s v="Grandes (con 51 o más personas ocupadas)"/>
    <n v="12072024"/>
    <n v="12"/>
    <s v="Julio"/>
    <s v="Año Resultado Final"/>
    <n v="9"/>
    <n v="56"/>
    <n v="12072024"/>
    <n v="12"/>
    <s v="Julio"/>
    <s v="Año Resultado Final"/>
    <n v="1949"/>
    <n v="74"/>
    <x v="1"/>
    <s v="FABRICACION DE PRODUCTOS DE LIMPIEZA"/>
    <s v="Fabricación de jabones, detergentes y preparados de limpieza"/>
    <s v="Oficina administrativa"/>
    <x v="1"/>
    <n v="2"/>
    <n v="2"/>
    <n v="239"/>
    <n v="239"/>
    <n v="206"/>
    <n v="33"/>
    <n v="556.96296296296225"/>
    <n v="89.222222222222101"/>
    <n v="0"/>
    <n v="0"/>
    <n v="0"/>
    <n v="0"/>
    <n v="256.85185185185151"/>
    <n v="0"/>
    <n v="10.814814814814801"/>
    <n v="0"/>
    <n v="224.40740740740711"/>
    <n v="154.11111111111092"/>
    <n v="0"/>
    <n v="0"/>
    <n v="646.18518518518431"/>
    <n v="239"/>
    <n v="0"/>
    <n v="0"/>
    <n v="0"/>
    <n v="0"/>
    <n v="95"/>
    <n v="0"/>
    <n v="4"/>
    <n v="0"/>
    <n v="83"/>
    <n v="57"/>
    <n v="0"/>
    <n v="0"/>
    <n v="239"/>
    <x v="0"/>
    <m/>
    <m/>
    <x v="1"/>
    <m/>
    <m/>
    <x v="0"/>
    <m/>
    <m/>
    <x v="0"/>
    <m/>
    <m/>
    <x v="0"/>
    <m/>
    <m/>
    <x v="1"/>
    <m/>
    <n v="8131"/>
    <s v="OPERARIOS DE PRODUCCION"/>
    <s v="Sí"/>
    <s v="Sí"/>
    <s v="Sí"/>
    <n v="8332"/>
    <s v="CHOFER REPARTIDOR DE PRODUCTOS DE LIMPIEZA"/>
    <s v="Sí"/>
    <s v="Sí"/>
    <s v="No"/>
    <m/>
    <m/>
    <m/>
    <m/>
    <s v="Candidatos sin capacitación o habilidades técnicas necesarios"/>
    <m/>
    <s v="Candidato sin licencias, certificados orequisitos legales requeridos para ejercer la ocupación"/>
    <s v="Candidatos con falt de experiencia laboral"/>
    <m/>
    <m/>
    <m/>
    <m/>
    <m/>
    <m/>
    <s v="Candidato sin licencias, certificados orequisitos legales requeridos para ejercer la ocupación"/>
    <m/>
    <m/>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1"/>
    <x v="0"/>
    <x v="0"/>
    <x v="0"/>
    <x v="0"/>
    <x v="0"/>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s v="Avisos en las inmediaciones de la empresa"/>
    <s v="Contactos personales del empleador"/>
    <s v="Banco de currículos de la empresa"/>
    <m/>
    <m/>
    <x v="0"/>
    <x v="0"/>
    <x v="0"/>
    <x v="1"/>
    <x v="0"/>
    <x v="1"/>
    <x v="0"/>
    <x v="0"/>
    <x v="1"/>
    <x v="1"/>
    <s v="Ninguna"/>
    <m/>
    <m/>
    <m/>
    <m/>
    <m/>
    <m/>
    <x v="1"/>
    <m/>
    <m/>
    <x v="1"/>
    <m/>
    <m/>
    <m/>
    <x v="1"/>
    <x v="1"/>
    <x v="1"/>
    <x v="1"/>
    <x v="1"/>
    <x v="1"/>
    <m/>
    <m/>
    <x v="2"/>
    <s v="Poco probable"/>
    <s v="Poco probable"/>
    <s v="Poco probable"/>
    <s v="Probable"/>
    <s v="Muy probable"/>
    <x v="2"/>
    <m/>
    <m/>
    <m/>
    <m/>
    <m/>
    <m/>
    <m/>
    <m/>
    <m/>
    <m/>
    <m/>
    <m/>
    <m/>
    <m/>
    <m/>
    <m/>
    <m/>
    <m/>
    <m/>
    <m/>
    <m/>
    <m/>
    <m/>
    <m/>
    <m/>
    <m/>
    <m/>
    <m/>
    <m/>
    <m/>
    <m/>
    <m/>
    <m/>
    <m/>
    <m/>
    <x v="0"/>
    <m/>
    <m/>
    <m/>
    <m/>
    <m/>
    <m/>
    <m/>
    <m/>
    <m/>
    <x v="0"/>
    <x v="0"/>
    <x v="0"/>
    <x v="1"/>
    <x v="0"/>
    <x v="1"/>
    <x v="0"/>
    <x v="0"/>
    <m/>
    <x v="0"/>
    <s v="MANEJO Y USO DE EQUIPOS DE PROTECCION PARA MANIPULACION DE PRODUCTOS QUIMICOS"/>
    <s v="Seguridad industrial y salud ocupacional"/>
    <s v="OPERARIOS DE FABRICA"/>
    <n v="8131"/>
    <s v="PREVENCION EN MANEJO DEFENSIVO Y CUIDADO DEL VEHICULO"/>
    <s v="Conducción de vehículos"/>
    <s v="CHOFER REPARTIDOR DE PRODUCTOS DE LIMPIEZA"/>
    <n v="8332"/>
    <m/>
    <m/>
    <m/>
    <m/>
    <m/>
    <m/>
    <m/>
    <m/>
    <m/>
    <m/>
    <m/>
    <m/>
    <m/>
    <m/>
    <m/>
    <m/>
    <s v="Si"/>
    <s v="No"/>
    <m/>
    <m/>
    <m/>
    <m/>
    <x v="1"/>
    <s v="Importante"/>
    <s v="Importante"/>
    <s v="Muy importante"/>
    <s v="Muy importante"/>
    <s v="Importante"/>
    <s v="Muy importante"/>
    <s v="Muy importante"/>
    <s v="Ninguna"/>
    <m/>
    <x v="0"/>
    <x v="2"/>
    <x v="0"/>
    <x v="0"/>
    <x v="0"/>
    <x v="0"/>
    <x v="0"/>
    <x v="0"/>
    <x v="0"/>
    <x v="0"/>
    <x v="0"/>
    <x v="0"/>
    <m/>
    <s v="Otro"/>
    <s v="COORDINADOR ADMINISTRATIVO"/>
    <n v="10"/>
    <n v="45"/>
    <s v="Completo"/>
    <m/>
    <m/>
    <m/>
    <m/>
    <m/>
    <m/>
    <m/>
    <s v="51 y más personas ocupadas"/>
    <s v="51 y más personas ocupadas"/>
    <x v="1"/>
    <s v="Manufactura"/>
    <x v="0"/>
    <x v="0"/>
    <x v="0"/>
    <x v="0"/>
    <x v="0"/>
    <x v="0"/>
    <x v="0"/>
    <x v="1"/>
    <x v="0"/>
    <x v="0"/>
    <x v="1"/>
    <x v="0"/>
    <x v="0"/>
    <x v="0"/>
    <x v="0"/>
    <x v="0"/>
    <x v="0"/>
    <x v="0"/>
    <x v="0"/>
    <x v="1"/>
    <x v="0"/>
    <x v="1"/>
    <x v="0"/>
    <x v="0"/>
    <x v="0"/>
    <x v="1"/>
    <x v="0"/>
    <s v="QUIMICA"/>
    <s v="TRANSPORTE Y LOGISTICA"/>
    <m/>
    <m/>
    <m/>
    <m/>
    <s v="QUIMICA"/>
    <s v="TRANSPORTE Y LOGISTICA"/>
    <m/>
    <m/>
    <m/>
    <m/>
    <n v="2.7037037037037002"/>
    <x v="1"/>
    <x v="2"/>
    <x v="1"/>
    <x v="0"/>
    <x v="0"/>
    <s v="Total"/>
  </r>
  <r>
    <n v="169936"/>
    <x v="0"/>
    <x v="1"/>
    <s v="Fernando de la Mora"/>
    <n v="70201"/>
    <s v="SERVICIOS DE ASESORAMIENTO A EMPRESAS"/>
    <s v="Servicio"/>
    <s v="Servicios a las empresas"/>
    <s v="Pequeñas (11 a 30 personas ocupadas)"/>
    <n v="11062024"/>
    <n v="11"/>
    <s v="Junio"/>
    <s v="Año Resultado Final"/>
    <n v="8"/>
    <n v="18"/>
    <n v="11062024"/>
    <n v="11"/>
    <s v="Junio"/>
    <s v="Año Resultado Final"/>
    <n v="1968"/>
    <n v="55"/>
    <x v="1"/>
    <s v="ACTIVIDADES INMOBILIARIAS"/>
    <s v="Actividades inmobiliarias realizadas con bienes propios o arrendados"/>
    <s v="Único"/>
    <x v="0"/>
    <m/>
    <m/>
    <n v="5"/>
    <n v="5"/>
    <n v="4"/>
    <n v="1"/>
    <n v="13.57837837837836"/>
    <n v="3.3945945945945901"/>
    <n v="0"/>
    <n v="0"/>
    <n v="0"/>
    <n v="0"/>
    <n v="13.57837837837836"/>
    <n v="0"/>
    <n v="0"/>
    <n v="0"/>
    <n v="3.3945945945945901"/>
    <n v="0"/>
    <n v="0"/>
    <n v="0"/>
    <n v="16.972972972972951"/>
    <n v="5"/>
    <n v="0"/>
    <n v="0"/>
    <n v="0"/>
    <n v="0"/>
    <n v="4"/>
    <n v="0"/>
    <n v="0"/>
    <n v="0"/>
    <n v="1"/>
    <n v="0"/>
    <n v="0"/>
    <n v="0"/>
    <n v="5"/>
    <x v="0"/>
    <m/>
    <m/>
    <x v="1"/>
    <m/>
    <m/>
    <x v="0"/>
    <m/>
    <m/>
    <x v="0"/>
    <m/>
    <m/>
    <x v="0"/>
    <m/>
    <m/>
    <x v="0"/>
    <m/>
    <m/>
    <m/>
    <m/>
    <m/>
    <m/>
    <m/>
    <m/>
    <m/>
    <m/>
    <m/>
    <m/>
    <m/>
    <m/>
    <m/>
    <m/>
    <m/>
    <m/>
    <m/>
    <m/>
    <m/>
    <m/>
    <m/>
    <m/>
    <m/>
    <m/>
    <m/>
    <m/>
    <m/>
    <m/>
    <m/>
    <m/>
    <m/>
    <m/>
    <m/>
    <m/>
    <m/>
    <m/>
    <m/>
    <m/>
    <m/>
    <m/>
    <m/>
    <m/>
    <m/>
    <m/>
    <m/>
    <m/>
    <m/>
    <m/>
    <x v="1"/>
    <x v="0"/>
    <x v="1"/>
    <x v="0"/>
    <x v="1"/>
    <x v="1"/>
    <x v="0"/>
    <x v="1"/>
    <x v="1"/>
    <x v="0"/>
    <x v="0"/>
    <x v="1"/>
    <x v="0"/>
    <m/>
    <m/>
    <m/>
    <m/>
    <m/>
    <m/>
    <s v="Recomendaciones de trabajadores de la empresa u otros actores"/>
    <m/>
    <m/>
    <m/>
    <s v="Contactos personales del empleador"/>
    <m/>
    <m/>
    <m/>
    <x v="0"/>
    <x v="0"/>
    <x v="0"/>
    <x v="2"/>
    <x v="2"/>
    <x v="2"/>
    <x v="2"/>
    <x v="0"/>
    <x v="0"/>
    <x v="0"/>
    <s v="Ninguna"/>
    <m/>
    <m/>
    <m/>
    <m/>
    <m/>
    <m/>
    <x v="1"/>
    <s v="Transformación de competencia"/>
    <m/>
    <x v="0"/>
    <s v="Transformación de competencia"/>
    <m/>
    <m/>
    <x v="1"/>
    <x v="0"/>
    <x v="1"/>
    <x v="0"/>
    <x v="1"/>
    <x v="0"/>
    <m/>
    <m/>
    <x v="0"/>
    <s v="Poco probable"/>
    <s v="Poco probable"/>
    <s v="Poco probable"/>
    <s v="Poco probable"/>
    <s v="Muy probable"/>
    <x v="2"/>
    <m/>
    <m/>
    <m/>
    <m/>
    <m/>
    <m/>
    <m/>
    <m/>
    <m/>
    <m/>
    <m/>
    <m/>
    <m/>
    <m/>
    <m/>
    <m/>
    <m/>
    <m/>
    <m/>
    <m/>
    <m/>
    <m/>
    <m/>
    <m/>
    <m/>
    <m/>
    <m/>
    <m/>
    <m/>
    <m/>
    <m/>
    <m/>
    <m/>
    <m/>
    <m/>
    <x v="0"/>
    <m/>
    <m/>
    <m/>
    <m/>
    <m/>
    <m/>
    <m/>
    <m/>
    <m/>
    <x v="1"/>
    <x v="0"/>
    <x v="1"/>
    <x v="0"/>
    <x v="1"/>
    <x v="0"/>
    <x v="0"/>
    <x v="0"/>
    <m/>
    <x v="0"/>
    <s v="USO DE UNIDADES DE HERRAMIENTAS INFORMATICAS"/>
    <s v="Herramientas digitales para la gestión y productividad"/>
    <s v="AUXILIAR ADMINISTRATIVO"/>
    <n v="4419"/>
    <m/>
    <m/>
    <m/>
    <m/>
    <m/>
    <m/>
    <m/>
    <m/>
    <m/>
    <m/>
    <m/>
    <m/>
    <m/>
    <m/>
    <m/>
    <m/>
    <m/>
    <m/>
    <m/>
    <m/>
    <s v="No"/>
    <m/>
    <m/>
    <m/>
    <m/>
    <m/>
    <x v="3"/>
    <s v="Muy importante"/>
    <s v="Muy importante"/>
    <s v="Muy importante"/>
    <s v="Muy importante"/>
    <s v="Muy importante"/>
    <s v="Muy importante"/>
    <s v="Muy importante"/>
    <s v="Ninguna"/>
    <m/>
    <x v="0"/>
    <x v="2"/>
    <x v="0"/>
    <x v="0"/>
    <x v="2"/>
    <x v="0"/>
    <x v="0"/>
    <x v="1"/>
    <x v="1"/>
    <x v="0"/>
    <x v="0"/>
    <x v="0"/>
    <m/>
    <s v="Otro"/>
    <s v="AUXULIAR AMINISTRATIVO"/>
    <n v="8"/>
    <n v="38"/>
    <s v="Completo"/>
    <m/>
    <m/>
    <m/>
    <m/>
    <m/>
    <m/>
    <m/>
    <s v="5 a 10 personas ocupadas"/>
    <s v="5 a 10 personas ocupadas"/>
    <x v="0"/>
    <s v="Servicios inmobiliarios"/>
    <x v="0"/>
    <x v="0"/>
    <x v="0"/>
    <x v="0"/>
    <x v="0"/>
    <x v="0"/>
    <x v="0"/>
    <x v="0"/>
    <x v="0"/>
    <x v="0"/>
    <x v="1"/>
    <x v="0"/>
    <x v="0"/>
    <x v="0"/>
    <x v="0"/>
    <x v="0"/>
    <x v="0"/>
    <x v="0"/>
    <x v="0"/>
    <x v="1"/>
    <x v="0"/>
    <x v="0"/>
    <x v="0"/>
    <x v="0"/>
    <x v="0"/>
    <x v="0"/>
    <x v="0"/>
    <s v="OFIMATICA"/>
    <m/>
    <m/>
    <m/>
    <m/>
    <m/>
    <s v="TIC"/>
    <m/>
    <m/>
    <m/>
    <m/>
    <m/>
    <n v="3.3945945945945901"/>
    <x v="0"/>
    <x v="0"/>
    <x v="0"/>
    <x v="0"/>
    <x v="0"/>
    <s v="Total"/>
  </r>
  <r>
    <n v="170003"/>
    <x v="0"/>
    <x v="1"/>
    <s v="Fernando de la Mora"/>
    <n v="38110"/>
    <s v="SERVICIO DE RECOLECCION DE BASURAS"/>
    <s v="Servicio"/>
    <s v="Suministro de agua"/>
    <s v="Grandes (con 51 o más personas ocupadas)"/>
    <n v="14062024"/>
    <n v="14"/>
    <s v="Junio"/>
    <s v="Año Resultado Final"/>
    <n v="10"/>
    <n v="3"/>
    <n v="11072024"/>
    <n v="11"/>
    <s v="Julio"/>
    <s v="Año Resultado Final"/>
    <n v="2013"/>
    <n v="10"/>
    <x v="0"/>
    <s v="SERVICIOS DE RECOLECCION DE RESIDUOS"/>
    <s v="Recolección de desechos inocuos"/>
    <s v="Casa Matriz"/>
    <x v="1"/>
    <n v="4"/>
    <n v="4"/>
    <n v="70"/>
    <n v="70"/>
    <n v="40"/>
    <n v="30"/>
    <n v="119.1304347826088"/>
    <n v="89.347826086956601"/>
    <n v="0"/>
    <n v="0"/>
    <n v="0"/>
    <n v="0"/>
    <n v="148.91304347826099"/>
    <n v="0"/>
    <n v="0"/>
    <n v="0"/>
    <n v="44.673913043478301"/>
    <n v="14.8913043478261"/>
    <n v="0"/>
    <n v="0"/>
    <n v="208.47826086956539"/>
    <n v="70"/>
    <n v="0"/>
    <n v="0"/>
    <n v="0"/>
    <n v="0"/>
    <n v="50"/>
    <n v="0"/>
    <n v="0"/>
    <n v="0"/>
    <n v="15"/>
    <n v="5"/>
    <n v="0"/>
    <n v="0"/>
    <n v="70"/>
    <x v="0"/>
    <m/>
    <m/>
    <x v="1"/>
    <m/>
    <m/>
    <x v="0"/>
    <m/>
    <m/>
    <x v="0"/>
    <m/>
    <m/>
    <x v="0"/>
    <m/>
    <m/>
    <x v="1"/>
    <m/>
    <n v="8332"/>
    <s v="CHOFER DE CAMION DE GRAN PORTE"/>
    <s v="Sí"/>
    <s v="No"/>
    <s v="Sí"/>
    <n v="9611"/>
    <s v="RECOLECTOR (OPERATIVOS)"/>
    <s v="Sí"/>
    <s v="No"/>
    <s v="Sí"/>
    <n v="4419"/>
    <s v="AUXILIADOR ADMINISTRATIVA"/>
    <s v="Sí"/>
    <s v="No"/>
    <m/>
    <m/>
    <m/>
    <m/>
    <m/>
    <m/>
    <m/>
    <m/>
    <m/>
    <m/>
    <m/>
    <m/>
    <m/>
    <m/>
    <m/>
    <m/>
    <m/>
    <m/>
    <m/>
    <m/>
    <m/>
    <m/>
    <m/>
    <m/>
    <m/>
    <m/>
    <m/>
    <m/>
    <m/>
    <m/>
    <m/>
    <m/>
    <m/>
    <m/>
    <m/>
    <x v="0"/>
    <x v="1"/>
    <x v="0"/>
    <x v="0"/>
    <x v="0"/>
    <x v="0"/>
    <x v="0"/>
    <x v="1"/>
    <x v="0"/>
    <x v="0"/>
    <x v="1"/>
    <x v="0"/>
    <x v="0"/>
    <m/>
    <m/>
    <m/>
    <m/>
    <m/>
    <m/>
    <s v="Recomendaciones de trabajadores de la empresa u otros actores"/>
    <s v="Contratación de empresas de reclutamiento"/>
    <m/>
    <m/>
    <s v="Contactos personales del empleador"/>
    <s v="Banco de currículos de la empresa"/>
    <m/>
    <m/>
    <x v="0"/>
    <x v="0"/>
    <x v="0"/>
    <x v="1"/>
    <x v="1"/>
    <x v="2"/>
    <x v="0"/>
    <x v="0"/>
    <x v="1"/>
    <x v="1"/>
    <s v="Ninguna"/>
    <m/>
    <m/>
    <m/>
    <m/>
    <m/>
    <s v="Transformación de competencia"/>
    <x v="1"/>
    <m/>
    <m/>
    <x v="1"/>
    <m/>
    <m/>
    <m/>
    <x v="0"/>
    <x v="0"/>
    <x v="0"/>
    <x v="1"/>
    <x v="0"/>
    <x v="1"/>
    <m/>
    <m/>
    <x v="2"/>
    <s v="Probable"/>
    <s v="Probable"/>
    <s v="Poco probable"/>
    <s v="Poco probable"/>
    <s v="Poco probable"/>
    <x v="0"/>
    <s v="choferes de camion de gran porte"/>
    <n v="8332"/>
    <n v="5"/>
    <n v="5"/>
    <n v="5"/>
    <n v="5"/>
    <n v="0"/>
    <s v="recolector (operativo)"/>
    <n v="9611"/>
    <n v="10"/>
    <n v="10"/>
    <n v="10"/>
    <n v="10"/>
    <n v="0"/>
    <s v="auxiliar administrativo"/>
    <n v="4419"/>
    <n v="1"/>
    <n v="1"/>
    <n v="1"/>
    <n v="0"/>
    <n v="0"/>
    <m/>
    <m/>
    <m/>
    <m/>
    <m/>
    <m/>
    <m/>
    <m/>
    <m/>
    <m/>
    <m/>
    <m/>
    <m/>
    <m/>
    <x v="0"/>
    <m/>
    <m/>
    <m/>
    <m/>
    <m/>
    <m/>
    <m/>
    <m/>
    <m/>
    <x v="1"/>
    <x v="0"/>
    <x v="1"/>
    <x v="0"/>
    <x v="1"/>
    <x v="1"/>
    <x v="0"/>
    <x v="0"/>
    <m/>
    <x v="0"/>
    <s v="CURSO DE FORMACION BASICA DE CONTADURIA(MANEJO DE IMPUESTOS)"/>
    <s v="Contabilidad básica"/>
    <s v="AUXILIAR CONTABLE"/>
    <n v="4311"/>
    <s v="CURSO DE FORMACION BASICA EN CONTADURIA(MANEJO DE IMPUESTOS)"/>
    <s v="Contabilidad básica"/>
    <s v="GERENTE ADMINISTRATIVO"/>
    <n v="1219"/>
    <s v="CAPACITACION DE HABILIDADES GERENCIALES"/>
    <s v="Habilidades gerenciales"/>
    <s v="GERENTE ADMINISTRATIVO"/>
    <n v="1219"/>
    <m/>
    <m/>
    <m/>
    <m/>
    <m/>
    <m/>
    <m/>
    <m/>
    <m/>
    <m/>
    <m/>
    <m/>
    <s v="Si"/>
    <s v="Si"/>
    <s v="No"/>
    <m/>
    <m/>
    <m/>
    <x v="1"/>
    <s v="Importante"/>
    <s v="Poco importante"/>
    <s v="Importante"/>
    <s v="Poco importante"/>
    <s v="Importante"/>
    <s v="Importante"/>
    <s v="Importante"/>
    <s v="Ninguna"/>
    <m/>
    <x v="2"/>
    <x v="2"/>
    <x v="0"/>
    <x v="0"/>
    <x v="0"/>
    <x v="0"/>
    <x v="0"/>
    <x v="0"/>
    <x v="0"/>
    <x v="0"/>
    <x v="0"/>
    <x v="0"/>
    <m/>
    <s v="Gerente / Directivo"/>
    <m/>
    <n v="7"/>
    <n v="13"/>
    <s v="Completo"/>
    <m/>
    <m/>
    <m/>
    <m/>
    <m/>
    <m/>
    <s v="LA EMPRESA CAMBIO DE RAZON SOCIAL ASI TAMBIEN DE NOMBRE COMERCIAL EN EL AÑO 2013 DEBIDO AL AMPLIAMIENTO DE LA EMPRESA"/>
    <s v="51 y más personas ocupadas"/>
    <s v="51 y más personas ocupadas"/>
    <x v="0"/>
    <s v="Suministro de agua"/>
    <x v="0"/>
    <x v="0"/>
    <x v="0"/>
    <x v="1"/>
    <x v="0"/>
    <x v="0"/>
    <x v="0"/>
    <x v="1"/>
    <x v="1"/>
    <x v="0"/>
    <x v="1"/>
    <x v="0"/>
    <x v="1"/>
    <x v="0"/>
    <x v="0"/>
    <x v="0"/>
    <x v="1"/>
    <x v="1"/>
    <x v="1"/>
    <x v="1"/>
    <x v="0"/>
    <x v="0"/>
    <x v="0"/>
    <x v="0"/>
    <x v="0"/>
    <x v="0"/>
    <x v="0"/>
    <s v="CONTABILIDAD Y AUDITORIA"/>
    <s v="CONTABILIDAD Y AUDITORIA"/>
    <s v="GESTIÓN ADMINISTRATIVA"/>
    <m/>
    <m/>
    <m/>
    <s v="ADMINISTRACIÓN Y GESTIÓN"/>
    <s v="ADMINISTRACIÓN Y GESTIÓN"/>
    <s v="ADMINISTRACIÓN Y GESTIÓN"/>
    <m/>
    <m/>
    <m/>
    <n v="2.97826086956522"/>
    <x v="1"/>
    <x v="1"/>
    <x v="0"/>
    <x v="0"/>
    <x v="0"/>
    <s v="Total"/>
  </r>
  <r>
    <n v="170115"/>
    <x v="0"/>
    <x v="1"/>
    <s v="Fernando de la Mora"/>
    <n v="25110"/>
    <s v="FABRICACION DE PRODUCTOS METALICOS PARA USO ESTRUCTURAL"/>
    <s v="Industria"/>
    <s v="Manufactura"/>
    <s v="Micro (5 a 10 personas ocupadas)"/>
    <n v="30072024"/>
    <n v="30"/>
    <s v="Julio"/>
    <s v="Año Resultado Final"/>
    <n v="10"/>
    <n v="18"/>
    <n v="31072024"/>
    <n v="31"/>
    <s v="Julio"/>
    <s v="Año Resultado Final"/>
    <n v="1999"/>
    <n v="24"/>
    <x v="2"/>
    <s v="Fabricación de productos metalicos para uso estructural"/>
    <s v="Fabricación de productos metálicos para uso estructural"/>
    <s v="Único"/>
    <x v="0"/>
    <m/>
    <m/>
    <n v="8"/>
    <n v="8"/>
    <n v="8"/>
    <n v="0"/>
    <n v="38.34920634920632"/>
    <n v="0"/>
    <n v="0"/>
    <n v="0"/>
    <n v="23.968253968253951"/>
    <n v="0"/>
    <n v="14.380952380952369"/>
    <n v="0"/>
    <n v="0"/>
    <n v="0"/>
    <n v="0"/>
    <n v="0"/>
    <n v="0"/>
    <n v="0"/>
    <n v="38.34920634920632"/>
    <n v="8"/>
    <n v="0"/>
    <n v="0"/>
    <n v="5"/>
    <n v="0"/>
    <n v="3"/>
    <n v="0"/>
    <n v="0"/>
    <n v="0"/>
    <n v="0"/>
    <n v="0"/>
    <n v="0"/>
    <n v="0"/>
    <n v="8"/>
    <x v="1"/>
    <s v="Decisión del directorio/propietarios de la empresa"/>
    <m/>
    <x v="0"/>
    <s v="Decisión del directorio/propietarios de la empresa"/>
    <m/>
    <x v="0"/>
    <m/>
    <m/>
    <x v="0"/>
    <m/>
    <m/>
    <x v="0"/>
    <m/>
    <m/>
    <x v="1"/>
    <m/>
    <n v="7221"/>
    <s v="HERRERO"/>
    <s v="Sí"/>
    <s v="No"/>
    <s v="Sí"/>
    <n v="7221"/>
    <s v="AYUDANTE DE HERRERO"/>
    <s v="Sí"/>
    <s v="No"/>
    <s v="No"/>
    <m/>
    <m/>
    <m/>
    <m/>
    <m/>
    <m/>
    <m/>
    <m/>
    <m/>
    <m/>
    <m/>
    <m/>
    <m/>
    <m/>
    <m/>
    <m/>
    <m/>
    <m/>
    <m/>
    <m/>
    <m/>
    <m/>
    <m/>
    <m/>
    <m/>
    <m/>
    <m/>
    <m/>
    <m/>
    <m/>
    <m/>
    <m/>
    <m/>
    <m/>
    <m/>
    <m/>
    <m/>
    <m/>
    <m/>
    <x v="1"/>
    <x v="1"/>
    <x v="0"/>
    <x v="1"/>
    <x v="1"/>
    <x v="1"/>
    <x v="1"/>
    <x v="0"/>
    <x v="0"/>
    <x v="0"/>
    <x v="1"/>
    <x v="1"/>
    <x v="0"/>
    <m/>
    <m/>
    <m/>
    <s v="Redes sociales de la empresa (Facebook, Twitter, Instagram, etc)"/>
    <m/>
    <m/>
    <s v="Recomendaciones de trabajadores de la empresa u otros actores"/>
    <m/>
    <m/>
    <s v="Avisos en las inmediaciones de la empresa"/>
    <s v="Contactos personales del empleador"/>
    <m/>
    <m/>
    <m/>
    <x v="0"/>
    <x v="0"/>
    <x v="0"/>
    <x v="2"/>
    <x v="0"/>
    <x v="2"/>
    <x v="0"/>
    <x v="0"/>
    <x v="1"/>
    <x v="1"/>
    <s v="Ninguna"/>
    <m/>
    <m/>
    <m/>
    <m/>
    <m/>
    <m/>
    <x v="1"/>
    <m/>
    <m/>
    <x v="1"/>
    <m/>
    <m/>
    <m/>
    <x v="1"/>
    <x v="1"/>
    <x v="1"/>
    <x v="1"/>
    <x v="1"/>
    <x v="1"/>
    <m/>
    <m/>
    <x v="2"/>
    <s v="Probable"/>
    <s v="Poco probable"/>
    <s v="Poco probable"/>
    <s v="Probable"/>
    <s v="Probable"/>
    <x v="0"/>
    <s v="herrero"/>
    <n v="7221"/>
    <n v="1"/>
    <n v="0"/>
    <n v="1"/>
    <n v="1"/>
    <n v="1"/>
    <s v="ayudante de herrero"/>
    <n v="7221"/>
    <n v="1"/>
    <n v="1"/>
    <n v="1"/>
    <n v="1"/>
    <n v="1"/>
    <m/>
    <m/>
    <m/>
    <m/>
    <m/>
    <m/>
    <m/>
    <m/>
    <m/>
    <m/>
    <m/>
    <m/>
    <m/>
    <m/>
    <m/>
    <m/>
    <m/>
    <m/>
    <m/>
    <m/>
    <m/>
    <x v="0"/>
    <m/>
    <m/>
    <m/>
    <m/>
    <m/>
    <m/>
    <m/>
    <m/>
    <m/>
    <x v="0"/>
    <x v="0"/>
    <x v="0"/>
    <x v="0"/>
    <x v="1"/>
    <x v="1"/>
    <x v="0"/>
    <x v="0"/>
    <m/>
    <x v="1"/>
    <m/>
    <m/>
    <m/>
    <m/>
    <m/>
    <m/>
    <m/>
    <m/>
    <m/>
    <m/>
    <m/>
    <m/>
    <m/>
    <m/>
    <m/>
    <m/>
    <m/>
    <m/>
    <m/>
    <m/>
    <m/>
    <m/>
    <m/>
    <m/>
    <m/>
    <m/>
    <m/>
    <m/>
    <m/>
    <m/>
    <x v="0"/>
    <s v="Importante"/>
    <s v="Importante"/>
    <s v="Importante"/>
    <s v="Importante"/>
    <s v="Importante"/>
    <s v="Importante"/>
    <s v="Importante"/>
    <s v="Ninguna"/>
    <m/>
    <x v="2"/>
    <x v="1"/>
    <x v="0"/>
    <x v="0"/>
    <x v="2"/>
    <x v="2"/>
    <x v="0"/>
    <x v="1"/>
    <x v="0"/>
    <x v="0"/>
    <x v="0"/>
    <x v="0"/>
    <m/>
    <s v="Dueño o propietario"/>
    <m/>
    <n v="15"/>
    <n v="23"/>
    <s v="Completo"/>
    <m/>
    <m/>
    <m/>
    <m/>
    <m/>
    <m/>
    <m/>
    <s v="5 a 10 personas ocupadas"/>
    <s v="5 a 10 personas ocupadas"/>
    <x v="1"/>
    <s v="Manufactura"/>
    <x v="0"/>
    <x v="0"/>
    <x v="0"/>
    <x v="0"/>
    <x v="0"/>
    <x v="0"/>
    <x v="1"/>
    <x v="0"/>
    <x v="0"/>
    <x v="0"/>
    <x v="1"/>
    <x v="0"/>
    <x v="0"/>
    <x v="0"/>
    <x v="0"/>
    <x v="1"/>
    <x v="0"/>
    <x v="0"/>
    <x v="0"/>
    <x v="1"/>
    <x v="0"/>
    <x v="1"/>
    <x v="0"/>
    <x v="0"/>
    <x v="0"/>
    <x v="0"/>
    <x v="0"/>
    <m/>
    <m/>
    <m/>
    <m/>
    <m/>
    <m/>
    <m/>
    <m/>
    <m/>
    <m/>
    <m/>
    <m/>
    <n v="4.7936507936507899"/>
    <x v="1"/>
    <x v="1"/>
    <x v="1"/>
    <x v="0"/>
    <x v="1"/>
    <s v="Total"/>
  </r>
  <r>
    <n v="170119"/>
    <x v="0"/>
    <x v="1"/>
    <s v="Fernando de la Mora"/>
    <n v="20920"/>
    <s v="FABRICACION DE PINTURAS"/>
    <s v="Industria"/>
    <s v="Manufactura"/>
    <s v="Grandes (con 51 o más personas ocupadas)"/>
    <n v="14062024"/>
    <n v="14"/>
    <s v="Junio"/>
    <s v="Año Resultado Final"/>
    <n v="13"/>
    <n v="50"/>
    <n v="17062024"/>
    <n v="17"/>
    <s v="Junio"/>
    <s v="Año Resultado Final"/>
    <n v="1981"/>
    <n v="42"/>
    <x v="1"/>
    <s v="FABRICACION DE PINTURAS"/>
    <s v="Fabricación de pinturas, barnices y productos de revestimiento similares, tintas de imprenta y masillas"/>
    <s v="Casa Matriz"/>
    <x v="1"/>
    <n v="7"/>
    <n v="7"/>
    <n v="145"/>
    <n v="145"/>
    <n v="110"/>
    <n v="35"/>
    <n v="297.40740740740699"/>
    <n v="94.629629629629505"/>
    <n v="2.7037037037037002"/>
    <n v="0"/>
    <n v="173.03703703703681"/>
    <n v="0"/>
    <n v="135.18518518518502"/>
    <n v="0"/>
    <n v="0"/>
    <n v="0"/>
    <n v="81.111111111111001"/>
    <n v="0"/>
    <n v="0"/>
    <n v="0"/>
    <n v="392.0370370370365"/>
    <n v="145"/>
    <n v="1"/>
    <n v="0"/>
    <n v="64"/>
    <n v="0"/>
    <n v="50"/>
    <n v="0"/>
    <n v="0"/>
    <n v="0"/>
    <n v="30"/>
    <n v="0"/>
    <n v="0"/>
    <n v="0"/>
    <n v="145"/>
    <x v="0"/>
    <m/>
    <m/>
    <x v="1"/>
    <m/>
    <m/>
    <x v="1"/>
    <s v="Decisión del directorio/propietarios de la empresa"/>
    <m/>
    <x v="0"/>
    <m/>
    <m/>
    <x v="0"/>
    <m/>
    <m/>
    <x v="1"/>
    <m/>
    <n v="4419"/>
    <s v="AUXILIAR ADMINISTRATIVO"/>
    <s v="Sí"/>
    <s v="No"/>
    <s v="Sí"/>
    <n v="8332"/>
    <s v="CHOFER DE CAMION"/>
    <s v="Sí"/>
    <s v="Sí"/>
    <s v="Sí"/>
    <n v="3122"/>
    <s v="ENCARGADO DE PRODUCCION"/>
    <s v="Sí"/>
    <s v="Sí"/>
    <m/>
    <m/>
    <m/>
    <m/>
    <m/>
    <m/>
    <m/>
    <m/>
    <m/>
    <m/>
    <s v="Candidato sin licencias, certificados orequisitos legales requeridos para ejercer la ocupación"/>
    <m/>
    <m/>
    <s v="Falta de postulantes/candidatos"/>
    <m/>
    <m/>
    <s v="Candidatos sin capacitación o habilidades técnicas necesarios"/>
    <m/>
    <m/>
    <s v="Candidatos con falt de experiencia laboral"/>
    <m/>
    <m/>
    <m/>
    <m/>
    <s v="Aumentar la remuneración para hacer la vacante más atractiva"/>
    <s v="Capacitar a los trabajadores actuales para que puedan cumplir funciones que estaban asignadas a esa vacante"/>
    <m/>
    <m/>
    <m/>
    <m/>
    <m/>
    <m/>
    <m/>
    <m/>
    <m/>
    <x v="0"/>
    <x v="0"/>
    <x v="0"/>
    <x v="0"/>
    <x v="0"/>
    <x v="0"/>
    <x v="1"/>
    <x v="1"/>
    <x v="0"/>
    <x v="0"/>
    <x v="1"/>
    <x v="0"/>
    <x v="0"/>
    <m/>
    <m/>
    <m/>
    <s v="Redes sociales de la empresa (Facebook, Twitter, Instagram, etc)"/>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robable"/>
    <s v="Poco probable"/>
    <s v="Probable"/>
    <s v="Probable"/>
    <s v="Probable"/>
    <x v="0"/>
    <s v="elaborador de pinturas"/>
    <n v="8131"/>
    <n v="3"/>
    <n v="3"/>
    <n v="3"/>
    <n v="3"/>
    <n v="3"/>
    <s v="secretaria administrativa"/>
    <n v="3343"/>
    <n v="1"/>
    <n v="0"/>
    <n v="0"/>
    <n v="0"/>
    <n v="0"/>
    <s v="vendedor de salón"/>
    <n v="5223"/>
    <n v="1"/>
    <n v="1"/>
    <n v="0"/>
    <n v="0"/>
    <n v="0"/>
    <s v="vendedor externo"/>
    <n v="3322"/>
    <n v="1"/>
    <n v="1"/>
    <n v="0"/>
    <n v="0"/>
    <n v="0"/>
    <m/>
    <m/>
    <m/>
    <m/>
    <m/>
    <m/>
    <m/>
    <x v="0"/>
    <m/>
    <m/>
    <m/>
    <m/>
    <m/>
    <m/>
    <m/>
    <m/>
    <m/>
    <x v="0"/>
    <x v="0"/>
    <x v="0"/>
    <x v="0"/>
    <x v="1"/>
    <x v="0"/>
    <x v="0"/>
    <x v="0"/>
    <m/>
    <x v="0"/>
    <s v="TECNICAS DE LABORATORIO (MANEJO DE MATERIAS PRIMAS) &quot;PINTURAS&quot;"/>
    <s v="OTROS"/>
    <s v="ELABORADORES DE PINTURA"/>
    <n v="8131"/>
    <s v="TECNICAS ATENCION AL CLIENTE"/>
    <s v="Técnicas de recepción y atención al cliente"/>
    <s v="VENDEDORES DE SALON DE PINTURAS"/>
    <n v="5223"/>
    <s v="TECNICAS DE MANEJO DE FACTURAS ELECTRÓNICAS"/>
    <s v="Facturación electrónica"/>
    <s v="VENDEDORES DE SALON DE PINTURAS"/>
    <n v="5223"/>
    <s v="TECNICAS ATENCION AL CLIENTE"/>
    <s v="Técnicas de recepción y atención al cliente"/>
    <s v="VENDEDORES EXTERNOS DE PINTURAS"/>
    <n v="3322"/>
    <m/>
    <m/>
    <m/>
    <m/>
    <m/>
    <m/>
    <m/>
    <m/>
    <s v="Si"/>
    <s v="Si"/>
    <s v="Si"/>
    <s v="No"/>
    <m/>
    <m/>
    <x v="0"/>
    <s v="Muy importante"/>
    <s v="Importante"/>
    <s v="Importante"/>
    <s v="Importante"/>
    <s v="Poco importante"/>
    <s v="Importante"/>
    <s v="Importante"/>
    <s v="Ninguna"/>
    <m/>
    <x v="0"/>
    <x v="2"/>
    <x v="0"/>
    <x v="0"/>
    <x v="0"/>
    <x v="0"/>
    <x v="0"/>
    <x v="0"/>
    <x v="0"/>
    <x v="0"/>
    <x v="0"/>
    <x v="0"/>
    <m/>
    <s v="Jefe / Encargado (no propietario)"/>
    <m/>
    <n v="16"/>
    <n v="42"/>
    <s v="Completo"/>
    <m/>
    <m/>
    <m/>
    <m/>
    <m/>
    <m/>
    <m/>
    <s v="51 y más personas ocupadas"/>
    <s v="51 y más personas ocupadas"/>
    <x v="1"/>
    <s v="Manufactura"/>
    <x v="0"/>
    <x v="0"/>
    <x v="1"/>
    <x v="1"/>
    <x v="0"/>
    <x v="0"/>
    <x v="0"/>
    <x v="1"/>
    <x v="0"/>
    <x v="0"/>
    <x v="1"/>
    <x v="1"/>
    <x v="0"/>
    <x v="1"/>
    <x v="0"/>
    <x v="0"/>
    <x v="1"/>
    <x v="0"/>
    <x v="0"/>
    <x v="1"/>
    <x v="1"/>
    <x v="1"/>
    <x v="1"/>
    <x v="0"/>
    <x v="0"/>
    <x v="1"/>
    <x v="0"/>
    <s v="QUIMICA"/>
    <s v="ATENCIÓN AL CLIENTE, RECEPCIÓN"/>
    <s v="USO DE SISTEMAS Y SOFTWARE ESPECIALIZADOS"/>
    <s v="ATENCIÓN AL CLIENTE, RECEPCIÓN"/>
    <m/>
    <m/>
    <s v="QUIMICA"/>
    <s v="ADMINISTRACIÓN Y GESTIÓN"/>
    <s v="TIC"/>
    <s v="ADMINISTRACIÓN Y GESTIÓN"/>
    <m/>
    <m/>
    <n v="2.7037037037037002"/>
    <x v="1"/>
    <x v="2"/>
    <x v="1"/>
    <x v="0"/>
    <x v="0"/>
    <s v="Total"/>
  </r>
  <r>
    <n v="170186"/>
    <x v="0"/>
    <x v="1"/>
    <s v="Fernando de la Mora"/>
    <n v="20931"/>
    <s v="FABRICACION DE PRODUCTOS DE LIMPIEZA"/>
    <s v="Industria"/>
    <s v="Manufactura"/>
    <s v="Micro (5 a 10 personas ocupadas)"/>
    <n v="19082024"/>
    <n v="19"/>
    <s v="Agosto"/>
    <s v="Año Resultado Final"/>
    <n v="9"/>
    <n v="40"/>
    <n v="21082024"/>
    <n v="21"/>
    <s v="Agosto"/>
    <s v="Año Resultado Final"/>
    <n v="1994"/>
    <n v="29"/>
    <x v="2"/>
    <s v="FABRICACIÓN DE PRODUCTOS DE LIMPIEZA"/>
    <s v="Fabricación de jabones, detergentes y preparados de limpieza"/>
    <s v="Único"/>
    <x v="0"/>
    <m/>
    <m/>
    <n v="6"/>
    <n v="6"/>
    <n v="2"/>
    <n v="4"/>
    <n v="9.5873015873015799"/>
    <n v="19.17460317460316"/>
    <n v="0"/>
    <n v="0"/>
    <n v="0"/>
    <n v="0"/>
    <n v="19.17460317460316"/>
    <n v="0"/>
    <n v="0"/>
    <n v="0"/>
    <n v="0"/>
    <n v="4.7936507936507899"/>
    <n v="0"/>
    <n v="4.7936507936507899"/>
    <n v="28.761904761904738"/>
    <n v="6"/>
    <n v="0"/>
    <n v="0"/>
    <n v="0"/>
    <n v="0"/>
    <n v="4"/>
    <n v="0"/>
    <n v="0"/>
    <n v="0"/>
    <n v="0"/>
    <n v="1"/>
    <n v="0"/>
    <n v="1"/>
    <n v="6"/>
    <x v="0"/>
    <m/>
    <m/>
    <x v="1"/>
    <m/>
    <m/>
    <x v="0"/>
    <m/>
    <m/>
    <x v="0"/>
    <m/>
    <m/>
    <x v="0"/>
    <m/>
    <m/>
    <x v="1"/>
    <m/>
    <n v="8332"/>
    <s v="CHOFER"/>
    <s v="No"/>
    <s v="Sí"/>
    <s v="No"/>
    <m/>
    <m/>
    <m/>
    <m/>
    <m/>
    <m/>
    <m/>
    <m/>
    <m/>
    <m/>
    <s v="Candidatos sin habilidades blandas o socioemocionales (proactividad, actitud de aprendizaje, compromiso, entre otros)"/>
    <m/>
    <m/>
    <m/>
    <m/>
    <m/>
    <m/>
    <m/>
    <m/>
    <m/>
    <m/>
    <m/>
    <m/>
    <m/>
    <m/>
    <m/>
    <m/>
    <m/>
    <m/>
    <m/>
    <m/>
    <m/>
    <m/>
    <m/>
    <m/>
    <m/>
    <m/>
    <s v="Externalizar el trabajo por fuera de la empresa (outsourcing)"/>
    <m/>
    <m/>
    <s v="Aumentar los esfuerzos en el reclutamiento (más divulgación de la vacante, más bolsas de empleo)"/>
    <m/>
    <m/>
    <m/>
    <x v="0"/>
    <x v="1"/>
    <x v="0"/>
    <x v="0"/>
    <x v="0"/>
    <x v="1"/>
    <x v="0"/>
    <x v="0"/>
    <x v="0"/>
    <x v="0"/>
    <x v="1"/>
    <x v="1"/>
    <x v="0"/>
    <m/>
    <m/>
    <s v="Plataforma web privada gratuita (Bolsas de trabajo) (excluyendo redes sociales)"/>
    <m/>
    <m/>
    <m/>
    <m/>
    <m/>
    <m/>
    <m/>
    <m/>
    <m/>
    <m/>
    <m/>
    <x v="0"/>
    <x v="0"/>
    <x v="0"/>
    <x v="2"/>
    <x v="0"/>
    <x v="1"/>
    <x v="0"/>
    <x v="0"/>
    <x v="1"/>
    <x v="1"/>
    <s v="Ninguna"/>
    <m/>
    <m/>
    <m/>
    <m/>
    <m/>
    <m/>
    <x v="1"/>
    <m/>
    <m/>
    <x v="1"/>
    <m/>
    <m/>
    <m/>
    <x v="1"/>
    <x v="1"/>
    <x v="1"/>
    <x v="1"/>
    <x v="1"/>
    <x v="1"/>
    <m/>
    <m/>
    <x v="2"/>
    <s v="Poco probable"/>
    <s v="Poco probable"/>
    <s v="Poco probable"/>
    <s v="Poco probable"/>
    <s v="Probable"/>
    <x v="0"/>
    <s v="OPERARIOS DE PRODUCCION (LOS QUE CARGAN MANUALMENTE EN LOS ENVASES LOS PRODUCTOS)"/>
    <n v="9321"/>
    <n v="1"/>
    <n v="0"/>
    <n v="0"/>
    <n v="0"/>
    <n v="0"/>
    <s v="AUXILIAR ADMINISTRATIVO"/>
    <n v="4419"/>
    <n v="1"/>
    <n v="0"/>
    <n v="0"/>
    <n v="0"/>
    <n v="0"/>
    <m/>
    <m/>
    <m/>
    <m/>
    <m/>
    <m/>
    <m/>
    <m/>
    <m/>
    <m/>
    <m/>
    <m/>
    <m/>
    <m/>
    <m/>
    <m/>
    <m/>
    <m/>
    <m/>
    <m/>
    <m/>
    <x v="0"/>
    <m/>
    <m/>
    <m/>
    <m/>
    <m/>
    <m/>
    <m/>
    <m/>
    <m/>
    <x v="1"/>
    <x v="0"/>
    <x v="1"/>
    <x v="1"/>
    <x v="0"/>
    <x v="0"/>
    <x v="0"/>
    <x v="0"/>
    <m/>
    <x v="0"/>
    <s v="CAPACITACIÓN PARA ANALISIS QUIMICO"/>
    <s v="OTROS"/>
    <s v="ENCARGADO DE PRODUCCION"/>
    <n v="3122"/>
    <m/>
    <m/>
    <m/>
    <m/>
    <m/>
    <m/>
    <m/>
    <m/>
    <m/>
    <m/>
    <m/>
    <m/>
    <m/>
    <m/>
    <m/>
    <m/>
    <m/>
    <m/>
    <m/>
    <m/>
    <s v="No"/>
    <m/>
    <m/>
    <m/>
    <m/>
    <m/>
    <x v="0"/>
    <s v="Poco importante"/>
    <s v="Poco importante"/>
    <s v="Importante"/>
    <s v="Poco importante"/>
    <s v="Poco importante"/>
    <s v="Importante"/>
    <s v="Importante"/>
    <s v="Ninguna"/>
    <m/>
    <x v="2"/>
    <x v="2"/>
    <x v="0"/>
    <x v="1"/>
    <x v="0"/>
    <x v="0"/>
    <x v="1"/>
    <x v="1"/>
    <x v="0"/>
    <x v="1"/>
    <x v="0"/>
    <x v="0"/>
    <m/>
    <s v="Administrador/Contador"/>
    <m/>
    <n v="6"/>
    <n v="50"/>
    <s v="Completo"/>
    <m/>
    <m/>
    <m/>
    <m/>
    <m/>
    <m/>
    <m/>
    <s v="5 a 10 personas ocupadas"/>
    <s v="5 a 10 personas ocupadas"/>
    <x v="1"/>
    <s v="Manufactura"/>
    <x v="0"/>
    <x v="0"/>
    <x v="0"/>
    <x v="0"/>
    <x v="0"/>
    <x v="0"/>
    <x v="0"/>
    <x v="1"/>
    <x v="0"/>
    <x v="0"/>
    <x v="1"/>
    <x v="0"/>
    <x v="1"/>
    <x v="0"/>
    <x v="0"/>
    <x v="0"/>
    <x v="0"/>
    <x v="1"/>
    <x v="0"/>
    <x v="1"/>
    <x v="1"/>
    <x v="1"/>
    <x v="0"/>
    <x v="0"/>
    <x v="0"/>
    <x v="0"/>
    <x v="0"/>
    <s v="QUIMICA"/>
    <m/>
    <m/>
    <m/>
    <m/>
    <m/>
    <s v="QUIMICA"/>
    <m/>
    <m/>
    <m/>
    <m/>
    <m/>
    <n v="4.7936507936507899"/>
    <x v="2"/>
    <x v="2"/>
    <x v="1"/>
    <x v="0"/>
    <x v="0"/>
    <s v="Total"/>
  </r>
  <r>
    <n v="170198"/>
    <x v="0"/>
    <x v="1"/>
    <s v="Fernando de la Mora"/>
    <n v="27100"/>
    <s v="FABRICACION DE TRANSFORMADORES ELECTRICOS"/>
    <s v="Industria"/>
    <s v="Manufactura"/>
    <s v="Grandes (con 51 o más personas ocupadas)"/>
    <n v="14062024"/>
    <n v="14"/>
    <s v="Junio"/>
    <s v="Año Resultado Final"/>
    <n v="10"/>
    <n v="59"/>
    <n v="9072024"/>
    <n v="9"/>
    <s v="Julio"/>
    <s v="Año Resultado Final"/>
    <n v="1982"/>
    <n v="41"/>
    <x v="1"/>
    <s v="FABRICACION DE TRANSFOMADORES"/>
    <s v="Fabricación de motores, generadores y transformadores eléctricos, aparatos de distribución y control de electricidad"/>
    <s v="Único"/>
    <x v="0"/>
    <m/>
    <m/>
    <n v="156"/>
    <n v="156"/>
    <n v="123"/>
    <n v="33"/>
    <n v="332.55555555555515"/>
    <n v="89.222222222222101"/>
    <n v="0"/>
    <n v="0"/>
    <n v="21.629629629629601"/>
    <n v="0"/>
    <n v="262.2592592592589"/>
    <n v="0"/>
    <n v="43.259259259259203"/>
    <n v="0"/>
    <n v="37.851851851851805"/>
    <n v="54.074074074074005"/>
    <n v="2.7037037037037002"/>
    <n v="0"/>
    <n v="421.7777777777772"/>
    <n v="156"/>
    <n v="0"/>
    <n v="0"/>
    <n v="8"/>
    <n v="0"/>
    <n v="97"/>
    <n v="0"/>
    <n v="16"/>
    <n v="0"/>
    <n v="14"/>
    <n v="20"/>
    <n v="1"/>
    <n v="0"/>
    <n v="156"/>
    <x v="1"/>
    <s v="Decisión del directorio/propietarios de la empresa"/>
    <m/>
    <x v="1"/>
    <m/>
    <m/>
    <x v="0"/>
    <m/>
    <m/>
    <x v="1"/>
    <s v="Ley para incorporación de personas con discapacidad (Ley 4962/13)"/>
    <m/>
    <x v="0"/>
    <m/>
    <m/>
    <x v="1"/>
    <m/>
    <n v="7233"/>
    <s v="OPERARIO DE MANTENIMIENTO INDUSTRIAL"/>
    <s v="Sí"/>
    <s v="No"/>
    <s v="Sí"/>
    <n v="8344"/>
    <s v="CHOFER DE MONTACARGA"/>
    <s v="No"/>
    <s v="Sí"/>
    <s v="Sí"/>
    <n v="8212"/>
    <s v="OPERADOR DE FABRICA DE TRANSFORMADORES"/>
    <s v="Sí"/>
    <s v="No"/>
    <m/>
    <m/>
    <m/>
    <m/>
    <m/>
    <m/>
    <m/>
    <m/>
    <m/>
    <m/>
    <s v="Candidato sin licencias, certificados orequisitos legales requeridos para ejercer la ocupación"/>
    <s v="Candidatos con falt de experiencia laboral"/>
    <m/>
    <s v="Falta de postulantes/candidatos"/>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1"/>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m/>
    <s v="Avisos en las inmediaciones de la empresa"/>
    <m/>
    <s v="Banco de currículos de la empresa"/>
    <m/>
    <m/>
    <x v="0"/>
    <x v="0"/>
    <x v="0"/>
    <x v="1"/>
    <x v="0"/>
    <x v="1"/>
    <x v="0"/>
    <x v="0"/>
    <x v="1"/>
    <x v="2"/>
    <s v="Ninguna"/>
    <m/>
    <m/>
    <m/>
    <m/>
    <m/>
    <m/>
    <x v="1"/>
    <m/>
    <m/>
    <x v="1"/>
    <m/>
    <m/>
    <m/>
    <x v="1"/>
    <x v="1"/>
    <x v="1"/>
    <x v="1"/>
    <x v="1"/>
    <x v="1"/>
    <m/>
    <m/>
    <x v="2"/>
    <s v="Probable"/>
    <s v="Poco probable"/>
    <s v="Poco probable"/>
    <s v="Probable"/>
    <s v="Probable"/>
    <x v="0"/>
    <s v="operarios de fabrica de transformadores"/>
    <n v="8212"/>
    <n v="5"/>
    <n v="5"/>
    <n v="5"/>
    <n v="5"/>
    <n v="10"/>
    <s v="chofer de montacargas"/>
    <n v="8344"/>
    <n v="1"/>
    <n v="1"/>
    <n v="1"/>
    <n v="0"/>
    <n v="0"/>
    <s v="chofer de camion de gran porte"/>
    <n v="8332"/>
    <n v="1"/>
    <n v="0"/>
    <n v="0"/>
    <n v="0"/>
    <n v="0"/>
    <s v="auxiliar administrativo"/>
    <n v="4419"/>
    <n v="1"/>
    <n v="1"/>
    <n v="0"/>
    <n v="0"/>
    <n v="0"/>
    <m/>
    <m/>
    <m/>
    <m/>
    <m/>
    <m/>
    <m/>
    <x v="0"/>
    <m/>
    <m/>
    <m/>
    <m/>
    <m/>
    <m/>
    <m/>
    <m/>
    <m/>
    <x v="0"/>
    <x v="0"/>
    <x v="0"/>
    <x v="0"/>
    <x v="1"/>
    <x v="1"/>
    <x v="0"/>
    <x v="0"/>
    <m/>
    <x v="0"/>
    <s v="MANTENIMIENTO INDUSTRIAL"/>
    <s v="Operación y mantenimiento de maquinarias industriales"/>
    <s v="ENCARGADOS DE MANTENIMIENTO DE FABRICA"/>
    <n v="7233"/>
    <s v="SEGURIDAD OCUPACIONAL"/>
    <s v="Seguridad industrial y salud ocupacional"/>
    <s v="OPERARIO DE FABRICA"/>
    <n v="8212"/>
    <s v="BUENA MANIPULACION DE GRUAS"/>
    <s v="Seguridad industrial y salud ocupacional"/>
    <s v="OPERARIOS DE FABRICA DE TRANSFORMADOR"/>
    <n v="8212"/>
    <m/>
    <m/>
    <m/>
    <m/>
    <m/>
    <m/>
    <m/>
    <m/>
    <m/>
    <m/>
    <m/>
    <m/>
    <s v="Si"/>
    <s v="Si"/>
    <s v="No"/>
    <m/>
    <m/>
    <m/>
    <x v="3"/>
    <s v="Importante"/>
    <s v="Muy importante"/>
    <s v="Importante"/>
    <s v="Muy importante"/>
    <s v="Importante"/>
    <s v="Muy importante"/>
    <s v="Muy importante"/>
    <s v="Ninguna"/>
    <m/>
    <x v="2"/>
    <x v="2"/>
    <x v="2"/>
    <x v="1"/>
    <x v="1"/>
    <x v="0"/>
    <x v="0"/>
    <x v="0"/>
    <x v="0"/>
    <x v="0"/>
    <x v="0"/>
    <x v="0"/>
    <m/>
    <s v="Jefe / Encargado (no propietario)"/>
    <m/>
    <n v="18"/>
    <n v="42"/>
    <s v="Completo"/>
    <m/>
    <m/>
    <m/>
    <m/>
    <m/>
    <m/>
    <m/>
    <s v="51 y más personas ocupadas"/>
    <s v="51 y más personas ocupadas"/>
    <x v="1"/>
    <s v="Manufactura"/>
    <x v="0"/>
    <x v="0"/>
    <x v="0"/>
    <x v="0"/>
    <x v="0"/>
    <x v="0"/>
    <x v="1"/>
    <x v="1"/>
    <x v="0"/>
    <x v="0"/>
    <x v="1"/>
    <x v="0"/>
    <x v="1"/>
    <x v="0"/>
    <x v="0"/>
    <x v="0"/>
    <x v="1"/>
    <x v="0"/>
    <x v="0"/>
    <x v="1"/>
    <x v="0"/>
    <x v="1"/>
    <x v="0"/>
    <x v="0"/>
    <x v="1"/>
    <x v="1"/>
    <x v="0"/>
    <s v="MECANICA Y METALES"/>
    <s v="SALUD Y SEGURIDAD OCUPACIONAL"/>
    <s v="USO Y REPARACIÓN DE MAQUINARIAS, HERRAMIENTAS Y EQUIPOS"/>
    <m/>
    <m/>
    <m/>
    <s v="MECANICA Y METALES"/>
    <s v="SALUD Y SEGURIDAD OCUPACIONAL"/>
    <s v="USO Y REPARACIÓN DE MAQUINARIAS, HERRAMIENTAS Y EQUIPOS"/>
    <m/>
    <m/>
    <m/>
    <n v="2.7037037037037002"/>
    <x v="2"/>
    <x v="2"/>
    <x v="1"/>
    <x v="0"/>
    <x v="0"/>
    <s v="Total"/>
  </r>
  <r>
    <n v="170202"/>
    <x v="0"/>
    <x v="1"/>
    <s v="Fernando de la Mora"/>
    <n v="43210"/>
    <s v="SERVICIOS DE INSTALACIONES ELECTRICAS"/>
    <s v="Industria"/>
    <s v="Construcción"/>
    <s v="Medianas (31 a 50 personas ocupadas)"/>
    <n v="14062024"/>
    <n v="14"/>
    <s v="Junio"/>
    <s v="Año Resultado Final"/>
    <n v="11"/>
    <n v="2"/>
    <n v="14062024"/>
    <n v="14"/>
    <s v="Junio"/>
    <s v="Año Resultado Final"/>
    <n v="1986"/>
    <n v="37"/>
    <x v="1"/>
    <s v="SERVICIONES DE INSTALACIONES ELECTRICAS"/>
    <s v="Instalaciones eléctricas, electromecánicas y electrónicas"/>
    <s v="Único"/>
    <x v="0"/>
    <m/>
    <m/>
    <n v="60"/>
    <n v="60"/>
    <n v="50"/>
    <n v="10"/>
    <n v="135.18518518518502"/>
    <n v="27.037037037037003"/>
    <n v="0"/>
    <n v="0"/>
    <n v="0"/>
    <n v="0"/>
    <n v="75.70370370370361"/>
    <n v="0"/>
    <n v="0"/>
    <n v="0"/>
    <n v="54.074074074074005"/>
    <n v="27.037037037037003"/>
    <n v="5.4074074074074003"/>
    <n v="0"/>
    <n v="162.222222222222"/>
    <n v="60"/>
    <n v="0"/>
    <n v="0"/>
    <n v="0"/>
    <n v="0"/>
    <n v="28"/>
    <n v="0"/>
    <n v="0"/>
    <n v="0"/>
    <n v="20"/>
    <n v="10"/>
    <n v="2"/>
    <n v="0"/>
    <n v="60"/>
    <x v="1"/>
    <s v="Decisión del directorio/propietarios de la empresa"/>
    <m/>
    <x v="1"/>
    <m/>
    <m/>
    <x v="0"/>
    <m/>
    <m/>
    <x v="0"/>
    <m/>
    <m/>
    <x v="0"/>
    <m/>
    <m/>
    <x v="1"/>
    <m/>
    <n v="7413"/>
    <s v="OFICIAL DE LINEA PARA INSTALAR TRANSFORMADORES"/>
    <s v="Sí"/>
    <s v="No"/>
    <s v="Sí"/>
    <n v="3323"/>
    <s v="ENCARGADO DE COMPRAS"/>
    <s v="Sí"/>
    <s v="No"/>
    <s v="Sí"/>
    <n v="7413"/>
    <s v="AYUDANTE DE LINEA"/>
    <s v="Sí"/>
    <s v="No"/>
    <m/>
    <m/>
    <m/>
    <m/>
    <m/>
    <m/>
    <m/>
    <m/>
    <m/>
    <m/>
    <m/>
    <m/>
    <m/>
    <m/>
    <m/>
    <m/>
    <m/>
    <m/>
    <m/>
    <m/>
    <m/>
    <m/>
    <m/>
    <m/>
    <m/>
    <m/>
    <m/>
    <m/>
    <m/>
    <m/>
    <m/>
    <m/>
    <m/>
    <m/>
    <m/>
    <x v="1"/>
    <x v="0"/>
    <x v="0"/>
    <x v="1"/>
    <x v="0"/>
    <x v="0"/>
    <x v="0"/>
    <x v="0"/>
    <x v="0"/>
    <x v="0"/>
    <x v="0"/>
    <x v="1"/>
    <x v="0"/>
    <m/>
    <m/>
    <s v="Plataforma web privada gratuita (Bolsas de trabajo) (excluyendo redes sociales)"/>
    <m/>
    <s v="Servicio Público de Empleo del Ministerio de Trabajo"/>
    <s v="Redes de profesionales o egresados"/>
    <s v="Recomendaciones de trabajadores de la empresa u otros actores"/>
    <m/>
    <s v="Ferias de empleo"/>
    <m/>
    <s v="Contactos personales del empleador"/>
    <s v="Banco de currículos de la empresa"/>
    <m/>
    <m/>
    <x v="0"/>
    <x v="0"/>
    <x v="0"/>
    <x v="1"/>
    <x v="1"/>
    <x v="0"/>
    <x v="0"/>
    <x v="0"/>
    <x v="2"/>
    <x v="2"/>
    <s v="Ninguna"/>
    <m/>
    <m/>
    <m/>
    <m/>
    <m/>
    <s v="Transformación de competencia"/>
    <x v="0"/>
    <m/>
    <m/>
    <x v="1"/>
    <m/>
    <m/>
    <m/>
    <x v="0"/>
    <x v="0"/>
    <x v="0"/>
    <x v="0"/>
    <x v="0"/>
    <x v="0"/>
    <m/>
    <m/>
    <x v="2"/>
    <s v="Probable"/>
    <s v="Poco probable"/>
    <s v="Poco probable"/>
    <s v="Probable"/>
    <s v="Muy probable"/>
    <x v="0"/>
    <s v="OFICIAL DE LINEA"/>
    <n v="7413"/>
    <n v="20"/>
    <n v="0"/>
    <n v="0"/>
    <n v="0"/>
    <n v="0"/>
    <s v="AYUDANTE DE LINEA"/>
    <n v="7413"/>
    <n v="15"/>
    <n v="0"/>
    <n v="0"/>
    <n v="0"/>
    <n v="0"/>
    <s v="INGENIERO ELECTROMECANICO"/>
    <n v="2144"/>
    <n v="1"/>
    <n v="0"/>
    <n v="0"/>
    <n v="0"/>
    <n v="0"/>
    <s v="LICENCIADO EN ELECTRICIDAD"/>
    <n v="3113"/>
    <n v="1"/>
    <n v="0"/>
    <n v="0"/>
    <n v="0"/>
    <n v="1"/>
    <m/>
    <m/>
    <m/>
    <m/>
    <m/>
    <m/>
    <m/>
    <x v="0"/>
    <m/>
    <m/>
    <m/>
    <m/>
    <m/>
    <m/>
    <m/>
    <m/>
    <m/>
    <x v="0"/>
    <x v="0"/>
    <x v="0"/>
    <x v="0"/>
    <x v="1"/>
    <x v="1"/>
    <x v="0"/>
    <x v="0"/>
    <m/>
    <x v="0"/>
    <s v="INSTALACION ELECTRICA DE BAJA Y MEDIA TENSION"/>
    <s v="Electricidad"/>
    <s v="AYUDANTE DE INSTALACION DE BAJA TENSION"/>
    <n v="7413"/>
    <s v="INSTALACION ELECTRICA DE BAJA Y MEDIA TENSION"/>
    <s v="Electricidad"/>
    <s v="OFICIAL DE MEDIA TENSION"/>
    <n v="7413"/>
    <s v="MANEJO DE CAMION CANASTA"/>
    <s v="Conducción de vehículos"/>
    <s v="CHOFER DE CAMION CANASTA"/>
    <n v="8332"/>
    <m/>
    <m/>
    <m/>
    <m/>
    <m/>
    <m/>
    <m/>
    <m/>
    <m/>
    <m/>
    <m/>
    <m/>
    <s v="Si"/>
    <s v="Si"/>
    <s v="No"/>
    <m/>
    <m/>
    <m/>
    <x v="1"/>
    <s v="Muy importante"/>
    <s v="Muy importante"/>
    <s v="Muy importante"/>
    <s v="Muy importante"/>
    <s v="Importante"/>
    <s v="Muy importante"/>
    <s v="Importante"/>
    <s v="Ninguna"/>
    <m/>
    <x v="1"/>
    <x v="0"/>
    <x v="0"/>
    <x v="1"/>
    <x v="1"/>
    <x v="1"/>
    <x v="0"/>
    <x v="0"/>
    <x v="0"/>
    <x v="0"/>
    <x v="0"/>
    <x v="0"/>
    <m/>
    <s v="Jefe / Encargado (no propietario)"/>
    <m/>
    <n v="15"/>
    <n v="18"/>
    <s v="Completo"/>
    <m/>
    <m/>
    <m/>
    <m/>
    <m/>
    <m/>
    <m/>
    <s v="51 y más personas ocupadas"/>
    <s v="51 y más personas ocupadas"/>
    <x v="1"/>
    <s v="Construcción"/>
    <x v="0"/>
    <x v="0"/>
    <x v="1"/>
    <x v="0"/>
    <x v="0"/>
    <x v="0"/>
    <x v="1"/>
    <x v="0"/>
    <x v="0"/>
    <x v="0"/>
    <x v="0"/>
    <x v="1"/>
    <x v="0"/>
    <x v="0"/>
    <x v="0"/>
    <x v="1"/>
    <x v="0"/>
    <x v="0"/>
    <x v="0"/>
    <x v="1"/>
    <x v="0"/>
    <x v="1"/>
    <x v="0"/>
    <x v="0"/>
    <x v="1"/>
    <x v="1"/>
    <x v="0"/>
    <s v="ELECTRICIDAD Y ELECTRONICA"/>
    <s v="ELECTRICIDAD Y ELECTRONICA"/>
    <s v="CONDUCCIÓN DE VEHICULOS"/>
    <m/>
    <m/>
    <m/>
    <s v="ELECTRICIDAD Y ELECTRONICA"/>
    <s v="ELECTRICIDAD Y ELECTRONICA"/>
    <s v="CONDUCCIÓN"/>
    <m/>
    <m/>
    <m/>
    <n v="2.7037037037037002"/>
    <x v="1"/>
    <x v="1"/>
    <x v="0"/>
    <x v="0"/>
    <x v="0"/>
    <s v="Total"/>
  </r>
  <r>
    <n v="170209"/>
    <x v="0"/>
    <x v="1"/>
    <s v="Fernando de la Mora"/>
    <n v="64190"/>
    <s v="SERVICIOS DE AHORRO Y CREDITO"/>
    <s v="Servicio"/>
    <s v="Intermediación financiera"/>
    <s v="Pequeñas (11 a 30 personas ocupadas)"/>
    <n v="14062024"/>
    <n v="14"/>
    <s v="Junio"/>
    <s v="Año Resultado Final"/>
    <n v="11"/>
    <n v="49"/>
    <n v="14062024"/>
    <n v="14"/>
    <s v="Junio"/>
    <s v="Año Resultado Final"/>
    <n v="1992"/>
    <n v="31"/>
    <x v="1"/>
    <s v="SERVICIOS DE AHORRO Y CREDITOS EN COPERATIVA"/>
    <s v="Otros tipos de intermediación monetaria"/>
    <s v="Único"/>
    <x v="0"/>
    <m/>
    <m/>
    <n v="19"/>
    <n v="19"/>
    <n v="10"/>
    <n v="9"/>
    <n v="48.306451612903203"/>
    <n v="43.475806451612883"/>
    <n v="0"/>
    <n v="0"/>
    <n v="0"/>
    <n v="0"/>
    <n v="14.491935483870961"/>
    <n v="9.6612903225806406"/>
    <n v="4.8306451612903203"/>
    <n v="0"/>
    <n v="33.814516129032242"/>
    <n v="28.983870967741922"/>
    <n v="0"/>
    <n v="0"/>
    <n v="91.782258064516085"/>
    <n v="19"/>
    <n v="0"/>
    <n v="0"/>
    <n v="0"/>
    <n v="0"/>
    <n v="3"/>
    <n v="2"/>
    <n v="1"/>
    <n v="0"/>
    <n v="7"/>
    <n v="6"/>
    <n v="0"/>
    <n v="0"/>
    <n v="19"/>
    <x v="0"/>
    <m/>
    <m/>
    <x v="1"/>
    <m/>
    <m/>
    <x v="0"/>
    <m/>
    <m/>
    <x v="0"/>
    <m/>
    <m/>
    <x v="0"/>
    <m/>
    <m/>
    <x v="1"/>
    <m/>
    <n v="4214"/>
    <s v="GESTOR DE COBRANZAS ADMINISTRATIVAS"/>
    <s v="Sí"/>
    <s v="Sí"/>
    <s v="No"/>
    <m/>
    <m/>
    <m/>
    <m/>
    <m/>
    <m/>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m/>
    <m/>
    <m/>
    <m/>
    <m/>
    <m/>
    <m/>
    <m/>
    <m/>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0"/>
    <x v="1"/>
    <x v="1"/>
    <s v="Ninguna"/>
    <m/>
    <m/>
    <m/>
    <m/>
    <m/>
    <m/>
    <x v="1"/>
    <m/>
    <m/>
    <x v="1"/>
    <m/>
    <m/>
    <m/>
    <x v="1"/>
    <x v="1"/>
    <x v="1"/>
    <x v="1"/>
    <x v="1"/>
    <x v="1"/>
    <m/>
    <m/>
    <x v="1"/>
    <s v="Probable"/>
    <s v="Poco probable"/>
    <s v="Poco probable"/>
    <s v="Poco probable"/>
    <s v="Poco probable"/>
    <x v="0"/>
    <s v="gerente de operaciones"/>
    <n v="1346"/>
    <n v="1"/>
    <n v="0"/>
    <n v="0"/>
    <n v="0"/>
    <n v="0"/>
    <m/>
    <m/>
    <m/>
    <m/>
    <m/>
    <m/>
    <m/>
    <m/>
    <m/>
    <m/>
    <m/>
    <m/>
    <m/>
    <m/>
    <m/>
    <m/>
    <m/>
    <m/>
    <m/>
    <m/>
    <m/>
    <m/>
    <m/>
    <m/>
    <m/>
    <m/>
    <m/>
    <m/>
    <x v="0"/>
    <m/>
    <m/>
    <m/>
    <m/>
    <m/>
    <m/>
    <m/>
    <m/>
    <m/>
    <x v="1"/>
    <x v="0"/>
    <x v="0"/>
    <x v="0"/>
    <x v="1"/>
    <x v="0"/>
    <x v="0"/>
    <x v="0"/>
    <m/>
    <x v="0"/>
    <s v="OFRECIMIENTO DE CREDITOS (NEGOCIACION)"/>
    <s v="OTROS"/>
    <s v="OFICIALES DE CREDITOS"/>
    <n v="3312"/>
    <s v="CAPACITACION EN RECUPERACION DE CREDITOS"/>
    <s v="OTROS"/>
    <s v="OFICIALES DE RECUPERACIÓN DE CREDITOS"/>
    <n v="4214"/>
    <m/>
    <m/>
    <m/>
    <m/>
    <m/>
    <m/>
    <m/>
    <m/>
    <m/>
    <m/>
    <m/>
    <m/>
    <m/>
    <m/>
    <m/>
    <m/>
    <s v="Si"/>
    <s v="No"/>
    <m/>
    <m/>
    <m/>
    <m/>
    <x v="0"/>
    <s v="Muy importante"/>
    <s v="Importante"/>
    <s v="Importante"/>
    <s v="Importante"/>
    <s v="Importante"/>
    <s v="Poco importante"/>
    <s v="Poco importante"/>
    <s v="Ninguna"/>
    <m/>
    <x v="0"/>
    <x v="2"/>
    <x v="0"/>
    <x v="1"/>
    <x v="1"/>
    <x v="0"/>
    <x v="0"/>
    <x v="0"/>
    <x v="0"/>
    <x v="0"/>
    <x v="0"/>
    <x v="0"/>
    <m/>
    <s v="Gerente / Directivo"/>
    <m/>
    <n v="19"/>
    <n v="53"/>
    <s v="Completo"/>
    <m/>
    <m/>
    <m/>
    <m/>
    <m/>
    <m/>
    <m/>
    <s v="11 a 30 personas ocupadas"/>
    <s v="11 a 30 personas ocupadas"/>
    <x v="0"/>
    <s v="Intermediación financiera"/>
    <x v="0"/>
    <x v="0"/>
    <x v="0"/>
    <x v="1"/>
    <x v="0"/>
    <x v="0"/>
    <x v="0"/>
    <x v="0"/>
    <x v="0"/>
    <x v="1"/>
    <x v="1"/>
    <x v="0"/>
    <x v="0"/>
    <x v="0"/>
    <x v="0"/>
    <x v="0"/>
    <x v="0"/>
    <x v="0"/>
    <x v="0"/>
    <x v="1"/>
    <x v="1"/>
    <x v="0"/>
    <x v="0"/>
    <x v="0"/>
    <x v="0"/>
    <x v="0"/>
    <x v="0"/>
    <s v="ANÁLISIS DE CRÉDITO"/>
    <s v="ANÁLISIS DE CRÉDITO"/>
    <m/>
    <m/>
    <m/>
    <m/>
    <s v="ADMINISTRACIÓN Y GESTIÓN"/>
    <s v="ADMINISTRACIÓN Y GESTIÓN"/>
    <m/>
    <m/>
    <m/>
    <m/>
    <n v="4.8306451612903203"/>
    <x v="1"/>
    <x v="2"/>
    <x v="1"/>
    <x v="0"/>
    <x v="0"/>
    <s v="Total"/>
  </r>
  <r>
    <n v="170254"/>
    <x v="0"/>
    <x v="1"/>
    <s v="Fernando de la Mora"/>
    <n v="22210"/>
    <s v="FABRICACION DE BOLSAS DE PLASTICO"/>
    <s v="Industria"/>
    <s v="Manufactura"/>
    <s v="Medianas (31 a 50 personas ocupadas)"/>
    <n v="14062024"/>
    <n v="14"/>
    <s v="Junio"/>
    <s v="Año Resultado Final"/>
    <n v="11"/>
    <n v="58"/>
    <n v="24072024"/>
    <n v="24"/>
    <s v="Julio"/>
    <s v="Año Resultado Final"/>
    <n v="1990"/>
    <n v="33"/>
    <x v="1"/>
    <s v="FABRICACIÓN DE BOLSAS DE POLIETILENO"/>
    <s v="Fabricación de envases de plástico"/>
    <s v="Único"/>
    <x v="0"/>
    <m/>
    <m/>
    <n v="50"/>
    <n v="50"/>
    <n v="45"/>
    <n v="5"/>
    <n v="158.99999999999986"/>
    <n v="17.66666666666665"/>
    <n v="0"/>
    <n v="0"/>
    <n v="0"/>
    <n v="0"/>
    <n v="113.06666666666656"/>
    <n v="35.3333333333333"/>
    <n v="0"/>
    <n v="0"/>
    <n v="17.66666666666665"/>
    <n v="10.599999999999991"/>
    <n v="0"/>
    <n v="0"/>
    <n v="176.66666666666652"/>
    <n v="50"/>
    <n v="0"/>
    <n v="0"/>
    <n v="0"/>
    <n v="0"/>
    <n v="32"/>
    <n v="10"/>
    <n v="0"/>
    <n v="0"/>
    <n v="5"/>
    <n v="3"/>
    <n v="0"/>
    <n v="0"/>
    <n v="50"/>
    <x v="1"/>
    <s v="Decisión del directorio/propietarios de la empresa"/>
    <m/>
    <x v="1"/>
    <m/>
    <m/>
    <x v="0"/>
    <m/>
    <m/>
    <x v="0"/>
    <m/>
    <m/>
    <x v="0"/>
    <m/>
    <m/>
    <x v="1"/>
    <m/>
    <n v="8142"/>
    <s v="OPERADOR DE MAQUINA CONFECCIONADORA DE BOLSAS PLASTICAS"/>
    <s v="Sí"/>
    <s v="Sí"/>
    <s v="Sí"/>
    <n v="4321"/>
    <s v="ENCARGADO DE DEPOSITO"/>
    <s v="Sí"/>
    <s v="No"/>
    <s v="No"/>
    <m/>
    <m/>
    <m/>
    <m/>
    <s v="Candidatos sin capacitación o habilidades técnicas necesarios"/>
    <m/>
    <m/>
    <m/>
    <m/>
    <m/>
    <m/>
    <m/>
    <m/>
    <m/>
    <m/>
    <m/>
    <m/>
    <m/>
    <m/>
    <m/>
    <m/>
    <m/>
    <m/>
    <m/>
    <m/>
    <m/>
    <m/>
    <m/>
    <m/>
    <m/>
    <s v="Reasignar / redefinir los puestos de trabajo existentes"/>
    <m/>
    <m/>
    <m/>
    <m/>
    <m/>
    <m/>
    <m/>
    <m/>
    <x v="1"/>
    <x v="0"/>
    <x v="0"/>
    <x v="0"/>
    <x v="1"/>
    <x v="0"/>
    <x v="0"/>
    <x v="1"/>
    <x v="0"/>
    <x v="0"/>
    <x v="1"/>
    <x v="1"/>
    <x v="0"/>
    <m/>
    <m/>
    <m/>
    <m/>
    <m/>
    <m/>
    <s v="Recomendaciones de trabajadores de la empresa u otros actores"/>
    <s v="Contratación de empresas de reclutamiento"/>
    <m/>
    <m/>
    <s v="Contactos personales del empleador"/>
    <m/>
    <m/>
    <m/>
    <x v="0"/>
    <x v="0"/>
    <x v="0"/>
    <x v="1"/>
    <x v="0"/>
    <x v="2"/>
    <x v="0"/>
    <x v="0"/>
    <x v="1"/>
    <x v="1"/>
    <s v="Ninguna"/>
    <m/>
    <m/>
    <m/>
    <m/>
    <m/>
    <m/>
    <x v="1"/>
    <m/>
    <m/>
    <x v="1"/>
    <m/>
    <m/>
    <m/>
    <x v="1"/>
    <x v="1"/>
    <x v="1"/>
    <x v="1"/>
    <x v="1"/>
    <x v="1"/>
    <m/>
    <m/>
    <x v="2"/>
    <s v="Poco probable"/>
    <s v="Poco probable"/>
    <s v="Poco probable"/>
    <s v="Probable"/>
    <s v="Probable"/>
    <x v="0"/>
    <s v="OPERADOR DE MAQUINA EXTRUSORA"/>
    <n v="8142"/>
    <n v="6"/>
    <n v="6"/>
    <n v="6"/>
    <n v="6"/>
    <n v="6"/>
    <s v="OPERADOR DE IMPRESORA FLEXOGRAFICA"/>
    <n v="7322"/>
    <n v="3"/>
    <n v="3"/>
    <n v="3"/>
    <n v="3"/>
    <n v="3"/>
    <s v="OPERADOR DE MAQUINA CONFECCIONADORA DE BOLSAS DE POLIETILENO"/>
    <n v="8142"/>
    <n v="2"/>
    <n v="2"/>
    <n v="2"/>
    <n v="0"/>
    <n v="0"/>
    <m/>
    <m/>
    <m/>
    <m/>
    <m/>
    <m/>
    <m/>
    <m/>
    <m/>
    <m/>
    <m/>
    <m/>
    <m/>
    <m/>
    <x v="0"/>
    <m/>
    <m/>
    <m/>
    <m/>
    <m/>
    <m/>
    <m/>
    <m/>
    <m/>
    <x v="0"/>
    <x v="0"/>
    <x v="0"/>
    <x v="0"/>
    <x v="1"/>
    <x v="1"/>
    <x v="0"/>
    <x v="0"/>
    <m/>
    <x v="0"/>
    <s v="CURSO PRACTICO SOBRE TIPOS DE POLIETILENO"/>
    <s v="OTROS"/>
    <s v="OPERADOR DE MAQUINA CONFECCIONADORA DE BOLSAS DE POLIETILENO"/>
    <n v="8142"/>
    <s v="CURSO PARA MANEJO DE MAQUINA EXTRUSORA DE BOLSAS DE POLIETILENO"/>
    <s v="Operación y mantenimiento de maquinarias industriales"/>
    <s v="OPERADOR DE MAQUINA EXTRUSORA"/>
    <n v="8142"/>
    <m/>
    <m/>
    <m/>
    <m/>
    <m/>
    <m/>
    <m/>
    <m/>
    <m/>
    <m/>
    <m/>
    <m/>
    <m/>
    <m/>
    <m/>
    <m/>
    <s v="Si"/>
    <s v="No"/>
    <m/>
    <m/>
    <m/>
    <m/>
    <x v="0"/>
    <s v="Importante"/>
    <s v="Muy importante"/>
    <s v="Muy importante"/>
    <s v="Muy importante"/>
    <s v="Importante"/>
    <s v="Muy importante"/>
    <s v="Importante"/>
    <s v="Ninguna"/>
    <m/>
    <x v="2"/>
    <x v="2"/>
    <x v="0"/>
    <x v="0"/>
    <x v="0"/>
    <x v="0"/>
    <x v="0"/>
    <x v="0"/>
    <x v="0"/>
    <x v="0"/>
    <x v="0"/>
    <x v="0"/>
    <m/>
    <s v="Gerente / Directivo"/>
    <m/>
    <n v="14"/>
    <n v="56"/>
    <s v="Completo"/>
    <m/>
    <m/>
    <m/>
    <m/>
    <m/>
    <m/>
    <m/>
    <s v="31 a 50 personas ocupadas"/>
    <s v="31 a 50 personas ocupadas"/>
    <x v="1"/>
    <s v="Manufactura"/>
    <x v="0"/>
    <x v="0"/>
    <x v="0"/>
    <x v="1"/>
    <x v="0"/>
    <x v="0"/>
    <x v="0"/>
    <x v="1"/>
    <x v="0"/>
    <x v="0"/>
    <x v="1"/>
    <x v="0"/>
    <x v="0"/>
    <x v="0"/>
    <x v="0"/>
    <x v="1"/>
    <x v="1"/>
    <x v="0"/>
    <x v="0"/>
    <x v="1"/>
    <x v="0"/>
    <x v="1"/>
    <x v="0"/>
    <x v="0"/>
    <x v="0"/>
    <x v="1"/>
    <x v="0"/>
    <s v="QUIMICA"/>
    <s v="USO Y REPARACIÓN DE MAQUINARIAS, HERRAMIENTAS Y EQUIPOS"/>
    <m/>
    <m/>
    <m/>
    <m/>
    <s v="QUIMICA"/>
    <s v="USO Y REPARACIÓN DE MAQUINARIAS, HERRAMIENTAS Y EQUIPOS"/>
    <m/>
    <m/>
    <m/>
    <m/>
    <n v="3.5333333333333301"/>
    <x v="1"/>
    <x v="2"/>
    <x v="1"/>
    <x v="0"/>
    <x v="0"/>
    <s v="Total"/>
  </r>
  <r>
    <n v="170260"/>
    <x v="0"/>
    <x v="1"/>
    <s v="Fernando de la Mora"/>
    <n v="22290"/>
    <s v="FABRICACION Y TRANSFORMACION DE PRODUCTOS PLASTICOS"/>
    <s v="Industria"/>
    <s v="Manufactura"/>
    <s v="Grandes (con 51 o más personas ocupadas)"/>
    <n v="14062024"/>
    <n v="14"/>
    <s v="Junio"/>
    <s v="Año Resultado Final"/>
    <n v="11"/>
    <n v="51"/>
    <n v="17062024"/>
    <n v="17"/>
    <s v="Junio"/>
    <s v="Año Resultado Final"/>
    <n v="1962"/>
    <n v="61"/>
    <x v="1"/>
    <s v="FABRICACION DE PRODUCTOS PLASTICOS"/>
    <s v="Fabricación de otros productos de plástico"/>
    <s v="Único"/>
    <x v="0"/>
    <m/>
    <m/>
    <n v="116"/>
    <n v="116"/>
    <n v="107"/>
    <n v="9"/>
    <n v="289.29629629629591"/>
    <n v="24.3333333333333"/>
    <n v="0"/>
    <n v="0"/>
    <n v="121.6666666666665"/>
    <n v="0"/>
    <n v="43.259259259259203"/>
    <n v="0"/>
    <n v="0"/>
    <n v="0"/>
    <n v="54.074074074074005"/>
    <n v="81.111111111111001"/>
    <n v="13.518518518518501"/>
    <n v="0"/>
    <n v="313.62962962962922"/>
    <n v="116"/>
    <n v="0"/>
    <n v="0"/>
    <n v="45"/>
    <n v="0"/>
    <n v="16"/>
    <n v="0"/>
    <n v="0"/>
    <n v="0"/>
    <n v="20"/>
    <n v="30"/>
    <n v="5"/>
    <n v="0"/>
    <n v="116"/>
    <x v="0"/>
    <m/>
    <m/>
    <x v="1"/>
    <m/>
    <m/>
    <x v="0"/>
    <m/>
    <m/>
    <x v="0"/>
    <m/>
    <m/>
    <x v="0"/>
    <m/>
    <m/>
    <x v="1"/>
    <m/>
    <n v="8142"/>
    <s v="OPERARIOS DE PRODUCCION"/>
    <s v="Sí"/>
    <s v="No"/>
    <s v="Sí"/>
    <n v="3322"/>
    <s v="VENDEDOR EXTERNO DE PRODUCTOS PLASTICOS"/>
    <s v="Sí"/>
    <s v="Sí"/>
    <s v="Sí"/>
    <n v="8332"/>
    <s v="CHOFER REPARTIDOR DE PRODUCTOS PLASTICOS"/>
    <s v="Sí"/>
    <s v="Sí"/>
    <m/>
    <m/>
    <m/>
    <m/>
    <m/>
    <m/>
    <m/>
    <m/>
    <s v="Candidatos sin capacitación o habilidades técnicas necesarios"/>
    <s v="Candidatos sin habilidades blandas o socioemocionales (proactividad, actitud de aprendizaje, compromiso, entre otros)"/>
    <m/>
    <m/>
    <m/>
    <m/>
    <m/>
    <m/>
    <m/>
    <s v="Candidatos sin habilidades blandas o socioemocionales (proactividad, actitud de aprendizaje, compromiso, entre otros)"/>
    <m/>
    <m/>
    <m/>
    <m/>
    <m/>
    <m/>
    <s v="Aumentar la remuneración para hacer la vacante más atractiva"/>
    <m/>
    <s v="Reasignar / redefinir los puestos de trabajo existentes"/>
    <m/>
    <m/>
    <m/>
    <m/>
    <s v="Aumentar los esfuerzos en el reclutamiento (más divulgación de la vacante, más bolsas de empleo)"/>
    <m/>
    <m/>
    <m/>
    <x v="1"/>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s v="Avisos en las inmediaciones de la empresa"/>
    <m/>
    <s v="Banco de currículos de la empresa"/>
    <m/>
    <m/>
    <x v="0"/>
    <x v="0"/>
    <x v="0"/>
    <x v="1"/>
    <x v="0"/>
    <x v="1"/>
    <x v="0"/>
    <x v="0"/>
    <x v="0"/>
    <x v="2"/>
    <s v="Ninguna"/>
    <m/>
    <m/>
    <m/>
    <m/>
    <m/>
    <m/>
    <x v="1"/>
    <m/>
    <m/>
    <x v="0"/>
    <m/>
    <m/>
    <m/>
    <x v="0"/>
    <x v="0"/>
    <x v="1"/>
    <x v="0"/>
    <x v="0"/>
    <x v="0"/>
    <m/>
    <m/>
    <x v="2"/>
    <s v="Poco probable"/>
    <s v="Poco probable"/>
    <s v="Poco probable"/>
    <s v="Poco probable"/>
    <s v="Muy probable"/>
    <x v="2"/>
    <m/>
    <m/>
    <m/>
    <m/>
    <m/>
    <m/>
    <m/>
    <m/>
    <m/>
    <m/>
    <m/>
    <m/>
    <m/>
    <m/>
    <m/>
    <m/>
    <m/>
    <m/>
    <m/>
    <m/>
    <m/>
    <m/>
    <m/>
    <m/>
    <m/>
    <m/>
    <m/>
    <m/>
    <m/>
    <m/>
    <m/>
    <m/>
    <m/>
    <m/>
    <m/>
    <x v="0"/>
    <m/>
    <m/>
    <m/>
    <m/>
    <m/>
    <m/>
    <m/>
    <m/>
    <m/>
    <x v="0"/>
    <x v="0"/>
    <x v="0"/>
    <x v="0"/>
    <x v="1"/>
    <x v="1"/>
    <x v="0"/>
    <x v="0"/>
    <m/>
    <x v="0"/>
    <s v="BUENAS PRACTICAS DE MANUFACTURA"/>
    <s v="OTROS"/>
    <s v="OPERARIOS DE PRODUCCION DE PRODUCTOS PLASTICOS"/>
    <n v="8142"/>
    <s v="BUENAS PRACTICAS DE MANUFACTURA"/>
    <s v="OTROS"/>
    <s v="VENDEDORES EXTERNOS DE PRODUCTOS PLASTICOS"/>
    <n v="3322"/>
    <s v="BUENAS PRACTICAS DE MANUFACTURA"/>
    <s v="OTROS"/>
    <s v="AUXILIAR ADMINISTRATIVO"/>
    <n v="4419"/>
    <s v="BUENAS PRACTICAS DE MANUFACTURA"/>
    <s v="OTROS"/>
    <s v="GERENTE COMERCIAL"/>
    <n v="1221"/>
    <m/>
    <m/>
    <m/>
    <m/>
    <m/>
    <m/>
    <m/>
    <m/>
    <s v="Si"/>
    <s v="Si"/>
    <s v="Si"/>
    <s v="No"/>
    <m/>
    <m/>
    <x v="1"/>
    <s v="Importante"/>
    <s v="Muy importante"/>
    <s v="Muy importante"/>
    <s v="Muy importante"/>
    <s v="Muy importante"/>
    <s v="Muy importante"/>
    <s v="Muy importante"/>
    <s v="Ninguna"/>
    <m/>
    <x v="2"/>
    <x v="2"/>
    <x v="0"/>
    <x v="0"/>
    <x v="0"/>
    <x v="0"/>
    <x v="0"/>
    <x v="1"/>
    <x v="0"/>
    <x v="1"/>
    <x v="0"/>
    <x v="0"/>
    <m/>
    <s v="Gerente / Directivo"/>
    <m/>
    <n v="11"/>
    <n v="25"/>
    <s v="Completo"/>
    <m/>
    <m/>
    <m/>
    <m/>
    <m/>
    <m/>
    <m/>
    <s v="51 y más personas ocupadas"/>
    <s v="51 y más personas ocupadas"/>
    <x v="1"/>
    <s v="Manufactura"/>
    <x v="0"/>
    <x v="0"/>
    <x v="1"/>
    <x v="0"/>
    <x v="0"/>
    <x v="0"/>
    <x v="0"/>
    <x v="1"/>
    <x v="0"/>
    <x v="0"/>
    <x v="1"/>
    <x v="0"/>
    <x v="0"/>
    <x v="0"/>
    <x v="0"/>
    <x v="0"/>
    <x v="0"/>
    <x v="0"/>
    <x v="1"/>
    <x v="1"/>
    <x v="1"/>
    <x v="0"/>
    <x v="0"/>
    <x v="0"/>
    <x v="0"/>
    <x v="1"/>
    <x v="0"/>
    <s v="GESTIÓN DE CALIDAD"/>
    <s v="GESTIÓN DE CALIDAD"/>
    <s v="GESTIÓN DE CALIDAD"/>
    <s v="GESTIÓN DE CALIDAD"/>
    <m/>
    <m/>
    <s v="ADMINISTRACIÓN Y GESTIÓN"/>
    <s v="ADMINISTRACIÓN Y GESTIÓN"/>
    <s v="ADMINISTRACIÓN Y GESTIÓN"/>
    <s v="ADMINISTRACIÓN Y GESTIÓN"/>
    <m/>
    <m/>
    <n v="2.7037037037037002"/>
    <x v="1"/>
    <x v="2"/>
    <x v="0"/>
    <x v="0"/>
    <x v="0"/>
    <s v="Total"/>
  </r>
  <r>
    <n v="170396"/>
    <x v="0"/>
    <x v="1"/>
    <s v="Fernando de la Mora"/>
    <n v="47190"/>
    <s v="VENTA AL POR MENOR DE ARTICULOS DE MERCERIA"/>
    <s v="Comercio"/>
    <s v="Comercio"/>
    <s v="Micro (5 a 10 personas ocupadas)"/>
    <n v="14062024"/>
    <n v="14"/>
    <s v="Junio"/>
    <s v="Año Resultado Final"/>
    <n v="14"/>
    <n v="6"/>
    <n v="22072024"/>
    <n v="22"/>
    <s v="Julio"/>
    <s v="Año Resultado Final"/>
    <n v="1973"/>
    <n v="50"/>
    <x v="1"/>
    <s v="VENTA AL POR MENOR DE ARTICULOS DE BIJOUTERÍA"/>
    <s v="Comercio al por menor de artesanías, fantasías y souvenirs"/>
    <s v="Casa Matriz"/>
    <x v="1"/>
    <n v="2"/>
    <n v="2"/>
    <n v="8"/>
    <n v="8"/>
    <n v="2"/>
    <n v="6"/>
    <n v="16.568807339449538"/>
    <n v="49.706422018348619"/>
    <n v="0"/>
    <n v="0"/>
    <n v="0"/>
    <n v="0"/>
    <n v="16.568807339449538"/>
    <n v="8.2844036697247692"/>
    <n v="8.2844036697247692"/>
    <n v="0"/>
    <n v="8.2844036697247692"/>
    <n v="0"/>
    <n v="24.853211009174309"/>
    <n v="0"/>
    <n v="66.275229357798153"/>
    <n v="8"/>
    <n v="0"/>
    <n v="0"/>
    <n v="0"/>
    <n v="0"/>
    <n v="2"/>
    <n v="1"/>
    <n v="1"/>
    <n v="0"/>
    <n v="1"/>
    <n v="0"/>
    <n v="3"/>
    <n v="0"/>
    <n v="8"/>
    <x v="0"/>
    <m/>
    <m/>
    <x v="1"/>
    <m/>
    <m/>
    <x v="0"/>
    <m/>
    <m/>
    <x v="0"/>
    <m/>
    <m/>
    <x v="0"/>
    <m/>
    <m/>
    <x v="1"/>
    <m/>
    <n v="5223"/>
    <s v="VENDEDOR DE SALON"/>
    <s v="Sí"/>
    <s v="No"/>
    <s v="No"/>
    <m/>
    <m/>
    <m/>
    <m/>
    <m/>
    <m/>
    <m/>
    <m/>
    <m/>
    <m/>
    <m/>
    <m/>
    <m/>
    <m/>
    <m/>
    <m/>
    <m/>
    <m/>
    <m/>
    <m/>
    <m/>
    <m/>
    <m/>
    <m/>
    <m/>
    <m/>
    <m/>
    <m/>
    <m/>
    <m/>
    <m/>
    <m/>
    <m/>
    <m/>
    <m/>
    <m/>
    <m/>
    <m/>
    <m/>
    <m/>
    <m/>
    <m/>
    <m/>
    <m/>
    <x v="1"/>
    <x v="0"/>
    <x v="0"/>
    <x v="0"/>
    <x v="1"/>
    <x v="0"/>
    <x v="0"/>
    <x v="0"/>
    <x v="0"/>
    <x v="0"/>
    <x v="1"/>
    <x v="1"/>
    <x v="0"/>
    <m/>
    <m/>
    <m/>
    <m/>
    <m/>
    <m/>
    <s v="Recomendaciones de trabajadores de la empresa u otros actores"/>
    <m/>
    <m/>
    <m/>
    <m/>
    <m/>
    <m/>
    <m/>
    <x v="0"/>
    <x v="0"/>
    <x v="1"/>
    <x v="0"/>
    <x v="0"/>
    <x v="0"/>
    <x v="2"/>
    <x v="0"/>
    <x v="1"/>
    <x v="1"/>
    <s v="Ninguna"/>
    <m/>
    <m/>
    <m/>
    <s v="Nuevas contrataciones"/>
    <s v="Nuevas contrataciones"/>
    <m/>
    <x v="3"/>
    <s v="Nuevas contrataciones"/>
    <m/>
    <x v="1"/>
    <m/>
    <m/>
    <m/>
    <x v="1"/>
    <x v="0"/>
    <x v="0"/>
    <x v="0"/>
    <x v="1"/>
    <x v="1"/>
    <m/>
    <m/>
    <x v="1"/>
    <s v="Probable"/>
    <s v="Poco probable"/>
    <s v="Poco probable"/>
    <s v="Muy probable"/>
    <s v="Muy probable"/>
    <x v="0"/>
    <s v="vendedor de salón"/>
    <n v="5223"/>
    <n v="1"/>
    <n v="1"/>
    <n v="1"/>
    <n v="0"/>
    <n v="0"/>
    <s v="cajero"/>
    <n v="5230"/>
    <n v="1"/>
    <n v="1"/>
    <n v="0"/>
    <n v="0"/>
    <n v="0"/>
    <m/>
    <m/>
    <m/>
    <m/>
    <m/>
    <m/>
    <m/>
    <m/>
    <m/>
    <m/>
    <m/>
    <m/>
    <m/>
    <m/>
    <m/>
    <m/>
    <m/>
    <m/>
    <m/>
    <m/>
    <m/>
    <x v="0"/>
    <m/>
    <m/>
    <m/>
    <m/>
    <m/>
    <m/>
    <m/>
    <m/>
    <m/>
    <x v="0"/>
    <x v="0"/>
    <x v="0"/>
    <x v="1"/>
    <x v="1"/>
    <x v="1"/>
    <x v="0"/>
    <x v="0"/>
    <m/>
    <x v="0"/>
    <s v="TECNICAS PARA ATENCION AL CLIENTE"/>
    <s v="Técnicas de ventas"/>
    <s v="VENDEDORES DE SALON"/>
    <n v="5223"/>
    <s v="CAPACITACION PARA MANEJO DE REDES SOCIALES"/>
    <s v="Social media y community manager"/>
    <s v="VENDEDORES DE SALON"/>
    <n v="5223"/>
    <m/>
    <m/>
    <m/>
    <m/>
    <m/>
    <m/>
    <m/>
    <m/>
    <m/>
    <m/>
    <m/>
    <m/>
    <m/>
    <m/>
    <m/>
    <m/>
    <s v="Si"/>
    <s v="No"/>
    <m/>
    <m/>
    <m/>
    <m/>
    <x v="0"/>
    <s v="Importante"/>
    <s v="Importante"/>
    <s v="Importante"/>
    <s v="Muy importante"/>
    <s v="Importante"/>
    <s v="Muy importante"/>
    <s v="Muy importante"/>
    <s v="Ninguna"/>
    <m/>
    <x v="2"/>
    <x v="1"/>
    <x v="0"/>
    <x v="0"/>
    <x v="0"/>
    <x v="0"/>
    <x v="0"/>
    <x v="0"/>
    <x v="0"/>
    <x v="0"/>
    <x v="0"/>
    <x v="0"/>
    <m/>
    <s v="Jefe / Encargado (no propietario)"/>
    <m/>
    <n v="8"/>
    <n v="6"/>
    <s v="Completo"/>
    <m/>
    <m/>
    <m/>
    <m/>
    <m/>
    <m/>
    <m/>
    <s v="5 a 10 personas ocupadas"/>
    <s v="5 a 10 personas ocupadas"/>
    <x v="2"/>
    <s v="Comercio"/>
    <x v="0"/>
    <x v="0"/>
    <x v="0"/>
    <x v="0"/>
    <x v="1"/>
    <x v="0"/>
    <x v="0"/>
    <x v="0"/>
    <x v="0"/>
    <x v="0"/>
    <x v="1"/>
    <x v="0"/>
    <x v="0"/>
    <x v="1"/>
    <x v="0"/>
    <x v="0"/>
    <x v="0"/>
    <x v="0"/>
    <x v="0"/>
    <x v="1"/>
    <x v="0"/>
    <x v="1"/>
    <x v="1"/>
    <x v="0"/>
    <x v="0"/>
    <x v="0"/>
    <x v="0"/>
    <s v="ATENCIÓN AL CLIENTE, RECEPCIÓN"/>
    <s v="USO Y MANEJO DE REDES SOCIALES"/>
    <m/>
    <m/>
    <m/>
    <m/>
    <s v="ADMINISTRACIÓN Y GESTIÓN"/>
    <s v="TIC"/>
    <m/>
    <m/>
    <m/>
    <m/>
    <n v="8.2844036697247692"/>
    <x v="1"/>
    <x v="1"/>
    <x v="0"/>
    <x v="0"/>
    <x v="0"/>
    <s v="Total"/>
  </r>
  <r>
    <n v="170456"/>
    <x v="0"/>
    <x v="1"/>
    <s v="Fernando de la Mora"/>
    <n v="45301"/>
    <s v="VENTA DE REPUESTOS NUEVOS PARA VEHICULOS"/>
    <s v="Comercio"/>
    <s v="Comercio"/>
    <s v="Micro (5 a 10 personas ocupadas)"/>
    <n v="14062024"/>
    <n v="14"/>
    <s v="Junio"/>
    <s v="Año Resultado Final"/>
    <n v="14"/>
    <n v="32"/>
    <n v="31072024"/>
    <n v="31"/>
    <s v="Julio"/>
    <s v="Año Resultado Final"/>
    <n v="1986"/>
    <n v="37"/>
    <x v="1"/>
    <s v="FABRICACION DE MANGUERAS DE PLASTICO PARA VEHICULOS"/>
    <s v="Fabricación de piezas y accesorios para vehículos automotores"/>
    <s v="Único"/>
    <x v="0"/>
    <m/>
    <m/>
    <n v="6"/>
    <n v="6"/>
    <n v="5"/>
    <n v="1"/>
    <n v="23.968253968253951"/>
    <n v="4.7936507936507899"/>
    <n v="0"/>
    <n v="0"/>
    <n v="0"/>
    <n v="0"/>
    <n v="19.17460317460316"/>
    <n v="0"/>
    <n v="0"/>
    <n v="0"/>
    <n v="9.5873015873015799"/>
    <n v="0"/>
    <n v="0"/>
    <n v="0"/>
    <n v="28.761904761904738"/>
    <n v="6"/>
    <n v="0"/>
    <n v="0"/>
    <n v="0"/>
    <n v="0"/>
    <n v="4"/>
    <n v="0"/>
    <n v="0"/>
    <n v="0"/>
    <n v="2"/>
    <n v="0"/>
    <n v="0"/>
    <n v="0"/>
    <n v="6"/>
    <x v="0"/>
    <m/>
    <m/>
    <x v="1"/>
    <m/>
    <m/>
    <x v="0"/>
    <m/>
    <m/>
    <x v="0"/>
    <m/>
    <m/>
    <x v="0"/>
    <m/>
    <m/>
    <x v="0"/>
    <m/>
    <m/>
    <m/>
    <m/>
    <m/>
    <m/>
    <m/>
    <m/>
    <m/>
    <m/>
    <m/>
    <m/>
    <m/>
    <m/>
    <m/>
    <m/>
    <m/>
    <m/>
    <m/>
    <m/>
    <m/>
    <m/>
    <m/>
    <m/>
    <m/>
    <m/>
    <m/>
    <m/>
    <m/>
    <m/>
    <m/>
    <m/>
    <m/>
    <m/>
    <m/>
    <m/>
    <m/>
    <m/>
    <m/>
    <m/>
    <m/>
    <m/>
    <m/>
    <m/>
    <m/>
    <m/>
    <m/>
    <m/>
    <m/>
    <m/>
    <x v="0"/>
    <x v="0"/>
    <x v="0"/>
    <x v="0"/>
    <x v="1"/>
    <x v="0"/>
    <x v="0"/>
    <x v="1"/>
    <x v="0"/>
    <x v="0"/>
    <x v="0"/>
    <x v="0"/>
    <x v="0"/>
    <m/>
    <m/>
    <m/>
    <m/>
    <m/>
    <m/>
    <m/>
    <m/>
    <m/>
    <m/>
    <s v="Contactos personales del empleador"/>
    <m/>
    <m/>
    <m/>
    <x v="0"/>
    <x v="0"/>
    <x v="0"/>
    <x v="1"/>
    <x v="2"/>
    <x v="2"/>
    <x v="0"/>
    <x v="0"/>
    <x v="1"/>
    <x v="1"/>
    <s v="Ninguna"/>
    <m/>
    <m/>
    <m/>
    <m/>
    <m/>
    <m/>
    <x v="1"/>
    <m/>
    <m/>
    <x v="1"/>
    <m/>
    <m/>
    <m/>
    <x v="1"/>
    <x v="1"/>
    <x v="1"/>
    <x v="1"/>
    <x v="1"/>
    <x v="1"/>
    <m/>
    <m/>
    <x v="2"/>
    <s v="Poco probable"/>
    <s v="Poco probable"/>
    <s v="Poco probable"/>
    <s v="Poco probable"/>
    <s v="Poco probable"/>
    <x v="2"/>
    <m/>
    <m/>
    <m/>
    <m/>
    <m/>
    <m/>
    <m/>
    <m/>
    <m/>
    <m/>
    <m/>
    <m/>
    <m/>
    <m/>
    <m/>
    <m/>
    <m/>
    <m/>
    <m/>
    <m/>
    <m/>
    <m/>
    <m/>
    <m/>
    <m/>
    <m/>
    <m/>
    <m/>
    <m/>
    <m/>
    <m/>
    <m/>
    <m/>
    <m/>
    <m/>
    <x v="1"/>
    <m/>
    <m/>
    <m/>
    <m/>
    <m/>
    <m/>
    <m/>
    <s v="Otro"/>
    <s v="LA EMPRESA SE ENCARGA DE CAPACITAR"/>
    <x v="1"/>
    <x v="1"/>
    <x v="1"/>
    <x v="1"/>
    <x v="0"/>
    <x v="0"/>
    <x v="0"/>
    <x v="0"/>
    <m/>
    <x v="2"/>
    <m/>
    <m/>
    <m/>
    <m/>
    <m/>
    <m/>
    <m/>
    <m/>
    <m/>
    <m/>
    <m/>
    <m/>
    <m/>
    <m/>
    <m/>
    <m/>
    <m/>
    <m/>
    <m/>
    <m/>
    <m/>
    <m/>
    <m/>
    <m/>
    <m/>
    <m/>
    <m/>
    <m/>
    <m/>
    <m/>
    <x v="2"/>
    <s v="Muy importante"/>
    <s v="Importante"/>
    <s v="Muy importante"/>
    <s v="Poco importante"/>
    <s v="Poco importante"/>
    <s v="Muy importante"/>
    <s v="Muy importante"/>
    <s v="Ninguna"/>
    <m/>
    <x v="2"/>
    <x v="2"/>
    <x v="0"/>
    <x v="1"/>
    <x v="1"/>
    <x v="0"/>
    <x v="0"/>
    <x v="0"/>
    <x v="0"/>
    <x v="0"/>
    <x v="0"/>
    <x v="0"/>
    <m/>
    <s v="Administrador/Contador"/>
    <m/>
    <n v="8"/>
    <n v="11"/>
    <s v="Completo"/>
    <m/>
    <m/>
    <m/>
    <m/>
    <m/>
    <m/>
    <s v="EL INFORMANTE INDICO QUE POR LA POCA CANTIDAD DE TRABAJADORES NO VE LA NECESIDAD DE CAPACITACIONES, Y POR EL ESTADO ECONOMICO ACTUAL DEL PAIS NO ESPERA UN CRECIMIENTO A LARGO PLAZO."/>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170465"/>
    <x v="0"/>
    <x v="1"/>
    <s v="Fernando de la Mora"/>
    <n v="85102"/>
    <s v="SERVICIO DE ENSEÑANZA PRIMARIA"/>
    <s v="Servicio"/>
    <s v="Servicios a los hogares"/>
    <s v="Pequeñas (11 a 30 personas ocupadas)"/>
    <n v="17072024"/>
    <n v="17"/>
    <s v="Julio"/>
    <s v="Año Resultado Final"/>
    <n v="14"/>
    <n v="32"/>
    <n v="23072024"/>
    <n v="23"/>
    <s v="Julio"/>
    <s v="Año Resultado Final"/>
    <n v="2010"/>
    <n v="13"/>
    <x v="0"/>
    <s v="SERVICIOS DE ENSEÑANZA PRIMARIA"/>
    <s v="enseñanza prescolar, primaria"/>
    <s v="Casa Matriz"/>
    <x v="1"/>
    <n v="2"/>
    <n v="2"/>
    <n v="40"/>
    <n v="40"/>
    <n v="4"/>
    <n v="36"/>
    <n v="20.96551724137932"/>
    <n v="188.68965517241389"/>
    <n v="0"/>
    <n v="0"/>
    <n v="0"/>
    <n v="0"/>
    <n v="20.96551724137932"/>
    <n v="0"/>
    <n v="0"/>
    <n v="0"/>
    <n v="125.79310344827593"/>
    <n v="0"/>
    <n v="62.896551724137964"/>
    <n v="0"/>
    <n v="209.6551724137932"/>
    <n v="40"/>
    <n v="0"/>
    <n v="0"/>
    <n v="0"/>
    <n v="0"/>
    <n v="4"/>
    <n v="0"/>
    <n v="0"/>
    <n v="0"/>
    <n v="24"/>
    <n v="0"/>
    <n v="12"/>
    <n v="0"/>
    <n v="40"/>
    <x v="0"/>
    <m/>
    <m/>
    <x v="1"/>
    <m/>
    <m/>
    <x v="0"/>
    <m/>
    <m/>
    <x v="0"/>
    <m/>
    <m/>
    <x v="0"/>
    <m/>
    <m/>
    <x v="1"/>
    <m/>
    <n v="2342"/>
    <s v="DOCENTE DE NIVEL INICIAL"/>
    <s v="Sí"/>
    <s v="No"/>
    <s v="Sí"/>
    <n v="2341"/>
    <s v="DOCENTE NIVEL PRIMARIO"/>
    <s v="Sí"/>
    <s v="No"/>
    <s v="No"/>
    <m/>
    <m/>
    <m/>
    <m/>
    <m/>
    <m/>
    <m/>
    <m/>
    <m/>
    <m/>
    <m/>
    <m/>
    <m/>
    <m/>
    <m/>
    <m/>
    <m/>
    <m/>
    <m/>
    <m/>
    <m/>
    <m/>
    <m/>
    <m/>
    <m/>
    <m/>
    <m/>
    <m/>
    <m/>
    <m/>
    <m/>
    <m/>
    <m/>
    <m/>
    <m/>
    <m/>
    <m/>
    <m/>
    <m/>
    <x v="0"/>
    <x v="0"/>
    <x v="1"/>
    <x v="0"/>
    <x v="0"/>
    <x v="0"/>
    <x v="0"/>
    <x v="1"/>
    <x v="0"/>
    <x v="0"/>
    <x v="0"/>
    <x v="0"/>
    <x v="0"/>
    <m/>
    <m/>
    <m/>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oco probable"/>
    <s v="Probable"/>
    <x v="0"/>
    <s v="ENCARGADA DE INSTITUCION"/>
    <n v="1345"/>
    <n v="1"/>
    <n v="0"/>
    <n v="0"/>
    <n v="0"/>
    <n v="0"/>
    <s v="SECRETARIO ACADEMICO"/>
    <n v="4120"/>
    <n v="1"/>
    <n v="0"/>
    <n v="0"/>
    <n v="0"/>
    <n v="0"/>
    <s v="DOCENTE DE NIVEL INICIAL"/>
    <n v="2342"/>
    <n v="2"/>
    <n v="0"/>
    <n v="0"/>
    <n v="0"/>
    <n v="0"/>
    <s v="COORDINADOR ACADEMICO"/>
    <n v="2351"/>
    <n v="1"/>
    <n v="0"/>
    <n v="0"/>
    <n v="0"/>
    <n v="0"/>
    <m/>
    <m/>
    <m/>
    <m/>
    <m/>
    <m/>
    <m/>
    <x v="0"/>
    <m/>
    <m/>
    <m/>
    <m/>
    <m/>
    <m/>
    <m/>
    <m/>
    <m/>
    <x v="0"/>
    <x v="0"/>
    <x v="0"/>
    <x v="0"/>
    <x v="1"/>
    <x v="1"/>
    <x v="0"/>
    <x v="0"/>
    <m/>
    <x v="1"/>
    <m/>
    <m/>
    <m/>
    <m/>
    <m/>
    <m/>
    <m/>
    <m/>
    <m/>
    <m/>
    <m/>
    <m/>
    <m/>
    <m/>
    <m/>
    <m/>
    <m/>
    <m/>
    <m/>
    <m/>
    <m/>
    <m/>
    <m/>
    <m/>
    <m/>
    <m/>
    <m/>
    <m/>
    <m/>
    <m/>
    <x v="0"/>
    <s v="Muy importante"/>
    <s v="Muy importante"/>
    <s v="Muy importante"/>
    <s v="Muy importante"/>
    <s v="Importante"/>
    <s v="Importante"/>
    <s v="Importante"/>
    <s v="Ninguna"/>
    <m/>
    <x v="2"/>
    <x v="2"/>
    <x v="0"/>
    <x v="0"/>
    <x v="0"/>
    <x v="0"/>
    <x v="0"/>
    <x v="0"/>
    <x v="0"/>
    <x v="0"/>
    <x v="0"/>
    <x v="0"/>
    <m/>
    <s v="Gerente / Directivo"/>
    <m/>
    <n v="18"/>
    <n v="11"/>
    <s v="Completo"/>
    <m/>
    <m/>
    <m/>
    <m/>
    <m/>
    <m/>
    <m/>
    <s v="31 a 50 personas ocupadas"/>
    <s v="31 a 50 personas ocupadas"/>
    <x v="0"/>
    <s v="Servicios a los hogares"/>
    <x v="0"/>
    <x v="1"/>
    <x v="0"/>
    <x v="0"/>
    <x v="0"/>
    <x v="0"/>
    <x v="0"/>
    <x v="0"/>
    <x v="0"/>
    <x v="1"/>
    <x v="0"/>
    <x v="0"/>
    <x v="1"/>
    <x v="0"/>
    <x v="0"/>
    <x v="0"/>
    <x v="0"/>
    <x v="0"/>
    <x v="0"/>
    <x v="1"/>
    <x v="0"/>
    <x v="1"/>
    <x v="0"/>
    <x v="0"/>
    <x v="0"/>
    <x v="0"/>
    <x v="0"/>
    <m/>
    <m/>
    <m/>
    <m/>
    <m/>
    <m/>
    <m/>
    <m/>
    <m/>
    <m/>
    <m/>
    <m/>
    <n v="5.2413793103448301"/>
    <x v="1"/>
    <x v="1"/>
    <x v="1"/>
    <x v="0"/>
    <x v="1"/>
    <s v="Total"/>
  </r>
  <r>
    <n v="170626"/>
    <x v="0"/>
    <x v="1"/>
    <s v="Fernando de la Mora"/>
    <n v="73100"/>
    <s v="SERVICIOS DE ACTIVIDADES PUBLICITARIAS"/>
    <s v="Servicio"/>
    <s v="Servicios a las empresas"/>
    <s v="Micro (5 a 10 personas ocupadas)"/>
    <n v="30072024"/>
    <n v="30"/>
    <s v="Julio"/>
    <s v="Año Resultado Final"/>
    <n v="10"/>
    <n v="53"/>
    <n v="30072024"/>
    <n v="30"/>
    <s v="Julio"/>
    <s v="Año Resultado Final"/>
    <n v="1987"/>
    <n v="36"/>
    <x v="1"/>
    <s v="SERVICIO DE ACTIVIDADES  PUBLICITARIAS"/>
    <s v="Actividades publicitarias"/>
    <s v="Único"/>
    <x v="0"/>
    <m/>
    <m/>
    <n v="5"/>
    <n v="5"/>
    <n v="4"/>
    <n v="1"/>
    <n v="13.57837837837836"/>
    <n v="3.3945945945945901"/>
    <n v="0"/>
    <n v="0"/>
    <n v="0"/>
    <n v="0"/>
    <n v="16.972972972972951"/>
    <n v="0"/>
    <n v="0"/>
    <n v="0"/>
    <n v="0"/>
    <n v="0"/>
    <n v="0"/>
    <n v="0"/>
    <n v="16.972972972972951"/>
    <n v="5"/>
    <n v="0"/>
    <n v="0"/>
    <n v="0"/>
    <n v="0"/>
    <n v="5"/>
    <n v="0"/>
    <n v="0"/>
    <n v="0"/>
    <n v="0"/>
    <n v="0"/>
    <n v="0"/>
    <n v="0"/>
    <n v="5"/>
    <x v="0"/>
    <m/>
    <m/>
    <x v="1"/>
    <m/>
    <m/>
    <x v="0"/>
    <m/>
    <m/>
    <x v="0"/>
    <m/>
    <m/>
    <x v="0"/>
    <m/>
    <m/>
    <x v="0"/>
    <m/>
    <m/>
    <m/>
    <m/>
    <m/>
    <m/>
    <m/>
    <m/>
    <m/>
    <m/>
    <m/>
    <m/>
    <m/>
    <m/>
    <m/>
    <m/>
    <m/>
    <m/>
    <m/>
    <m/>
    <m/>
    <m/>
    <m/>
    <m/>
    <m/>
    <m/>
    <m/>
    <m/>
    <m/>
    <m/>
    <m/>
    <m/>
    <m/>
    <m/>
    <m/>
    <m/>
    <m/>
    <m/>
    <m/>
    <m/>
    <m/>
    <m/>
    <m/>
    <m/>
    <m/>
    <m/>
    <m/>
    <m/>
    <m/>
    <m/>
    <x v="0"/>
    <x v="0"/>
    <x v="0"/>
    <x v="0"/>
    <x v="1"/>
    <x v="0"/>
    <x v="0"/>
    <x v="1"/>
    <x v="1"/>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2"/>
    <x v="2"/>
    <x v="0"/>
    <x v="0"/>
    <x v="0"/>
    <x v="2"/>
    <x v="1"/>
    <x v="1"/>
    <x v="1"/>
    <x v="1"/>
    <x v="1"/>
    <x v="0"/>
    <m/>
    <s v="Dueño o propietario"/>
    <m/>
    <n v="15"/>
    <n v="43"/>
    <s v="Completo"/>
    <m/>
    <m/>
    <m/>
    <m/>
    <m/>
    <m/>
    <m/>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1"/>
    <x v="1"/>
    <x v="2"/>
    <s v="Total"/>
  </r>
  <r>
    <n v="170644"/>
    <x v="0"/>
    <x v="1"/>
    <s v="Fernando de la Mora"/>
    <n v="46900"/>
    <s v="COMERCIO AL POR MAYOR DE PRODUCTOS DIVERSOS"/>
    <s v="Comercio"/>
    <s v="Comercio"/>
    <s v="Grandes (con 51 o más personas ocupadas)"/>
    <n v="19062024"/>
    <n v="19"/>
    <s v="Junio"/>
    <s v="Año Resultado Final"/>
    <n v="9"/>
    <n v="45"/>
    <n v="22072024"/>
    <n v="22"/>
    <s v="Julio"/>
    <s v="Año Resultado Final"/>
    <n v="1956"/>
    <n v="67"/>
    <x v="1"/>
    <s v="COMERCIO AL POR MAYOR DE PRODUCTOS DE ALIMENTOS"/>
    <s v="Comercio al por mayor de comestibles, excepto carnes"/>
    <s v="Casa Matriz"/>
    <x v="1"/>
    <n v="2"/>
    <n v="2"/>
    <n v="360"/>
    <n v="360"/>
    <n v="320"/>
    <n v="40"/>
    <n v="320"/>
    <n v="40"/>
    <n v="0"/>
    <n v="0"/>
    <n v="0"/>
    <n v="12"/>
    <n v="178"/>
    <n v="0"/>
    <n v="0"/>
    <n v="0"/>
    <n v="60"/>
    <n v="100"/>
    <n v="10"/>
    <n v="0"/>
    <n v="360"/>
    <n v="360"/>
    <n v="0"/>
    <n v="0"/>
    <n v="0"/>
    <n v="12"/>
    <n v="178"/>
    <n v="0"/>
    <n v="0"/>
    <n v="0"/>
    <n v="60"/>
    <n v="100"/>
    <n v="10"/>
    <n v="0"/>
    <n v="360"/>
    <x v="1"/>
    <s v="Decisión del directorio/propietarios de la empresa"/>
    <m/>
    <x v="0"/>
    <s v="Ley de empleo parcial (Ley 6339/19, Decreto 2817/19, Resolución MTESS 951/22)"/>
    <m/>
    <x v="1"/>
    <s v="Decisión del directorio/propietarios de la empresa"/>
    <m/>
    <x v="0"/>
    <m/>
    <m/>
    <x v="0"/>
    <m/>
    <m/>
    <x v="1"/>
    <m/>
    <n v="9334"/>
    <s v="REPOSITOR"/>
    <s v="Sí"/>
    <s v="No"/>
    <s v="Sí"/>
    <n v="9321"/>
    <s v="EMPAQUETADOR"/>
    <s v="Sí"/>
    <s v="No"/>
    <s v="Sí"/>
    <n v="9333"/>
    <s v="ESTIBADOR"/>
    <s v="Sí"/>
    <s v="No"/>
    <m/>
    <m/>
    <m/>
    <m/>
    <m/>
    <m/>
    <m/>
    <m/>
    <m/>
    <m/>
    <m/>
    <m/>
    <m/>
    <m/>
    <m/>
    <m/>
    <m/>
    <m/>
    <m/>
    <m/>
    <m/>
    <m/>
    <m/>
    <m/>
    <m/>
    <m/>
    <m/>
    <m/>
    <m/>
    <m/>
    <m/>
    <m/>
    <m/>
    <m/>
    <m/>
    <x v="1"/>
    <x v="0"/>
    <x v="1"/>
    <x v="0"/>
    <x v="0"/>
    <x v="0"/>
    <x v="0"/>
    <x v="1"/>
    <x v="1"/>
    <x v="0"/>
    <x v="0"/>
    <x v="0"/>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2"/>
    <x v="2"/>
    <s v="Ninguna"/>
    <m/>
    <m/>
    <m/>
    <m/>
    <m/>
    <m/>
    <x v="1"/>
    <m/>
    <m/>
    <x v="1"/>
    <m/>
    <m/>
    <m/>
    <x v="1"/>
    <x v="1"/>
    <x v="1"/>
    <x v="1"/>
    <x v="1"/>
    <x v="1"/>
    <m/>
    <m/>
    <x v="2"/>
    <s v="Probable"/>
    <s v="Poco probable"/>
    <s v="Poco probable"/>
    <s v="Muy probable"/>
    <s v="Muy probable"/>
    <x v="0"/>
    <s v="operarios de produccion de alimentos"/>
    <n v="8160"/>
    <n v="6"/>
    <n v="6"/>
    <n v="12"/>
    <n v="12"/>
    <n v="12"/>
    <s v="chofer repartidor"/>
    <n v="8332"/>
    <n v="3"/>
    <n v="3"/>
    <n v="5"/>
    <n v="5"/>
    <n v="5"/>
    <s v="vendedores externos"/>
    <n v="3322"/>
    <n v="5"/>
    <n v="6"/>
    <n v="6"/>
    <n v="6"/>
    <n v="6"/>
    <s v="estibadores"/>
    <n v="9333"/>
    <n v="8"/>
    <n v="10"/>
    <n v="10"/>
    <n v="10"/>
    <n v="10"/>
    <s v="cajero fletero"/>
    <n v="5230"/>
    <n v="2"/>
    <n v="2"/>
    <n v="2"/>
    <n v="2"/>
    <n v="2"/>
    <x v="0"/>
    <m/>
    <m/>
    <m/>
    <m/>
    <m/>
    <m/>
    <m/>
    <m/>
    <m/>
    <x v="0"/>
    <x v="0"/>
    <x v="1"/>
    <x v="0"/>
    <x v="1"/>
    <x v="1"/>
    <x v="0"/>
    <x v="0"/>
    <m/>
    <x v="0"/>
    <s v="ELECTRICIDAD BASICA"/>
    <s v="Electricidad"/>
    <s v="TECNICOS DE MANTENIMIENTO"/>
    <n v="7233"/>
    <s v="RIESGOS LABORALES"/>
    <s v="Seguridad industrial y salud ocupacional"/>
    <s v="TECNICOS DE MANTENIMIENTO"/>
    <n v="7412"/>
    <s v="BUENAS PRACTICAS DE MANUFACTURA (BPM)"/>
    <s v="OTROS"/>
    <s v="EMPLEADOS DE PRODUCCION DE ALIMENTOS"/>
    <n v="8160"/>
    <s v="EXCEL Y WORD (OFFICE)"/>
    <s v="Operación básica de computadoras"/>
    <s v="ESTIBADORES"/>
    <n v="9333"/>
    <s v="ACTUALIZACIONES INFORMATICAS"/>
    <s v="Herramientas digitales para la gestión y productividad"/>
    <s v="ANALISTAS ADMINISTRATIVOS"/>
    <n v="2421"/>
    <m/>
    <m/>
    <m/>
    <m/>
    <s v="Si"/>
    <s v="Si"/>
    <s v="Si"/>
    <s v="Si"/>
    <s v="No"/>
    <m/>
    <x v="1"/>
    <s v="Muy importante"/>
    <s v="Importante"/>
    <s v="Muy importante"/>
    <s v="Muy importante"/>
    <s v="Poco importante"/>
    <s v="Importante"/>
    <s v="Muy importante"/>
    <s v="Ninguna"/>
    <m/>
    <x v="0"/>
    <x v="2"/>
    <x v="1"/>
    <x v="1"/>
    <x v="0"/>
    <x v="0"/>
    <x v="0"/>
    <x v="0"/>
    <x v="0"/>
    <x v="1"/>
    <x v="0"/>
    <x v="0"/>
    <m/>
    <s v="Otro"/>
    <s v="ANALISTA DE SELECCION DE RRHH"/>
    <n v="8"/>
    <n v="3"/>
    <s v="Completo"/>
    <m/>
    <m/>
    <m/>
    <m/>
    <m/>
    <m/>
    <m/>
    <s v="51 y más personas ocupadas"/>
    <s v="51 y más personas ocupadas"/>
    <x v="2"/>
    <s v="Comercio"/>
    <x v="0"/>
    <x v="0"/>
    <x v="0"/>
    <x v="0"/>
    <x v="0"/>
    <x v="0"/>
    <x v="0"/>
    <x v="0"/>
    <x v="1"/>
    <x v="0"/>
    <x v="1"/>
    <x v="1"/>
    <x v="0"/>
    <x v="1"/>
    <x v="0"/>
    <x v="0"/>
    <x v="1"/>
    <x v="1"/>
    <x v="0"/>
    <x v="0"/>
    <x v="0"/>
    <x v="1"/>
    <x v="0"/>
    <x v="0"/>
    <x v="1"/>
    <x v="1"/>
    <x v="1"/>
    <s v="ELECTRICIDAD Y ELECTRONICA"/>
    <s v="SALUD Y SEGURIDAD OCUPACIONAL"/>
    <s v="GESTIÓN DE CALIDAD"/>
    <s v="OFIMATICA"/>
    <s v="OFIMATICA"/>
    <m/>
    <s v="ELECTRICIDAD Y ELECTRONICA"/>
    <s v="SALUD Y SEGURIDAD OCUPACIONAL"/>
    <s v="ADMINISTRACIÓN Y GESTIÓN"/>
    <s v="TIC"/>
    <s v="TIC"/>
    <m/>
    <n v="1"/>
    <x v="1"/>
    <x v="1"/>
    <x v="1"/>
    <x v="0"/>
    <x v="0"/>
    <s v="Total"/>
  </r>
  <r>
    <n v="170663"/>
    <x v="0"/>
    <x v="1"/>
    <s v="Fernando de la Mora"/>
    <n v="47731"/>
    <s v="VENTA AL POR MENORDE ARTICULOS OPTICOS"/>
    <s v="Comercio"/>
    <s v="Comercio"/>
    <s v="Medianas (31 a 50 personas ocupadas)"/>
    <n v="19072024"/>
    <n v="19"/>
    <s v="Julio"/>
    <s v="Año Resultado Final"/>
    <n v="9"/>
    <n v="41"/>
    <n v="30072024"/>
    <n v="30"/>
    <s v="Julio"/>
    <s v="Año Resultado Final"/>
    <n v="2001"/>
    <n v="22"/>
    <x v="2"/>
    <s v="COMERCIO AL POR MENOR DE EQUIPOS OPTICOS Y DE PRECISION"/>
    <s v="Comercio al por menor de equipos fotográficos, óptico y de precisión"/>
    <s v="Casa Matriz"/>
    <x v="1"/>
    <n v="21"/>
    <n v="9"/>
    <n v="101"/>
    <n v="78"/>
    <n v="18"/>
    <n v="60"/>
    <n v="81.5625"/>
    <n v="271.875"/>
    <n v="0"/>
    <n v="0"/>
    <n v="0"/>
    <n v="0"/>
    <n v="36.25"/>
    <n v="0"/>
    <n v="0"/>
    <n v="0"/>
    <n v="212.96875"/>
    <n v="90.625"/>
    <n v="13.59375"/>
    <n v="0"/>
    <n v="353.4375"/>
    <n v="78"/>
    <n v="0"/>
    <n v="0"/>
    <n v="0"/>
    <n v="0"/>
    <n v="8"/>
    <n v="0"/>
    <n v="0"/>
    <n v="0"/>
    <n v="47"/>
    <n v="20"/>
    <n v="3"/>
    <n v="0"/>
    <n v="78"/>
    <x v="0"/>
    <m/>
    <m/>
    <x v="0"/>
    <s v="Decisión del directorio/propietarios de la empresa"/>
    <m/>
    <x v="0"/>
    <m/>
    <m/>
    <x v="0"/>
    <m/>
    <m/>
    <x v="0"/>
    <m/>
    <m/>
    <x v="1"/>
    <m/>
    <n v="5223"/>
    <s v="VENDEDORA DE SALON"/>
    <s v="Sí"/>
    <s v="No"/>
    <s v="Sí"/>
    <n v="3254"/>
    <s v="MONTADOR DE ANTEOJOS"/>
    <s v="Sí"/>
    <s v="No"/>
    <s v="Sí"/>
    <n v="4419"/>
    <s v="AUXILIAR ADMINISTRATIVO"/>
    <s v="Sí"/>
    <s v="No"/>
    <m/>
    <m/>
    <m/>
    <m/>
    <m/>
    <m/>
    <m/>
    <m/>
    <m/>
    <m/>
    <m/>
    <m/>
    <m/>
    <m/>
    <m/>
    <m/>
    <m/>
    <m/>
    <m/>
    <m/>
    <m/>
    <m/>
    <m/>
    <m/>
    <m/>
    <m/>
    <m/>
    <m/>
    <m/>
    <m/>
    <m/>
    <m/>
    <m/>
    <m/>
    <m/>
    <x v="1"/>
    <x v="0"/>
    <x v="0"/>
    <x v="0"/>
    <x v="0"/>
    <x v="0"/>
    <x v="0"/>
    <x v="0"/>
    <x v="0"/>
    <x v="0"/>
    <x v="0"/>
    <x v="1"/>
    <x v="0"/>
    <m/>
    <m/>
    <m/>
    <s v="Redes sociales de la empresa (Facebook, Twitter, Instagram, etc)"/>
    <m/>
    <s v="Redes de profesionales o egresados"/>
    <s v="Recomendaciones de trabajadores de la empresa u otros actores"/>
    <m/>
    <m/>
    <m/>
    <s v="Contactos personales del empleador"/>
    <m/>
    <m/>
    <m/>
    <x v="0"/>
    <x v="0"/>
    <x v="0"/>
    <x v="1"/>
    <x v="0"/>
    <x v="1"/>
    <x v="0"/>
    <x v="0"/>
    <x v="1"/>
    <x v="2"/>
    <s v="Ninguna"/>
    <m/>
    <m/>
    <m/>
    <m/>
    <m/>
    <m/>
    <x v="1"/>
    <m/>
    <m/>
    <x v="1"/>
    <m/>
    <m/>
    <m/>
    <x v="1"/>
    <x v="1"/>
    <x v="1"/>
    <x v="1"/>
    <x v="1"/>
    <x v="1"/>
    <m/>
    <m/>
    <x v="2"/>
    <s v="Probable"/>
    <s v="Poco probable"/>
    <s v="Poco probable"/>
    <s v="Probable"/>
    <s v="Probable"/>
    <x v="0"/>
    <s v="vendedora de salon"/>
    <n v="5223"/>
    <n v="2"/>
    <n v="2"/>
    <n v="2"/>
    <n v="2"/>
    <n v="2"/>
    <s v="MONTADOR ÓPTICO"/>
    <n v="3254"/>
    <n v="1"/>
    <n v="1"/>
    <n v="1"/>
    <n v="1"/>
    <n v="1"/>
    <m/>
    <m/>
    <m/>
    <m/>
    <m/>
    <m/>
    <m/>
    <m/>
    <m/>
    <m/>
    <m/>
    <m/>
    <m/>
    <m/>
    <m/>
    <m/>
    <m/>
    <m/>
    <m/>
    <m/>
    <m/>
    <x v="0"/>
    <m/>
    <m/>
    <m/>
    <m/>
    <m/>
    <m/>
    <m/>
    <m/>
    <m/>
    <x v="0"/>
    <x v="0"/>
    <x v="0"/>
    <x v="0"/>
    <x v="1"/>
    <x v="1"/>
    <x v="0"/>
    <x v="0"/>
    <m/>
    <x v="0"/>
    <s v="EXCEL AVANZADO, WORD Y POWER POINT"/>
    <s v="Operación básica de computadoras"/>
    <s v="AUXILIAR ADMINISTRATIVO"/>
    <n v="4419"/>
    <s v="MEJORA DE HABILIDADES EN LA DETECCIÓN DE BILLETES FALSOS"/>
    <s v="OTROS"/>
    <s v="ENCARGADA DE PAGOS"/>
    <n v="4313"/>
    <s v="MEJORA DE HABILIDADES DEL SISTEMA CENTURY"/>
    <s v="Herramientas digitales para la gestión y productividad"/>
    <s v="AUXILIAR ADMINISTRATIVO"/>
    <n v="4419"/>
    <m/>
    <m/>
    <m/>
    <m/>
    <m/>
    <m/>
    <m/>
    <m/>
    <m/>
    <m/>
    <m/>
    <m/>
    <s v="Si"/>
    <s v="Si"/>
    <s v="No"/>
    <m/>
    <m/>
    <m/>
    <x v="1"/>
    <s v="Muy importante"/>
    <s v="Muy importante"/>
    <s v="Muy importante"/>
    <s v="Muy importante"/>
    <s v="Muy importante"/>
    <s v="Muy importante"/>
    <s v="Muy importante"/>
    <s v="Ninguna"/>
    <m/>
    <x v="0"/>
    <x v="2"/>
    <x v="0"/>
    <x v="0"/>
    <x v="0"/>
    <x v="1"/>
    <x v="0"/>
    <x v="1"/>
    <x v="0"/>
    <x v="0"/>
    <x v="0"/>
    <x v="0"/>
    <m/>
    <s v="Jefe / Encargado (no propietario)"/>
    <m/>
    <n v="15"/>
    <n v="44"/>
    <s v="Completo"/>
    <m/>
    <m/>
    <m/>
    <m/>
    <m/>
    <m/>
    <m/>
    <s v="51 y más personas ocupadas"/>
    <s v="51 y más personas ocupadas"/>
    <x v="2"/>
    <s v="Comercio"/>
    <x v="0"/>
    <x v="0"/>
    <x v="1"/>
    <x v="1"/>
    <x v="1"/>
    <x v="0"/>
    <x v="0"/>
    <x v="0"/>
    <x v="0"/>
    <x v="0"/>
    <x v="1"/>
    <x v="1"/>
    <x v="0"/>
    <x v="1"/>
    <x v="0"/>
    <x v="0"/>
    <x v="0"/>
    <x v="0"/>
    <x v="0"/>
    <x v="1"/>
    <x v="0"/>
    <x v="0"/>
    <x v="0"/>
    <x v="0"/>
    <x v="0"/>
    <x v="0"/>
    <x v="0"/>
    <s v="OFIMATICA"/>
    <s v="GESTIÓN ADMINISTRATIVA"/>
    <s v="HERRAMIENTAS DE ANÁLISIS DE DATOS"/>
    <m/>
    <m/>
    <m/>
    <s v="TIC"/>
    <s v="ADMINISTRACIÓN Y GESTIÓN"/>
    <s v="TIC"/>
    <m/>
    <m/>
    <m/>
    <n v="4.53125"/>
    <x v="1"/>
    <x v="1"/>
    <x v="1"/>
    <x v="0"/>
    <x v="0"/>
    <s v="Total"/>
  </r>
  <r>
    <n v="170665"/>
    <x v="0"/>
    <x v="1"/>
    <s v="Fernando de la Mora"/>
    <n v="46900"/>
    <s v="COMERCIO POR MAYOR DE ARTICULOS DE RAMOS GENERALES"/>
    <s v="Comercio"/>
    <s v="Comercio"/>
    <s v="Medianas (31 a 50 personas ocupadas)"/>
    <n v="17062024"/>
    <n v="17"/>
    <s v="Junio"/>
    <s v="Año Resultado Final"/>
    <n v="11"/>
    <n v="33"/>
    <n v="18062024"/>
    <n v="18"/>
    <s v="Junio"/>
    <s v="Año Resultado Final"/>
    <n v="1999"/>
    <n v="24"/>
    <x v="2"/>
    <s v="COMERCIO AL POR MAYOR DE ARTICULOS DE COTILLON"/>
    <s v="Comercio al por mayor no especializada"/>
    <s v="Único"/>
    <x v="0"/>
    <m/>
    <m/>
    <n v="36"/>
    <n v="36"/>
    <n v="19"/>
    <n v="17"/>
    <n v="213.0714285714283"/>
    <n v="190.64285714285688"/>
    <n v="0"/>
    <n v="0"/>
    <n v="0"/>
    <n v="0"/>
    <n v="257.9285714285711"/>
    <n v="0"/>
    <n v="0"/>
    <n v="0"/>
    <n v="11.214285714285699"/>
    <n v="112.142857142857"/>
    <n v="11.214285714285699"/>
    <n v="11.214285714285699"/>
    <n v="403.71428571428515"/>
    <n v="36"/>
    <n v="0"/>
    <n v="0"/>
    <n v="0"/>
    <n v="0"/>
    <n v="23"/>
    <n v="0"/>
    <n v="0"/>
    <n v="0"/>
    <n v="1"/>
    <n v="10"/>
    <n v="1"/>
    <n v="1"/>
    <n v="36"/>
    <x v="1"/>
    <s v="Decisión del directorio/propietarios de la empresa"/>
    <m/>
    <x v="1"/>
    <m/>
    <m/>
    <x v="0"/>
    <m/>
    <m/>
    <x v="0"/>
    <m/>
    <m/>
    <x v="0"/>
    <m/>
    <m/>
    <x v="1"/>
    <m/>
    <n v="4214"/>
    <s v="AUXILIAR DE COBRANZA"/>
    <s v="Sí"/>
    <s v="No"/>
    <s v="Sí"/>
    <n v="4311"/>
    <s v="AUXILIAR DE FACTURACION"/>
    <s v="Sí"/>
    <s v="No"/>
    <s v="Sí"/>
    <n v="9333"/>
    <s v="AYUDANTE DE DEPOSITO"/>
    <s v="Sí"/>
    <s v="No"/>
    <m/>
    <m/>
    <m/>
    <m/>
    <m/>
    <m/>
    <m/>
    <m/>
    <m/>
    <m/>
    <m/>
    <m/>
    <m/>
    <m/>
    <m/>
    <m/>
    <m/>
    <m/>
    <m/>
    <m/>
    <m/>
    <m/>
    <m/>
    <m/>
    <m/>
    <m/>
    <m/>
    <m/>
    <m/>
    <m/>
    <m/>
    <m/>
    <m/>
    <m/>
    <m/>
    <x v="0"/>
    <x v="0"/>
    <x v="0"/>
    <x v="0"/>
    <x v="1"/>
    <x v="0"/>
    <x v="0"/>
    <x v="1"/>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0"/>
    <x v="1"/>
    <x v="0"/>
    <s v="Ninguna"/>
    <m/>
    <m/>
    <m/>
    <m/>
    <m/>
    <m/>
    <x v="1"/>
    <m/>
    <m/>
    <x v="1"/>
    <s v="Nuevas contrataciones"/>
    <m/>
    <m/>
    <x v="1"/>
    <x v="0"/>
    <x v="1"/>
    <x v="0"/>
    <x v="0"/>
    <x v="0"/>
    <m/>
    <m/>
    <x v="0"/>
    <s v="Poco probable"/>
    <s v="Poco probable"/>
    <s v="Probable"/>
    <s v="Probable"/>
    <s v="Probable"/>
    <x v="0"/>
    <s v="chofer de camion"/>
    <n v="8332"/>
    <n v="1"/>
    <n v="1"/>
    <n v="1"/>
    <n v="1"/>
    <n v="1"/>
    <s v="ayudante de deposito"/>
    <n v="9333"/>
    <n v="1"/>
    <n v="1"/>
    <n v="1"/>
    <n v="1"/>
    <n v="1"/>
    <s v="repositor de gondola externo"/>
    <n v="9334"/>
    <n v="1"/>
    <n v="0"/>
    <n v="1"/>
    <n v="0"/>
    <n v="1"/>
    <m/>
    <m/>
    <m/>
    <m/>
    <m/>
    <m/>
    <m/>
    <m/>
    <m/>
    <m/>
    <m/>
    <m/>
    <m/>
    <m/>
    <x v="0"/>
    <m/>
    <m/>
    <m/>
    <m/>
    <m/>
    <m/>
    <m/>
    <m/>
    <m/>
    <x v="0"/>
    <x v="0"/>
    <x v="1"/>
    <x v="1"/>
    <x v="0"/>
    <x v="1"/>
    <x v="0"/>
    <x v="0"/>
    <m/>
    <x v="0"/>
    <s v="CAPACITACION DE ANALISIS FINANCIERO"/>
    <s v="Análisis e interpretación de información económica y financiera"/>
    <s v="AUXILIAR ADMINISTRATIVO"/>
    <n v="4419"/>
    <s v="MEDIDAS PREVENTIVAS DE SEGURIDAD"/>
    <s v="Seguridad industrial y salud ocupacional"/>
    <s v="DEPOSITEROS"/>
    <n v="4321"/>
    <s v="ATENCION AL CLIENTE"/>
    <s v="Técnicas de recepción y atención al cliente"/>
    <s v="VENDEDORES EXTERNOS"/>
    <n v="3322"/>
    <m/>
    <m/>
    <m/>
    <m/>
    <m/>
    <m/>
    <m/>
    <m/>
    <m/>
    <m/>
    <m/>
    <m/>
    <s v="Si"/>
    <s v="Si"/>
    <s v="No"/>
    <m/>
    <m/>
    <m/>
    <x v="0"/>
    <s v="Muy importante"/>
    <s v="Muy importante"/>
    <s v="Muy importante"/>
    <s v="Importante"/>
    <s v="Importante"/>
    <s v="Muy importante"/>
    <s v="Muy importante"/>
    <s v="Ninguna"/>
    <m/>
    <x v="0"/>
    <x v="2"/>
    <x v="0"/>
    <x v="0"/>
    <x v="0"/>
    <x v="0"/>
    <x v="0"/>
    <x v="0"/>
    <x v="0"/>
    <x v="0"/>
    <x v="0"/>
    <x v="0"/>
    <m/>
    <s v="Gerente / Directivo"/>
    <m/>
    <n v="20"/>
    <n v="31"/>
    <s v="Completo"/>
    <m/>
    <m/>
    <m/>
    <m/>
    <m/>
    <m/>
    <m/>
    <s v="31 a 50 personas ocupadas"/>
    <s v="31 a 50 personas ocupadas"/>
    <x v="2"/>
    <s v="Comercio"/>
    <x v="0"/>
    <x v="0"/>
    <x v="0"/>
    <x v="1"/>
    <x v="0"/>
    <x v="0"/>
    <x v="0"/>
    <x v="0"/>
    <x v="1"/>
    <x v="0"/>
    <x v="1"/>
    <x v="0"/>
    <x v="0"/>
    <x v="0"/>
    <x v="0"/>
    <x v="0"/>
    <x v="1"/>
    <x v="1"/>
    <x v="0"/>
    <x v="1"/>
    <x v="1"/>
    <x v="0"/>
    <x v="0"/>
    <x v="0"/>
    <x v="0"/>
    <x v="0"/>
    <x v="0"/>
    <s v="GESTIÓN FINANCIERA"/>
    <s v="SALUD Y SEGURIDAD OCUPACIONAL"/>
    <s v="ATENCIÓN AL CLIENTE, RECEPCIÓN"/>
    <m/>
    <m/>
    <m/>
    <s v="ADMINISTRACIÓN Y GESTIÓN"/>
    <s v="SALUD Y SEGURIDAD OCUPACIONAL"/>
    <s v="ADMINISTRACIÓN Y GESTIÓN"/>
    <m/>
    <m/>
    <m/>
    <n v="11.214285714285699"/>
    <x v="1"/>
    <x v="1"/>
    <x v="0"/>
    <x v="0"/>
    <x v="0"/>
    <s v="Total"/>
  </r>
  <r>
    <n v="170720"/>
    <x v="0"/>
    <x v="1"/>
    <s v="Fernando de la Mora"/>
    <n v="56103"/>
    <s v="SERVICIO DE VENTA DE HELADOS CREMOSOS"/>
    <s v="Servicio"/>
    <s v="Restaurantes y hoteles"/>
    <s v="Micro (5 a 10 personas ocupadas)"/>
    <n v="17062024"/>
    <n v="17"/>
    <s v="Junio"/>
    <s v="Año Resultado Final"/>
    <n v="11"/>
    <n v="18"/>
    <n v="3072024"/>
    <n v="3"/>
    <s v="Julio"/>
    <s v="Año Resultado Final"/>
    <n v="2015"/>
    <n v="8"/>
    <x v="3"/>
    <s v="SERVICIOS DE VENTA DE HELADO"/>
    <s v="Heladerías que no elaboran el producto"/>
    <s v="Casa Matriz"/>
    <x v="1"/>
    <n v="2"/>
    <n v="2"/>
    <n v="5"/>
    <n v="5"/>
    <n v="0"/>
    <n v="5"/>
    <n v="0"/>
    <n v="16.972972972972951"/>
    <n v="0"/>
    <n v="0"/>
    <n v="0"/>
    <n v="0"/>
    <n v="6.7891891891891802"/>
    <n v="0"/>
    <n v="0"/>
    <n v="0"/>
    <n v="3.3945945945945901"/>
    <n v="6.7891891891891802"/>
    <n v="0"/>
    <n v="0"/>
    <n v="16.972972972972951"/>
    <n v="5"/>
    <n v="0"/>
    <n v="0"/>
    <n v="0"/>
    <n v="0"/>
    <n v="2"/>
    <n v="0"/>
    <n v="0"/>
    <n v="0"/>
    <n v="1"/>
    <n v="2"/>
    <n v="0"/>
    <n v="0"/>
    <n v="5"/>
    <x v="0"/>
    <m/>
    <m/>
    <x v="1"/>
    <m/>
    <m/>
    <x v="0"/>
    <m/>
    <m/>
    <x v="0"/>
    <m/>
    <m/>
    <x v="0"/>
    <m/>
    <m/>
    <x v="0"/>
    <m/>
    <m/>
    <m/>
    <m/>
    <m/>
    <m/>
    <m/>
    <m/>
    <m/>
    <m/>
    <m/>
    <m/>
    <m/>
    <m/>
    <m/>
    <m/>
    <m/>
    <m/>
    <m/>
    <m/>
    <m/>
    <m/>
    <m/>
    <m/>
    <m/>
    <m/>
    <m/>
    <m/>
    <m/>
    <m/>
    <m/>
    <m/>
    <m/>
    <m/>
    <m/>
    <m/>
    <m/>
    <m/>
    <m/>
    <m/>
    <m/>
    <m/>
    <m/>
    <m/>
    <m/>
    <m/>
    <m/>
    <m/>
    <m/>
    <m/>
    <x v="0"/>
    <x v="0"/>
    <x v="0"/>
    <x v="0"/>
    <x v="1"/>
    <x v="0"/>
    <x v="0"/>
    <x v="1"/>
    <x v="0"/>
    <x v="0"/>
    <x v="1"/>
    <x v="1"/>
    <x v="0"/>
    <m/>
    <m/>
    <m/>
    <m/>
    <m/>
    <m/>
    <m/>
    <m/>
    <m/>
    <s v="Avisos en las inmediaciones de la empresa"/>
    <m/>
    <m/>
    <m/>
    <m/>
    <x v="0"/>
    <x v="0"/>
    <x v="0"/>
    <x v="2"/>
    <x v="0"/>
    <x v="2"/>
    <x v="0"/>
    <x v="2"/>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1"/>
    <x v="0"/>
    <x v="0"/>
    <x v="1"/>
    <x v="0"/>
    <x v="0"/>
    <m/>
    <x v="0"/>
    <s v="TÉCNICAS DE VENTA DE HELADOS EN MOSTRADOR"/>
    <s v="Técnicas de ventas"/>
    <s v="VENDEDORA DE HELADO EN MOSTRADOR"/>
    <n v="5246"/>
    <s v="ELECTRICIDAD BASICA"/>
    <s v="Electricidad"/>
    <s v="ENCARGADA DE LOCAL"/>
    <n v="5246"/>
    <m/>
    <m/>
    <m/>
    <m/>
    <m/>
    <m/>
    <m/>
    <m/>
    <m/>
    <m/>
    <m/>
    <m/>
    <m/>
    <m/>
    <m/>
    <m/>
    <s v="Si"/>
    <s v="No"/>
    <m/>
    <m/>
    <m/>
    <m/>
    <x v="0"/>
    <s v="Muy importante"/>
    <s v="Poco importante"/>
    <s v="Muy importante"/>
    <s v="Muy importante"/>
    <s v="Importante"/>
    <s v="Importante"/>
    <s v="Muy importante"/>
    <s v="Ninguna"/>
    <m/>
    <x v="2"/>
    <x v="2"/>
    <x v="0"/>
    <x v="0"/>
    <x v="0"/>
    <x v="0"/>
    <x v="0"/>
    <x v="0"/>
    <x v="0"/>
    <x v="0"/>
    <x v="0"/>
    <x v="0"/>
    <m/>
    <s v="Dueño o propietario"/>
    <m/>
    <n v="13"/>
    <n v="49"/>
    <s v="Completo"/>
    <m/>
    <m/>
    <m/>
    <m/>
    <m/>
    <m/>
    <m/>
    <s v="5 a 10 personas ocupadas"/>
    <s v="5 a 10 personas ocupadas"/>
    <x v="0"/>
    <s v="Restaurantes y hoteles"/>
    <x v="0"/>
    <x v="0"/>
    <x v="0"/>
    <x v="0"/>
    <x v="0"/>
    <x v="0"/>
    <x v="0"/>
    <x v="0"/>
    <x v="0"/>
    <x v="0"/>
    <x v="1"/>
    <x v="0"/>
    <x v="0"/>
    <x v="0"/>
    <x v="0"/>
    <x v="0"/>
    <x v="0"/>
    <x v="0"/>
    <x v="0"/>
    <x v="1"/>
    <x v="0"/>
    <x v="1"/>
    <x v="1"/>
    <x v="0"/>
    <x v="0"/>
    <x v="0"/>
    <x v="0"/>
    <s v="VENTA"/>
    <s v="ELECTRICIDAD Y ELECTRONICA"/>
    <m/>
    <m/>
    <m/>
    <m/>
    <s v="ADMINISTRACIÓN Y GESTIÓN"/>
    <s v="ELECTRICIDAD Y ELECTRONICA"/>
    <m/>
    <m/>
    <m/>
    <m/>
    <n v="3.3945945945945901"/>
    <x v="0"/>
    <x v="0"/>
    <x v="1"/>
    <x v="0"/>
    <x v="0"/>
    <s v="Total"/>
  </r>
  <r>
    <n v="170860"/>
    <x v="0"/>
    <x v="1"/>
    <s v="Fernando de la Mora"/>
    <n v="46440"/>
    <s v="COMERCIO AL POR MAYOR DE PAPEL HIGIENICO"/>
    <s v="Comercio"/>
    <s v="Comercio"/>
    <s v="Grandes (con 51 o más personas ocupadas)"/>
    <n v="18062024"/>
    <n v="18"/>
    <s v="Junio"/>
    <s v="Año Resultado Final"/>
    <n v="16"/>
    <n v="42"/>
    <n v="18062024"/>
    <n v="18"/>
    <s v="Junio"/>
    <s v="Año Resultado Final"/>
    <n v="1980"/>
    <n v="43"/>
    <x v="1"/>
    <s v="COMERCIO AL POR MAYOR DE PRODUCTOS DE CONSUMO MASIVO"/>
    <s v="Comercio al por mayor de comestibles, excepto carnes"/>
    <s v="Único"/>
    <x v="0"/>
    <m/>
    <m/>
    <n v="260"/>
    <n v="260"/>
    <n v="208"/>
    <n v="52"/>
    <n v="208"/>
    <n v="52"/>
    <n v="0"/>
    <n v="0"/>
    <n v="0"/>
    <n v="0"/>
    <n v="182"/>
    <n v="2"/>
    <n v="0"/>
    <n v="0"/>
    <n v="23"/>
    <n v="50"/>
    <n v="3"/>
    <n v="0"/>
    <n v="260"/>
    <n v="260"/>
    <n v="0"/>
    <n v="0"/>
    <n v="0"/>
    <n v="0"/>
    <n v="182"/>
    <n v="2"/>
    <n v="0"/>
    <n v="0"/>
    <n v="23"/>
    <n v="50"/>
    <n v="3"/>
    <n v="0"/>
    <n v="260"/>
    <x v="0"/>
    <m/>
    <m/>
    <x v="1"/>
    <m/>
    <m/>
    <x v="0"/>
    <m/>
    <m/>
    <x v="0"/>
    <m/>
    <m/>
    <x v="0"/>
    <m/>
    <m/>
    <x v="1"/>
    <m/>
    <n v="3322"/>
    <s v="VENDEDORES EXTERNOS"/>
    <s v="Sí"/>
    <s v="Sí"/>
    <s v="Sí"/>
    <n v="9333"/>
    <s v="PREPARADOR DE MERCADERIA"/>
    <s v="Sí"/>
    <s v="No"/>
    <s v="Sí"/>
    <n v="8332"/>
    <s v="CHOFER DE REPARTO"/>
    <s v="Sí"/>
    <s v="No"/>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m/>
    <m/>
    <m/>
    <m/>
    <m/>
    <m/>
    <m/>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1"/>
    <x v="1"/>
    <x v="0"/>
    <x v="0"/>
    <x v="1"/>
    <x v="0"/>
    <x v="0"/>
    <x v="1"/>
    <x v="1"/>
    <x v="0"/>
    <x v="1"/>
    <x v="0"/>
    <x v="0"/>
    <m/>
    <m/>
    <m/>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1"/>
    <x v="1"/>
    <x v="2"/>
    <s v="Ninguna"/>
    <m/>
    <m/>
    <m/>
    <m/>
    <m/>
    <m/>
    <x v="1"/>
    <m/>
    <s v="Transformación de competencia"/>
    <x v="1"/>
    <m/>
    <m/>
    <m/>
    <x v="0"/>
    <x v="0"/>
    <x v="0"/>
    <x v="1"/>
    <x v="0"/>
    <x v="1"/>
    <m/>
    <m/>
    <x v="2"/>
    <s v="Probable"/>
    <s v="Poco probable"/>
    <s v="Poco probable"/>
    <s v="Probable"/>
    <s v="Probable"/>
    <x v="0"/>
    <s v="choferes de reparto"/>
    <n v="8332"/>
    <n v="10"/>
    <n v="10"/>
    <n v="10"/>
    <n v="10"/>
    <n v="10"/>
    <s v="ayudante de reparto"/>
    <n v="9333"/>
    <n v="10"/>
    <n v="10"/>
    <n v="10"/>
    <n v="10"/>
    <n v="10"/>
    <s v="vendedores externos"/>
    <n v="3322"/>
    <n v="5"/>
    <n v="5"/>
    <n v="5"/>
    <n v="5"/>
    <n v="5"/>
    <s v="auxiliar de informática (soporte)"/>
    <n v="3511"/>
    <n v="1"/>
    <n v="0"/>
    <n v="0"/>
    <n v="0"/>
    <n v="0"/>
    <s v="operarios de produccion de papel higiénico"/>
    <n v="8143"/>
    <n v="1"/>
    <n v="1"/>
    <n v="1"/>
    <n v="1"/>
    <n v="0"/>
    <x v="0"/>
    <m/>
    <m/>
    <m/>
    <m/>
    <m/>
    <m/>
    <m/>
    <m/>
    <m/>
    <x v="0"/>
    <x v="0"/>
    <x v="0"/>
    <x v="0"/>
    <x v="1"/>
    <x v="1"/>
    <x v="0"/>
    <x v="0"/>
    <m/>
    <x v="0"/>
    <s v="MANEJO DE MAQUINAS DE TBA DE PRODUCCION"/>
    <s v="Operación y mantenimiento de maquinarias industriales"/>
    <s v="OPERARIOS DE MAQUINAS DE PRODUCCION"/>
    <n v="8160"/>
    <s v="MANEJO DE MAQUINAS SERVILLETERAS"/>
    <s v="Operación y mantenimiento de maquinarias industriales"/>
    <s v="OPERARIOS DE MAQUINAS DE PRODUCCION DE SERVILLETAS"/>
    <n v="8143"/>
    <m/>
    <m/>
    <m/>
    <m/>
    <m/>
    <m/>
    <m/>
    <m/>
    <m/>
    <m/>
    <m/>
    <m/>
    <m/>
    <m/>
    <m/>
    <m/>
    <s v="Si"/>
    <s v="No"/>
    <m/>
    <m/>
    <m/>
    <m/>
    <x v="1"/>
    <s v="Importante"/>
    <s v="Importante"/>
    <s v="Importante"/>
    <s v="Muy importante"/>
    <s v="Importante"/>
    <s v="Muy importante"/>
    <s v="Muy importante"/>
    <s v="Ninguna"/>
    <m/>
    <x v="1"/>
    <x v="1"/>
    <x v="0"/>
    <x v="0"/>
    <x v="0"/>
    <x v="1"/>
    <x v="0"/>
    <x v="0"/>
    <x v="0"/>
    <x v="0"/>
    <x v="0"/>
    <x v="0"/>
    <m/>
    <s v="Jefe / Encargado (no propietario)"/>
    <m/>
    <n v="20"/>
    <n v="37"/>
    <s v="Completo"/>
    <m/>
    <m/>
    <m/>
    <m/>
    <m/>
    <m/>
    <m/>
    <s v="51 y más personas ocupadas"/>
    <s v="51 y más personas ocupadas"/>
    <x v="2"/>
    <s v="Comercio"/>
    <x v="0"/>
    <x v="0"/>
    <x v="1"/>
    <x v="0"/>
    <x v="0"/>
    <x v="0"/>
    <x v="0"/>
    <x v="1"/>
    <x v="1"/>
    <x v="0"/>
    <x v="1"/>
    <x v="1"/>
    <x v="0"/>
    <x v="0"/>
    <x v="0"/>
    <x v="0"/>
    <x v="1"/>
    <x v="1"/>
    <x v="0"/>
    <x v="1"/>
    <x v="0"/>
    <x v="1"/>
    <x v="0"/>
    <x v="0"/>
    <x v="0"/>
    <x v="1"/>
    <x v="0"/>
    <s v="USO Y REPARACIÓN DE MAQUINARIAS, HERRAMIENTAS Y EQUIPOS"/>
    <s v="USO Y REPARACIÓN DE MAQUINARIAS, HERRAMIENTAS Y EQUIPOS"/>
    <m/>
    <m/>
    <m/>
    <m/>
    <s v="USO Y REPARACIÓN DE MAQUINARIAS, HERRAMIENTAS Y EQUIPOS"/>
    <s v="USO Y REPARACIÓN DE MAQUINARIAS, HERRAMIENTAS Y EQUIPOS"/>
    <m/>
    <m/>
    <m/>
    <m/>
    <n v="1"/>
    <x v="1"/>
    <x v="2"/>
    <x v="0"/>
    <x v="0"/>
    <x v="0"/>
    <s v="Total"/>
  </r>
  <r>
    <n v="170910"/>
    <x v="0"/>
    <x v="1"/>
    <s v="Fernando de la Mora"/>
    <n v="23950"/>
    <s v="FABRICACION DE COLUMNAS DE CEMENTO"/>
    <s v="Industria"/>
    <s v="Manufactura"/>
    <s v="Pequeñas (11 a 30 personas ocupadas)"/>
    <n v="17062024"/>
    <n v="17"/>
    <s v="Junio"/>
    <s v="Año Resultado Final"/>
    <n v="11"/>
    <n v="24"/>
    <n v="22072024"/>
    <n v="22"/>
    <s v="Julio"/>
    <s v="Año Resultado Final"/>
    <n v="1988"/>
    <n v="35"/>
    <x v="1"/>
    <s v="INSTALACION DE LINEAS ELECTRICAS A EDIFICIOS E INDUSTRIAS"/>
    <s v="Instalaciones eléctricas, electromecánicas y electrónicas"/>
    <s v="Casa Matriz"/>
    <x v="1"/>
    <n v="2"/>
    <n v="2"/>
    <n v="55"/>
    <n v="55"/>
    <n v="47"/>
    <n v="8"/>
    <n v="127.07407407407391"/>
    <n v="21.629629629629601"/>
    <n v="0"/>
    <n v="0"/>
    <n v="72.999999999999901"/>
    <n v="13.518518518518501"/>
    <n v="40.5555555555555"/>
    <n v="0"/>
    <n v="0"/>
    <n v="0"/>
    <n v="13.518518518518501"/>
    <n v="8.1111111111111001"/>
    <n v="0"/>
    <n v="0"/>
    <n v="148.7037037037035"/>
    <n v="55"/>
    <n v="0"/>
    <n v="0"/>
    <n v="27"/>
    <n v="5"/>
    <n v="15"/>
    <n v="0"/>
    <n v="0"/>
    <n v="0"/>
    <n v="5"/>
    <n v="3"/>
    <n v="0"/>
    <n v="0"/>
    <n v="55"/>
    <x v="1"/>
    <s v="Decisión del directorio/propietarios de la empresa"/>
    <m/>
    <x v="0"/>
    <s v="Convenios con organizaciones privadas y/o ONG"/>
    <m/>
    <x v="1"/>
    <s v="Decisión del directorio/propietarios de la empresa"/>
    <m/>
    <x v="0"/>
    <m/>
    <m/>
    <x v="0"/>
    <m/>
    <m/>
    <x v="0"/>
    <m/>
    <m/>
    <m/>
    <m/>
    <m/>
    <m/>
    <m/>
    <m/>
    <m/>
    <m/>
    <m/>
    <m/>
    <m/>
    <m/>
    <m/>
    <m/>
    <m/>
    <m/>
    <m/>
    <m/>
    <m/>
    <m/>
    <m/>
    <m/>
    <m/>
    <m/>
    <m/>
    <m/>
    <m/>
    <m/>
    <m/>
    <m/>
    <m/>
    <m/>
    <m/>
    <m/>
    <m/>
    <m/>
    <m/>
    <m/>
    <m/>
    <m/>
    <m/>
    <m/>
    <m/>
    <m/>
    <m/>
    <m/>
    <m/>
    <m/>
    <x v="0"/>
    <x v="0"/>
    <x v="0"/>
    <x v="1"/>
    <x v="0"/>
    <x v="1"/>
    <x v="1"/>
    <x v="0"/>
    <x v="0"/>
    <x v="1"/>
    <x v="0"/>
    <x v="1"/>
    <x v="0"/>
    <m/>
    <m/>
    <m/>
    <m/>
    <m/>
    <s v="Redes de profesionales o egresados"/>
    <s v="Recomendaciones de trabajadores de la empresa u otros actores"/>
    <m/>
    <m/>
    <m/>
    <m/>
    <m/>
    <m/>
    <m/>
    <x v="0"/>
    <x v="0"/>
    <x v="0"/>
    <x v="1"/>
    <x v="2"/>
    <x v="0"/>
    <x v="0"/>
    <x v="0"/>
    <x v="1"/>
    <x v="1"/>
    <s v="Ninguna"/>
    <m/>
    <m/>
    <m/>
    <m/>
    <m/>
    <m/>
    <x v="3"/>
    <m/>
    <m/>
    <x v="1"/>
    <m/>
    <m/>
    <m/>
    <x v="1"/>
    <x v="0"/>
    <x v="1"/>
    <x v="1"/>
    <x v="1"/>
    <x v="1"/>
    <m/>
    <m/>
    <x v="2"/>
    <s v="Poco probable"/>
    <s v="Poco probable"/>
    <s v="Poco probable"/>
    <s v="Poco probable"/>
    <s v="Poco probable"/>
    <x v="3"/>
    <m/>
    <m/>
    <m/>
    <m/>
    <m/>
    <m/>
    <m/>
    <m/>
    <m/>
    <m/>
    <m/>
    <m/>
    <m/>
    <m/>
    <m/>
    <m/>
    <m/>
    <m/>
    <m/>
    <m/>
    <m/>
    <m/>
    <m/>
    <m/>
    <m/>
    <m/>
    <m/>
    <m/>
    <m/>
    <m/>
    <m/>
    <m/>
    <m/>
    <m/>
    <m/>
    <x v="0"/>
    <m/>
    <m/>
    <m/>
    <m/>
    <m/>
    <m/>
    <m/>
    <m/>
    <m/>
    <x v="0"/>
    <x v="0"/>
    <x v="0"/>
    <x v="0"/>
    <x v="1"/>
    <x v="1"/>
    <x v="0"/>
    <x v="0"/>
    <m/>
    <x v="0"/>
    <s v="MANIPULACION DE CABLES DE ALTA MEDIA Y BAJA TENSION"/>
    <s v="Electricidad"/>
    <s v="TECNICOS EN ELECTROMECANICA"/>
    <n v="3115"/>
    <m/>
    <m/>
    <m/>
    <m/>
    <m/>
    <m/>
    <m/>
    <m/>
    <m/>
    <m/>
    <m/>
    <m/>
    <m/>
    <m/>
    <m/>
    <m/>
    <m/>
    <m/>
    <m/>
    <m/>
    <s v="No"/>
    <m/>
    <m/>
    <m/>
    <m/>
    <m/>
    <x v="1"/>
    <s v="Muy importante"/>
    <s v="Importante"/>
    <s v="Importante"/>
    <s v="Muy importante"/>
    <s v="Importante"/>
    <s v="Muy importante"/>
    <s v="Muy importante"/>
    <s v="Ninguna"/>
    <m/>
    <x v="2"/>
    <x v="2"/>
    <x v="1"/>
    <x v="0"/>
    <x v="1"/>
    <x v="0"/>
    <x v="0"/>
    <x v="0"/>
    <x v="0"/>
    <x v="0"/>
    <x v="0"/>
    <x v="0"/>
    <m/>
    <s v="Gerente / Directivo"/>
    <m/>
    <n v="8"/>
    <n v="4"/>
    <s v="Completo"/>
    <m/>
    <m/>
    <m/>
    <m/>
    <m/>
    <m/>
    <m/>
    <s v="51 y más personas ocupadas"/>
    <s v="51 y más personas ocupadas"/>
    <x v="1"/>
    <s v="Construcción"/>
    <x v="0"/>
    <x v="0"/>
    <x v="0"/>
    <x v="0"/>
    <x v="0"/>
    <x v="0"/>
    <x v="0"/>
    <x v="0"/>
    <x v="0"/>
    <x v="0"/>
    <x v="1"/>
    <x v="0"/>
    <x v="0"/>
    <x v="0"/>
    <x v="0"/>
    <x v="0"/>
    <x v="0"/>
    <x v="0"/>
    <x v="0"/>
    <x v="1"/>
    <x v="1"/>
    <x v="1"/>
    <x v="0"/>
    <x v="0"/>
    <x v="0"/>
    <x v="0"/>
    <x v="0"/>
    <s v="ELECTRICIDAD Y ELECTRONICA"/>
    <m/>
    <m/>
    <m/>
    <m/>
    <m/>
    <s v="ELECTRICIDAD Y ELECTRONICA"/>
    <m/>
    <m/>
    <m/>
    <m/>
    <m/>
    <n v="2.7037037037037002"/>
    <x v="0"/>
    <x v="0"/>
    <x v="0"/>
    <x v="0"/>
    <x v="0"/>
    <s v="Total"/>
  </r>
  <r>
    <n v="170919"/>
    <x v="0"/>
    <x v="1"/>
    <s v="Fernando de la Mora"/>
    <n v="23102"/>
    <s v="FABRICACION DE AMPOLLAS DE VIDRIOS"/>
    <s v="Industria"/>
    <s v="Manufactura"/>
    <s v="Micro (5 a 10 personas ocupadas)"/>
    <n v="17062024"/>
    <n v="17"/>
    <s v="Junio"/>
    <s v="Año Resultado Final"/>
    <n v="11"/>
    <n v="43"/>
    <n v="31072024"/>
    <n v="31"/>
    <s v="Julio"/>
    <s v="Año Resultado Final"/>
    <n v="1987"/>
    <n v="36"/>
    <x v="1"/>
    <s v="FABRICACION DE AMPOLLAS INYECTABLES (DE VIDRIO)"/>
    <s v="Fabricación de envases de vidrio"/>
    <s v="Único"/>
    <x v="0"/>
    <m/>
    <m/>
    <n v="15"/>
    <n v="15"/>
    <n v="12"/>
    <n v="3"/>
    <n v="45.669902912621396"/>
    <n v="11.417475728155349"/>
    <n v="0"/>
    <n v="0"/>
    <n v="0"/>
    <n v="0"/>
    <n v="38.058252427184499"/>
    <n v="0"/>
    <n v="0"/>
    <n v="0"/>
    <n v="11.417475728155349"/>
    <n v="3.8058252427184498"/>
    <n v="0"/>
    <n v="3.8058252427184498"/>
    <n v="57.087378640776748"/>
    <n v="15"/>
    <n v="0"/>
    <n v="0"/>
    <n v="0"/>
    <n v="0"/>
    <n v="10"/>
    <n v="0"/>
    <n v="0"/>
    <n v="0"/>
    <n v="3"/>
    <n v="1"/>
    <n v="0"/>
    <n v="1"/>
    <n v="15"/>
    <x v="1"/>
    <s v="Decisión del directorio/propietarios de la empresa"/>
    <m/>
    <x v="1"/>
    <m/>
    <m/>
    <x v="0"/>
    <m/>
    <m/>
    <x v="0"/>
    <m/>
    <m/>
    <x v="0"/>
    <m/>
    <m/>
    <x v="1"/>
    <m/>
    <n v="8181"/>
    <s v="OPERADOR  DE MAQUINA"/>
    <s v="Sí"/>
    <s v="No"/>
    <s v="No"/>
    <m/>
    <m/>
    <m/>
    <m/>
    <m/>
    <m/>
    <m/>
    <m/>
    <m/>
    <m/>
    <m/>
    <m/>
    <m/>
    <m/>
    <m/>
    <m/>
    <m/>
    <m/>
    <m/>
    <m/>
    <m/>
    <m/>
    <m/>
    <m/>
    <m/>
    <m/>
    <m/>
    <m/>
    <m/>
    <m/>
    <m/>
    <m/>
    <m/>
    <m/>
    <m/>
    <m/>
    <m/>
    <m/>
    <m/>
    <m/>
    <m/>
    <m/>
    <m/>
    <m/>
    <x v="0"/>
    <x v="0"/>
    <x v="0"/>
    <x v="0"/>
    <x v="1"/>
    <x v="0"/>
    <x v="0"/>
    <x v="1"/>
    <x v="0"/>
    <x v="0"/>
    <x v="0"/>
    <x v="0"/>
    <x v="0"/>
    <m/>
    <m/>
    <m/>
    <m/>
    <m/>
    <m/>
    <s v="Recomendaciones de trabajadores de la empresa u otros actores"/>
    <m/>
    <m/>
    <m/>
    <s v="Contactos personales del empleador"/>
    <s v="Banco de currículos de la empresa"/>
    <m/>
    <m/>
    <x v="0"/>
    <x v="0"/>
    <x v="0"/>
    <x v="1"/>
    <x v="2"/>
    <x v="0"/>
    <x v="0"/>
    <x v="0"/>
    <x v="2"/>
    <x v="1"/>
    <s v="Ninguna"/>
    <m/>
    <m/>
    <m/>
    <m/>
    <m/>
    <m/>
    <x v="0"/>
    <m/>
    <m/>
    <x v="1"/>
    <m/>
    <m/>
    <m/>
    <x v="1"/>
    <x v="1"/>
    <x v="0"/>
    <x v="1"/>
    <x v="1"/>
    <x v="1"/>
    <m/>
    <m/>
    <x v="2"/>
    <s v="Poco probable"/>
    <s v="Poco probable"/>
    <s v="Poco probable"/>
    <s v="Poco probable"/>
    <s v="Probable"/>
    <x v="2"/>
    <m/>
    <m/>
    <m/>
    <m/>
    <m/>
    <m/>
    <m/>
    <m/>
    <m/>
    <m/>
    <m/>
    <m/>
    <m/>
    <m/>
    <m/>
    <m/>
    <m/>
    <m/>
    <m/>
    <m/>
    <m/>
    <m/>
    <m/>
    <m/>
    <m/>
    <m/>
    <m/>
    <m/>
    <m/>
    <m/>
    <m/>
    <m/>
    <m/>
    <m/>
    <m/>
    <x v="0"/>
    <m/>
    <m/>
    <m/>
    <m/>
    <m/>
    <m/>
    <m/>
    <m/>
    <m/>
    <x v="1"/>
    <x v="0"/>
    <x v="0"/>
    <x v="1"/>
    <x v="1"/>
    <x v="0"/>
    <x v="0"/>
    <x v="0"/>
    <m/>
    <x v="1"/>
    <m/>
    <m/>
    <m/>
    <m/>
    <m/>
    <m/>
    <m/>
    <m/>
    <m/>
    <m/>
    <m/>
    <m/>
    <m/>
    <m/>
    <m/>
    <m/>
    <m/>
    <m/>
    <m/>
    <m/>
    <m/>
    <m/>
    <m/>
    <m/>
    <m/>
    <m/>
    <m/>
    <m/>
    <m/>
    <m/>
    <x v="3"/>
    <s v="Importante"/>
    <s v="Importante"/>
    <s v="Importante"/>
    <s v="Importante"/>
    <s v="Importante"/>
    <s v="Importante"/>
    <s v="Importante"/>
    <s v="Ninguna"/>
    <m/>
    <x v="2"/>
    <x v="2"/>
    <x v="0"/>
    <x v="0"/>
    <x v="0"/>
    <x v="0"/>
    <x v="0"/>
    <x v="0"/>
    <x v="0"/>
    <x v="0"/>
    <x v="0"/>
    <x v="0"/>
    <m/>
    <s v="Gerente / Directivo"/>
    <m/>
    <n v="15"/>
    <n v="20"/>
    <s v="Completo"/>
    <m/>
    <m/>
    <m/>
    <m/>
    <m/>
    <m/>
    <s v="LA ENTREVISTA ESTUVO ACOMPAÑADA POR EL SR EVARISTO GARCIA, GERENTE DE PRODUCCION Y REPRESENTANTE EN PARAGUAY Y LA SRITA. NAIDA AGUILERA, ENCARGADA DE RRHH"/>
    <s v="11 a 30 personas ocupadas"/>
    <s v="11 a 30 personas ocupadas"/>
    <x v="1"/>
    <s v="Manufactura"/>
    <x v="0"/>
    <x v="0"/>
    <x v="0"/>
    <x v="0"/>
    <x v="0"/>
    <x v="0"/>
    <x v="0"/>
    <x v="1"/>
    <x v="0"/>
    <x v="0"/>
    <x v="1"/>
    <x v="0"/>
    <x v="0"/>
    <x v="0"/>
    <x v="0"/>
    <x v="0"/>
    <x v="0"/>
    <x v="0"/>
    <x v="0"/>
    <x v="1"/>
    <x v="0"/>
    <x v="1"/>
    <x v="0"/>
    <x v="0"/>
    <x v="0"/>
    <x v="0"/>
    <x v="0"/>
    <m/>
    <m/>
    <m/>
    <m/>
    <m/>
    <m/>
    <m/>
    <m/>
    <m/>
    <m/>
    <m/>
    <m/>
    <n v="3.8058252427184498"/>
    <x v="1"/>
    <x v="1"/>
    <x v="0"/>
    <x v="0"/>
    <x v="1"/>
    <s v="Total"/>
  </r>
  <r>
    <n v="170940"/>
    <x v="0"/>
    <x v="1"/>
    <s v="Fernando de la Mora"/>
    <n v="29102"/>
    <s v="SERVICIO DE RECTIFICACION DE MOTORES DE VEHICULOS"/>
    <s v="Industria"/>
    <s v="Manufactura"/>
    <s v="Micro (5 a 10 personas ocupadas)"/>
    <n v="19062024"/>
    <n v="19"/>
    <s v="Junio"/>
    <s v="Año Resultado Final"/>
    <n v="9"/>
    <n v="30"/>
    <n v="24062024"/>
    <n v="24"/>
    <s v="Junio"/>
    <s v="Año Resultado Final"/>
    <n v="1986"/>
    <n v="37"/>
    <x v="1"/>
    <s v="SERVICIOS DE RECTIFICACION DE MOTORES DE VEHICULOS"/>
    <s v="Rectificación de motores de vehículos automotores"/>
    <s v="Único"/>
    <x v="0"/>
    <m/>
    <m/>
    <n v="6"/>
    <n v="6"/>
    <n v="5"/>
    <n v="1"/>
    <n v="23.968253968253951"/>
    <n v="4.7936507936507899"/>
    <n v="0"/>
    <n v="0"/>
    <n v="0"/>
    <n v="0"/>
    <n v="19.17460317460316"/>
    <n v="0"/>
    <n v="0"/>
    <n v="0"/>
    <n v="9.5873015873015799"/>
    <n v="0"/>
    <n v="0"/>
    <n v="0"/>
    <n v="28.761904761904738"/>
    <n v="6"/>
    <n v="0"/>
    <n v="0"/>
    <n v="0"/>
    <n v="0"/>
    <n v="4"/>
    <n v="0"/>
    <n v="0"/>
    <n v="0"/>
    <n v="2"/>
    <n v="0"/>
    <n v="0"/>
    <n v="0"/>
    <n v="6"/>
    <x v="0"/>
    <m/>
    <m/>
    <x v="1"/>
    <m/>
    <m/>
    <x v="0"/>
    <m/>
    <m/>
    <x v="0"/>
    <m/>
    <m/>
    <x v="0"/>
    <m/>
    <m/>
    <x v="0"/>
    <m/>
    <m/>
    <m/>
    <m/>
    <m/>
    <m/>
    <m/>
    <m/>
    <m/>
    <m/>
    <m/>
    <m/>
    <m/>
    <m/>
    <m/>
    <m/>
    <m/>
    <m/>
    <m/>
    <m/>
    <m/>
    <m/>
    <m/>
    <m/>
    <m/>
    <m/>
    <m/>
    <m/>
    <m/>
    <m/>
    <m/>
    <m/>
    <m/>
    <m/>
    <m/>
    <m/>
    <m/>
    <m/>
    <m/>
    <m/>
    <m/>
    <m/>
    <m/>
    <m/>
    <m/>
    <m/>
    <m/>
    <m/>
    <m/>
    <m/>
    <x v="0"/>
    <x v="0"/>
    <x v="0"/>
    <x v="0"/>
    <x v="0"/>
    <x v="0"/>
    <x v="0"/>
    <x v="1"/>
    <x v="0"/>
    <x v="0"/>
    <x v="0"/>
    <x v="1"/>
    <x v="0"/>
    <m/>
    <s v="Anuncio en un medio de prensa impreso"/>
    <m/>
    <m/>
    <m/>
    <m/>
    <m/>
    <m/>
    <m/>
    <m/>
    <m/>
    <m/>
    <m/>
    <m/>
    <x v="0"/>
    <x v="0"/>
    <x v="0"/>
    <x v="2"/>
    <x v="0"/>
    <x v="2"/>
    <x v="0"/>
    <x v="0"/>
    <x v="1"/>
    <x v="1"/>
    <s v="Ninguna"/>
    <m/>
    <m/>
    <m/>
    <m/>
    <m/>
    <m/>
    <x v="1"/>
    <m/>
    <m/>
    <x v="1"/>
    <m/>
    <m/>
    <m/>
    <x v="1"/>
    <x v="1"/>
    <x v="1"/>
    <x v="1"/>
    <x v="1"/>
    <x v="1"/>
    <m/>
    <m/>
    <x v="1"/>
    <s v="Poco probable"/>
    <s v="Poco probable"/>
    <s v="Poco probable"/>
    <s v="Poco probable"/>
    <s v="Poco probable"/>
    <x v="2"/>
    <m/>
    <m/>
    <m/>
    <m/>
    <m/>
    <m/>
    <m/>
    <m/>
    <m/>
    <m/>
    <m/>
    <m/>
    <m/>
    <m/>
    <m/>
    <m/>
    <m/>
    <m/>
    <m/>
    <m/>
    <m/>
    <m/>
    <m/>
    <m/>
    <m/>
    <m/>
    <m/>
    <m/>
    <m/>
    <m/>
    <m/>
    <m/>
    <m/>
    <m/>
    <m/>
    <x v="0"/>
    <m/>
    <m/>
    <m/>
    <m/>
    <m/>
    <m/>
    <m/>
    <m/>
    <m/>
    <x v="1"/>
    <x v="1"/>
    <x v="1"/>
    <x v="1"/>
    <x v="0"/>
    <x v="0"/>
    <x v="0"/>
    <x v="1"/>
    <m/>
    <x v="0"/>
    <s v="ACTUALIZACION DE MECANICA DE MOTORES PARA AUTOS"/>
    <s v="Mecánica del automóvil"/>
    <s v="RECEPCION Y AJUSTE DE MOTORES"/>
    <n v="7231"/>
    <s v="TECNICAS DE ATENCION CLIENTE"/>
    <s v="Técnicas de recepción y atención al cliente"/>
    <s v="MECANICO DE MOTOR DE AUTOS"/>
    <n v="7231"/>
    <m/>
    <m/>
    <m/>
    <m/>
    <m/>
    <m/>
    <m/>
    <m/>
    <m/>
    <m/>
    <m/>
    <m/>
    <m/>
    <m/>
    <m/>
    <m/>
    <s v="Si"/>
    <s v="No"/>
    <m/>
    <m/>
    <m/>
    <m/>
    <x v="0"/>
    <s v="Muy importante"/>
    <s v="Importante"/>
    <s v="Muy importante"/>
    <s v="Importante"/>
    <s v="Importante"/>
    <s v="Muy importante"/>
    <s v="Importante"/>
    <s v="Ninguna"/>
    <m/>
    <x v="0"/>
    <x v="2"/>
    <x v="0"/>
    <x v="0"/>
    <x v="0"/>
    <x v="0"/>
    <x v="0"/>
    <x v="1"/>
    <x v="0"/>
    <x v="1"/>
    <x v="0"/>
    <x v="0"/>
    <m/>
    <s v="Jefe / Encargado (no propietario)"/>
    <m/>
    <n v="14"/>
    <n v="33"/>
    <s v="Completo"/>
    <m/>
    <m/>
    <m/>
    <m/>
    <m/>
    <m/>
    <m/>
    <s v="5 a 10 personas ocupadas"/>
    <s v="5 a 10 personas ocupadas"/>
    <x v="1"/>
    <s v="Manufactura"/>
    <x v="0"/>
    <x v="0"/>
    <x v="0"/>
    <x v="0"/>
    <x v="0"/>
    <x v="0"/>
    <x v="0"/>
    <x v="0"/>
    <x v="0"/>
    <x v="0"/>
    <x v="1"/>
    <x v="0"/>
    <x v="0"/>
    <x v="0"/>
    <x v="0"/>
    <x v="0"/>
    <x v="0"/>
    <x v="0"/>
    <x v="0"/>
    <x v="1"/>
    <x v="0"/>
    <x v="1"/>
    <x v="0"/>
    <x v="0"/>
    <x v="1"/>
    <x v="0"/>
    <x v="0"/>
    <s v="MECANICA AUTOTRIZ"/>
    <s v="ATENCIÓN AL CLIENTE, RECEPCIÓN"/>
    <m/>
    <m/>
    <m/>
    <m/>
    <s v="AUTOMOTORES"/>
    <s v="ADMINISTRACIÓN Y GESTIÓN"/>
    <m/>
    <m/>
    <m/>
    <m/>
    <n v="4.7936507936507899"/>
    <x v="0"/>
    <x v="0"/>
    <x v="1"/>
    <x v="2"/>
    <x v="0"/>
    <s v="Total"/>
  </r>
  <r>
    <n v="170987"/>
    <x v="0"/>
    <x v="1"/>
    <s v="Fernando de la Mora"/>
    <n v="43210"/>
    <s v="SERVICIOS DE INSTALACION DE SISTEMAS DE SEGURIDAD PERIMETRAL"/>
    <s v="Industria"/>
    <s v="Construcción"/>
    <s v="Micro (5 a 10 personas ocupadas)"/>
    <n v="27062024"/>
    <n v="27"/>
    <s v="Junio"/>
    <s v="Año Resultado Final"/>
    <n v="11"/>
    <n v="1"/>
    <n v="27062024"/>
    <n v="27"/>
    <s v="Junio"/>
    <s v="Año Resultado Final"/>
    <n v="2003"/>
    <n v="20"/>
    <x v="2"/>
    <s v="SERVICIOS DE INSTALACION DE SISTEMAS DE SEGURIDAD PERIMETRAL"/>
    <s v="Instalaciones eléctricas, electromecánicas y electrónicas"/>
    <s v="Único"/>
    <x v="0"/>
    <m/>
    <m/>
    <n v="7"/>
    <n v="7"/>
    <n v="6"/>
    <n v="1"/>
    <n v="28.761904761904738"/>
    <n v="4.7936507936507899"/>
    <n v="0"/>
    <n v="0"/>
    <n v="0"/>
    <n v="0"/>
    <n v="19.17460317460316"/>
    <n v="0"/>
    <n v="0"/>
    <n v="0"/>
    <n v="4.7936507936507899"/>
    <n v="9.5873015873015799"/>
    <n v="0"/>
    <n v="0"/>
    <n v="33.555555555555529"/>
    <n v="7"/>
    <n v="0"/>
    <n v="0"/>
    <n v="0"/>
    <n v="0"/>
    <n v="4"/>
    <n v="0"/>
    <n v="0"/>
    <n v="0"/>
    <n v="1"/>
    <n v="2"/>
    <n v="0"/>
    <n v="0"/>
    <n v="7"/>
    <x v="1"/>
    <s v="Decisión del directorio/propietarios de la empresa"/>
    <m/>
    <x v="1"/>
    <m/>
    <m/>
    <x v="1"/>
    <s v="Decisión del directorio/propietarios de la empresa"/>
    <m/>
    <x v="0"/>
    <m/>
    <m/>
    <x v="0"/>
    <m/>
    <m/>
    <x v="1"/>
    <m/>
    <n v="4120"/>
    <s v="SECRETARIA"/>
    <s v="Sí"/>
    <s v="No"/>
    <s v="Sí"/>
    <n v="7412"/>
    <s v="TECNICO DE CERCOS ELECTRICOS Y CUCHILLAS"/>
    <s v="Sí"/>
    <s v="Sí"/>
    <s v="No"/>
    <m/>
    <m/>
    <m/>
    <m/>
    <m/>
    <m/>
    <m/>
    <m/>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s v="Reasignar / redefinir los puestos de trabajo existentes"/>
    <m/>
    <m/>
    <m/>
    <m/>
    <s v="Aumentar los esfuerzos en el reclutamiento (más divulgación de la vacante, más bolsas de empleo)"/>
    <m/>
    <m/>
    <m/>
    <x v="0"/>
    <x v="1"/>
    <x v="0"/>
    <x v="0"/>
    <x v="0"/>
    <x v="1"/>
    <x v="0"/>
    <x v="1"/>
    <x v="0"/>
    <x v="0"/>
    <x v="0"/>
    <x v="1"/>
    <x v="0"/>
    <m/>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0"/>
    <x v="1"/>
    <x v="0"/>
    <x v="0"/>
    <x v="0"/>
    <x v="0"/>
    <x v="0"/>
    <m/>
    <x v="1"/>
    <m/>
    <m/>
    <m/>
    <m/>
    <m/>
    <m/>
    <m/>
    <m/>
    <m/>
    <m/>
    <m/>
    <m/>
    <m/>
    <m/>
    <m/>
    <m/>
    <m/>
    <m/>
    <m/>
    <m/>
    <m/>
    <m/>
    <m/>
    <m/>
    <m/>
    <m/>
    <m/>
    <m/>
    <m/>
    <m/>
    <x v="0"/>
    <s v="Importante"/>
    <s v="Importante"/>
    <s v="Importante"/>
    <s v="Importante"/>
    <s v="Poco importante"/>
    <s v="Muy importante"/>
    <s v="Poco importante"/>
    <s v="Ninguna"/>
    <m/>
    <x v="2"/>
    <x v="2"/>
    <x v="0"/>
    <x v="0"/>
    <x v="0"/>
    <x v="0"/>
    <x v="1"/>
    <x v="0"/>
    <x v="0"/>
    <x v="0"/>
    <x v="0"/>
    <x v="0"/>
    <m/>
    <s v="Otro"/>
    <s v="COORDINADORA DEL PERSONAL Y ASISTENTE DEL DIRECTOR"/>
    <n v="16"/>
    <n v="27"/>
    <s v="Completo"/>
    <m/>
    <m/>
    <m/>
    <m/>
    <m/>
    <m/>
    <m/>
    <s v="5 a 10 personas ocupadas"/>
    <s v="5 a 10 personas ocupadas"/>
    <x v="1"/>
    <s v="Construcción"/>
    <x v="0"/>
    <x v="0"/>
    <x v="0"/>
    <x v="1"/>
    <x v="0"/>
    <x v="0"/>
    <x v="1"/>
    <x v="0"/>
    <x v="0"/>
    <x v="0"/>
    <x v="1"/>
    <x v="0"/>
    <x v="0"/>
    <x v="0"/>
    <x v="0"/>
    <x v="0"/>
    <x v="0"/>
    <x v="0"/>
    <x v="0"/>
    <x v="1"/>
    <x v="0"/>
    <x v="1"/>
    <x v="0"/>
    <x v="0"/>
    <x v="0"/>
    <x v="0"/>
    <x v="0"/>
    <m/>
    <m/>
    <m/>
    <m/>
    <m/>
    <m/>
    <m/>
    <m/>
    <m/>
    <m/>
    <m/>
    <m/>
    <n v="4.7936507936507899"/>
    <x v="1"/>
    <x v="2"/>
    <x v="1"/>
    <x v="0"/>
    <x v="1"/>
    <s v="Total"/>
  </r>
  <r>
    <n v="170989"/>
    <x v="0"/>
    <x v="1"/>
    <s v="Fernando de la Mora"/>
    <n v="55102"/>
    <s v="SERVICIOS DE MOTEL"/>
    <s v="Servicio"/>
    <s v="Restaurantes y hoteles"/>
    <s v="Pequeñas (11 a 30 personas ocupadas)"/>
    <n v="17072024"/>
    <n v="17"/>
    <s v="Julio"/>
    <s v="Año Resultado Final"/>
    <n v="10"/>
    <n v="57"/>
    <n v="31072024"/>
    <n v="31"/>
    <s v="Julio"/>
    <s v="Año Resultado Final"/>
    <n v="2021"/>
    <n v="2"/>
    <x v="3"/>
    <s v="SERVICIO DE MOTEL"/>
    <s v="Actividades de alojamiento en casas de huéspedes y moteles"/>
    <s v="Único"/>
    <x v="0"/>
    <m/>
    <m/>
    <n v="10"/>
    <n v="10"/>
    <n v="4"/>
    <n v="6"/>
    <n v="13.57837837837836"/>
    <n v="20.367567567567541"/>
    <n v="0"/>
    <n v="0"/>
    <n v="0"/>
    <n v="20.367567567567541"/>
    <n v="13.57837837837836"/>
    <n v="0"/>
    <n v="0"/>
    <n v="0"/>
    <n v="0"/>
    <n v="0"/>
    <n v="0"/>
    <n v="0"/>
    <n v="33.945945945945901"/>
    <n v="10"/>
    <n v="0"/>
    <n v="0"/>
    <n v="0"/>
    <n v="6"/>
    <n v="4"/>
    <n v="0"/>
    <n v="0"/>
    <n v="0"/>
    <n v="0"/>
    <n v="0"/>
    <n v="0"/>
    <n v="0"/>
    <n v="10"/>
    <x v="0"/>
    <m/>
    <m/>
    <x v="1"/>
    <m/>
    <m/>
    <x v="0"/>
    <m/>
    <m/>
    <x v="0"/>
    <m/>
    <m/>
    <x v="0"/>
    <m/>
    <m/>
    <x v="1"/>
    <m/>
    <n v="5414"/>
    <s v="PORTERO"/>
    <s v="Sí"/>
    <s v="No"/>
    <s v="No"/>
    <m/>
    <m/>
    <m/>
    <m/>
    <m/>
    <m/>
    <m/>
    <m/>
    <m/>
    <m/>
    <m/>
    <m/>
    <m/>
    <m/>
    <m/>
    <m/>
    <m/>
    <m/>
    <m/>
    <m/>
    <m/>
    <m/>
    <m/>
    <m/>
    <m/>
    <m/>
    <m/>
    <m/>
    <m/>
    <m/>
    <m/>
    <m/>
    <m/>
    <m/>
    <m/>
    <m/>
    <m/>
    <m/>
    <m/>
    <m/>
    <m/>
    <m/>
    <m/>
    <m/>
    <x v="1"/>
    <x v="0"/>
    <x v="0"/>
    <x v="0"/>
    <x v="0"/>
    <x v="1"/>
    <x v="0"/>
    <x v="1"/>
    <x v="0"/>
    <x v="0"/>
    <x v="0"/>
    <x v="1"/>
    <x v="0"/>
    <m/>
    <m/>
    <m/>
    <m/>
    <m/>
    <m/>
    <s v="Recomendaciones de trabajadores de la empresa u otros actores"/>
    <m/>
    <m/>
    <m/>
    <m/>
    <m/>
    <m/>
    <m/>
    <x v="0"/>
    <x v="0"/>
    <x v="0"/>
    <x v="1"/>
    <x v="0"/>
    <x v="0"/>
    <x v="0"/>
    <x v="0"/>
    <x v="1"/>
    <x v="1"/>
    <s v="Ninguna"/>
    <m/>
    <m/>
    <m/>
    <m/>
    <m/>
    <m/>
    <x v="3"/>
    <m/>
    <m/>
    <x v="1"/>
    <m/>
    <m/>
    <m/>
    <x v="1"/>
    <x v="0"/>
    <x v="1"/>
    <x v="0"/>
    <x v="1"/>
    <x v="1"/>
    <m/>
    <m/>
    <x v="2"/>
    <s v="Probable"/>
    <s v="Poco probable"/>
    <s v="Poco probable"/>
    <s v="Probable"/>
    <s v="Probable"/>
    <x v="1"/>
    <m/>
    <m/>
    <m/>
    <m/>
    <m/>
    <m/>
    <m/>
    <m/>
    <m/>
    <m/>
    <m/>
    <m/>
    <m/>
    <m/>
    <m/>
    <m/>
    <m/>
    <m/>
    <m/>
    <m/>
    <m/>
    <m/>
    <m/>
    <m/>
    <m/>
    <m/>
    <m/>
    <m/>
    <m/>
    <m/>
    <m/>
    <m/>
    <m/>
    <m/>
    <m/>
    <x v="0"/>
    <m/>
    <m/>
    <m/>
    <m/>
    <m/>
    <m/>
    <m/>
    <m/>
    <m/>
    <x v="0"/>
    <x v="0"/>
    <x v="0"/>
    <x v="0"/>
    <x v="1"/>
    <x v="1"/>
    <x v="0"/>
    <x v="0"/>
    <m/>
    <x v="0"/>
    <s v="CONTROL DE INVENTARIO DE PRODUCTOS"/>
    <s v="OTROS"/>
    <s v="CAJERO"/>
    <n v="5230"/>
    <m/>
    <m/>
    <m/>
    <m/>
    <m/>
    <m/>
    <m/>
    <m/>
    <m/>
    <m/>
    <m/>
    <m/>
    <m/>
    <m/>
    <m/>
    <m/>
    <m/>
    <m/>
    <m/>
    <m/>
    <s v="No"/>
    <m/>
    <m/>
    <m/>
    <m/>
    <m/>
    <x v="0"/>
    <s v="Importante"/>
    <s v="Muy importante"/>
    <s v="Muy importante"/>
    <s v="Muy importante"/>
    <s v="Importante"/>
    <s v="Importante"/>
    <s v="Importante"/>
    <s v="Ninguna"/>
    <m/>
    <x v="2"/>
    <x v="2"/>
    <x v="0"/>
    <x v="0"/>
    <x v="2"/>
    <x v="2"/>
    <x v="0"/>
    <x v="0"/>
    <x v="0"/>
    <x v="0"/>
    <x v="0"/>
    <x v="0"/>
    <m/>
    <s v="Gerente / Directivo"/>
    <m/>
    <n v="8"/>
    <n v="9"/>
    <s v="Completo"/>
    <m/>
    <m/>
    <m/>
    <m/>
    <m/>
    <m/>
    <s v="HACE 3 AÑOS EL GRUPO ITAY COMPRO EL MOTEL GUARANI Y NO TIENEN CONOCIMIENTO DEL AÑO DE CREACION DEL MISMO ANTERIOR A LA COMPRA"/>
    <s v="5 a 10 personas ocupadas"/>
    <s v="5 a 10 personas ocupadas"/>
    <x v="0"/>
    <s v="Restaurantes y hoteles"/>
    <x v="0"/>
    <x v="0"/>
    <x v="0"/>
    <x v="0"/>
    <x v="1"/>
    <x v="0"/>
    <x v="0"/>
    <x v="0"/>
    <x v="0"/>
    <x v="0"/>
    <x v="1"/>
    <x v="0"/>
    <x v="0"/>
    <x v="0"/>
    <x v="0"/>
    <x v="0"/>
    <x v="0"/>
    <x v="0"/>
    <x v="0"/>
    <x v="1"/>
    <x v="0"/>
    <x v="1"/>
    <x v="1"/>
    <x v="0"/>
    <x v="0"/>
    <x v="0"/>
    <x v="0"/>
    <s v="CONTABILIDAD Y AUDITORIA"/>
    <m/>
    <m/>
    <m/>
    <m/>
    <m/>
    <s v="ADMINISTRACIÓN Y GESTIÓN"/>
    <m/>
    <m/>
    <m/>
    <m/>
    <m/>
    <n v="3.3945945945945901"/>
    <x v="1"/>
    <x v="1"/>
    <x v="0"/>
    <x v="0"/>
    <x v="0"/>
    <s v="Total"/>
  </r>
  <r>
    <n v="171008"/>
    <x v="0"/>
    <x v="1"/>
    <s v="Fernando de la Mora"/>
    <n v="46631"/>
    <s v="VENTA DE TERCIADAS Y MULTILAMINADOS AL POR MAYOR"/>
    <s v="Comercio"/>
    <s v="Comercio"/>
    <s v="Micro (5 a 10 personas ocupadas)"/>
    <n v="27062024"/>
    <n v="27"/>
    <s v="Junio"/>
    <s v="Año Resultado Final"/>
    <n v="8"/>
    <n v="38"/>
    <n v="27062024"/>
    <n v="27"/>
    <s v="Junio"/>
    <s v="Año Resultado Final"/>
    <n v="1969"/>
    <n v="54"/>
    <x v="1"/>
    <s v="COMERCIO AL POR MAYOR DE PLACAS PARA MUEBLES DE MELAMINA Y MDP"/>
    <s v="Comercio al por mayor de madera"/>
    <s v="Único"/>
    <x v="0"/>
    <m/>
    <m/>
    <n v="14"/>
    <n v="14"/>
    <n v="12"/>
    <n v="2"/>
    <n v="151.81395348837242"/>
    <n v="25.302325581395401"/>
    <n v="0"/>
    <n v="0"/>
    <n v="0"/>
    <n v="0"/>
    <n v="139.16279069767469"/>
    <n v="0"/>
    <n v="0"/>
    <n v="0"/>
    <n v="0"/>
    <n v="25.302325581395401"/>
    <n v="0"/>
    <n v="12.6511627906977"/>
    <n v="177.11627906976781"/>
    <n v="14"/>
    <n v="0"/>
    <n v="0"/>
    <n v="0"/>
    <n v="0"/>
    <n v="11"/>
    <n v="0"/>
    <n v="0"/>
    <n v="0"/>
    <n v="0"/>
    <n v="2"/>
    <n v="0"/>
    <n v="1"/>
    <n v="14"/>
    <x v="0"/>
    <m/>
    <m/>
    <x v="1"/>
    <m/>
    <m/>
    <x v="0"/>
    <m/>
    <m/>
    <x v="0"/>
    <m/>
    <m/>
    <x v="0"/>
    <m/>
    <m/>
    <x v="1"/>
    <m/>
    <n v="7523"/>
    <s v="AYUDANTE DE MAQUINISTA DE CORTES DE PLACAS"/>
    <s v="Sí"/>
    <s v="No"/>
    <s v="Sí"/>
    <n v="8344"/>
    <s v="CHOFER DE MONTACARGA"/>
    <s v="Sí"/>
    <s v="No"/>
    <s v="No"/>
    <m/>
    <m/>
    <m/>
    <m/>
    <m/>
    <m/>
    <m/>
    <m/>
    <m/>
    <m/>
    <m/>
    <m/>
    <m/>
    <m/>
    <m/>
    <m/>
    <m/>
    <m/>
    <m/>
    <m/>
    <m/>
    <m/>
    <m/>
    <m/>
    <m/>
    <m/>
    <m/>
    <m/>
    <m/>
    <m/>
    <m/>
    <m/>
    <m/>
    <m/>
    <m/>
    <m/>
    <m/>
    <m/>
    <m/>
    <x v="0"/>
    <x v="0"/>
    <x v="0"/>
    <x v="1"/>
    <x v="0"/>
    <x v="0"/>
    <x v="0"/>
    <x v="0"/>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robable"/>
    <s v="Probable"/>
    <s v="Probable"/>
    <x v="2"/>
    <m/>
    <m/>
    <m/>
    <m/>
    <m/>
    <m/>
    <m/>
    <m/>
    <m/>
    <m/>
    <m/>
    <m/>
    <m/>
    <m/>
    <m/>
    <m/>
    <m/>
    <m/>
    <m/>
    <m/>
    <m/>
    <m/>
    <m/>
    <m/>
    <m/>
    <m/>
    <m/>
    <m/>
    <m/>
    <m/>
    <m/>
    <m/>
    <m/>
    <m/>
    <m/>
    <x v="0"/>
    <m/>
    <m/>
    <m/>
    <m/>
    <m/>
    <m/>
    <m/>
    <m/>
    <m/>
    <x v="1"/>
    <x v="0"/>
    <x v="1"/>
    <x v="1"/>
    <x v="0"/>
    <x v="1"/>
    <x v="0"/>
    <x v="0"/>
    <m/>
    <x v="1"/>
    <m/>
    <m/>
    <m/>
    <m/>
    <m/>
    <m/>
    <m/>
    <m/>
    <m/>
    <m/>
    <m/>
    <m/>
    <m/>
    <m/>
    <m/>
    <m/>
    <m/>
    <m/>
    <m/>
    <m/>
    <m/>
    <m/>
    <m/>
    <m/>
    <m/>
    <m/>
    <m/>
    <m/>
    <m/>
    <m/>
    <x v="0"/>
    <s v="Muy importante"/>
    <s v="Importante"/>
    <s v="Muy importante"/>
    <s v="Muy importante"/>
    <s v="Muy importante"/>
    <s v="Muy importante"/>
    <s v="Importante"/>
    <s v="Ninguna"/>
    <m/>
    <x v="0"/>
    <x v="2"/>
    <x v="0"/>
    <x v="0"/>
    <x v="2"/>
    <x v="0"/>
    <x v="1"/>
    <x v="0"/>
    <x v="0"/>
    <x v="0"/>
    <x v="0"/>
    <x v="0"/>
    <m/>
    <s v="Administrador/Contador"/>
    <m/>
    <n v="16"/>
    <n v="18"/>
    <s v="Completo"/>
    <m/>
    <m/>
    <m/>
    <m/>
    <m/>
    <m/>
    <m/>
    <s v="11 a 30 personas ocupadas"/>
    <s v="11 a 30 personas ocupadas"/>
    <x v="2"/>
    <s v="Comercio"/>
    <x v="0"/>
    <x v="0"/>
    <x v="0"/>
    <x v="0"/>
    <x v="0"/>
    <x v="0"/>
    <x v="1"/>
    <x v="1"/>
    <x v="0"/>
    <x v="0"/>
    <x v="1"/>
    <x v="0"/>
    <x v="0"/>
    <x v="0"/>
    <x v="0"/>
    <x v="0"/>
    <x v="0"/>
    <x v="0"/>
    <x v="0"/>
    <x v="1"/>
    <x v="0"/>
    <x v="1"/>
    <x v="0"/>
    <x v="0"/>
    <x v="0"/>
    <x v="0"/>
    <x v="0"/>
    <m/>
    <m/>
    <m/>
    <m/>
    <m/>
    <m/>
    <m/>
    <m/>
    <m/>
    <m/>
    <m/>
    <m/>
    <n v="12.6511627906977"/>
    <x v="1"/>
    <x v="1"/>
    <x v="1"/>
    <x v="0"/>
    <x v="1"/>
    <s v="Total"/>
  </r>
  <r>
    <n v="171027"/>
    <x v="0"/>
    <x v="1"/>
    <s v="Fernando de la Mora"/>
    <n v="80000"/>
    <s v="SERVICIOS DE SEGURIDAD PRIVADA"/>
    <s v="Servicio"/>
    <s v="Servicios a las empresas"/>
    <s v="Grandes (con 51 o más personas ocupadas)"/>
    <n v="17062024"/>
    <n v="17"/>
    <s v="Junio"/>
    <s v="Año Resultado Final"/>
    <n v="14"/>
    <n v="56"/>
    <n v="18062024"/>
    <n v="18"/>
    <s v="Junio"/>
    <s v="Año Resultado Final"/>
    <n v="2000"/>
    <n v="23"/>
    <x v="2"/>
    <s v="SERVICIO DE SEGURIDAD PRIVADA"/>
    <s v="Actividades de investigación y seguridad"/>
    <s v="Único"/>
    <x v="0"/>
    <m/>
    <m/>
    <n v="115"/>
    <n v="115"/>
    <n v="100"/>
    <n v="15"/>
    <n v="297.82608695652198"/>
    <n v="44.673913043478301"/>
    <n v="0"/>
    <n v="0"/>
    <n v="0"/>
    <n v="0"/>
    <n v="282.93478260869591"/>
    <n v="0"/>
    <n v="0"/>
    <n v="0"/>
    <n v="0"/>
    <n v="59.565217391304401"/>
    <n v="0"/>
    <n v="0"/>
    <n v="342.50000000000028"/>
    <n v="115"/>
    <n v="0"/>
    <n v="0"/>
    <n v="0"/>
    <n v="0"/>
    <n v="95"/>
    <n v="0"/>
    <n v="0"/>
    <n v="0"/>
    <n v="0"/>
    <n v="20"/>
    <n v="0"/>
    <n v="0"/>
    <n v="115"/>
    <x v="0"/>
    <m/>
    <m/>
    <x v="1"/>
    <m/>
    <m/>
    <x v="0"/>
    <m/>
    <m/>
    <x v="0"/>
    <m/>
    <m/>
    <x v="0"/>
    <m/>
    <m/>
    <x v="1"/>
    <m/>
    <n v="5414"/>
    <s v="GUARDIA DE SEGURIDAD PARA OFICINA"/>
    <s v="Sí"/>
    <s v="No"/>
    <s v="No"/>
    <m/>
    <m/>
    <m/>
    <m/>
    <m/>
    <m/>
    <m/>
    <m/>
    <m/>
    <m/>
    <m/>
    <m/>
    <m/>
    <m/>
    <m/>
    <m/>
    <m/>
    <m/>
    <m/>
    <m/>
    <m/>
    <m/>
    <m/>
    <m/>
    <m/>
    <m/>
    <m/>
    <m/>
    <m/>
    <m/>
    <m/>
    <m/>
    <m/>
    <m/>
    <m/>
    <m/>
    <m/>
    <m/>
    <m/>
    <m/>
    <m/>
    <m/>
    <m/>
    <m/>
    <x v="1"/>
    <x v="1"/>
    <x v="0"/>
    <x v="0"/>
    <x v="0"/>
    <x v="0"/>
    <x v="0"/>
    <x v="1"/>
    <x v="0"/>
    <x v="0"/>
    <x v="1"/>
    <x v="1"/>
    <x v="0"/>
    <m/>
    <m/>
    <m/>
    <m/>
    <m/>
    <m/>
    <s v="Recomendaciones de trabajadores de la empresa u otros actores"/>
    <m/>
    <m/>
    <m/>
    <s v="Contactos personales del empleador"/>
    <s v="Banco de currículos de la empresa"/>
    <m/>
    <m/>
    <x v="0"/>
    <x v="0"/>
    <x v="0"/>
    <x v="1"/>
    <x v="1"/>
    <x v="2"/>
    <x v="0"/>
    <x v="0"/>
    <x v="1"/>
    <x v="1"/>
    <s v="Ninguna"/>
    <m/>
    <m/>
    <m/>
    <m/>
    <m/>
    <s v="Nuevas contrataciones"/>
    <x v="1"/>
    <m/>
    <m/>
    <x v="1"/>
    <m/>
    <m/>
    <m/>
    <x v="0"/>
    <x v="1"/>
    <x v="0"/>
    <x v="1"/>
    <x v="1"/>
    <x v="1"/>
    <m/>
    <m/>
    <x v="2"/>
    <s v="Probable"/>
    <s v="Poco probable"/>
    <s v="Poco probable"/>
    <s v="Poco probable"/>
    <s v="Probable"/>
    <x v="0"/>
    <s v="GUARDIA DE SEGURIDAD PRIVADA"/>
    <n v="5414"/>
    <n v="10"/>
    <n v="15"/>
    <n v="10"/>
    <n v="15"/>
    <n v="15"/>
    <s v="SERVICIO DE LIMPIEZA PARA OFICINAS"/>
    <n v="9112"/>
    <n v="15"/>
    <n v="15"/>
    <n v="15"/>
    <n v="15"/>
    <n v="15"/>
    <s v="AUXILIAR ADMINISTRATIVO"/>
    <n v="4419"/>
    <n v="2"/>
    <n v="0"/>
    <n v="0"/>
    <n v="0"/>
    <n v="0"/>
    <m/>
    <m/>
    <m/>
    <m/>
    <m/>
    <m/>
    <m/>
    <m/>
    <m/>
    <m/>
    <m/>
    <m/>
    <m/>
    <m/>
    <x v="0"/>
    <m/>
    <m/>
    <m/>
    <m/>
    <m/>
    <m/>
    <m/>
    <m/>
    <m/>
    <x v="0"/>
    <x v="0"/>
    <x v="0"/>
    <x v="0"/>
    <x v="1"/>
    <x v="1"/>
    <x v="0"/>
    <x v="0"/>
    <m/>
    <x v="0"/>
    <s v="DEFENSA PERSONAL"/>
    <s v="Guardias, vigilancia y seguridad personal"/>
    <s v="GUARDIA DE SEGURIDAD PRIVADA"/>
    <n v="5414"/>
    <s v="MANEJO DE EXTINTORES CONTRA INCENDIOS"/>
    <s v="Seguridad industrial y salud ocupacional"/>
    <s v="GUARDIA DE SEGURIDAD PRIVADA"/>
    <n v="5414"/>
    <s v="TECNICAS DE PRIMEROS AUXILIOS"/>
    <s v="Primeros auxilios"/>
    <s v="GUARDIA DE SEGURIDAD PRIVADA"/>
    <n v="5414"/>
    <s v="MANEJO CORRECTO DE ARMAS (REVOLVER Y ESCOPETAS)"/>
    <s v="Guardias, vigilancia y seguridad personal"/>
    <s v="GUARDIA DE SEGURIDAD PRIVADA"/>
    <n v="5414"/>
    <m/>
    <m/>
    <m/>
    <m/>
    <m/>
    <m/>
    <m/>
    <m/>
    <s v="Si"/>
    <s v="Si"/>
    <s v="Si"/>
    <s v="No"/>
    <m/>
    <m/>
    <x v="0"/>
    <s v="Muy importante"/>
    <s v="Importante"/>
    <s v="Muy importante"/>
    <s v="Muy importante"/>
    <s v="Importante"/>
    <s v="Muy importante"/>
    <s v="Muy importante"/>
    <s v="Ninguna"/>
    <m/>
    <x v="2"/>
    <x v="2"/>
    <x v="0"/>
    <x v="0"/>
    <x v="2"/>
    <x v="2"/>
    <x v="0"/>
    <x v="0"/>
    <x v="0"/>
    <x v="0"/>
    <x v="0"/>
    <x v="0"/>
    <m/>
    <s v="Gerente / Directivo"/>
    <m/>
    <n v="9"/>
    <n v="41"/>
    <s v="Completo"/>
    <m/>
    <m/>
    <m/>
    <m/>
    <m/>
    <m/>
    <m/>
    <s v="51 y más personas ocupadas"/>
    <s v="51 y más personas ocupadas"/>
    <x v="0"/>
    <s v="Servicios a las empresas"/>
    <x v="0"/>
    <x v="0"/>
    <x v="0"/>
    <x v="0"/>
    <x v="1"/>
    <x v="0"/>
    <x v="0"/>
    <x v="0"/>
    <x v="0"/>
    <x v="0"/>
    <x v="1"/>
    <x v="0"/>
    <x v="1"/>
    <x v="1"/>
    <x v="0"/>
    <x v="0"/>
    <x v="0"/>
    <x v="1"/>
    <x v="0"/>
    <x v="1"/>
    <x v="0"/>
    <x v="1"/>
    <x v="1"/>
    <x v="0"/>
    <x v="0"/>
    <x v="0"/>
    <x v="0"/>
    <s v="SEGURIDAD"/>
    <s v="SINIESTROS Y PRIMEROS AUXILIOS"/>
    <s v="SINIESTROS Y PRIMEROS AUXILIOS"/>
    <s v="SEGURIDAD"/>
    <m/>
    <m/>
    <s v="SEGURIDAD"/>
    <s v="SINIESTROS Y PRIMEROS AUXILIOS"/>
    <s v="SINIESTROS Y PRIMEROS AUXILIOS"/>
    <s v="SEGURIDAD"/>
    <m/>
    <m/>
    <n v="2.97826086956522"/>
    <x v="1"/>
    <x v="1"/>
    <x v="0"/>
    <x v="0"/>
    <x v="0"/>
    <s v="Total"/>
  </r>
  <r>
    <n v="171038"/>
    <x v="0"/>
    <x v="1"/>
    <s v="Fernando de la Mora"/>
    <n v="64190"/>
    <s v="SERVICIOS DE AHORRO Y CREDITO"/>
    <s v="Servicio"/>
    <s v="Intermediación financiera"/>
    <s v="Pequeñas (11 a 30 personas ocupadas)"/>
    <n v="18062024"/>
    <n v="18"/>
    <s v="Junio"/>
    <s v="Año Resultado Final"/>
    <n v="9"/>
    <n v="20"/>
    <n v="18062024"/>
    <n v="18"/>
    <s v="Junio"/>
    <s v="Año Resultado Final"/>
    <n v="1987"/>
    <n v="36"/>
    <x v="1"/>
    <s v="VENTAS DE ARTICULOS DE SUPERMERCADO AL POR MENOR"/>
    <s v="Otros tipos de intermediación monetaria"/>
    <s v="Único"/>
    <x v="0"/>
    <m/>
    <m/>
    <n v="9"/>
    <n v="9"/>
    <n v="3"/>
    <n v="6"/>
    <n v="10.18378378378377"/>
    <n v="20.367567567567541"/>
    <n v="0"/>
    <n v="0"/>
    <n v="0"/>
    <n v="0"/>
    <n v="16.972972972972951"/>
    <n v="0"/>
    <n v="0"/>
    <n v="0"/>
    <n v="6.7891891891891802"/>
    <n v="6.7891891891891802"/>
    <n v="0"/>
    <n v="0"/>
    <n v="30.551351351351311"/>
    <n v="9"/>
    <n v="0"/>
    <n v="0"/>
    <n v="0"/>
    <n v="0"/>
    <n v="5"/>
    <n v="0"/>
    <n v="0"/>
    <n v="0"/>
    <n v="2"/>
    <n v="2"/>
    <n v="0"/>
    <n v="0"/>
    <n v="9"/>
    <x v="0"/>
    <m/>
    <m/>
    <x v="0"/>
    <s v="Decisión del directorio/propietarios de la empresa"/>
    <m/>
    <x v="0"/>
    <m/>
    <m/>
    <x v="0"/>
    <m/>
    <m/>
    <x v="0"/>
    <m/>
    <m/>
    <x v="0"/>
    <m/>
    <m/>
    <m/>
    <m/>
    <m/>
    <m/>
    <m/>
    <m/>
    <m/>
    <m/>
    <m/>
    <m/>
    <m/>
    <m/>
    <m/>
    <m/>
    <m/>
    <m/>
    <m/>
    <m/>
    <m/>
    <m/>
    <m/>
    <m/>
    <m/>
    <m/>
    <m/>
    <m/>
    <m/>
    <m/>
    <m/>
    <m/>
    <m/>
    <m/>
    <m/>
    <m/>
    <m/>
    <m/>
    <m/>
    <m/>
    <m/>
    <m/>
    <m/>
    <m/>
    <m/>
    <m/>
    <m/>
    <m/>
    <m/>
    <m/>
    <x v="0"/>
    <x v="0"/>
    <x v="0"/>
    <x v="0"/>
    <x v="0"/>
    <x v="0"/>
    <x v="0"/>
    <x v="1"/>
    <x v="1"/>
    <x v="0"/>
    <x v="0"/>
    <x v="1"/>
    <x v="0"/>
    <m/>
    <m/>
    <m/>
    <s v="Redes sociales de la empresa (Facebook, Twitter, Instagram, etc)"/>
    <m/>
    <m/>
    <s v="Recomendaciones de trabajadores de la empresa u otros actores"/>
    <m/>
    <m/>
    <s v="Avisos en las inmediaciones de la empresa"/>
    <m/>
    <s v="Banco de currículos de la empresa"/>
    <m/>
    <m/>
    <x v="0"/>
    <x v="0"/>
    <x v="0"/>
    <x v="1"/>
    <x v="0"/>
    <x v="0"/>
    <x v="0"/>
    <x v="1"/>
    <x v="1"/>
    <x v="1"/>
    <s v="Ninguna"/>
    <m/>
    <m/>
    <m/>
    <m/>
    <m/>
    <m/>
    <x v="3"/>
    <m/>
    <s v="Nuevas contrataciones"/>
    <x v="1"/>
    <m/>
    <m/>
    <m/>
    <x v="0"/>
    <x v="0"/>
    <x v="0"/>
    <x v="0"/>
    <x v="0"/>
    <x v="1"/>
    <m/>
    <m/>
    <x v="2"/>
    <s v="Probable"/>
    <s v="Poco probable"/>
    <s v="Poco probable"/>
    <s v="Probable"/>
    <s v="Probable"/>
    <x v="0"/>
    <s v="cajero"/>
    <n v="5230"/>
    <n v="1"/>
    <n v="1"/>
    <n v="1"/>
    <n v="2"/>
    <n v="2"/>
    <s v="repositores de góndolas"/>
    <n v="9334"/>
    <n v="2"/>
    <n v="2"/>
    <n v="2"/>
    <n v="3"/>
    <n v="3"/>
    <s v="auxiliar administrativo"/>
    <n v="4419"/>
    <n v="1"/>
    <n v="1"/>
    <n v="2"/>
    <n v="2"/>
    <n v="2"/>
    <s v="limpiadores de salon"/>
    <n v="9112"/>
    <n v="1"/>
    <n v="1"/>
    <n v="1"/>
    <n v="1"/>
    <n v="2"/>
    <s v="recuperador de créditos (cobranza)"/>
    <n v="4214"/>
    <n v="1"/>
    <n v="1"/>
    <n v="2"/>
    <n v="2"/>
    <n v="2"/>
    <x v="0"/>
    <m/>
    <m/>
    <m/>
    <m/>
    <m/>
    <m/>
    <m/>
    <m/>
    <m/>
    <x v="0"/>
    <x v="0"/>
    <x v="0"/>
    <x v="0"/>
    <x v="1"/>
    <x v="1"/>
    <x v="0"/>
    <x v="0"/>
    <m/>
    <x v="0"/>
    <s v="TECNICAS DE ATENCION AL CLIENTE"/>
    <s v="Técnicas de recepción y atención al cliente"/>
    <s v="CAJERAS"/>
    <n v="5230"/>
    <s v="MANEJO DE INVENTARIO DE STOCK"/>
    <s v="Operaciones auxiliares de servicios administrativos"/>
    <s v="AUXILIAR ADMINISTRATIVO"/>
    <n v="4419"/>
    <m/>
    <m/>
    <m/>
    <m/>
    <m/>
    <m/>
    <m/>
    <m/>
    <m/>
    <m/>
    <m/>
    <m/>
    <m/>
    <m/>
    <m/>
    <m/>
    <s v="Si"/>
    <s v="No"/>
    <m/>
    <m/>
    <m/>
    <m/>
    <x v="1"/>
    <s v="Importante"/>
    <s v="Importante"/>
    <s v="Importante"/>
    <s v="Importante"/>
    <s v="Importante"/>
    <s v="Importante"/>
    <s v="Importante"/>
    <s v="Ninguna"/>
    <m/>
    <x v="0"/>
    <x v="2"/>
    <x v="1"/>
    <x v="0"/>
    <x v="0"/>
    <x v="0"/>
    <x v="0"/>
    <x v="0"/>
    <x v="0"/>
    <x v="0"/>
    <x v="0"/>
    <x v="0"/>
    <m/>
    <s v="Gerente / Directivo"/>
    <m/>
    <n v="19"/>
    <n v="54"/>
    <s v="Completo"/>
    <m/>
    <m/>
    <m/>
    <m/>
    <m/>
    <m/>
    <m/>
    <s v="5 a 10 personas ocupadas"/>
    <s v="5 a 10 personas ocupadas"/>
    <x v="0"/>
    <s v="Intermediación financiera"/>
    <x v="0"/>
    <x v="0"/>
    <x v="0"/>
    <x v="0"/>
    <x v="0"/>
    <x v="0"/>
    <x v="0"/>
    <x v="0"/>
    <x v="0"/>
    <x v="0"/>
    <x v="1"/>
    <x v="0"/>
    <x v="1"/>
    <x v="1"/>
    <x v="0"/>
    <x v="0"/>
    <x v="0"/>
    <x v="1"/>
    <x v="0"/>
    <x v="1"/>
    <x v="0"/>
    <x v="0"/>
    <x v="1"/>
    <x v="0"/>
    <x v="0"/>
    <x v="0"/>
    <x v="0"/>
    <s v="ATENCIÓN AL CLIENTE, RECEPCIÓN"/>
    <s v="CONTABILIDAD Y AUDITORIA"/>
    <m/>
    <m/>
    <m/>
    <m/>
    <s v="ADMINISTRACIÓN Y GESTIÓN"/>
    <s v="ADMINISTRACIÓN Y GESTIÓN"/>
    <m/>
    <m/>
    <m/>
    <m/>
    <n v="3.3945945945945901"/>
    <x v="0"/>
    <x v="0"/>
    <x v="0"/>
    <x v="0"/>
    <x v="0"/>
    <s v="Total"/>
  </r>
  <r>
    <n v="171096"/>
    <x v="0"/>
    <x v="1"/>
    <s v="Fernando de la Mora"/>
    <n v="79110"/>
    <s v="ACTIVIDADES DE AGENCIA DE VIAJES"/>
    <s v="Servicio"/>
    <s v="Servicios a las empresas"/>
    <s v="Micro (5 a 10 personas ocupadas)"/>
    <n v="30072024"/>
    <n v="30"/>
    <s v="Julio"/>
    <s v="Año Resultado Final"/>
    <n v="14"/>
    <n v="10"/>
    <n v="30072024"/>
    <n v="30"/>
    <s v="Julio"/>
    <s v="Año Resultado Final"/>
    <n v="1994"/>
    <n v="29"/>
    <x v="2"/>
    <s v="ACTIVIDADES DE VENTA DE PAQUETES DE VIAJES EN GRAL"/>
    <s v="Actividades de las agencias de viajes"/>
    <s v="Único"/>
    <x v="0"/>
    <m/>
    <m/>
    <n v="6"/>
    <n v="6"/>
    <n v="1"/>
    <n v="5"/>
    <n v="3.3945945945945901"/>
    <n v="16.972972972972951"/>
    <n v="0"/>
    <n v="0"/>
    <n v="0"/>
    <n v="0"/>
    <n v="0"/>
    <n v="0"/>
    <n v="0"/>
    <n v="0"/>
    <n v="10.18378378378377"/>
    <n v="10.18378378378377"/>
    <n v="0"/>
    <n v="0"/>
    <n v="20.367567567567541"/>
    <n v="6"/>
    <n v="0"/>
    <n v="0"/>
    <n v="0"/>
    <n v="0"/>
    <n v="0"/>
    <n v="0"/>
    <n v="0"/>
    <n v="0"/>
    <n v="3"/>
    <n v="3"/>
    <n v="0"/>
    <n v="0"/>
    <n v="6"/>
    <x v="0"/>
    <m/>
    <m/>
    <x v="1"/>
    <m/>
    <m/>
    <x v="0"/>
    <m/>
    <m/>
    <x v="0"/>
    <m/>
    <m/>
    <x v="0"/>
    <m/>
    <m/>
    <x v="1"/>
    <m/>
    <n v="4221"/>
    <s v="AGENTE DE VENTAS"/>
    <s v="Sí"/>
    <s v="No"/>
    <s v="No"/>
    <m/>
    <m/>
    <m/>
    <m/>
    <m/>
    <m/>
    <m/>
    <m/>
    <m/>
    <m/>
    <m/>
    <m/>
    <m/>
    <m/>
    <m/>
    <m/>
    <m/>
    <m/>
    <m/>
    <m/>
    <m/>
    <m/>
    <m/>
    <m/>
    <m/>
    <m/>
    <m/>
    <m/>
    <m/>
    <m/>
    <m/>
    <m/>
    <m/>
    <m/>
    <m/>
    <m/>
    <m/>
    <m/>
    <m/>
    <m/>
    <m/>
    <m/>
    <m/>
    <m/>
    <x v="0"/>
    <x v="0"/>
    <x v="1"/>
    <x v="0"/>
    <x v="1"/>
    <x v="0"/>
    <x v="0"/>
    <x v="1"/>
    <x v="0"/>
    <x v="0"/>
    <x v="0"/>
    <x v="1"/>
    <x v="0"/>
    <m/>
    <m/>
    <m/>
    <s v="Redes sociales de la empresa (Facebook, Twitter, Instagram, etc)"/>
    <m/>
    <m/>
    <s v="Recomendaciones de trabajadores de la empresa u otros actores"/>
    <m/>
    <m/>
    <m/>
    <m/>
    <s v="Banco de currículos de la empresa"/>
    <m/>
    <m/>
    <x v="0"/>
    <x v="0"/>
    <x v="0"/>
    <x v="1"/>
    <x v="0"/>
    <x v="1"/>
    <x v="0"/>
    <x v="0"/>
    <x v="1"/>
    <x v="1"/>
    <s v="Ninguna"/>
    <m/>
    <m/>
    <m/>
    <m/>
    <m/>
    <m/>
    <x v="1"/>
    <m/>
    <m/>
    <x v="1"/>
    <m/>
    <m/>
    <m/>
    <x v="1"/>
    <x v="1"/>
    <x v="1"/>
    <x v="1"/>
    <x v="1"/>
    <x v="1"/>
    <m/>
    <m/>
    <x v="2"/>
    <s v="Poco probable"/>
    <s v="Poco probable"/>
    <s v="Poco probable"/>
    <s v="Probable"/>
    <s v="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Poco importante"/>
    <s v="Muy importante"/>
    <s v="Muy importante"/>
    <s v="Poco importante"/>
    <s v="Importante"/>
    <s v="Importante"/>
    <s v="Ninguna"/>
    <m/>
    <x v="2"/>
    <x v="2"/>
    <x v="0"/>
    <x v="0"/>
    <x v="0"/>
    <x v="0"/>
    <x v="0"/>
    <x v="1"/>
    <x v="1"/>
    <x v="1"/>
    <x v="0"/>
    <x v="0"/>
    <m/>
    <s v="Gerente / Directivo"/>
    <m/>
    <n v="14"/>
    <n v="34"/>
    <s v="Completo"/>
    <m/>
    <m/>
    <m/>
    <m/>
    <m/>
    <m/>
    <s v="EL INFORMANTE MANIFESTO QUE NO HAY COMPETITIVIDAD EN EL RUBRO PARA EL TURISMO INTERNO. RAZON POR LA CUAL NO VE LA NECESIDAD DE CAPACITAR A SUS TRABAJADORES EN EL AREA."/>
    <s v="5 a 10 personas ocupadas"/>
    <s v="5 a 10 personas ocupadas"/>
    <x v="0"/>
    <s v="Servicios a las empresas"/>
    <x v="0"/>
    <x v="0"/>
    <x v="0"/>
    <x v="1"/>
    <x v="0"/>
    <x v="0"/>
    <x v="0"/>
    <x v="0"/>
    <x v="0"/>
    <x v="0"/>
    <x v="1"/>
    <x v="0"/>
    <x v="0"/>
    <x v="0"/>
    <x v="0"/>
    <x v="0"/>
    <x v="0"/>
    <x v="0"/>
    <x v="0"/>
    <x v="1"/>
    <x v="0"/>
    <x v="1"/>
    <x v="0"/>
    <x v="0"/>
    <x v="0"/>
    <x v="0"/>
    <x v="0"/>
    <m/>
    <m/>
    <m/>
    <m/>
    <m/>
    <m/>
    <m/>
    <m/>
    <m/>
    <m/>
    <m/>
    <m/>
    <n v="3.3945945945945901"/>
    <x v="1"/>
    <x v="1"/>
    <x v="1"/>
    <x v="1"/>
    <x v="2"/>
    <s v="Total"/>
  </r>
  <r>
    <n v="171153"/>
    <x v="0"/>
    <x v="1"/>
    <s v="Fernando de la Mora"/>
    <n v="64190"/>
    <s v="SERVICIO DE COOPERATIVA DE AHORRO Y CREDITO"/>
    <s v="Servicio"/>
    <s v="Intermediación financiera"/>
    <s v="Grandes (con 51 o más personas ocupadas)"/>
    <n v="11072024"/>
    <n v="11"/>
    <s v="Julio"/>
    <s v="Año Resultado Final"/>
    <n v="10"/>
    <n v="40"/>
    <n v="12072024"/>
    <n v="12"/>
    <s v="Julio"/>
    <s v="Año Resultado Final"/>
    <n v="1985"/>
    <n v="38"/>
    <x v="1"/>
    <s v="SERVICIOS DE AHORRO Y CREDITO EN COOPERATIVA"/>
    <s v="Otros tipos de intermediación monetaria"/>
    <s v="Casa Matriz"/>
    <x v="1"/>
    <n v="18"/>
    <n v="15"/>
    <n v="616"/>
    <n v="575"/>
    <n v="233"/>
    <n v="342"/>
    <n v="233"/>
    <n v="342"/>
    <n v="0"/>
    <n v="0"/>
    <n v="0"/>
    <n v="0"/>
    <n v="135"/>
    <n v="0"/>
    <n v="10"/>
    <n v="0"/>
    <n v="100"/>
    <n v="280"/>
    <n v="50"/>
    <n v="0"/>
    <n v="575"/>
    <n v="575"/>
    <n v="0"/>
    <n v="0"/>
    <n v="0"/>
    <n v="0"/>
    <n v="135"/>
    <n v="0"/>
    <n v="10"/>
    <n v="0"/>
    <n v="100"/>
    <n v="280"/>
    <n v="50"/>
    <n v="0"/>
    <n v="575"/>
    <x v="1"/>
    <s v="Convenios con organizaciones privadas y/o ONG"/>
    <m/>
    <x v="0"/>
    <s v="Decisión del directorio/propietarios de la empresa"/>
    <m/>
    <x v="0"/>
    <m/>
    <m/>
    <x v="1"/>
    <s v="Ley para incorporación de personas con discapacidad (Ley 4962/13)"/>
    <m/>
    <x v="0"/>
    <m/>
    <m/>
    <x v="1"/>
    <m/>
    <n v="3312"/>
    <s v="OFICIAL DE CREDITOS"/>
    <s v="Sí"/>
    <s v="No"/>
    <s v="Sí"/>
    <n v="4214"/>
    <s v="OFICIAL DE RECUPERACIÓN DE CREDITOS (POSTVENTA)"/>
    <s v="Sí"/>
    <s v="No"/>
    <s v="Sí"/>
    <n v="4211"/>
    <s v="CAJERO DE COOPERATIVA"/>
    <s v="Sí"/>
    <s v="No"/>
    <m/>
    <m/>
    <m/>
    <m/>
    <m/>
    <m/>
    <m/>
    <m/>
    <m/>
    <m/>
    <m/>
    <m/>
    <m/>
    <m/>
    <m/>
    <m/>
    <m/>
    <m/>
    <m/>
    <m/>
    <m/>
    <m/>
    <m/>
    <m/>
    <m/>
    <m/>
    <m/>
    <m/>
    <m/>
    <m/>
    <m/>
    <m/>
    <m/>
    <m/>
    <m/>
    <x v="1"/>
    <x v="0"/>
    <x v="0"/>
    <x v="0"/>
    <x v="0"/>
    <x v="0"/>
    <x v="0"/>
    <x v="1"/>
    <x v="1"/>
    <x v="0"/>
    <x v="0"/>
    <x v="0"/>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2"/>
    <x v="1"/>
    <x v="2"/>
    <s v="Ninguna"/>
    <m/>
    <m/>
    <m/>
    <m/>
    <m/>
    <m/>
    <x v="1"/>
    <m/>
    <m/>
    <x v="1"/>
    <m/>
    <m/>
    <m/>
    <x v="1"/>
    <x v="1"/>
    <x v="1"/>
    <x v="1"/>
    <x v="1"/>
    <x v="1"/>
    <m/>
    <m/>
    <x v="2"/>
    <s v="Muy probable"/>
    <s v="Poco probable"/>
    <s v="Probable"/>
    <s v="Probable"/>
    <s v="Muy probable"/>
    <x v="0"/>
    <s v="oficial de atencion al cliente"/>
    <n v="4226"/>
    <n v="1"/>
    <n v="1"/>
    <n v="1"/>
    <n v="1"/>
    <n v="1"/>
    <s v="cajero de cooperativa"/>
    <n v="4211"/>
    <n v="1"/>
    <n v="0"/>
    <n v="1"/>
    <n v="0"/>
    <n v="1"/>
    <s v="oficial de creditos"/>
    <n v="3312"/>
    <n v="1"/>
    <n v="1"/>
    <n v="1"/>
    <n v="1"/>
    <n v="1"/>
    <m/>
    <m/>
    <m/>
    <m/>
    <m/>
    <m/>
    <m/>
    <m/>
    <m/>
    <m/>
    <m/>
    <m/>
    <m/>
    <m/>
    <x v="0"/>
    <m/>
    <m/>
    <m/>
    <m/>
    <m/>
    <m/>
    <m/>
    <m/>
    <m/>
    <x v="0"/>
    <x v="0"/>
    <x v="0"/>
    <x v="0"/>
    <x v="1"/>
    <x v="1"/>
    <x v="0"/>
    <x v="0"/>
    <m/>
    <x v="0"/>
    <s v="POWER BI"/>
    <s v="Microsoft Power BI"/>
    <s v="TECNICO DE RRHH"/>
    <n v="4416"/>
    <s v="HABILIDADES DE VENTAS EN SALON"/>
    <s v="Técnicas de ventas"/>
    <s v="OFICIAL DE ATENCION"/>
    <n v="4226"/>
    <m/>
    <m/>
    <m/>
    <m/>
    <m/>
    <m/>
    <m/>
    <m/>
    <m/>
    <m/>
    <m/>
    <m/>
    <m/>
    <m/>
    <m/>
    <m/>
    <s v="Si"/>
    <s v="Si"/>
    <s v="No"/>
    <m/>
    <m/>
    <m/>
    <x v="1"/>
    <s v="Importante"/>
    <s v="Importante"/>
    <s v="Importante"/>
    <s v="Importante"/>
    <s v="Importante"/>
    <s v="Importante"/>
    <s v="Importante"/>
    <s v="Ninguna"/>
    <m/>
    <x v="0"/>
    <x v="2"/>
    <x v="0"/>
    <x v="1"/>
    <x v="1"/>
    <x v="0"/>
    <x v="0"/>
    <x v="1"/>
    <x v="0"/>
    <x v="0"/>
    <x v="0"/>
    <x v="0"/>
    <m/>
    <s v="Otro"/>
    <s v="DEPARMENTO DE DESARROLLO DE TALENTO HUMANO"/>
    <n v="16"/>
    <n v="16"/>
    <s v="Completo"/>
    <m/>
    <m/>
    <m/>
    <m/>
    <m/>
    <m/>
    <m/>
    <s v="51 y más personas ocupadas"/>
    <s v="51 y más personas ocupadas"/>
    <x v="0"/>
    <s v="Intermediación financiera"/>
    <x v="0"/>
    <x v="0"/>
    <x v="1"/>
    <x v="1"/>
    <x v="0"/>
    <x v="0"/>
    <x v="0"/>
    <x v="0"/>
    <x v="0"/>
    <x v="0"/>
    <x v="1"/>
    <x v="1"/>
    <x v="1"/>
    <x v="0"/>
    <x v="0"/>
    <x v="0"/>
    <x v="0"/>
    <x v="0"/>
    <x v="0"/>
    <x v="1"/>
    <x v="0"/>
    <x v="0"/>
    <x v="0"/>
    <x v="0"/>
    <x v="0"/>
    <x v="0"/>
    <x v="0"/>
    <s v="HERRAMIENTAS DE ANÁLISIS DE DATOS"/>
    <s v="ATENCIÓN AL CLIENTE, RECEPCIÓN"/>
    <m/>
    <m/>
    <m/>
    <m/>
    <s v="TIC"/>
    <s v="ADMINISTRACIÓN Y GESTIÓN"/>
    <m/>
    <m/>
    <m/>
    <m/>
    <n v="1"/>
    <x v="1"/>
    <x v="1"/>
    <x v="1"/>
    <x v="0"/>
    <x v="0"/>
    <s v="Total"/>
  </r>
  <r>
    <n v="171418"/>
    <x v="0"/>
    <x v="1"/>
    <s v="Fernando de la Mora"/>
    <n v="60100"/>
    <s v="SERVICIO DE DIFUSION DE RADIO"/>
    <s v="Servicio"/>
    <s v="Telecomunicaciones"/>
    <s v="Micro (5 a 10 personas ocupadas)"/>
    <n v="18062024"/>
    <n v="18"/>
    <s v="Junio"/>
    <s v="Año Resultado Final"/>
    <n v="11"/>
    <n v="46"/>
    <n v="4072024"/>
    <n v="4"/>
    <s v="Julio"/>
    <s v="Año Resultado Final"/>
    <n v="1997"/>
    <n v="26"/>
    <x v="2"/>
    <s v="DIFUSION DE RADIO"/>
    <s v="Actividades programación y difusión de radio"/>
    <s v="Único"/>
    <x v="0"/>
    <m/>
    <m/>
    <n v="12"/>
    <n v="12"/>
    <n v="7"/>
    <n v="5"/>
    <n v="33.814516129032242"/>
    <n v="24.153225806451601"/>
    <n v="0"/>
    <n v="0"/>
    <n v="0"/>
    <n v="0"/>
    <n v="0"/>
    <n v="0"/>
    <n v="4.8306451612903203"/>
    <n v="0"/>
    <n v="53.137096774193523"/>
    <n v="0"/>
    <n v="0"/>
    <n v="0"/>
    <n v="57.967741935483843"/>
    <n v="12"/>
    <n v="0"/>
    <n v="0"/>
    <n v="0"/>
    <n v="0"/>
    <n v="0"/>
    <n v="0"/>
    <n v="1"/>
    <n v="0"/>
    <n v="11"/>
    <n v="0"/>
    <n v="0"/>
    <n v="0"/>
    <n v="12"/>
    <x v="0"/>
    <m/>
    <m/>
    <x v="1"/>
    <m/>
    <m/>
    <x v="0"/>
    <m/>
    <m/>
    <x v="0"/>
    <m/>
    <m/>
    <x v="0"/>
    <m/>
    <m/>
    <x v="0"/>
    <m/>
    <m/>
    <m/>
    <m/>
    <m/>
    <m/>
    <m/>
    <m/>
    <m/>
    <m/>
    <m/>
    <m/>
    <m/>
    <m/>
    <m/>
    <m/>
    <m/>
    <m/>
    <m/>
    <m/>
    <m/>
    <m/>
    <m/>
    <m/>
    <m/>
    <m/>
    <m/>
    <m/>
    <m/>
    <m/>
    <m/>
    <m/>
    <m/>
    <m/>
    <m/>
    <m/>
    <m/>
    <m/>
    <m/>
    <m/>
    <m/>
    <m/>
    <m/>
    <m/>
    <m/>
    <m/>
    <m/>
    <m/>
    <m/>
    <m/>
    <x v="1"/>
    <x v="0"/>
    <x v="0"/>
    <x v="0"/>
    <x v="0"/>
    <x v="0"/>
    <x v="0"/>
    <x v="1"/>
    <x v="1"/>
    <x v="0"/>
    <x v="0"/>
    <x v="0"/>
    <x v="0"/>
    <m/>
    <s v="Anuncio en un medio de prensa impreso"/>
    <m/>
    <m/>
    <m/>
    <m/>
    <m/>
    <m/>
    <m/>
    <m/>
    <m/>
    <m/>
    <m/>
    <m/>
    <x v="0"/>
    <x v="0"/>
    <x v="0"/>
    <x v="1"/>
    <x v="0"/>
    <x v="0"/>
    <x v="0"/>
    <x v="0"/>
    <x v="1"/>
    <x v="1"/>
    <s v="Ninguna"/>
    <m/>
    <m/>
    <m/>
    <m/>
    <m/>
    <m/>
    <x v="3"/>
    <m/>
    <m/>
    <x v="1"/>
    <m/>
    <m/>
    <m/>
    <x v="0"/>
    <x v="0"/>
    <x v="0"/>
    <x v="0"/>
    <x v="1"/>
    <x v="1"/>
    <m/>
    <m/>
    <x v="2"/>
    <s v="Poco probable"/>
    <s v="Poco probable"/>
    <s v="Poco probable"/>
    <s v="Poco probable"/>
    <s v="Probable"/>
    <x v="2"/>
    <m/>
    <m/>
    <m/>
    <m/>
    <m/>
    <m/>
    <m/>
    <m/>
    <m/>
    <m/>
    <m/>
    <m/>
    <m/>
    <m/>
    <m/>
    <m/>
    <m/>
    <m/>
    <m/>
    <m/>
    <m/>
    <m/>
    <m/>
    <m/>
    <m/>
    <m/>
    <m/>
    <m/>
    <m/>
    <m/>
    <m/>
    <m/>
    <m/>
    <m/>
    <m/>
    <x v="0"/>
    <m/>
    <m/>
    <m/>
    <m/>
    <m/>
    <m/>
    <m/>
    <m/>
    <m/>
    <x v="1"/>
    <x v="1"/>
    <x v="1"/>
    <x v="1"/>
    <x v="0"/>
    <x v="0"/>
    <x v="0"/>
    <x v="1"/>
    <m/>
    <x v="0"/>
    <s v="CAPACITACION EN EL USO DE HERRAMIENTAS INFORMATICAS"/>
    <s v="Herramientas digitales para la gestión y productividad"/>
    <s v="COMMUNITY MANAGER"/>
    <n v="3339"/>
    <m/>
    <m/>
    <m/>
    <m/>
    <m/>
    <m/>
    <m/>
    <m/>
    <m/>
    <m/>
    <m/>
    <m/>
    <m/>
    <m/>
    <m/>
    <m/>
    <m/>
    <m/>
    <m/>
    <m/>
    <s v="No"/>
    <m/>
    <m/>
    <m/>
    <m/>
    <m/>
    <x v="1"/>
    <s v="Importante"/>
    <s v="Importante"/>
    <s v="Importante"/>
    <s v="Importante"/>
    <s v="Importante"/>
    <s v="Importante"/>
    <s v="Importante"/>
    <s v="Ninguna"/>
    <m/>
    <x v="0"/>
    <x v="1"/>
    <x v="0"/>
    <x v="0"/>
    <x v="2"/>
    <x v="0"/>
    <x v="1"/>
    <x v="1"/>
    <x v="1"/>
    <x v="0"/>
    <x v="0"/>
    <x v="0"/>
    <m/>
    <s v="Gerente / Directivo"/>
    <m/>
    <n v="16"/>
    <n v="23"/>
    <s v="Completo"/>
    <m/>
    <m/>
    <m/>
    <m/>
    <m/>
    <m/>
    <m/>
    <s v="11 a 30 personas ocupadas"/>
    <s v="11 a 30 personas ocupadas"/>
    <x v="0"/>
    <s v="Telecomunicaciones"/>
    <x v="0"/>
    <x v="0"/>
    <x v="0"/>
    <x v="0"/>
    <x v="0"/>
    <x v="0"/>
    <x v="0"/>
    <x v="0"/>
    <x v="0"/>
    <x v="0"/>
    <x v="1"/>
    <x v="0"/>
    <x v="0"/>
    <x v="0"/>
    <x v="0"/>
    <x v="0"/>
    <x v="0"/>
    <x v="0"/>
    <x v="0"/>
    <x v="1"/>
    <x v="1"/>
    <x v="1"/>
    <x v="0"/>
    <x v="0"/>
    <x v="0"/>
    <x v="0"/>
    <x v="0"/>
    <s v="MARKETING DIGITAL"/>
    <m/>
    <m/>
    <m/>
    <m/>
    <m/>
    <s v="ADMINISTRACIÓN Y GESTIÓN"/>
    <m/>
    <m/>
    <m/>
    <m/>
    <m/>
    <n v="4.8306451612903203"/>
    <x v="0"/>
    <x v="0"/>
    <x v="0"/>
    <x v="2"/>
    <x v="0"/>
    <s v="Total"/>
  </r>
  <r>
    <n v="171558"/>
    <x v="0"/>
    <x v="1"/>
    <s v="Fernando de la Mora"/>
    <n v="69200"/>
    <s v="SERVICIOS DE CONTABILIDAD"/>
    <s v="Servicio"/>
    <s v="Servicios a las empresas"/>
    <s v="Micro (5 a 10 personas ocupadas)"/>
    <n v="18062024"/>
    <n v="18"/>
    <s v="Junio"/>
    <s v="Año Resultado Final"/>
    <n v="10"/>
    <n v="4"/>
    <n v="18062024"/>
    <n v="18"/>
    <s v="Junio"/>
    <s v="Año Resultado Final"/>
    <n v="1997"/>
    <n v="26"/>
    <x v="2"/>
    <s v="SERVICIOS CONTABLES"/>
    <s v="Actividades de servicios de contabilidad, teneduría de libros, auditoría y asesoría fiscales"/>
    <s v="Único"/>
    <x v="0"/>
    <m/>
    <m/>
    <n v="13"/>
    <n v="13"/>
    <n v="6"/>
    <n v="7"/>
    <n v="28.983870967741922"/>
    <n v="33.814516129032242"/>
    <n v="0"/>
    <n v="0"/>
    <n v="0"/>
    <n v="0"/>
    <n v="0"/>
    <n v="0"/>
    <n v="0"/>
    <n v="0"/>
    <n v="33.814516129032242"/>
    <n v="24.153225806451601"/>
    <n v="4.8306451612903203"/>
    <n v="0"/>
    <n v="62.798387096774164"/>
    <n v="13"/>
    <n v="0"/>
    <n v="0"/>
    <n v="0"/>
    <n v="0"/>
    <n v="0"/>
    <n v="0"/>
    <n v="0"/>
    <n v="0"/>
    <n v="7"/>
    <n v="5"/>
    <n v="1"/>
    <n v="0"/>
    <n v="13"/>
    <x v="0"/>
    <m/>
    <m/>
    <x v="0"/>
    <s v="Decisión del directorio/propietarios de la empresa"/>
    <m/>
    <x v="0"/>
    <m/>
    <m/>
    <x v="0"/>
    <m/>
    <m/>
    <x v="0"/>
    <m/>
    <m/>
    <x v="1"/>
    <m/>
    <n v="4311"/>
    <s v="AUXILIAR CONTABLE"/>
    <s v="Sí"/>
    <s v="No"/>
    <s v="No"/>
    <m/>
    <m/>
    <m/>
    <m/>
    <m/>
    <m/>
    <m/>
    <m/>
    <m/>
    <m/>
    <m/>
    <m/>
    <m/>
    <m/>
    <m/>
    <m/>
    <m/>
    <m/>
    <m/>
    <m/>
    <m/>
    <m/>
    <m/>
    <m/>
    <m/>
    <m/>
    <m/>
    <m/>
    <m/>
    <m/>
    <m/>
    <m/>
    <m/>
    <m/>
    <m/>
    <m/>
    <m/>
    <m/>
    <m/>
    <m/>
    <m/>
    <m/>
    <m/>
    <m/>
    <x v="0"/>
    <x v="0"/>
    <x v="0"/>
    <x v="1"/>
    <x v="1"/>
    <x v="0"/>
    <x v="0"/>
    <x v="1"/>
    <x v="0"/>
    <x v="0"/>
    <x v="0"/>
    <x v="0"/>
    <x v="0"/>
    <m/>
    <m/>
    <m/>
    <m/>
    <m/>
    <m/>
    <s v="Recomendaciones de trabajadores de la empresa u otros actores"/>
    <m/>
    <m/>
    <m/>
    <s v="Contactos personales del empleador"/>
    <s v="Banco de currículos de la empresa"/>
    <m/>
    <m/>
    <x v="0"/>
    <x v="0"/>
    <x v="0"/>
    <x v="1"/>
    <x v="2"/>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CAPACITACION EN CUANTO A UTILIZACION DE SOFTWARE DE INVENTARIOS CONTABLES"/>
    <s v="Herramientas digitales para la gestión y productividad"/>
    <s v="AUXILIAR CONTABLE"/>
    <n v="4311"/>
    <m/>
    <m/>
    <m/>
    <m/>
    <m/>
    <m/>
    <m/>
    <m/>
    <m/>
    <m/>
    <m/>
    <m/>
    <m/>
    <m/>
    <m/>
    <m/>
    <m/>
    <m/>
    <m/>
    <m/>
    <s v="No"/>
    <m/>
    <m/>
    <m/>
    <m/>
    <m/>
    <x v="1"/>
    <s v="Muy importante"/>
    <s v="Muy importante"/>
    <s v="Muy importante"/>
    <s v="Muy importante"/>
    <s v="Muy importante"/>
    <s v="Muy importante"/>
    <s v="Muy importante"/>
    <s v="Ninguna"/>
    <m/>
    <x v="0"/>
    <x v="2"/>
    <x v="0"/>
    <x v="0"/>
    <x v="2"/>
    <x v="0"/>
    <x v="1"/>
    <x v="0"/>
    <x v="0"/>
    <x v="0"/>
    <x v="0"/>
    <x v="0"/>
    <m/>
    <s v="Dueño o propietario"/>
    <m/>
    <n v="20"/>
    <n v="11"/>
    <s v="Completo"/>
    <m/>
    <m/>
    <m/>
    <m/>
    <m/>
    <m/>
    <m/>
    <s v="11 a 30 personas ocupadas"/>
    <s v="11 a 30 personas ocupadas"/>
    <x v="0"/>
    <s v="Servicios a las empresas"/>
    <x v="0"/>
    <x v="0"/>
    <x v="0"/>
    <x v="1"/>
    <x v="0"/>
    <x v="0"/>
    <x v="0"/>
    <x v="0"/>
    <x v="0"/>
    <x v="0"/>
    <x v="1"/>
    <x v="0"/>
    <x v="0"/>
    <x v="0"/>
    <x v="0"/>
    <x v="0"/>
    <x v="0"/>
    <x v="0"/>
    <x v="0"/>
    <x v="1"/>
    <x v="0"/>
    <x v="0"/>
    <x v="0"/>
    <x v="0"/>
    <x v="0"/>
    <x v="0"/>
    <x v="0"/>
    <s v="USO DE SISTEMAS Y SOFTWARE ESPECIALIZADOS"/>
    <m/>
    <m/>
    <m/>
    <m/>
    <m/>
    <s v="TIC"/>
    <m/>
    <m/>
    <m/>
    <m/>
    <m/>
    <n v="4.8306451612903203"/>
    <x v="1"/>
    <x v="1"/>
    <x v="1"/>
    <x v="0"/>
    <x v="0"/>
    <s v="Total"/>
  </r>
  <r>
    <n v="171993"/>
    <x v="0"/>
    <x v="1"/>
    <s v="Fernando de la Mora"/>
    <n v="31009"/>
    <s v="FABRICACION DE SOMMIER"/>
    <s v="Industria"/>
    <s v="Manufactura"/>
    <s v="Micro (5 a 10 personas ocupadas)"/>
    <n v="30072024"/>
    <n v="30"/>
    <s v="Julio"/>
    <s v="Año Resultado Final"/>
    <n v="13"/>
    <n v="37"/>
    <n v="30072024"/>
    <n v="30"/>
    <s v="Julio"/>
    <s v="Año Resultado Final"/>
    <n v="1995"/>
    <n v="28"/>
    <x v="2"/>
    <s v="FABRICACION DE SOMMIER"/>
    <s v="Fabricación de muebles de otros materiales n.c.p., incluso colchones"/>
    <s v="Único"/>
    <x v="0"/>
    <m/>
    <m/>
    <n v="10"/>
    <n v="10"/>
    <n v="9"/>
    <n v="1"/>
    <n v="43.14285714285711"/>
    <n v="4.7936507936507899"/>
    <n v="0"/>
    <n v="0"/>
    <n v="23.968253968253951"/>
    <n v="0"/>
    <n v="14.380952380952369"/>
    <n v="0"/>
    <n v="0"/>
    <n v="0"/>
    <n v="9.5873015873015799"/>
    <n v="0"/>
    <n v="0"/>
    <n v="0"/>
    <n v="47.936507936507901"/>
    <n v="10"/>
    <n v="0"/>
    <n v="0"/>
    <n v="5"/>
    <n v="0"/>
    <n v="3"/>
    <n v="0"/>
    <n v="0"/>
    <n v="0"/>
    <n v="2"/>
    <n v="0"/>
    <n v="0"/>
    <n v="0"/>
    <n v="10"/>
    <x v="0"/>
    <m/>
    <m/>
    <x v="1"/>
    <m/>
    <m/>
    <x v="0"/>
    <m/>
    <m/>
    <x v="0"/>
    <m/>
    <m/>
    <x v="0"/>
    <m/>
    <m/>
    <x v="0"/>
    <m/>
    <m/>
    <m/>
    <m/>
    <m/>
    <m/>
    <m/>
    <m/>
    <m/>
    <m/>
    <m/>
    <m/>
    <m/>
    <m/>
    <m/>
    <m/>
    <m/>
    <m/>
    <m/>
    <m/>
    <m/>
    <m/>
    <m/>
    <m/>
    <m/>
    <m/>
    <m/>
    <m/>
    <m/>
    <m/>
    <m/>
    <m/>
    <m/>
    <m/>
    <m/>
    <m/>
    <m/>
    <m/>
    <m/>
    <m/>
    <m/>
    <m/>
    <m/>
    <m/>
    <m/>
    <m/>
    <m/>
    <m/>
    <m/>
    <m/>
    <x v="0"/>
    <x v="0"/>
    <x v="0"/>
    <x v="0"/>
    <x v="0"/>
    <x v="1"/>
    <x v="0"/>
    <x v="1"/>
    <x v="0"/>
    <x v="0"/>
    <x v="0"/>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1"/>
    <x v="1"/>
    <x v="1"/>
    <x v="0"/>
    <x v="0"/>
    <x v="0"/>
    <x v="0"/>
    <m/>
    <x v="1"/>
    <m/>
    <m/>
    <m/>
    <m/>
    <m/>
    <m/>
    <m/>
    <m/>
    <m/>
    <m/>
    <m/>
    <m/>
    <m/>
    <m/>
    <m/>
    <m/>
    <m/>
    <m/>
    <m/>
    <m/>
    <m/>
    <m/>
    <m/>
    <m/>
    <m/>
    <m/>
    <m/>
    <m/>
    <m/>
    <m/>
    <x v="0"/>
    <s v="Muy importante"/>
    <s v="Importante"/>
    <s v="Muy importante"/>
    <s v="Muy importante"/>
    <s v="Importante"/>
    <s v="Muy importante"/>
    <s v="Muy importante"/>
    <s v="Ninguna"/>
    <m/>
    <x v="2"/>
    <x v="2"/>
    <x v="0"/>
    <x v="0"/>
    <x v="2"/>
    <x v="0"/>
    <x v="0"/>
    <x v="1"/>
    <x v="1"/>
    <x v="1"/>
    <x v="0"/>
    <x v="0"/>
    <m/>
    <s v="Jefe / Encargado (no propietario)"/>
    <m/>
    <n v="14"/>
    <n v="2"/>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0"/>
    <x v="1"/>
    <s v="Total"/>
  </r>
  <r>
    <n v="172021"/>
    <x v="0"/>
    <x v="1"/>
    <s v="Fernando de la Mora"/>
    <n v="55102"/>
    <s v="SERVICIOS DE MOTEL"/>
    <s v="Servicio"/>
    <s v="Restaurantes y hoteles"/>
    <s v="Micro (5 a 10 personas ocupadas)"/>
    <n v="18072024"/>
    <n v="18"/>
    <s v="Julio"/>
    <s v="Año Resultado Final"/>
    <n v="14"/>
    <n v="24"/>
    <n v="18072024"/>
    <n v="18"/>
    <s v="Julio"/>
    <s v="Año Resultado Final"/>
    <n v="1982"/>
    <n v="41"/>
    <x v="1"/>
    <s v="ALOJAMIENTO EN MOTEL"/>
    <s v="Actividades de alojamiento en casas de huéspedes y moteles"/>
    <s v="Único"/>
    <x v="0"/>
    <m/>
    <m/>
    <n v="5"/>
    <n v="5"/>
    <n v="4"/>
    <n v="1"/>
    <n v="13.57837837837836"/>
    <n v="3.3945945945945901"/>
    <n v="0"/>
    <n v="0"/>
    <n v="0"/>
    <n v="0"/>
    <n v="6.7891891891891802"/>
    <n v="0"/>
    <n v="0"/>
    <n v="3.3945945945945901"/>
    <n v="0"/>
    <n v="6.7891891891891802"/>
    <n v="0"/>
    <n v="0"/>
    <n v="16.972972972972951"/>
    <n v="5"/>
    <n v="0"/>
    <n v="0"/>
    <n v="0"/>
    <n v="0"/>
    <n v="2"/>
    <n v="0"/>
    <n v="0"/>
    <n v="1"/>
    <n v="0"/>
    <n v="2"/>
    <n v="0"/>
    <n v="0"/>
    <n v="5"/>
    <x v="0"/>
    <m/>
    <m/>
    <x v="1"/>
    <m/>
    <m/>
    <x v="0"/>
    <m/>
    <m/>
    <x v="0"/>
    <m/>
    <m/>
    <x v="0"/>
    <m/>
    <m/>
    <x v="0"/>
    <m/>
    <m/>
    <m/>
    <m/>
    <m/>
    <m/>
    <m/>
    <m/>
    <m/>
    <m/>
    <m/>
    <m/>
    <m/>
    <m/>
    <m/>
    <m/>
    <m/>
    <m/>
    <m/>
    <m/>
    <m/>
    <m/>
    <m/>
    <m/>
    <m/>
    <m/>
    <m/>
    <m/>
    <m/>
    <m/>
    <m/>
    <m/>
    <m/>
    <m/>
    <m/>
    <m/>
    <m/>
    <m/>
    <m/>
    <m/>
    <m/>
    <m/>
    <m/>
    <m/>
    <m/>
    <m/>
    <m/>
    <m/>
    <m/>
    <m/>
    <x v="1"/>
    <x v="0"/>
    <x v="0"/>
    <x v="1"/>
    <x v="0"/>
    <x v="1"/>
    <x v="1"/>
    <x v="0"/>
    <x v="0"/>
    <x v="1"/>
    <x v="1"/>
    <x v="1"/>
    <x v="1"/>
    <s v="ATECEDENTES POLICIAL Y JUDICIAL"/>
    <m/>
    <m/>
    <m/>
    <m/>
    <m/>
    <s v="Recomendaciones de trabajadores de la empresa u otros actores"/>
    <m/>
    <m/>
    <m/>
    <s v="Contactos personales del empleador"/>
    <m/>
    <m/>
    <m/>
    <x v="0"/>
    <x v="0"/>
    <x v="0"/>
    <x v="2"/>
    <x v="0"/>
    <x v="2"/>
    <x v="2"/>
    <x v="1"/>
    <x v="1"/>
    <x v="1"/>
    <s v="Ninguna"/>
    <m/>
    <m/>
    <m/>
    <m/>
    <m/>
    <m/>
    <x v="1"/>
    <s v="Transformación de competencia"/>
    <s v="Nuevas contrataciones"/>
    <x v="1"/>
    <m/>
    <m/>
    <m/>
    <x v="0"/>
    <x v="1"/>
    <x v="1"/>
    <x v="1"/>
    <x v="1"/>
    <x v="1"/>
    <m/>
    <m/>
    <x v="1"/>
    <s v="Poco probable"/>
    <s v="Probable"/>
    <s v="Poco probable"/>
    <s v="Poco probable"/>
    <s v="Poco probable"/>
    <x v="3"/>
    <m/>
    <m/>
    <m/>
    <m/>
    <m/>
    <m/>
    <m/>
    <m/>
    <m/>
    <m/>
    <m/>
    <m/>
    <m/>
    <m/>
    <m/>
    <m/>
    <m/>
    <m/>
    <m/>
    <m/>
    <m/>
    <m/>
    <m/>
    <m/>
    <m/>
    <m/>
    <m/>
    <m/>
    <m/>
    <m/>
    <m/>
    <m/>
    <m/>
    <m/>
    <m/>
    <x v="1"/>
    <s v="La empresa no tiene recursos para capacitar"/>
    <s v="Todo nuestro personal es plenamente competente, no se necesita capacitación"/>
    <m/>
    <m/>
    <m/>
    <s v="La capacitación no es una prioridad para la empresa"/>
    <s v="Muchos trabajadores son temporales y puede que no permanezcan en nuestra empresa"/>
    <m/>
    <m/>
    <x v="1"/>
    <x v="1"/>
    <x v="1"/>
    <x v="1"/>
    <x v="0"/>
    <x v="0"/>
    <x v="0"/>
    <x v="0"/>
    <m/>
    <x v="2"/>
    <m/>
    <m/>
    <m/>
    <m/>
    <m/>
    <m/>
    <m/>
    <m/>
    <m/>
    <m/>
    <m/>
    <m/>
    <m/>
    <m/>
    <m/>
    <m/>
    <m/>
    <m/>
    <m/>
    <m/>
    <m/>
    <m/>
    <m/>
    <m/>
    <m/>
    <m/>
    <m/>
    <m/>
    <m/>
    <m/>
    <x v="2"/>
    <s v="Importante"/>
    <s v="Importante"/>
    <s v="Importante"/>
    <s v="Muy importante"/>
    <s v="Importante"/>
    <s v="Muy importante"/>
    <s v="Importante"/>
    <s v="Ninguna"/>
    <m/>
    <x v="2"/>
    <x v="2"/>
    <x v="0"/>
    <x v="0"/>
    <x v="2"/>
    <x v="0"/>
    <x v="0"/>
    <x v="0"/>
    <x v="0"/>
    <x v="0"/>
    <x v="0"/>
    <x v="0"/>
    <m/>
    <s v="Dueño o propietario"/>
    <m/>
    <n v="20"/>
    <n v="55"/>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0"/>
    <x v="1"/>
    <x v="2"/>
    <s v="Total"/>
  </r>
  <r>
    <n v="172090"/>
    <x v="0"/>
    <x v="1"/>
    <s v="Fernando de la Mora"/>
    <n v="18110"/>
    <s v="ACTIVIDADES DE IMPRESION SOBRE PAPEL"/>
    <s v="Industria"/>
    <s v="Manufactura"/>
    <s v="Micro (5 a 10 personas ocupadas)"/>
    <n v="9072024"/>
    <n v="9"/>
    <s v="Julio"/>
    <s v="Año Resultado Final"/>
    <n v="14"/>
    <n v="12"/>
    <n v="9072024"/>
    <n v="9"/>
    <s v="Julio"/>
    <s v="Año Resultado Final"/>
    <n v="1991"/>
    <n v="32"/>
    <x v="1"/>
    <s v="ACTIVIDADES DE IMPRESION SOBRE PAPEL"/>
    <s v="Actividades de impresión"/>
    <s v="Único"/>
    <x v="0"/>
    <m/>
    <m/>
    <n v="11"/>
    <n v="11"/>
    <n v="9"/>
    <n v="2"/>
    <n v="34.25242718446605"/>
    <n v="7.6116504854368996"/>
    <n v="0"/>
    <n v="0"/>
    <n v="0"/>
    <n v="0"/>
    <n v="34.25242718446605"/>
    <n v="0"/>
    <n v="0"/>
    <n v="0"/>
    <n v="7.6116504854368996"/>
    <n v="0"/>
    <n v="0"/>
    <n v="0"/>
    <n v="41.864077669902947"/>
    <n v="11"/>
    <n v="0"/>
    <n v="0"/>
    <n v="0"/>
    <n v="0"/>
    <n v="9"/>
    <n v="0"/>
    <n v="0"/>
    <n v="0"/>
    <n v="2"/>
    <n v="0"/>
    <n v="0"/>
    <n v="0"/>
    <n v="11"/>
    <x v="0"/>
    <m/>
    <m/>
    <x v="0"/>
    <s v="Decisión del directorio/propietarios de la empresa"/>
    <m/>
    <x v="0"/>
    <m/>
    <m/>
    <x v="0"/>
    <m/>
    <m/>
    <x v="0"/>
    <m/>
    <m/>
    <x v="0"/>
    <m/>
    <m/>
    <m/>
    <m/>
    <m/>
    <m/>
    <m/>
    <m/>
    <m/>
    <m/>
    <m/>
    <m/>
    <m/>
    <m/>
    <m/>
    <m/>
    <m/>
    <m/>
    <m/>
    <m/>
    <m/>
    <m/>
    <m/>
    <m/>
    <m/>
    <m/>
    <m/>
    <m/>
    <m/>
    <m/>
    <m/>
    <m/>
    <m/>
    <m/>
    <m/>
    <m/>
    <m/>
    <m/>
    <m/>
    <m/>
    <m/>
    <m/>
    <m/>
    <m/>
    <m/>
    <m/>
    <m/>
    <m/>
    <m/>
    <m/>
    <x v="0"/>
    <x v="0"/>
    <x v="0"/>
    <x v="0"/>
    <x v="0"/>
    <x v="1"/>
    <x v="0"/>
    <x v="0"/>
    <x v="0"/>
    <x v="0"/>
    <x v="0"/>
    <x v="1"/>
    <x v="0"/>
    <m/>
    <m/>
    <m/>
    <m/>
    <m/>
    <m/>
    <s v="Recomendaciones de trabajadores de la empresa u otros actores"/>
    <m/>
    <m/>
    <m/>
    <m/>
    <m/>
    <m/>
    <m/>
    <x v="0"/>
    <x v="0"/>
    <x v="0"/>
    <x v="1"/>
    <x v="1"/>
    <x v="0"/>
    <x v="0"/>
    <x v="0"/>
    <x v="1"/>
    <x v="1"/>
    <s v="Ninguna"/>
    <m/>
    <m/>
    <m/>
    <m/>
    <m/>
    <s v="Transformación de competencia"/>
    <x v="0"/>
    <m/>
    <m/>
    <x v="1"/>
    <m/>
    <m/>
    <m/>
    <x v="0"/>
    <x v="1"/>
    <x v="0"/>
    <x v="1"/>
    <x v="1"/>
    <x v="1"/>
    <m/>
    <m/>
    <x v="2"/>
    <s v="Poco probable"/>
    <s v="Poco probable"/>
    <s v="Probable"/>
    <s v="Probable"/>
    <s v="Probable"/>
    <x v="2"/>
    <m/>
    <m/>
    <m/>
    <m/>
    <m/>
    <m/>
    <m/>
    <m/>
    <m/>
    <m/>
    <m/>
    <m/>
    <m/>
    <m/>
    <m/>
    <m/>
    <m/>
    <m/>
    <m/>
    <m/>
    <m/>
    <m/>
    <m/>
    <m/>
    <m/>
    <m/>
    <m/>
    <m/>
    <m/>
    <m/>
    <m/>
    <m/>
    <m/>
    <m/>
    <m/>
    <x v="0"/>
    <m/>
    <m/>
    <m/>
    <m/>
    <m/>
    <m/>
    <m/>
    <m/>
    <m/>
    <x v="0"/>
    <x v="0"/>
    <x v="0"/>
    <x v="0"/>
    <x v="0"/>
    <x v="1"/>
    <x v="0"/>
    <x v="0"/>
    <m/>
    <x v="1"/>
    <m/>
    <m/>
    <m/>
    <m/>
    <m/>
    <m/>
    <m/>
    <m/>
    <m/>
    <m/>
    <m/>
    <m/>
    <m/>
    <m/>
    <m/>
    <m/>
    <m/>
    <m/>
    <m/>
    <m/>
    <m/>
    <m/>
    <m/>
    <m/>
    <m/>
    <m/>
    <m/>
    <m/>
    <m/>
    <m/>
    <x v="0"/>
    <s v="Importante"/>
    <s v="Importante"/>
    <s v="Importante"/>
    <s v="Importante"/>
    <s v="Importante"/>
    <s v="Importante"/>
    <s v="Muy importante"/>
    <s v="Ninguna"/>
    <m/>
    <x v="2"/>
    <x v="2"/>
    <x v="0"/>
    <x v="0"/>
    <x v="0"/>
    <x v="0"/>
    <x v="0"/>
    <x v="0"/>
    <x v="0"/>
    <x v="0"/>
    <x v="0"/>
    <x v="0"/>
    <m/>
    <s v="Dueño o propietario"/>
    <m/>
    <n v="18"/>
    <n v="56"/>
    <s v="Completo"/>
    <m/>
    <m/>
    <m/>
    <m/>
    <m/>
    <m/>
    <m/>
    <s v="11 a 30 personas ocupadas"/>
    <s v="11 a 30 personas ocupadas"/>
    <x v="1"/>
    <s v="Manufactura"/>
    <x v="0"/>
    <x v="0"/>
    <x v="0"/>
    <x v="0"/>
    <x v="0"/>
    <x v="0"/>
    <x v="0"/>
    <x v="0"/>
    <x v="0"/>
    <x v="0"/>
    <x v="1"/>
    <x v="0"/>
    <x v="0"/>
    <x v="0"/>
    <x v="0"/>
    <x v="0"/>
    <x v="0"/>
    <x v="0"/>
    <x v="0"/>
    <x v="1"/>
    <x v="0"/>
    <x v="1"/>
    <x v="0"/>
    <x v="0"/>
    <x v="0"/>
    <x v="0"/>
    <x v="0"/>
    <m/>
    <m/>
    <m/>
    <m/>
    <m/>
    <m/>
    <m/>
    <m/>
    <m/>
    <m/>
    <m/>
    <m/>
    <n v="3.8058252427184498"/>
    <x v="0"/>
    <x v="0"/>
    <x v="0"/>
    <x v="0"/>
    <x v="1"/>
    <s v="Total"/>
  </r>
  <r>
    <n v="172416"/>
    <x v="0"/>
    <x v="1"/>
    <s v="Fernando de la Mora"/>
    <n v="86200"/>
    <s v="ACTIVIDADES DE CONSULTORIO MEDICOS"/>
    <s v="Servicio"/>
    <s v="Servicios a los hogares"/>
    <s v="Micro (5 a 10 personas ocupadas)"/>
    <n v="11062024"/>
    <n v="11"/>
    <s v="Junio"/>
    <s v="Año Resultado Final"/>
    <n v="15"/>
    <n v="9"/>
    <n v="11062024"/>
    <n v="11"/>
    <s v="Junio"/>
    <s v="Año Resultado Final"/>
    <n v="1990"/>
    <n v="33"/>
    <x v="1"/>
    <s v="SERVICIOS DE CONSULTORIO MEDICO GINECOLOGICO"/>
    <s v="Actividades de médicos y odontólogos"/>
    <s v="Único"/>
    <x v="0"/>
    <m/>
    <m/>
    <n v="5"/>
    <n v="5"/>
    <n v="0"/>
    <n v="5"/>
    <n v="0"/>
    <n v="16.972972972972951"/>
    <n v="0"/>
    <n v="0"/>
    <n v="0"/>
    <n v="0"/>
    <n v="3.3945945945945901"/>
    <n v="0"/>
    <n v="0"/>
    <n v="0"/>
    <n v="0"/>
    <n v="0"/>
    <n v="13.57837837837836"/>
    <n v="0"/>
    <n v="16.972972972972951"/>
    <n v="5"/>
    <n v="0"/>
    <n v="0"/>
    <n v="0"/>
    <n v="0"/>
    <n v="1"/>
    <n v="0"/>
    <n v="0"/>
    <n v="0"/>
    <n v="0"/>
    <n v="0"/>
    <n v="4"/>
    <n v="0"/>
    <n v="5"/>
    <x v="0"/>
    <m/>
    <m/>
    <x v="1"/>
    <m/>
    <m/>
    <x v="0"/>
    <m/>
    <m/>
    <x v="0"/>
    <m/>
    <m/>
    <x v="0"/>
    <m/>
    <m/>
    <x v="0"/>
    <m/>
    <m/>
    <m/>
    <m/>
    <m/>
    <m/>
    <m/>
    <m/>
    <m/>
    <m/>
    <m/>
    <m/>
    <m/>
    <m/>
    <m/>
    <m/>
    <m/>
    <m/>
    <m/>
    <m/>
    <m/>
    <m/>
    <m/>
    <m/>
    <m/>
    <m/>
    <m/>
    <m/>
    <m/>
    <m/>
    <m/>
    <m/>
    <m/>
    <m/>
    <m/>
    <m/>
    <m/>
    <m/>
    <m/>
    <m/>
    <m/>
    <m/>
    <m/>
    <m/>
    <m/>
    <m/>
    <m/>
    <m/>
    <m/>
    <m/>
    <x v="0"/>
    <x v="0"/>
    <x v="0"/>
    <x v="0"/>
    <x v="0"/>
    <x v="0"/>
    <x v="0"/>
    <x v="1"/>
    <x v="1"/>
    <x v="0"/>
    <x v="0"/>
    <x v="0"/>
    <x v="0"/>
    <m/>
    <m/>
    <m/>
    <m/>
    <m/>
    <s v="Redes de profesionales o egresados"/>
    <s v="Recomendaciones de trabajadores de la empresa u otros actores"/>
    <m/>
    <m/>
    <m/>
    <m/>
    <m/>
    <m/>
    <m/>
    <x v="0"/>
    <x v="0"/>
    <x v="0"/>
    <x v="2"/>
    <x v="0"/>
    <x v="0"/>
    <x v="0"/>
    <x v="0"/>
    <x v="1"/>
    <x v="1"/>
    <s v="Ninguna"/>
    <m/>
    <m/>
    <m/>
    <m/>
    <m/>
    <m/>
    <x v="0"/>
    <m/>
    <m/>
    <x v="1"/>
    <m/>
    <m/>
    <m/>
    <x v="1"/>
    <x v="0"/>
    <x v="1"/>
    <x v="1"/>
    <x v="1"/>
    <x v="1"/>
    <m/>
    <m/>
    <x v="1"/>
    <s v="Poco probable"/>
    <s v="Poco probable"/>
    <s v="Poco probable"/>
    <s v="Poco probable"/>
    <s v="Probable"/>
    <x v="2"/>
    <m/>
    <m/>
    <m/>
    <m/>
    <m/>
    <m/>
    <m/>
    <m/>
    <m/>
    <m/>
    <m/>
    <m/>
    <m/>
    <m/>
    <m/>
    <m/>
    <m/>
    <m/>
    <m/>
    <m/>
    <m/>
    <m/>
    <m/>
    <m/>
    <m/>
    <m/>
    <m/>
    <m/>
    <m/>
    <m/>
    <m/>
    <m/>
    <m/>
    <m/>
    <m/>
    <x v="0"/>
    <m/>
    <m/>
    <m/>
    <m/>
    <m/>
    <m/>
    <m/>
    <m/>
    <m/>
    <x v="0"/>
    <x v="0"/>
    <x v="0"/>
    <x v="1"/>
    <x v="1"/>
    <x v="1"/>
    <x v="0"/>
    <x v="0"/>
    <m/>
    <x v="0"/>
    <s v="PARTE DE SALUD SOBRE EPIDEMIA O PANDEMIA"/>
    <s v="Seguridad industrial y salud ocupacional"/>
    <s v="SECRETARIA Y MEDICOS"/>
    <n v="4120"/>
    <m/>
    <m/>
    <m/>
    <m/>
    <m/>
    <m/>
    <m/>
    <m/>
    <m/>
    <m/>
    <m/>
    <m/>
    <m/>
    <m/>
    <m/>
    <m/>
    <m/>
    <m/>
    <m/>
    <m/>
    <s v="No"/>
    <m/>
    <m/>
    <m/>
    <m/>
    <m/>
    <x v="1"/>
    <s v="Muy importante"/>
    <s v="Importante"/>
    <s v="Muy importante"/>
    <s v="Importante"/>
    <s v="Importante"/>
    <s v="Muy importante"/>
    <s v="Muy importante"/>
    <s v="Ninguna"/>
    <m/>
    <x v="0"/>
    <x v="2"/>
    <x v="0"/>
    <x v="0"/>
    <x v="0"/>
    <x v="0"/>
    <x v="1"/>
    <x v="1"/>
    <x v="0"/>
    <x v="0"/>
    <x v="0"/>
    <x v="0"/>
    <m/>
    <s v="Dueño o propietario"/>
    <m/>
    <n v="15"/>
    <n v="26"/>
    <s v="Completo"/>
    <m/>
    <m/>
    <m/>
    <m/>
    <m/>
    <m/>
    <m/>
    <s v="5 a 10 personas ocupadas"/>
    <s v="5 a 10 personas ocupadas"/>
    <x v="0"/>
    <s v="Servicios a los hogares"/>
    <x v="0"/>
    <x v="0"/>
    <x v="0"/>
    <x v="0"/>
    <x v="0"/>
    <x v="0"/>
    <x v="0"/>
    <x v="0"/>
    <x v="0"/>
    <x v="0"/>
    <x v="1"/>
    <x v="0"/>
    <x v="0"/>
    <x v="0"/>
    <x v="0"/>
    <x v="0"/>
    <x v="0"/>
    <x v="0"/>
    <x v="0"/>
    <x v="1"/>
    <x v="0"/>
    <x v="0"/>
    <x v="0"/>
    <x v="0"/>
    <x v="0"/>
    <x v="0"/>
    <x v="0"/>
    <s v="SALUD Y DEPORTES"/>
    <m/>
    <m/>
    <m/>
    <m/>
    <m/>
    <s v="SALUD Y DEPORTES"/>
    <m/>
    <m/>
    <m/>
    <m/>
    <m/>
    <n v="3.3945945945945901"/>
    <x v="0"/>
    <x v="0"/>
    <x v="0"/>
    <x v="0"/>
    <x v="0"/>
    <s v="Total"/>
  </r>
  <r>
    <n v="172420"/>
    <x v="0"/>
    <x v="1"/>
    <s v="Fernando de la Mora"/>
    <n v="47721"/>
    <s v="VENTA AL POR MENOR DE PRODUCTOS FARMACEUTICOS DE USO HUMANO.-"/>
    <s v="Comercio"/>
    <s v="Comercio"/>
    <s v="Grandes (con 51 o más personas ocupadas)"/>
    <n v="11062024"/>
    <n v="11"/>
    <s v="Junio"/>
    <s v="Año Resultado Final"/>
    <n v="10"/>
    <n v="22"/>
    <n v="11072024"/>
    <n v="11"/>
    <s v="Julio"/>
    <s v="Año Resultado Final"/>
    <n v="2004"/>
    <n v="19"/>
    <x v="0"/>
    <s v="VENTA DE PRODUCTOS FARMACEUTICOS PARA USO HUMANO AL POR MENOR"/>
    <s v="Comercio al por menor de productos farmacéuticos de uso humano"/>
    <s v="Casa Matriz"/>
    <x v="1"/>
    <n v="60"/>
    <n v="55"/>
    <n v="700"/>
    <n v="660"/>
    <n v="100"/>
    <n v="560"/>
    <n v="100"/>
    <n v="560"/>
    <n v="0"/>
    <n v="0"/>
    <n v="0"/>
    <n v="0"/>
    <n v="0"/>
    <n v="0"/>
    <n v="132"/>
    <n v="132"/>
    <n v="396"/>
    <n v="0"/>
    <n v="0"/>
    <n v="0"/>
    <n v="660"/>
    <n v="660"/>
    <n v="0"/>
    <n v="0"/>
    <n v="0"/>
    <n v="0"/>
    <n v="0"/>
    <n v="0"/>
    <n v="132"/>
    <n v="132"/>
    <n v="396"/>
    <n v="0"/>
    <n v="0"/>
    <n v="0"/>
    <n v="660"/>
    <x v="1"/>
    <s v="Decisión del directorio/propietarios de la empresa"/>
    <m/>
    <x v="0"/>
    <s v="Decisión del directorio/propietarios de la empresa"/>
    <m/>
    <x v="0"/>
    <m/>
    <m/>
    <x v="0"/>
    <m/>
    <m/>
    <x v="0"/>
    <m/>
    <m/>
    <x v="1"/>
    <m/>
    <n v="5230"/>
    <s v="CAJERO DE FARMACIA"/>
    <s v="Sí"/>
    <s v="No"/>
    <s v="Sí"/>
    <n v="3213"/>
    <s v="TECNICO FARMACEUTICO"/>
    <s v="Sí"/>
    <s v="No"/>
    <s v="Sí"/>
    <n v="3213"/>
    <s v="ATENCION AL CLIENTE EN SALON"/>
    <s v="Sí"/>
    <s v="No"/>
    <m/>
    <m/>
    <m/>
    <m/>
    <m/>
    <m/>
    <m/>
    <m/>
    <m/>
    <m/>
    <m/>
    <m/>
    <m/>
    <m/>
    <m/>
    <m/>
    <m/>
    <m/>
    <m/>
    <m/>
    <m/>
    <m/>
    <m/>
    <m/>
    <m/>
    <m/>
    <m/>
    <m/>
    <m/>
    <m/>
    <m/>
    <m/>
    <m/>
    <m/>
    <m/>
    <x v="1"/>
    <x v="1"/>
    <x v="0"/>
    <x v="0"/>
    <x v="1"/>
    <x v="0"/>
    <x v="0"/>
    <x v="1"/>
    <x v="0"/>
    <x v="0"/>
    <x v="1"/>
    <x v="1"/>
    <x v="0"/>
    <m/>
    <m/>
    <m/>
    <m/>
    <s v="Servicio Público de Empleo del Ministerio de Trabajo"/>
    <m/>
    <s v="Recomendaciones de trabajadores de la empresa u otros actores"/>
    <m/>
    <s v="Ferias de empleo"/>
    <m/>
    <s v="Contactos personales del empleador"/>
    <s v="Banco de currículos de la empresa"/>
    <m/>
    <m/>
    <x v="0"/>
    <x v="0"/>
    <x v="0"/>
    <x v="1"/>
    <x v="0"/>
    <x v="1"/>
    <x v="0"/>
    <x v="2"/>
    <x v="1"/>
    <x v="1"/>
    <s v="Ninguna"/>
    <m/>
    <m/>
    <m/>
    <m/>
    <m/>
    <m/>
    <x v="1"/>
    <m/>
    <m/>
    <x v="1"/>
    <m/>
    <m/>
    <m/>
    <x v="1"/>
    <x v="1"/>
    <x v="1"/>
    <x v="1"/>
    <x v="1"/>
    <x v="1"/>
    <m/>
    <m/>
    <x v="2"/>
    <s v="Probable"/>
    <s v="Poco probable"/>
    <s v="Poco probable"/>
    <s v="Probable"/>
    <s v="Probable"/>
    <x v="0"/>
    <s v="cajero de farmacia"/>
    <n v="5230"/>
    <n v="2"/>
    <n v="2"/>
    <n v="2"/>
    <n v="2"/>
    <n v="2"/>
    <s v="tecnico de farmacia"/>
    <n v="3213"/>
    <n v="3"/>
    <n v="3"/>
    <n v="3"/>
    <n v="3"/>
    <n v="3"/>
    <s v="auxiliar de deposito"/>
    <n v="9333"/>
    <n v="2"/>
    <n v="2"/>
    <n v="2"/>
    <n v="2"/>
    <n v="2"/>
    <m/>
    <m/>
    <m/>
    <m/>
    <m/>
    <m/>
    <m/>
    <m/>
    <m/>
    <m/>
    <m/>
    <m/>
    <m/>
    <m/>
    <x v="0"/>
    <m/>
    <m/>
    <m/>
    <m/>
    <m/>
    <m/>
    <m/>
    <m/>
    <m/>
    <x v="0"/>
    <x v="0"/>
    <x v="0"/>
    <x v="0"/>
    <x v="1"/>
    <x v="1"/>
    <x v="0"/>
    <x v="0"/>
    <m/>
    <x v="0"/>
    <s v="EXCEL AVANZADO"/>
    <s v="Microsoft Excel básico y avanzado"/>
    <s v="AUXILIAR ADMINISTRATIVO"/>
    <n v="4419"/>
    <s v="HABILIDADES DE VENTA"/>
    <s v="Técnicas de ventas"/>
    <s v="TECNICO FARMACEUTICO"/>
    <n v="3213"/>
    <m/>
    <m/>
    <m/>
    <m/>
    <m/>
    <m/>
    <m/>
    <m/>
    <m/>
    <m/>
    <m/>
    <m/>
    <m/>
    <m/>
    <m/>
    <m/>
    <s v="Si"/>
    <s v="No"/>
    <m/>
    <m/>
    <m/>
    <m/>
    <x v="1"/>
    <s v="Muy importante"/>
    <s v="Muy importante"/>
    <s v="Muy importante"/>
    <s v="Muy importante"/>
    <s v="Muy importante"/>
    <s v="Muy importante"/>
    <s v="Muy importante"/>
    <s v="Ninguna"/>
    <m/>
    <x v="1"/>
    <x v="2"/>
    <x v="0"/>
    <x v="0"/>
    <x v="0"/>
    <x v="1"/>
    <x v="0"/>
    <x v="1"/>
    <x v="0"/>
    <x v="0"/>
    <x v="0"/>
    <x v="0"/>
    <m/>
    <s v="Jefe / Encargado (no propietario)"/>
    <m/>
    <n v="19"/>
    <n v="40"/>
    <s v="Completo"/>
    <m/>
    <m/>
    <m/>
    <m/>
    <m/>
    <m/>
    <m/>
    <s v="51 y más personas ocupadas"/>
    <s v="51 y más personas ocupadas"/>
    <x v="2"/>
    <s v="Comercio"/>
    <x v="0"/>
    <x v="0"/>
    <x v="1"/>
    <x v="0"/>
    <x v="1"/>
    <x v="0"/>
    <x v="0"/>
    <x v="0"/>
    <x v="0"/>
    <x v="0"/>
    <x v="1"/>
    <x v="1"/>
    <x v="0"/>
    <x v="1"/>
    <x v="0"/>
    <x v="0"/>
    <x v="0"/>
    <x v="1"/>
    <x v="0"/>
    <x v="1"/>
    <x v="1"/>
    <x v="0"/>
    <x v="0"/>
    <x v="0"/>
    <x v="0"/>
    <x v="0"/>
    <x v="0"/>
    <s v="OFIMATICA"/>
    <s v="VENTA"/>
    <m/>
    <m/>
    <m/>
    <m/>
    <s v="TIC"/>
    <s v="ADMINISTRACIÓN Y GESTIÓN"/>
    <m/>
    <m/>
    <m/>
    <m/>
    <n v="1"/>
    <x v="1"/>
    <x v="1"/>
    <x v="1"/>
    <x v="0"/>
    <x v="0"/>
    <s v="Total"/>
  </r>
  <r>
    <n v="172463"/>
    <x v="0"/>
    <x v="1"/>
    <s v="Fernando de la Mora"/>
    <n v="25110"/>
    <s v="FABRICACION DE PORTONES REJAS BALANCINES DE METAL"/>
    <s v="Industria"/>
    <s v="Manufactura"/>
    <s v="Pequeñas (11 a 30 personas ocupadas)"/>
    <n v="18072024"/>
    <n v="18"/>
    <s v="Julio"/>
    <s v="Año Resultado Final"/>
    <n v="15"/>
    <n v="41"/>
    <n v="20072024"/>
    <n v="20"/>
    <s v="Julio"/>
    <s v="Año Resultado Final"/>
    <n v="2013"/>
    <n v="10"/>
    <x v="0"/>
    <s v="SERVICIOS DE HERRERIA DE OBRAS DE CONSTRUCCIÓN"/>
    <s v="Fabricación de productos metálicos para uso estructural"/>
    <s v="Casa Matriz"/>
    <x v="1"/>
    <n v="2"/>
    <n v="2"/>
    <n v="8"/>
    <n v="8"/>
    <n v="7"/>
    <n v="1"/>
    <n v="33.555555555555529"/>
    <n v="4.7936507936507899"/>
    <n v="0"/>
    <n v="0"/>
    <n v="0"/>
    <n v="0"/>
    <n v="9.5873015873015799"/>
    <n v="28.761904761904738"/>
    <n v="0"/>
    <n v="0"/>
    <n v="0"/>
    <n v="0"/>
    <n v="0"/>
    <n v="0"/>
    <n v="38.34920634920632"/>
    <n v="8"/>
    <n v="0"/>
    <n v="0"/>
    <n v="0"/>
    <n v="0"/>
    <n v="2"/>
    <n v="6"/>
    <n v="0"/>
    <n v="0"/>
    <n v="0"/>
    <n v="0"/>
    <n v="0"/>
    <n v="0"/>
    <n v="8"/>
    <x v="0"/>
    <m/>
    <m/>
    <x v="0"/>
    <s v="Decisión del directorio/propietarios de la empresa"/>
    <m/>
    <x v="0"/>
    <m/>
    <m/>
    <x v="0"/>
    <m/>
    <m/>
    <x v="0"/>
    <m/>
    <m/>
    <x v="1"/>
    <m/>
    <n v="7221"/>
    <s v="AYUDANTE DE HERRERIA"/>
    <s v="Sí"/>
    <s v="Sí"/>
    <s v="No"/>
    <m/>
    <m/>
    <m/>
    <m/>
    <m/>
    <m/>
    <m/>
    <m/>
    <m/>
    <s v="Candidatos sin capacitación o habilidades técnicas necesarios"/>
    <s v="Candidatos sin habilidades blandas o socioemocionales (proactividad, actitud de aprendizaje, compromiso, entre otros)"/>
    <m/>
    <s v="Candidatos con falt de experiencia laboral"/>
    <m/>
    <m/>
    <m/>
    <m/>
    <m/>
    <m/>
    <m/>
    <m/>
    <m/>
    <m/>
    <m/>
    <m/>
    <m/>
    <m/>
    <m/>
    <m/>
    <m/>
    <m/>
    <m/>
    <m/>
    <m/>
    <s v="Capacitar a los trabajadores actuales para que puedan cumplir funciones que estaban asignadas a esa vacante"/>
    <m/>
    <m/>
    <m/>
    <m/>
    <m/>
    <m/>
    <m/>
    <m/>
    <m/>
    <x v="0"/>
    <x v="0"/>
    <x v="0"/>
    <x v="1"/>
    <x v="1"/>
    <x v="1"/>
    <x v="0"/>
    <x v="0"/>
    <x v="0"/>
    <x v="0"/>
    <x v="1"/>
    <x v="1"/>
    <x v="0"/>
    <m/>
    <m/>
    <m/>
    <m/>
    <m/>
    <m/>
    <s v="Recomendaciones de trabajadores de la empresa u otros actores"/>
    <m/>
    <m/>
    <m/>
    <s v="Contactos personales del empleador"/>
    <m/>
    <m/>
    <m/>
    <x v="0"/>
    <x v="0"/>
    <x v="0"/>
    <x v="0"/>
    <x v="0"/>
    <x v="0"/>
    <x v="0"/>
    <x v="0"/>
    <x v="1"/>
    <x v="1"/>
    <s v="Ninguna"/>
    <m/>
    <m/>
    <m/>
    <m/>
    <s v="Ambos"/>
    <m/>
    <x v="2"/>
    <m/>
    <m/>
    <x v="1"/>
    <m/>
    <m/>
    <m/>
    <x v="0"/>
    <x v="0"/>
    <x v="0"/>
    <x v="0"/>
    <x v="1"/>
    <x v="1"/>
    <m/>
    <m/>
    <x v="1"/>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Poco importante"/>
    <s v="Poco importante"/>
    <s v="Poco importante"/>
    <s v="Poco importante"/>
    <s v="Ninguna"/>
    <m/>
    <x v="2"/>
    <x v="2"/>
    <x v="0"/>
    <x v="0"/>
    <x v="2"/>
    <x v="0"/>
    <x v="0"/>
    <x v="0"/>
    <x v="1"/>
    <x v="1"/>
    <x v="0"/>
    <x v="0"/>
    <m/>
    <s v="Dueño o propietario"/>
    <m/>
    <n v="13"/>
    <n v="15"/>
    <s v="Completo"/>
    <m/>
    <m/>
    <m/>
    <m/>
    <m/>
    <m/>
    <m/>
    <s v="5 a 10 personas ocupadas"/>
    <s v="5 a 10 personas ocupadas"/>
    <x v="1"/>
    <s v="Manufactura"/>
    <x v="0"/>
    <x v="0"/>
    <x v="0"/>
    <x v="0"/>
    <x v="0"/>
    <x v="0"/>
    <x v="1"/>
    <x v="0"/>
    <x v="0"/>
    <x v="0"/>
    <x v="1"/>
    <x v="0"/>
    <x v="0"/>
    <x v="0"/>
    <x v="0"/>
    <x v="0"/>
    <x v="0"/>
    <x v="0"/>
    <x v="0"/>
    <x v="1"/>
    <x v="0"/>
    <x v="1"/>
    <x v="0"/>
    <x v="0"/>
    <x v="0"/>
    <x v="0"/>
    <x v="0"/>
    <m/>
    <m/>
    <m/>
    <m/>
    <m/>
    <m/>
    <m/>
    <m/>
    <m/>
    <m/>
    <m/>
    <m/>
    <n v="4.7936507936507899"/>
    <x v="1"/>
    <x v="2"/>
    <x v="0"/>
    <x v="1"/>
    <x v="2"/>
    <s v="Total"/>
  </r>
  <r>
    <n v="172469"/>
    <x v="0"/>
    <x v="1"/>
    <s v="Fernando de la Mora"/>
    <n v="46302"/>
    <s v="VENTA AL POR MAYOR DE PRODUCTOS HORTIFRUTICOLA.-"/>
    <s v="Comercio"/>
    <s v="Comercio"/>
    <s v="Pequeñas (11 a 30 personas ocupadas)"/>
    <n v="9072024"/>
    <n v="9"/>
    <s v="Julio"/>
    <s v="Año Resultado Final"/>
    <n v="14"/>
    <n v="58"/>
    <n v="26072024"/>
    <n v="26"/>
    <s v="Julio"/>
    <s v="Año Resultado Final"/>
    <n v="2002"/>
    <n v="21"/>
    <x v="2"/>
    <s v="VENTA AL POR MAYOR DE PRODUCTOS FRUTIHORTICOLAS DE LOS SOCIOS"/>
    <s v="Comercio al por mayor de comestibles, excepto carnes"/>
    <s v="Único"/>
    <x v="0"/>
    <m/>
    <m/>
    <n v="15"/>
    <n v="15"/>
    <n v="13"/>
    <n v="2"/>
    <n v="164.46511627907012"/>
    <n v="25.302325581395401"/>
    <n v="0"/>
    <n v="0"/>
    <n v="0"/>
    <n v="0"/>
    <n v="126.511627906977"/>
    <n v="0"/>
    <n v="0"/>
    <n v="0"/>
    <n v="50.604651162790802"/>
    <n v="0"/>
    <n v="12.6511627906977"/>
    <n v="0"/>
    <n v="189.76744186046551"/>
    <n v="15"/>
    <n v="0"/>
    <n v="0"/>
    <n v="0"/>
    <n v="0"/>
    <n v="10"/>
    <n v="0"/>
    <n v="0"/>
    <n v="0"/>
    <n v="4"/>
    <n v="0"/>
    <n v="1"/>
    <n v="0"/>
    <n v="15"/>
    <x v="1"/>
    <s v="Decisión del directorio/propietarios de la empresa"/>
    <m/>
    <x v="0"/>
    <s v="Decisión del directorio/propietarios de la empresa"/>
    <m/>
    <x v="0"/>
    <m/>
    <m/>
    <x v="0"/>
    <m/>
    <m/>
    <x v="0"/>
    <m/>
    <m/>
    <x v="0"/>
    <m/>
    <m/>
    <m/>
    <m/>
    <m/>
    <m/>
    <m/>
    <m/>
    <m/>
    <m/>
    <m/>
    <m/>
    <m/>
    <m/>
    <m/>
    <m/>
    <m/>
    <m/>
    <m/>
    <m/>
    <m/>
    <m/>
    <m/>
    <m/>
    <m/>
    <m/>
    <m/>
    <m/>
    <m/>
    <m/>
    <m/>
    <m/>
    <m/>
    <m/>
    <m/>
    <m/>
    <m/>
    <m/>
    <m/>
    <m/>
    <m/>
    <m/>
    <m/>
    <m/>
    <m/>
    <m/>
    <m/>
    <m/>
    <m/>
    <m/>
    <x v="1"/>
    <x v="0"/>
    <x v="0"/>
    <x v="0"/>
    <x v="0"/>
    <x v="0"/>
    <x v="0"/>
    <x v="1"/>
    <x v="1"/>
    <x v="0"/>
    <x v="1"/>
    <x v="1"/>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robable"/>
    <s v="Probable"/>
    <s v="Probable"/>
    <s v="Probable"/>
    <s v="Muy probable"/>
    <x v="0"/>
    <s v="vendedores salon (dentro del bloque del abasto)"/>
    <n v="5223"/>
    <n v="2"/>
    <n v="2"/>
    <n v="2"/>
    <n v="2"/>
    <n v="2"/>
    <s v="auxiliar administrativo"/>
    <n v="4419"/>
    <n v="0"/>
    <n v="1"/>
    <n v="0"/>
    <n v="1"/>
    <n v="0"/>
    <m/>
    <m/>
    <m/>
    <m/>
    <m/>
    <m/>
    <m/>
    <m/>
    <m/>
    <m/>
    <m/>
    <m/>
    <m/>
    <m/>
    <m/>
    <m/>
    <m/>
    <m/>
    <m/>
    <m/>
    <m/>
    <x v="0"/>
    <m/>
    <m/>
    <m/>
    <m/>
    <m/>
    <m/>
    <m/>
    <m/>
    <m/>
    <x v="0"/>
    <x v="0"/>
    <x v="0"/>
    <x v="0"/>
    <x v="1"/>
    <x v="1"/>
    <x v="0"/>
    <x v="0"/>
    <m/>
    <x v="0"/>
    <s v="MEJORA DE LAS HABILIDADES EN EL SISTEMA MT SOFTWARE (FACTURACION)"/>
    <s v="Facturación electrónica"/>
    <s v="AUXILIAR ADMINISTRATIVO"/>
    <n v="4419"/>
    <s v="EXCEL AVANZADO"/>
    <s v="Microsoft Excel básico y avanzado"/>
    <s v="ADMINISTRADORA GENERAL"/>
    <n v="1420"/>
    <m/>
    <m/>
    <m/>
    <m/>
    <m/>
    <m/>
    <m/>
    <m/>
    <m/>
    <m/>
    <m/>
    <m/>
    <m/>
    <m/>
    <m/>
    <m/>
    <s v="Si"/>
    <s v="No"/>
    <m/>
    <m/>
    <m/>
    <m/>
    <x v="1"/>
    <s v="Importante"/>
    <s v="Importante"/>
    <s v="Importante"/>
    <s v="Importante"/>
    <s v="Importante"/>
    <s v="Importante"/>
    <s v="Importante"/>
    <s v="Ninguna"/>
    <m/>
    <x v="2"/>
    <x v="1"/>
    <x v="0"/>
    <x v="1"/>
    <x v="0"/>
    <x v="2"/>
    <x v="0"/>
    <x v="1"/>
    <x v="0"/>
    <x v="0"/>
    <x v="0"/>
    <x v="0"/>
    <m/>
    <s v="Administrador/Contador"/>
    <m/>
    <n v="7"/>
    <n v="51"/>
    <s v="Completo"/>
    <m/>
    <m/>
    <m/>
    <m/>
    <m/>
    <m/>
    <m/>
    <s v="11 a 30 personas ocupadas"/>
    <s v="11 a 30 personas ocupadas"/>
    <x v="2"/>
    <s v="Comercio"/>
    <x v="0"/>
    <x v="0"/>
    <x v="0"/>
    <x v="0"/>
    <x v="0"/>
    <x v="0"/>
    <x v="0"/>
    <x v="0"/>
    <x v="0"/>
    <x v="0"/>
    <x v="1"/>
    <x v="0"/>
    <x v="1"/>
    <x v="1"/>
    <x v="0"/>
    <x v="0"/>
    <x v="0"/>
    <x v="0"/>
    <x v="1"/>
    <x v="1"/>
    <x v="0"/>
    <x v="0"/>
    <x v="0"/>
    <x v="0"/>
    <x v="0"/>
    <x v="0"/>
    <x v="0"/>
    <s v="USO DE SISTEMAS Y SOFTWARE ESPECIALIZADOS"/>
    <s v="OFIMATICA"/>
    <m/>
    <m/>
    <m/>
    <m/>
    <s v="TIC"/>
    <s v="TIC"/>
    <m/>
    <m/>
    <m/>
    <m/>
    <n v="12.6511627906977"/>
    <x v="0"/>
    <x v="0"/>
    <x v="1"/>
    <x v="0"/>
    <x v="0"/>
    <s v="Total"/>
  </r>
  <r>
    <n v="172640"/>
    <x v="0"/>
    <x v="1"/>
    <s v="Fernando de la Mora"/>
    <n v="47721"/>
    <s v="VENTA DE MEDICAMENTOS DE USO HUMANO AL POR MENOR"/>
    <s v="Comercio"/>
    <s v="Comercio"/>
    <s v="Micro (5 a 10 personas ocupadas)"/>
    <n v="11062024"/>
    <n v="11"/>
    <s v="Junio"/>
    <s v="Año Resultado Final"/>
    <n v="10"/>
    <n v="44"/>
    <n v="11062024"/>
    <n v="11"/>
    <s v="Junio"/>
    <s v="Año Resultado Final"/>
    <n v="2006"/>
    <n v="17"/>
    <x v="0"/>
    <s v="VENTA DE PRODUCTOS FARMACÉUTICOS AL POR MENOR"/>
    <s v="Comercio al por menor de productos farmacéuticos de uso humano"/>
    <s v="Único"/>
    <x v="0"/>
    <m/>
    <m/>
    <n v="9"/>
    <n v="9"/>
    <n v="3"/>
    <n v="6"/>
    <n v="24.853211009174309"/>
    <n v="49.706422018348619"/>
    <n v="0"/>
    <n v="0"/>
    <n v="0"/>
    <n v="0"/>
    <n v="8.2844036697247692"/>
    <n v="0"/>
    <n v="24.853211009174309"/>
    <n v="16.568807339449538"/>
    <n v="8.2844036697247692"/>
    <n v="16.568807339449538"/>
    <n v="0"/>
    <n v="0"/>
    <n v="74.559633027522921"/>
    <n v="9"/>
    <n v="0"/>
    <n v="0"/>
    <n v="0"/>
    <n v="0"/>
    <n v="1"/>
    <n v="0"/>
    <n v="3"/>
    <n v="2"/>
    <n v="1"/>
    <n v="2"/>
    <n v="0"/>
    <n v="0"/>
    <n v="9"/>
    <x v="0"/>
    <m/>
    <m/>
    <x v="0"/>
    <s v="Decisión del directorio/propietarios de la empresa"/>
    <m/>
    <x v="0"/>
    <m/>
    <m/>
    <x v="0"/>
    <m/>
    <m/>
    <x v="0"/>
    <m/>
    <m/>
    <x v="0"/>
    <m/>
    <m/>
    <m/>
    <m/>
    <m/>
    <m/>
    <m/>
    <m/>
    <m/>
    <m/>
    <m/>
    <m/>
    <m/>
    <m/>
    <m/>
    <m/>
    <m/>
    <m/>
    <m/>
    <m/>
    <m/>
    <m/>
    <m/>
    <m/>
    <m/>
    <m/>
    <m/>
    <m/>
    <m/>
    <m/>
    <m/>
    <m/>
    <m/>
    <m/>
    <m/>
    <m/>
    <m/>
    <m/>
    <m/>
    <m/>
    <m/>
    <m/>
    <m/>
    <m/>
    <m/>
    <m/>
    <m/>
    <m/>
    <m/>
    <m/>
    <x v="1"/>
    <x v="0"/>
    <x v="0"/>
    <x v="0"/>
    <x v="0"/>
    <x v="0"/>
    <x v="0"/>
    <x v="1"/>
    <x v="1"/>
    <x v="0"/>
    <x v="1"/>
    <x v="0"/>
    <x v="0"/>
    <m/>
    <m/>
    <m/>
    <s v="Redes sociales de la empresa (Facebook, Twitter, Instagram, etc)"/>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MEJORA EN LAS TECNICAS DE LAS HABILIDADES DE VENTA"/>
    <s v="Técnicas de ventas"/>
    <s v="AUXILIAR DE FARMACIA"/>
    <n v="3213"/>
    <s v="MEJORA DE LAS HABILIDADES TECNICAS EN EL MANEJO DE WORD, EXCEL Y POWER POINT"/>
    <s v="Operación básica de computadoras"/>
    <s v="ENCARGADA DE TIENDA"/>
    <n v="5222"/>
    <m/>
    <m/>
    <m/>
    <m/>
    <m/>
    <m/>
    <m/>
    <m/>
    <m/>
    <m/>
    <m/>
    <m/>
    <m/>
    <m/>
    <m/>
    <m/>
    <s v="Si"/>
    <s v="No"/>
    <m/>
    <m/>
    <m/>
    <m/>
    <x v="0"/>
    <s v="Importante"/>
    <s v="Importante"/>
    <s v="Importante"/>
    <s v="Importante"/>
    <s v="Importante"/>
    <s v="Muy importante"/>
    <s v="Muy importante"/>
    <s v="Ninguna"/>
    <m/>
    <x v="2"/>
    <x v="2"/>
    <x v="0"/>
    <x v="0"/>
    <x v="2"/>
    <x v="2"/>
    <x v="0"/>
    <x v="0"/>
    <x v="0"/>
    <x v="1"/>
    <x v="0"/>
    <x v="0"/>
    <m/>
    <s v="Jefe / Encargado (no propietario)"/>
    <m/>
    <n v="11"/>
    <n v="25"/>
    <s v="Completo"/>
    <m/>
    <m/>
    <m/>
    <m/>
    <m/>
    <m/>
    <m/>
    <s v="5 a 10 personas ocupadas"/>
    <s v="5 a 10 personas ocupadas"/>
    <x v="2"/>
    <s v="Comercio"/>
    <x v="0"/>
    <x v="0"/>
    <x v="0"/>
    <x v="0"/>
    <x v="0"/>
    <x v="0"/>
    <x v="0"/>
    <x v="0"/>
    <x v="0"/>
    <x v="0"/>
    <x v="1"/>
    <x v="0"/>
    <x v="0"/>
    <x v="0"/>
    <x v="0"/>
    <x v="0"/>
    <x v="0"/>
    <x v="0"/>
    <x v="0"/>
    <x v="1"/>
    <x v="1"/>
    <x v="1"/>
    <x v="1"/>
    <x v="0"/>
    <x v="0"/>
    <x v="0"/>
    <x v="0"/>
    <s v="VENTA"/>
    <s v="OFIMATICA"/>
    <m/>
    <m/>
    <m/>
    <m/>
    <s v="ADMINISTRACIÓN Y GESTIÓN"/>
    <s v="TIC"/>
    <m/>
    <m/>
    <m/>
    <m/>
    <n v="8.2844036697247692"/>
    <x v="0"/>
    <x v="0"/>
    <x v="1"/>
    <x v="0"/>
    <x v="0"/>
    <s v="Total"/>
  </r>
  <r>
    <n v="172788"/>
    <x v="0"/>
    <x v="1"/>
    <s v="Fernando de la Mora"/>
    <n v="64190"/>
    <s v="SERVICIOS DE AHORROS Y CREDITOS"/>
    <s v="Servicio"/>
    <s v="Intermediación financiera"/>
    <s v="Micro (5 a 10 personas ocupadas)"/>
    <n v="5082024"/>
    <n v="5"/>
    <s v="Agosto"/>
    <s v="Año Resultado Final"/>
    <n v="14"/>
    <n v="1"/>
    <n v="6082024"/>
    <n v="6"/>
    <s v="Agosto"/>
    <s v="Año Resultado Final"/>
    <n v="1994"/>
    <n v="29"/>
    <x v="2"/>
    <s v="SERVICIO DE AHORROS Y CREDITOS"/>
    <s v="Otros tipos de intermediación monetaria"/>
    <s v="Único"/>
    <x v="0"/>
    <m/>
    <m/>
    <n v="7"/>
    <n v="7"/>
    <n v="1"/>
    <n v="6"/>
    <n v="3.3945945945945901"/>
    <n v="20.367567567567541"/>
    <n v="0"/>
    <n v="0"/>
    <n v="0"/>
    <n v="0"/>
    <n v="6.7891891891891802"/>
    <n v="0"/>
    <n v="0"/>
    <n v="0"/>
    <n v="6.7891891891891802"/>
    <n v="6.7891891891891802"/>
    <n v="0"/>
    <n v="3.3945945945945901"/>
    <n v="23.762162162162131"/>
    <n v="7"/>
    <n v="0"/>
    <n v="0"/>
    <n v="0"/>
    <n v="0"/>
    <n v="2"/>
    <n v="0"/>
    <n v="0"/>
    <n v="0"/>
    <n v="2"/>
    <n v="2"/>
    <n v="0"/>
    <n v="1"/>
    <n v="7"/>
    <x v="0"/>
    <m/>
    <m/>
    <x v="1"/>
    <m/>
    <m/>
    <x v="1"/>
    <s v="Decisión del directorio/propietarios de la empresa"/>
    <m/>
    <x v="0"/>
    <m/>
    <m/>
    <x v="0"/>
    <m/>
    <m/>
    <x v="0"/>
    <m/>
    <m/>
    <m/>
    <m/>
    <m/>
    <m/>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s v="Contactos personales del empleador"/>
    <m/>
    <m/>
    <m/>
    <x v="0"/>
    <x v="0"/>
    <x v="0"/>
    <x v="1"/>
    <x v="0"/>
    <x v="0"/>
    <x v="0"/>
    <x v="0"/>
    <x v="1"/>
    <x v="0"/>
    <s v="Ninguna"/>
    <m/>
    <m/>
    <m/>
    <m/>
    <m/>
    <m/>
    <x v="0"/>
    <m/>
    <m/>
    <x v="1"/>
    <s v="Transformación de competencia"/>
    <m/>
    <m/>
    <x v="0"/>
    <x v="0"/>
    <x v="0"/>
    <x v="0"/>
    <x v="0"/>
    <x v="0"/>
    <m/>
    <m/>
    <x v="2"/>
    <s v="Probable"/>
    <s v="Poco probable"/>
    <s v="Poco probable"/>
    <s v="Poco probable"/>
    <s v="Probable"/>
    <x v="2"/>
    <m/>
    <m/>
    <m/>
    <m/>
    <m/>
    <m/>
    <m/>
    <m/>
    <m/>
    <m/>
    <m/>
    <m/>
    <m/>
    <m/>
    <m/>
    <m/>
    <m/>
    <m/>
    <m/>
    <m/>
    <m/>
    <m/>
    <m/>
    <m/>
    <m/>
    <m/>
    <m/>
    <m/>
    <m/>
    <m/>
    <m/>
    <m/>
    <m/>
    <m/>
    <m/>
    <x v="1"/>
    <s v="La empresa no tiene recursos para capacitar"/>
    <s v="Todo nuestro personal es plenamente competente, no se necesita capacitación"/>
    <m/>
    <m/>
    <m/>
    <m/>
    <m/>
    <m/>
    <m/>
    <x v="1"/>
    <x v="1"/>
    <x v="1"/>
    <x v="1"/>
    <x v="0"/>
    <x v="0"/>
    <x v="0"/>
    <x v="0"/>
    <m/>
    <x v="2"/>
    <m/>
    <m/>
    <m/>
    <m/>
    <m/>
    <m/>
    <m/>
    <m/>
    <m/>
    <m/>
    <m/>
    <m/>
    <m/>
    <m/>
    <m/>
    <m/>
    <m/>
    <m/>
    <m/>
    <m/>
    <m/>
    <m/>
    <m/>
    <m/>
    <m/>
    <m/>
    <m/>
    <m/>
    <m/>
    <m/>
    <x v="2"/>
    <s v="Muy importante"/>
    <s v="Importante"/>
    <s v="Muy importante"/>
    <s v="Importante"/>
    <s v="Importante"/>
    <s v="Muy importante"/>
    <s v="Muy importante"/>
    <s v="Ninguna"/>
    <m/>
    <x v="2"/>
    <x v="2"/>
    <x v="0"/>
    <x v="0"/>
    <x v="0"/>
    <x v="0"/>
    <x v="0"/>
    <x v="0"/>
    <x v="0"/>
    <x v="0"/>
    <x v="0"/>
    <x v="0"/>
    <m/>
    <s v="Gerente / Directivo"/>
    <m/>
    <n v="7"/>
    <n v="12"/>
    <s v="Completo"/>
    <m/>
    <m/>
    <m/>
    <m/>
    <m/>
    <m/>
    <s v="LA SRA LIMPIA Y GLADYS MANIFESTARON QUE NO ESTAN INTERESADAS EN CAPACITACIÓN DE HABILIDADES BLANDAS Y TECNICAS PORQUE CONSTANTEMENTE LO REALIZAN A NO SER QU VENGAN A OFRECERLES Y DE ACUERDO A Q CAPACITACIÓN"/>
    <s v="5 a 10 personas ocupadas"/>
    <s v="5 a 10 personas ocupadas"/>
    <x v="0"/>
    <s v="Intermediación financiera"/>
    <x v="0"/>
    <x v="0"/>
    <x v="0"/>
    <x v="0"/>
    <x v="0"/>
    <x v="0"/>
    <x v="0"/>
    <x v="0"/>
    <x v="0"/>
    <x v="0"/>
    <x v="1"/>
    <x v="0"/>
    <x v="0"/>
    <x v="0"/>
    <x v="0"/>
    <x v="0"/>
    <x v="0"/>
    <x v="0"/>
    <x v="0"/>
    <x v="1"/>
    <x v="0"/>
    <x v="1"/>
    <x v="0"/>
    <x v="0"/>
    <x v="0"/>
    <x v="0"/>
    <x v="0"/>
    <m/>
    <m/>
    <m/>
    <m/>
    <m/>
    <m/>
    <m/>
    <m/>
    <m/>
    <m/>
    <m/>
    <m/>
    <n v="3.3945945945945901"/>
    <x v="0"/>
    <x v="0"/>
    <x v="0"/>
    <x v="1"/>
    <x v="2"/>
    <s v="Total"/>
  </r>
  <r>
    <n v="173033"/>
    <x v="0"/>
    <x v="1"/>
    <s v="Fernando de la Mora"/>
    <n v="71103"/>
    <s v="SERVICIO DE INSTALACIONES ELECTRICAS Y ELECTROMECANICAS"/>
    <s v="Servicio"/>
    <s v="Servicios a las empresas"/>
    <s v="Medianas (31 a 50 personas ocupadas)"/>
    <n v="18062024"/>
    <n v="18"/>
    <s v="Junio"/>
    <s v="Año Resultado Final"/>
    <n v="14"/>
    <n v="28"/>
    <n v="22072024"/>
    <n v="22"/>
    <s v="Julio"/>
    <s v="Año Resultado Final"/>
    <n v="1998"/>
    <n v="25"/>
    <x v="2"/>
    <s v="SERVICIO DE INSTALACIONES ELECTRICAS Y ELECTROMECANICAS"/>
    <s v="Construcción de proyectos de servicios públicos"/>
    <s v="Casa Matriz"/>
    <x v="1"/>
    <n v="3"/>
    <n v="3"/>
    <n v="44"/>
    <n v="44"/>
    <n v="39"/>
    <n v="5"/>
    <n v="137.79999999999987"/>
    <n v="17.66666666666665"/>
    <n v="0"/>
    <n v="0"/>
    <n v="0"/>
    <n v="0"/>
    <n v="67.133333333333269"/>
    <n v="0"/>
    <n v="17.66666666666665"/>
    <n v="0"/>
    <n v="60.066666666666613"/>
    <n v="7.0666666666666602"/>
    <n v="3.5333333333333301"/>
    <n v="0"/>
    <n v="155.46666666666653"/>
    <n v="44"/>
    <n v="0"/>
    <n v="0"/>
    <n v="0"/>
    <n v="0"/>
    <n v="19"/>
    <n v="0"/>
    <n v="5"/>
    <n v="0"/>
    <n v="17"/>
    <n v="2"/>
    <n v="1"/>
    <n v="0"/>
    <n v="44"/>
    <x v="0"/>
    <m/>
    <m/>
    <x v="1"/>
    <m/>
    <m/>
    <x v="0"/>
    <m/>
    <m/>
    <x v="0"/>
    <m/>
    <m/>
    <x v="0"/>
    <m/>
    <m/>
    <x v="1"/>
    <m/>
    <n v="3323"/>
    <s v="ENCARGADO DE COMPRAS"/>
    <s v="Sí"/>
    <s v="No"/>
    <s v="Sí"/>
    <n v="7221"/>
    <s v="AUXILIAR DE HERRERIA"/>
    <s v="No"/>
    <s v="No"/>
    <s v="Sí"/>
    <n v="4419"/>
    <s v="ENCARGADO DE LICITACIONES"/>
    <s v="Sí"/>
    <s v="No"/>
    <m/>
    <m/>
    <m/>
    <m/>
    <m/>
    <m/>
    <m/>
    <m/>
    <m/>
    <m/>
    <m/>
    <m/>
    <m/>
    <m/>
    <m/>
    <m/>
    <m/>
    <m/>
    <m/>
    <m/>
    <m/>
    <m/>
    <m/>
    <m/>
    <m/>
    <m/>
    <m/>
    <m/>
    <m/>
    <m/>
    <m/>
    <m/>
    <m/>
    <m/>
    <m/>
    <x v="0"/>
    <x v="0"/>
    <x v="0"/>
    <x v="0"/>
    <x v="0"/>
    <x v="0"/>
    <x v="0"/>
    <x v="1"/>
    <x v="0"/>
    <x v="1"/>
    <x v="0"/>
    <x v="0"/>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m/>
    <s v="Banco de currículos de la empresa"/>
    <m/>
    <m/>
    <x v="0"/>
    <x v="0"/>
    <x v="0"/>
    <x v="1"/>
    <x v="0"/>
    <x v="1"/>
    <x v="0"/>
    <x v="0"/>
    <x v="1"/>
    <x v="1"/>
    <s v="Ninguna"/>
    <m/>
    <m/>
    <m/>
    <m/>
    <m/>
    <m/>
    <x v="1"/>
    <m/>
    <m/>
    <x v="1"/>
    <m/>
    <m/>
    <m/>
    <x v="1"/>
    <x v="1"/>
    <x v="1"/>
    <x v="1"/>
    <x v="1"/>
    <x v="1"/>
    <m/>
    <m/>
    <x v="2"/>
    <s v="Probable"/>
    <s v="Poco probable"/>
    <s v="Probable"/>
    <s v="Poco probable"/>
    <s v="Probable"/>
    <x v="0"/>
    <s v="oficiales de linea viva"/>
    <n v="7413"/>
    <n v="2"/>
    <n v="2"/>
    <n v="2"/>
    <n v="2"/>
    <n v="2"/>
    <s v="ayudante de oficiales de linea viva"/>
    <n v="7413"/>
    <n v="1"/>
    <n v="1"/>
    <n v="1"/>
    <n v="1"/>
    <n v="1"/>
    <m/>
    <m/>
    <m/>
    <m/>
    <m/>
    <m/>
    <m/>
    <m/>
    <m/>
    <m/>
    <m/>
    <m/>
    <m/>
    <m/>
    <m/>
    <m/>
    <m/>
    <m/>
    <m/>
    <m/>
    <m/>
    <x v="0"/>
    <m/>
    <m/>
    <m/>
    <m/>
    <m/>
    <m/>
    <m/>
    <m/>
    <m/>
    <x v="0"/>
    <x v="0"/>
    <x v="0"/>
    <x v="0"/>
    <x v="1"/>
    <x v="1"/>
    <x v="0"/>
    <x v="0"/>
    <m/>
    <x v="0"/>
    <s v="CAPACITACION SOBRE EL CODIGO LABORAL"/>
    <s v="Legislación laboral y seguridad social"/>
    <s v="ENCARGADO DE ADMINISTRACION"/>
    <n v="2421"/>
    <s v="EXCEL, WORD Y POWER POINT AVANZADO"/>
    <s v="Operación básica de computadoras"/>
    <s v="AUXILIAR ADMINISTRATIVO"/>
    <n v="4419"/>
    <m/>
    <m/>
    <m/>
    <m/>
    <m/>
    <m/>
    <m/>
    <m/>
    <m/>
    <m/>
    <m/>
    <m/>
    <m/>
    <m/>
    <m/>
    <m/>
    <s v="Si"/>
    <s v="No"/>
    <m/>
    <m/>
    <m/>
    <m/>
    <x v="1"/>
    <s v="Importante"/>
    <s v="Importante"/>
    <s v="Importante"/>
    <s v="Importante"/>
    <s v="Muy importante"/>
    <s v="Muy importante"/>
    <s v="Muy importante"/>
    <s v="Ninguna"/>
    <m/>
    <x v="0"/>
    <x v="2"/>
    <x v="0"/>
    <x v="0"/>
    <x v="0"/>
    <x v="2"/>
    <x v="0"/>
    <x v="1"/>
    <x v="0"/>
    <x v="1"/>
    <x v="0"/>
    <x v="0"/>
    <m/>
    <s v="Jefe / Encargado (no propietario)"/>
    <m/>
    <n v="7"/>
    <n v="48"/>
    <s v="Completo"/>
    <m/>
    <m/>
    <m/>
    <m/>
    <m/>
    <m/>
    <m/>
    <s v="31 a 50 personas ocupadas"/>
    <s v="31 a 50 personas ocupadas"/>
    <x v="1"/>
    <s v="Construcción"/>
    <x v="0"/>
    <x v="0"/>
    <x v="1"/>
    <x v="1"/>
    <x v="0"/>
    <x v="0"/>
    <x v="1"/>
    <x v="0"/>
    <x v="0"/>
    <x v="0"/>
    <x v="1"/>
    <x v="0"/>
    <x v="0"/>
    <x v="0"/>
    <x v="0"/>
    <x v="1"/>
    <x v="0"/>
    <x v="0"/>
    <x v="0"/>
    <x v="0"/>
    <x v="0"/>
    <x v="0"/>
    <x v="0"/>
    <x v="0"/>
    <x v="0"/>
    <x v="0"/>
    <x v="0"/>
    <s v="LEYES LABORALES, JUDICIALES, TRIBUTARIAS"/>
    <s v="OFIMATICA"/>
    <m/>
    <m/>
    <m/>
    <m/>
    <s v="ADMINISTRACIÓN Y GESTIÓN"/>
    <s v="TIC"/>
    <m/>
    <m/>
    <m/>
    <m/>
    <n v="3.5333333333333301"/>
    <x v="2"/>
    <x v="1"/>
    <x v="1"/>
    <x v="0"/>
    <x v="0"/>
    <s v="Total"/>
  </r>
  <r>
    <n v="173191"/>
    <x v="0"/>
    <x v="1"/>
    <s v="Fernando de la Mora"/>
    <n v="45302"/>
    <s v="VENTA AL POR MENOR DE REPUESTOS USADOS PARA VEHICULOS"/>
    <s v="Comercio"/>
    <s v="Comercio"/>
    <s v="Micro (5 a 10 personas ocupadas)"/>
    <n v="12062024"/>
    <n v="12"/>
    <s v="Junio"/>
    <s v="Año Resultado Final"/>
    <n v="9"/>
    <n v="41"/>
    <n v="12062024"/>
    <n v="12"/>
    <s v="Junio"/>
    <s v="Año Resultado Final"/>
    <n v="1995"/>
    <n v="28"/>
    <x v="2"/>
    <s v="VENTAS DE RESPUESTOS DE VEHICULOS LIVIANOS USADOS Y NUEVOS"/>
    <s v="Comercio de partes, piezas y accesorios nuevos y usados para vehículos automotores"/>
    <s v="Único"/>
    <x v="0"/>
    <m/>
    <m/>
    <n v="6"/>
    <n v="6"/>
    <n v="3"/>
    <n v="3"/>
    <n v="24.853211009174309"/>
    <n v="24.853211009174309"/>
    <n v="0"/>
    <n v="0"/>
    <n v="0"/>
    <n v="8.2844036697247692"/>
    <n v="24.853211009174309"/>
    <n v="0"/>
    <n v="0"/>
    <n v="0"/>
    <n v="8.2844036697247692"/>
    <n v="8.2844036697247692"/>
    <n v="0"/>
    <n v="0"/>
    <n v="49.706422018348619"/>
    <n v="6"/>
    <n v="0"/>
    <n v="0"/>
    <n v="0"/>
    <n v="1"/>
    <n v="3"/>
    <n v="0"/>
    <n v="0"/>
    <n v="0"/>
    <n v="1"/>
    <n v="1"/>
    <n v="0"/>
    <n v="0"/>
    <n v="6"/>
    <x v="0"/>
    <m/>
    <m/>
    <x v="1"/>
    <m/>
    <m/>
    <x v="0"/>
    <m/>
    <m/>
    <x v="0"/>
    <m/>
    <m/>
    <x v="0"/>
    <m/>
    <m/>
    <x v="0"/>
    <m/>
    <m/>
    <m/>
    <m/>
    <m/>
    <m/>
    <m/>
    <m/>
    <m/>
    <m/>
    <m/>
    <m/>
    <m/>
    <m/>
    <m/>
    <m/>
    <m/>
    <m/>
    <m/>
    <m/>
    <m/>
    <m/>
    <m/>
    <m/>
    <m/>
    <m/>
    <m/>
    <m/>
    <m/>
    <m/>
    <m/>
    <m/>
    <m/>
    <m/>
    <m/>
    <m/>
    <m/>
    <m/>
    <m/>
    <m/>
    <m/>
    <m/>
    <m/>
    <m/>
    <m/>
    <m/>
    <m/>
    <m/>
    <m/>
    <m/>
    <x v="0"/>
    <x v="0"/>
    <x v="0"/>
    <x v="0"/>
    <x v="0"/>
    <x v="0"/>
    <x v="1"/>
    <x v="0"/>
    <x v="0"/>
    <x v="0"/>
    <x v="0"/>
    <x v="1"/>
    <x v="0"/>
    <m/>
    <m/>
    <m/>
    <m/>
    <m/>
    <m/>
    <s v="Recomendaciones de trabajadores de la empresa u otros actores"/>
    <m/>
    <m/>
    <m/>
    <s v="Contactos personales del empleador"/>
    <m/>
    <m/>
    <m/>
    <x v="0"/>
    <x v="0"/>
    <x v="0"/>
    <x v="2"/>
    <x v="0"/>
    <x v="1"/>
    <x v="0"/>
    <x v="0"/>
    <x v="1"/>
    <x v="1"/>
    <s v="Ninguna"/>
    <m/>
    <m/>
    <m/>
    <m/>
    <m/>
    <m/>
    <x v="1"/>
    <m/>
    <m/>
    <x v="1"/>
    <m/>
    <m/>
    <m/>
    <x v="1"/>
    <x v="1"/>
    <x v="1"/>
    <x v="1"/>
    <x v="1"/>
    <x v="1"/>
    <m/>
    <m/>
    <x v="2"/>
    <s v="Poco probable"/>
    <s v="Poco probable"/>
    <s v="Probable"/>
    <s v="Probable"/>
    <s v="Probable"/>
    <x v="0"/>
    <s v="Vendedor de call center"/>
    <n v="5244"/>
    <n v="1"/>
    <n v="1"/>
    <n v="1"/>
    <n v="1"/>
    <n v="1"/>
    <s v="vendedor de salon"/>
    <n v="5223"/>
    <n v="1"/>
    <n v="1"/>
    <n v="1"/>
    <n v="1"/>
    <n v="1"/>
    <m/>
    <m/>
    <m/>
    <m/>
    <m/>
    <m/>
    <m/>
    <m/>
    <m/>
    <m/>
    <m/>
    <m/>
    <m/>
    <m/>
    <m/>
    <m/>
    <m/>
    <m/>
    <m/>
    <m/>
    <m/>
    <x v="0"/>
    <m/>
    <m/>
    <m/>
    <m/>
    <m/>
    <m/>
    <m/>
    <m/>
    <m/>
    <x v="0"/>
    <x v="0"/>
    <x v="0"/>
    <x v="0"/>
    <x v="1"/>
    <x v="1"/>
    <x v="0"/>
    <x v="0"/>
    <m/>
    <x v="0"/>
    <s v="NUEVAS HABILIDADES DE VENTAS"/>
    <s v="Técnicas de ventas"/>
    <s v="VENDEDOR POR CALL CENTER"/>
    <n v="5244"/>
    <s v="HABILIDADES DE MANEJO DE CLIENTES EN EL AREA DE  POST VENTA"/>
    <s v="Técnicas de procesos de postventa"/>
    <s v="VENDEDORES DE SALON"/>
    <n v="5223"/>
    <m/>
    <m/>
    <m/>
    <m/>
    <m/>
    <m/>
    <m/>
    <m/>
    <m/>
    <m/>
    <m/>
    <m/>
    <m/>
    <m/>
    <m/>
    <m/>
    <s v="Si"/>
    <s v="No"/>
    <m/>
    <m/>
    <m/>
    <m/>
    <x v="1"/>
    <s v="Importante"/>
    <s v="Importante"/>
    <s v="Importante"/>
    <s v="Importante"/>
    <s v="Importante"/>
    <s v="Importante"/>
    <s v="Importante"/>
    <s v="Ninguna"/>
    <m/>
    <x v="2"/>
    <x v="1"/>
    <x v="0"/>
    <x v="1"/>
    <x v="2"/>
    <x v="2"/>
    <x v="0"/>
    <x v="0"/>
    <x v="0"/>
    <x v="0"/>
    <x v="0"/>
    <x v="0"/>
    <m/>
    <s v="Dueño o propietario"/>
    <m/>
    <n v="13"/>
    <n v="40"/>
    <s v="Completo"/>
    <m/>
    <m/>
    <m/>
    <m/>
    <m/>
    <m/>
    <m/>
    <s v="5 a 10 personas ocupadas"/>
    <s v="5 a 10 personas ocupadas"/>
    <x v="2"/>
    <s v="Comercio"/>
    <x v="0"/>
    <x v="0"/>
    <x v="0"/>
    <x v="0"/>
    <x v="0"/>
    <x v="0"/>
    <x v="0"/>
    <x v="0"/>
    <x v="0"/>
    <x v="0"/>
    <x v="1"/>
    <x v="0"/>
    <x v="0"/>
    <x v="1"/>
    <x v="0"/>
    <x v="0"/>
    <x v="0"/>
    <x v="0"/>
    <x v="0"/>
    <x v="1"/>
    <x v="0"/>
    <x v="1"/>
    <x v="1"/>
    <x v="0"/>
    <x v="0"/>
    <x v="0"/>
    <x v="0"/>
    <s v="VENTA"/>
    <s v="ATENCIÓN AL CLIENTE, RECEPCIÓN"/>
    <m/>
    <m/>
    <m/>
    <m/>
    <s v="ADMINISTRACIÓN Y GESTIÓN"/>
    <s v="ADMINISTRACIÓN Y GESTIÓN"/>
    <m/>
    <m/>
    <m/>
    <m/>
    <n v="8.2844036697247692"/>
    <x v="0"/>
    <x v="0"/>
    <x v="1"/>
    <x v="0"/>
    <x v="0"/>
    <s v="Total"/>
  </r>
  <r>
    <n v="173199"/>
    <x v="0"/>
    <x v="1"/>
    <s v="Fernando de la Mora"/>
    <n v="32500"/>
    <s v="FABRICACION DE PROTESIS DENTALES"/>
    <s v="Industria"/>
    <s v="Manufactura"/>
    <s v="Micro (5 a 10 personas ocupadas)"/>
    <n v="12062024"/>
    <n v="12"/>
    <s v="Junio"/>
    <s v="Año Resultado Final"/>
    <n v="9"/>
    <n v="6"/>
    <n v="12062024"/>
    <n v="12"/>
    <s v="Junio"/>
    <s v="Año Resultado Final"/>
    <n v="2004"/>
    <n v="19"/>
    <x v="0"/>
    <s v="COMERCIO AL POR MENOR DE PRODUCTOS MEDICOS Y ORTOPEDICOS"/>
    <s v="Comercio al por menor de productos médicos y ortopédicos"/>
    <s v="Único"/>
    <x v="0"/>
    <m/>
    <m/>
    <n v="7"/>
    <n v="7"/>
    <n v="5"/>
    <n v="2"/>
    <n v="41.422018348623844"/>
    <n v="16.568807339449538"/>
    <n v="0"/>
    <n v="0"/>
    <n v="0"/>
    <n v="0"/>
    <n v="8.2844036697247692"/>
    <n v="0"/>
    <n v="24.853211009174309"/>
    <n v="0"/>
    <n v="16.568807339449538"/>
    <n v="8.2844036697247692"/>
    <n v="0"/>
    <n v="0"/>
    <n v="57.990825688073386"/>
    <n v="7"/>
    <n v="0"/>
    <n v="0"/>
    <n v="0"/>
    <n v="0"/>
    <n v="1"/>
    <n v="0"/>
    <n v="3"/>
    <n v="0"/>
    <n v="2"/>
    <n v="1"/>
    <n v="0"/>
    <n v="0"/>
    <n v="7"/>
    <x v="0"/>
    <m/>
    <m/>
    <x v="0"/>
    <s v="Convenio con organizaciones públicas"/>
    <m/>
    <x v="0"/>
    <m/>
    <m/>
    <x v="0"/>
    <m/>
    <m/>
    <x v="0"/>
    <m/>
    <m/>
    <x v="0"/>
    <m/>
    <m/>
    <m/>
    <m/>
    <m/>
    <m/>
    <m/>
    <m/>
    <m/>
    <m/>
    <m/>
    <m/>
    <m/>
    <m/>
    <m/>
    <m/>
    <m/>
    <m/>
    <m/>
    <m/>
    <m/>
    <m/>
    <m/>
    <m/>
    <m/>
    <m/>
    <m/>
    <m/>
    <m/>
    <m/>
    <m/>
    <m/>
    <m/>
    <m/>
    <m/>
    <m/>
    <m/>
    <m/>
    <m/>
    <m/>
    <m/>
    <m/>
    <m/>
    <m/>
    <m/>
    <m/>
    <m/>
    <m/>
    <m/>
    <m/>
    <x v="0"/>
    <x v="0"/>
    <x v="0"/>
    <x v="0"/>
    <x v="0"/>
    <x v="0"/>
    <x v="0"/>
    <x v="1"/>
    <x v="0"/>
    <x v="0"/>
    <x v="0"/>
    <x v="1"/>
    <x v="0"/>
    <m/>
    <m/>
    <m/>
    <m/>
    <m/>
    <s v="Redes de profesionales o egresados"/>
    <s v="Recomendaciones de trabajadores de la empresa u otros actores"/>
    <m/>
    <m/>
    <m/>
    <m/>
    <m/>
    <m/>
    <m/>
    <x v="0"/>
    <x v="0"/>
    <x v="0"/>
    <x v="2"/>
    <x v="0"/>
    <x v="2"/>
    <x v="2"/>
    <x v="1"/>
    <x v="1"/>
    <x v="1"/>
    <s v="Ninguna"/>
    <m/>
    <m/>
    <m/>
    <m/>
    <m/>
    <m/>
    <x v="1"/>
    <s v="Transformación de competencia"/>
    <s v="Transformación de competencia"/>
    <x v="1"/>
    <m/>
    <m/>
    <m/>
    <x v="0"/>
    <x v="1"/>
    <x v="0"/>
    <x v="1"/>
    <x v="1"/>
    <x v="1"/>
    <m/>
    <m/>
    <x v="2"/>
    <s v="Probable"/>
    <s v="Poco probable"/>
    <s v="Probable"/>
    <s v="Probable"/>
    <s v="Probable"/>
    <x v="2"/>
    <m/>
    <m/>
    <m/>
    <m/>
    <m/>
    <m/>
    <m/>
    <m/>
    <m/>
    <m/>
    <m/>
    <m/>
    <m/>
    <m/>
    <m/>
    <m/>
    <m/>
    <m/>
    <m/>
    <m/>
    <m/>
    <m/>
    <m/>
    <m/>
    <m/>
    <m/>
    <m/>
    <m/>
    <m/>
    <m/>
    <m/>
    <m/>
    <m/>
    <m/>
    <m/>
    <x v="0"/>
    <m/>
    <m/>
    <m/>
    <m/>
    <m/>
    <m/>
    <m/>
    <m/>
    <m/>
    <x v="0"/>
    <x v="0"/>
    <x v="0"/>
    <x v="0"/>
    <x v="1"/>
    <x v="1"/>
    <x v="0"/>
    <x v="0"/>
    <m/>
    <x v="0"/>
    <s v="MEJORA EN LAS HABILIDADES DE FABRICACION DE LAS CORONAS DE PORCELANA PURA"/>
    <s v="OTROS"/>
    <s v="FABRICADOR DE PRÓTESIS DENTALES"/>
    <n v="3214"/>
    <m/>
    <m/>
    <m/>
    <m/>
    <m/>
    <m/>
    <m/>
    <m/>
    <m/>
    <m/>
    <m/>
    <m/>
    <m/>
    <m/>
    <m/>
    <m/>
    <m/>
    <m/>
    <m/>
    <m/>
    <s v="No"/>
    <m/>
    <m/>
    <m/>
    <m/>
    <m/>
    <x v="0"/>
    <s v="Importante"/>
    <s v="Muy importante"/>
    <s v="Importante"/>
    <s v="Importante"/>
    <s v="Importante"/>
    <s v="Importante"/>
    <s v="Muy importante"/>
    <s v="Ninguna"/>
    <m/>
    <x v="2"/>
    <x v="2"/>
    <x v="0"/>
    <x v="0"/>
    <x v="2"/>
    <x v="2"/>
    <x v="0"/>
    <x v="0"/>
    <x v="0"/>
    <x v="1"/>
    <x v="0"/>
    <x v="0"/>
    <m/>
    <s v="Jefe / Encargado (no propietario)"/>
    <m/>
    <n v="13"/>
    <n v="40"/>
    <s v="Completo"/>
    <m/>
    <m/>
    <m/>
    <m/>
    <m/>
    <m/>
    <m/>
    <s v="5 a 10 personas ocupadas"/>
    <s v="5 a 10 personas ocupadas"/>
    <x v="2"/>
    <s v="Comercio"/>
    <x v="0"/>
    <x v="0"/>
    <x v="0"/>
    <x v="0"/>
    <x v="0"/>
    <x v="0"/>
    <x v="0"/>
    <x v="0"/>
    <x v="0"/>
    <x v="0"/>
    <x v="1"/>
    <x v="0"/>
    <x v="0"/>
    <x v="0"/>
    <x v="0"/>
    <x v="0"/>
    <x v="0"/>
    <x v="0"/>
    <x v="0"/>
    <x v="1"/>
    <x v="1"/>
    <x v="1"/>
    <x v="0"/>
    <x v="0"/>
    <x v="0"/>
    <x v="0"/>
    <x v="0"/>
    <s v="SALUD Y DEPORTES"/>
    <m/>
    <m/>
    <m/>
    <m/>
    <m/>
    <s v="SALUD Y DEPORTES"/>
    <m/>
    <m/>
    <m/>
    <m/>
    <m/>
    <n v="8.2844036697247692"/>
    <x v="0"/>
    <x v="0"/>
    <x v="0"/>
    <x v="0"/>
    <x v="0"/>
    <s v="Total"/>
  </r>
  <r>
    <n v="173258"/>
    <x v="0"/>
    <x v="1"/>
    <s v="Fernando de la Mora"/>
    <n v="45303"/>
    <s v="VENTA DE RESPUESTOS NUEVOS Y USADOS PARA VEHICULOS"/>
    <s v="Comercio"/>
    <s v="Comercio"/>
    <s v="Grandes (con 51 o más personas ocupadas)"/>
    <n v="17072024"/>
    <n v="17"/>
    <s v="Julio"/>
    <s v="Año Resultado Final"/>
    <n v="15"/>
    <n v="20"/>
    <n v="26072024"/>
    <n v="26"/>
    <s v="Julio"/>
    <s v="Año Resultado Final"/>
    <n v="1962"/>
    <n v="61"/>
    <x v="1"/>
    <s v="SERVICIOS DE MANTENIMIENTO GENERAL DEL VEHICULO (CAMBIO DE ACEITE)"/>
    <s v="Mantenimiento y reparación mecánica de vehículos"/>
    <s v="Casa Matriz"/>
    <x v="1"/>
    <n v="3"/>
    <n v="3"/>
    <n v="80"/>
    <n v="80"/>
    <n v="55"/>
    <n v="25"/>
    <n v="249.21875"/>
    <n v="113.28125"/>
    <n v="0"/>
    <n v="0"/>
    <n v="0"/>
    <n v="0"/>
    <n v="158.59375"/>
    <n v="0"/>
    <n v="45.3125"/>
    <n v="0"/>
    <n v="113.28125"/>
    <n v="45.3125"/>
    <n v="0"/>
    <n v="0"/>
    <n v="362.5"/>
    <n v="80"/>
    <n v="0"/>
    <n v="0"/>
    <n v="0"/>
    <n v="0"/>
    <n v="35"/>
    <n v="0"/>
    <n v="10"/>
    <n v="0"/>
    <n v="25"/>
    <n v="10"/>
    <n v="0"/>
    <n v="0"/>
    <n v="80"/>
    <x v="1"/>
    <s v="Decisión del directorio/propietarios de la empresa"/>
    <m/>
    <x v="0"/>
    <s v="Decisión del directorio/propietarios de la empresa"/>
    <m/>
    <x v="0"/>
    <m/>
    <m/>
    <x v="0"/>
    <m/>
    <m/>
    <x v="0"/>
    <m/>
    <m/>
    <x v="1"/>
    <m/>
    <n v="4311"/>
    <s v="AUXILIAR CONTABLE"/>
    <s v="Sí"/>
    <s v="No"/>
    <s v="Sí"/>
    <n v="4416"/>
    <s v="AUXILIAR DE TALENTOS HUMANOS"/>
    <s v="Sí"/>
    <s v="No"/>
    <s v="Sí"/>
    <n v="5120"/>
    <s v="COCINERO"/>
    <s v="Sí"/>
    <s v="No"/>
    <m/>
    <m/>
    <m/>
    <m/>
    <m/>
    <m/>
    <m/>
    <m/>
    <m/>
    <m/>
    <m/>
    <m/>
    <m/>
    <m/>
    <m/>
    <m/>
    <m/>
    <m/>
    <m/>
    <m/>
    <m/>
    <m/>
    <m/>
    <m/>
    <m/>
    <m/>
    <m/>
    <m/>
    <m/>
    <m/>
    <m/>
    <m/>
    <m/>
    <m/>
    <m/>
    <x v="0"/>
    <x v="0"/>
    <x v="0"/>
    <x v="1"/>
    <x v="0"/>
    <x v="1"/>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robable"/>
    <s v="Poco probable"/>
    <s v="Poco probable"/>
    <s v="Probable"/>
    <s v="Probable"/>
    <x v="0"/>
    <s v="mecanico"/>
    <n v="7231"/>
    <n v="1"/>
    <n v="1"/>
    <n v="1"/>
    <n v="1"/>
    <n v="1"/>
    <s v="electricista de vehiculos livianos"/>
    <n v="7412"/>
    <n v="1"/>
    <n v="0"/>
    <n v="1"/>
    <n v="1"/>
    <n v="0"/>
    <s v="auxiliar de deposito"/>
    <n v="9333"/>
    <n v="0"/>
    <n v="1"/>
    <n v="0"/>
    <n v="0"/>
    <n v="0"/>
    <s v="auxiliar administrativo"/>
    <n v="4419"/>
    <n v="0"/>
    <n v="1"/>
    <n v="0"/>
    <n v="0"/>
    <n v="0"/>
    <s v="coordinador de sucursal"/>
    <n v="1219"/>
    <n v="0"/>
    <n v="1"/>
    <n v="0"/>
    <n v="0"/>
    <n v="0"/>
    <x v="0"/>
    <m/>
    <m/>
    <m/>
    <m/>
    <m/>
    <m/>
    <m/>
    <m/>
    <m/>
    <x v="0"/>
    <x v="0"/>
    <x v="0"/>
    <x v="0"/>
    <x v="1"/>
    <x v="1"/>
    <x v="0"/>
    <x v="0"/>
    <m/>
    <x v="0"/>
    <s v="HABILIDADES MECANICAS PARA VEHICULOS LIVIANOS"/>
    <s v="Mecánica del automóvil"/>
    <s v="MECANICO DE VEHICULOS LIVIANOS"/>
    <n v="7231"/>
    <s v="HABILIDADES ELECTRICAS EN VEHICULOS LIVIANOS"/>
    <s v="Mecánica del automóvil"/>
    <s v="TECNICO ELECTRICISTA DE VEHICULOS LIVIANOS"/>
    <n v="7412"/>
    <s v="HABILIDADES DE VENTA"/>
    <s v="Técnicas de ventas"/>
    <s v="VENDEDORES DE SALON"/>
    <n v="5223"/>
    <s v="EXCEL AVANZADO"/>
    <s v="Microsoft Excel básico y avanzado"/>
    <s v="AUXILIAR ADMINISTRATIVO"/>
    <n v="4419"/>
    <m/>
    <m/>
    <m/>
    <m/>
    <m/>
    <m/>
    <m/>
    <m/>
    <s v="Si"/>
    <s v="Si"/>
    <s v="Si"/>
    <s v="No"/>
    <m/>
    <m/>
    <x v="1"/>
    <s v="Muy importante"/>
    <s v="Muy importante"/>
    <s v="Muy importante"/>
    <s v="Muy importante"/>
    <s v="Importante"/>
    <s v="Muy importante"/>
    <s v="Muy importante"/>
    <s v="Ninguna"/>
    <m/>
    <x v="0"/>
    <x v="0"/>
    <x v="0"/>
    <x v="0"/>
    <x v="0"/>
    <x v="0"/>
    <x v="0"/>
    <x v="1"/>
    <x v="0"/>
    <x v="0"/>
    <x v="0"/>
    <x v="0"/>
    <m/>
    <s v="Otro"/>
    <s v="ASISTENTE GENERAL ADMINISTRATIVO"/>
    <n v="7"/>
    <n v="48"/>
    <s v="Completo"/>
    <m/>
    <m/>
    <m/>
    <m/>
    <m/>
    <m/>
    <m/>
    <s v="51 y más personas ocupadas"/>
    <s v="51 y más personas ocupadas"/>
    <x v="2"/>
    <s v="Comercio"/>
    <x v="0"/>
    <x v="0"/>
    <x v="0"/>
    <x v="1"/>
    <x v="1"/>
    <x v="0"/>
    <x v="0"/>
    <x v="0"/>
    <x v="0"/>
    <x v="1"/>
    <x v="1"/>
    <x v="0"/>
    <x v="1"/>
    <x v="0"/>
    <x v="0"/>
    <x v="1"/>
    <x v="0"/>
    <x v="1"/>
    <x v="0"/>
    <x v="1"/>
    <x v="0"/>
    <x v="0"/>
    <x v="1"/>
    <x v="0"/>
    <x v="1"/>
    <x v="0"/>
    <x v="0"/>
    <s v="MECANICA AUTOTRIZ"/>
    <s v="ELECTRICIDAD AUTOMOTRIZ"/>
    <s v="VENTA"/>
    <s v="OFIMATICA"/>
    <m/>
    <m/>
    <s v="AUTOMOTORES"/>
    <s v="AUTOMOTORES"/>
    <s v="ADMINISTRACIÓN Y GESTIÓN"/>
    <s v="TIC"/>
    <m/>
    <m/>
    <n v="4.53125"/>
    <x v="1"/>
    <x v="1"/>
    <x v="1"/>
    <x v="0"/>
    <x v="0"/>
    <s v="Total"/>
  </r>
  <r>
    <n v="173278"/>
    <x v="0"/>
    <x v="1"/>
    <s v="Fernando de la Mora"/>
    <n v="47111"/>
    <s v="VENTA AL POR MENOR DE ARTICULOS DE SUPERMERCADO"/>
    <s v="Comercio"/>
    <s v="Comercio"/>
    <s v="Grandes (con 51 o más personas ocupadas)"/>
    <n v="12062024"/>
    <n v="12"/>
    <s v="Junio"/>
    <s v="Año Resultado Final"/>
    <n v="9"/>
    <n v="33"/>
    <n v="31072024"/>
    <n v="31"/>
    <s v="Julio"/>
    <s v="Año Resultado Final"/>
    <n v="1995"/>
    <n v="28"/>
    <x v="2"/>
    <s v="VENTA AL POR MENOR DE PRODUCTOS ALIMENTICIOS(SUPERMERCADO)"/>
    <s v="Comercio al por menor en hipermercados y supermercados"/>
    <s v="Casa Matriz"/>
    <x v="1"/>
    <n v="8"/>
    <n v="8"/>
    <n v="1100"/>
    <n v="1100"/>
    <n v="780"/>
    <n v="320"/>
    <n v="780"/>
    <n v="320"/>
    <n v="0"/>
    <n v="0"/>
    <n v="520"/>
    <n v="0"/>
    <n v="210"/>
    <n v="300"/>
    <n v="0"/>
    <n v="0"/>
    <n v="60"/>
    <n v="0"/>
    <n v="10"/>
    <n v="0"/>
    <n v="1100"/>
    <n v="1100"/>
    <n v="0"/>
    <n v="0"/>
    <n v="520"/>
    <n v="0"/>
    <n v="210"/>
    <n v="300"/>
    <n v="0"/>
    <n v="0"/>
    <n v="60"/>
    <n v="0"/>
    <n v="10"/>
    <n v="0"/>
    <n v="1100"/>
    <x v="1"/>
    <s v="Ley de empleo parcial (Ley 6339/19, Decreto 2817/19, Resolución MTESS 951/22)"/>
    <m/>
    <x v="0"/>
    <s v="Decisión del directorio/propietarios de la empresa"/>
    <m/>
    <x v="0"/>
    <m/>
    <m/>
    <x v="1"/>
    <s v="Convenios con organizaciones privadas y/o ONG"/>
    <m/>
    <x v="0"/>
    <m/>
    <m/>
    <x v="1"/>
    <m/>
    <n v="5230"/>
    <s v="CAJERA"/>
    <s v="Sí"/>
    <s v="No"/>
    <s v="Sí"/>
    <n v="7511"/>
    <s v="CARNICERO"/>
    <s v="Sí"/>
    <s v="No"/>
    <s v="Sí"/>
    <n v="9334"/>
    <s v="REPOSITOR"/>
    <s v="Sí"/>
    <s v="No"/>
    <m/>
    <m/>
    <m/>
    <m/>
    <m/>
    <m/>
    <m/>
    <m/>
    <m/>
    <m/>
    <m/>
    <m/>
    <m/>
    <m/>
    <m/>
    <m/>
    <m/>
    <m/>
    <m/>
    <m/>
    <m/>
    <m/>
    <m/>
    <m/>
    <m/>
    <m/>
    <m/>
    <m/>
    <m/>
    <m/>
    <m/>
    <m/>
    <m/>
    <m/>
    <m/>
    <x v="1"/>
    <x v="0"/>
    <x v="0"/>
    <x v="0"/>
    <x v="1"/>
    <x v="0"/>
    <x v="0"/>
    <x v="0"/>
    <x v="1"/>
    <x v="0"/>
    <x v="1"/>
    <x v="1"/>
    <x v="0"/>
    <m/>
    <m/>
    <m/>
    <s v="Redes sociales de la empresa (Facebook, Twitter, Instagram, etc)"/>
    <s v="Servicio Público de Empleo del Ministerio de Trabajo"/>
    <m/>
    <m/>
    <m/>
    <s v="Ferias de empleo"/>
    <m/>
    <s v="Contactos personales del empleador"/>
    <s v="Banco de currículos de la empresa"/>
    <m/>
    <m/>
    <x v="0"/>
    <x v="0"/>
    <x v="0"/>
    <x v="1"/>
    <x v="0"/>
    <x v="1"/>
    <x v="0"/>
    <x v="2"/>
    <x v="1"/>
    <x v="0"/>
    <s v="Ninguna"/>
    <m/>
    <m/>
    <m/>
    <m/>
    <m/>
    <m/>
    <x v="1"/>
    <m/>
    <m/>
    <x v="1"/>
    <s v="Transformación de competencia"/>
    <m/>
    <m/>
    <x v="1"/>
    <x v="1"/>
    <x v="1"/>
    <x v="1"/>
    <x v="1"/>
    <x v="0"/>
    <m/>
    <m/>
    <x v="1"/>
    <s v="Muy probable"/>
    <s v="Poco probable"/>
    <s v="Poco probable"/>
    <s v="Probable"/>
    <s v="Probable"/>
    <x v="0"/>
    <s v="atencion al cliente en verduleria"/>
    <n v="5223"/>
    <n v="20"/>
    <n v="20"/>
    <n v="20"/>
    <n v="20"/>
    <n v="20"/>
    <s v="panadero produccion"/>
    <n v="7512"/>
    <n v="20"/>
    <n v="20"/>
    <n v="20"/>
    <n v="20"/>
    <n v="20"/>
    <s v="cajero"/>
    <n v="5230"/>
    <n v="20"/>
    <n v="20"/>
    <n v="20"/>
    <n v="20"/>
    <n v="20"/>
    <s v="repositor"/>
    <n v="9334"/>
    <n v="20"/>
    <n v="20"/>
    <n v="20"/>
    <n v="20"/>
    <n v="20"/>
    <s v="depositero"/>
    <n v="4321"/>
    <n v="10"/>
    <n v="10"/>
    <n v="10"/>
    <n v="10"/>
    <n v="10"/>
    <x v="0"/>
    <m/>
    <m/>
    <m/>
    <m/>
    <m/>
    <m/>
    <m/>
    <m/>
    <m/>
    <x v="0"/>
    <x v="0"/>
    <x v="0"/>
    <x v="0"/>
    <x v="0"/>
    <x v="1"/>
    <x v="0"/>
    <x v="0"/>
    <m/>
    <x v="0"/>
    <s v="ATENCION AL CLIENTE"/>
    <s v="Técnicas de recepción y atención al cliente"/>
    <s v="VENDEDORES DE SALON  CAJEROS"/>
    <n v="5223"/>
    <m/>
    <m/>
    <m/>
    <m/>
    <m/>
    <m/>
    <m/>
    <m/>
    <m/>
    <m/>
    <m/>
    <m/>
    <m/>
    <m/>
    <m/>
    <m/>
    <m/>
    <m/>
    <m/>
    <m/>
    <s v="No"/>
    <m/>
    <m/>
    <m/>
    <m/>
    <m/>
    <x v="0"/>
    <s v="Muy importante"/>
    <s v="Importante"/>
    <s v="Muy importante"/>
    <s v="Muy importante"/>
    <s v="Importante"/>
    <s v="Importante"/>
    <s v="Muy importante"/>
    <s v="Ninguna"/>
    <m/>
    <x v="1"/>
    <x v="0"/>
    <x v="0"/>
    <x v="1"/>
    <x v="1"/>
    <x v="1"/>
    <x v="0"/>
    <x v="0"/>
    <x v="0"/>
    <x v="0"/>
    <x v="0"/>
    <x v="0"/>
    <m/>
    <s v="Otro"/>
    <s v="ANALISTA DE DESARROLLO ORGANIZACIONAL"/>
    <n v="13"/>
    <n v="32"/>
    <s v="Completo"/>
    <m/>
    <m/>
    <m/>
    <m/>
    <m/>
    <m/>
    <m/>
    <s v="51 y más personas ocupadas"/>
    <s v="51 y más personas ocupadas"/>
    <x v="2"/>
    <s v="Comercio"/>
    <x v="0"/>
    <x v="0"/>
    <x v="0"/>
    <x v="0"/>
    <x v="1"/>
    <x v="0"/>
    <x v="1"/>
    <x v="0"/>
    <x v="1"/>
    <x v="0"/>
    <x v="1"/>
    <x v="0"/>
    <x v="1"/>
    <x v="1"/>
    <x v="0"/>
    <x v="1"/>
    <x v="0"/>
    <x v="1"/>
    <x v="0"/>
    <x v="1"/>
    <x v="0"/>
    <x v="1"/>
    <x v="1"/>
    <x v="0"/>
    <x v="0"/>
    <x v="0"/>
    <x v="0"/>
    <s v="ATENCIÓN AL CLIENTE, RECEPCIÓN"/>
    <m/>
    <m/>
    <m/>
    <m/>
    <m/>
    <s v="ADMINISTRACIÓN Y GESTIÓN"/>
    <m/>
    <m/>
    <m/>
    <m/>
    <m/>
    <n v="1"/>
    <x v="1"/>
    <x v="1"/>
    <x v="0"/>
    <x v="0"/>
    <x v="0"/>
    <s v="Total"/>
  </r>
  <r>
    <n v="173402"/>
    <x v="0"/>
    <x v="1"/>
    <s v="Fernando de la Mora"/>
    <n v="10919"/>
    <s v="ELABORACION DE PANIFICADOS"/>
    <s v="Industria"/>
    <s v="Manufactura"/>
    <s v="Pequeñas (11 a 30 personas ocupadas)"/>
    <n v="12062024"/>
    <n v="12"/>
    <s v="Junio"/>
    <s v="Año Resultado Final"/>
    <n v="11"/>
    <n v="20"/>
    <n v="12062024"/>
    <n v="12"/>
    <s v="Junio"/>
    <s v="Año Resultado Final"/>
    <n v="2000"/>
    <n v="23"/>
    <x v="2"/>
    <s v="ELABORACION DE PANIFICADOS"/>
    <s v="Elaboración de otros productos de panadería n.c.p."/>
    <s v="Único"/>
    <x v="0"/>
    <m/>
    <m/>
    <n v="9"/>
    <n v="9"/>
    <n v="6"/>
    <n v="3"/>
    <n v="28.761904761904738"/>
    <n v="14.380952380952369"/>
    <n v="0"/>
    <n v="0"/>
    <n v="14.380952380952369"/>
    <n v="0"/>
    <n v="19.17460317460316"/>
    <n v="0"/>
    <n v="0"/>
    <n v="0"/>
    <n v="9.5873015873015799"/>
    <n v="0"/>
    <n v="0"/>
    <n v="0"/>
    <n v="43.14285714285711"/>
    <n v="9"/>
    <n v="0"/>
    <n v="0"/>
    <n v="3"/>
    <n v="0"/>
    <n v="4"/>
    <n v="0"/>
    <n v="0"/>
    <n v="0"/>
    <n v="2"/>
    <n v="0"/>
    <n v="0"/>
    <n v="0"/>
    <n v="9"/>
    <x v="1"/>
    <s v="Decisión del directorio/propietarios de la empresa"/>
    <m/>
    <x v="1"/>
    <m/>
    <m/>
    <x v="1"/>
    <s v="Decisión del directorio/propietarios de la empresa"/>
    <m/>
    <x v="0"/>
    <m/>
    <m/>
    <x v="0"/>
    <m/>
    <m/>
    <x v="1"/>
    <m/>
    <n v="7512"/>
    <s v="PANADERO ELABORACION"/>
    <s v="Sí"/>
    <s v="No"/>
    <s v="Sí"/>
    <n v="5223"/>
    <s v="ATENCION AL CLIENTE"/>
    <s v="Sí"/>
    <s v="No"/>
    <s v="No"/>
    <m/>
    <m/>
    <m/>
    <m/>
    <m/>
    <m/>
    <m/>
    <m/>
    <m/>
    <m/>
    <m/>
    <m/>
    <m/>
    <m/>
    <m/>
    <m/>
    <m/>
    <m/>
    <m/>
    <m/>
    <m/>
    <m/>
    <m/>
    <m/>
    <m/>
    <m/>
    <m/>
    <m/>
    <m/>
    <m/>
    <m/>
    <m/>
    <m/>
    <m/>
    <m/>
    <m/>
    <m/>
    <m/>
    <m/>
    <x v="0"/>
    <x v="1"/>
    <x v="0"/>
    <x v="0"/>
    <x v="0"/>
    <x v="0"/>
    <x v="0"/>
    <x v="1"/>
    <x v="0"/>
    <x v="0"/>
    <x v="1"/>
    <x v="1"/>
    <x v="0"/>
    <m/>
    <m/>
    <m/>
    <s v="Redes sociales de la empresa (Facebook, Twitter, Instagram, etc)"/>
    <m/>
    <s v="Redes de profesionales o egresados"/>
    <s v="Recomendaciones de trabajadores de la empresa u otros actores"/>
    <m/>
    <m/>
    <m/>
    <s v="Contactos personales del empleador"/>
    <m/>
    <m/>
    <m/>
    <x v="0"/>
    <x v="0"/>
    <x v="0"/>
    <x v="1"/>
    <x v="0"/>
    <x v="2"/>
    <x v="0"/>
    <x v="2"/>
    <x v="1"/>
    <x v="1"/>
    <s v="Ninguna"/>
    <m/>
    <m/>
    <m/>
    <m/>
    <m/>
    <m/>
    <x v="1"/>
    <m/>
    <m/>
    <x v="1"/>
    <m/>
    <m/>
    <m/>
    <x v="1"/>
    <x v="1"/>
    <x v="1"/>
    <x v="1"/>
    <x v="1"/>
    <x v="1"/>
    <m/>
    <m/>
    <x v="1"/>
    <s v="Poco probable"/>
    <s v="Poco probable"/>
    <s v="Probable"/>
    <s v="Probable"/>
    <s v="Probable"/>
    <x v="0"/>
    <s v="elaborador de panificado"/>
    <n v="7512"/>
    <n v="2"/>
    <n v="0"/>
    <n v="3"/>
    <n v="0"/>
    <n v="0"/>
    <s v="atencion al cliente"/>
    <n v="5223"/>
    <n v="2"/>
    <n v="0"/>
    <n v="2"/>
    <n v="0"/>
    <n v="0"/>
    <s v="jefe de seccion"/>
    <n v="3122"/>
    <n v="1"/>
    <n v="0"/>
    <n v="0"/>
    <n v="0"/>
    <n v="0"/>
    <m/>
    <m/>
    <m/>
    <m/>
    <m/>
    <m/>
    <m/>
    <m/>
    <m/>
    <m/>
    <m/>
    <m/>
    <m/>
    <m/>
    <x v="0"/>
    <m/>
    <m/>
    <m/>
    <m/>
    <m/>
    <m/>
    <m/>
    <m/>
    <m/>
    <x v="0"/>
    <x v="0"/>
    <x v="0"/>
    <x v="0"/>
    <x v="1"/>
    <x v="1"/>
    <x v="0"/>
    <x v="0"/>
    <m/>
    <x v="0"/>
    <s v="CURSO DE PRODUCCION DE DULCES Y SALADOS"/>
    <s v="Panadería y confitería"/>
    <s v="JEFE DE SECCION"/>
    <n v="3122"/>
    <m/>
    <m/>
    <m/>
    <m/>
    <m/>
    <m/>
    <m/>
    <m/>
    <m/>
    <m/>
    <m/>
    <m/>
    <m/>
    <m/>
    <m/>
    <m/>
    <m/>
    <m/>
    <m/>
    <m/>
    <s v="No"/>
    <m/>
    <m/>
    <m/>
    <m/>
    <m/>
    <x v="0"/>
    <s v="Muy importante"/>
    <s v="Importante"/>
    <s v="Muy importante"/>
    <s v="Muy importante"/>
    <s v="Importante"/>
    <s v="Muy importante"/>
    <s v="Muy importante"/>
    <s v="Ninguna"/>
    <m/>
    <x v="2"/>
    <x v="2"/>
    <x v="0"/>
    <x v="1"/>
    <x v="2"/>
    <x v="0"/>
    <x v="0"/>
    <x v="0"/>
    <x v="0"/>
    <x v="0"/>
    <x v="0"/>
    <x v="0"/>
    <m/>
    <s v="Administrador/Contador"/>
    <m/>
    <n v="12"/>
    <n v="58"/>
    <s v="Completo"/>
    <m/>
    <m/>
    <m/>
    <m/>
    <m/>
    <m/>
    <m/>
    <s v="5 a 10 personas ocupadas"/>
    <s v="5 a 10 personas ocupadas"/>
    <x v="1"/>
    <s v="Manufactura"/>
    <x v="0"/>
    <x v="0"/>
    <x v="0"/>
    <x v="0"/>
    <x v="1"/>
    <x v="0"/>
    <x v="1"/>
    <x v="0"/>
    <x v="0"/>
    <x v="0"/>
    <x v="1"/>
    <x v="1"/>
    <x v="0"/>
    <x v="1"/>
    <x v="0"/>
    <x v="1"/>
    <x v="0"/>
    <x v="0"/>
    <x v="0"/>
    <x v="1"/>
    <x v="1"/>
    <x v="1"/>
    <x v="0"/>
    <x v="0"/>
    <x v="0"/>
    <x v="0"/>
    <x v="0"/>
    <s v="PANADERIA Y CONFITERIA"/>
    <m/>
    <m/>
    <m/>
    <m/>
    <m/>
    <s v="ALIMENTOS"/>
    <m/>
    <m/>
    <m/>
    <m/>
    <m/>
    <n v="4.7936507936507899"/>
    <x v="1"/>
    <x v="1"/>
    <x v="1"/>
    <x v="0"/>
    <x v="0"/>
    <s v="Total"/>
  </r>
  <r>
    <n v="173453"/>
    <x v="0"/>
    <x v="1"/>
    <s v="Fernando de la Mora"/>
    <n v="23109"/>
    <s v="FABRICACION DE VIDRIOS TEMPLADOS Y LAMINADOS"/>
    <s v="Industria"/>
    <s v="Manufactura"/>
    <s v="Grandes (con 51 o más personas ocupadas)"/>
    <n v="12062024"/>
    <n v="12"/>
    <s v="Junio"/>
    <s v="Año Resultado Final"/>
    <n v="13"/>
    <n v="37"/>
    <n v="31072024"/>
    <n v="31"/>
    <s v="Julio"/>
    <s v="Año Resultado Final"/>
    <n v="1976"/>
    <n v="47"/>
    <x v="1"/>
    <s v="FABRICACION DE PRODUCTOS DE VIDRIOS TEMPLADOS Y LAMINADOS"/>
    <s v="Fabricación de otros productos de vidrio n.c.p."/>
    <s v="Casa Matriz"/>
    <x v="1"/>
    <n v="4"/>
    <n v="1"/>
    <n v="396"/>
    <n v="270"/>
    <n v="227"/>
    <n v="43"/>
    <n v="227"/>
    <n v="43"/>
    <n v="0"/>
    <n v="0"/>
    <n v="0"/>
    <n v="0"/>
    <n v="216"/>
    <n v="0"/>
    <n v="0"/>
    <n v="0"/>
    <n v="44"/>
    <n v="0"/>
    <n v="10"/>
    <n v="0"/>
    <n v="270"/>
    <n v="270"/>
    <n v="0"/>
    <n v="0"/>
    <n v="0"/>
    <n v="0"/>
    <n v="216"/>
    <n v="0"/>
    <n v="0"/>
    <n v="0"/>
    <n v="44"/>
    <n v="0"/>
    <n v="10"/>
    <n v="0"/>
    <n v="270"/>
    <x v="1"/>
    <s v="Convenio con organizaciones públicas"/>
    <m/>
    <x v="0"/>
    <s v="Decisión del directorio/propietarios de la empresa"/>
    <m/>
    <x v="0"/>
    <m/>
    <m/>
    <x v="0"/>
    <m/>
    <m/>
    <x v="0"/>
    <m/>
    <m/>
    <x v="1"/>
    <m/>
    <n v="8181"/>
    <s v="OPERARIO DE PRODUCCION INDUSTRIAL"/>
    <s v="Sí"/>
    <s v="No"/>
    <s v="Sí"/>
    <n v="8332"/>
    <s v="CHOFER DE CAMION LIVIANO"/>
    <s v="Sí"/>
    <s v="No"/>
    <s v="Sí"/>
    <n v="4419"/>
    <s v="AUXILIAR ADMINISTRATIVO"/>
    <s v="Sí"/>
    <s v="No"/>
    <m/>
    <m/>
    <m/>
    <m/>
    <m/>
    <m/>
    <m/>
    <m/>
    <m/>
    <m/>
    <m/>
    <m/>
    <m/>
    <m/>
    <m/>
    <m/>
    <m/>
    <m/>
    <m/>
    <m/>
    <m/>
    <m/>
    <m/>
    <m/>
    <m/>
    <m/>
    <m/>
    <m/>
    <m/>
    <m/>
    <m/>
    <m/>
    <m/>
    <m/>
    <m/>
    <x v="0"/>
    <x v="0"/>
    <x v="1"/>
    <x v="0"/>
    <x v="0"/>
    <x v="0"/>
    <x v="0"/>
    <x v="1"/>
    <x v="1"/>
    <x v="0"/>
    <x v="0"/>
    <x v="0"/>
    <x v="0"/>
    <m/>
    <m/>
    <s v="Plataforma web privada gratuita (Bolsas de trabajo) (excluyendo redes sociales)"/>
    <s v="Redes sociales de la empresa (Facebook, Twitter, Instagram, etc)"/>
    <m/>
    <m/>
    <s v="Recomendaciones de trabajadores de la empresa u otros actores"/>
    <m/>
    <s v="Ferias de empleo"/>
    <s v="Avisos en las inmediaciones de la empresa"/>
    <s v="Contactos personales del empleador"/>
    <s v="Banco de currículos de la empresa"/>
    <m/>
    <m/>
    <x v="0"/>
    <x v="0"/>
    <x v="0"/>
    <x v="1"/>
    <x v="0"/>
    <x v="1"/>
    <x v="0"/>
    <x v="0"/>
    <x v="0"/>
    <x v="0"/>
    <s v="Ninguna"/>
    <m/>
    <m/>
    <m/>
    <m/>
    <m/>
    <m/>
    <x v="1"/>
    <m/>
    <m/>
    <x v="3"/>
    <s v="Transformación de competencia"/>
    <m/>
    <m/>
    <x v="1"/>
    <x v="1"/>
    <x v="1"/>
    <x v="1"/>
    <x v="0"/>
    <x v="0"/>
    <m/>
    <m/>
    <x v="2"/>
    <s v="Poco probable"/>
    <s v="Poco probable"/>
    <s v="Probable"/>
    <s v="Probable"/>
    <s v="Muy probable"/>
    <x v="2"/>
    <m/>
    <m/>
    <m/>
    <m/>
    <m/>
    <m/>
    <m/>
    <m/>
    <m/>
    <m/>
    <m/>
    <m/>
    <m/>
    <m/>
    <m/>
    <m/>
    <m/>
    <m/>
    <m/>
    <m/>
    <m/>
    <m/>
    <m/>
    <m/>
    <m/>
    <m/>
    <m/>
    <m/>
    <m/>
    <m/>
    <m/>
    <m/>
    <m/>
    <m/>
    <m/>
    <x v="0"/>
    <m/>
    <m/>
    <m/>
    <m/>
    <m/>
    <m/>
    <m/>
    <m/>
    <m/>
    <x v="0"/>
    <x v="0"/>
    <x v="0"/>
    <x v="0"/>
    <x v="1"/>
    <x v="1"/>
    <x v="0"/>
    <x v="0"/>
    <m/>
    <x v="0"/>
    <s v="UTILIZACION DE PUENTE GRUA"/>
    <s v="Operación y mantenimiento de maquinarias industriales"/>
    <s v="OPERADOR DE GRUA"/>
    <n v="8343"/>
    <s v="SEGURIDAD INDUSTRIAL"/>
    <s v="Seguridad industrial y salud ocupacional"/>
    <s v="OPERARIO GERENTES  PARA TODOS"/>
    <n v="1321"/>
    <s v="INFORMATICA"/>
    <s v="Operación básica de computadoras"/>
    <s v="AUXILIAR ADMINISTRATIVO"/>
    <n v="4419"/>
    <m/>
    <m/>
    <m/>
    <m/>
    <m/>
    <m/>
    <m/>
    <m/>
    <m/>
    <m/>
    <m/>
    <m/>
    <s v="Si"/>
    <s v="Si"/>
    <s v="No"/>
    <m/>
    <m/>
    <m/>
    <x v="0"/>
    <s v="Muy importante"/>
    <s v="Muy importante"/>
    <s v="Muy importante"/>
    <s v="Muy importante"/>
    <s v="Muy importante"/>
    <s v="Muy importante"/>
    <s v="Muy importante"/>
    <s v="Ninguna"/>
    <m/>
    <x v="2"/>
    <x v="0"/>
    <x v="2"/>
    <x v="1"/>
    <x v="0"/>
    <x v="1"/>
    <x v="0"/>
    <x v="0"/>
    <x v="0"/>
    <x v="0"/>
    <x v="0"/>
    <x v="0"/>
    <m/>
    <s v="Jefe / Encargado (no propietario)"/>
    <m/>
    <n v="8"/>
    <n v="9"/>
    <s v="Completo"/>
    <m/>
    <m/>
    <m/>
    <m/>
    <m/>
    <m/>
    <m/>
    <s v="51 y más personas ocupadas"/>
    <s v="51 y más personas ocupadas"/>
    <x v="1"/>
    <s v="Manufactura"/>
    <x v="0"/>
    <x v="0"/>
    <x v="0"/>
    <x v="1"/>
    <x v="0"/>
    <x v="0"/>
    <x v="0"/>
    <x v="1"/>
    <x v="0"/>
    <x v="0"/>
    <x v="1"/>
    <x v="0"/>
    <x v="0"/>
    <x v="0"/>
    <x v="0"/>
    <x v="0"/>
    <x v="0"/>
    <x v="0"/>
    <x v="1"/>
    <x v="1"/>
    <x v="0"/>
    <x v="0"/>
    <x v="0"/>
    <x v="0"/>
    <x v="0"/>
    <x v="1"/>
    <x v="0"/>
    <s v="USO Y REPARACIÓN DE MAQUINARIAS, HERRAMIENTAS Y EQUIPOS"/>
    <s v="SALUD Y SEGURIDAD OCUPACIONAL"/>
    <s v="OFIMATICA"/>
    <m/>
    <m/>
    <m/>
    <s v="USO Y REPARACIÓN DE MAQUINARIAS, HERRAMIENTAS Y EQUIPOS"/>
    <s v="SALUD Y SEGURIDAD OCUPACIONAL"/>
    <s v="TIC"/>
    <m/>
    <m/>
    <m/>
    <n v="1"/>
    <x v="1"/>
    <x v="1"/>
    <x v="0"/>
    <x v="0"/>
    <x v="0"/>
    <s v="Total"/>
  </r>
  <r>
    <n v="173534"/>
    <x v="0"/>
    <x v="1"/>
    <s v="Fernando de la Mora"/>
    <n v="77302"/>
    <s v="SERVICIO DE ALQUILER DE EQUIPOS DE CONSTRUCCION SIN OPERARIOS.-"/>
    <s v="Servicio"/>
    <s v="Servicios a las empresas"/>
    <s v="Pequeñas (11 a 30 personas ocupadas)"/>
    <n v="26062024"/>
    <n v="26"/>
    <s v="Junio"/>
    <s v="Año Resultado Final"/>
    <n v="9"/>
    <n v="40"/>
    <n v="26062024"/>
    <n v="26"/>
    <s v="Junio"/>
    <s v="Año Resultado Final"/>
    <n v="1996"/>
    <n v="27"/>
    <x v="2"/>
    <s v="SERVICIO DE ALQUILER DE MAQUINARIAS PARA LA CONSTRUCCION, SIN OPERARIOS"/>
    <s v="Alquiler y arrendamiento de maquinaria para la construcción sin operario"/>
    <s v="Único"/>
    <x v="0"/>
    <m/>
    <m/>
    <n v="15"/>
    <n v="15"/>
    <n v="11"/>
    <n v="4"/>
    <n v="53.137096774193523"/>
    <n v="19.322580645161281"/>
    <n v="0"/>
    <n v="0"/>
    <n v="0"/>
    <n v="0"/>
    <n v="19.322580645161281"/>
    <n v="0"/>
    <n v="24.153225806451601"/>
    <n v="0"/>
    <n v="14.491935483870961"/>
    <n v="9.6612903225806406"/>
    <n v="4.8306451612903203"/>
    <n v="0"/>
    <n v="72.459677419354804"/>
    <n v="15"/>
    <n v="0"/>
    <n v="0"/>
    <n v="0"/>
    <n v="0"/>
    <n v="4"/>
    <n v="0"/>
    <n v="5"/>
    <n v="0"/>
    <n v="3"/>
    <n v="2"/>
    <n v="1"/>
    <n v="0"/>
    <n v="15"/>
    <x v="0"/>
    <m/>
    <m/>
    <x v="1"/>
    <m/>
    <m/>
    <x v="0"/>
    <m/>
    <m/>
    <x v="0"/>
    <m/>
    <m/>
    <x v="0"/>
    <m/>
    <m/>
    <x v="1"/>
    <m/>
    <n v="7233"/>
    <s v="ENCARGADO DE TALLER DE MAQUINARIAS LIVIANAS"/>
    <s v="Sí"/>
    <s v="No"/>
    <s v="Sí"/>
    <n v="8342"/>
    <s v="OPERADOR DE MAQUINA PESADA (TRACTOR)"/>
    <s v="Sí"/>
    <s v="Sí"/>
    <s v="No"/>
    <m/>
    <m/>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s v="Capacitar a los trabajadores actuales para que puedan cumplir funciones que estaban asignadas a esa vacante"/>
    <m/>
    <m/>
    <m/>
    <m/>
    <m/>
    <m/>
    <m/>
    <m/>
    <m/>
    <x v="0"/>
    <x v="0"/>
    <x v="0"/>
    <x v="0"/>
    <x v="0"/>
    <x v="0"/>
    <x v="0"/>
    <x v="1"/>
    <x v="1"/>
    <x v="0"/>
    <x v="0"/>
    <x v="0"/>
    <x v="0"/>
    <m/>
    <m/>
    <m/>
    <s v="Redes sociales de la empresa (Facebook, Twitter, Instagram, etc)"/>
    <m/>
    <m/>
    <s v="Recomendaciones de trabajadores de la empresa u otros actores"/>
    <m/>
    <m/>
    <m/>
    <s v="Contactos personales del empleador"/>
    <m/>
    <m/>
    <m/>
    <x v="0"/>
    <x v="0"/>
    <x v="0"/>
    <x v="1"/>
    <x v="0"/>
    <x v="1"/>
    <x v="0"/>
    <x v="1"/>
    <x v="1"/>
    <x v="0"/>
    <s v="Ninguna"/>
    <m/>
    <m/>
    <m/>
    <m/>
    <m/>
    <m/>
    <x v="1"/>
    <m/>
    <s v="Ambos"/>
    <x v="1"/>
    <s v="Ambos"/>
    <m/>
    <m/>
    <x v="1"/>
    <x v="0"/>
    <x v="0"/>
    <x v="0"/>
    <x v="0"/>
    <x v="0"/>
    <m/>
    <m/>
    <x v="3"/>
    <s v="Muy probable"/>
    <s v="Poco probable"/>
    <s v="Probable"/>
    <s v="Muy probable"/>
    <s v="Muy probable"/>
    <x v="0"/>
    <s v="VENDEDOR EXTERNO DE SERVICIOS DE ALQUILER DE MAQUINARIAS PARA LA CONSTRUCCION"/>
    <n v="3322"/>
    <n v="1"/>
    <n v="0"/>
    <n v="0"/>
    <n v="0"/>
    <n v="0"/>
    <s v="VENDEDOR ONLINE DE SERVICIOS DE ALQUILER DE MAQUINARIAS PARA LA CONSTRUCCION"/>
    <n v="5244"/>
    <n v="1"/>
    <n v="0"/>
    <n v="0"/>
    <n v="0"/>
    <n v="0"/>
    <s v="AUXILIAR DE MARKETING"/>
    <n v="3339"/>
    <n v="1"/>
    <n v="0"/>
    <n v="0"/>
    <n v="0"/>
    <n v="0"/>
    <m/>
    <m/>
    <m/>
    <m/>
    <m/>
    <m/>
    <m/>
    <m/>
    <m/>
    <m/>
    <m/>
    <m/>
    <m/>
    <m/>
    <x v="0"/>
    <m/>
    <m/>
    <m/>
    <m/>
    <m/>
    <m/>
    <m/>
    <m/>
    <m/>
    <x v="0"/>
    <x v="0"/>
    <x v="1"/>
    <x v="0"/>
    <x v="1"/>
    <x v="1"/>
    <x v="0"/>
    <x v="0"/>
    <m/>
    <x v="0"/>
    <s v="REPARACION DE MAQUINARIAS LIVIANAS"/>
    <s v="Operación y mantenimiento de maquinarias de la construcción"/>
    <s v="TECNICOS DE MAQUINARIA LIVIANA"/>
    <n v="7233"/>
    <m/>
    <m/>
    <m/>
    <m/>
    <m/>
    <m/>
    <m/>
    <m/>
    <m/>
    <m/>
    <m/>
    <m/>
    <m/>
    <m/>
    <m/>
    <m/>
    <m/>
    <m/>
    <m/>
    <m/>
    <s v="No"/>
    <m/>
    <m/>
    <m/>
    <m/>
    <m/>
    <x v="0"/>
    <s v="Muy importante"/>
    <s v="Muy importante"/>
    <s v="Importante"/>
    <s v="Importante"/>
    <s v="Importante"/>
    <s v="Poco importante"/>
    <s v="Importante"/>
    <s v="Ninguna"/>
    <m/>
    <x v="2"/>
    <x v="2"/>
    <x v="0"/>
    <x v="0"/>
    <x v="2"/>
    <x v="2"/>
    <x v="0"/>
    <x v="0"/>
    <x v="0"/>
    <x v="0"/>
    <x v="0"/>
    <x v="0"/>
    <m/>
    <s v="Jefe / Encargado (no propietario)"/>
    <m/>
    <n v="10"/>
    <n v="19"/>
    <s v="Completo"/>
    <m/>
    <m/>
    <m/>
    <m/>
    <m/>
    <m/>
    <m/>
    <s v="11 a 30 personas ocupadas"/>
    <s v="11 a 30 personas ocupadas"/>
    <x v="0"/>
    <s v="Servicios a las empresas"/>
    <x v="0"/>
    <x v="0"/>
    <x v="0"/>
    <x v="0"/>
    <x v="0"/>
    <x v="0"/>
    <x v="1"/>
    <x v="1"/>
    <x v="0"/>
    <x v="0"/>
    <x v="1"/>
    <x v="1"/>
    <x v="0"/>
    <x v="1"/>
    <x v="0"/>
    <x v="0"/>
    <x v="0"/>
    <x v="0"/>
    <x v="0"/>
    <x v="1"/>
    <x v="0"/>
    <x v="1"/>
    <x v="0"/>
    <x v="0"/>
    <x v="1"/>
    <x v="0"/>
    <x v="0"/>
    <s v="USO Y REPARACIÓN DE MAQUINARIAS, HERRAMIENTAS Y EQUIPOS"/>
    <m/>
    <m/>
    <m/>
    <m/>
    <m/>
    <s v="USO Y REPARACIÓN DE MAQUINARIAS, HERRAMIENTAS Y EQUIPOS"/>
    <m/>
    <m/>
    <m/>
    <m/>
    <m/>
    <n v="4.8306451612903203"/>
    <x v="1"/>
    <x v="2"/>
    <x v="0"/>
    <x v="0"/>
    <x v="0"/>
    <s v="Total"/>
  </r>
  <r>
    <n v="173709"/>
    <x v="0"/>
    <x v="1"/>
    <s v="Villa Elisa"/>
    <n v="20931"/>
    <s v="FABRICACION DE PRODUCTOS DE LIMPIEZA"/>
    <s v="Industria"/>
    <s v="Manufactura"/>
    <s v="Pequeñas (11 a 30 personas ocupadas)"/>
    <n v="11072024"/>
    <n v="11"/>
    <s v="Julio"/>
    <s v="Año Resultado Final"/>
    <n v="14"/>
    <n v="31"/>
    <n v="11072024"/>
    <n v="11"/>
    <s v="Julio"/>
    <s v="Año Resultado Final"/>
    <n v="2009"/>
    <n v="14"/>
    <x v="0"/>
    <s v="FABRICACIÓN DE PRODUCTOS DE LIMPIEZA"/>
    <s v="Fabricación de jabones, detergentes y preparados de limpieza"/>
    <s v="Único"/>
    <x v="0"/>
    <m/>
    <m/>
    <n v="14"/>
    <n v="14"/>
    <n v="10"/>
    <n v="4"/>
    <n v="38.058252427184499"/>
    <n v="15.223300970873799"/>
    <n v="0"/>
    <n v="0"/>
    <n v="0"/>
    <n v="0"/>
    <n v="38.058252427184499"/>
    <n v="0"/>
    <n v="0"/>
    <n v="0"/>
    <n v="11.417475728155349"/>
    <n v="3.8058252427184498"/>
    <n v="0"/>
    <n v="0"/>
    <n v="53.2815533980583"/>
    <n v="14"/>
    <n v="0"/>
    <n v="0"/>
    <n v="0"/>
    <n v="0"/>
    <n v="10"/>
    <n v="0"/>
    <n v="0"/>
    <n v="0"/>
    <n v="3"/>
    <n v="1"/>
    <n v="0"/>
    <n v="0"/>
    <n v="14"/>
    <x v="0"/>
    <m/>
    <m/>
    <x v="1"/>
    <m/>
    <m/>
    <x v="1"/>
    <s v="Decisión del directorio/propietarios de la empresa"/>
    <m/>
    <x v="0"/>
    <m/>
    <m/>
    <x v="0"/>
    <m/>
    <m/>
    <x v="1"/>
    <m/>
    <n v="3322"/>
    <s v="VENDEDOR EXTERNO"/>
    <s v="No"/>
    <s v="Sí"/>
    <s v="No"/>
    <m/>
    <m/>
    <m/>
    <m/>
    <m/>
    <m/>
    <m/>
    <m/>
    <m/>
    <s v="Candidatos sin capacitación o habilidades técnicas necesarios"/>
    <m/>
    <m/>
    <m/>
    <m/>
    <m/>
    <m/>
    <m/>
    <m/>
    <m/>
    <m/>
    <m/>
    <m/>
    <m/>
    <m/>
    <m/>
    <m/>
    <m/>
    <m/>
    <m/>
    <m/>
    <m/>
    <m/>
    <m/>
    <m/>
    <s v="Capacitar a los trabajadores actuales para que puedan cumplir funciones que estaban asignadas a esa vacante"/>
    <m/>
    <m/>
    <m/>
    <m/>
    <m/>
    <m/>
    <m/>
    <m/>
    <m/>
    <x v="0"/>
    <x v="0"/>
    <x v="0"/>
    <x v="1"/>
    <x v="0"/>
    <x v="0"/>
    <x v="0"/>
    <x v="1"/>
    <x v="0"/>
    <x v="0"/>
    <x v="0"/>
    <x v="0"/>
    <x v="0"/>
    <m/>
    <m/>
    <m/>
    <s v="Redes sociales de la empresa (Facebook, Twitter, Instagram, etc)"/>
    <m/>
    <m/>
    <s v="Recomendaciones de trabajadores de la empresa u otros actores"/>
    <m/>
    <m/>
    <m/>
    <m/>
    <m/>
    <m/>
    <m/>
    <x v="0"/>
    <x v="0"/>
    <x v="0"/>
    <x v="1"/>
    <x v="0"/>
    <x v="0"/>
    <x v="0"/>
    <x v="1"/>
    <x v="0"/>
    <x v="2"/>
    <s v="Ninguna"/>
    <m/>
    <m/>
    <m/>
    <m/>
    <m/>
    <m/>
    <x v="2"/>
    <m/>
    <s v="Ambos"/>
    <x v="3"/>
    <m/>
    <m/>
    <m/>
    <x v="1"/>
    <x v="0"/>
    <x v="0"/>
    <x v="1"/>
    <x v="0"/>
    <x v="1"/>
    <m/>
    <m/>
    <x v="2"/>
    <s v="Probable"/>
    <s v="Poco probable"/>
    <s v="Probable"/>
    <s v="Probable"/>
    <s v="Probable"/>
    <x v="2"/>
    <m/>
    <m/>
    <m/>
    <m/>
    <m/>
    <m/>
    <m/>
    <m/>
    <m/>
    <m/>
    <m/>
    <m/>
    <m/>
    <m/>
    <m/>
    <m/>
    <m/>
    <m/>
    <m/>
    <m/>
    <m/>
    <m/>
    <m/>
    <m/>
    <m/>
    <m/>
    <m/>
    <m/>
    <m/>
    <m/>
    <m/>
    <m/>
    <m/>
    <m/>
    <m/>
    <x v="0"/>
    <m/>
    <m/>
    <m/>
    <m/>
    <m/>
    <m/>
    <m/>
    <m/>
    <m/>
    <x v="1"/>
    <x v="0"/>
    <x v="0"/>
    <x v="0"/>
    <x v="1"/>
    <x v="0"/>
    <x v="0"/>
    <x v="0"/>
    <m/>
    <x v="0"/>
    <s v="CAPACITACIÓN DE INTELIGENCIA ARTIFICIAL"/>
    <s v="Herramientas digitales para la gestión y productividad"/>
    <s v="ATENCIÓN AL CLIENTE"/>
    <n v="4226"/>
    <s v="VENTAS"/>
    <s v="Técnicas de ventas"/>
    <s v="VENTAS EXTERNAS"/>
    <n v="3322"/>
    <m/>
    <m/>
    <m/>
    <m/>
    <m/>
    <m/>
    <m/>
    <m/>
    <m/>
    <m/>
    <m/>
    <m/>
    <m/>
    <m/>
    <m/>
    <m/>
    <s v="Si"/>
    <s v="No"/>
    <m/>
    <m/>
    <m/>
    <m/>
    <x v="1"/>
    <s v="Importante"/>
    <s v="Importante"/>
    <s v="Importante"/>
    <s v="Poco importante"/>
    <s v="Importante"/>
    <s v="Importante"/>
    <s v="Importante"/>
    <s v="Ninguna"/>
    <m/>
    <x v="2"/>
    <x v="2"/>
    <x v="0"/>
    <x v="0"/>
    <x v="0"/>
    <x v="2"/>
    <x v="0"/>
    <x v="0"/>
    <x v="0"/>
    <x v="0"/>
    <x v="0"/>
    <x v="0"/>
    <m/>
    <s v="Administrador/Contador"/>
    <m/>
    <n v="21"/>
    <n v="13"/>
    <s v="Completo"/>
    <m/>
    <m/>
    <m/>
    <m/>
    <m/>
    <m/>
    <m/>
    <s v="11 a 30 personas ocupadas"/>
    <s v="11 a 30 personas ocupadas"/>
    <x v="1"/>
    <s v="Manufactura"/>
    <x v="0"/>
    <x v="0"/>
    <x v="1"/>
    <x v="0"/>
    <x v="0"/>
    <x v="0"/>
    <x v="0"/>
    <x v="0"/>
    <x v="0"/>
    <x v="0"/>
    <x v="1"/>
    <x v="0"/>
    <x v="0"/>
    <x v="0"/>
    <x v="0"/>
    <x v="0"/>
    <x v="0"/>
    <x v="0"/>
    <x v="0"/>
    <x v="1"/>
    <x v="1"/>
    <x v="0"/>
    <x v="0"/>
    <x v="0"/>
    <x v="0"/>
    <x v="0"/>
    <x v="0"/>
    <s v="HERRAMIENTAS DE ANÁLISIS DE DATOS"/>
    <s v="VENTA"/>
    <m/>
    <m/>
    <m/>
    <m/>
    <s v="TIC"/>
    <s v="ADMINISTRACIÓN Y GESTIÓN"/>
    <m/>
    <m/>
    <m/>
    <m/>
    <n v="3.8058252427184498"/>
    <x v="2"/>
    <x v="2"/>
    <x v="0"/>
    <x v="0"/>
    <x v="0"/>
    <s v="Total"/>
  </r>
  <r>
    <n v="173944"/>
    <x v="0"/>
    <x v="1"/>
    <s v="Fernando de la Mora"/>
    <n v="45203"/>
    <s v="SERVICIOS DE TALLERES DE CHAPERIA Y PINTURA"/>
    <s v="Comercio"/>
    <s v="Comercio"/>
    <s v="Micro (5 a 10 personas ocupadas)"/>
    <n v="18062024"/>
    <n v="18"/>
    <s v="Junio"/>
    <s v="Año Resultado Final"/>
    <n v="15"/>
    <n v="52"/>
    <n v="18062024"/>
    <n v="18"/>
    <s v="Junio"/>
    <s v="Año Resultado Final"/>
    <n v="2015"/>
    <n v="8"/>
    <x v="3"/>
    <s v="SERVICIOS TALLERES DE CHAPERIA Y PINTURA"/>
    <s v="Talleres de chapería y pintura"/>
    <s v="Único"/>
    <x v="0"/>
    <m/>
    <m/>
    <n v="5"/>
    <n v="5"/>
    <n v="4"/>
    <n v="1"/>
    <n v="33.137614678899077"/>
    <n v="8.2844036697247692"/>
    <n v="0"/>
    <n v="0"/>
    <n v="0"/>
    <n v="0"/>
    <n v="0"/>
    <n v="24.853211009174309"/>
    <n v="0"/>
    <n v="0"/>
    <n v="16.568807339449538"/>
    <n v="0"/>
    <n v="0"/>
    <n v="0"/>
    <n v="41.422018348623844"/>
    <n v="5"/>
    <n v="0"/>
    <n v="0"/>
    <n v="0"/>
    <n v="0"/>
    <n v="0"/>
    <n v="3"/>
    <n v="0"/>
    <n v="0"/>
    <n v="2"/>
    <n v="0"/>
    <n v="0"/>
    <n v="0"/>
    <n v="5"/>
    <x v="0"/>
    <m/>
    <m/>
    <x v="1"/>
    <m/>
    <m/>
    <x v="0"/>
    <m/>
    <m/>
    <x v="0"/>
    <m/>
    <m/>
    <x v="0"/>
    <m/>
    <m/>
    <x v="1"/>
    <m/>
    <n v="9122"/>
    <s v="ENCARGADO DE LAVADERO DE VEHICULOS LIVIANOS"/>
    <s v="No"/>
    <s v="Sí"/>
    <s v="Sí"/>
    <n v="7132"/>
    <s v="PREPARADOR DE VEHICULO LIVIANO (PREP. ANTES DE SER PINTADO)"/>
    <s v="Sí"/>
    <s v="No"/>
    <s v="Sí"/>
    <n v="7132"/>
    <s v="PULIDOR DE VEHICULOS LIVIANOS"/>
    <s v="Sí"/>
    <s v="No"/>
    <m/>
    <s v="Candidatos sin habilidades blandas o socioemocionales (proactividad, actitud de aprendizaje, compromiso, entre otros)"/>
    <m/>
    <m/>
    <m/>
    <m/>
    <m/>
    <m/>
    <m/>
    <m/>
    <m/>
    <m/>
    <m/>
    <m/>
    <m/>
    <m/>
    <m/>
    <m/>
    <m/>
    <m/>
    <m/>
    <m/>
    <m/>
    <m/>
    <s v="Aumentar la remuneración para hacer la vacante más atractiva"/>
    <m/>
    <m/>
    <m/>
    <m/>
    <m/>
    <m/>
    <s v="Aumentar los esfuerzos en el reclutamiento (más divulgación de la vacante, más bolsas de empleo)"/>
    <m/>
    <m/>
    <m/>
    <x v="0"/>
    <x v="0"/>
    <x v="0"/>
    <x v="1"/>
    <x v="0"/>
    <x v="0"/>
    <x v="0"/>
    <x v="0"/>
    <x v="0"/>
    <x v="0"/>
    <x v="0"/>
    <x v="1"/>
    <x v="0"/>
    <m/>
    <m/>
    <m/>
    <m/>
    <m/>
    <m/>
    <s v="Recomendaciones de trabajadores de la empresa u otros actores"/>
    <m/>
    <m/>
    <s v="Avisos en las inmediaciones de la empresa"/>
    <s v="Contactos personales del empleador"/>
    <m/>
    <m/>
    <m/>
    <x v="0"/>
    <x v="0"/>
    <x v="0"/>
    <x v="2"/>
    <x v="0"/>
    <x v="1"/>
    <x v="0"/>
    <x v="2"/>
    <x v="1"/>
    <x v="1"/>
    <s v="Ninguna"/>
    <m/>
    <m/>
    <m/>
    <m/>
    <m/>
    <m/>
    <x v="1"/>
    <m/>
    <m/>
    <x v="1"/>
    <m/>
    <m/>
    <m/>
    <x v="1"/>
    <x v="1"/>
    <x v="1"/>
    <x v="1"/>
    <x v="1"/>
    <x v="1"/>
    <m/>
    <m/>
    <x v="2"/>
    <s v="Probable"/>
    <s v="Poco probable"/>
    <s v="Poco probable"/>
    <s v="Poco probable"/>
    <s v="Muy probable"/>
    <x v="0"/>
    <s v="pintor de vehiculos livianos"/>
    <n v="7132"/>
    <n v="2"/>
    <n v="2"/>
    <n v="2"/>
    <n v="2"/>
    <n v="2"/>
    <s v="chapista de vehiculos livianos"/>
    <n v="7213"/>
    <n v="2"/>
    <n v="2"/>
    <n v="2"/>
    <n v="2"/>
    <n v="2"/>
    <s v="preparador de vehiculos livianos (encargado de preparar el vehiculo para que sea pintado )"/>
    <n v="7132"/>
    <n v="1"/>
    <n v="1"/>
    <n v="1"/>
    <n v="1"/>
    <n v="1"/>
    <m/>
    <m/>
    <m/>
    <m/>
    <m/>
    <m/>
    <m/>
    <m/>
    <m/>
    <m/>
    <m/>
    <m/>
    <m/>
    <m/>
    <x v="0"/>
    <m/>
    <m/>
    <m/>
    <m/>
    <m/>
    <m/>
    <m/>
    <m/>
    <m/>
    <x v="0"/>
    <x v="0"/>
    <x v="0"/>
    <x v="0"/>
    <x v="1"/>
    <x v="1"/>
    <x v="0"/>
    <x v="0"/>
    <m/>
    <x v="0"/>
    <s v="MEJORA EN LAS TECNICAS DE APLICACION DE PINTURAS"/>
    <s v="Mecánica del automóvil"/>
    <s v="PINTOR DE VEHICULOS LIVIANOS"/>
    <n v="7132"/>
    <s v="MEJORA EN LAS TECNICAS DE CHAPERIA Y USO DE NUEVAS HERRAMIENTAS"/>
    <s v="Mecánica del automóvil"/>
    <s v="CHAPISTA DE VEHICULOS LIVIANOS"/>
    <n v="7213"/>
    <m/>
    <m/>
    <m/>
    <m/>
    <m/>
    <m/>
    <m/>
    <m/>
    <m/>
    <m/>
    <m/>
    <m/>
    <m/>
    <m/>
    <m/>
    <m/>
    <s v="Si"/>
    <s v="No"/>
    <m/>
    <m/>
    <m/>
    <m/>
    <x v="0"/>
    <s v="Muy importante"/>
    <s v="Importante"/>
    <s v="Muy importante"/>
    <s v="Importante"/>
    <s v="Muy importante"/>
    <s v="Muy importante"/>
    <s v="Muy importante"/>
    <s v="Ninguna"/>
    <m/>
    <x v="2"/>
    <x v="1"/>
    <x v="0"/>
    <x v="0"/>
    <x v="1"/>
    <x v="2"/>
    <x v="0"/>
    <x v="0"/>
    <x v="0"/>
    <x v="0"/>
    <x v="0"/>
    <x v="0"/>
    <m/>
    <s v="Gerente / Directivo"/>
    <m/>
    <n v="20"/>
    <n v="23"/>
    <s v="Completo"/>
    <m/>
    <m/>
    <m/>
    <m/>
    <m/>
    <m/>
    <m/>
    <s v="5 a 10 personas ocupadas"/>
    <s v="5 a 10 personas ocupadas"/>
    <x v="2"/>
    <s v="Comercio"/>
    <x v="0"/>
    <x v="0"/>
    <x v="0"/>
    <x v="0"/>
    <x v="0"/>
    <x v="0"/>
    <x v="1"/>
    <x v="0"/>
    <x v="1"/>
    <x v="0"/>
    <x v="1"/>
    <x v="0"/>
    <x v="0"/>
    <x v="0"/>
    <x v="0"/>
    <x v="1"/>
    <x v="0"/>
    <x v="0"/>
    <x v="0"/>
    <x v="1"/>
    <x v="0"/>
    <x v="1"/>
    <x v="0"/>
    <x v="0"/>
    <x v="1"/>
    <x v="0"/>
    <x v="0"/>
    <s v="CHAPERIA Y PINTURA"/>
    <s v="CHAPERIA Y PINTURA"/>
    <m/>
    <m/>
    <m/>
    <m/>
    <s v="AUTOMOTORES"/>
    <s v="AUTOMOTORES"/>
    <m/>
    <m/>
    <m/>
    <m/>
    <n v="8.2844036697247692"/>
    <x v="2"/>
    <x v="2"/>
    <x v="1"/>
    <x v="0"/>
    <x v="0"/>
    <s v="Total"/>
  </r>
  <r>
    <n v="174020"/>
    <x v="0"/>
    <x v="1"/>
    <s v="Fernando de la Mora"/>
    <n v="49222"/>
    <s v="SERVICIOS DE TRANSPORTE ESCOLAR"/>
    <s v="Servicio"/>
    <s v="Transporte"/>
    <s v="Micro (5 a 10 personas ocupadas)"/>
    <n v="13062024"/>
    <n v="13"/>
    <s v="Junio"/>
    <s v="Año Resultado Final"/>
    <n v="10"/>
    <n v="52"/>
    <n v="19062024"/>
    <n v="19"/>
    <s v="Junio"/>
    <s v="Año Resultado Final"/>
    <n v="2017"/>
    <n v="6"/>
    <x v="3"/>
    <s v="TRANSPORTE ESCOLAR"/>
    <s v="Transporte en buses escolares"/>
    <s v="Único"/>
    <x v="0"/>
    <m/>
    <m/>
    <n v="7"/>
    <n v="7"/>
    <n v="4"/>
    <n v="3"/>
    <n v="13.57837837837836"/>
    <n v="10.18378378378377"/>
    <n v="0"/>
    <n v="0"/>
    <n v="0"/>
    <n v="0"/>
    <n v="16.972972972972951"/>
    <n v="0"/>
    <n v="0"/>
    <n v="0"/>
    <n v="6.7891891891891802"/>
    <n v="0"/>
    <n v="0"/>
    <n v="0"/>
    <n v="23.762162162162131"/>
    <n v="7"/>
    <n v="0"/>
    <n v="0"/>
    <n v="0"/>
    <n v="0"/>
    <n v="5"/>
    <n v="0"/>
    <n v="0"/>
    <n v="0"/>
    <n v="2"/>
    <n v="0"/>
    <n v="0"/>
    <n v="0"/>
    <n v="7"/>
    <x v="0"/>
    <m/>
    <m/>
    <x v="1"/>
    <m/>
    <m/>
    <x v="0"/>
    <m/>
    <m/>
    <x v="0"/>
    <m/>
    <m/>
    <x v="0"/>
    <m/>
    <m/>
    <x v="0"/>
    <m/>
    <m/>
    <m/>
    <m/>
    <m/>
    <m/>
    <m/>
    <m/>
    <m/>
    <m/>
    <m/>
    <m/>
    <m/>
    <m/>
    <m/>
    <m/>
    <m/>
    <m/>
    <m/>
    <m/>
    <m/>
    <m/>
    <m/>
    <m/>
    <m/>
    <m/>
    <m/>
    <m/>
    <m/>
    <m/>
    <m/>
    <m/>
    <m/>
    <m/>
    <m/>
    <m/>
    <m/>
    <m/>
    <m/>
    <m/>
    <m/>
    <m/>
    <m/>
    <m/>
    <m/>
    <m/>
    <m/>
    <m/>
    <m/>
    <m/>
    <x v="1"/>
    <x v="0"/>
    <x v="0"/>
    <x v="1"/>
    <x v="0"/>
    <x v="1"/>
    <x v="1"/>
    <x v="0"/>
    <x v="0"/>
    <x v="0"/>
    <x v="0"/>
    <x v="0"/>
    <x v="0"/>
    <m/>
    <m/>
    <m/>
    <m/>
    <m/>
    <m/>
    <s v="Recomendaciones de trabajadores de la empresa u otros actores"/>
    <m/>
    <m/>
    <m/>
    <m/>
    <m/>
    <m/>
    <m/>
    <x v="0"/>
    <x v="0"/>
    <x v="0"/>
    <x v="2"/>
    <x v="0"/>
    <x v="2"/>
    <x v="0"/>
    <x v="0"/>
    <x v="1"/>
    <x v="1"/>
    <s v="Ninguna"/>
    <m/>
    <m/>
    <m/>
    <m/>
    <m/>
    <m/>
    <x v="1"/>
    <m/>
    <m/>
    <x v="1"/>
    <m/>
    <m/>
    <m/>
    <x v="1"/>
    <x v="1"/>
    <x v="1"/>
    <x v="1"/>
    <x v="1"/>
    <x v="1"/>
    <m/>
    <m/>
    <x v="1"/>
    <s v="Poco probable"/>
    <s v="Poco probable"/>
    <s v="Poco probable"/>
    <s v="Poco probable"/>
    <s v="Poco probable"/>
    <x v="2"/>
    <m/>
    <m/>
    <m/>
    <m/>
    <m/>
    <m/>
    <m/>
    <m/>
    <m/>
    <m/>
    <m/>
    <m/>
    <m/>
    <m/>
    <m/>
    <m/>
    <m/>
    <m/>
    <m/>
    <m/>
    <m/>
    <m/>
    <m/>
    <m/>
    <m/>
    <m/>
    <m/>
    <m/>
    <m/>
    <m/>
    <m/>
    <m/>
    <m/>
    <m/>
    <m/>
    <x v="0"/>
    <m/>
    <m/>
    <m/>
    <m/>
    <m/>
    <m/>
    <m/>
    <m/>
    <m/>
    <x v="0"/>
    <x v="0"/>
    <x v="0"/>
    <x v="0"/>
    <x v="1"/>
    <x v="1"/>
    <x v="0"/>
    <x v="0"/>
    <m/>
    <x v="0"/>
    <s v="SOBRE INFORMATICA PARA HACER FACTURAS"/>
    <s v="Facturación electrónica"/>
    <s v="COBRADOR"/>
    <n v="4214"/>
    <m/>
    <m/>
    <m/>
    <m/>
    <m/>
    <m/>
    <m/>
    <m/>
    <m/>
    <m/>
    <m/>
    <m/>
    <m/>
    <m/>
    <m/>
    <m/>
    <m/>
    <m/>
    <m/>
    <m/>
    <s v="No"/>
    <m/>
    <m/>
    <m/>
    <m/>
    <m/>
    <x v="1"/>
    <s v="Importante"/>
    <s v="Importante"/>
    <s v="Importante"/>
    <s v="Muy importante"/>
    <s v="Importante"/>
    <s v="Importante"/>
    <s v="Muy importante"/>
    <s v="Ninguna"/>
    <m/>
    <x v="2"/>
    <x v="2"/>
    <x v="0"/>
    <x v="1"/>
    <x v="0"/>
    <x v="0"/>
    <x v="1"/>
    <x v="0"/>
    <x v="0"/>
    <x v="1"/>
    <x v="0"/>
    <x v="0"/>
    <m/>
    <s v="Gerente / Directivo"/>
    <m/>
    <n v="13"/>
    <n v="25"/>
    <s v="Completo"/>
    <m/>
    <m/>
    <m/>
    <m/>
    <m/>
    <m/>
    <m/>
    <s v="5 a 10 personas ocupadas"/>
    <s v="5 a 10 personas ocupadas"/>
    <x v="0"/>
    <s v="Transporte"/>
    <x v="0"/>
    <x v="0"/>
    <x v="0"/>
    <x v="0"/>
    <x v="0"/>
    <x v="0"/>
    <x v="0"/>
    <x v="0"/>
    <x v="0"/>
    <x v="0"/>
    <x v="1"/>
    <x v="0"/>
    <x v="0"/>
    <x v="0"/>
    <x v="0"/>
    <x v="0"/>
    <x v="0"/>
    <x v="0"/>
    <x v="0"/>
    <x v="1"/>
    <x v="0"/>
    <x v="0"/>
    <x v="0"/>
    <x v="0"/>
    <x v="0"/>
    <x v="0"/>
    <x v="0"/>
    <s v="USO DE SISTEMAS Y SOFTWARE ESPECIALIZADOS"/>
    <m/>
    <m/>
    <m/>
    <m/>
    <m/>
    <s v="TIC"/>
    <m/>
    <m/>
    <m/>
    <m/>
    <m/>
    <n v="3.3945945945945901"/>
    <x v="0"/>
    <x v="0"/>
    <x v="1"/>
    <x v="0"/>
    <x v="0"/>
    <s v="Total"/>
  </r>
  <r>
    <n v="174124"/>
    <x v="0"/>
    <x v="1"/>
    <s v="Fernando de la Mora"/>
    <n v="68100"/>
    <s v="SERVICIOS DE ARRENDAMIENTO DE INMUEBLES"/>
    <s v="Servicio"/>
    <s v="Servicios inmobiliarios"/>
    <s v="Micro (5 a 10 personas ocupadas)"/>
    <n v="17062024"/>
    <n v="17"/>
    <s v="Junio"/>
    <s v="Año Resultado Final"/>
    <n v="13"/>
    <n v="57"/>
    <n v="17062024"/>
    <n v="17"/>
    <s v="Junio"/>
    <s v="Año Resultado Final"/>
    <n v="1990"/>
    <n v="33"/>
    <x v="1"/>
    <s v="SERVICIO DE ARRENDAMIENTO DE INMUEBLES"/>
    <s v="Actividades inmobiliarias realizadas con bienes propios o arrendados"/>
    <s v="Único"/>
    <x v="0"/>
    <m/>
    <m/>
    <n v="8"/>
    <n v="8"/>
    <n v="1"/>
    <n v="7"/>
    <n v="3.3945945945945901"/>
    <n v="23.762162162162131"/>
    <n v="0"/>
    <n v="0"/>
    <n v="0"/>
    <n v="0"/>
    <n v="23.762162162162131"/>
    <n v="0"/>
    <n v="0"/>
    <n v="0"/>
    <n v="3.3945945945945901"/>
    <n v="0"/>
    <n v="0"/>
    <n v="0"/>
    <n v="27.156756756756721"/>
    <n v="8"/>
    <n v="0"/>
    <n v="0"/>
    <n v="0"/>
    <n v="0"/>
    <n v="7"/>
    <n v="0"/>
    <n v="0"/>
    <n v="0"/>
    <n v="1"/>
    <n v="0"/>
    <n v="0"/>
    <n v="0"/>
    <n v="8"/>
    <x v="0"/>
    <m/>
    <m/>
    <x v="1"/>
    <m/>
    <m/>
    <x v="0"/>
    <m/>
    <m/>
    <x v="0"/>
    <m/>
    <m/>
    <x v="0"/>
    <m/>
    <m/>
    <x v="0"/>
    <m/>
    <m/>
    <m/>
    <m/>
    <m/>
    <m/>
    <m/>
    <m/>
    <m/>
    <m/>
    <m/>
    <m/>
    <m/>
    <m/>
    <m/>
    <m/>
    <m/>
    <m/>
    <m/>
    <m/>
    <m/>
    <m/>
    <m/>
    <m/>
    <m/>
    <m/>
    <m/>
    <m/>
    <m/>
    <m/>
    <m/>
    <m/>
    <m/>
    <m/>
    <m/>
    <m/>
    <m/>
    <m/>
    <m/>
    <m/>
    <m/>
    <m/>
    <m/>
    <m/>
    <m/>
    <m/>
    <m/>
    <m/>
    <m/>
    <m/>
    <x v="1"/>
    <x v="0"/>
    <x v="0"/>
    <x v="0"/>
    <x v="1"/>
    <x v="0"/>
    <x v="0"/>
    <x v="1"/>
    <x v="0"/>
    <x v="0"/>
    <x v="0"/>
    <x v="1"/>
    <x v="0"/>
    <m/>
    <m/>
    <m/>
    <m/>
    <m/>
    <m/>
    <s v="Recomendaciones de trabajadores de la empresa u otros actores"/>
    <m/>
    <m/>
    <m/>
    <s v="Contactos personales del empleador"/>
    <m/>
    <m/>
    <m/>
    <x v="0"/>
    <x v="0"/>
    <x v="0"/>
    <x v="2"/>
    <x v="0"/>
    <x v="2"/>
    <x v="0"/>
    <x v="2"/>
    <x v="1"/>
    <x v="1"/>
    <s v="Ninguna"/>
    <m/>
    <m/>
    <m/>
    <m/>
    <m/>
    <m/>
    <x v="1"/>
    <m/>
    <m/>
    <x v="1"/>
    <m/>
    <m/>
    <m/>
    <x v="1"/>
    <x v="1"/>
    <x v="1"/>
    <x v="1"/>
    <x v="1"/>
    <x v="1"/>
    <m/>
    <m/>
    <x v="2"/>
    <s v="Poco probable"/>
    <s v="Poco probable"/>
    <s v="Poco probable"/>
    <s v="Poco probable"/>
    <s v="Probable"/>
    <x v="1"/>
    <m/>
    <m/>
    <m/>
    <m/>
    <m/>
    <m/>
    <m/>
    <m/>
    <m/>
    <m/>
    <m/>
    <m/>
    <m/>
    <m/>
    <m/>
    <m/>
    <m/>
    <m/>
    <m/>
    <m/>
    <m/>
    <m/>
    <m/>
    <m/>
    <m/>
    <m/>
    <m/>
    <m/>
    <m/>
    <m/>
    <m/>
    <m/>
    <m/>
    <m/>
    <m/>
    <x v="0"/>
    <m/>
    <m/>
    <m/>
    <m/>
    <m/>
    <m/>
    <m/>
    <m/>
    <m/>
    <x v="0"/>
    <x v="0"/>
    <x v="0"/>
    <x v="0"/>
    <x v="1"/>
    <x v="1"/>
    <x v="0"/>
    <x v="0"/>
    <m/>
    <x v="0"/>
    <s v="HABILIDADES EN ATENCION AL CLIENTE"/>
    <s v="Técnicas de recepción y atención al cliente"/>
    <s v="RECEPCIONISTA DE HOTEL"/>
    <n v="4224"/>
    <s v="MANEJO DE EXCEL AVANZADO"/>
    <s v="Microsoft Excel básico y avanzado"/>
    <s v="AUXILIAR ADMINISTRATIVO"/>
    <n v="4419"/>
    <m/>
    <m/>
    <m/>
    <m/>
    <m/>
    <m/>
    <m/>
    <m/>
    <m/>
    <m/>
    <m/>
    <m/>
    <m/>
    <m/>
    <m/>
    <m/>
    <s v="Si"/>
    <s v="No"/>
    <m/>
    <m/>
    <m/>
    <m/>
    <x v="0"/>
    <s v="Importante"/>
    <s v="Importante"/>
    <s v="Importante"/>
    <s v="Importante"/>
    <s v="Importante"/>
    <s v="Importante"/>
    <s v="Importante"/>
    <s v="Ninguna"/>
    <m/>
    <x v="2"/>
    <x v="2"/>
    <x v="0"/>
    <x v="0"/>
    <x v="0"/>
    <x v="2"/>
    <x v="1"/>
    <x v="1"/>
    <x v="0"/>
    <x v="1"/>
    <x v="0"/>
    <x v="0"/>
    <m/>
    <s v="Administrador/Contador"/>
    <m/>
    <n v="14"/>
    <n v="31"/>
    <s v="Completo"/>
    <m/>
    <m/>
    <m/>
    <m/>
    <m/>
    <m/>
    <m/>
    <s v="5 a 10 personas ocupadas"/>
    <s v="5 a 10 personas ocupadas"/>
    <x v="0"/>
    <s v="Servicios inmobiliarios"/>
    <x v="0"/>
    <x v="0"/>
    <x v="0"/>
    <x v="0"/>
    <x v="0"/>
    <x v="0"/>
    <x v="0"/>
    <x v="0"/>
    <x v="0"/>
    <x v="0"/>
    <x v="1"/>
    <x v="0"/>
    <x v="0"/>
    <x v="0"/>
    <x v="0"/>
    <x v="0"/>
    <x v="0"/>
    <x v="0"/>
    <x v="0"/>
    <x v="1"/>
    <x v="0"/>
    <x v="0"/>
    <x v="0"/>
    <x v="0"/>
    <x v="0"/>
    <x v="0"/>
    <x v="0"/>
    <s v="ATENCIÓN AL CLIENTE, RECEPCIÓN"/>
    <s v="OFIMATICA"/>
    <m/>
    <m/>
    <m/>
    <m/>
    <s v="ADMINISTRACIÓN Y GESTIÓN"/>
    <s v="TIC"/>
    <m/>
    <m/>
    <m/>
    <m/>
    <n v="3.3945945945945901"/>
    <x v="0"/>
    <x v="0"/>
    <x v="1"/>
    <x v="0"/>
    <x v="0"/>
    <s v="Total"/>
  </r>
  <r>
    <n v="174180"/>
    <x v="0"/>
    <x v="1"/>
    <s v="Fernando de la Mora"/>
    <n v="74903"/>
    <s v="SERVICIO DE CONSULTORA AMBIENTAL"/>
    <s v="Servicio"/>
    <s v="Servicios a las empresas"/>
    <s v="Micro (5 a 10 personas ocupadas)"/>
    <n v="17062024"/>
    <n v="17"/>
    <s v="Junio"/>
    <s v="Año Resultado Final"/>
    <n v="14"/>
    <n v="24"/>
    <n v="18062024"/>
    <n v="18"/>
    <s v="Junio"/>
    <s v="Año Resultado Final"/>
    <n v="1995"/>
    <n v="28"/>
    <x v="2"/>
    <s v="SERVICIOS DE CONSULTORIA AMBIENTAL"/>
    <s v="Actividades de servicios de consultoría ambiental"/>
    <s v="Único"/>
    <x v="0"/>
    <m/>
    <m/>
    <n v="5"/>
    <n v="5"/>
    <n v="3"/>
    <n v="2"/>
    <n v="10.18378378378377"/>
    <n v="6.7891891891891802"/>
    <n v="0"/>
    <n v="0"/>
    <n v="0"/>
    <n v="0"/>
    <n v="0"/>
    <n v="0"/>
    <n v="0"/>
    <n v="0"/>
    <n v="6.7891891891891802"/>
    <n v="0"/>
    <n v="6.7891891891891802"/>
    <n v="3.3945945945945901"/>
    <n v="16.972972972972951"/>
    <n v="5"/>
    <n v="0"/>
    <n v="0"/>
    <n v="0"/>
    <n v="0"/>
    <n v="0"/>
    <n v="0"/>
    <n v="0"/>
    <n v="0"/>
    <n v="2"/>
    <n v="0"/>
    <n v="2"/>
    <n v="1"/>
    <n v="5"/>
    <x v="1"/>
    <s v="Decisión del directorio/propietarios de la empresa"/>
    <m/>
    <x v="0"/>
    <s v="Decisión del directorio/propietarios de la empresa"/>
    <m/>
    <x v="0"/>
    <m/>
    <m/>
    <x v="0"/>
    <m/>
    <m/>
    <x v="0"/>
    <m/>
    <m/>
    <x v="1"/>
    <m/>
    <n v="2133"/>
    <s v="ASESOR TECNICO AMBIENTAL"/>
    <s v="Sí"/>
    <s v="No"/>
    <s v="Sí"/>
    <n v="2165"/>
    <s v="CARTOGRAFO"/>
    <s v="Sí"/>
    <s v="No"/>
    <s v="No"/>
    <m/>
    <m/>
    <m/>
    <m/>
    <m/>
    <m/>
    <m/>
    <m/>
    <m/>
    <m/>
    <m/>
    <m/>
    <m/>
    <m/>
    <m/>
    <m/>
    <m/>
    <m/>
    <m/>
    <m/>
    <m/>
    <m/>
    <m/>
    <m/>
    <m/>
    <m/>
    <m/>
    <m/>
    <m/>
    <m/>
    <m/>
    <m/>
    <m/>
    <m/>
    <m/>
    <m/>
    <m/>
    <m/>
    <m/>
    <x v="1"/>
    <x v="0"/>
    <x v="0"/>
    <x v="0"/>
    <x v="1"/>
    <x v="0"/>
    <x v="0"/>
    <x v="1"/>
    <x v="1"/>
    <x v="0"/>
    <x v="1"/>
    <x v="0"/>
    <x v="0"/>
    <m/>
    <m/>
    <m/>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1"/>
    <x v="0"/>
    <x v="0"/>
    <x v="0"/>
    <x v="0"/>
    <x v="2"/>
    <x v="2"/>
    <s v="Ninguna"/>
    <m/>
    <m/>
    <m/>
    <m/>
    <m/>
    <m/>
    <x v="3"/>
    <m/>
    <m/>
    <x v="1"/>
    <m/>
    <m/>
    <m/>
    <x v="0"/>
    <x v="0"/>
    <x v="0"/>
    <x v="0"/>
    <x v="1"/>
    <x v="1"/>
    <m/>
    <m/>
    <x v="2"/>
    <s v="Muy probable"/>
    <s v="Poco probable"/>
    <s v="Poco probable"/>
    <s v="Probable"/>
    <s v="Probable"/>
    <x v="0"/>
    <s v="asesor tecnico ambiental"/>
    <n v="2133"/>
    <n v="1"/>
    <n v="1"/>
    <n v="1"/>
    <n v="1"/>
    <n v="1"/>
    <s v="gerente gral"/>
    <n v="1120"/>
    <n v="1"/>
    <n v="0"/>
    <n v="0"/>
    <n v="0"/>
    <n v="0"/>
    <m/>
    <m/>
    <m/>
    <m/>
    <m/>
    <m/>
    <m/>
    <m/>
    <m/>
    <m/>
    <m/>
    <m/>
    <m/>
    <m/>
    <m/>
    <m/>
    <m/>
    <m/>
    <m/>
    <m/>
    <m/>
    <x v="0"/>
    <m/>
    <m/>
    <m/>
    <m/>
    <m/>
    <m/>
    <m/>
    <m/>
    <m/>
    <x v="0"/>
    <x v="0"/>
    <x v="0"/>
    <x v="0"/>
    <x v="1"/>
    <x v="1"/>
    <x v="0"/>
    <x v="0"/>
    <m/>
    <x v="0"/>
    <s v="MANEJO DE PROGRAMA INFORMATICO"/>
    <s v="Herramientas digitales para la gestión y productividad"/>
    <s v="ASESOR TECNICO AMBIENTAL"/>
    <n v="2133"/>
    <m/>
    <m/>
    <m/>
    <m/>
    <m/>
    <m/>
    <m/>
    <m/>
    <m/>
    <m/>
    <m/>
    <m/>
    <m/>
    <m/>
    <m/>
    <m/>
    <m/>
    <m/>
    <m/>
    <m/>
    <s v="No"/>
    <m/>
    <m/>
    <m/>
    <m/>
    <m/>
    <x v="3"/>
    <s v="Muy importante"/>
    <s v="Muy importante"/>
    <s v="Muy importante"/>
    <s v="Muy importante"/>
    <s v="Muy importante"/>
    <s v="Muy importante"/>
    <s v="Muy importante"/>
    <s v="Ninguna"/>
    <m/>
    <x v="0"/>
    <x v="1"/>
    <x v="1"/>
    <x v="0"/>
    <x v="0"/>
    <x v="0"/>
    <x v="0"/>
    <x v="0"/>
    <x v="0"/>
    <x v="0"/>
    <x v="0"/>
    <x v="0"/>
    <m/>
    <s v="Gerente / Directivo"/>
    <m/>
    <n v="11"/>
    <n v="24"/>
    <s v="Completo"/>
    <m/>
    <m/>
    <m/>
    <m/>
    <m/>
    <m/>
    <m/>
    <s v="5 a 10 personas ocupadas"/>
    <s v="5 a 10 personas ocupadas"/>
    <x v="0"/>
    <s v="Servicios a las empresas"/>
    <x v="0"/>
    <x v="1"/>
    <x v="0"/>
    <x v="0"/>
    <x v="0"/>
    <x v="0"/>
    <x v="0"/>
    <x v="0"/>
    <x v="0"/>
    <x v="1"/>
    <x v="0"/>
    <x v="0"/>
    <x v="0"/>
    <x v="0"/>
    <x v="0"/>
    <x v="0"/>
    <x v="0"/>
    <x v="0"/>
    <x v="0"/>
    <x v="0"/>
    <x v="0"/>
    <x v="1"/>
    <x v="0"/>
    <x v="0"/>
    <x v="0"/>
    <x v="0"/>
    <x v="0"/>
    <s v="OFIMATICA"/>
    <m/>
    <m/>
    <m/>
    <m/>
    <m/>
    <s v="TIC"/>
    <m/>
    <m/>
    <m/>
    <m/>
    <m/>
    <n v="3.3945945945945901"/>
    <x v="1"/>
    <x v="1"/>
    <x v="0"/>
    <x v="0"/>
    <x v="0"/>
    <s v="Total"/>
  </r>
  <r>
    <n v="174421"/>
    <x v="0"/>
    <x v="1"/>
    <s v="Fernando de la Mora"/>
    <n v="25920"/>
    <s v="SERVICIO DE CORTE Y PLEGADO DE CHAPAS"/>
    <s v="Industria"/>
    <s v="Manufactura"/>
    <s v="Micro (5 a 10 personas ocupadas)"/>
    <n v="18072024"/>
    <n v="18"/>
    <s v="Julio"/>
    <s v="Año Resultado Final"/>
    <n v="11"/>
    <n v="11"/>
    <n v="26072024"/>
    <n v="26"/>
    <s v="Julio"/>
    <s v="Año Resultado Final"/>
    <n v="1996"/>
    <n v="27"/>
    <x v="2"/>
    <s v="SERVICIO DE METALURGICA ( corte y plegado de chapas )"/>
    <s v="Mecanizado; tratamiento y revestimiento de metales"/>
    <s v="Único"/>
    <x v="0"/>
    <m/>
    <m/>
    <n v="6"/>
    <n v="6"/>
    <n v="5"/>
    <n v="1"/>
    <n v="23.968253968253951"/>
    <n v="4.7936507936507899"/>
    <n v="0"/>
    <n v="0"/>
    <n v="0"/>
    <n v="0"/>
    <n v="23.968253968253951"/>
    <n v="0"/>
    <n v="0"/>
    <n v="0"/>
    <n v="4.7936507936507899"/>
    <n v="0"/>
    <n v="0"/>
    <n v="0"/>
    <n v="28.761904761904738"/>
    <n v="6"/>
    <n v="0"/>
    <n v="0"/>
    <n v="0"/>
    <n v="0"/>
    <n v="5"/>
    <n v="0"/>
    <n v="0"/>
    <n v="0"/>
    <n v="1"/>
    <n v="0"/>
    <n v="0"/>
    <n v="0"/>
    <n v="6"/>
    <x v="0"/>
    <m/>
    <m/>
    <x v="1"/>
    <m/>
    <m/>
    <x v="0"/>
    <m/>
    <m/>
    <x v="0"/>
    <m/>
    <m/>
    <x v="0"/>
    <m/>
    <m/>
    <x v="0"/>
    <m/>
    <m/>
    <m/>
    <m/>
    <m/>
    <m/>
    <m/>
    <m/>
    <m/>
    <m/>
    <m/>
    <m/>
    <m/>
    <m/>
    <m/>
    <m/>
    <m/>
    <m/>
    <m/>
    <m/>
    <m/>
    <m/>
    <m/>
    <m/>
    <m/>
    <m/>
    <m/>
    <m/>
    <m/>
    <m/>
    <m/>
    <m/>
    <m/>
    <m/>
    <m/>
    <m/>
    <m/>
    <m/>
    <m/>
    <m/>
    <m/>
    <m/>
    <m/>
    <m/>
    <m/>
    <m/>
    <m/>
    <m/>
    <m/>
    <m/>
    <x v="0"/>
    <x v="0"/>
    <x v="0"/>
    <x v="0"/>
    <x v="0"/>
    <x v="1"/>
    <x v="0"/>
    <x v="0"/>
    <x v="0"/>
    <x v="0"/>
    <x v="0"/>
    <x v="1"/>
    <x v="0"/>
    <m/>
    <s v="Anuncio en un medio de prensa impreso"/>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s v="Avisos en las inmediaciones de la empresa"/>
    <s v="Contactos personales del empleador"/>
    <m/>
    <m/>
    <m/>
    <x v="0"/>
    <x v="0"/>
    <x v="0"/>
    <x v="1"/>
    <x v="0"/>
    <x v="0"/>
    <x v="0"/>
    <x v="2"/>
    <x v="0"/>
    <x v="0"/>
    <s v="Ninguna"/>
    <m/>
    <m/>
    <m/>
    <m/>
    <m/>
    <m/>
    <x v="0"/>
    <m/>
    <m/>
    <x v="2"/>
    <s v="Ambos"/>
    <m/>
    <m/>
    <x v="0"/>
    <x v="0"/>
    <x v="0"/>
    <x v="0"/>
    <x v="0"/>
    <x v="0"/>
    <m/>
    <m/>
    <x v="2"/>
    <s v="Probable"/>
    <s v="Poco probable"/>
    <s v="Probable"/>
    <s v="Probable"/>
    <s v="Probable"/>
    <x v="0"/>
    <s v="operario plegador"/>
    <n v="8122"/>
    <n v="2"/>
    <n v="2"/>
    <n v="2"/>
    <n v="2"/>
    <n v="2"/>
    <s v="pintor de buses"/>
    <n v="7132"/>
    <n v="0"/>
    <n v="1"/>
    <n v="0"/>
    <n v="0"/>
    <n v="0"/>
    <s v="chapista de buses"/>
    <n v="7213"/>
    <n v="0"/>
    <n v="2"/>
    <n v="0"/>
    <n v="0"/>
    <n v="0"/>
    <s v="preparador de buses (para pintado)"/>
    <n v="7132"/>
    <n v="0"/>
    <n v="3"/>
    <n v="0"/>
    <n v="0"/>
    <n v="0"/>
    <m/>
    <m/>
    <m/>
    <m/>
    <m/>
    <m/>
    <m/>
    <x v="0"/>
    <m/>
    <m/>
    <m/>
    <m/>
    <m/>
    <m/>
    <m/>
    <m/>
    <m/>
    <x v="0"/>
    <x v="0"/>
    <x v="0"/>
    <x v="0"/>
    <x v="1"/>
    <x v="1"/>
    <x v="0"/>
    <x v="0"/>
    <m/>
    <x v="0"/>
    <s v="MEJORA DE HABILIDADES DE CHAPERIA"/>
    <s v="Mecánica del automóvil"/>
    <s v="CHAPISTA DE BUSES"/>
    <n v="7213"/>
    <s v="MEJORA DE HABILIDADES DE PINTURA DE BUSES"/>
    <s v="Mecánica del automóvil"/>
    <s v="PINTOR DE BUSES"/>
    <n v="7132"/>
    <s v="MEJORA DE HABILIDADES EN EL USO DE LA MAQUINARIA DE PLEGADO (PLEGADORA)"/>
    <s v="Operación y mantenimiento de maquinarias industriales"/>
    <s v="OPERARIO PLEGADOR"/>
    <n v="8122"/>
    <s v="EXCEL AVANZADO"/>
    <s v="Microsoft Excel básico y avanzado"/>
    <s v="AUXILIAR ADMINISTRATIVO"/>
    <n v="4419"/>
    <m/>
    <m/>
    <m/>
    <m/>
    <m/>
    <m/>
    <m/>
    <m/>
    <s v="Si"/>
    <s v="Si"/>
    <s v="Si"/>
    <s v="No"/>
    <m/>
    <m/>
    <x v="1"/>
    <s v="Muy importante"/>
    <s v="Muy importante"/>
    <s v="Muy importante"/>
    <s v="Muy importante"/>
    <s v="Muy importante"/>
    <s v="Muy importante"/>
    <s v="Muy importante"/>
    <s v="Ninguna"/>
    <m/>
    <x v="2"/>
    <x v="1"/>
    <x v="0"/>
    <x v="0"/>
    <x v="0"/>
    <x v="0"/>
    <x v="0"/>
    <x v="0"/>
    <x v="0"/>
    <x v="0"/>
    <x v="0"/>
    <x v="0"/>
    <m/>
    <s v="Gerente / Directivo"/>
    <m/>
    <n v="7"/>
    <n v="41"/>
    <s v="Completo"/>
    <m/>
    <m/>
    <m/>
    <m/>
    <m/>
    <m/>
    <m/>
    <s v="5 a 10 personas ocupadas"/>
    <s v="5 a 10 personas ocupadas"/>
    <x v="1"/>
    <s v="Manufactura"/>
    <x v="0"/>
    <x v="0"/>
    <x v="0"/>
    <x v="0"/>
    <x v="0"/>
    <x v="0"/>
    <x v="0"/>
    <x v="0"/>
    <x v="0"/>
    <x v="0"/>
    <x v="1"/>
    <x v="0"/>
    <x v="0"/>
    <x v="0"/>
    <x v="0"/>
    <x v="1"/>
    <x v="1"/>
    <x v="0"/>
    <x v="0"/>
    <x v="1"/>
    <x v="0"/>
    <x v="0"/>
    <x v="0"/>
    <x v="0"/>
    <x v="1"/>
    <x v="1"/>
    <x v="0"/>
    <s v="CHAPERIA Y PINTURA"/>
    <s v="CHAPERIA Y PINTURA"/>
    <s v="MECANICA Y METALES"/>
    <s v="OFIMATICA"/>
    <m/>
    <m/>
    <s v="AUTOMOTORES"/>
    <s v="AUTOMOTORES"/>
    <s v="MECANICA Y METALES"/>
    <s v="TIC"/>
    <m/>
    <m/>
    <n v="4.7936507936507899"/>
    <x v="0"/>
    <x v="0"/>
    <x v="0"/>
    <x v="0"/>
    <x v="0"/>
    <s v="Total"/>
  </r>
  <r>
    <n v="174471"/>
    <x v="0"/>
    <x v="1"/>
    <s v="Fernando de la Mora"/>
    <n v="47300"/>
    <s v="COMERCIO AL POR MENOR DE COMBUSTIBLES PARA VEHICULOS"/>
    <s v="Comercio"/>
    <s v="Comercio"/>
    <s v="Pequeñas (11 a 30 personas ocupadas)"/>
    <n v="18062024"/>
    <n v="18"/>
    <s v="Junio"/>
    <s v="Año Resultado Final"/>
    <n v="8"/>
    <n v="54"/>
    <n v="18062024"/>
    <n v="18"/>
    <s v="Junio"/>
    <s v="Año Resultado Final"/>
    <n v="2011"/>
    <n v="12"/>
    <x v="0"/>
    <s v="COMERCIO AL POR MENOR DE COMBUSTIBLES PARA VEHICULOS"/>
    <s v="Comercio al por menor de combustible para vehículos automotores en comercios especializados"/>
    <s v="Único"/>
    <x v="0"/>
    <m/>
    <m/>
    <n v="24"/>
    <n v="24"/>
    <n v="15"/>
    <n v="9"/>
    <n v="189.76744186046551"/>
    <n v="113.8604651162793"/>
    <n v="0"/>
    <n v="0"/>
    <n v="0"/>
    <n v="0"/>
    <n v="290.97674418604709"/>
    <n v="0"/>
    <n v="0"/>
    <n v="0"/>
    <n v="12.6511627906977"/>
    <n v="0"/>
    <n v="0"/>
    <n v="0"/>
    <n v="303.62790697674484"/>
    <n v="24"/>
    <n v="0"/>
    <n v="0"/>
    <n v="0"/>
    <n v="0"/>
    <n v="23"/>
    <n v="0"/>
    <n v="0"/>
    <n v="0"/>
    <n v="1"/>
    <n v="0"/>
    <n v="0"/>
    <n v="0"/>
    <n v="24"/>
    <x v="0"/>
    <m/>
    <m/>
    <x v="1"/>
    <m/>
    <m/>
    <x v="0"/>
    <m/>
    <m/>
    <x v="0"/>
    <m/>
    <m/>
    <x v="0"/>
    <m/>
    <m/>
    <x v="1"/>
    <m/>
    <n v="5245"/>
    <s v="PLAYERO DE ESTACION DE SERVICIO"/>
    <s v="Sí"/>
    <s v="No"/>
    <s v="No"/>
    <m/>
    <m/>
    <m/>
    <m/>
    <m/>
    <m/>
    <m/>
    <m/>
    <m/>
    <m/>
    <m/>
    <m/>
    <m/>
    <m/>
    <m/>
    <m/>
    <m/>
    <m/>
    <m/>
    <m/>
    <m/>
    <m/>
    <m/>
    <m/>
    <m/>
    <m/>
    <m/>
    <m/>
    <m/>
    <m/>
    <m/>
    <m/>
    <m/>
    <m/>
    <m/>
    <m/>
    <m/>
    <m/>
    <m/>
    <m/>
    <m/>
    <m/>
    <m/>
    <m/>
    <x v="1"/>
    <x v="0"/>
    <x v="0"/>
    <x v="0"/>
    <x v="0"/>
    <x v="0"/>
    <x v="0"/>
    <x v="1"/>
    <x v="0"/>
    <x v="0"/>
    <x v="1"/>
    <x v="1"/>
    <x v="0"/>
    <m/>
    <m/>
    <m/>
    <s v="Redes sociales de la empresa (Facebook, Twitter, Instagram, etc)"/>
    <m/>
    <m/>
    <s v="Recomendaciones de trabajadores de la empresa u otros actores"/>
    <m/>
    <m/>
    <m/>
    <s v="Contactos personales del empleador"/>
    <m/>
    <m/>
    <m/>
    <x v="0"/>
    <x v="0"/>
    <x v="0"/>
    <x v="1"/>
    <x v="0"/>
    <x v="2"/>
    <x v="0"/>
    <x v="0"/>
    <x v="1"/>
    <x v="2"/>
    <s v="Ninguna"/>
    <m/>
    <m/>
    <m/>
    <m/>
    <m/>
    <m/>
    <x v="1"/>
    <m/>
    <m/>
    <x v="1"/>
    <m/>
    <m/>
    <m/>
    <x v="1"/>
    <x v="1"/>
    <x v="1"/>
    <x v="1"/>
    <x v="1"/>
    <x v="1"/>
    <m/>
    <m/>
    <x v="2"/>
    <s v="Poco probable"/>
    <s v="Probable"/>
    <s v="Poco probable"/>
    <s v="Poco probable"/>
    <s v="Probable"/>
    <x v="2"/>
    <m/>
    <m/>
    <m/>
    <m/>
    <m/>
    <m/>
    <m/>
    <m/>
    <m/>
    <m/>
    <m/>
    <m/>
    <m/>
    <m/>
    <m/>
    <m/>
    <m/>
    <m/>
    <m/>
    <m/>
    <m/>
    <m/>
    <m/>
    <m/>
    <m/>
    <m/>
    <m/>
    <m/>
    <m/>
    <m/>
    <m/>
    <m/>
    <m/>
    <m/>
    <m/>
    <x v="1"/>
    <s v="La empresa no tiene recursos para capacitar"/>
    <m/>
    <m/>
    <m/>
    <m/>
    <m/>
    <m/>
    <m/>
    <m/>
    <x v="1"/>
    <x v="1"/>
    <x v="1"/>
    <x v="1"/>
    <x v="0"/>
    <x v="0"/>
    <x v="0"/>
    <x v="0"/>
    <m/>
    <x v="2"/>
    <m/>
    <m/>
    <m/>
    <m/>
    <m/>
    <m/>
    <m/>
    <m/>
    <m/>
    <m/>
    <m/>
    <m/>
    <m/>
    <m/>
    <m/>
    <m/>
    <m/>
    <m/>
    <m/>
    <m/>
    <m/>
    <m/>
    <m/>
    <m/>
    <m/>
    <m/>
    <m/>
    <m/>
    <m/>
    <m/>
    <x v="2"/>
    <s v="Importante"/>
    <s v="Importante"/>
    <s v="Importante"/>
    <s v="Importante"/>
    <s v="Importante"/>
    <s v="Importante"/>
    <s v="Importante"/>
    <s v="Ninguna"/>
    <m/>
    <x v="0"/>
    <x v="2"/>
    <x v="0"/>
    <x v="0"/>
    <x v="2"/>
    <x v="2"/>
    <x v="1"/>
    <x v="1"/>
    <x v="1"/>
    <x v="1"/>
    <x v="1"/>
    <x v="0"/>
    <m/>
    <s v="Administrador/Contador"/>
    <m/>
    <n v="19"/>
    <n v="58"/>
    <s v="Completo"/>
    <m/>
    <m/>
    <m/>
    <m/>
    <m/>
    <m/>
    <m/>
    <s v="11 a 30 personas ocupadas"/>
    <s v="11 a 30 personas ocupadas"/>
    <x v="2"/>
    <s v="Comercio"/>
    <x v="0"/>
    <x v="0"/>
    <x v="0"/>
    <x v="0"/>
    <x v="1"/>
    <x v="0"/>
    <x v="0"/>
    <x v="0"/>
    <x v="0"/>
    <x v="0"/>
    <x v="1"/>
    <x v="0"/>
    <x v="0"/>
    <x v="0"/>
    <x v="0"/>
    <x v="0"/>
    <x v="0"/>
    <x v="0"/>
    <x v="0"/>
    <x v="1"/>
    <x v="0"/>
    <x v="1"/>
    <x v="0"/>
    <x v="0"/>
    <x v="0"/>
    <x v="0"/>
    <x v="0"/>
    <m/>
    <m/>
    <m/>
    <m/>
    <m/>
    <m/>
    <m/>
    <m/>
    <m/>
    <m/>
    <m/>
    <m/>
    <n v="12.6511627906977"/>
    <x v="1"/>
    <x v="1"/>
    <x v="1"/>
    <x v="1"/>
    <x v="2"/>
    <s v="Total"/>
  </r>
  <r>
    <n v="174476"/>
    <x v="0"/>
    <x v="1"/>
    <s v="Fernando de la Mora"/>
    <n v="56102"/>
    <s v="SERVICIO DE VENTA DE POLLO AL SPIEDO"/>
    <s v="Servicio"/>
    <s v="Restaurantes y hoteles"/>
    <s v="Micro (5 a 10 personas ocupadas)"/>
    <n v="30072024"/>
    <n v="30"/>
    <s v="Julio"/>
    <s v="Año Resultado Final"/>
    <n v="10"/>
    <n v="45"/>
    <n v="30072024"/>
    <n v="30"/>
    <s v="Julio"/>
    <s v="Año Resultado Final"/>
    <n v="1990"/>
    <n v="33"/>
    <x v="1"/>
    <s v="VENTA DE POLLO COCINADO"/>
    <s v="Rotiserías"/>
    <s v="Único"/>
    <x v="0"/>
    <m/>
    <m/>
    <n v="6"/>
    <n v="6"/>
    <n v="3"/>
    <n v="3"/>
    <n v="10.18378378378377"/>
    <n v="10.18378378378377"/>
    <n v="0"/>
    <n v="0"/>
    <n v="0"/>
    <n v="0"/>
    <n v="6.7891891891891802"/>
    <n v="10.18378378378377"/>
    <n v="0"/>
    <n v="0"/>
    <n v="3.3945945945945901"/>
    <n v="0"/>
    <n v="0"/>
    <n v="0"/>
    <n v="20.367567567567541"/>
    <n v="6"/>
    <n v="0"/>
    <n v="0"/>
    <n v="0"/>
    <n v="0"/>
    <n v="2"/>
    <n v="3"/>
    <n v="0"/>
    <n v="0"/>
    <n v="1"/>
    <n v="0"/>
    <n v="0"/>
    <n v="0"/>
    <n v="6"/>
    <x v="0"/>
    <m/>
    <m/>
    <x v="1"/>
    <m/>
    <m/>
    <x v="0"/>
    <m/>
    <m/>
    <x v="0"/>
    <m/>
    <m/>
    <x v="0"/>
    <m/>
    <m/>
    <x v="0"/>
    <m/>
    <m/>
    <m/>
    <m/>
    <m/>
    <m/>
    <m/>
    <m/>
    <m/>
    <m/>
    <m/>
    <m/>
    <m/>
    <m/>
    <m/>
    <m/>
    <m/>
    <m/>
    <m/>
    <m/>
    <m/>
    <m/>
    <m/>
    <m/>
    <m/>
    <m/>
    <m/>
    <m/>
    <m/>
    <m/>
    <m/>
    <m/>
    <m/>
    <m/>
    <m/>
    <m/>
    <m/>
    <m/>
    <m/>
    <m/>
    <m/>
    <m/>
    <m/>
    <m/>
    <m/>
    <m/>
    <m/>
    <m/>
    <m/>
    <m/>
    <x v="0"/>
    <x v="0"/>
    <x v="0"/>
    <x v="0"/>
    <x v="1"/>
    <x v="1"/>
    <x v="1"/>
    <x v="0"/>
    <x v="0"/>
    <x v="1"/>
    <x v="1"/>
    <x v="1"/>
    <x v="0"/>
    <m/>
    <m/>
    <m/>
    <m/>
    <m/>
    <m/>
    <m/>
    <m/>
    <m/>
    <m/>
    <s v="Contactos personales del empleador"/>
    <m/>
    <m/>
    <m/>
    <x v="0"/>
    <x v="0"/>
    <x v="2"/>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1"/>
    <m/>
    <m/>
    <m/>
    <m/>
    <m/>
    <m/>
    <m/>
    <s v="Otro"/>
    <s v="PARA SU RUBRO Y LA CANTIDAD DE EMPLEADOS NO ES NECESARIO."/>
    <x v="1"/>
    <x v="1"/>
    <x v="1"/>
    <x v="1"/>
    <x v="0"/>
    <x v="0"/>
    <x v="0"/>
    <x v="0"/>
    <m/>
    <x v="2"/>
    <m/>
    <m/>
    <m/>
    <m/>
    <m/>
    <m/>
    <m/>
    <m/>
    <m/>
    <m/>
    <m/>
    <m/>
    <m/>
    <m/>
    <m/>
    <m/>
    <m/>
    <m/>
    <m/>
    <m/>
    <m/>
    <m/>
    <m/>
    <m/>
    <m/>
    <m/>
    <m/>
    <m/>
    <m/>
    <m/>
    <x v="2"/>
    <s v="Poco importante"/>
    <s v="Poco importante"/>
    <s v="Poco importante"/>
    <s v="Poco importante"/>
    <s v="Poco importante"/>
    <s v="Importante"/>
    <s v="Importante"/>
    <s v="Ninguna"/>
    <m/>
    <x v="0"/>
    <x v="1"/>
    <x v="0"/>
    <x v="0"/>
    <x v="2"/>
    <x v="0"/>
    <x v="1"/>
    <x v="1"/>
    <x v="1"/>
    <x v="1"/>
    <x v="1"/>
    <x v="0"/>
    <m/>
    <s v="Dueño o propietario"/>
    <m/>
    <n v="13"/>
    <n v="10"/>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1"/>
    <x v="1"/>
    <x v="2"/>
    <s v="Total"/>
  </r>
  <r>
    <n v="174706"/>
    <x v="0"/>
    <x v="1"/>
    <s v="Fernando de la Mora"/>
    <n v="47112"/>
    <s v="VENTA AL POR MENOR DE PRODUCTOS DE PRIMERA NECESIDAD EN AUTOSERVICE"/>
    <s v="Comercio"/>
    <s v="Comercio"/>
    <s v="Micro (5 a 10 personas ocupadas)"/>
    <n v="17062024"/>
    <n v="17"/>
    <s v="Junio"/>
    <s v="Año Resultado Final"/>
    <n v="15"/>
    <n v="45"/>
    <n v="18062024"/>
    <n v="18"/>
    <s v="Junio"/>
    <s v="Año Resultado Final"/>
    <n v="2008"/>
    <n v="15"/>
    <x v="0"/>
    <s v="VENTAS AL POR MENOR DE PRODUCTOS DE PRIMERA NECESIDAD EN AUTOSERVICES"/>
    <s v="Comercio al por menor en mini mercados y despensas"/>
    <s v="Único"/>
    <x v="0"/>
    <m/>
    <m/>
    <n v="10"/>
    <n v="10"/>
    <n v="4"/>
    <n v="6"/>
    <n v="33.137614678899077"/>
    <n v="49.706422018348619"/>
    <n v="0"/>
    <n v="0"/>
    <n v="0"/>
    <n v="0"/>
    <n v="82.844036697247688"/>
    <n v="0"/>
    <n v="0"/>
    <n v="0"/>
    <n v="0"/>
    <n v="0"/>
    <n v="0"/>
    <n v="0"/>
    <n v="82.844036697247688"/>
    <n v="10"/>
    <n v="0"/>
    <n v="0"/>
    <n v="0"/>
    <n v="0"/>
    <n v="10"/>
    <n v="0"/>
    <n v="0"/>
    <n v="0"/>
    <n v="0"/>
    <n v="0"/>
    <n v="0"/>
    <n v="0"/>
    <n v="10"/>
    <x v="0"/>
    <m/>
    <m/>
    <x v="1"/>
    <m/>
    <m/>
    <x v="0"/>
    <m/>
    <m/>
    <x v="0"/>
    <m/>
    <m/>
    <x v="0"/>
    <m/>
    <m/>
    <x v="1"/>
    <m/>
    <n v="5230"/>
    <s v="CAJERA DE SUPERMERCADO"/>
    <s v="Sí"/>
    <s v="No"/>
    <s v="No"/>
    <m/>
    <m/>
    <m/>
    <m/>
    <m/>
    <m/>
    <m/>
    <m/>
    <m/>
    <m/>
    <m/>
    <m/>
    <m/>
    <m/>
    <m/>
    <m/>
    <m/>
    <m/>
    <m/>
    <m/>
    <m/>
    <m/>
    <m/>
    <m/>
    <m/>
    <m/>
    <m/>
    <m/>
    <m/>
    <m/>
    <m/>
    <m/>
    <m/>
    <m/>
    <m/>
    <m/>
    <m/>
    <m/>
    <m/>
    <m/>
    <m/>
    <m/>
    <m/>
    <m/>
    <x v="1"/>
    <x v="0"/>
    <x v="0"/>
    <x v="0"/>
    <x v="0"/>
    <x v="0"/>
    <x v="0"/>
    <x v="1"/>
    <x v="0"/>
    <x v="0"/>
    <x v="0"/>
    <x v="1"/>
    <x v="0"/>
    <m/>
    <m/>
    <m/>
    <m/>
    <m/>
    <m/>
    <s v="Recomendaciones de trabajadores de la empresa u otros actores"/>
    <m/>
    <m/>
    <s v="Avisos en las inmediaciones de la empresa"/>
    <s v="Contactos personales del empleador"/>
    <m/>
    <m/>
    <m/>
    <x v="0"/>
    <x v="0"/>
    <x v="0"/>
    <x v="1"/>
    <x v="0"/>
    <x v="2"/>
    <x v="0"/>
    <x v="1"/>
    <x v="1"/>
    <x v="1"/>
    <s v="Ninguna"/>
    <m/>
    <m/>
    <m/>
    <m/>
    <m/>
    <m/>
    <x v="1"/>
    <m/>
    <s v="Ambos"/>
    <x v="1"/>
    <m/>
    <m/>
    <m/>
    <x v="0"/>
    <x v="1"/>
    <x v="0"/>
    <x v="1"/>
    <x v="1"/>
    <x v="1"/>
    <m/>
    <m/>
    <x v="2"/>
    <s v="Poco probable"/>
    <s v="Poco probable"/>
    <s v="Poco probable"/>
    <s v="Probable"/>
    <s v="Probable"/>
    <x v="1"/>
    <m/>
    <m/>
    <m/>
    <m/>
    <m/>
    <m/>
    <m/>
    <m/>
    <m/>
    <m/>
    <m/>
    <m/>
    <m/>
    <m/>
    <m/>
    <m/>
    <m/>
    <m/>
    <m/>
    <m/>
    <m/>
    <m/>
    <m/>
    <m/>
    <m/>
    <m/>
    <m/>
    <m/>
    <m/>
    <m/>
    <m/>
    <m/>
    <m/>
    <m/>
    <m/>
    <x v="0"/>
    <m/>
    <m/>
    <m/>
    <m/>
    <m/>
    <m/>
    <m/>
    <m/>
    <m/>
    <x v="0"/>
    <x v="0"/>
    <x v="0"/>
    <x v="0"/>
    <x v="1"/>
    <x v="1"/>
    <x v="0"/>
    <x v="0"/>
    <m/>
    <x v="0"/>
    <s v="MEJORA EN LAS HABILIDADES DE PANADERIA PARA SUPERMERCADO"/>
    <s v="Panadería y confitería"/>
    <s v="PANADERO DE SUPERMERCADO"/>
    <n v="7512"/>
    <s v="MEJORA DE HABILIDADES EN LA ATENCION AL CLIENTE"/>
    <s v="Técnicas de recepción y atención al cliente"/>
    <s v="CAJERAS DE SUPERMERCADO"/>
    <n v="5230"/>
    <m/>
    <m/>
    <m/>
    <m/>
    <m/>
    <m/>
    <m/>
    <m/>
    <m/>
    <m/>
    <m/>
    <m/>
    <m/>
    <m/>
    <m/>
    <m/>
    <s v="Si"/>
    <s v="No"/>
    <m/>
    <m/>
    <m/>
    <m/>
    <x v="1"/>
    <s v="Importante"/>
    <s v="Importante"/>
    <s v="Importante"/>
    <s v="Importante"/>
    <s v="Importante"/>
    <s v="Muy importante"/>
    <s v="Muy importante"/>
    <s v="Ninguna"/>
    <m/>
    <x v="2"/>
    <x v="2"/>
    <x v="0"/>
    <x v="0"/>
    <x v="0"/>
    <x v="2"/>
    <x v="0"/>
    <x v="1"/>
    <x v="0"/>
    <x v="1"/>
    <x v="0"/>
    <x v="0"/>
    <m/>
    <s v="Dueño o propietario"/>
    <m/>
    <n v="19"/>
    <n v="56"/>
    <s v="Completo"/>
    <m/>
    <m/>
    <m/>
    <m/>
    <m/>
    <m/>
    <m/>
    <s v="5 a 10 personas ocupadas"/>
    <s v="5 a 10 personas ocupadas"/>
    <x v="2"/>
    <s v="Comercio"/>
    <x v="0"/>
    <x v="0"/>
    <x v="0"/>
    <x v="0"/>
    <x v="1"/>
    <x v="0"/>
    <x v="0"/>
    <x v="0"/>
    <x v="0"/>
    <x v="0"/>
    <x v="1"/>
    <x v="0"/>
    <x v="0"/>
    <x v="0"/>
    <x v="0"/>
    <x v="0"/>
    <x v="0"/>
    <x v="0"/>
    <x v="0"/>
    <x v="1"/>
    <x v="0"/>
    <x v="1"/>
    <x v="1"/>
    <x v="0"/>
    <x v="1"/>
    <x v="0"/>
    <x v="0"/>
    <s v="PANADERIA Y CONFITERIA"/>
    <s v="ATENCIÓN AL CLIENTE, RECEPCIÓN"/>
    <m/>
    <m/>
    <m/>
    <m/>
    <s v="ALIMENTOS"/>
    <s v="ADMINISTRACIÓN Y GESTIÓN"/>
    <m/>
    <m/>
    <m/>
    <m/>
    <n v="8.2844036697247692"/>
    <x v="1"/>
    <x v="1"/>
    <x v="0"/>
    <x v="0"/>
    <x v="0"/>
    <s v="Total"/>
  </r>
  <r>
    <n v="174938"/>
    <x v="0"/>
    <x v="1"/>
    <s v="Fernando de la Mora"/>
    <n v="45201"/>
    <s v="SERVICIO DE TALLER MECANICO DE AUTOMOVILES"/>
    <s v="Comercio"/>
    <s v="Comercio"/>
    <s v="Micro (5 a 10 personas ocupadas)"/>
    <n v="18062024"/>
    <n v="18"/>
    <s v="Junio"/>
    <s v="Año Resultado Final"/>
    <n v="8"/>
    <n v="17"/>
    <n v="18062024"/>
    <n v="18"/>
    <s v="Junio"/>
    <s v="Año Resultado Final"/>
    <n v="1995"/>
    <n v="28"/>
    <x v="2"/>
    <s v="SERVICIOS DE REPARACION MECANICA DE VEHICULOS MEDIANOS Y LIVIANOS"/>
    <s v="Mantenimiento y reparación mecánica de vehículos"/>
    <s v="Único"/>
    <x v="0"/>
    <m/>
    <m/>
    <n v="7"/>
    <n v="7"/>
    <n v="6"/>
    <n v="1"/>
    <n v="49.706422018348619"/>
    <n v="8.2844036697247692"/>
    <n v="0"/>
    <n v="0"/>
    <n v="0"/>
    <n v="0"/>
    <n v="16.568807339449538"/>
    <n v="0"/>
    <n v="41.422018348623844"/>
    <n v="0"/>
    <n v="0"/>
    <n v="0"/>
    <n v="0"/>
    <n v="0"/>
    <n v="57.990825688073386"/>
    <n v="7"/>
    <n v="0"/>
    <n v="0"/>
    <n v="0"/>
    <n v="0"/>
    <n v="2"/>
    <n v="0"/>
    <n v="5"/>
    <n v="0"/>
    <n v="0"/>
    <n v="0"/>
    <n v="0"/>
    <n v="0"/>
    <n v="7"/>
    <x v="0"/>
    <m/>
    <m/>
    <x v="0"/>
    <s v="Decisión del directorio/propietarios de la empresa"/>
    <m/>
    <x v="0"/>
    <m/>
    <m/>
    <x v="0"/>
    <m/>
    <m/>
    <x v="0"/>
    <m/>
    <m/>
    <x v="1"/>
    <m/>
    <n v="7231"/>
    <s v="TECNICO EN MECANICA AUTOMOTRIZ"/>
    <s v="Sí"/>
    <s v="Sí"/>
    <s v="No"/>
    <m/>
    <m/>
    <m/>
    <m/>
    <m/>
    <m/>
    <m/>
    <m/>
    <m/>
    <s v="Candidatos sin capacitación o habilidades técnicas necesarios"/>
    <m/>
    <m/>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m/>
    <m/>
    <m/>
    <m/>
    <m/>
    <m/>
    <m/>
    <m/>
    <m/>
    <x v="0"/>
    <x v="0"/>
    <x v="0"/>
    <x v="1"/>
    <x v="0"/>
    <x v="1"/>
    <x v="0"/>
    <x v="0"/>
    <x v="0"/>
    <x v="0"/>
    <x v="0"/>
    <x v="1"/>
    <x v="0"/>
    <m/>
    <m/>
    <m/>
    <s v="Redes sociales de la empresa (Facebook, Twitter, Instagram, etc)"/>
    <m/>
    <s v="Redes de profesionales o egresados"/>
    <m/>
    <m/>
    <m/>
    <s v="Avisos en las inmediaciones de la empresa"/>
    <m/>
    <m/>
    <m/>
    <m/>
    <x v="0"/>
    <x v="0"/>
    <x v="0"/>
    <x v="0"/>
    <x v="0"/>
    <x v="0"/>
    <x v="2"/>
    <x v="0"/>
    <x v="1"/>
    <x v="1"/>
    <s v="Ninguna"/>
    <m/>
    <m/>
    <m/>
    <m/>
    <s v="Transformación de competencia"/>
    <m/>
    <x v="0"/>
    <s v="Transformación de competencia"/>
    <m/>
    <x v="1"/>
    <m/>
    <m/>
    <m/>
    <x v="0"/>
    <x v="0"/>
    <x v="0"/>
    <x v="0"/>
    <x v="0"/>
    <x v="1"/>
    <m/>
    <m/>
    <x v="1"/>
    <s v="Muy probable"/>
    <s v="Poco probable"/>
    <s v="Poco probable"/>
    <s v="Probable"/>
    <s v="Probable"/>
    <x v="0"/>
    <s v="tecnico automotriz"/>
    <n v="7231"/>
    <n v="2"/>
    <n v="2"/>
    <n v="0"/>
    <n v="0"/>
    <n v="0"/>
    <m/>
    <m/>
    <m/>
    <m/>
    <m/>
    <m/>
    <m/>
    <m/>
    <m/>
    <m/>
    <m/>
    <m/>
    <m/>
    <m/>
    <m/>
    <m/>
    <m/>
    <m/>
    <m/>
    <m/>
    <m/>
    <m/>
    <m/>
    <m/>
    <m/>
    <m/>
    <m/>
    <m/>
    <x v="0"/>
    <m/>
    <m/>
    <m/>
    <m/>
    <m/>
    <m/>
    <m/>
    <m/>
    <m/>
    <x v="0"/>
    <x v="0"/>
    <x v="0"/>
    <x v="0"/>
    <x v="1"/>
    <x v="1"/>
    <x v="0"/>
    <x v="0"/>
    <m/>
    <x v="0"/>
    <s v="MANEJO DE SCANER PARA VEHICULO"/>
    <s v="Electrónica"/>
    <s v="TECNICO AUTOMOTRIZ"/>
    <n v="7231"/>
    <s v="OPERADOR AVANZADO DE COMPUTADORA"/>
    <s v="Operación básica de computadoras"/>
    <s v="ADMINISTRADORA"/>
    <n v="2421"/>
    <s v="SEGURIDAD INDUSTRIAL"/>
    <s v="Seguridad industrial y salud ocupacional"/>
    <s v="TECNICO AUTOMOTRIZ"/>
    <n v="7231"/>
    <s v="SEGURIDAD INDUSTRIAL"/>
    <s v="Seguridad industrial y salud ocupacional"/>
    <s v="ADMINISTRADORA"/>
    <n v="2421"/>
    <m/>
    <m/>
    <m/>
    <m/>
    <m/>
    <m/>
    <m/>
    <m/>
    <s v="Si"/>
    <s v="Si"/>
    <s v="Si"/>
    <s v="No"/>
    <m/>
    <m/>
    <x v="0"/>
    <s v="Muy importante"/>
    <s v="Muy importante"/>
    <s v="Muy importante"/>
    <s v="Muy importante"/>
    <s v="Muy importante"/>
    <s v="Muy importante"/>
    <s v="Muy importante"/>
    <s v="Ninguna"/>
    <m/>
    <x v="2"/>
    <x v="2"/>
    <x v="0"/>
    <x v="0"/>
    <x v="1"/>
    <x v="2"/>
    <x v="0"/>
    <x v="0"/>
    <x v="0"/>
    <x v="0"/>
    <x v="0"/>
    <x v="0"/>
    <m/>
    <s v="Administrador/Contador"/>
    <m/>
    <n v="9"/>
    <n v="2"/>
    <s v="Completo"/>
    <m/>
    <m/>
    <m/>
    <m/>
    <m/>
    <m/>
    <m/>
    <s v="5 a 10 personas ocupadas"/>
    <s v="5 a 10 personas ocupadas"/>
    <x v="2"/>
    <s v="Comercio"/>
    <x v="0"/>
    <x v="0"/>
    <x v="0"/>
    <x v="0"/>
    <x v="0"/>
    <x v="0"/>
    <x v="1"/>
    <x v="0"/>
    <x v="0"/>
    <x v="0"/>
    <x v="1"/>
    <x v="0"/>
    <x v="0"/>
    <x v="0"/>
    <x v="0"/>
    <x v="1"/>
    <x v="0"/>
    <x v="0"/>
    <x v="0"/>
    <x v="0"/>
    <x v="0"/>
    <x v="1"/>
    <x v="0"/>
    <x v="0"/>
    <x v="1"/>
    <x v="0"/>
    <x v="0"/>
    <s v="MECANICA AUTOTRIZ"/>
    <s v="OFIMATICA"/>
    <s v="SALUD Y SEGURIDAD OCUPACIONAL"/>
    <s v="SALUD Y SEGURIDAD OCUPACIONAL"/>
    <m/>
    <m/>
    <s v="AUTOMOTORES"/>
    <s v="TIC"/>
    <s v="SALUD Y SEGURIDAD OCUPACIONAL"/>
    <s v="SALUD Y SEGURIDAD OCUPACIONAL"/>
    <m/>
    <m/>
    <n v="8.2844036697247692"/>
    <x v="1"/>
    <x v="2"/>
    <x v="0"/>
    <x v="0"/>
    <x v="0"/>
    <s v="Total"/>
  </r>
  <r>
    <n v="175009"/>
    <x v="0"/>
    <x v="1"/>
    <s v="Fernando de la Mora"/>
    <n v="58130"/>
    <s v="ACTIVIDADES DE EDICION DE DIARIOS Y REVISTAS"/>
    <s v="Servicio"/>
    <s v="Telecomunicaciones"/>
    <s v="Grandes (con 51 o más personas ocupadas)"/>
    <n v="24062024"/>
    <n v="24"/>
    <s v="Junio"/>
    <s v="Año Resultado Final"/>
    <n v="11"/>
    <n v="0"/>
    <n v="31072024"/>
    <n v="31"/>
    <s v="Julio"/>
    <s v="Año Resultado Final"/>
    <n v="1995"/>
    <n v="28"/>
    <x v="2"/>
    <s v="EDICION E IMPRESION DE PERIODICOS Y REVISTAS"/>
    <s v="Edición de periódicos, diarios y revistas, incluso integrada a la impresión"/>
    <s v="Casa Matriz"/>
    <x v="1"/>
    <n v="2"/>
    <n v="2"/>
    <n v="199"/>
    <n v="199"/>
    <n v="145"/>
    <n v="54"/>
    <n v="431.8478260869569"/>
    <n v="160.82608695652189"/>
    <n v="0"/>
    <n v="0"/>
    <n v="110.19565217391313"/>
    <n v="0"/>
    <n v="110.19565217391313"/>
    <n v="0"/>
    <n v="20.847826086956541"/>
    <n v="5.9565217391304399"/>
    <n v="297.82608695652198"/>
    <n v="29.7826086956522"/>
    <n v="14.8913043478261"/>
    <n v="2.97826086956522"/>
    <n v="592.67391304347882"/>
    <n v="199"/>
    <n v="0"/>
    <n v="0"/>
    <n v="37"/>
    <n v="0"/>
    <n v="37"/>
    <n v="0"/>
    <n v="7"/>
    <n v="2"/>
    <n v="100"/>
    <n v="10"/>
    <n v="5"/>
    <n v="1"/>
    <n v="199"/>
    <x v="0"/>
    <m/>
    <m/>
    <x v="1"/>
    <m/>
    <m/>
    <x v="0"/>
    <m/>
    <m/>
    <x v="0"/>
    <m/>
    <m/>
    <x v="0"/>
    <m/>
    <m/>
    <x v="1"/>
    <m/>
    <n v="8322"/>
    <s v="CHOFER DE CAMIONETA LIVIANA"/>
    <s v="Sí"/>
    <s v="No"/>
    <s v="Sí"/>
    <n v="2641"/>
    <s v="CORRECTOR DE TEXTOS"/>
    <s v="Sí"/>
    <s v="Sí"/>
    <s v="No"/>
    <m/>
    <m/>
    <m/>
    <m/>
    <m/>
    <m/>
    <m/>
    <m/>
    <m/>
    <m/>
    <m/>
    <m/>
    <s v="Candidatos sin capacitación o habilidades técnicas necesarios"/>
    <m/>
    <s v="Candidato sin licencias, certificados orequisitos legales requeridos para ejercer la ocupación"/>
    <m/>
    <m/>
    <m/>
    <m/>
    <m/>
    <m/>
    <m/>
    <m/>
    <m/>
    <m/>
    <m/>
    <m/>
    <m/>
    <m/>
    <m/>
    <s v="Reasignar / redefinir los puestos de trabajo existentes"/>
    <m/>
    <m/>
    <m/>
    <m/>
    <m/>
    <m/>
    <m/>
    <m/>
    <x v="1"/>
    <x v="0"/>
    <x v="0"/>
    <x v="1"/>
    <x v="1"/>
    <x v="0"/>
    <x v="0"/>
    <x v="1"/>
    <x v="0"/>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0"/>
    <x v="0"/>
    <x v="1"/>
    <s v="Ninguna"/>
    <m/>
    <m/>
    <m/>
    <m/>
    <m/>
    <m/>
    <x v="1"/>
    <m/>
    <m/>
    <x v="0"/>
    <m/>
    <m/>
    <m/>
    <x v="0"/>
    <x v="0"/>
    <x v="1"/>
    <x v="0"/>
    <x v="0"/>
    <x v="1"/>
    <m/>
    <m/>
    <x v="0"/>
    <s v="Poco probable"/>
    <s v="Probable"/>
    <s v="Poco probable"/>
    <s v="Probable"/>
    <s v="Muy probable"/>
    <x v="0"/>
    <s v="periodistas"/>
    <n v="2642"/>
    <n v="2"/>
    <n v="2"/>
    <n v="2"/>
    <n v="2"/>
    <n v="2"/>
    <s v="COMMUNITY MANAGER"/>
    <n v="3339"/>
    <n v="3"/>
    <n v="0"/>
    <n v="0"/>
    <n v="0"/>
    <n v="0"/>
    <m/>
    <m/>
    <m/>
    <m/>
    <m/>
    <m/>
    <m/>
    <m/>
    <m/>
    <m/>
    <m/>
    <m/>
    <m/>
    <m/>
    <m/>
    <m/>
    <m/>
    <m/>
    <m/>
    <m/>
    <m/>
    <x v="0"/>
    <m/>
    <m/>
    <m/>
    <m/>
    <m/>
    <m/>
    <m/>
    <m/>
    <m/>
    <x v="0"/>
    <x v="0"/>
    <x v="0"/>
    <x v="0"/>
    <x v="1"/>
    <x v="1"/>
    <x v="0"/>
    <x v="0"/>
    <m/>
    <x v="0"/>
    <s v="MANTENIMIENTO DE MAQUINAS DE IMPRESION DE DIARIOS"/>
    <s v="Operación y mantenimiento de maquinarias industriales"/>
    <s v="OPERARIOS DE MANTENIMIENTO DE MAQUINAS DE IMPRESION"/>
    <n v="7322"/>
    <s v="MANEJO DE MAQUINAS DE IMPRESION"/>
    <s v="Serigrafía"/>
    <s v="OPERARIOS DE MAQUINAS DE IMPRESION"/>
    <n v="7322"/>
    <m/>
    <m/>
    <m/>
    <m/>
    <m/>
    <m/>
    <m/>
    <m/>
    <m/>
    <m/>
    <m/>
    <m/>
    <m/>
    <m/>
    <m/>
    <m/>
    <s v="Si"/>
    <s v="No"/>
    <m/>
    <m/>
    <m/>
    <m/>
    <x v="1"/>
    <s v="Importante"/>
    <s v="Importante"/>
    <s v="Importante"/>
    <s v="Poco importante"/>
    <s v="Importante"/>
    <s v="Muy importante"/>
    <s v="Muy importante"/>
    <s v="Ninguna"/>
    <m/>
    <x v="0"/>
    <x v="1"/>
    <x v="0"/>
    <x v="1"/>
    <x v="1"/>
    <x v="0"/>
    <x v="0"/>
    <x v="0"/>
    <x v="0"/>
    <x v="0"/>
    <x v="0"/>
    <x v="0"/>
    <m/>
    <s v="Administrador/Contador"/>
    <m/>
    <n v="9"/>
    <n v="28"/>
    <s v="Completo"/>
    <m/>
    <m/>
    <m/>
    <m/>
    <m/>
    <m/>
    <m/>
    <s v="51 y más personas ocupadas"/>
    <s v="51 y más personas ocupadas"/>
    <x v="0"/>
    <s v="Telecomunicaciones"/>
    <x v="0"/>
    <x v="1"/>
    <x v="0"/>
    <x v="0"/>
    <x v="0"/>
    <x v="0"/>
    <x v="0"/>
    <x v="1"/>
    <x v="0"/>
    <x v="0"/>
    <x v="0"/>
    <x v="1"/>
    <x v="0"/>
    <x v="0"/>
    <x v="0"/>
    <x v="0"/>
    <x v="0"/>
    <x v="0"/>
    <x v="0"/>
    <x v="1"/>
    <x v="0"/>
    <x v="1"/>
    <x v="0"/>
    <x v="0"/>
    <x v="1"/>
    <x v="0"/>
    <x v="0"/>
    <s v="INDUSTRIAS GRÁFICAS"/>
    <s v="INDUSTRIAS GRÁFICAS"/>
    <m/>
    <m/>
    <m/>
    <m/>
    <s v="INDUSTRIAS GRÁFICAS"/>
    <s v="INDUSTRIAS GRÁFICAS"/>
    <m/>
    <m/>
    <m/>
    <m/>
    <n v="2.97826086956522"/>
    <x v="1"/>
    <x v="2"/>
    <x v="0"/>
    <x v="0"/>
    <x v="0"/>
    <s v="Total"/>
  </r>
  <r>
    <n v="175089"/>
    <x v="0"/>
    <x v="1"/>
    <s v="Fernando de la Mora"/>
    <n v="29102"/>
    <s v="SERVICIOS DE RECTIFICACION DE MOTORES  DE VEHICULOS"/>
    <s v="Industria"/>
    <s v="Manufactura"/>
    <s v="Micro (5 a 10 personas ocupadas)"/>
    <n v="13062024"/>
    <n v="13"/>
    <s v="Junio"/>
    <s v="Año Resultado Final"/>
    <n v="14"/>
    <n v="44"/>
    <n v="13062024"/>
    <n v="13"/>
    <s v="Junio"/>
    <s v="Año Resultado Final"/>
    <n v="2002"/>
    <n v="21"/>
    <x v="2"/>
    <s v="RECTIFICACION DE MOTOR DE VEHICULOS EN GRAL"/>
    <s v="Rectificación de motores de vehículos automotores"/>
    <s v="Único"/>
    <x v="0"/>
    <m/>
    <m/>
    <n v="5"/>
    <n v="5"/>
    <n v="4"/>
    <n v="1"/>
    <n v="19.17460317460316"/>
    <n v="4.7936507936507899"/>
    <n v="0"/>
    <n v="0"/>
    <n v="9.5873015873015799"/>
    <n v="0"/>
    <n v="14.380952380952369"/>
    <n v="0"/>
    <n v="0"/>
    <n v="0"/>
    <n v="0"/>
    <n v="0"/>
    <n v="0"/>
    <n v="0"/>
    <n v="23.968253968253951"/>
    <n v="5"/>
    <n v="0"/>
    <n v="0"/>
    <n v="2"/>
    <n v="0"/>
    <n v="3"/>
    <n v="0"/>
    <n v="0"/>
    <n v="0"/>
    <n v="0"/>
    <n v="0"/>
    <n v="0"/>
    <n v="0"/>
    <n v="5"/>
    <x v="0"/>
    <m/>
    <m/>
    <x v="1"/>
    <m/>
    <m/>
    <x v="0"/>
    <m/>
    <m/>
    <x v="0"/>
    <m/>
    <m/>
    <x v="0"/>
    <m/>
    <m/>
    <x v="0"/>
    <m/>
    <m/>
    <m/>
    <m/>
    <m/>
    <m/>
    <m/>
    <m/>
    <m/>
    <m/>
    <m/>
    <m/>
    <m/>
    <m/>
    <m/>
    <m/>
    <m/>
    <m/>
    <m/>
    <m/>
    <m/>
    <m/>
    <m/>
    <m/>
    <m/>
    <m/>
    <m/>
    <m/>
    <m/>
    <m/>
    <m/>
    <m/>
    <m/>
    <m/>
    <m/>
    <m/>
    <m/>
    <m/>
    <m/>
    <m/>
    <m/>
    <m/>
    <m/>
    <m/>
    <m/>
    <m/>
    <m/>
    <m/>
    <m/>
    <m/>
    <x v="0"/>
    <x v="0"/>
    <x v="0"/>
    <x v="0"/>
    <x v="0"/>
    <x v="1"/>
    <x v="1"/>
    <x v="0"/>
    <x v="0"/>
    <x v="1"/>
    <x v="1"/>
    <x v="1"/>
    <x v="0"/>
    <m/>
    <m/>
    <m/>
    <m/>
    <m/>
    <m/>
    <m/>
    <m/>
    <m/>
    <m/>
    <s v="Contactos personales del empleador"/>
    <m/>
    <m/>
    <m/>
    <x v="0"/>
    <x v="0"/>
    <x v="2"/>
    <x v="2"/>
    <x v="2"/>
    <x v="2"/>
    <x v="1"/>
    <x v="0"/>
    <x v="1"/>
    <x v="1"/>
    <s v="Ninguna"/>
    <m/>
    <m/>
    <m/>
    <m/>
    <m/>
    <m/>
    <x v="1"/>
    <m/>
    <m/>
    <x v="1"/>
    <m/>
    <m/>
    <m/>
    <x v="1"/>
    <x v="1"/>
    <x v="1"/>
    <x v="1"/>
    <x v="1"/>
    <x v="1"/>
    <m/>
    <m/>
    <x v="1"/>
    <s v="Poco probable"/>
    <s v="Probable"/>
    <s v="Poco probable"/>
    <s v="Poco probable"/>
    <s v="Poco probable"/>
    <x v="3"/>
    <m/>
    <m/>
    <m/>
    <m/>
    <m/>
    <m/>
    <m/>
    <m/>
    <m/>
    <m/>
    <m/>
    <m/>
    <m/>
    <m/>
    <m/>
    <m/>
    <m/>
    <m/>
    <m/>
    <m/>
    <m/>
    <m/>
    <m/>
    <m/>
    <m/>
    <m/>
    <m/>
    <m/>
    <m/>
    <m/>
    <m/>
    <m/>
    <m/>
    <m/>
    <m/>
    <x v="1"/>
    <m/>
    <m/>
    <m/>
    <s v="La empresa no dispone de tiempo para capacitar a sus trabajadores"/>
    <m/>
    <m/>
    <m/>
    <m/>
    <m/>
    <x v="1"/>
    <x v="1"/>
    <x v="1"/>
    <x v="1"/>
    <x v="0"/>
    <x v="0"/>
    <x v="0"/>
    <x v="0"/>
    <m/>
    <x v="2"/>
    <m/>
    <m/>
    <m/>
    <m/>
    <m/>
    <m/>
    <m/>
    <m/>
    <m/>
    <m/>
    <m/>
    <m/>
    <m/>
    <m/>
    <m/>
    <m/>
    <m/>
    <m/>
    <m/>
    <m/>
    <m/>
    <m/>
    <m/>
    <m/>
    <m/>
    <m/>
    <m/>
    <m/>
    <m/>
    <m/>
    <x v="2"/>
    <s v="Poco importante"/>
    <s v="Poco importante"/>
    <s v="Poco importante"/>
    <s v="Poco importante"/>
    <s v="Poco importante"/>
    <s v="Poco importante"/>
    <s v="Poco importante"/>
    <s v="Ninguna"/>
    <m/>
    <x v="2"/>
    <x v="2"/>
    <x v="0"/>
    <x v="2"/>
    <x v="2"/>
    <x v="2"/>
    <x v="1"/>
    <x v="1"/>
    <x v="1"/>
    <x v="1"/>
    <x v="1"/>
    <x v="0"/>
    <m/>
    <s v="Dueño o propietario"/>
    <m/>
    <n v="15"/>
    <n v="24"/>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175248"/>
    <x v="0"/>
    <x v="1"/>
    <s v="Fernando de la Mora"/>
    <n v="45201"/>
    <s v="SERVICIOS DE REPARACION MECANICA DE VEHICULOS"/>
    <s v="Comercio"/>
    <s v="Comercio"/>
    <s v="Pequeñas (11 a 30 personas ocupadas)"/>
    <n v="14062024"/>
    <n v="14"/>
    <s v="Junio"/>
    <s v="Año Resultado Final"/>
    <n v="10"/>
    <n v="39"/>
    <n v="14062024"/>
    <n v="14"/>
    <s v="Junio"/>
    <s v="Año Resultado Final"/>
    <n v="2014"/>
    <n v="9"/>
    <x v="3"/>
    <s v="REPARACION DE CAJA AUTOMATICA PARA VEHICULOS LIVIANOS"/>
    <s v="Mantenimiento y reparación mecánica de vehículos"/>
    <s v="Único"/>
    <x v="0"/>
    <m/>
    <m/>
    <n v="8"/>
    <n v="8"/>
    <n v="6"/>
    <n v="2"/>
    <n v="49.706422018348619"/>
    <n v="16.568807339449538"/>
    <n v="0"/>
    <n v="0"/>
    <n v="0"/>
    <n v="0"/>
    <n v="57.990825688073386"/>
    <n v="0"/>
    <n v="0"/>
    <n v="0"/>
    <n v="0"/>
    <n v="8.2844036697247692"/>
    <n v="0"/>
    <n v="0"/>
    <n v="66.275229357798153"/>
    <n v="8"/>
    <n v="0"/>
    <n v="0"/>
    <n v="0"/>
    <n v="0"/>
    <n v="7"/>
    <n v="0"/>
    <n v="0"/>
    <n v="0"/>
    <n v="0"/>
    <n v="1"/>
    <n v="0"/>
    <n v="0"/>
    <n v="8"/>
    <x v="1"/>
    <s v="Decisión del directorio/propietarios de la empresa"/>
    <m/>
    <x v="0"/>
    <s v="Decisión del directorio/propietarios de la empresa"/>
    <m/>
    <x v="0"/>
    <m/>
    <m/>
    <x v="0"/>
    <m/>
    <m/>
    <x v="0"/>
    <m/>
    <m/>
    <x v="0"/>
    <m/>
    <m/>
    <m/>
    <m/>
    <m/>
    <m/>
    <m/>
    <m/>
    <m/>
    <m/>
    <m/>
    <m/>
    <m/>
    <m/>
    <m/>
    <m/>
    <m/>
    <m/>
    <m/>
    <m/>
    <m/>
    <m/>
    <m/>
    <m/>
    <m/>
    <m/>
    <m/>
    <m/>
    <m/>
    <m/>
    <m/>
    <m/>
    <m/>
    <m/>
    <m/>
    <m/>
    <m/>
    <m/>
    <m/>
    <m/>
    <m/>
    <m/>
    <m/>
    <m/>
    <m/>
    <m/>
    <m/>
    <m/>
    <m/>
    <m/>
    <x v="0"/>
    <x v="0"/>
    <x v="0"/>
    <x v="1"/>
    <x v="0"/>
    <x v="1"/>
    <x v="1"/>
    <x v="1"/>
    <x v="0"/>
    <x v="1"/>
    <x v="1"/>
    <x v="1"/>
    <x v="0"/>
    <m/>
    <m/>
    <m/>
    <m/>
    <m/>
    <m/>
    <s v="Recomendaciones de trabajadores de la empresa u otros actores"/>
    <m/>
    <m/>
    <m/>
    <s v="Contactos personales del empleador"/>
    <s v="Banco de currículos de la empresa"/>
    <m/>
    <m/>
    <x v="0"/>
    <x v="0"/>
    <x v="0"/>
    <x v="0"/>
    <x v="0"/>
    <x v="0"/>
    <x v="0"/>
    <x v="0"/>
    <x v="1"/>
    <x v="1"/>
    <s v="Ninguna"/>
    <m/>
    <m/>
    <m/>
    <m/>
    <s v="Transformación de competencia"/>
    <m/>
    <x v="0"/>
    <m/>
    <m/>
    <x v="1"/>
    <m/>
    <m/>
    <m/>
    <x v="1"/>
    <x v="0"/>
    <x v="1"/>
    <x v="0"/>
    <x v="1"/>
    <x v="1"/>
    <m/>
    <m/>
    <x v="2"/>
    <s v="Poco probable"/>
    <s v="Poco probable"/>
    <s v="Poco probable"/>
    <s v="Poco probable"/>
    <s v="Probable"/>
    <x v="2"/>
    <m/>
    <m/>
    <m/>
    <m/>
    <m/>
    <m/>
    <m/>
    <m/>
    <m/>
    <m/>
    <m/>
    <m/>
    <m/>
    <m/>
    <m/>
    <m/>
    <m/>
    <m/>
    <m/>
    <m/>
    <m/>
    <m/>
    <m/>
    <m/>
    <m/>
    <m/>
    <m/>
    <m/>
    <m/>
    <m/>
    <m/>
    <m/>
    <m/>
    <m/>
    <m/>
    <x v="0"/>
    <m/>
    <m/>
    <m/>
    <m/>
    <m/>
    <m/>
    <m/>
    <m/>
    <m/>
    <x v="0"/>
    <x v="0"/>
    <x v="0"/>
    <x v="0"/>
    <x v="1"/>
    <x v="1"/>
    <x v="0"/>
    <x v="0"/>
    <m/>
    <x v="0"/>
    <s v="CAPACITACION DE CAJA AUTOMATICA DE VEHICULOS MODERNOS"/>
    <s v="Mecánica del automóvil"/>
    <s v="ARMADORES DE CAJA AUTOMATICA DE VEHICULO"/>
    <n v="7231"/>
    <m/>
    <m/>
    <m/>
    <m/>
    <m/>
    <m/>
    <m/>
    <m/>
    <m/>
    <m/>
    <m/>
    <m/>
    <m/>
    <m/>
    <m/>
    <m/>
    <m/>
    <m/>
    <m/>
    <m/>
    <s v="No"/>
    <m/>
    <m/>
    <m/>
    <m/>
    <m/>
    <x v="1"/>
    <s v="Importante"/>
    <s v="Importante"/>
    <s v="Importante"/>
    <s v="Importante"/>
    <s v="Importante"/>
    <s v="Importante"/>
    <s v="Importante"/>
    <s v="Ninguna"/>
    <m/>
    <x v="2"/>
    <x v="2"/>
    <x v="0"/>
    <x v="0"/>
    <x v="0"/>
    <x v="0"/>
    <x v="0"/>
    <x v="0"/>
    <x v="0"/>
    <x v="1"/>
    <x v="0"/>
    <x v="0"/>
    <m/>
    <s v="Otro"/>
    <s v="SECRETARIA ADMINISTRATIVA"/>
    <n v="11"/>
    <n v="24"/>
    <s v="Completo"/>
    <m/>
    <m/>
    <m/>
    <m/>
    <m/>
    <m/>
    <m/>
    <s v="5 a 10 personas ocupadas"/>
    <s v="5 a 10 personas ocupadas"/>
    <x v="2"/>
    <s v="Comercio"/>
    <x v="0"/>
    <x v="0"/>
    <x v="0"/>
    <x v="0"/>
    <x v="0"/>
    <x v="0"/>
    <x v="0"/>
    <x v="0"/>
    <x v="0"/>
    <x v="0"/>
    <x v="1"/>
    <x v="0"/>
    <x v="0"/>
    <x v="0"/>
    <x v="0"/>
    <x v="0"/>
    <x v="0"/>
    <x v="0"/>
    <x v="0"/>
    <x v="1"/>
    <x v="0"/>
    <x v="1"/>
    <x v="0"/>
    <x v="0"/>
    <x v="1"/>
    <x v="0"/>
    <x v="0"/>
    <s v="MECANICA AUTOTRIZ"/>
    <m/>
    <m/>
    <m/>
    <m/>
    <m/>
    <s v="AUTOMOTORES"/>
    <m/>
    <m/>
    <m/>
    <m/>
    <m/>
    <n v="8.2844036697247692"/>
    <x v="0"/>
    <x v="0"/>
    <x v="0"/>
    <x v="0"/>
    <x v="0"/>
    <s v="Total"/>
  </r>
  <r>
    <n v="175413"/>
    <x v="0"/>
    <x v="1"/>
    <s v="Fernando de la Mora"/>
    <n v="14101"/>
    <s v="CONFECCION DE PRENDAS DE VESTIR EXTERIOR"/>
    <s v="Industria"/>
    <s v="Manufactura"/>
    <s v="Pequeñas (11 a 30 personas ocupadas)"/>
    <n v="14062024"/>
    <n v="14"/>
    <s v="Junio"/>
    <s v="Año Resultado Final"/>
    <n v="10"/>
    <n v="49"/>
    <n v="26062024"/>
    <n v="26"/>
    <s v="Junio"/>
    <s v="Año Resultado Final"/>
    <n v="2001"/>
    <n v="22"/>
    <x v="2"/>
    <s v="CONFECCION DE PRENDAS DE VESTIR EXTERIOR"/>
    <s v="Confección de prendas de vestir exterior, excepto prendas de cuero y piel"/>
    <s v="Único"/>
    <x v="0"/>
    <m/>
    <m/>
    <n v="25"/>
    <n v="25"/>
    <n v="12"/>
    <n v="13"/>
    <n v="45.669902912621396"/>
    <n v="49.475728155339844"/>
    <n v="0"/>
    <n v="0"/>
    <n v="0"/>
    <n v="0"/>
    <n v="68.504854368932101"/>
    <n v="22.834951456310698"/>
    <n v="0"/>
    <n v="0"/>
    <n v="3.8058252427184498"/>
    <n v="0"/>
    <n v="0"/>
    <n v="0"/>
    <n v="95.145631067961247"/>
    <n v="25"/>
    <n v="0"/>
    <n v="0"/>
    <n v="0"/>
    <n v="0"/>
    <n v="18"/>
    <n v="6"/>
    <n v="0"/>
    <n v="0"/>
    <n v="1"/>
    <n v="0"/>
    <n v="0"/>
    <n v="0"/>
    <n v="25"/>
    <x v="1"/>
    <s v="Decisión del directorio/propietarios de la empresa"/>
    <m/>
    <x v="0"/>
    <s v="Decisión del directorio/propietarios de la empresa"/>
    <m/>
    <x v="0"/>
    <m/>
    <m/>
    <x v="0"/>
    <m/>
    <m/>
    <x v="0"/>
    <m/>
    <m/>
    <x v="0"/>
    <m/>
    <m/>
    <m/>
    <m/>
    <m/>
    <m/>
    <m/>
    <m/>
    <m/>
    <m/>
    <m/>
    <m/>
    <m/>
    <m/>
    <m/>
    <m/>
    <m/>
    <m/>
    <m/>
    <m/>
    <m/>
    <m/>
    <m/>
    <m/>
    <m/>
    <m/>
    <m/>
    <m/>
    <m/>
    <m/>
    <m/>
    <m/>
    <m/>
    <m/>
    <m/>
    <m/>
    <m/>
    <m/>
    <m/>
    <m/>
    <m/>
    <m/>
    <m/>
    <m/>
    <m/>
    <m/>
    <m/>
    <m/>
    <m/>
    <m/>
    <x v="1"/>
    <x v="0"/>
    <x v="0"/>
    <x v="1"/>
    <x v="0"/>
    <x v="0"/>
    <x v="0"/>
    <x v="0"/>
    <x v="0"/>
    <x v="0"/>
    <x v="0"/>
    <x v="1"/>
    <x v="0"/>
    <m/>
    <m/>
    <m/>
    <s v="Redes sociales de la empresa (Facebook, Twitter, Instagram, etc)"/>
    <m/>
    <s v="Redes de profesionales o egresados"/>
    <s v="Recomendaciones de trabajadores de la empresa u otros actores"/>
    <m/>
    <m/>
    <m/>
    <s v="Contactos personales del empleador"/>
    <m/>
    <m/>
    <m/>
    <x v="0"/>
    <x v="0"/>
    <x v="0"/>
    <x v="1"/>
    <x v="0"/>
    <x v="1"/>
    <x v="0"/>
    <x v="2"/>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0"/>
    <s v="PRIMEROS AUXILIOS"/>
    <s v="Primeros auxilios"/>
    <s v="OPERARIOS COSTUREROS"/>
    <n v="8153"/>
    <m/>
    <m/>
    <m/>
    <m/>
    <m/>
    <m/>
    <m/>
    <m/>
    <m/>
    <m/>
    <m/>
    <m/>
    <m/>
    <m/>
    <m/>
    <m/>
    <m/>
    <m/>
    <m/>
    <m/>
    <s v="No"/>
    <m/>
    <m/>
    <m/>
    <m/>
    <m/>
    <x v="0"/>
    <s v="Importante"/>
    <s v="Importante"/>
    <s v="Muy importante"/>
    <s v="Importante"/>
    <s v="Importante"/>
    <s v="Muy importante"/>
    <s v="Muy importante"/>
    <s v="Ninguna"/>
    <m/>
    <x v="2"/>
    <x v="1"/>
    <x v="0"/>
    <x v="0"/>
    <x v="0"/>
    <x v="2"/>
    <x v="0"/>
    <x v="1"/>
    <x v="0"/>
    <x v="0"/>
    <x v="0"/>
    <x v="0"/>
    <m/>
    <s v="Dueño o propietario"/>
    <m/>
    <n v="16"/>
    <n v="51"/>
    <s v="Completo"/>
    <m/>
    <m/>
    <m/>
    <m/>
    <m/>
    <m/>
    <m/>
    <s v="11 a 30 personas ocupadas"/>
    <s v="11 a 30 personas ocupadas"/>
    <x v="1"/>
    <s v="Manufactura"/>
    <x v="0"/>
    <x v="0"/>
    <x v="0"/>
    <x v="0"/>
    <x v="0"/>
    <x v="0"/>
    <x v="0"/>
    <x v="0"/>
    <x v="0"/>
    <x v="0"/>
    <x v="1"/>
    <x v="0"/>
    <x v="0"/>
    <x v="0"/>
    <x v="0"/>
    <x v="0"/>
    <x v="0"/>
    <x v="0"/>
    <x v="0"/>
    <x v="1"/>
    <x v="0"/>
    <x v="1"/>
    <x v="0"/>
    <x v="0"/>
    <x v="0"/>
    <x v="1"/>
    <x v="0"/>
    <s v="SINIESTROS Y PRIMEROS AUXILIOS"/>
    <m/>
    <m/>
    <m/>
    <m/>
    <m/>
    <s v="SINIESTROS Y PRIMEROS AUXILIOS"/>
    <m/>
    <m/>
    <m/>
    <m/>
    <m/>
    <n v="3.8058252427184498"/>
    <x v="0"/>
    <x v="0"/>
    <x v="1"/>
    <x v="0"/>
    <x v="0"/>
    <s v="Total"/>
  </r>
  <r>
    <n v="175629"/>
    <x v="0"/>
    <x v="1"/>
    <s v="Fernando de la Mora"/>
    <n v="43210"/>
    <s v="SERVICIO DE INSTALACIONES ELECTRICAS"/>
    <s v="Industria"/>
    <s v="Construcción"/>
    <s v="Medianas (31 a 50 personas ocupadas)"/>
    <n v="13062024"/>
    <n v="13"/>
    <s v="Junio"/>
    <s v="Año Resultado Final"/>
    <n v="14"/>
    <n v="4"/>
    <n v="13062024"/>
    <n v="13"/>
    <s v="Junio"/>
    <s v="Año Resultado Final"/>
    <n v="1977"/>
    <n v="46"/>
    <x v="1"/>
    <s v="INSTALACIONES ELECTRICAS DE DISTRIBUCION EN MEDIA Y BAJA TENSION"/>
    <s v="Construcción de proyectos de servicios públicos"/>
    <s v="Único"/>
    <x v="0"/>
    <m/>
    <m/>
    <n v="14"/>
    <n v="14"/>
    <n v="13"/>
    <n v="1"/>
    <n v="49.475728155339844"/>
    <n v="3.8058252427184498"/>
    <n v="0"/>
    <n v="0"/>
    <n v="26.64077669902915"/>
    <n v="0"/>
    <n v="11.417475728155349"/>
    <n v="0"/>
    <n v="0"/>
    <n v="0"/>
    <n v="15.223300970873799"/>
    <n v="0"/>
    <n v="0"/>
    <n v="0"/>
    <n v="53.2815533980583"/>
    <n v="14"/>
    <n v="0"/>
    <n v="0"/>
    <n v="7"/>
    <n v="0"/>
    <n v="3"/>
    <n v="0"/>
    <n v="0"/>
    <n v="0"/>
    <n v="4"/>
    <n v="0"/>
    <n v="0"/>
    <n v="0"/>
    <n v="14"/>
    <x v="0"/>
    <m/>
    <m/>
    <x v="1"/>
    <m/>
    <m/>
    <x v="0"/>
    <m/>
    <m/>
    <x v="0"/>
    <m/>
    <m/>
    <x v="0"/>
    <m/>
    <m/>
    <x v="0"/>
    <m/>
    <m/>
    <m/>
    <m/>
    <m/>
    <m/>
    <m/>
    <m/>
    <m/>
    <m/>
    <m/>
    <m/>
    <m/>
    <m/>
    <m/>
    <m/>
    <m/>
    <m/>
    <m/>
    <m/>
    <m/>
    <m/>
    <m/>
    <m/>
    <m/>
    <m/>
    <m/>
    <m/>
    <m/>
    <m/>
    <m/>
    <m/>
    <m/>
    <m/>
    <m/>
    <m/>
    <m/>
    <m/>
    <m/>
    <m/>
    <m/>
    <m/>
    <m/>
    <m/>
    <m/>
    <m/>
    <m/>
    <m/>
    <m/>
    <m/>
    <x v="0"/>
    <x v="0"/>
    <x v="0"/>
    <x v="1"/>
    <x v="1"/>
    <x v="1"/>
    <x v="1"/>
    <x v="0"/>
    <x v="0"/>
    <x v="1"/>
    <x v="0"/>
    <x v="0"/>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robable"/>
    <s v="Probable"/>
    <x v="0"/>
    <s v="ayudante de instalaciones electricas de distribucion en media y baja tensión"/>
    <n v="7413"/>
    <n v="3"/>
    <n v="3"/>
    <n v="3"/>
    <n v="3"/>
    <n v="3"/>
    <m/>
    <m/>
    <m/>
    <m/>
    <m/>
    <m/>
    <m/>
    <m/>
    <m/>
    <m/>
    <m/>
    <m/>
    <m/>
    <m/>
    <m/>
    <m/>
    <m/>
    <m/>
    <m/>
    <m/>
    <m/>
    <m/>
    <m/>
    <m/>
    <m/>
    <m/>
    <m/>
    <m/>
    <x v="1"/>
    <m/>
    <s v="Todo nuestro personal es plenamente competente, no se necesita capacitación"/>
    <m/>
    <m/>
    <m/>
    <m/>
    <s v="Muchos trabajadores son temporales y puede que no permanezcan en nuestra empresa"/>
    <m/>
    <m/>
    <x v="1"/>
    <x v="1"/>
    <x v="1"/>
    <x v="1"/>
    <x v="0"/>
    <x v="0"/>
    <x v="0"/>
    <x v="0"/>
    <m/>
    <x v="2"/>
    <m/>
    <m/>
    <m/>
    <m/>
    <m/>
    <m/>
    <m/>
    <m/>
    <m/>
    <m/>
    <m/>
    <m/>
    <m/>
    <m/>
    <m/>
    <m/>
    <m/>
    <m/>
    <m/>
    <m/>
    <m/>
    <m/>
    <m/>
    <m/>
    <m/>
    <m/>
    <m/>
    <m/>
    <m/>
    <m/>
    <x v="2"/>
    <s v="Importante"/>
    <s v="Importante"/>
    <s v="Importante"/>
    <s v="Importante"/>
    <s v="Importante"/>
    <s v="Importante"/>
    <s v="Importante"/>
    <s v="Ninguna"/>
    <m/>
    <x v="2"/>
    <x v="2"/>
    <x v="0"/>
    <x v="1"/>
    <x v="0"/>
    <x v="2"/>
    <x v="1"/>
    <x v="1"/>
    <x v="1"/>
    <x v="1"/>
    <x v="1"/>
    <x v="0"/>
    <m/>
    <s v="Administrador/Contador"/>
    <m/>
    <n v="16"/>
    <n v="38"/>
    <s v="Completo"/>
    <m/>
    <m/>
    <m/>
    <m/>
    <m/>
    <m/>
    <m/>
    <s v="11 a 30 personas ocupadas"/>
    <s v="11 a 30 personas ocupadas"/>
    <x v="1"/>
    <s v="Construcción"/>
    <x v="0"/>
    <x v="0"/>
    <x v="0"/>
    <x v="0"/>
    <x v="0"/>
    <x v="0"/>
    <x v="0"/>
    <x v="0"/>
    <x v="0"/>
    <x v="0"/>
    <x v="1"/>
    <x v="0"/>
    <x v="0"/>
    <x v="0"/>
    <x v="0"/>
    <x v="1"/>
    <x v="0"/>
    <x v="0"/>
    <x v="0"/>
    <x v="1"/>
    <x v="0"/>
    <x v="1"/>
    <x v="0"/>
    <x v="0"/>
    <x v="0"/>
    <x v="0"/>
    <x v="0"/>
    <m/>
    <m/>
    <m/>
    <m/>
    <m/>
    <m/>
    <m/>
    <m/>
    <m/>
    <m/>
    <m/>
    <m/>
    <n v="3.8058252427184498"/>
    <x v="0"/>
    <x v="0"/>
    <x v="1"/>
    <x v="1"/>
    <x v="2"/>
    <s v="Total"/>
  </r>
  <r>
    <n v="175741"/>
    <x v="0"/>
    <x v="1"/>
    <s v="Fernando de la Mora"/>
    <n v="45201"/>
    <s v="SERVICIOS DE TALLER MECANICO DE VEHICULOS"/>
    <s v="Comercio"/>
    <s v="Comercio"/>
    <s v="Micro (5 a 10 personas ocupadas)"/>
    <n v="26062024"/>
    <n v="26"/>
    <s v="Junio"/>
    <s v="Año Resultado Final"/>
    <n v="13"/>
    <n v="55"/>
    <n v="26062024"/>
    <n v="26"/>
    <s v="Junio"/>
    <s v="Año Resultado Final"/>
    <n v="1999"/>
    <n v="24"/>
    <x v="2"/>
    <s v="SERVICIO DE REPARACION MECANICA DE VEHICULOS LIVIANOS"/>
    <s v="Mantenimiento y reparación mecánica de vehículos"/>
    <s v="Casa Matriz"/>
    <x v="1"/>
    <n v="2"/>
    <n v="2"/>
    <n v="6"/>
    <n v="6"/>
    <n v="6"/>
    <n v="0"/>
    <n v="49.706422018348619"/>
    <n v="0"/>
    <n v="0"/>
    <n v="0"/>
    <n v="0"/>
    <n v="0"/>
    <n v="33.137614678899077"/>
    <n v="0"/>
    <n v="16.568807339449538"/>
    <n v="0"/>
    <n v="0"/>
    <n v="0"/>
    <n v="0"/>
    <n v="0"/>
    <n v="49.706422018348619"/>
    <n v="6"/>
    <n v="0"/>
    <n v="0"/>
    <n v="0"/>
    <n v="0"/>
    <n v="4"/>
    <n v="0"/>
    <n v="2"/>
    <n v="0"/>
    <n v="0"/>
    <n v="0"/>
    <n v="0"/>
    <n v="0"/>
    <n v="6"/>
    <x v="1"/>
    <s v="Convenios con organizaciones privadas y/o ONG"/>
    <m/>
    <x v="0"/>
    <s v="Convenios con organizaciones privadas y/o ONG"/>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robable"/>
    <s v="Muy probable"/>
    <x v="0"/>
    <s v="mecanico de vehiculos livianos"/>
    <n v="7231"/>
    <n v="1"/>
    <n v="1"/>
    <n v="1"/>
    <n v="1"/>
    <n v="0"/>
    <s v="auxiliar administrativo"/>
    <n v="4419"/>
    <n v="0"/>
    <n v="1"/>
    <n v="0"/>
    <n v="0"/>
    <n v="0"/>
    <m/>
    <m/>
    <m/>
    <m/>
    <m/>
    <m/>
    <m/>
    <m/>
    <m/>
    <m/>
    <m/>
    <m/>
    <m/>
    <m/>
    <m/>
    <m/>
    <m/>
    <m/>
    <m/>
    <m/>
    <m/>
    <x v="0"/>
    <m/>
    <m/>
    <m/>
    <m/>
    <m/>
    <m/>
    <m/>
    <m/>
    <m/>
    <x v="0"/>
    <x v="0"/>
    <x v="0"/>
    <x v="0"/>
    <x v="1"/>
    <x v="1"/>
    <x v="0"/>
    <x v="0"/>
    <m/>
    <x v="0"/>
    <s v="MEJORA DE HABILIDADES TECNICAS DE ELECTRICISTA DE VEHICULOS CON ENFASIS EN VEHICULOS ALEMANES"/>
    <s v="Mecánica del automóvil"/>
    <s v="ELECTRICISTA DE VEHICULOS LIVIANOS"/>
    <n v="7412"/>
    <s v="TECNICAS DE ATENCION AL CLIENTE"/>
    <s v="Técnicas de recepción y atención al cliente"/>
    <s v="MECANICO DE VEHICULOS LIVIANOS"/>
    <n v="7231"/>
    <s v="ELECTRONICA AVANZADA PARA VEHICULOS LIVIANOS"/>
    <s v="Electrónica"/>
    <s v="ELECTRICISTA DE AUTOMOVILES LIVIANOS"/>
    <n v="7412"/>
    <m/>
    <m/>
    <m/>
    <m/>
    <m/>
    <m/>
    <m/>
    <m/>
    <m/>
    <m/>
    <m/>
    <m/>
    <s v="Si"/>
    <s v="Si"/>
    <s v="No"/>
    <m/>
    <m/>
    <m/>
    <x v="0"/>
    <s v="Importante"/>
    <s v="Importante"/>
    <s v="Importante"/>
    <s v="Importante"/>
    <s v="Importante"/>
    <s v="Importante"/>
    <s v="Importante"/>
    <s v="Ninguna"/>
    <m/>
    <x v="2"/>
    <x v="2"/>
    <x v="0"/>
    <x v="1"/>
    <x v="2"/>
    <x v="2"/>
    <x v="0"/>
    <x v="0"/>
    <x v="0"/>
    <x v="0"/>
    <x v="0"/>
    <x v="0"/>
    <m/>
    <s v="Dueño o propietario"/>
    <m/>
    <n v="16"/>
    <n v="54"/>
    <s v="Completo"/>
    <m/>
    <m/>
    <m/>
    <m/>
    <m/>
    <m/>
    <m/>
    <s v="5 a 10 personas ocupadas"/>
    <s v="5 a 10 personas ocupadas"/>
    <x v="2"/>
    <s v="Comercio"/>
    <x v="0"/>
    <x v="0"/>
    <x v="0"/>
    <x v="0"/>
    <x v="0"/>
    <x v="0"/>
    <x v="0"/>
    <x v="0"/>
    <x v="0"/>
    <x v="0"/>
    <x v="1"/>
    <x v="0"/>
    <x v="1"/>
    <x v="0"/>
    <x v="0"/>
    <x v="1"/>
    <x v="0"/>
    <x v="0"/>
    <x v="0"/>
    <x v="1"/>
    <x v="0"/>
    <x v="1"/>
    <x v="0"/>
    <x v="0"/>
    <x v="1"/>
    <x v="0"/>
    <x v="0"/>
    <s v="ELECTRICIDAD AUTOMOTRIZ"/>
    <s v="ATENCIÓN AL CLIENTE, RECEPCIÓN"/>
    <s v="ELECTRICIDAD AUTOMOTRIZ"/>
    <m/>
    <m/>
    <m/>
    <s v="AUTOMOTORES"/>
    <s v="ADMINISTRACIÓN Y GESTIÓN"/>
    <s v="AUTOMOTORES"/>
    <m/>
    <m/>
    <m/>
    <n v="8.2844036697247692"/>
    <x v="0"/>
    <x v="0"/>
    <x v="1"/>
    <x v="0"/>
    <x v="0"/>
    <s v="Total"/>
  </r>
  <r>
    <n v="176010"/>
    <x v="0"/>
    <x v="1"/>
    <s v="Fernando de la Mora"/>
    <n v="47300"/>
    <s v="VENTA AL POR MENOR DE LUBRICANTES"/>
    <s v="Comercio"/>
    <s v="Comercio"/>
    <s v="Micro (5 a 10 personas ocupadas)"/>
    <n v="17062024"/>
    <n v="17"/>
    <s v="Junio"/>
    <s v="Año Resultado Final"/>
    <n v="11"/>
    <n v="19"/>
    <n v="17062024"/>
    <n v="17"/>
    <s v="Junio"/>
    <s v="Año Resultado Final"/>
    <n v="1994"/>
    <n v="29"/>
    <x v="2"/>
    <s v="SERVICIOS DE GOMERIA"/>
    <s v="Talleres de gomería"/>
    <s v="Único"/>
    <x v="0"/>
    <m/>
    <m/>
    <n v="6"/>
    <n v="6"/>
    <n v="5"/>
    <n v="1"/>
    <n v="41.422018348623844"/>
    <n v="8.2844036697247692"/>
    <n v="0"/>
    <n v="0"/>
    <n v="0"/>
    <n v="0"/>
    <n v="41.422018348623844"/>
    <n v="0"/>
    <n v="0"/>
    <n v="0"/>
    <n v="8.2844036697247692"/>
    <n v="0"/>
    <n v="0"/>
    <n v="0"/>
    <n v="49.706422018348619"/>
    <n v="6"/>
    <n v="0"/>
    <n v="0"/>
    <n v="0"/>
    <n v="0"/>
    <n v="5"/>
    <n v="0"/>
    <n v="0"/>
    <n v="0"/>
    <n v="1"/>
    <n v="0"/>
    <n v="0"/>
    <n v="0"/>
    <n v="6"/>
    <x v="0"/>
    <m/>
    <m/>
    <x v="0"/>
    <s v="Decisión del directorio/propietarios de la empresa"/>
    <m/>
    <x v="0"/>
    <m/>
    <m/>
    <x v="0"/>
    <m/>
    <m/>
    <x v="0"/>
    <m/>
    <m/>
    <x v="0"/>
    <m/>
    <m/>
    <m/>
    <m/>
    <m/>
    <m/>
    <m/>
    <m/>
    <m/>
    <m/>
    <m/>
    <m/>
    <m/>
    <m/>
    <m/>
    <m/>
    <m/>
    <m/>
    <m/>
    <m/>
    <m/>
    <m/>
    <m/>
    <m/>
    <m/>
    <m/>
    <m/>
    <m/>
    <m/>
    <m/>
    <m/>
    <m/>
    <m/>
    <m/>
    <m/>
    <m/>
    <m/>
    <m/>
    <m/>
    <m/>
    <m/>
    <m/>
    <m/>
    <m/>
    <m/>
    <m/>
    <m/>
    <m/>
    <m/>
    <m/>
    <x v="0"/>
    <x v="1"/>
    <x v="0"/>
    <x v="1"/>
    <x v="1"/>
    <x v="1"/>
    <x v="1"/>
    <x v="0"/>
    <x v="0"/>
    <x v="1"/>
    <x v="1"/>
    <x v="1"/>
    <x v="0"/>
    <m/>
    <m/>
    <m/>
    <m/>
    <m/>
    <m/>
    <m/>
    <m/>
    <m/>
    <m/>
    <s v="Contactos personales del empleador"/>
    <m/>
    <m/>
    <m/>
    <x v="0"/>
    <x v="0"/>
    <x v="1"/>
    <x v="0"/>
    <x v="0"/>
    <x v="2"/>
    <x v="0"/>
    <x v="0"/>
    <x v="1"/>
    <x v="0"/>
    <s v="Ninguna"/>
    <m/>
    <m/>
    <m/>
    <s v="Transformación de competencia"/>
    <s v="Transformación de competencia"/>
    <m/>
    <x v="1"/>
    <m/>
    <m/>
    <x v="1"/>
    <s v="Transformación de competencia"/>
    <m/>
    <m/>
    <x v="0"/>
    <x v="0"/>
    <x v="1"/>
    <x v="0"/>
    <x v="1"/>
    <x v="1"/>
    <m/>
    <m/>
    <x v="2"/>
    <s v="Poco probable"/>
    <s v="Poco probable"/>
    <s v="Poco probable"/>
    <s v="Poco probable"/>
    <s v="Poco probable"/>
    <x v="2"/>
    <m/>
    <m/>
    <m/>
    <m/>
    <m/>
    <m/>
    <m/>
    <m/>
    <m/>
    <m/>
    <m/>
    <m/>
    <m/>
    <m/>
    <m/>
    <m/>
    <m/>
    <m/>
    <m/>
    <m/>
    <m/>
    <m/>
    <m/>
    <m/>
    <m/>
    <m/>
    <m/>
    <m/>
    <m/>
    <m/>
    <m/>
    <m/>
    <m/>
    <m/>
    <m/>
    <x v="0"/>
    <m/>
    <m/>
    <m/>
    <m/>
    <m/>
    <m/>
    <m/>
    <m/>
    <m/>
    <x v="0"/>
    <x v="0"/>
    <x v="0"/>
    <x v="1"/>
    <x v="1"/>
    <x v="1"/>
    <x v="0"/>
    <x v="0"/>
    <m/>
    <x v="0"/>
    <s v="CURSO DE GOMERIA"/>
    <s v="Mecánica del automóvil"/>
    <s v="GOMERO"/>
    <n v="7231"/>
    <m/>
    <m/>
    <m/>
    <m/>
    <m/>
    <m/>
    <m/>
    <m/>
    <m/>
    <m/>
    <m/>
    <m/>
    <m/>
    <m/>
    <m/>
    <m/>
    <m/>
    <m/>
    <m/>
    <m/>
    <s v="No"/>
    <m/>
    <m/>
    <m/>
    <m/>
    <m/>
    <x v="3"/>
    <s v="Importante"/>
    <s v="Importante"/>
    <s v="Importante"/>
    <s v="Importante"/>
    <s v="Importante"/>
    <s v="Muy importante"/>
    <s v="Muy importante"/>
    <s v="Ninguna"/>
    <m/>
    <x v="0"/>
    <x v="1"/>
    <x v="0"/>
    <x v="1"/>
    <x v="0"/>
    <x v="0"/>
    <x v="1"/>
    <x v="1"/>
    <x v="0"/>
    <x v="1"/>
    <x v="0"/>
    <x v="0"/>
    <m/>
    <s v="Dueño o propietario"/>
    <m/>
    <n v="13"/>
    <n v="2"/>
    <s v="Completo"/>
    <m/>
    <m/>
    <m/>
    <m/>
    <m/>
    <m/>
    <m/>
    <s v="5 a 10 personas ocupadas"/>
    <s v="5 a 10 personas ocupadas"/>
    <x v="2"/>
    <s v="Comercio"/>
    <x v="0"/>
    <x v="0"/>
    <x v="0"/>
    <x v="0"/>
    <x v="0"/>
    <x v="0"/>
    <x v="0"/>
    <x v="0"/>
    <x v="0"/>
    <x v="0"/>
    <x v="1"/>
    <x v="0"/>
    <x v="0"/>
    <x v="0"/>
    <x v="0"/>
    <x v="0"/>
    <x v="0"/>
    <x v="0"/>
    <x v="0"/>
    <x v="1"/>
    <x v="0"/>
    <x v="1"/>
    <x v="0"/>
    <x v="0"/>
    <x v="1"/>
    <x v="0"/>
    <x v="0"/>
    <s v="GOMERIA"/>
    <m/>
    <m/>
    <m/>
    <m/>
    <m/>
    <s v="AUTOMOTORES"/>
    <m/>
    <m/>
    <m/>
    <m/>
    <m/>
    <n v="8.2844036697247692"/>
    <x v="0"/>
    <x v="0"/>
    <x v="0"/>
    <x v="0"/>
    <x v="0"/>
    <s v="Total"/>
  </r>
  <r>
    <n v="176136"/>
    <x v="0"/>
    <x v="1"/>
    <s v="Fernando de la Mora"/>
    <n v="77290"/>
    <s v="SERVICIO DE ALQUILER DE MESAS SILLAS PARA EVENTOS"/>
    <s v="Servicio"/>
    <s v="Servicios a las empresas"/>
    <s v="Micro (5 a 10 personas ocupadas)"/>
    <n v="18072024"/>
    <n v="18"/>
    <s v="Julio"/>
    <s v="Año Resultado Final"/>
    <n v="8"/>
    <n v="46"/>
    <n v="26072024"/>
    <n v="26"/>
    <s v="Julio"/>
    <s v="Año Resultado Final"/>
    <n v="2000"/>
    <n v="23"/>
    <x v="2"/>
    <s v="SERVICIO DE ALQUILER DE CANCHAS DE FUTBOL"/>
    <s v="Administración de instalaciones deportivas"/>
    <s v="Único"/>
    <x v="0"/>
    <m/>
    <m/>
    <n v="6"/>
    <n v="6"/>
    <n v="4"/>
    <n v="2"/>
    <n v="13.57837837837836"/>
    <n v="6.7891891891891802"/>
    <n v="0"/>
    <n v="0"/>
    <n v="0"/>
    <n v="0"/>
    <n v="3.3945945945945901"/>
    <n v="0"/>
    <n v="0"/>
    <n v="0"/>
    <n v="16.972972972972951"/>
    <n v="0"/>
    <n v="0"/>
    <n v="0"/>
    <n v="20.367567567567541"/>
    <n v="6"/>
    <n v="0"/>
    <n v="0"/>
    <n v="0"/>
    <n v="0"/>
    <n v="1"/>
    <n v="0"/>
    <n v="0"/>
    <n v="0"/>
    <n v="5"/>
    <n v="0"/>
    <n v="0"/>
    <n v="0"/>
    <n v="6"/>
    <x v="1"/>
    <s v="Decisión del directorio/propietarios de la empresa"/>
    <m/>
    <x v="0"/>
    <s v="Decisión del directorio/propietarios de la empresa"/>
    <m/>
    <x v="0"/>
    <m/>
    <m/>
    <x v="0"/>
    <m/>
    <m/>
    <x v="0"/>
    <m/>
    <m/>
    <x v="1"/>
    <m/>
    <n v="4120"/>
    <s v="SECRETARIO"/>
    <s v="Sí"/>
    <s v="No"/>
    <s v="No"/>
    <m/>
    <m/>
    <m/>
    <m/>
    <m/>
    <m/>
    <m/>
    <m/>
    <m/>
    <m/>
    <m/>
    <m/>
    <m/>
    <m/>
    <m/>
    <m/>
    <m/>
    <m/>
    <m/>
    <m/>
    <m/>
    <m/>
    <m/>
    <m/>
    <m/>
    <m/>
    <m/>
    <m/>
    <m/>
    <m/>
    <m/>
    <m/>
    <m/>
    <m/>
    <m/>
    <m/>
    <m/>
    <m/>
    <m/>
    <m/>
    <m/>
    <m/>
    <m/>
    <m/>
    <x v="1"/>
    <x v="0"/>
    <x v="0"/>
    <x v="0"/>
    <x v="1"/>
    <x v="0"/>
    <x v="0"/>
    <x v="0"/>
    <x v="0"/>
    <x v="0"/>
    <x v="1"/>
    <x v="1"/>
    <x v="0"/>
    <m/>
    <m/>
    <m/>
    <s v="Redes sociales de la empresa (Facebook, Twitter, Instagram, etc)"/>
    <m/>
    <m/>
    <s v="Recomendaciones de trabajadores de la empresa u otros actores"/>
    <m/>
    <m/>
    <m/>
    <s v="Contactos personales del empleador"/>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0"/>
    <x v="0"/>
    <x v="0"/>
    <x v="0"/>
    <x v="1"/>
    <x v="1"/>
    <x v="0"/>
    <x v="0"/>
    <m/>
    <x v="0"/>
    <s v="MEJORA DE HABILIDADES MARKETING EN POSICIONAMIENTO Y PROMOCION DE LA EMPRESA EN REDES"/>
    <s v="Marketing digital"/>
    <s v="ADMINISTRADORA GENERAL"/>
    <n v="1431"/>
    <m/>
    <m/>
    <m/>
    <m/>
    <m/>
    <m/>
    <m/>
    <m/>
    <m/>
    <m/>
    <m/>
    <m/>
    <m/>
    <m/>
    <m/>
    <m/>
    <m/>
    <m/>
    <m/>
    <m/>
    <s v="No"/>
    <m/>
    <m/>
    <m/>
    <m/>
    <m/>
    <x v="3"/>
    <s v="Muy importante"/>
    <s v="Muy importante"/>
    <s v="Muy importante"/>
    <s v="Muy importante"/>
    <s v="Muy importante"/>
    <s v="Muy importante"/>
    <s v="Muy importante"/>
    <s v="Ninguna"/>
    <m/>
    <x v="2"/>
    <x v="2"/>
    <x v="0"/>
    <x v="1"/>
    <x v="2"/>
    <x v="2"/>
    <x v="0"/>
    <x v="1"/>
    <x v="0"/>
    <x v="0"/>
    <x v="0"/>
    <x v="0"/>
    <m/>
    <s v="Dueño o propietario"/>
    <m/>
    <n v="7"/>
    <n v="39"/>
    <s v="Completo"/>
    <m/>
    <m/>
    <m/>
    <m/>
    <m/>
    <m/>
    <m/>
    <s v="5 a 10 personas ocupadas"/>
    <s v="5 a 10 personas ocupadas"/>
    <x v="0"/>
    <s v="Servicios a los hogares"/>
    <x v="0"/>
    <x v="0"/>
    <x v="0"/>
    <x v="1"/>
    <x v="0"/>
    <x v="0"/>
    <x v="0"/>
    <x v="0"/>
    <x v="0"/>
    <x v="0"/>
    <x v="1"/>
    <x v="0"/>
    <x v="0"/>
    <x v="0"/>
    <x v="0"/>
    <x v="0"/>
    <x v="0"/>
    <x v="0"/>
    <x v="1"/>
    <x v="1"/>
    <x v="0"/>
    <x v="1"/>
    <x v="0"/>
    <x v="0"/>
    <x v="0"/>
    <x v="0"/>
    <x v="0"/>
    <s v="MARKETING"/>
    <m/>
    <m/>
    <m/>
    <m/>
    <m/>
    <s v="ADMINISTRACIÓN Y GESTIÓN"/>
    <m/>
    <m/>
    <m/>
    <m/>
    <m/>
    <n v="3.3945945945945901"/>
    <x v="1"/>
    <x v="1"/>
    <x v="1"/>
    <x v="0"/>
    <x v="0"/>
    <s v="Total"/>
  </r>
  <r>
    <n v="176195"/>
    <x v="0"/>
    <x v="1"/>
    <s v="Fernando de la Mora"/>
    <n v="33120"/>
    <s v="SERVICIOS DE REPARACION DE EQUIPOS DE REFRIGERACION"/>
    <s v="Industria"/>
    <s v="Manufactura"/>
    <s v="Micro (5 a 10 personas ocupadas)"/>
    <n v="9072024"/>
    <n v="9"/>
    <s v="Julio"/>
    <s v="Año Resultado Final"/>
    <n v="8"/>
    <n v="12"/>
    <n v="26072024"/>
    <n v="26"/>
    <s v="Julio"/>
    <s v="Año Resultado Final"/>
    <n v="1992"/>
    <n v="31"/>
    <x v="1"/>
    <s v="SERVICIO TECNICO DE REFRIGERACION DE CAMARA FRIGORIFICA"/>
    <s v="Mantenimiento y reparación de máquinas y equipos de uso general y especial"/>
    <s v="Único"/>
    <x v="0"/>
    <m/>
    <m/>
    <n v="10"/>
    <n v="10"/>
    <n v="8"/>
    <n v="2"/>
    <n v="38.34920634920632"/>
    <n v="9.5873015873015799"/>
    <n v="0"/>
    <n v="0"/>
    <n v="0"/>
    <n v="0"/>
    <n v="19.17460317460316"/>
    <n v="0"/>
    <n v="14.380952380952369"/>
    <n v="0"/>
    <n v="14.380952380952369"/>
    <n v="0"/>
    <n v="0"/>
    <n v="0"/>
    <n v="47.936507936507901"/>
    <n v="10"/>
    <n v="0"/>
    <n v="0"/>
    <n v="0"/>
    <n v="0"/>
    <n v="4"/>
    <n v="0"/>
    <n v="3"/>
    <n v="0"/>
    <n v="3"/>
    <n v="0"/>
    <n v="0"/>
    <n v="0"/>
    <n v="10"/>
    <x v="0"/>
    <m/>
    <m/>
    <x v="1"/>
    <m/>
    <m/>
    <x v="0"/>
    <m/>
    <m/>
    <x v="0"/>
    <m/>
    <m/>
    <x v="0"/>
    <m/>
    <m/>
    <x v="1"/>
    <m/>
    <n v="7127"/>
    <s v="TECNICO EN REFRIGRACION EN AA"/>
    <s v="Sí"/>
    <s v="No"/>
    <s v="No"/>
    <m/>
    <m/>
    <m/>
    <m/>
    <m/>
    <m/>
    <m/>
    <m/>
    <m/>
    <m/>
    <m/>
    <m/>
    <m/>
    <m/>
    <m/>
    <m/>
    <m/>
    <m/>
    <m/>
    <m/>
    <m/>
    <m/>
    <m/>
    <m/>
    <m/>
    <m/>
    <m/>
    <m/>
    <m/>
    <m/>
    <m/>
    <m/>
    <m/>
    <m/>
    <m/>
    <m/>
    <m/>
    <m/>
    <m/>
    <m/>
    <m/>
    <m/>
    <m/>
    <m/>
    <x v="1"/>
    <x v="0"/>
    <x v="0"/>
    <x v="0"/>
    <x v="0"/>
    <x v="0"/>
    <x v="0"/>
    <x v="1"/>
    <x v="0"/>
    <x v="0"/>
    <x v="0"/>
    <x v="0"/>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robable"/>
    <s v="Probable"/>
    <s v="Probable"/>
    <x v="2"/>
    <m/>
    <m/>
    <m/>
    <m/>
    <m/>
    <m/>
    <m/>
    <m/>
    <m/>
    <m/>
    <m/>
    <m/>
    <m/>
    <m/>
    <m/>
    <m/>
    <m/>
    <m/>
    <m/>
    <m/>
    <m/>
    <m/>
    <m/>
    <m/>
    <m/>
    <m/>
    <m/>
    <m/>
    <m/>
    <m/>
    <m/>
    <m/>
    <m/>
    <m/>
    <m/>
    <x v="0"/>
    <m/>
    <m/>
    <m/>
    <m/>
    <m/>
    <m/>
    <m/>
    <m/>
    <m/>
    <x v="1"/>
    <x v="0"/>
    <x v="0"/>
    <x v="1"/>
    <x v="0"/>
    <x v="0"/>
    <x v="0"/>
    <x v="0"/>
    <m/>
    <x v="0"/>
    <s v="CURSO DE HERRAMIENTAS EN REFRIGERACION EN AA"/>
    <s v="Técnicas de refrigeracion y climatización"/>
    <s v="VENDEDOR DE SALON"/>
    <n v="5223"/>
    <m/>
    <m/>
    <m/>
    <m/>
    <m/>
    <m/>
    <m/>
    <m/>
    <m/>
    <m/>
    <m/>
    <m/>
    <m/>
    <m/>
    <m/>
    <m/>
    <m/>
    <m/>
    <m/>
    <m/>
    <s v="No"/>
    <m/>
    <m/>
    <m/>
    <m/>
    <m/>
    <x v="1"/>
    <s v="Muy importante"/>
    <s v="Muy importante"/>
    <s v="Importante"/>
    <s v="Muy importante"/>
    <s v="Importante"/>
    <s v="Muy importante"/>
    <s v="Muy importante"/>
    <s v="Ninguna"/>
    <m/>
    <x v="0"/>
    <x v="1"/>
    <x v="1"/>
    <x v="1"/>
    <x v="0"/>
    <x v="0"/>
    <x v="1"/>
    <x v="1"/>
    <x v="0"/>
    <x v="1"/>
    <x v="0"/>
    <x v="0"/>
    <m/>
    <s v="Administrador/Contador"/>
    <m/>
    <n v="8"/>
    <n v="6"/>
    <s v="Completo"/>
    <m/>
    <m/>
    <m/>
    <m/>
    <m/>
    <m/>
    <m/>
    <s v="5 a 10 personas ocupadas"/>
    <s v="5 a 10 personas ocupadas"/>
    <x v="1"/>
    <s v="Manufactura"/>
    <x v="0"/>
    <x v="0"/>
    <x v="0"/>
    <x v="0"/>
    <x v="0"/>
    <x v="0"/>
    <x v="1"/>
    <x v="0"/>
    <x v="0"/>
    <x v="0"/>
    <x v="1"/>
    <x v="0"/>
    <x v="0"/>
    <x v="0"/>
    <x v="0"/>
    <x v="0"/>
    <x v="0"/>
    <x v="0"/>
    <x v="0"/>
    <x v="1"/>
    <x v="0"/>
    <x v="1"/>
    <x v="1"/>
    <x v="0"/>
    <x v="0"/>
    <x v="0"/>
    <x v="0"/>
    <s v="ELECTRICIDAD Y ELECTRONICA"/>
    <m/>
    <m/>
    <m/>
    <m/>
    <m/>
    <s v="ELECTRICIDAD Y ELECTRONICA"/>
    <m/>
    <m/>
    <m/>
    <m/>
    <m/>
    <n v="4.7936507936507899"/>
    <x v="1"/>
    <x v="1"/>
    <x v="1"/>
    <x v="0"/>
    <x v="0"/>
    <s v="Total"/>
  </r>
  <r>
    <n v="176198"/>
    <x v="0"/>
    <x v="1"/>
    <s v="Fernando de la Mora"/>
    <n v="47190"/>
    <s v="COMERCIO DE RAMOS GENERALES AL POR MENOR"/>
    <s v="Comercio"/>
    <s v="Comercio"/>
    <s v="Grandes (con 51 o más personas ocupadas)"/>
    <n v="14062024"/>
    <n v="14"/>
    <s v="Junio"/>
    <s v="Año Resultado Final"/>
    <n v="13"/>
    <n v="40"/>
    <n v="18062024"/>
    <n v="18"/>
    <s v="Junio"/>
    <s v="Año Resultado Final"/>
    <n v="1997"/>
    <n v="26"/>
    <x v="2"/>
    <s v="COMERCIO DE RAMOS GENERALES AL POR MENOR"/>
    <s v="Comercio al por menor de prendas de vestir"/>
    <s v="Casa Matriz"/>
    <x v="1"/>
    <n v="14"/>
    <n v="13"/>
    <n v="200"/>
    <n v="188"/>
    <n v="57"/>
    <n v="131"/>
    <n v="258.28125"/>
    <n v="593.59375"/>
    <n v="0"/>
    <n v="0"/>
    <n v="0"/>
    <n v="0"/>
    <n v="693.28125"/>
    <n v="0"/>
    <n v="22.65625"/>
    <n v="0"/>
    <n v="113.28125"/>
    <n v="22.65625"/>
    <n v="0"/>
    <n v="0"/>
    <n v="851.875"/>
    <n v="188"/>
    <n v="0"/>
    <n v="0"/>
    <n v="0"/>
    <n v="0"/>
    <n v="153"/>
    <n v="0"/>
    <n v="5"/>
    <n v="0"/>
    <n v="25"/>
    <n v="5"/>
    <n v="0"/>
    <n v="0"/>
    <n v="188"/>
    <x v="0"/>
    <m/>
    <m/>
    <x v="0"/>
    <s v="Decisión del directorio/propietarios de la empresa"/>
    <m/>
    <x v="1"/>
    <s v="Decisión del directorio/propietarios de la empresa"/>
    <m/>
    <x v="0"/>
    <m/>
    <m/>
    <x v="0"/>
    <m/>
    <m/>
    <x v="1"/>
    <m/>
    <n v="5223"/>
    <s v="ATENCION AL CLIENTE"/>
    <s v="Sí"/>
    <s v="No"/>
    <s v="Sí"/>
    <n v="5414"/>
    <s v="PREVENCION(AGENTE ENCAGADO DE SEGURIDAD Y CONTROL)"/>
    <s v="Sí"/>
    <s v="No"/>
    <s v="Sí"/>
    <n v="4419"/>
    <s v="AUXILIAR ADMINISTRATIVO (AYUDANTE DE FACTURACION)"/>
    <s v="Sí"/>
    <s v="No"/>
    <m/>
    <m/>
    <m/>
    <m/>
    <m/>
    <m/>
    <m/>
    <m/>
    <m/>
    <m/>
    <m/>
    <m/>
    <m/>
    <m/>
    <m/>
    <m/>
    <m/>
    <m/>
    <m/>
    <m/>
    <m/>
    <m/>
    <m/>
    <m/>
    <m/>
    <m/>
    <m/>
    <m/>
    <m/>
    <m/>
    <m/>
    <m/>
    <m/>
    <m/>
    <m/>
    <x v="1"/>
    <x v="0"/>
    <x v="0"/>
    <x v="0"/>
    <x v="0"/>
    <x v="0"/>
    <x v="0"/>
    <x v="0"/>
    <x v="0"/>
    <x v="0"/>
    <x v="1"/>
    <x v="1"/>
    <x v="0"/>
    <m/>
    <s v="Anuncio en un medio de prensa impreso"/>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2"/>
    <x v="0"/>
    <x v="2"/>
    <x v="1"/>
    <x v="1"/>
    <s v="Ninguna"/>
    <m/>
    <m/>
    <m/>
    <m/>
    <m/>
    <m/>
    <x v="1"/>
    <m/>
    <m/>
    <x v="1"/>
    <m/>
    <m/>
    <m/>
    <x v="1"/>
    <x v="1"/>
    <x v="1"/>
    <x v="1"/>
    <x v="1"/>
    <x v="1"/>
    <m/>
    <m/>
    <x v="2"/>
    <s v="Muy probable"/>
    <s v="Probable"/>
    <s v="Poco probable"/>
    <s v="Poco probable"/>
    <s v="Probable"/>
    <x v="0"/>
    <s v="Cajero de supermercado"/>
    <n v="5230"/>
    <n v="2"/>
    <n v="2"/>
    <n v="2"/>
    <n v="2"/>
    <n v="2"/>
    <s v="repositor de estantes"/>
    <n v="9334"/>
    <n v="2"/>
    <n v="2"/>
    <n v="2"/>
    <n v="2"/>
    <n v="2"/>
    <m/>
    <m/>
    <m/>
    <m/>
    <m/>
    <m/>
    <m/>
    <m/>
    <m/>
    <m/>
    <m/>
    <m/>
    <m/>
    <m/>
    <m/>
    <m/>
    <m/>
    <m/>
    <m/>
    <m/>
    <m/>
    <x v="0"/>
    <m/>
    <m/>
    <m/>
    <m/>
    <m/>
    <m/>
    <m/>
    <m/>
    <m/>
    <x v="0"/>
    <x v="0"/>
    <x v="0"/>
    <x v="0"/>
    <x v="1"/>
    <x v="1"/>
    <x v="0"/>
    <x v="0"/>
    <m/>
    <x v="0"/>
    <s v="SOBRE MEJORA DE HABILIDADES TECNICAS DE CAJEROS DE SUPERMERCADO"/>
    <s v="Operación de caja comercial"/>
    <s v="CAJERO DE SUPERMERCADO"/>
    <n v="5230"/>
    <s v="CAPACITACIONES SOBRE EL CORRECTO MANEJO DE CARGAS PESADAS DE FORMA MANUAL"/>
    <s v="OTROS"/>
    <s v="REPOSITORES DE ESTANTES"/>
    <n v="9334"/>
    <s v="PRIMEROS AUXILIOS"/>
    <s v="Primeros auxilios"/>
    <s v="ESTIBADORES MANUALES DE MERCADERIAS"/>
    <n v="9333"/>
    <m/>
    <m/>
    <m/>
    <m/>
    <m/>
    <m/>
    <m/>
    <m/>
    <m/>
    <m/>
    <m/>
    <m/>
    <s v="Si"/>
    <s v="Si"/>
    <s v="No"/>
    <m/>
    <m/>
    <m/>
    <x v="0"/>
    <s v="Muy importante"/>
    <s v="Importante"/>
    <s v="Muy importante"/>
    <s v="Muy importante"/>
    <s v="Importante"/>
    <s v="Muy importante"/>
    <s v="Muy importante"/>
    <s v="Ninguna"/>
    <m/>
    <x v="2"/>
    <x v="2"/>
    <x v="0"/>
    <x v="0"/>
    <x v="2"/>
    <x v="2"/>
    <x v="0"/>
    <x v="0"/>
    <x v="0"/>
    <x v="1"/>
    <x v="0"/>
    <x v="0"/>
    <m/>
    <s v="Jefe / Encargado (no propietario)"/>
    <m/>
    <n v="9"/>
    <n v="17"/>
    <s v="Completo"/>
    <m/>
    <m/>
    <m/>
    <m/>
    <m/>
    <m/>
    <m/>
    <s v="51 y más personas ocupadas"/>
    <s v="51 y más personas ocupadas"/>
    <x v="2"/>
    <s v="Comercio"/>
    <x v="0"/>
    <x v="0"/>
    <x v="0"/>
    <x v="1"/>
    <x v="1"/>
    <x v="0"/>
    <x v="0"/>
    <x v="0"/>
    <x v="0"/>
    <x v="0"/>
    <x v="1"/>
    <x v="0"/>
    <x v="0"/>
    <x v="1"/>
    <x v="0"/>
    <x v="0"/>
    <x v="0"/>
    <x v="1"/>
    <x v="0"/>
    <x v="1"/>
    <x v="0"/>
    <x v="1"/>
    <x v="1"/>
    <x v="0"/>
    <x v="0"/>
    <x v="0"/>
    <x v="1"/>
    <s v="USO Y MANEJO DE CAJAS"/>
    <s v="SALUD Y SEGURIDAD OCUPACIONAL"/>
    <s v="SINIESTROS Y PRIMEROS AUXILIOS"/>
    <m/>
    <m/>
    <m/>
    <s v="ADMINISTRACIÓN Y GESTIÓN"/>
    <s v="SALUD Y SEGURIDAD OCUPACIONAL"/>
    <s v="SINIESTROS Y PRIMEROS AUXILIOS"/>
    <m/>
    <m/>
    <m/>
    <n v="4.53125"/>
    <x v="1"/>
    <x v="1"/>
    <x v="1"/>
    <x v="0"/>
    <x v="0"/>
    <s v="Total"/>
  </r>
  <r>
    <n v="176208"/>
    <x v="0"/>
    <x v="1"/>
    <s v="Fernando de la Mora"/>
    <n v="47111"/>
    <s v="COMERCIO POR MENOR DE PRODUCTOS DE PRIMERA NECESIDAD EN HIPERMERCADO"/>
    <s v="Comercio"/>
    <s v="Comercio"/>
    <s v="Grandes (con 51 o más personas ocupadas)"/>
    <n v="26062024"/>
    <n v="26"/>
    <s v="Junio"/>
    <s v="Año Resultado Final"/>
    <n v="15"/>
    <n v="20"/>
    <n v="12072024"/>
    <n v="12"/>
    <s v="Julio"/>
    <s v="Año Resultado Final"/>
    <n v="1995"/>
    <n v="28"/>
    <x v="2"/>
    <s v="COMERCIO AL POR MENOR DE PRODUCTOS DE PRIMERA NECESIDAD EN HIPERMERCADOS"/>
    <s v="Comercio al por menor en hipermercados y supermercados"/>
    <s v="Oficina administrativa"/>
    <x v="1"/>
    <n v="12"/>
    <n v="12"/>
    <n v="2203"/>
    <n v="2203"/>
    <n v="993"/>
    <n v="1210"/>
    <n v="993"/>
    <n v="1210"/>
    <n v="0"/>
    <n v="0"/>
    <n v="0"/>
    <n v="0"/>
    <n v="1745"/>
    <n v="0"/>
    <n v="0"/>
    <n v="0"/>
    <n v="220"/>
    <n v="221"/>
    <n v="17"/>
    <n v="0"/>
    <n v="2203"/>
    <n v="2203"/>
    <n v="0"/>
    <n v="0"/>
    <n v="0"/>
    <n v="0"/>
    <n v="1745"/>
    <n v="0"/>
    <n v="0"/>
    <n v="0"/>
    <n v="220"/>
    <n v="221"/>
    <n v="17"/>
    <n v="0"/>
    <n v="2203"/>
    <x v="1"/>
    <s v="Decisión del directorio/propietarios de la empresa"/>
    <m/>
    <x v="0"/>
    <s v="Decisión del directorio/propietarios de la empresa"/>
    <m/>
    <x v="0"/>
    <m/>
    <m/>
    <x v="1"/>
    <s v="Decisión del directorio/propietarios de la empresa"/>
    <m/>
    <x v="0"/>
    <m/>
    <m/>
    <x v="1"/>
    <m/>
    <n v="7511"/>
    <s v="CARNICERO"/>
    <s v="No"/>
    <s v="Sí"/>
    <s v="Sí"/>
    <n v="7512"/>
    <s v="PANADERO"/>
    <s v="Sí"/>
    <s v="No"/>
    <s v="Sí"/>
    <n v="9622"/>
    <s v="PERSONAL DE MANTENIMIENTO DE ESTABLECIMIENTOS"/>
    <s v="Sí"/>
    <s v="No"/>
    <s v="Candidatos sin capacitación o habilidades técnicas necesarios"/>
    <m/>
    <m/>
    <s v="Candidatos con falt de experiencia laboral"/>
    <m/>
    <m/>
    <m/>
    <m/>
    <m/>
    <m/>
    <m/>
    <m/>
    <m/>
    <m/>
    <m/>
    <m/>
    <m/>
    <m/>
    <m/>
    <m/>
    <m/>
    <m/>
    <m/>
    <m/>
    <s v="Aumentar la remuneración para hacer la vacante más atractiva"/>
    <m/>
    <s v="Reasignar / redefinir los puestos de trabajo existentes"/>
    <m/>
    <m/>
    <m/>
    <s v="Redefinir el perfil y características de la vacante"/>
    <m/>
    <m/>
    <m/>
    <m/>
    <x v="1"/>
    <x v="0"/>
    <x v="0"/>
    <x v="0"/>
    <x v="1"/>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s v="Ferias de empleo"/>
    <s v="Avisos en las inmediaciones de la empresa"/>
    <s v="Contactos personales del empleador"/>
    <s v="Banco de currículos de la empresa"/>
    <m/>
    <m/>
    <x v="0"/>
    <x v="0"/>
    <x v="0"/>
    <x v="1"/>
    <x v="0"/>
    <x v="0"/>
    <x v="0"/>
    <x v="1"/>
    <x v="2"/>
    <x v="1"/>
    <s v="Ninguna"/>
    <m/>
    <m/>
    <m/>
    <m/>
    <m/>
    <m/>
    <x v="2"/>
    <m/>
    <s v="Nuevas contrataciones"/>
    <x v="1"/>
    <m/>
    <m/>
    <m/>
    <x v="1"/>
    <x v="0"/>
    <x v="1"/>
    <x v="0"/>
    <x v="0"/>
    <x v="1"/>
    <m/>
    <m/>
    <x v="3"/>
    <s v="Muy probable"/>
    <s v="Poco probable"/>
    <s v="Poco probable"/>
    <s v="Muy probable"/>
    <s v="Muy probable"/>
    <x v="0"/>
    <s v="GERENTE DE LOCAL"/>
    <n v="1420"/>
    <n v="1"/>
    <n v="0"/>
    <n v="0"/>
    <n v="0"/>
    <n v="0"/>
    <s v="JEFE DE RRHH"/>
    <n v="2423"/>
    <n v="1"/>
    <n v="0"/>
    <n v="0"/>
    <n v="0"/>
    <n v="0"/>
    <s v="CAJEROS"/>
    <n v="5230"/>
    <n v="30"/>
    <n v="0"/>
    <n v="0"/>
    <n v="0"/>
    <n v="0"/>
    <s v="CARNICERO"/>
    <n v="7511"/>
    <n v="10"/>
    <n v="0"/>
    <n v="0"/>
    <n v="0"/>
    <n v="0"/>
    <s v="JEFE DE TESORERIA"/>
    <n v="4311"/>
    <n v="1"/>
    <n v="0"/>
    <n v="0"/>
    <n v="0"/>
    <n v="0"/>
    <x v="0"/>
    <m/>
    <m/>
    <m/>
    <m/>
    <m/>
    <m/>
    <m/>
    <m/>
    <m/>
    <x v="0"/>
    <x v="0"/>
    <x v="0"/>
    <x v="0"/>
    <x v="1"/>
    <x v="1"/>
    <x v="0"/>
    <x v="0"/>
    <m/>
    <x v="0"/>
    <s v="REPOSICION DE PRODUCTOS EN HIPERMERCADOS"/>
    <s v="Repositores"/>
    <s v="REPOSITORES DE PASILLO"/>
    <n v="9334"/>
    <s v="TECNICAS DE ATENCION AL CLIENTE"/>
    <s v="Técnicas de recepción y atención al cliente"/>
    <s v="VENDEDORES DE HIPERTIENDAS"/>
    <n v="5223"/>
    <s v="GESTION DE STOCK (INVENTARIO)"/>
    <s v="Contabilidad básica"/>
    <s v="SUPERVISORES DE SALA"/>
    <n v="5222"/>
    <s v="PREVENCION DE PERDIDAS Y MERMAS"/>
    <s v="Seguridad industrial y salud ocupacional"/>
    <s v="GERENTE DE LOCAL"/>
    <n v="1420"/>
    <s v="PREVENCION DE PERDIDAS Y MERMAS"/>
    <s v="Seguridad industrial y salud ocupacional"/>
    <s v="SUPERVISORES DE SALA"/>
    <n v="5222"/>
    <m/>
    <m/>
    <m/>
    <m/>
    <s v="Si"/>
    <s v="Si"/>
    <s v="Si"/>
    <s v="Si"/>
    <s v="No"/>
    <m/>
    <x v="0"/>
    <s v="Muy importante"/>
    <s v="Importante"/>
    <s v="Muy importante"/>
    <s v="Muy importante"/>
    <s v="Importante"/>
    <s v="Muy importante"/>
    <s v="Muy importante"/>
    <s v="Ninguna"/>
    <m/>
    <x v="0"/>
    <x v="2"/>
    <x v="0"/>
    <x v="1"/>
    <x v="1"/>
    <x v="1"/>
    <x v="0"/>
    <x v="0"/>
    <x v="0"/>
    <x v="0"/>
    <x v="0"/>
    <x v="0"/>
    <m/>
    <s v="Jefe / Encargado (no propietario)"/>
    <m/>
    <n v="10"/>
    <n v="42"/>
    <s v="Completo"/>
    <m/>
    <m/>
    <m/>
    <m/>
    <m/>
    <m/>
    <m/>
    <s v="51 y más personas ocupadas"/>
    <s v="51 y más personas ocupadas"/>
    <x v="2"/>
    <s v="Comercio"/>
    <x v="0"/>
    <x v="0"/>
    <x v="0"/>
    <x v="0"/>
    <x v="0"/>
    <x v="0"/>
    <x v="1"/>
    <x v="0"/>
    <x v="1"/>
    <x v="1"/>
    <x v="0"/>
    <x v="0"/>
    <x v="1"/>
    <x v="1"/>
    <x v="0"/>
    <x v="1"/>
    <x v="0"/>
    <x v="0"/>
    <x v="1"/>
    <x v="1"/>
    <x v="0"/>
    <x v="1"/>
    <x v="1"/>
    <x v="0"/>
    <x v="0"/>
    <x v="0"/>
    <x v="1"/>
    <s v="REPOSITOR"/>
    <s v="ATENCIÓN AL CLIENTE, RECEPCIÓN"/>
    <s v="CONTABILIDAD Y AUDITORIA"/>
    <s v="GESTIÓN ADMINISTRATIVA"/>
    <s v="GESTIÓN ADMINISTRATIVA"/>
    <m/>
    <s v="ADMINISTRACIÓN Y GESTIÓN"/>
    <s v="ADMINISTRACIÓN Y GESTIÓN"/>
    <s v="ADMINISTRACIÓN Y GESTIÓN"/>
    <s v="ADMINISTRACIÓN Y GESTIÓN"/>
    <s v="ADMINISTRACIÓN Y GESTIÓN"/>
    <m/>
    <n v="1"/>
    <x v="2"/>
    <x v="2"/>
    <x v="0"/>
    <x v="0"/>
    <x v="0"/>
    <s v="Total"/>
  </r>
  <r>
    <n v="176312"/>
    <x v="0"/>
    <x v="1"/>
    <s v="Fernando de la Mora"/>
    <n v="55101"/>
    <s v="SERVICIO DE ALOJAMIENTO EN HOTEL"/>
    <s v="Servicio"/>
    <s v="Restaurantes y hoteles"/>
    <s v="Micro (5 a 10 personas ocupadas)"/>
    <n v="14062024"/>
    <n v="14"/>
    <s v="Junio"/>
    <s v="Año Resultado Final"/>
    <n v="14"/>
    <n v="36"/>
    <n v="22072024"/>
    <n v="22"/>
    <s v="Julio"/>
    <s v="Año Resultado Final"/>
    <n v="1997"/>
    <n v="26"/>
    <x v="2"/>
    <s v="SERVICIO DE ALOJAMIENTO"/>
    <s v="Actividades de alojamiento en hoteles"/>
    <s v="Único"/>
    <x v="0"/>
    <m/>
    <m/>
    <n v="5"/>
    <n v="5"/>
    <n v="1"/>
    <n v="4"/>
    <n v="3.3945945945945901"/>
    <n v="13.57837837837836"/>
    <n v="0"/>
    <n v="0"/>
    <n v="3.3945945945945901"/>
    <n v="0"/>
    <n v="3.3945945945945901"/>
    <n v="0"/>
    <n v="0"/>
    <n v="0"/>
    <n v="6.7891891891891802"/>
    <n v="3.3945945945945901"/>
    <n v="0"/>
    <n v="0"/>
    <n v="16.972972972972951"/>
    <n v="5"/>
    <n v="0"/>
    <n v="0"/>
    <n v="1"/>
    <n v="0"/>
    <n v="1"/>
    <n v="0"/>
    <n v="0"/>
    <n v="0"/>
    <n v="2"/>
    <n v="1"/>
    <n v="0"/>
    <n v="0"/>
    <n v="5"/>
    <x v="0"/>
    <m/>
    <m/>
    <x v="0"/>
    <s v="Decisión del directorio/propietarios de la empresa"/>
    <m/>
    <x v="0"/>
    <m/>
    <m/>
    <x v="0"/>
    <m/>
    <m/>
    <x v="0"/>
    <m/>
    <m/>
    <x v="0"/>
    <m/>
    <m/>
    <m/>
    <m/>
    <m/>
    <m/>
    <m/>
    <m/>
    <m/>
    <m/>
    <m/>
    <m/>
    <m/>
    <m/>
    <m/>
    <m/>
    <m/>
    <m/>
    <m/>
    <m/>
    <m/>
    <m/>
    <m/>
    <m/>
    <m/>
    <m/>
    <m/>
    <m/>
    <m/>
    <m/>
    <m/>
    <m/>
    <m/>
    <m/>
    <m/>
    <m/>
    <m/>
    <m/>
    <m/>
    <m/>
    <m/>
    <m/>
    <m/>
    <m/>
    <m/>
    <m/>
    <m/>
    <m/>
    <m/>
    <m/>
    <x v="1"/>
    <x v="0"/>
    <x v="1"/>
    <x v="0"/>
    <x v="0"/>
    <x v="0"/>
    <x v="0"/>
    <x v="1"/>
    <x v="0"/>
    <x v="0"/>
    <x v="0"/>
    <x v="0"/>
    <x v="0"/>
    <m/>
    <m/>
    <s v="Plataforma web privada gratuita (Bolsas de trabajo) (excluyendo redes sociales)"/>
    <s v="Redes sociales de la empresa (Facebook, Twitter, Instagram, etc)"/>
    <m/>
    <m/>
    <m/>
    <m/>
    <m/>
    <m/>
    <m/>
    <m/>
    <m/>
    <m/>
    <x v="0"/>
    <x v="0"/>
    <x v="0"/>
    <x v="1"/>
    <x v="0"/>
    <x v="2"/>
    <x v="2"/>
    <x v="0"/>
    <x v="1"/>
    <x v="1"/>
    <s v="Ninguna"/>
    <m/>
    <m/>
    <m/>
    <m/>
    <m/>
    <m/>
    <x v="1"/>
    <s v="Transformación de competencia"/>
    <m/>
    <x v="1"/>
    <m/>
    <m/>
    <m/>
    <x v="1"/>
    <x v="1"/>
    <x v="1"/>
    <x v="1"/>
    <x v="0"/>
    <x v="1"/>
    <m/>
    <m/>
    <x v="2"/>
    <s v="Probable"/>
    <s v="Probable"/>
    <s v="Poco probable"/>
    <s v="Poco probable"/>
    <s v="Poco probable"/>
    <x v="0"/>
    <s v="recepcionista"/>
    <n v="4224"/>
    <n v="1"/>
    <n v="0"/>
    <n v="0"/>
    <n v="0"/>
    <n v="0"/>
    <m/>
    <m/>
    <m/>
    <m/>
    <m/>
    <m/>
    <m/>
    <m/>
    <m/>
    <m/>
    <m/>
    <m/>
    <m/>
    <m/>
    <m/>
    <m/>
    <m/>
    <m/>
    <m/>
    <m/>
    <m/>
    <m/>
    <m/>
    <m/>
    <m/>
    <m/>
    <m/>
    <m/>
    <x v="0"/>
    <m/>
    <m/>
    <m/>
    <m/>
    <m/>
    <m/>
    <m/>
    <m/>
    <m/>
    <x v="0"/>
    <x v="0"/>
    <x v="0"/>
    <x v="0"/>
    <x v="0"/>
    <x v="1"/>
    <x v="0"/>
    <x v="0"/>
    <m/>
    <x v="0"/>
    <s v="PARA RECEPCIONISTA"/>
    <s v="Técnicas de recepción y atención al cliente"/>
    <s v="RECEPCIONISTA"/>
    <n v="4224"/>
    <m/>
    <m/>
    <m/>
    <m/>
    <m/>
    <m/>
    <m/>
    <m/>
    <m/>
    <m/>
    <m/>
    <m/>
    <m/>
    <m/>
    <m/>
    <m/>
    <m/>
    <m/>
    <m/>
    <m/>
    <s v="No"/>
    <m/>
    <m/>
    <m/>
    <m/>
    <m/>
    <x v="1"/>
    <s v="Muy importante"/>
    <s v="Importante"/>
    <s v="Importante"/>
    <s v="Importante"/>
    <s v="Importante"/>
    <s v="Importante"/>
    <s v="Muy importante"/>
    <s v="Ninguna"/>
    <m/>
    <x v="1"/>
    <x v="2"/>
    <x v="0"/>
    <x v="0"/>
    <x v="2"/>
    <x v="0"/>
    <x v="1"/>
    <x v="1"/>
    <x v="0"/>
    <x v="1"/>
    <x v="0"/>
    <x v="0"/>
    <m/>
    <s v="Dueño o propietario"/>
    <m/>
    <n v="8"/>
    <n v="33"/>
    <s v="Completo"/>
    <m/>
    <m/>
    <m/>
    <m/>
    <m/>
    <m/>
    <s v="TAMBIEN PARTICIPO EN LA ENTREVISTA LA LIC GLADIS LEZCANO ASISTENTE ADMINISTRATIVA"/>
    <s v="5 a 10 personas ocupadas"/>
    <s v="5 a 10 personas ocupadas"/>
    <x v="0"/>
    <s v="Restaurantes y hoteles"/>
    <x v="0"/>
    <x v="0"/>
    <x v="0"/>
    <x v="0"/>
    <x v="0"/>
    <x v="0"/>
    <x v="0"/>
    <x v="0"/>
    <x v="0"/>
    <x v="0"/>
    <x v="1"/>
    <x v="0"/>
    <x v="1"/>
    <x v="0"/>
    <x v="0"/>
    <x v="0"/>
    <x v="0"/>
    <x v="0"/>
    <x v="0"/>
    <x v="1"/>
    <x v="0"/>
    <x v="0"/>
    <x v="0"/>
    <x v="0"/>
    <x v="0"/>
    <x v="0"/>
    <x v="0"/>
    <s v="ATENCIÓN AL CLIENTE, RECEPCIÓN"/>
    <m/>
    <m/>
    <m/>
    <m/>
    <m/>
    <s v="ADMINISTRACIÓN Y GESTIÓN"/>
    <m/>
    <m/>
    <m/>
    <m/>
    <m/>
    <n v="3.3945945945945901"/>
    <x v="0"/>
    <x v="0"/>
    <x v="0"/>
    <x v="0"/>
    <x v="0"/>
    <s v="Total"/>
  </r>
  <r>
    <n v="176720"/>
    <x v="0"/>
    <x v="1"/>
    <s v="Guarambaré"/>
    <n v="47300"/>
    <s v="VENTA AL POR MENOR DE COMBUSTIBLES PARA VEHICULOS"/>
    <s v="Comercio"/>
    <s v="Comercio"/>
    <s v="Micro (5 a 10 personas ocupadas)"/>
    <n v="24062024"/>
    <n v="24"/>
    <s v="Junio"/>
    <s v="Año Resultado Final"/>
    <n v="16"/>
    <n v="6"/>
    <n v="24062024"/>
    <n v="24"/>
    <s v="Junio"/>
    <s v="Año Resultado Final"/>
    <n v="1991"/>
    <n v="32"/>
    <x v="1"/>
    <s v="VENTA AL POR MENOR DE COMBUSTIBLES"/>
    <s v="Comercio al por menor de combustible para vehículos automotores en comercios especializados"/>
    <s v="Único"/>
    <x v="0"/>
    <m/>
    <m/>
    <n v="8"/>
    <n v="8"/>
    <n v="7"/>
    <n v="1"/>
    <n v="57.990825688073386"/>
    <n v="8.2844036697247692"/>
    <n v="0"/>
    <n v="0"/>
    <n v="0"/>
    <n v="0"/>
    <n v="41.422018348623844"/>
    <n v="0"/>
    <n v="0"/>
    <n v="0"/>
    <n v="24.853211009174309"/>
    <n v="0"/>
    <n v="0"/>
    <n v="0"/>
    <n v="66.275229357798153"/>
    <n v="8"/>
    <n v="0"/>
    <n v="0"/>
    <n v="0"/>
    <n v="0"/>
    <n v="5"/>
    <n v="0"/>
    <n v="0"/>
    <n v="0"/>
    <n v="3"/>
    <n v="0"/>
    <n v="0"/>
    <n v="0"/>
    <n v="8"/>
    <x v="1"/>
    <s v="Decisión del directorio/propietarios de la empresa"/>
    <m/>
    <x v="0"/>
    <s v="Decisión del directorio/propietarios de la empresa"/>
    <m/>
    <x v="1"/>
    <s v="Decisión del directorio/propietarios de la empresa"/>
    <m/>
    <x v="0"/>
    <m/>
    <m/>
    <x v="0"/>
    <m/>
    <m/>
    <x v="1"/>
    <m/>
    <n v="5245"/>
    <s v="PLAYERO"/>
    <s v="Sí"/>
    <s v="No"/>
    <s v="No"/>
    <m/>
    <m/>
    <m/>
    <m/>
    <m/>
    <m/>
    <m/>
    <m/>
    <m/>
    <m/>
    <m/>
    <m/>
    <m/>
    <m/>
    <m/>
    <m/>
    <m/>
    <m/>
    <m/>
    <m/>
    <m/>
    <m/>
    <m/>
    <m/>
    <m/>
    <m/>
    <m/>
    <m/>
    <m/>
    <m/>
    <m/>
    <m/>
    <m/>
    <m/>
    <m/>
    <m/>
    <m/>
    <m/>
    <m/>
    <m/>
    <m/>
    <m/>
    <m/>
    <m/>
    <x v="1"/>
    <x v="0"/>
    <x v="0"/>
    <x v="0"/>
    <x v="1"/>
    <x v="0"/>
    <x v="0"/>
    <x v="1"/>
    <x v="0"/>
    <x v="0"/>
    <x v="0"/>
    <x v="0"/>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0"/>
    <x v="1"/>
    <s v="Ninguna"/>
    <m/>
    <m/>
    <m/>
    <m/>
    <m/>
    <m/>
    <x v="2"/>
    <m/>
    <m/>
    <x v="2"/>
    <m/>
    <m/>
    <m/>
    <x v="0"/>
    <x v="1"/>
    <x v="0"/>
    <x v="0"/>
    <x v="0"/>
    <x v="0"/>
    <m/>
    <m/>
    <x v="2"/>
    <s v="Muy probable"/>
    <s v="Poco probable"/>
    <s v="Probable"/>
    <s v="Muy probable"/>
    <s v="Muy probable"/>
    <x v="0"/>
    <s v="PLAYERO"/>
    <n v="5245"/>
    <n v="10"/>
    <n v="10"/>
    <n v="10"/>
    <n v="10"/>
    <n v="10"/>
    <s v="ATENCION al mini market"/>
    <n v="5223"/>
    <n v="4"/>
    <n v="4"/>
    <n v="4"/>
    <n v="4"/>
    <n v="4"/>
    <s v="tecnico en sistema"/>
    <n v="3511"/>
    <n v="2"/>
    <n v="2"/>
    <n v="2"/>
    <n v="2"/>
    <n v="2"/>
    <m/>
    <m/>
    <m/>
    <m/>
    <m/>
    <m/>
    <m/>
    <m/>
    <m/>
    <m/>
    <m/>
    <m/>
    <m/>
    <m/>
    <x v="0"/>
    <m/>
    <m/>
    <m/>
    <m/>
    <m/>
    <m/>
    <m/>
    <m/>
    <m/>
    <x v="0"/>
    <x v="0"/>
    <x v="0"/>
    <x v="0"/>
    <x v="1"/>
    <x v="1"/>
    <x v="0"/>
    <x v="0"/>
    <m/>
    <x v="0"/>
    <s v="TÉCNICO ATENCION AL CLIENTE"/>
    <s v="Técnicas de recepción y atención al cliente"/>
    <s v="ATENCION AL CLIENTE"/>
    <n v="5223"/>
    <m/>
    <m/>
    <m/>
    <m/>
    <m/>
    <m/>
    <m/>
    <m/>
    <m/>
    <m/>
    <m/>
    <m/>
    <m/>
    <m/>
    <m/>
    <m/>
    <m/>
    <m/>
    <m/>
    <m/>
    <s v="Si"/>
    <s v="No"/>
    <m/>
    <m/>
    <m/>
    <m/>
    <x v="0"/>
    <s v="Muy importante"/>
    <s v="Muy importante"/>
    <s v="Muy importante"/>
    <s v="Muy importante"/>
    <s v="Muy importante"/>
    <s v="Muy importante"/>
    <s v="Muy importante"/>
    <s v="Ninguna"/>
    <m/>
    <x v="2"/>
    <x v="0"/>
    <x v="0"/>
    <x v="1"/>
    <x v="0"/>
    <x v="0"/>
    <x v="1"/>
    <x v="1"/>
    <x v="0"/>
    <x v="0"/>
    <x v="0"/>
    <x v="0"/>
    <m/>
    <s v="Dueño o propietario"/>
    <m/>
    <n v="16"/>
    <n v="57"/>
    <s v="Completo"/>
    <m/>
    <m/>
    <m/>
    <m/>
    <m/>
    <m/>
    <m/>
    <s v="5 a 10 personas ocupadas"/>
    <s v="5 a 10 personas ocupadas"/>
    <x v="2"/>
    <s v="Comercio"/>
    <x v="0"/>
    <x v="0"/>
    <x v="0"/>
    <x v="0"/>
    <x v="1"/>
    <x v="0"/>
    <x v="0"/>
    <x v="0"/>
    <x v="0"/>
    <x v="0"/>
    <x v="1"/>
    <x v="1"/>
    <x v="0"/>
    <x v="1"/>
    <x v="0"/>
    <x v="0"/>
    <x v="0"/>
    <x v="0"/>
    <x v="0"/>
    <x v="1"/>
    <x v="0"/>
    <x v="1"/>
    <x v="1"/>
    <x v="0"/>
    <x v="0"/>
    <x v="0"/>
    <x v="0"/>
    <s v="ATENCIÓN AL CLIENTE, RECEPCIÓN"/>
    <m/>
    <m/>
    <m/>
    <m/>
    <m/>
    <s v="ADMINISTRACIÓN Y GESTIÓN"/>
    <m/>
    <m/>
    <m/>
    <m/>
    <m/>
    <n v="8.2844036697247692"/>
    <x v="1"/>
    <x v="1"/>
    <x v="0"/>
    <x v="0"/>
    <x v="0"/>
    <s v="Total"/>
  </r>
  <r>
    <n v="176838"/>
    <x v="0"/>
    <x v="1"/>
    <s v="Guarambaré"/>
    <n v="29300"/>
    <s v="FABRICACION DE TERMINALES POSITIVOS Y NEGATIVOS PARA BATERIAS DE VEHICULOS"/>
    <s v="Industria"/>
    <s v="Manufactura"/>
    <s v="Micro (5 a 10 personas ocupadas)"/>
    <n v="23072024"/>
    <n v="23"/>
    <s v="Julio"/>
    <s v="Año Resultado Final"/>
    <n v="15"/>
    <n v="1"/>
    <n v="30072024"/>
    <n v="30"/>
    <s v="Julio"/>
    <s v="Año Resultado Final"/>
    <n v="1997"/>
    <n v="26"/>
    <x v="2"/>
    <s v="TALLER DE FUNDICION DE METALES(LAMINAS DE METAL)"/>
    <s v="Mecanizado; tratamiento y revestimiento de metales"/>
    <s v="Único"/>
    <x v="0"/>
    <m/>
    <m/>
    <n v="11"/>
    <n v="11"/>
    <n v="6"/>
    <n v="5"/>
    <n v="22.834951456310698"/>
    <n v="19.029126213592249"/>
    <n v="0"/>
    <n v="0"/>
    <n v="0"/>
    <n v="0"/>
    <n v="38.058252427184499"/>
    <n v="0"/>
    <n v="0"/>
    <n v="3.8058252427184498"/>
    <n v="0"/>
    <n v="0"/>
    <n v="0"/>
    <n v="0"/>
    <n v="41.864077669902947"/>
    <n v="11"/>
    <n v="0"/>
    <n v="0"/>
    <n v="0"/>
    <n v="0"/>
    <n v="10"/>
    <n v="0"/>
    <n v="0"/>
    <n v="1"/>
    <n v="0"/>
    <n v="0"/>
    <n v="0"/>
    <n v="0"/>
    <n v="11"/>
    <x v="0"/>
    <m/>
    <m/>
    <x v="1"/>
    <m/>
    <m/>
    <x v="1"/>
    <s v="Decisión del directorio/propietarios de la empresa"/>
    <m/>
    <x v="0"/>
    <m/>
    <m/>
    <x v="0"/>
    <m/>
    <m/>
    <x v="0"/>
    <m/>
    <m/>
    <m/>
    <m/>
    <m/>
    <m/>
    <m/>
    <m/>
    <m/>
    <m/>
    <m/>
    <m/>
    <m/>
    <m/>
    <m/>
    <m/>
    <m/>
    <m/>
    <m/>
    <m/>
    <m/>
    <m/>
    <m/>
    <m/>
    <m/>
    <m/>
    <m/>
    <m/>
    <m/>
    <m/>
    <m/>
    <m/>
    <m/>
    <m/>
    <m/>
    <m/>
    <m/>
    <m/>
    <m/>
    <m/>
    <m/>
    <m/>
    <m/>
    <m/>
    <m/>
    <m/>
    <m/>
    <m/>
    <m/>
    <m/>
    <x v="0"/>
    <x v="0"/>
    <x v="0"/>
    <x v="1"/>
    <x v="0"/>
    <x v="1"/>
    <x v="0"/>
    <x v="0"/>
    <x v="0"/>
    <x v="0"/>
    <x v="1"/>
    <x v="1"/>
    <x v="0"/>
    <m/>
    <m/>
    <m/>
    <s v="Redes sociales de la empresa (Facebook, Twitter, Instagram, etc)"/>
    <m/>
    <m/>
    <m/>
    <m/>
    <m/>
    <m/>
    <s v="Contactos personales del empleador"/>
    <m/>
    <m/>
    <m/>
    <x v="0"/>
    <x v="0"/>
    <x v="0"/>
    <x v="2"/>
    <x v="0"/>
    <x v="2"/>
    <x v="0"/>
    <x v="0"/>
    <x v="1"/>
    <x v="1"/>
    <s v="Ninguna"/>
    <m/>
    <m/>
    <m/>
    <m/>
    <m/>
    <m/>
    <x v="1"/>
    <m/>
    <m/>
    <x v="1"/>
    <m/>
    <m/>
    <m/>
    <x v="1"/>
    <x v="1"/>
    <x v="1"/>
    <x v="1"/>
    <x v="1"/>
    <x v="1"/>
    <m/>
    <m/>
    <x v="1"/>
    <s v="Poco probable"/>
    <s v="Poco probable"/>
    <s v="Poco probable"/>
    <s v="Probable"/>
    <s v="Probable"/>
    <x v="0"/>
    <s v="OPERADOR EN MAQUINAS DE FUNDICION DE METALES"/>
    <n v="8121"/>
    <n v="2"/>
    <n v="2"/>
    <n v="2"/>
    <n v="2"/>
    <n v="2"/>
    <s v="vendedores"/>
    <n v="5223"/>
    <n v="2"/>
    <n v="2"/>
    <n v="2"/>
    <n v="2"/>
    <n v="2"/>
    <m/>
    <m/>
    <m/>
    <m/>
    <m/>
    <m/>
    <m/>
    <m/>
    <m/>
    <m/>
    <m/>
    <m/>
    <m/>
    <m/>
    <m/>
    <m/>
    <m/>
    <m/>
    <m/>
    <m/>
    <m/>
    <x v="0"/>
    <m/>
    <m/>
    <m/>
    <m/>
    <m/>
    <m/>
    <m/>
    <m/>
    <m/>
    <x v="0"/>
    <x v="0"/>
    <x v="0"/>
    <x v="0"/>
    <x v="1"/>
    <x v="1"/>
    <x v="0"/>
    <x v="0"/>
    <m/>
    <x v="0"/>
    <s v="TÉCNICO EN VENTA"/>
    <s v="Técnicas de ventas"/>
    <s v="VENDEDOR"/>
    <n v="5223"/>
    <s v="TÉCNICO EN ELECTRICIDAD"/>
    <s v="Electricidad"/>
    <s v="ELECTRICISTA"/>
    <n v="7411"/>
    <s v="TECNICO AUXILIAR CONTABLE"/>
    <s v="Contabilidad básica"/>
    <s v="CAJERO"/>
    <n v="5230"/>
    <m/>
    <m/>
    <m/>
    <m/>
    <m/>
    <m/>
    <m/>
    <m/>
    <m/>
    <m/>
    <m/>
    <m/>
    <s v="Si"/>
    <s v="Si"/>
    <s v="No"/>
    <m/>
    <m/>
    <m/>
    <x v="1"/>
    <s v="Muy importante"/>
    <s v="Muy importante"/>
    <s v="Muy importante"/>
    <s v="Muy importante"/>
    <s v="Importante"/>
    <s v="Muy importante"/>
    <s v="Muy importante"/>
    <s v="Ninguna"/>
    <m/>
    <x v="0"/>
    <x v="2"/>
    <x v="0"/>
    <x v="1"/>
    <x v="0"/>
    <x v="2"/>
    <x v="1"/>
    <x v="1"/>
    <x v="0"/>
    <x v="0"/>
    <x v="0"/>
    <x v="0"/>
    <m/>
    <s v="Administrador/Contador"/>
    <m/>
    <n v="8"/>
    <n v="19"/>
    <s v="Completo"/>
    <m/>
    <m/>
    <m/>
    <m/>
    <m/>
    <m/>
    <m/>
    <s v="11 a 30 personas ocupadas"/>
    <s v="11 a 30 personas ocupadas"/>
    <x v="1"/>
    <s v="Manufactura"/>
    <x v="0"/>
    <x v="0"/>
    <x v="0"/>
    <x v="0"/>
    <x v="0"/>
    <x v="0"/>
    <x v="0"/>
    <x v="0"/>
    <x v="0"/>
    <x v="0"/>
    <x v="1"/>
    <x v="0"/>
    <x v="0"/>
    <x v="1"/>
    <x v="0"/>
    <x v="0"/>
    <x v="1"/>
    <x v="0"/>
    <x v="0"/>
    <x v="1"/>
    <x v="0"/>
    <x v="1"/>
    <x v="1"/>
    <x v="0"/>
    <x v="1"/>
    <x v="0"/>
    <x v="0"/>
    <s v="VENTA"/>
    <s v="ELECTRICIDAD Y ELECTRONICA"/>
    <s v="CONTABILIDAD Y AUDITORIA"/>
    <m/>
    <m/>
    <m/>
    <s v="ADMINISTRACIÓN Y GESTIÓN"/>
    <s v="ELECTRICIDAD Y ELECTRONICA"/>
    <s v="ADMINISTRACIÓN Y GESTIÓN"/>
    <m/>
    <m/>
    <m/>
    <n v="3.8058252427184498"/>
    <x v="0"/>
    <x v="0"/>
    <x v="1"/>
    <x v="0"/>
    <x v="0"/>
    <s v="Total"/>
  </r>
  <r>
    <n v="176909"/>
    <x v="0"/>
    <x v="1"/>
    <s v="Guarambaré"/>
    <n v="56102"/>
    <s v="SERVICIO DE VIANDAS"/>
    <s v="Servicio"/>
    <s v="Restaurantes y hoteles"/>
    <s v="Micro (5 a 10 personas ocupadas)"/>
    <n v="24062024"/>
    <n v="24"/>
    <s v="Junio"/>
    <s v="Año Resultado Final"/>
    <n v="14"/>
    <n v="47"/>
    <n v="28062024"/>
    <n v="28"/>
    <s v="Junio"/>
    <s v="Año Resultado Final"/>
    <n v="2002"/>
    <n v="21"/>
    <x v="2"/>
    <s v="ELABORACION DE MINUTAS Y VOCADITOS AL POR MENOR"/>
    <s v="Otros servicios de suministro de alimentos para consumo inmediato  n.c.p."/>
    <s v="Único"/>
    <x v="0"/>
    <m/>
    <m/>
    <n v="5"/>
    <n v="5"/>
    <n v="1"/>
    <n v="4"/>
    <n v="3.3945945945945901"/>
    <n v="13.57837837837836"/>
    <n v="0"/>
    <n v="0"/>
    <n v="0"/>
    <n v="10.18378378378377"/>
    <n v="0"/>
    <n v="0"/>
    <n v="3.3945945945945901"/>
    <n v="0"/>
    <n v="3.3945945945945901"/>
    <n v="0"/>
    <n v="0"/>
    <n v="0"/>
    <n v="16.972972972972951"/>
    <n v="5"/>
    <n v="0"/>
    <n v="0"/>
    <n v="0"/>
    <n v="3"/>
    <n v="0"/>
    <n v="0"/>
    <n v="1"/>
    <n v="0"/>
    <n v="1"/>
    <n v="0"/>
    <n v="0"/>
    <n v="0"/>
    <n v="5"/>
    <x v="0"/>
    <m/>
    <m/>
    <x v="1"/>
    <m/>
    <m/>
    <x v="0"/>
    <m/>
    <m/>
    <x v="0"/>
    <m/>
    <m/>
    <x v="0"/>
    <m/>
    <m/>
    <x v="0"/>
    <m/>
    <m/>
    <m/>
    <m/>
    <m/>
    <m/>
    <m/>
    <m/>
    <m/>
    <m/>
    <m/>
    <m/>
    <m/>
    <m/>
    <m/>
    <m/>
    <m/>
    <m/>
    <m/>
    <m/>
    <m/>
    <m/>
    <m/>
    <m/>
    <m/>
    <m/>
    <m/>
    <m/>
    <m/>
    <m/>
    <m/>
    <m/>
    <m/>
    <m/>
    <m/>
    <m/>
    <m/>
    <m/>
    <m/>
    <m/>
    <m/>
    <m/>
    <m/>
    <m/>
    <m/>
    <m/>
    <m/>
    <m/>
    <m/>
    <m/>
    <x v="1"/>
    <x v="0"/>
    <x v="0"/>
    <x v="0"/>
    <x v="1"/>
    <x v="1"/>
    <x v="0"/>
    <x v="0"/>
    <x v="0"/>
    <x v="0"/>
    <x v="1"/>
    <x v="1"/>
    <x v="0"/>
    <m/>
    <m/>
    <m/>
    <m/>
    <m/>
    <m/>
    <s v="Recomendaciones de trabajadores de la empresa u otros actores"/>
    <m/>
    <m/>
    <m/>
    <m/>
    <m/>
    <m/>
    <m/>
    <x v="0"/>
    <x v="0"/>
    <x v="2"/>
    <x v="2"/>
    <x v="0"/>
    <x v="2"/>
    <x v="0"/>
    <x v="0"/>
    <x v="1"/>
    <x v="1"/>
    <s v="Ninguna"/>
    <m/>
    <m/>
    <m/>
    <m/>
    <m/>
    <m/>
    <x v="1"/>
    <m/>
    <m/>
    <x v="1"/>
    <m/>
    <m/>
    <m/>
    <x v="1"/>
    <x v="1"/>
    <x v="1"/>
    <x v="1"/>
    <x v="1"/>
    <x v="1"/>
    <m/>
    <m/>
    <x v="2"/>
    <s v="Probable"/>
    <s v="Poco probable"/>
    <s v="Poco probable"/>
    <s v="Poco probable"/>
    <s v="Poco probable"/>
    <x v="1"/>
    <m/>
    <m/>
    <m/>
    <m/>
    <m/>
    <m/>
    <m/>
    <m/>
    <m/>
    <m/>
    <m/>
    <m/>
    <m/>
    <m/>
    <m/>
    <m/>
    <m/>
    <m/>
    <m/>
    <m/>
    <m/>
    <m/>
    <m/>
    <m/>
    <m/>
    <m/>
    <m/>
    <m/>
    <m/>
    <m/>
    <m/>
    <m/>
    <m/>
    <m/>
    <m/>
    <x v="0"/>
    <m/>
    <m/>
    <m/>
    <m/>
    <m/>
    <m/>
    <m/>
    <m/>
    <m/>
    <x v="1"/>
    <x v="1"/>
    <x v="1"/>
    <x v="1"/>
    <x v="0"/>
    <x v="0"/>
    <x v="0"/>
    <x v="1"/>
    <m/>
    <x v="0"/>
    <s v="CAPACITACION EN VENTAS DE SUS PRODUCTOS"/>
    <s v="Técnicas de ventas"/>
    <s v="COCINERA"/>
    <n v="5120"/>
    <s v="ATENCION AL CLIENTE"/>
    <s v="Técnicas de recepción y atención al cliente"/>
    <s v="PROPIETARIA"/>
    <n v="5246"/>
    <m/>
    <m/>
    <m/>
    <m/>
    <m/>
    <m/>
    <m/>
    <m/>
    <m/>
    <m/>
    <m/>
    <m/>
    <m/>
    <m/>
    <m/>
    <m/>
    <s v="Si"/>
    <s v="No"/>
    <m/>
    <m/>
    <m/>
    <m/>
    <x v="0"/>
    <s v="Muy importante"/>
    <s v="Muy importante"/>
    <s v="Importante"/>
    <s v="Importante"/>
    <s v="Poco importante"/>
    <s v="Importante"/>
    <s v="Importante"/>
    <s v="Ninguna"/>
    <m/>
    <x v="2"/>
    <x v="1"/>
    <x v="0"/>
    <x v="0"/>
    <x v="0"/>
    <x v="0"/>
    <x v="0"/>
    <x v="0"/>
    <x v="0"/>
    <x v="0"/>
    <x v="0"/>
    <x v="0"/>
    <m/>
    <s v="Dueño o propietario"/>
    <m/>
    <n v="16"/>
    <n v="56"/>
    <s v="Completo"/>
    <m/>
    <m/>
    <m/>
    <m/>
    <m/>
    <m/>
    <m/>
    <s v="5 a 10 personas ocupadas"/>
    <s v="5 a 10 personas ocupadas"/>
    <x v="0"/>
    <s v="Restaurantes y hoteles"/>
    <x v="0"/>
    <x v="0"/>
    <x v="0"/>
    <x v="0"/>
    <x v="0"/>
    <x v="0"/>
    <x v="0"/>
    <x v="0"/>
    <x v="0"/>
    <x v="0"/>
    <x v="1"/>
    <x v="0"/>
    <x v="0"/>
    <x v="0"/>
    <x v="0"/>
    <x v="0"/>
    <x v="0"/>
    <x v="0"/>
    <x v="0"/>
    <x v="1"/>
    <x v="0"/>
    <x v="1"/>
    <x v="1"/>
    <x v="0"/>
    <x v="0"/>
    <x v="0"/>
    <x v="0"/>
    <s v="VENTA"/>
    <s v="ATENCIÓN AL CLIENTE, RECEPCIÓN"/>
    <m/>
    <m/>
    <m/>
    <m/>
    <s v="ADMINISTRACIÓN Y GESTIÓN"/>
    <s v="ADMINISTRACIÓN Y GESTIÓN"/>
    <m/>
    <m/>
    <m/>
    <m/>
    <n v="3.3945945945945901"/>
    <x v="0"/>
    <x v="0"/>
    <x v="1"/>
    <x v="2"/>
    <x v="0"/>
    <s v="Total"/>
  </r>
  <r>
    <n v="177126"/>
    <x v="0"/>
    <x v="1"/>
    <s v="Guarambaré"/>
    <n v="10920"/>
    <s v="ELABORACION DE AZUCAR ORGANICA"/>
    <s v="Industria"/>
    <s v="Manufactura"/>
    <s v="Grandes (con 51 o más personas ocupadas)"/>
    <n v="24062024"/>
    <n v="24"/>
    <s v="Junio"/>
    <s v="Año Resultado Final"/>
    <n v="14"/>
    <n v="22"/>
    <n v="31072024"/>
    <n v="31"/>
    <s v="Julio"/>
    <s v="Año Resultado Final"/>
    <n v="1933"/>
    <n v="90"/>
    <x v="1"/>
    <s v="ELABORACION DE AZUCAR Y MELAZA ORGANICA"/>
    <s v="Elaboración de azúcar"/>
    <s v="Único"/>
    <x v="0"/>
    <m/>
    <m/>
    <n v="301"/>
    <n v="301"/>
    <n v="261"/>
    <n v="40"/>
    <n v="261"/>
    <n v="40"/>
    <n v="0"/>
    <n v="0"/>
    <n v="0"/>
    <n v="3"/>
    <n v="249"/>
    <n v="0"/>
    <n v="12"/>
    <n v="0"/>
    <n v="36"/>
    <n v="0"/>
    <n v="1"/>
    <n v="0"/>
    <n v="301"/>
    <n v="301"/>
    <n v="0"/>
    <n v="0"/>
    <n v="0"/>
    <n v="3"/>
    <n v="249"/>
    <n v="0"/>
    <n v="12"/>
    <n v="0"/>
    <n v="36"/>
    <n v="0"/>
    <n v="1"/>
    <n v="0"/>
    <n v="301"/>
    <x v="1"/>
    <s v="Decisión del directorio/propietarios de la empresa"/>
    <m/>
    <x v="0"/>
    <s v="Decisión del directorio/propietarios de la empresa"/>
    <m/>
    <x v="1"/>
    <s v="Decisión del directorio/propietarios de la empresa"/>
    <m/>
    <x v="0"/>
    <m/>
    <m/>
    <x v="0"/>
    <m/>
    <m/>
    <x v="1"/>
    <m/>
    <n v="3122"/>
    <s v="ANALISTA DE AGUA SUPERVISOR DE MANUFACTURERA"/>
    <s v="Sí"/>
    <s v="No"/>
    <s v="Sí"/>
    <n v="9333"/>
    <s v="ESTIBADOR"/>
    <s v="Sí"/>
    <s v="No"/>
    <s v="Sí"/>
    <n v="8160"/>
    <s v="OPERADOR DE MAQUINAS INDUSTRIALES"/>
    <s v="Sí"/>
    <s v="No"/>
    <m/>
    <m/>
    <m/>
    <m/>
    <m/>
    <m/>
    <m/>
    <m/>
    <m/>
    <m/>
    <m/>
    <m/>
    <m/>
    <m/>
    <m/>
    <m/>
    <m/>
    <m/>
    <m/>
    <m/>
    <m/>
    <m/>
    <m/>
    <m/>
    <m/>
    <m/>
    <m/>
    <m/>
    <m/>
    <m/>
    <m/>
    <m/>
    <m/>
    <m/>
    <m/>
    <x v="1"/>
    <x v="0"/>
    <x v="0"/>
    <x v="1"/>
    <x v="0"/>
    <x v="0"/>
    <x v="1"/>
    <x v="0"/>
    <x v="0"/>
    <x v="0"/>
    <x v="0"/>
    <x v="0"/>
    <x v="0"/>
    <m/>
    <m/>
    <m/>
    <m/>
    <m/>
    <m/>
    <s v="Recomendaciones de trabajadores de la empresa u otros actores"/>
    <m/>
    <m/>
    <m/>
    <s v="Contactos personales del empleador"/>
    <m/>
    <m/>
    <m/>
    <x v="0"/>
    <x v="0"/>
    <x v="0"/>
    <x v="1"/>
    <x v="0"/>
    <x v="1"/>
    <x v="0"/>
    <x v="0"/>
    <x v="1"/>
    <x v="0"/>
    <s v="Ninguna"/>
    <m/>
    <m/>
    <m/>
    <m/>
    <m/>
    <m/>
    <x v="1"/>
    <m/>
    <m/>
    <x v="1"/>
    <s v="Transformación de competencia"/>
    <m/>
    <m/>
    <x v="0"/>
    <x v="1"/>
    <x v="1"/>
    <x v="0"/>
    <x v="1"/>
    <x v="0"/>
    <m/>
    <m/>
    <x v="2"/>
    <s v="Poco probable"/>
    <s v="Poco probable"/>
    <s v="Poco probable"/>
    <s v="Poco probable"/>
    <s v="Muy probable"/>
    <x v="2"/>
    <m/>
    <m/>
    <m/>
    <m/>
    <m/>
    <m/>
    <m/>
    <m/>
    <m/>
    <m/>
    <m/>
    <m/>
    <m/>
    <m/>
    <m/>
    <m/>
    <m/>
    <m/>
    <m/>
    <m/>
    <m/>
    <m/>
    <m/>
    <m/>
    <m/>
    <m/>
    <m/>
    <m/>
    <m/>
    <m/>
    <m/>
    <m/>
    <m/>
    <m/>
    <m/>
    <x v="0"/>
    <m/>
    <m/>
    <m/>
    <m/>
    <m/>
    <m/>
    <m/>
    <m/>
    <m/>
    <x v="0"/>
    <x v="0"/>
    <x v="0"/>
    <x v="0"/>
    <x v="1"/>
    <x v="1"/>
    <x v="0"/>
    <x v="0"/>
    <m/>
    <x v="0"/>
    <s v="TECNICO EN LOGISTICA"/>
    <s v="OTROS"/>
    <s v="RELACIONAMIENTO CON EL CLIENTE"/>
    <n v="4226"/>
    <s v="TECNICO AUTOMATIZACION EN CALDERA"/>
    <s v="Operación y mantenimiento de maquinarias industriales"/>
    <s v="AUTOMATIZACIÓN EN CALDERA"/>
    <n v="8182"/>
    <m/>
    <m/>
    <m/>
    <m/>
    <m/>
    <m/>
    <m/>
    <m/>
    <m/>
    <m/>
    <m/>
    <m/>
    <m/>
    <m/>
    <m/>
    <m/>
    <s v="Si"/>
    <s v="No"/>
    <m/>
    <m/>
    <m/>
    <m/>
    <x v="0"/>
    <s v="Importante"/>
    <s v="Importante"/>
    <s v="Importante"/>
    <s v="Importante"/>
    <s v="Muy importante"/>
    <s v="Muy importante"/>
    <s v="Muy importante"/>
    <s v="Ninguna"/>
    <m/>
    <x v="2"/>
    <x v="2"/>
    <x v="2"/>
    <x v="1"/>
    <x v="0"/>
    <x v="0"/>
    <x v="1"/>
    <x v="0"/>
    <x v="0"/>
    <x v="0"/>
    <x v="0"/>
    <x v="0"/>
    <m/>
    <s v="Jefe / Encargado (no propietario)"/>
    <m/>
    <n v="15"/>
    <n v="10"/>
    <s v="Completo"/>
    <m/>
    <m/>
    <m/>
    <m/>
    <m/>
    <m/>
    <m/>
    <s v="51 y más personas ocupadas"/>
    <s v="51 y más personas ocupadas"/>
    <x v="1"/>
    <s v="Manufactura"/>
    <x v="0"/>
    <x v="0"/>
    <x v="1"/>
    <x v="0"/>
    <x v="0"/>
    <x v="0"/>
    <x v="0"/>
    <x v="1"/>
    <x v="1"/>
    <x v="0"/>
    <x v="1"/>
    <x v="0"/>
    <x v="0"/>
    <x v="0"/>
    <x v="0"/>
    <x v="0"/>
    <x v="0"/>
    <x v="0"/>
    <x v="0"/>
    <x v="1"/>
    <x v="0"/>
    <x v="0"/>
    <x v="0"/>
    <x v="0"/>
    <x v="0"/>
    <x v="1"/>
    <x v="0"/>
    <s v="LOGISTICA Y GESTIÓN DE DEPOSITOS"/>
    <s v="ELECTRICIDAD Y ELECTRONICA"/>
    <m/>
    <m/>
    <m/>
    <m/>
    <s v="ADMINISTRACIÓN Y GESTIÓN"/>
    <s v="ELECTRICIDAD Y ELECTRONICA"/>
    <m/>
    <m/>
    <m/>
    <m/>
    <n v="1"/>
    <x v="1"/>
    <x v="1"/>
    <x v="0"/>
    <x v="0"/>
    <x v="0"/>
    <s v="Total"/>
  </r>
  <r>
    <n v="177154"/>
    <x v="0"/>
    <x v="1"/>
    <s v="Guarambaré"/>
    <n v="74902"/>
    <s v="SERVICIO DE ASESORAMIENTO A AGRICULTORES DE CAÑA DE AZUCAR"/>
    <s v="Servicio"/>
    <s v="Servicios a las empresas"/>
    <s v="Micro (5 a 10 personas ocupadas)"/>
    <n v="28082024"/>
    <n v="28"/>
    <s v="Agosto"/>
    <s v="Año Resultado Final"/>
    <n v="10"/>
    <n v="43"/>
    <n v="28082024"/>
    <n v="28"/>
    <s v="Agosto"/>
    <s v="Año Resultado Final"/>
    <n v="2002"/>
    <n v="21"/>
    <x v="2"/>
    <s v="SERVICIO DE ASESORIA AGRICULTORES DE CAÑA DE AZUCAR"/>
    <s v="Actividades de consultoría en agronomía"/>
    <s v="Único"/>
    <x v="0"/>
    <m/>
    <m/>
    <n v="6"/>
    <n v="6"/>
    <n v="5"/>
    <n v="1"/>
    <n v="16.972972972972951"/>
    <n v="3.3945945945945901"/>
    <n v="0"/>
    <n v="0"/>
    <n v="0"/>
    <n v="0"/>
    <n v="6.7891891891891802"/>
    <n v="10.18378378378377"/>
    <n v="0"/>
    <n v="0"/>
    <n v="3.3945945945945901"/>
    <n v="0"/>
    <n v="0"/>
    <n v="0"/>
    <n v="20.367567567567541"/>
    <n v="6"/>
    <n v="0"/>
    <n v="0"/>
    <n v="0"/>
    <n v="0"/>
    <n v="2"/>
    <n v="3"/>
    <n v="0"/>
    <n v="0"/>
    <n v="1"/>
    <n v="0"/>
    <n v="0"/>
    <n v="0"/>
    <n v="6"/>
    <x v="0"/>
    <m/>
    <m/>
    <x v="0"/>
    <s v="Convenios con organizaciones privadas y/o ONG"/>
    <m/>
    <x v="0"/>
    <m/>
    <m/>
    <x v="0"/>
    <m/>
    <m/>
    <x v="0"/>
    <m/>
    <m/>
    <x v="0"/>
    <m/>
    <m/>
    <m/>
    <m/>
    <m/>
    <m/>
    <m/>
    <m/>
    <m/>
    <m/>
    <m/>
    <m/>
    <m/>
    <m/>
    <m/>
    <m/>
    <m/>
    <m/>
    <m/>
    <m/>
    <m/>
    <m/>
    <m/>
    <m/>
    <m/>
    <m/>
    <m/>
    <m/>
    <m/>
    <m/>
    <m/>
    <m/>
    <m/>
    <m/>
    <m/>
    <m/>
    <m/>
    <m/>
    <m/>
    <m/>
    <m/>
    <m/>
    <m/>
    <m/>
    <m/>
    <m/>
    <m/>
    <m/>
    <m/>
    <m/>
    <x v="0"/>
    <x v="0"/>
    <x v="0"/>
    <x v="0"/>
    <x v="0"/>
    <x v="0"/>
    <x v="0"/>
    <x v="1"/>
    <x v="1"/>
    <x v="0"/>
    <x v="1"/>
    <x v="0"/>
    <x v="0"/>
    <m/>
    <m/>
    <m/>
    <m/>
    <m/>
    <m/>
    <m/>
    <m/>
    <m/>
    <m/>
    <m/>
    <s v="Banco de currículos de la empresa"/>
    <m/>
    <m/>
    <x v="0"/>
    <x v="0"/>
    <x v="0"/>
    <x v="1"/>
    <x v="0"/>
    <x v="0"/>
    <x v="0"/>
    <x v="0"/>
    <x v="1"/>
    <x v="1"/>
    <s v="Ninguna"/>
    <m/>
    <m/>
    <m/>
    <m/>
    <m/>
    <m/>
    <x v="2"/>
    <m/>
    <m/>
    <x v="1"/>
    <m/>
    <m/>
    <m/>
    <x v="0"/>
    <x v="1"/>
    <x v="0"/>
    <x v="1"/>
    <x v="1"/>
    <x v="0"/>
    <m/>
    <m/>
    <x v="2"/>
    <s v="Poco probable"/>
    <s v="Poco probable"/>
    <s v="Poco probable"/>
    <s v="Probable"/>
    <s v="Probable"/>
    <x v="0"/>
    <s v="operador de tractor"/>
    <n v="8341"/>
    <n v="1"/>
    <n v="1"/>
    <n v="0"/>
    <n v="0"/>
    <n v="0"/>
    <s v="tecnico agronomo"/>
    <n v="3142"/>
    <n v="1"/>
    <n v="1"/>
    <n v="0"/>
    <n v="0"/>
    <n v="0"/>
    <m/>
    <m/>
    <m/>
    <m/>
    <m/>
    <m/>
    <m/>
    <m/>
    <m/>
    <m/>
    <m/>
    <m/>
    <m/>
    <m/>
    <m/>
    <m/>
    <m/>
    <m/>
    <m/>
    <m/>
    <m/>
    <x v="0"/>
    <m/>
    <m/>
    <m/>
    <m/>
    <m/>
    <m/>
    <m/>
    <m/>
    <m/>
    <x v="0"/>
    <x v="0"/>
    <x v="0"/>
    <x v="0"/>
    <x v="1"/>
    <x v="1"/>
    <x v="0"/>
    <x v="0"/>
    <m/>
    <x v="0"/>
    <s v="CAPACITACION EN PRODUCCION ORGANICA"/>
    <s v="Agropecuario"/>
    <s v="TECNICO AGRONOMO"/>
    <n v="3142"/>
    <s v="CAPACITACION DE SECRETARIO ADMINISTRATIVO"/>
    <s v="Secretariado ejecutivo"/>
    <s v="SECRETARIO"/>
    <n v="4120"/>
    <s v="CAPACITACION DE MANEJO DE MAQUINARIAS AGRICOLAS"/>
    <s v="Operación y mantenimiento de maquinarias agrícolas"/>
    <s v="CONDUCTOR  TRACTORISTA"/>
    <n v="8341"/>
    <m/>
    <m/>
    <m/>
    <m/>
    <m/>
    <m/>
    <m/>
    <m/>
    <m/>
    <m/>
    <m/>
    <m/>
    <s v="Si"/>
    <s v="Si"/>
    <s v="No"/>
    <m/>
    <m/>
    <m/>
    <x v="1"/>
    <s v="Muy importante"/>
    <s v="Muy importante"/>
    <s v="Muy importante"/>
    <s v="Muy importante"/>
    <s v="Muy importante"/>
    <s v="Muy importante"/>
    <s v="Muy importante"/>
    <s v="Ninguna"/>
    <m/>
    <x v="2"/>
    <x v="2"/>
    <x v="0"/>
    <x v="0"/>
    <x v="0"/>
    <x v="0"/>
    <x v="0"/>
    <x v="0"/>
    <x v="0"/>
    <x v="0"/>
    <x v="0"/>
    <x v="0"/>
    <m/>
    <s v="Jefe / Encargado (no propietario)"/>
    <m/>
    <n v="11"/>
    <n v="47"/>
    <s v="Completo"/>
    <m/>
    <m/>
    <m/>
    <m/>
    <m/>
    <m/>
    <m/>
    <s v="5 a 10 personas ocupadas"/>
    <s v="5 a 10 personas ocupadas"/>
    <x v="0"/>
    <s v="Servicios a las empresas"/>
    <x v="0"/>
    <x v="0"/>
    <x v="0"/>
    <x v="0"/>
    <x v="0"/>
    <x v="0"/>
    <x v="0"/>
    <x v="0"/>
    <x v="0"/>
    <x v="0"/>
    <x v="1"/>
    <x v="1"/>
    <x v="0"/>
    <x v="0"/>
    <x v="0"/>
    <x v="0"/>
    <x v="1"/>
    <x v="0"/>
    <x v="0"/>
    <x v="1"/>
    <x v="1"/>
    <x v="0"/>
    <x v="0"/>
    <x v="0"/>
    <x v="0"/>
    <x v="1"/>
    <x v="0"/>
    <s v="AGROPECUARIO"/>
    <s v="AUXILIAR ADMINISTRATIVO"/>
    <s v="AGROPECUARIO"/>
    <m/>
    <m/>
    <m/>
    <s v="AGROPECUARIO"/>
    <s v="ADMINISTRACIÓN Y GESTIÓN"/>
    <s v="AGROPECUARIO"/>
    <m/>
    <m/>
    <m/>
    <n v="3.3945945945945901"/>
    <x v="0"/>
    <x v="0"/>
    <x v="0"/>
    <x v="0"/>
    <x v="0"/>
    <s v="Total"/>
  </r>
  <r>
    <n v="177166"/>
    <x v="0"/>
    <x v="1"/>
    <s v="Guarambaré"/>
    <n v="64190"/>
    <s v="SERVICIOS DE AHORRO Y CREDITO EN COOPERATIVAS"/>
    <s v="Servicio"/>
    <s v="Intermediación financiera"/>
    <s v="Micro (5 a 10 personas ocupadas)"/>
    <n v="24062024"/>
    <n v="24"/>
    <s v="Junio"/>
    <s v="Año Resultado Final"/>
    <n v="13"/>
    <n v="57"/>
    <n v="19072024"/>
    <n v="19"/>
    <s v="Julio"/>
    <s v="Año Resultado Final"/>
    <n v="1990"/>
    <n v="33"/>
    <x v="1"/>
    <s v="SERVICIOS DE COOPERATIVA AHORRO Y CREDITOS"/>
    <s v="Otros tipos de intermediación monetaria"/>
    <s v="Único"/>
    <x v="0"/>
    <m/>
    <m/>
    <n v="9"/>
    <n v="9"/>
    <n v="4"/>
    <n v="5"/>
    <n v="13.57837837837836"/>
    <n v="16.972972972972951"/>
    <n v="0"/>
    <n v="0"/>
    <n v="0"/>
    <n v="0"/>
    <n v="10.18378378378377"/>
    <n v="0"/>
    <n v="0"/>
    <n v="0"/>
    <n v="13.57837837837836"/>
    <n v="6.7891891891891802"/>
    <n v="0"/>
    <n v="0"/>
    <n v="30.551351351351311"/>
    <n v="9"/>
    <n v="0"/>
    <n v="0"/>
    <n v="0"/>
    <n v="0"/>
    <n v="3"/>
    <n v="0"/>
    <n v="0"/>
    <n v="0"/>
    <n v="4"/>
    <n v="2"/>
    <n v="0"/>
    <n v="0"/>
    <n v="9"/>
    <x v="0"/>
    <m/>
    <m/>
    <x v="0"/>
    <s v="Convenio con organizaciones públicas"/>
    <m/>
    <x v="0"/>
    <m/>
    <m/>
    <x v="0"/>
    <m/>
    <m/>
    <x v="0"/>
    <m/>
    <m/>
    <x v="0"/>
    <m/>
    <m/>
    <m/>
    <m/>
    <m/>
    <m/>
    <m/>
    <m/>
    <m/>
    <m/>
    <m/>
    <m/>
    <m/>
    <m/>
    <m/>
    <m/>
    <m/>
    <m/>
    <m/>
    <m/>
    <m/>
    <m/>
    <m/>
    <m/>
    <m/>
    <m/>
    <m/>
    <m/>
    <m/>
    <m/>
    <m/>
    <m/>
    <m/>
    <m/>
    <m/>
    <m/>
    <m/>
    <m/>
    <m/>
    <m/>
    <m/>
    <m/>
    <m/>
    <m/>
    <m/>
    <m/>
    <m/>
    <m/>
    <m/>
    <m/>
    <x v="0"/>
    <x v="0"/>
    <x v="0"/>
    <x v="0"/>
    <x v="0"/>
    <x v="0"/>
    <x v="0"/>
    <x v="1"/>
    <x v="1"/>
    <x v="0"/>
    <x v="0"/>
    <x v="1"/>
    <x v="0"/>
    <m/>
    <m/>
    <m/>
    <m/>
    <m/>
    <s v="Redes de profesionales o egresados"/>
    <s v="Recomendaciones de trabajadores de la empresa u otros actores"/>
    <m/>
    <m/>
    <s v="Avisos en las inmediaciones de la empresa"/>
    <s v="Contactos personales del empleador"/>
    <s v="Banco de currículos de la empresa"/>
    <m/>
    <m/>
    <x v="0"/>
    <x v="0"/>
    <x v="0"/>
    <x v="1"/>
    <x v="0"/>
    <x v="1"/>
    <x v="0"/>
    <x v="2"/>
    <x v="0"/>
    <x v="0"/>
    <s v="Ninguna"/>
    <m/>
    <m/>
    <m/>
    <m/>
    <m/>
    <m/>
    <x v="1"/>
    <m/>
    <m/>
    <x v="3"/>
    <s v="Transformación de competencia"/>
    <m/>
    <m/>
    <x v="0"/>
    <x v="0"/>
    <x v="0"/>
    <x v="0"/>
    <x v="1"/>
    <x v="1"/>
    <m/>
    <m/>
    <x v="2"/>
    <s v="Poco probable"/>
    <s v="Poco probable"/>
    <s v="Poco probable"/>
    <s v="Probable"/>
    <s v="Muy probable"/>
    <x v="0"/>
    <s v="atencion al cliente"/>
    <n v="4226"/>
    <n v="0"/>
    <n v="1"/>
    <n v="0"/>
    <n v="1"/>
    <n v="0"/>
    <s v="ANALISTA DE SISTEMA"/>
    <n v="2511"/>
    <n v="1"/>
    <n v="0"/>
    <n v="0"/>
    <n v="0"/>
    <n v="0"/>
    <m/>
    <m/>
    <m/>
    <m/>
    <m/>
    <m/>
    <m/>
    <m/>
    <m/>
    <m/>
    <m/>
    <m/>
    <m/>
    <m/>
    <m/>
    <m/>
    <m/>
    <m/>
    <m/>
    <m/>
    <m/>
    <x v="0"/>
    <m/>
    <m/>
    <m/>
    <m/>
    <m/>
    <m/>
    <m/>
    <m/>
    <m/>
    <x v="0"/>
    <x v="0"/>
    <x v="0"/>
    <x v="0"/>
    <x v="0"/>
    <x v="1"/>
    <x v="0"/>
    <x v="0"/>
    <m/>
    <x v="0"/>
    <s v="CAPACITACION INFORMATICA INTERMEDIA"/>
    <s v="Operación básica de computadoras"/>
    <s v="ATENCION AL CLIENTE"/>
    <n v="4226"/>
    <s v="CAPACITACION DE INFORMATICA INTERMEDIO"/>
    <s v="Operación básica de computadoras"/>
    <s v="TESORERO"/>
    <n v="4311"/>
    <s v="CAPACITACION DE INFORMATICA INTERMEDIA"/>
    <s v="Operación básica de computadoras"/>
    <s v="CONTADOR"/>
    <n v="2411"/>
    <s v="CAPACITACION PARA ATENCION AL CLIENTE"/>
    <s v="Técnicas de recepción y atención al cliente"/>
    <s v="CAJEROS COBRANZA"/>
    <n v="4211"/>
    <s v="ATENCION AL CLIENTE"/>
    <s v="Técnicas de recepción y atención al cliente"/>
    <s v="ATECION AL CLIENTE"/>
    <n v="4226"/>
    <m/>
    <m/>
    <m/>
    <m/>
    <s v="Si"/>
    <s v="Si"/>
    <s v="Si"/>
    <s v="Si"/>
    <s v="No"/>
    <m/>
    <x v="1"/>
    <s v="Muy importante"/>
    <s v="Muy importante"/>
    <s v="Importante"/>
    <s v="Muy importante"/>
    <s v="Importante"/>
    <s v="Importante"/>
    <s v="Muy importante"/>
    <s v="Ninguna"/>
    <m/>
    <x v="1"/>
    <x v="2"/>
    <x v="0"/>
    <x v="0"/>
    <x v="0"/>
    <x v="0"/>
    <x v="0"/>
    <x v="0"/>
    <x v="0"/>
    <x v="0"/>
    <x v="0"/>
    <x v="0"/>
    <m/>
    <s v="Gerente / Directivo"/>
    <m/>
    <n v="7"/>
    <n v="35"/>
    <s v="Completo"/>
    <m/>
    <m/>
    <m/>
    <m/>
    <m/>
    <m/>
    <m/>
    <s v="5 a 10 personas ocupadas"/>
    <s v="5 a 10 personas ocupadas"/>
    <x v="0"/>
    <s v="Intermediación financiera"/>
    <x v="0"/>
    <x v="0"/>
    <x v="0"/>
    <x v="0"/>
    <x v="0"/>
    <x v="0"/>
    <x v="0"/>
    <x v="0"/>
    <x v="0"/>
    <x v="0"/>
    <x v="0"/>
    <x v="0"/>
    <x v="1"/>
    <x v="0"/>
    <x v="0"/>
    <x v="0"/>
    <x v="0"/>
    <x v="0"/>
    <x v="0"/>
    <x v="0"/>
    <x v="0"/>
    <x v="0"/>
    <x v="0"/>
    <x v="0"/>
    <x v="0"/>
    <x v="0"/>
    <x v="0"/>
    <s v="OFIMATICA"/>
    <s v="OFIMATICA"/>
    <s v="OFIMATICA"/>
    <s v="ATENCIÓN AL CLIENTE, RECEPCIÓN"/>
    <s v="ATENCIÓN AL CLIENTE, RECEPCIÓN"/>
    <m/>
    <s v="TIC"/>
    <s v="TIC"/>
    <s v="TIC"/>
    <s v="ADMINISTRACIÓN Y GESTIÓN"/>
    <s v="ADMINISTRACIÓN Y GESTIÓN"/>
    <m/>
    <n v="3.3945945945945901"/>
    <x v="0"/>
    <x v="0"/>
    <x v="0"/>
    <x v="0"/>
    <x v="0"/>
    <s v="Total"/>
  </r>
  <r>
    <n v="177512"/>
    <x v="0"/>
    <x v="1"/>
    <s v="Itá"/>
    <n v="47300"/>
    <s v="VENTAS AL POR MENOR  DE COMBUSTIBLES PARA VEHICULOS"/>
    <s v="Comercio"/>
    <s v="Comercio"/>
    <s v="Micro (5 a 10 personas ocupadas)"/>
    <n v="12072024"/>
    <n v="12"/>
    <s v="Julio"/>
    <s v="Año Resultado Final"/>
    <n v="16"/>
    <n v="9"/>
    <n v="26072024"/>
    <n v="26"/>
    <s v="Julio"/>
    <s v="Año Resultado Final"/>
    <n v="1995"/>
    <n v="28"/>
    <x v="2"/>
    <s v="VENTAS DE COMBUSTIBLES AL POR MENOR"/>
    <s v="Comercio al por menor de combustible para vehículos automotores en comercios especializados"/>
    <s v="Casa Matriz"/>
    <x v="1"/>
    <n v="3"/>
    <n v="3"/>
    <n v="120"/>
    <n v="120"/>
    <n v="24"/>
    <n v="96"/>
    <n v="108.75"/>
    <n v="435"/>
    <n v="0"/>
    <n v="0"/>
    <n v="0"/>
    <n v="0"/>
    <n v="312.65625"/>
    <n v="0"/>
    <n v="0"/>
    <n v="0"/>
    <n v="108.75"/>
    <n v="86.09375"/>
    <n v="22.65625"/>
    <n v="13.59375"/>
    <n v="543.75"/>
    <n v="120"/>
    <n v="0"/>
    <n v="0"/>
    <n v="0"/>
    <n v="0"/>
    <n v="69"/>
    <n v="0"/>
    <n v="0"/>
    <n v="0"/>
    <n v="24"/>
    <n v="19"/>
    <n v="5"/>
    <n v="3"/>
    <n v="120"/>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1"/>
    <x v="1"/>
    <x v="0"/>
    <x v="0"/>
    <x v="0"/>
    <x v="1"/>
    <s v="DISPONIBILIDAD INMEDIATA"/>
    <m/>
    <s v="Plataforma web privada gratuita (Bolsas de trabajo) (excluyendo redes sociales)"/>
    <m/>
    <m/>
    <m/>
    <m/>
    <m/>
    <m/>
    <m/>
    <m/>
    <s v="Banco de currículos de la empresa"/>
    <m/>
    <m/>
    <x v="0"/>
    <x v="0"/>
    <x v="0"/>
    <x v="1"/>
    <x v="0"/>
    <x v="0"/>
    <x v="0"/>
    <x v="0"/>
    <x v="0"/>
    <x v="0"/>
    <s v="Ninguna"/>
    <m/>
    <m/>
    <m/>
    <m/>
    <m/>
    <m/>
    <x v="2"/>
    <m/>
    <m/>
    <x v="2"/>
    <s v="Ambos"/>
    <m/>
    <m/>
    <x v="1"/>
    <x v="0"/>
    <x v="1"/>
    <x v="1"/>
    <x v="1"/>
    <x v="0"/>
    <m/>
    <m/>
    <x v="2"/>
    <s v="Muy probable"/>
    <s v="Poco probable"/>
    <s v="Poco probable"/>
    <s v="Probable"/>
    <s v="Probable"/>
    <x v="0"/>
    <s v="vendedor externo"/>
    <n v="3322"/>
    <n v="60"/>
    <n v="50"/>
    <n v="50"/>
    <n v="50"/>
    <n v="50"/>
    <s v="conductor de carga peligrosa"/>
    <n v="8332"/>
    <n v="60"/>
    <n v="50"/>
    <n v="50"/>
    <n v="50"/>
    <n v="50"/>
    <m/>
    <m/>
    <m/>
    <m/>
    <m/>
    <m/>
    <m/>
    <m/>
    <m/>
    <m/>
    <m/>
    <m/>
    <m/>
    <m/>
    <m/>
    <m/>
    <m/>
    <m/>
    <m/>
    <m/>
    <m/>
    <x v="0"/>
    <m/>
    <m/>
    <m/>
    <m/>
    <m/>
    <m/>
    <m/>
    <m/>
    <m/>
    <x v="1"/>
    <x v="0"/>
    <x v="1"/>
    <x v="0"/>
    <x v="1"/>
    <x v="0"/>
    <x v="0"/>
    <x v="0"/>
    <m/>
    <x v="0"/>
    <s v="CAPACITACION INFORMATICA EXCEL WORD"/>
    <s v="Operación básica de computadoras"/>
    <s v="OPERADOR DE ABASTECIMIENTO (PLAYEROS)"/>
    <n v="5245"/>
    <s v="CAPACITACION EN CALCULOS MATEMÁTICAS"/>
    <s v="OTROS"/>
    <s v="OPERADOR DE ABASTECIMIENTO (PLAYERO)"/>
    <n v="5245"/>
    <m/>
    <m/>
    <m/>
    <m/>
    <m/>
    <m/>
    <m/>
    <m/>
    <m/>
    <m/>
    <m/>
    <m/>
    <m/>
    <m/>
    <m/>
    <m/>
    <s v="Si"/>
    <s v="No"/>
    <m/>
    <m/>
    <m/>
    <m/>
    <x v="1"/>
    <s v="Muy importante"/>
    <s v="Muy importante"/>
    <s v="Muy importante"/>
    <s v="Muy importante"/>
    <s v="Muy importante"/>
    <s v="Muy importante"/>
    <s v="Muy importante"/>
    <s v="Ninguna"/>
    <m/>
    <x v="2"/>
    <x v="2"/>
    <x v="0"/>
    <x v="0"/>
    <x v="0"/>
    <x v="0"/>
    <x v="1"/>
    <x v="0"/>
    <x v="1"/>
    <x v="0"/>
    <x v="0"/>
    <x v="0"/>
    <m/>
    <s v="Gerente / Directivo"/>
    <m/>
    <n v="17"/>
    <n v="26"/>
    <s v="Completo"/>
    <m/>
    <m/>
    <m/>
    <m/>
    <m/>
    <m/>
    <s v="LA INFORMACON SE TOMO EN LA OFICINA ADMINISTRATIVA EN EDIFICIO WORLD TRADE CENTER ASUNCION TORRE 1 PLANTA BAJA"/>
    <s v="51 y más personas ocupadas"/>
    <s v="51 y más personas ocupadas"/>
    <x v="2"/>
    <s v="Comercio"/>
    <x v="0"/>
    <x v="0"/>
    <x v="0"/>
    <x v="0"/>
    <x v="0"/>
    <x v="0"/>
    <x v="0"/>
    <x v="0"/>
    <x v="0"/>
    <x v="0"/>
    <x v="1"/>
    <x v="1"/>
    <x v="0"/>
    <x v="0"/>
    <x v="0"/>
    <x v="0"/>
    <x v="1"/>
    <x v="0"/>
    <x v="0"/>
    <x v="1"/>
    <x v="0"/>
    <x v="1"/>
    <x v="1"/>
    <x v="0"/>
    <x v="0"/>
    <x v="0"/>
    <x v="0"/>
    <s v="OFIMATICA"/>
    <s v="OTROS"/>
    <m/>
    <m/>
    <m/>
    <m/>
    <s v="TIC"/>
    <s v="OTROS TIPOS DE CAPACITACIONES RELACIONADOS A OTROS SERVICIOS"/>
    <m/>
    <m/>
    <m/>
    <m/>
    <n v="4.53125"/>
    <x v="0"/>
    <x v="0"/>
    <x v="0"/>
    <x v="0"/>
    <x v="0"/>
    <s v="Total"/>
  </r>
  <r>
    <n v="178524"/>
    <x v="0"/>
    <x v="1"/>
    <s v="Itá"/>
    <n v="47111"/>
    <s v="COMERCIO AL POR MENOR DE PRODUCTOS EN SUPERMERCADOS"/>
    <s v="Comercio"/>
    <s v="Comercio"/>
    <s v="Medianas (31 a 50 personas ocupadas)"/>
    <n v="26062024"/>
    <n v="26"/>
    <s v="Junio"/>
    <s v="Año Resultado Final"/>
    <n v="14"/>
    <n v="22"/>
    <n v="27062024"/>
    <n v="27"/>
    <s v="Junio"/>
    <s v="Año Resultado Final"/>
    <n v="2010"/>
    <n v="13"/>
    <x v="0"/>
    <s v="COMERCIO DE ARTÍCULOS DE SUPER AL POR MENOR"/>
    <s v="Comercio al por menor en hipermercados y supermercados"/>
    <s v="Casa Matriz"/>
    <x v="1"/>
    <n v="2"/>
    <n v="2"/>
    <n v="40"/>
    <n v="40"/>
    <n v="20"/>
    <n v="20"/>
    <n v="224.28571428571399"/>
    <n v="224.28571428571399"/>
    <n v="0"/>
    <n v="0"/>
    <n v="0"/>
    <n v="0"/>
    <n v="224.28571428571399"/>
    <n v="0"/>
    <n v="0"/>
    <n v="0"/>
    <n v="100.92857142857129"/>
    <n v="112.142857142857"/>
    <n v="11.214285714285699"/>
    <n v="0"/>
    <n v="448.57142857142799"/>
    <n v="40"/>
    <n v="0"/>
    <n v="0"/>
    <n v="0"/>
    <n v="0"/>
    <n v="20"/>
    <n v="0"/>
    <n v="0"/>
    <n v="0"/>
    <n v="9"/>
    <n v="10"/>
    <n v="1"/>
    <n v="0"/>
    <n v="40"/>
    <x v="1"/>
    <s v="Decisión del directorio/propietarios de la empresa"/>
    <m/>
    <x v="0"/>
    <s v="Decisión del directorio/propietarios de la empresa"/>
    <m/>
    <x v="1"/>
    <s v="Decisión del directorio/propietarios de la empresa"/>
    <m/>
    <x v="0"/>
    <m/>
    <m/>
    <x v="0"/>
    <m/>
    <m/>
    <x v="1"/>
    <m/>
    <n v="7511"/>
    <s v="CARNICERO"/>
    <s v="Sí"/>
    <s v="No"/>
    <s v="Sí"/>
    <n v="7512"/>
    <s v="PANADERO"/>
    <s v="Sí"/>
    <s v="No"/>
    <s v="Sí"/>
    <n v="5230"/>
    <s v="CAJERO/A"/>
    <s v="Sí"/>
    <s v="No"/>
    <m/>
    <m/>
    <m/>
    <m/>
    <m/>
    <m/>
    <m/>
    <m/>
    <m/>
    <m/>
    <m/>
    <m/>
    <m/>
    <m/>
    <m/>
    <m/>
    <m/>
    <m/>
    <m/>
    <m/>
    <m/>
    <m/>
    <m/>
    <m/>
    <m/>
    <m/>
    <m/>
    <m/>
    <m/>
    <m/>
    <m/>
    <m/>
    <m/>
    <m/>
    <m/>
    <x v="1"/>
    <x v="0"/>
    <x v="0"/>
    <x v="0"/>
    <x v="0"/>
    <x v="1"/>
    <x v="0"/>
    <x v="1"/>
    <x v="0"/>
    <x v="0"/>
    <x v="1"/>
    <x v="1"/>
    <x v="0"/>
    <m/>
    <m/>
    <m/>
    <m/>
    <m/>
    <m/>
    <s v="Recomendaciones de trabajadores de la empresa u otros actores"/>
    <m/>
    <m/>
    <s v="Avisos en las inmediaciones de la empresa"/>
    <m/>
    <m/>
    <m/>
    <m/>
    <x v="0"/>
    <x v="0"/>
    <x v="0"/>
    <x v="2"/>
    <x v="0"/>
    <x v="2"/>
    <x v="1"/>
    <x v="0"/>
    <x v="1"/>
    <x v="1"/>
    <s v="Ninguna"/>
    <m/>
    <m/>
    <m/>
    <m/>
    <m/>
    <m/>
    <x v="1"/>
    <m/>
    <m/>
    <x v="1"/>
    <m/>
    <m/>
    <m/>
    <x v="1"/>
    <x v="1"/>
    <x v="1"/>
    <x v="1"/>
    <x v="1"/>
    <x v="1"/>
    <m/>
    <m/>
    <x v="2"/>
    <s v="Probable"/>
    <s v="Poco probable"/>
    <s v="Probable"/>
    <s v="Probable"/>
    <s v="Probable"/>
    <x v="0"/>
    <s v="Cajeros"/>
    <n v="5230"/>
    <n v="1"/>
    <n v="1"/>
    <n v="2"/>
    <n v="2"/>
    <n v="2"/>
    <s v="vendedor de salón"/>
    <n v="5223"/>
    <n v="2"/>
    <n v="2"/>
    <n v="2"/>
    <n v="2"/>
    <n v="2"/>
    <s v="carnicero"/>
    <n v="7511"/>
    <n v="1"/>
    <n v="1"/>
    <n v="1"/>
    <n v="1"/>
    <n v="1"/>
    <s v="panadero"/>
    <n v="7512"/>
    <n v="1"/>
    <n v="1"/>
    <n v="1"/>
    <n v="1"/>
    <n v="1"/>
    <s v="pasillero (seria un repositor de mercadería)"/>
    <n v="9334"/>
    <n v="1"/>
    <n v="1"/>
    <n v="1"/>
    <n v="1"/>
    <n v="1"/>
    <x v="0"/>
    <m/>
    <m/>
    <m/>
    <m/>
    <m/>
    <m/>
    <m/>
    <m/>
    <m/>
    <x v="0"/>
    <x v="0"/>
    <x v="0"/>
    <x v="0"/>
    <x v="1"/>
    <x v="1"/>
    <x v="0"/>
    <x v="0"/>
    <m/>
    <x v="0"/>
    <s v="CAPACITACIONES RELACIONADAS PARA PUESTO DE CAJERA"/>
    <s v="Operación de caja comercial"/>
    <s v="CAJERO/A"/>
    <n v="5230"/>
    <s v="CAPACITACIÓNES PARA LA ELABORACIÓN DE PANIFICADOS"/>
    <s v="Panadería y confitería"/>
    <s v="PANADERO"/>
    <n v="7512"/>
    <s v="CAPACITACIONES PARA EL AREA DE CARNICERIA"/>
    <s v="Carnicería"/>
    <s v="CARNICERO"/>
    <n v="7511"/>
    <m/>
    <m/>
    <m/>
    <m/>
    <m/>
    <m/>
    <m/>
    <m/>
    <m/>
    <m/>
    <m/>
    <m/>
    <s v="Si"/>
    <s v="Si"/>
    <s v="No"/>
    <m/>
    <m/>
    <m/>
    <x v="0"/>
    <s v="Importante"/>
    <s v="Importante"/>
    <s v="Importante"/>
    <s v="Importante"/>
    <s v="Importante"/>
    <s v="Importante"/>
    <s v="Muy importante"/>
    <s v="Ninguna"/>
    <m/>
    <x v="2"/>
    <x v="1"/>
    <x v="0"/>
    <x v="1"/>
    <x v="2"/>
    <x v="0"/>
    <x v="0"/>
    <x v="0"/>
    <x v="0"/>
    <x v="1"/>
    <x v="0"/>
    <x v="0"/>
    <m/>
    <s v="Dueño o propietario"/>
    <m/>
    <n v="20"/>
    <n v="48"/>
    <s v="Completo"/>
    <m/>
    <m/>
    <m/>
    <m/>
    <m/>
    <m/>
    <m/>
    <s v="31 a 50 personas ocupadas"/>
    <s v="31 a 50 personas ocupadas"/>
    <x v="2"/>
    <s v="Comercio"/>
    <x v="0"/>
    <x v="0"/>
    <x v="0"/>
    <x v="0"/>
    <x v="1"/>
    <x v="0"/>
    <x v="1"/>
    <x v="0"/>
    <x v="0"/>
    <x v="0"/>
    <x v="1"/>
    <x v="0"/>
    <x v="0"/>
    <x v="1"/>
    <x v="0"/>
    <x v="1"/>
    <x v="0"/>
    <x v="1"/>
    <x v="0"/>
    <x v="1"/>
    <x v="0"/>
    <x v="1"/>
    <x v="1"/>
    <x v="0"/>
    <x v="1"/>
    <x v="0"/>
    <x v="0"/>
    <s v="USO Y MANEJO DE CAJAS"/>
    <s v="PANADERIA Y CONFITERIA"/>
    <s v="CARNICERIA"/>
    <m/>
    <m/>
    <m/>
    <s v="ADMINISTRACIÓN Y GESTIÓN"/>
    <s v="ALIMENTOS"/>
    <s v="ALIMENTOS"/>
    <m/>
    <m/>
    <m/>
    <n v="11.214285714285699"/>
    <x v="1"/>
    <x v="1"/>
    <x v="1"/>
    <x v="0"/>
    <x v="0"/>
    <s v="Total"/>
  </r>
  <r>
    <n v="178525"/>
    <x v="0"/>
    <x v="1"/>
    <s v="Itá"/>
    <n v="47112"/>
    <s v="VENTA AL POR MENOR DE ARTICULOS DE PRIMERA NECESIDAD"/>
    <s v="Comercio"/>
    <s v="Comercio"/>
    <s v="Medianas (31 a 50 personas ocupadas)"/>
    <n v="26062024"/>
    <n v="26"/>
    <s v="Junio"/>
    <s v="Año Resultado Final"/>
    <n v="14"/>
    <n v="26"/>
    <n v="26062024"/>
    <n v="26"/>
    <s v="Junio"/>
    <s v="Año Resultado Final"/>
    <n v="2003"/>
    <n v="20"/>
    <x v="2"/>
    <s v="VENTAS AL POR MENOR DE SUPERMERCADO"/>
    <s v="Comercio al por menor en hipermercados y supermercados"/>
    <s v="Casa Matriz"/>
    <x v="1"/>
    <n v="2"/>
    <n v="2"/>
    <n v="51"/>
    <n v="51"/>
    <n v="26"/>
    <n v="25"/>
    <n v="117.8125"/>
    <n v="113.28125"/>
    <n v="0"/>
    <n v="0"/>
    <n v="0"/>
    <n v="0"/>
    <n v="194.84375"/>
    <n v="0"/>
    <n v="4.53125"/>
    <n v="0"/>
    <n v="4.53125"/>
    <n v="27.1875"/>
    <n v="0"/>
    <n v="0"/>
    <n v="231.09375"/>
    <n v="51"/>
    <n v="0"/>
    <n v="0"/>
    <n v="0"/>
    <n v="0"/>
    <n v="43"/>
    <n v="0"/>
    <n v="1"/>
    <n v="0"/>
    <n v="1"/>
    <n v="6"/>
    <n v="0"/>
    <n v="0"/>
    <n v="51"/>
    <x v="0"/>
    <m/>
    <m/>
    <x v="0"/>
    <s v="Decisión del directorio/propietarios de la empresa"/>
    <m/>
    <x v="0"/>
    <m/>
    <m/>
    <x v="0"/>
    <m/>
    <m/>
    <x v="0"/>
    <m/>
    <m/>
    <x v="0"/>
    <m/>
    <m/>
    <m/>
    <m/>
    <m/>
    <m/>
    <m/>
    <m/>
    <m/>
    <m/>
    <m/>
    <m/>
    <m/>
    <m/>
    <m/>
    <m/>
    <m/>
    <m/>
    <m/>
    <m/>
    <m/>
    <m/>
    <m/>
    <m/>
    <m/>
    <m/>
    <m/>
    <m/>
    <m/>
    <m/>
    <m/>
    <m/>
    <m/>
    <m/>
    <m/>
    <m/>
    <m/>
    <m/>
    <m/>
    <m/>
    <m/>
    <m/>
    <m/>
    <m/>
    <m/>
    <m/>
    <m/>
    <m/>
    <m/>
    <m/>
    <x v="1"/>
    <x v="0"/>
    <x v="0"/>
    <x v="1"/>
    <x v="0"/>
    <x v="0"/>
    <x v="0"/>
    <x v="1"/>
    <x v="1"/>
    <x v="0"/>
    <x v="0"/>
    <x v="1"/>
    <x v="1"/>
    <s v="BUENAS REFERENCIAS LABORALES"/>
    <m/>
    <m/>
    <m/>
    <m/>
    <m/>
    <s v="Recomendaciones de trabajadores de la empresa u otros actores"/>
    <m/>
    <m/>
    <s v="Avisos en las inmediaciones de la empresa"/>
    <s v="Contactos personales del empleador"/>
    <s v="Banco de currículos de la empresa"/>
    <m/>
    <m/>
    <x v="0"/>
    <x v="0"/>
    <x v="0"/>
    <x v="1"/>
    <x v="0"/>
    <x v="2"/>
    <x v="0"/>
    <x v="0"/>
    <x v="1"/>
    <x v="1"/>
    <s v="Ninguna"/>
    <m/>
    <m/>
    <m/>
    <m/>
    <m/>
    <m/>
    <x v="1"/>
    <m/>
    <m/>
    <x v="1"/>
    <m/>
    <m/>
    <m/>
    <x v="1"/>
    <x v="1"/>
    <x v="1"/>
    <x v="1"/>
    <x v="1"/>
    <x v="1"/>
    <m/>
    <m/>
    <x v="2"/>
    <s v="Poco probable"/>
    <s v="Probable"/>
    <s v="Poco probable"/>
    <s v="Poco probable"/>
    <s v="Poco probable"/>
    <x v="2"/>
    <m/>
    <m/>
    <m/>
    <m/>
    <m/>
    <m/>
    <m/>
    <m/>
    <m/>
    <m/>
    <m/>
    <m/>
    <m/>
    <m/>
    <m/>
    <m/>
    <m/>
    <m/>
    <m/>
    <m/>
    <m/>
    <m/>
    <m/>
    <m/>
    <m/>
    <m/>
    <m/>
    <m/>
    <m/>
    <m/>
    <m/>
    <m/>
    <m/>
    <m/>
    <m/>
    <x v="0"/>
    <m/>
    <m/>
    <m/>
    <m/>
    <m/>
    <m/>
    <m/>
    <m/>
    <m/>
    <x v="1"/>
    <x v="1"/>
    <x v="1"/>
    <x v="1"/>
    <x v="0"/>
    <x v="0"/>
    <x v="1"/>
    <x v="0"/>
    <s v="ETICA"/>
    <x v="0"/>
    <s v="ADMINISTRACION FINANCIERA"/>
    <s v="Educación financiera"/>
    <s v="CAJERA"/>
    <n v="5230"/>
    <s v="CAPACITACION FINANCIERA"/>
    <s v="Educación financiera"/>
    <s v="PASILLERO (REPOSITOR)"/>
    <n v="9334"/>
    <s v="ADMINISTRACION FINANCIERA"/>
    <s v="Educación financiera"/>
    <s v="PANADERO"/>
    <n v="7512"/>
    <s v="ADMINISTRACION FINANCIERA"/>
    <s v="Educación financiera"/>
    <s v="CARNICERO"/>
    <n v="7511"/>
    <m/>
    <m/>
    <m/>
    <m/>
    <m/>
    <m/>
    <m/>
    <m/>
    <s v="Si"/>
    <s v="Si"/>
    <s v="Si"/>
    <s v="No"/>
    <m/>
    <m/>
    <x v="3"/>
    <s v="Importante"/>
    <s v="Importante"/>
    <s v="Importante"/>
    <s v="Importante"/>
    <s v="Importante"/>
    <s v="Importante"/>
    <s v="Muy importante"/>
    <s v="Ninguna"/>
    <s v="COMPROMISO DE LOS TRABAJADORES RESPONSABILIDAD DE LOS EMPLEA"/>
    <x v="2"/>
    <x v="2"/>
    <x v="0"/>
    <x v="0"/>
    <x v="2"/>
    <x v="0"/>
    <x v="0"/>
    <x v="0"/>
    <x v="0"/>
    <x v="0"/>
    <x v="0"/>
    <x v="0"/>
    <m/>
    <s v="Dueño o propietario"/>
    <m/>
    <n v="16"/>
    <n v="21"/>
    <s v="Completo"/>
    <m/>
    <m/>
    <m/>
    <m/>
    <m/>
    <m/>
    <s v="TENIAN ANTERIOR MENTE 80 PERSONAL DISMINUYO POR LA BAJA EN VENTAS"/>
    <s v="51 y más personas ocupadas"/>
    <s v="51 y más personas ocupadas"/>
    <x v="2"/>
    <s v="Comercio"/>
    <x v="0"/>
    <x v="0"/>
    <x v="0"/>
    <x v="0"/>
    <x v="0"/>
    <x v="0"/>
    <x v="0"/>
    <x v="0"/>
    <x v="0"/>
    <x v="0"/>
    <x v="1"/>
    <x v="0"/>
    <x v="0"/>
    <x v="0"/>
    <x v="0"/>
    <x v="0"/>
    <x v="0"/>
    <x v="0"/>
    <x v="0"/>
    <x v="1"/>
    <x v="0"/>
    <x v="1"/>
    <x v="1"/>
    <x v="0"/>
    <x v="1"/>
    <x v="0"/>
    <x v="1"/>
    <s v="GESTIÓN FINANCIERA"/>
    <s v="GESTIÓN FINANCIERA"/>
    <s v="GESTIÓN FINANCIERA"/>
    <s v="GESTIÓN FINANCIERA"/>
    <m/>
    <m/>
    <s v="ADMINISTRACIÓN Y GESTIÓN"/>
    <s v="ADMINISTRACIÓN Y GESTIÓN"/>
    <s v="ADMINISTRACIÓN Y GESTIÓN"/>
    <s v="ADMINISTRACIÓN Y GESTIÓN"/>
    <m/>
    <m/>
    <n v="4.53125"/>
    <x v="0"/>
    <x v="0"/>
    <x v="1"/>
    <x v="0"/>
    <x v="0"/>
    <s v="Total"/>
  </r>
  <r>
    <n v="179519"/>
    <x v="0"/>
    <x v="1"/>
    <s v="Itá"/>
    <n v="10919"/>
    <s v="ELABORACION DE PRODUCTOS PANIFICADOS"/>
    <s v="Industria"/>
    <s v="Manufactura"/>
    <s v="Medianas (31 a 50 personas ocupadas)"/>
    <n v="26062024"/>
    <n v="26"/>
    <s v="Junio"/>
    <s v="Año Resultado Final"/>
    <n v="14"/>
    <n v="3"/>
    <n v="8072024"/>
    <n v="8"/>
    <s v="Julio"/>
    <s v="Año Resultado Final"/>
    <n v="2007"/>
    <n v="16"/>
    <x v="0"/>
    <s v="VENTA AL POR MENOR DE PRODUCTOS PANIFICADOS"/>
    <s v="Comercio al por menor de productos de panadería, confitería y pastelería"/>
    <s v="Único"/>
    <x v="0"/>
    <m/>
    <m/>
    <n v="5"/>
    <n v="5"/>
    <n v="3"/>
    <n v="2"/>
    <n v="24.853211009174309"/>
    <n v="16.568807339449538"/>
    <n v="0"/>
    <n v="0"/>
    <n v="8.2844036697247692"/>
    <n v="0"/>
    <n v="16.568807339449538"/>
    <n v="16.568807339449538"/>
    <n v="0"/>
    <n v="0"/>
    <n v="0"/>
    <n v="0"/>
    <n v="0"/>
    <n v="0"/>
    <n v="41.422018348623844"/>
    <n v="5"/>
    <n v="0"/>
    <n v="0"/>
    <n v="1"/>
    <n v="0"/>
    <n v="2"/>
    <n v="2"/>
    <n v="0"/>
    <n v="0"/>
    <n v="0"/>
    <n v="0"/>
    <n v="0"/>
    <n v="0"/>
    <n v="5"/>
    <x v="0"/>
    <m/>
    <m/>
    <x v="1"/>
    <m/>
    <m/>
    <x v="1"/>
    <s v="Decisión del directorio/propietarios de la empresa"/>
    <m/>
    <x v="0"/>
    <m/>
    <m/>
    <x v="0"/>
    <m/>
    <m/>
    <x v="0"/>
    <m/>
    <m/>
    <m/>
    <m/>
    <m/>
    <m/>
    <m/>
    <m/>
    <m/>
    <m/>
    <m/>
    <m/>
    <m/>
    <m/>
    <m/>
    <m/>
    <m/>
    <m/>
    <m/>
    <m/>
    <m/>
    <m/>
    <m/>
    <m/>
    <m/>
    <m/>
    <m/>
    <m/>
    <m/>
    <m/>
    <m/>
    <m/>
    <m/>
    <m/>
    <m/>
    <m/>
    <m/>
    <m/>
    <m/>
    <m/>
    <m/>
    <m/>
    <m/>
    <m/>
    <m/>
    <m/>
    <m/>
    <m/>
    <m/>
    <m/>
    <x v="0"/>
    <x v="0"/>
    <x v="0"/>
    <x v="0"/>
    <x v="0"/>
    <x v="1"/>
    <x v="1"/>
    <x v="0"/>
    <x v="0"/>
    <x v="0"/>
    <x v="1"/>
    <x v="1"/>
    <x v="0"/>
    <m/>
    <m/>
    <m/>
    <m/>
    <m/>
    <m/>
    <m/>
    <m/>
    <m/>
    <m/>
    <s v="Contactos personales del empleador"/>
    <m/>
    <m/>
    <m/>
    <x v="2"/>
    <x v="1"/>
    <x v="2"/>
    <x v="2"/>
    <x v="0"/>
    <x v="2"/>
    <x v="1"/>
    <x v="0"/>
    <x v="1"/>
    <x v="1"/>
    <s v="Ninguna"/>
    <m/>
    <m/>
    <m/>
    <m/>
    <m/>
    <m/>
    <x v="1"/>
    <m/>
    <m/>
    <x v="1"/>
    <m/>
    <m/>
    <m/>
    <x v="1"/>
    <x v="1"/>
    <x v="1"/>
    <x v="1"/>
    <x v="1"/>
    <x v="1"/>
    <m/>
    <m/>
    <x v="1"/>
    <s v="Poco probable"/>
    <s v="Poco probable"/>
    <s v="Probable"/>
    <s v="Probable"/>
    <s v="Probable"/>
    <x v="0"/>
    <s v="vendedor"/>
    <n v="5223"/>
    <n v="2"/>
    <n v="2"/>
    <n v="2"/>
    <n v="2"/>
    <n v="2"/>
    <s v="atencion al cliente"/>
    <n v="5223"/>
    <n v="1"/>
    <n v="1"/>
    <n v="1"/>
    <n v="1"/>
    <n v="1"/>
    <m/>
    <m/>
    <m/>
    <m/>
    <m/>
    <m/>
    <m/>
    <m/>
    <m/>
    <m/>
    <m/>
    <m/>
    <m/>
    <m/>
    <m/>
    <m/>
    <m/>
    <m/>
    <m/>
    <m/>
    <m/>
    <x v="0"/>
    <m/>
    <m/>
    <m/>
    <m/>
    <m/>
    <m/>
    <m/>
    <m/>
    <m/>
    <x v="0"/>
    <x v="0"/>
    <x v="0"/>
    <x v="0"/>
    <x v="1"/>
    <x v="1"/>
    <x v="0"/>
    <x v="0"/>
    <m/>
    <x v="0"/>
    <s v="TECNICO VENTA"/>
    <s v="Técnicas de ventas"/>
    <s v="VENDEDOR"/>
    <n v="5223"/>
    <s v="TECNICO AUXILIAR EN CONTABILIDAD"/>
    <s v="Contabilidad básica"/>
    <s v="COBRADOR"/>
    <n v="4214"/>
    <m/>
    <m/>
    <m/>
    <m/>
    <m/>
    <m/>
    <m/>
    <m/>
    <m/>
    <m/>
    <m/>
    <m/>
    <m/>
    <m/>
    <m/>
    <m/>
    <s v="Si"/>
    <s v="No"/>
    <m/>
    <m/>
    <m/>
    <m/>
    <x v="0"/>
    <s v="Importante"/>
    <s v="Importante"/>
    <s v="Muy importante"/>
    <s v="Importante"/>
    <s v="Muy importante"/>
    <s v="Importante"/>
    <s v="Muy importante"/>
    <s v="Ninguna"/>
    <m/>
    <x v="2"/>
    <x v="2"/>
    <x v="0"/>
    <x v="1"/>
    <x v="0"/>
    <x v="2"/>
    <x v="1"/>
    <x v="1"/>
    <x v="0"/>
    <x v="0"/>
    <x v="0"/>
    <x v="0"/>
    <m/>
    <s v="Dueño o propietario"/>
    <m/>
    <n v="12"/>
    <n v="3"/>
    <s v="Completo"/>
    <m/>
    <m/>
    <m/>
    <m/>
    <m/>
    <m/>
    <m/>
    <s v="5 a 10 personas ocupadas"/>
    <s v="5 a 10 personas ocupadas"/>
    <x v="2"/>
    <s v="Comercio"/>
    <x v="0"/>
    <x v="0"/>
    <x v="0"/>
    <x v="0"/>
    <x v="0"/>
    <x v="0"/>
    <x v="0"/>
    <x v="0"/>
    <x v="0"/>
    <x v="0"/>
    <x v="1"/>
    <x v="0"/>
    <x v="0"/>
    <x v="1"/>
    <x v="0"/>
    <x v="0"/>
    <x v="0"/>
    <x v="0"/>
    <x v="0"/>
    <x v="1"/>
    <x v="0"/>
    <x v="0"/>
    <x v="1"/>
    <x v="0"/>
    <x v="0"/>
    <x v="0"/>
    <x v="0"/>
    <s v="VENTA"/>
    <s v="CONTABILIDAD Y AUDITORIA"/>
    <m/>
    <m/>
    <m/>
    <m/>
    <s v="ADMINISTRACIÓN Y GESTIÓN"/>
    <s v="ADMINISTRACIÓN Y GESTIÓN"/>
    <m/>
    <m/>
    <m/>
    <m/>
    <n v="8.2844036697247692"/>
    <x v="0"/>
    <x v="0"/>
    <x v="1"/>
    <x v="0"/>
    <x v="0"/>
    <s v="Total"/>
  </r>
  <r>
    <n v="179981"/>
    <x v="0"/>
    <x v="1"/>
    <s v="Itauguá"/>
    <n v="15201"/>
    <s v="FABRICACION DE CALZADOS DE CUERO"/>
    <s v="Industria"/>
    <s v="Manufactura"/>
    <s v="Micro (5 a 10 personas ocupadas)"/>
    <n v="9072024"/>
    <n v="9"/>
    <s v="Julio"/>
    <s v="Año Resultado Final"/>
    <n v="13"/>
    <n v="47"/>
    <n v="9072024"/>
    <n v="9"/>
    <s v="Julio"/>
    <s v="Año Resultado Final"/>
    <n v="2004"/>
    <n v="19"/>
    <x v="0"/>
    <s v="FABRICACION DE CALZADOS SINTETICOS"/>
    <s v="Fabricación de calzado de otros materiales y sus partes"/>
    <s v="Único"/>
    <x v="0"/>
    <m/>
    <m/>
    <n v="8"/>
    <n v="8"/>
    <n v="7"/>
    <n v="1"/>
    <n v="33.555555555555529"/>
    <n v="4.7936507936507899"/>
    <n v="0"/>
    <n v="0"/>
    <n v="28.761904761904738"/>
    <n v="0"/>
    <n v="4.7936507936507899"/>
    <n v="0"/>
    <n v="0"/>
    <n v="0"/>
    <n v="4.7936507936507899"/>
    <n v="0"/>
    <n v="0"/>
    <n v="0"/>
    <n v="38.34920634920632"/>
    <n v="8"/>
    <n v="0"/>
    <n v="0"/>
    <n v="6"/>
    <n v="0"/>
    <n v="1"/>
    <n v="0"/>
    <n v="0"/>
    <n v="0"/>
    <n v="1"/>
    <n v="0"/>
    <n v="0"/>
    <n v="0"/>
    <n v="8"/>
    <x v="0"/>
    <m/>
    <m/>
    <x v="1"/>
    <m/>
    <m/>
    <x v="0"/>
    <m/>
    <m/>
    <x v="0"/>
    <m/>
    <m/>
    <x v="0"/>
    <m/>
    <m/>
    <x v="1"/>
    <m/>
    <n v="7536"/>
    <s v="AYUDANTE ZAPATERO"/>
    <s v="Sí"/>
    <s v="No"/>
    <s v="No"/>
    <m/>
    <m/>
    <m/>
    <m/>
    <m/>
    <m/>
    <m/>
    <m/>
    <m/>
    <m/>
    <m/>
    <m/>
    <m/>
    <m/>
    <m/>
    <m/>
    <m/>
    <m/>
    <m/>
    <m/>
    <m/>
    <m/>
    <m/>
    <m/>
    <m/>
    <m/>
    <m/>
    <m/>
    <m/>
    <m/>
    <m/>
    <m/>
    <m/>
    <m/>
    <m/>
    <m/>
    <m/>
    <m/>
    <m/>
    <m/>
    <m/>
    <m/>
    <m/>
    <m/>
    <x v="0"/>
    <x v="0"/>
    <x v="0"/>
    <x v="1"/>
    <x v="0"/>
    <x v="1"/>
    <x v="0"/>
    <x v="0"/>
    <x v="0"/>
    <x v="0"/>
    <x v="1"/>
    <x v="1"/>
    <x v="0"/>
    <m/>
    <m/>
    <m/>
    <m/>
    <m/>
    <m/>
    <m/>
    <m/>
    <m/>
    <m/>
    <s v="Contactos personales del empleador"/>
    <m/>
    <m/>
    <m/>
    <x v="0"/>
    <x v="0"/>
    <x v="2"/>
    <x v="2"/>
    <x v="0"/>
    <x v="2"/>
    <x v="1"/>
    <x v="0"/>
    <x v="1"/>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Poco importante"/>
    <s v="Importante"/>
    <s v="Importante"/>
    <s v="Ninguna"/>
    <m/>
    <x v="2"/>
    <x v="2"/>
    <x v="0"/>
    <x v="0"/>
    <x v="2"/>
    <x v="0"/>
    <x v="0"/>
    <x v="0"/>
    <x v="1"/>
    <x v="1"/>
    <x v="0"/>
    <x v="0"/>
    <m/>
    <s v="Dueño o propietario"/>
    <m/>
    <n v="18"/>
    <n v="29"/>
    <s v="Completo"/>
    <m/>
    <m/>
    <m/>
    <m/>
    <m/>
    <m/>
    <m/>
    <s v="5 a 10 personas ocupadas"/>
    <s v="5 a 10 personas ocupadas"/>
    <x v="1"/>
    <s v="Manufactura"/>
    <x v="0"/>
    <x v="0"/>
    <x v="0"/>
    <x v="0"/>
    <x v="0"/>
    <x v="0"/>
    <x v="1"/>
    <x v="0"/>
    <x v="0"/>
    <x v="0"/>
    <x v="1"/>
    <x v="0"/>
    <x v="0"/>
    <x v="0"/>
    <x v="0"/>
    <x v="0"/>
    <x v="0"/>
    <x v="0"/>
    <x v="0"/>
    <x v="1"/>
    <x v="0"/>
    <x v="1"/>
    <x v="0"/>
    <x v="0"/>
    <x v="0"/>
    <x v="0"/>
    <x v="0"/>
    <m/>
    <m/>
    <m/>
    <m/>
    <m/>
    <m/>
    <m/>
    <m/>
    <m/>
    <m/>
    <m/>
    <m/>
    <n v="4.7936507936507899"/>
    <x v="1"/>
    <x v="1"/>
    <x v="1"/>
    <x v="1"/>
    <x v="2"/>
    <s v="Total"/>
  </r>
  <r>
    <n v="180076"/>
    <x v="0"/>
    <x v="1"/>
    <s v="Itauguá"/>
    <n v="36000"/>
    <s v="SERVICIOS DE DISTRIBUCION DE AGUA POTABLE"/>
    <s v="Servicio"/>
    <s v="Suministro de agua"/>
    <s v="Micro (5 a 10 personas ocupadas)"/>
    <n v="19062024"/>
    <n v="19"/>
    <s v="Junio"/>
    <s v="Año Resultado Final"/>
    <n v="11"/>
    <n v="33"/>
    <n v="22072024"/>
    <n v="22"/>
    <s v="Julio"/>
    <s v="Año Resultado Final"/>
    <n v="1993"/>
    <n v="30"/>
    <x v="1"/>
    <s v="SERVICIO DE DISTRIBUCIÓN DE AGUA POTABLE"/>
    <s v="Captación, tratamiento y suministro de agua"/>
    <s v="Único"/>
    <x v="0"/>
    <m/>
    <m/>
    <n v="10"/>
    <n v="10"/>
    <n v="6"/>
    <n v="4"/>
    <n v="20.367567567567541"/>
    <n v="13.57837837837836"/>
    <n v="0"/>
    <n v="0"/>
    <n v="0"/>
    <n v="0"/>
    <n v="20.367567567567541"/>
    <n v="0"/>
    <n v="0"/>
    <n v="0"/>
    <n v="10.18378378378377"/>
    <n v="0"/>
    <n v="3.3945945945945901"/>
    <n v="0"/>
    <n v="33.945945945945901"/>
    <n v="10"/>
    <n v="0"/>
    <n v="0"/>
    <n v="0"/>
    <n v="0"/>
    <n v="6"/>
    <n v="0"/>
    <n v="0"/>
    <n v="0"/>
    <n v="3"/>
    <n v="0"/>
    <n v="1"/>
    <n v="0"/>
    <n v="10"/>
    <x v="0"/>
    <m/>
    <m/>
    <x v="1"/>
    <m/>
    <m/>
    <x v="0"/>
    <m/>
    <m/>
    <x v="0"/>
    <m/>
    <m/>
    <x v="0"/>
    <m/>
    <m/>
    <x v="0"/>
    <m/>
    <m/>
    <m/>
    <m/>
    <m/>
    <m/>
    <m/>
    <m/>
    <m/>
    <m/>
    <m/>
    <m/>
    <m/>
    <m/>
    <m/>
    <m/>
    <m/>
    <m/>
    <m/>
    <m/>
    <m/>
    <m/>
    <m/>
    <m/>
    <m/>
    <m/>
    <m/>
    <m/>
    <m/>
    <m/>
    <m/>
    <m/>
    <m/>
    <m/>
    <m/>
    <m/>
    <m/>
    <m/>
    <m/>
    <m/>
    <m/>
    <m/>
    <m/>
    <m/>
    <m/>
    <m/>
    <m/>
    <m/>
    <m/>
    <m/>
    <x v="1"/>
    <x v="0"/>
    <x v="0"/>
    <x v="1"/>
    <x v="0"/>
    <x v="0"/>
    <x v="0"/>
    <x v="1"/>
    <x v="0"/>
    <x v="0"/>
    <x v="0"/>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1"/>
    <x v="1"/>
    <s v="Ninguna"/>
    <m/>
    <m/>
    <m/>
    <m/>
    <m/>
    <m/>
    <x v="0"/>
    <m/>
    <m/>
    <x v="1"/>
    <m/>
    <m/>
    <m/>
    <x v="0"/>
    <x v="1"/>
    <x v="0"/>
    <x v="1"/>
    <x v="1"/>
    <x v="1"/>
    <m/>
    <m/>
    <x v="2"/>
    <s v="Probable"/>
    <s v="Poco probable"/>
    <s v="Poco probable"/>
    <s v="Probable"/>
    <s v="Probable"/>
    <x v="0"/>
    <s v="auxiliar contable"/>
    <n v="4311"/>
    <n v="0"/>
    <n v="1"/>
    <n v="0"/>
    <n v="1"/>
    <n v="0"/>
    <s v="plomero"/>
    <n v="7126"/>
    <n v="1"/>
    <n v="0"/>
    <n v="0"/>
    <n v="1"/>
    <n v="0"/>
    <s v="Lector (encargado de lectura de medidores de agua)"/>
    <n v="9623"/>
    <n v="0"/>
    <n v="1"/>
    <n v="0"/>
    <n v="0"/>
    <n v="0"/>
    <m/>
    <m/>
    <m/>
    <m/>
    <m/>
    <m/>
    <m/>
    <m/>
    <m/>
    <m/>
    <m/>
    <m/>
    <m/>
    <m/>
    <x v="0"/>
    <m/>
    <m/>
    <m/>
    <m/>
    <m/>
    <m/>
    <m/>
    <m/>
    <m/>
    <x v="0"/>
    <x v="0"/>
    <x v="0"/>
    <x v="0"/>
    <x v="1"/>
    <x v="1"/>
    <x v="0"/>
    <x v="0"/>
    <m/>
    <x v="0"/>
    <s v="MEJORA DE HABILIDADES EN PLOMERIA"/>
    <s v="Fontanería"/>
    <s v="PLOMERO"/>
    <n v="7126"/>
    <s v="MEJORA DE LA HABILIDADES DE MANEJO DE TABLEROS ELECTRICOS PARA AGUATERIA"/>
    <s v="Electricidad"/>
    <s v="TECNICO ELECTRICISTA"/>
    <n v="7412"/>
    <m/>
    <m/>
    <m/>
    <m/>
    <m/>
    <m/>
    <m/>
    <m/>
    <m/>
    <m/>
    <m/>
    <m/>
    <m/>
    <m/>
    <m/>
    <m/>
    <s v="Si"/>
    <s v="No"/>
    <m/>
    <m/>
    <m/>
    <m/>
    <x v="0"/>
    <s v="Importante"/>
    <s v="Importante"/>
    <s v="Importante"/>
    <s v="Importante"/>
    <s v="Importante"/>
    <s v="Importante"/>
    <s v="Muy importante"/>
    <s v="Ninguna"/>
    <m/>
    <x v="2"/>
    <x v="2"/>
    <x v="0"/>
    <x v="1"/>
    <x v="1"/>
    <x v="2"/>
    <x v="0"/>
    <x v="0"/>
    <x v="0"/>
    <x v="0"/>
    <x v="0"/>
    <x v="0"/>
    <m/>
    <s v="Jefe / Encargado (no propietario)"/>
    <m/>
    <n v="7"/>
    <n v="49"/>
    <s v="Completo"/>
    <m/>
    <m/>
    <m/>
    <m/>
    <m/>
    <m/>
    <m/>
    <s v="5 a 10 personas ocupadas"/>
    <s v="5 a 10 personas ocupadas"/>
    <x v="0"/>
    <s v="Suministro de agua"/>
    <x v="0"/>
    <x v="0"/>
    <x v="0"/>
    <x v="0"/>
    <x v="0"/>
    <x v="0"/>
    <x v="0"/>
    <x v="0"/>
    <x v="0"/>
    <x v="0"/>
    <x v="1"/>
    <x v="0"/>
    <x v="1"/>
    <x v="0"/>
    <x v="0"/>
    <x v="1"/>
    <x v="0"/>
    <x v="1"/>
    <x v="0"/>
    <x v="1"/>
    <x v="0"/>
    <x v="1"/>
    <x v="0"/>
    <x v="0"/>
    <x v="1"/>
    <x v="0"/>
    <x v="0"/>
    <s v="CONSTRUCCIÓN"/>
    <s v="ELECTRICIDAD Y ELECTRONICA"/>
    <m/>
    <m/>
    <m/>
    <m/>
    <s v="CONSTRUCCIÓN"/>
    <s v="ELECTRICIDAD Y ELECTRONICA"/>
    <m/>
    <m/>
    <m/>
    <m/>
    <n v="3.3945945945945901"/>
    <x v="0"/>
    <x v="0"/>
    <x v="0"/>
    <x v="0"/>
    <x v="0"/>
    <s v="Total"/>
  </r>
  <r>
    <n v="180085"/>
    <x v="0"/>
    <x v="1"/>
    <s v="Itauguá"/>
    <n v="20910"/>
    <s v="FABRICACION DE PLAGUICIDAS, HERBICIDAS, OTROS"/>
    <s v="Industria"/>
    <s v="Manufactura"/>
    <s v="Grandes (con 51 o más personas ocupadas)"/>
    <n v="20062024"/>
    <n v="20"/>
    <s v="Junio"/>
    <s v="Año Resultado Final"/>
    <n v="8"/>
    <n v="59"/>
    <n v="7072024"/>
    <n v="7"/>
    <s v="Julio"/>
    <s v="Año Resultado Final"/>
    <n v="1936"/>
    <n v="87"/>
    <x v="1"/>
    <s v="PRODUCCION DE PRODUCTOS INSECTICIDAS"/>
    <s v="Fabricación de plaguicidas y productos químicos de uso agropecuario"/>
    <s v="Único"/>
    <x v="0"/>
    <m/>
    <m/>
    <n v="310"/>
    <n v="310"/>
    <n v="186"/>
    <n v="124"/>
    <n v="186"/>
    <n v="124"/>
    <n v="0"/>
    <n v="0"/>
    <n v="0"/>
    <n v="0"/>
    <n v="238"/>
    <n v="0"/>
    <n v="12"/>
    <n v="0"/>
    <n v="45"/>
    <n v="0"/>
    <n v="15"/>
    <n v="0"/>
    <n v="310"/>
    <n v="310"/>
    <n v="0"/>
    <n v="0"/>
    <n v="0"/>
    <n v="0"/>
    <n v="238"/>
    <n v="0"/>
    <n v="12"/>
    <n v="0"/>
    <n v="45"/>
    <n v="0"/>
    <n v="15"/>
    <n v="0"/>
    <n v="310"/>
    <x v="1"/>
    <s v="Convenio con organizaciones públicas"/>
    <m/>
    <x v="0"/>
    <s v="Convenio con organizaciones públicas"/>
    <m/>
    <x v="0"/>
    <m/>
    <m/>
    <x v="0"/>
    <m/>
    <m/>
    <x v="0"/>
    <m/>
    <m/>
    <x v="1"/>
    <m/>
    <n v="8131"/>
    <s v="OPERARIO DE PRODUCION PARA MAQUINA INDUSTRIAL"/>
    <s v="Sí"/>
    <s v="No"/>
    <s v="Sí"/>
    <n v="9333"/>
    <s v="OPERARIO DE DEPOSITO"/>
    <s v="Sí"/>
    <s v="No"/>
    <s v="Sí"/>
    <n v="3122"/>
    <s v="ANALISTA DE CONTROL DE CALIDAD DE LABORATORIO"/>
    <s v="Sí"/>
    <s v="No"/>
    <m/>
    <m/>
    <m/>
    <m/>
    <m/>
    <m/>
    <m/>
    <m/>
    <m/>
    <m/>
    <m/>
    <m/>
    <m/>
    <m/>
    <m/>
    <m/>
    <m/>
    <m/>
    <m/>
    <m/>
    <m/>
    <m/>
    <m/>
    <m/>
    <m/>
    <m/>
    <m/>
    <m/>
    <m/>
    <m/>
    <m/>
    <m/>
    <m/>
    <m/>
    <m/>
    <x v="1"/>
    <x v="0"/>
    <x v="1"/>
    <x v="0"/>
    <x v="0"/>
    <x v="0"/>
    <x v="0"/>
    <x v="1"/>
    <x v="1"/>
    <x v="0"/>
    <x v="0"/>
    <x v="0"/>
    <x v="0"/>
    <m/>
    <m/>
    <m/>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1"/>
    <x v="0"/>
    <x v="1"/>
    <s v="Ninguna"/>
    <m/>
    <m/>
    <m/>
    <m/>
    <m/>
    <m/>
    <x v="1"/>
    <m/>
    <s v="Transformación de competencia"/>
    <x v="0"/>
    <m/>
    <m/>
    <m/>
    <x v="1"/>
    <x v="0"/>
    <x v="1"/>
    <x v="1"/>
    <x v="0"/>
    <x v="1"/>
    <m/>
    <m/>
    <x v="2"/>
    <s v="Probable"/>
    <s v="Poco probable"/>
    <s v="Poco probable"/>
    <s v="Muy probable"/>
    <s v="Muy probable"/>
    <x v="0"/>
    <s v="operario de maquina industrial"/>
    <n v="8131"/>
    <n v="10"/>
    <n v="20"/>
    <n v="10"/>
    <n v="20"/>
    <n v="20"/>
    <s v="analista de control de calidad de laboratorio"/>
    <n v="3122"/>
    <n v="2"/>
    <n v="2"/>
    <n v="5"/>
    <n v="2"/>
    <n v="5"/>
    <s v="operario de deposito"/>
    <n v="9333"/>
    <n v="12"/>
    <n v="10"/>
    <n v="12"/>
    <n v="12"/>
    <n v="12"/>
    <m/>
    <m/>
    <m/>
    <m/>
    <m/>
    <m/>
    <m/>
    <m/>
    <m/>
    <m/>
    <m/>
    <m/>
    <m/>
    <m/>
    <x v="0"/>
    <m/>
    <m/>
    <m/>
    <m/>
    <m/>
    <m/>
    <m/>
    <m/>
    <m/>
    <x v="0"/>
    <x v="0"/>
    <x v="0"/>
    <x v="0"/>
    <x v="1"/>
    <x v="1"/>
    <x v="0"/>
    <x v="0"/>
    <m/>
    <x v="0"/>
    <s v="UTILIZACION DE MAQUINAS INDUSTRIALES"/>
    <s v="Operación y mantenimiento de maquinarias industriales"/>
    <s v="OPERARIO DE PRODUCCION"/>
    <n v="8131"/>
    <s v="TECNICO EN  MANTENIMIENTO DE MAQUINAS INDUSTRIALES"/>
    <s v="Operación y mantenimiento de maquinarias industriales"/>
    <s v="OPERARIO DE PRODUCCION TECNICOS"/>
    <n v="8131"/>
    <s v="MANEJO DE MÁQUINA INYECTORA"/>
    <s v="Operación y mantenimiento de maquinarias industriales"/>
    <s v="OPERARIO DE PRODUCCION"/>
    <n v="8131"/>
    <m/>
    <m/>
    <m/>
    <m/>
    <m/>
    <m/>
    <m/>
    <m/>
    <m/>
    <m/>
    <m/>
    <m/>
    <s v="Si"/>
    <s v="Si"/>
    <s v="No"/>
    <m/>
    <m/>
    <m/>
    <x v="0"/>
    <s v="Muy importante"/>
    <s v="Importante"/>
    <s v="Muy importante"/>
    <s v="Muy importante"/>
    <s v="Muy importante"/>
    <s v="Muy importante"/>
    <s v="Muy importante"/>
    <s v="Ninguna"/>
    <m/>
    <x v="0"/>
    <x v="2"/>
    <x v="1"/>
    <x v="1"/>
    <x v="2"/>
    <x v="1"/>
    <x v="0"/>
    <x v="0"/>
    <x v="0"/>
    <x v="0"/>
    <x v="0"/>
    <x v="0"/>
    <m/>
    <s v="Gerente / Directivo"/>
    <m/>
    <n v="21"/>
    <n v="49"/>
    <s v="Completo"/>
    <m/>
    <m/>
    <m/>
    <m/>
    <m/>
    <m/>
    <s v="TAMBIEN PARTICIPO DE LA ENTREVISTA LA SRTA FATIMA AZUAGA JEFE DE RRHH 0972699962"/>
    <s v="51 y más personas ocupadas"/>
    <s v="51 y más personas ocupadas"/>
    <x v="1"/>
    <s v="Manufactura"/>
    <x v="0"/>
    <x v="0"/>
    <x v="1"/>
    <x v="0"/>
    <x v="0"/>
    <x v="0"/>
    <x v="0"/>
    <x v="1"/>
    <x v="1"/>
    <x v="0"/>
    <x v="1"/>
    <x v="1"/>
    <x v="0"/>
    <x v="0"/>
    <x v="0"/>
    <x v="0"/>
    <x v="1"/>
    <x v="1"/>
    <x v="0"/>
    <x v="1"/>
    <x v="0"/>
    <x v="1"/>
    <x v="0"/>
    <x v="0"/>
    <x v="0"/>
    <x v="1"/>
    <x v="0"/>
    <s v="USO Y REPARACIÓN DE MAQUINARIAS, HERRAMIENTAS Y EQUIPOS"/>
    <s v="USO Y REPARACIÓN DE MAQUINARIAS, HERRAMIENTAS Y EQUIPOS"/>
    <s v="USO Y REPARACIÓN DE MAQUINARIAS, HERRAMIENTAS Y EQUIPOS"/>
    <m/>
    <m/>
    <m/>
    <s v="USO Y REPARACIÓN DE MAQUINARIAS, HERRAMIENTAS Y EQUIPOS"/>
    <s v="USO Y REPARACIÓN DE MAQUINARIAS, HERRAMIENTAS Y EQUIPOS"/>
    <s v="USO Y REPARACIÓN DE MAQUINARIAS, HERRAMIENTAS Y EQUIPOS"/>
    <m/>
    <m/>
    <m/>
    <n v="1"/>
    <x v="1"/>
    <x v="1"/>
    <x v="0"/>
    <x v="0"/>
    <x v="0"/>
    <s v="Total"/>
  </r>
  <r>
    <n v="180526"/>
    <x v="0"/>
    <x v="1"/>
    <s v="San Lorenzo"/>
    <n v="36000"/>
    <s v="SERVICIO DE DISTRIBUCION DE AGUA POTABLE"/>
    <s v="Servicio"/>
    <s v="Suministro de agua"/>
    <s v="Micro (5 a 10 personas ocupadas)"/>
    <n v="1072024"/>
    <n v="1"/>
    <s v="Julio"/>
    <s v="Año Resultado Final"/>
    <n v="10"/>
    <n v="22"/>
    <n v="1072024"/>
    <n v="1"/>
    <s v="Julio"/>
    <s v="Año Resultado Final"/>
    <n v="1991"/>
    <n v="32"/>
    <x v="1"/>
    <s v="SERVICIO DE DISTRIBUCION DE AGUA POTABLE"/>
    <s v="Captación, tratamiento y suministro de agua"/>
    <s v="Casa Matriz"/>
    <x v="1"/>
    <n v="2"/>
    <n v="2"/>
    <n v="13"/>
    <n v="13"/>
    <n v="11"/>
    <n v="2"/>
    <n v="53.137096774193523"/>
    <n v="9.6612903225806406"/>
    <n v="0"/>
    <n v="0"/>
    <n v="0"/>
    <n v="9.6612903225806406"/>
    <n v="14.491935483870961"/>
    <n v="0"/>
    <n v="0"/>
    <n v="0"/>
    <n v="33.814516129032242"/>
    <n v="4.8306451612903203"/>
    <n v="0"/>
    <n v="0"/>
    <n v="62.798387096774164"/>
    <n v="13"/>
    <n v="0"/>
    <n v="0"/>
    <n v="0"/>
    <n v="2"/>
    <n v="3"/>
    <n v="0"/>
    <n v="0"/>
    <n v="0"/>
    <n v="7"/>
    <n v="1"/>
    <n v="0"/>
    <n v="0"/>
    <n v="13"/>
    <x v="0"/>
    <m/>
    <m/>
    <x v="1"/>
    <m/>
    <m/>
    <x v="0"/>
    <m/>
    <m/>
    <x v="0"/>
    <m/>
    <m/>
    <x v="0"/>
    <m/>
    <m/>
    <x v="1"/>
    <m/>
    <n v="7126"/>
    <s v="AYUDANTE DE PLOMERIA"/>
    <s v="Sí"/>
    <s v="No"/>
    <s v="No"/>
    <m/>
    <m/>
    <m/>
    <m/>
    <m/>
    <m/>
    <m/>
    <m/>
    <m/>
    <m/>
    <m/>
    <m/>
    <m/>
    <m/>
    <m/>
    <m/>
    <m/>
    <m/>
    <m/>
    <m/>
    <m/>
    <m/>
    <m/>
    <m/>
    <m/>
    <m/>
    <m/>
    <m/>
    <m/>
    <m/>
    <m/>
    <m/>
    <m/>
    <m/>
    <m/>
    <m/>
    <m/>
    <m/>
    <m/>
    <m/>
    <m/>
    <m/>
    <m/>
    <m/>
    <x v="0"/>
    <x v="0"/>
    <x v="0"/>
    <x v="0"/>
    <x v="1"/>
    <x v="0"/>
    <x v="0"/>
    <x v="1"/>
    <x v="0"/>
    <x v="0"/>
    <x v="1"/>
    <x v="1"/>
    <x v="0"/>
    <m/>
    <m/>
    <m/>
    <m/>
    <m/>
    <m/>
    <s v="Recomendaciones de trabajadores de la empresa u otros actores"/>
    <m/>
    <m/>
    <s v="Avisos en las inmediaciones de la empresa"/>
    <s v="Contactos personales del empleador"/>
    <m/>
    <m/>
    <m/>
    <x v="0"/>
    <x v="0"/>
    <x v="0"/>
    <x v="1"/>
    <x v="0"/>
    <x v="2"/>
    <x v="0"/>
    <x v="0"/>
    <x v="0"/>
    <x v="0"/>
    <s v="Ninguna"/>
    <m/>
    <m/>
    <m/>
    <m/>
    <m/>
    <m/>
    <x v="1"/>
    <m/>
    <m/>
    <x v="0"/>
    <s v="Transformación de competencia"/>
    <m/>
    <m/>
    <x v="0"/>
    <x v="0"/>
    <x v="1"/>
    <x v="1"/>
    <x v="1"/>
    <x v="0"/>
    <m/>
    <m/>
    <x v="2"/>
    <s v="Poco probable"/>
    <s v="Poco probable"/>
    <s v="Probable"/>
    <s v="Probable"/>
    <s v="Probable"/>
    <x v="2"/>
    <m/>
    <m/>
    <m/>
    <m/>
    <m/>
    <m/>
    <m/>
    <m/>
    <m/>
    <m/>
    <m/>
    <m/>
    <m/>
    <m/>
    <m/>
    <m/>
    <m/>
    <m/>
    <m/>
    <m/>
    <m/>
    <m/>
    <m/>
    <m/>
    <m/>
    <m/>
    <m/>
    <m/>
    <m/>
    <m/>
    <m/>
    <m/>
    <m/>
    <m/>
    <m/>
    <x v="0"/>
    <m/>
    <m/>
    <m/>
    <m/>
    <m/>
    <m/>
    <m/>
    <m/>
    <m/>
    <x v="0"/>
    <x v="0"/>
    <x v="0"/>
    <x v="0"/>
    <x v="1"/>
    <x v="1"/>
    <x v="0"/>
    <x v="0"/>
    <m/>
    <x v="0"/>
    <s v="TECNICAS Y ESPECIALIZACION EN MANTENIMIETO DE CAÑERIA Y MOTORIZACION"/>
    <s v="Fontanería"/>
    <s v="PLOMERO"/>
    <n v="7126"/>
    <s v="HABILIDADES EN EL TRATO CON LOS CLIENTES"/>
    <s v="Técnicas de recepción y atención al cliente"/>
    <s v="ATENCION AL CLIENTE"/>
    <n v="4226"/>
    <m/>
    <m/>
    <m/>
    <m/>
    <m/>
    <m/>
    <m/>
    <m/>
    <m/>
    <m/>
    <m/>
    <m/>
    <m/>
    <m/>
    <m/>
    <m/>
    <s v="Si"/>
    <s v="No"/>
    <m/>
    <m/>
    <m/>
    <m/>
    <x v="0"/>
    <s v="Importante"/>
    <s v="Importante"/>
    <s v="Importante"/>
    <s v="Importante"/>
    <s v="Importante"/>
    <s v="Muy importante"/>
    <s v="Muy importante"/>
    <s v="Ninguna"/>
    <m/>
    <x v="2"/>
    <x v="2"/>
    <x v="0"/>
    <x v="0"/>
    <x v="0"/>
    <x v="0"/>
    <x v="0"/>
    <x v="0"/>
    <x v="0"/>
    <x v="0"/>
    <x v="0"/>
    <x v="0"/>
    <m/>
    <s v="Administrador/Contador"/>
    <m/>
    <n v="14"/>
    <n v="56"/>
    <s v="Completo"/>
    <m/>
    <m/>
    <m/>
    <m/>
    <m/>
    <m/>
    <m/>
    <s v="11 a 30 personas ocupadas"/>
    <s v="11 a 30 personas ocupadas"/>
    <x v="0"/>
    <s v="Suministro de agua"/>
    <x v="0"/>
    <x v="0"/>
    <x v="0"/>
    <x v="0"/>
    <x v="0"/>
    <x v="0"/>
    <x v="1"/>
    <x v="0"/>
    <x v="0"/>
    <x v="0"/>
    <x v="1"/>
    <x v="0"/>
    <x v="0"/>
    <x v="0"/>
    <x v="0"/>
    <x v="0"/>
    <x v="0"/>
    <x v="0"/>
    <x v="0"/>
    <x v="1"/>
    <x v="0"/>
    <x v="0"/>
    <x v="0"/>
    <x v="0"/>
    <x v="1"/>
    <x v="0"/>
    <x v="0"/>
    <s v="CONSTRUCCIÓN"/>
    <s v="ATENCIÓN AL CLIENTE, RECEPCIÓN"/>
    <m/>
    <m/>
    <m/>
    <m/>
    <s v="CONSTRUCCIÓN"/>
    <s v="ADMINISTRACIÓN Y GESTIÓN"/>
    <m/>
    <m/>
    <m/>
    <m/>
    <n v="4.8306451612903203"/>
    <x v="1"/>
    <x v="1"/>
    <x v="0"/>
    <x v="0"/>
    <x v="0"/>
    <s v="Total"/>
  </r>
  <r>
    <n v="180660"/>
    <x v="0"/>
    <x v="1"/>
    <s v="Itauguá"/>
    <n v="36000"/>
    <s v="SERVICIO DE SUMISTRO DE AGUA POTABLE"/>
    <s v="Servicio"/>
    <s v="Suministro de agua"/>
    <s v="Micro (5 a 10 personas ocupadas)"/>
    <n v="20062024"/>
    <n v="20"/>
    <s v="Junio"/>
    <s v="Año Resultado Final"/>
    <n v="8"/>
    <n v="49"/>
    <n v="22072024"/>
    <n v="22"/>
    <s v="Julio"/>
    <s v="Año Resultado Final"/>
    <n v="2009"/>
    <n v="14"/>
    <x v="0"/>
    <s v="SERVICIO DE SUMINISTRO DE AGUA POTABLE"/>
    <s v="Captación, tratamiento y suministro de agua"/>
    <s v="Único"/>
    <x v="0"/>
    <m/>
    <m/>
    <n v="8"/>
    <n v="8"/>
    <n v="4"/>
    <n v="4"/>
    <n v="13.57837837837836"/>
    <n v="13.57837837837836"/>
    <n v="0"/>
    <n v="0"/>
    <n v="0"/>
    <n v="0"/>
    <n v="3.3945945945945901"/>
    <n v="0"/>
    <n v="3.3945945945945901"/>
    <n v="0"/>
    <n v="20.367567567567541"/>
    <n v="0"/>
    <n v="0"/>
    <n v="0"/>
    <n v="27.156756756756721"/>
    <n v="8"/>
    <n v="0"/>
    <n v="0"/>
    <n v="0"/>
    <n v="0"/>
    <n v="1"/>
    <n v="0"/>
    <n v="1"/>
    <n v="0"/>
    <n v="6"/>
    <n v="0"/>
    <n v="0"/>
    <n v="0"/>
    <n v="8"/>
    <x v="0"/>
    <m/>
    <m/>
    <x v="1"/>
    <m/>
    <m/>
    <x v="0"/>
    <m/>
    <m/>
    <x v="0"/>
    <m/>
    <m/>
    <x v="0"/>
    <m/>
    <m/>
    <x v="0"/>
    <m/>
    <m/>
    <m/>
    <m/>
    <m/>
    <m/>
    <m/>
    <m/>
    <m/>
    <m/>
    <m/>
    <m/>
    <m/>
    <m/>
    <m/>
    <m/>
    <m/>
    <m/>
    <m/>
    <m/>
    <m/>
    <m/>
    <m/>
    <m/>
    <m/>
    <m/>
    <m/>
    <m/>
    <m/>
    <m/>
    <m/>
    <m/>
    <m/>
    <m/>
    <m/>
    <m/>
    <m/>
    <m/>
    <m/>
    <m/>
    <m/>
    <m/>
    <m/>
    <m/>
    <m/>
    <m/>
    <m/>
    <m/>
    <m/>
    <m/>
    <x v="0"/>
    <x v="0"/>
    <x v="0"/>
    <x v="1"/>
    <x v="0"/>
    <x v="0"/>
    <x v="0"/>
    <x v="1"/>
    <x v="0"/>
    <x v="0"/>
    <x v="0"/>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robable"/>
    <x v="2"/>
    <m/>
    <m/>
    <m/>
    <m/>
    <m/>
    <m/>
    <m/>
    <m/>
    <m/>
    <m/>
    <m/>
    <m/>
    <m/>
    <m/>
    <m/>
    <m/>
    <m/>
    <m/>
    <m/>
    <m/>
    <m/>
    <m/>
    <m/>
    <m/>
    <m/>
    <m/>
    <m/>
    <m/>
    <m/>
    <m/>
    <m/>
    <m/>
    <m/>
    <m/>
    <m/>
    <x v="1"/>
    <m/>
    <m/>
    <m/>
    <m/>
    <m/>
    <m/>
    <m/>
    <s v="Otro"/>
    <s v="CONVENIO PARA CAPACITACIONES CON ONG"/>
    <x v="1"/>
    <x v="1"/>
    <x v="1"/>
    <x v="1"/>
    <x v="0"/>
    <x v="0"/>
    <x v="0"/>
    <x v="0"/>
    <m/>
    <x v="2"/>
    <m/>
    <m/>
    <m/>
    <m/>
    <m/>
    <m/>
    <m/>
    <m/>
    <m/>
    <m/>
    <m/>
    <m/>
    <m/>
    <m/>
    <m/>
    <m/>
    <m/>
    <m/>
    <m/>
    <m/>
    <m/>
    <m/>
    <m/>
    <m/>
    <m/>
    <m/>
    <m/>
    <m/>
    <m/>
    <m/>
    <x v="2"/>
    <s v="Muy importante"/>
    <s v="Importante"/>
    <s v="Muy importante"/>
    <s v="Muy importante"/>
    <s v="Importante"/>
    <s v="Muy importante"/>
    <s v="Muy importante"/>
    <s v="Ninguna"/>
    <m/>
    <x v="2"/>
    <x v="2"/>
    <x v="0"/>
    <x v="0"/>
    <x v="0"/>
    <x v="0"/>
    <x v="0"/>
    <x v="0"/>
    <x v="0"/>
    <x v="0"/>
    <x v="0"/>
    <x v="0"/>
    <m/>
    <s v="Gerente / Directivo"/>
    <m/>
    <n v="7"/>
    <n v="53"/>
    <s v="Completo"/>
    <m/>
    <m/>
    <m/>
    <m/>
    <m/>
    <m/>
    <s v="SE MODIFICO CANTIDAD DE ESTABLECIMIENTOS"/>
    <s v="5 a 10 personas ocupadas"/>
    <s v="5 a 10 personas ocupadas"/>
    <x v="0"/>
    <s v="Suministro de agua"/>
    <x v="0"/>
    <x v="0"/>
    <x v="0"/>
    <x v="0"/>
    <x v="0"/>
    <x v="0"/>
    <x v="0"/>
    <x v="0"/>
    <x v="0"/>
    <x v="0"/>
    <x v="1"/>
    <x v="0"/>
    <x v="0"/>
    <x v="0"/>
    <x v="0"/>
    <x v="0"/>
    <x v="0"/>
    <x v="0"/>
    <x v="0"/>
    <x v="1"/>
    <x v="0"/>
    <x v="1"/>
    <x v="0"/>
    <x v="0"/>
    <x v="0"/>
    <x v="0"/>
    <x v="0"/>
    <m/>
    <m/>
    <m/>
    <m/>
    <m/>
    <m/>
    <m/>
    <m/>
    <m/>
    <m/>
    <m/>
    <m/>
    <n v="3.3945945945945901"/>
    <x v="0"/>
    <x v="0"/>
    <x v="1"/>
    <x v="1"/>
    <x v="2"/>
    <s v="Total"/>
  </r>
  <r>
    <n v="180912"/>
    <x v="0"/>
    <x v="1"/>
    <s v="Itauguá"/>
    <n v="55109"/>
    <s v="SERVICIO DE HOSPEDAJE EN POSADAS"/>
    <s v="Servicio"/>
    <s v="Restaurantes y hoteles"/>
    <s v="Micro (5 a 10 personas ocupadas)"/>
    <n v="20062024"/>
    <n v="20"/>
    <s v="Junio"/>
    <s v="Año Resultado Final"/>
    <n v="9"/>
    <n v="3"/>
    <n v="20062024"/>
    <n v="20"/>
    <s v="Junio"/>
    <s v="Año Resultado Final"/>
    <n v="2009"/>
    <n v="14"/>
    <x v="0"/>
    <s v="SERVICIOS DE HOSPEDAJE EN POSADAS"/>
    <s v="Otros alojamientos de corto plazo n.c.p."/>
    <s v="Único"/>
    <x v="0"/>
    <m/>
    <m/>
    <n v="5"/>
    <n v="5"/>
    <n v="2"/>
    <n v="3"/>
    <n v="6.7891891891891802"/>
    <n v="10.18378378378377"/>
    <n v="0"/>
    <n v="0"/>
    <n v="0"/>
    <n v="0"/>
    <n v="13.57837837837836"/>
    <n v="0"/>
    <n v="0"/>
    <n v="0"/>
    <n v="3.3945945945945901"/>
    <n v="0"/>
    <n v="0"/>
    <n v="0"/>
    <n v="16.972972972972951"/>
    <n v="5"/>
    <n v="0"/>
    <n v="0"/>
    <n v="0"/>
    <n v="0"/>
    <n v="4"/>
    <n v="0"/>
    <n v="0"/>
    <n v="0"/>
    <n v="1"/>
    <n v="0"/>
    <n v="0"/>
    <n v="0"/>
    <n v="5"/>
    <x v="0"/>
    <m/>
    <m/>
    <x v="1"/>
    <m/>
    <m/>
    <x v="0"/>
    <m/>
    <m/>
    <x v="0"/>
    <m/>
    <m/>
    <x v="0"/>
    <m/>
    <m/>
    <x v="0"/>
    <m/>
    <m/>
    <m/>
    <m/>
    <m/>
    <m/>
    <m/>
    <m/>
    <m/>
    <m/>
    <m/>
    <m/>
    <m/>
    <m/>
    <m/>
    <m/>
    <m/>
    <m/>
    <m/>
    <m/>
    <m/>
    <m/>
    <m/>
    <m/>
    <m/>
    <m/>
    <m/>
    <m/>
    <m/>
    <m/>
    <m/>
    <m/>
    <m/>
    <m/>
    <m/>
    <m/>
    <m/>
    <m/>
    <m/>
    <m/>
    <m/>
    <m/>
    <m/>
    <m/>
    <m/>
    <m/>
    <m/>
    <m/>
    <m/>
    <m/>
    <x v="1"/>
    <x v="0"/>
    <x v="0"/>
    <x v="1"/>
    <x v="1"/>
    <x v="1"/>
    <x v="0"/>
    <x v="0"/>
    <x v="0"/>
    <x v="0"/>
    <x v="1"/>
    <x v="1"/>
    <x v="0"/>
    <m/>
    <m/>
    <m/>
    <m/>
    <m/>
    <m/>
    <s v="Recomendaciones de trabajadores de la empresa u otros actores"/>
    <m/>
    <m/>
    <s v="Avisos en las inmediaciones de la empresa"/>
    <s v="Contactos personales del empleador"/>
    <m/>
    <m/>
    <m/>
    <x v="0"/>
    <x v="0"/>
    <x v="0"/>
    <x v="2"/>
    <x v="2"/>
    <x v="2"/>
    <x v="2"/>
    <x v="0"/>
    <x v="1"/>
    <x v="1"/>
    <s v="Ninguna"/>
    <m/>
    <m/>
    <m/>
    <m/>
    <m/>
    <m/>
    <x v="1"/>
    <s v="Transformación de competencia"/>
    <m/>
    <x v="1"/>
    <m/>
    <m/>
    <m/>
    <x v="0"/>
    <x v="1"/>
    <x v="1"/>
    <x v="1"/>
    <x v="1"/>
    <x v="1"/>
    <m/>
    <m/>
    <x v="2"/>
    <s v="Poco probable"/>
    <s v="Poco probable"/>
    <s v="Poco probable"/>
    <s v="Poco probable"/>
    <s v="Probable"/>
    <x v="2"/>
    <m/>
    <m/>
    <m/>
    <m/>
    <m/>
    <m/>
    <m/>
    <m/>
    <m/>
    <m/>
    <m/>
    <m/>
    <m/>
    <m/>
    <m/>
    <m/>
    <m/>
    <m/>
    <m/>
    <m/>
    <m/>
    <m/>
    <m/>
    <m/>
    <m/>
    <m/>
    <m/>
    <m/>
    <m/>
    <m/>
    <m/>
    <m/>
    <m/>
    <m/>
    <m/>
    <x v="0"/>
    <m/>
    <m/>
    <m/>
    <m/>
    <m/>
    <m/>
    <m/>
    <m/>
    <m/>
    <x v="0"/>
    <x v="0"/>
    <x v="0"/>
    <x v="0"/>
    <x v="1"/>
    <x v="1"/>
    <x v="0"/>
    <x v="0"/>
    <m/>
    <x v="1"/>
    <m/>
    <m/>
    <m/>
    <m/>
    <m/>
    <m/>
    <m/>
    <m/>
    <m/>
    <m/>
    <m/>
    <m/>
    <m/>
    <m/>
    <m/>
    <m/>
    <m/>
    <m/>
    <m/>
    <m/>
    <m/>
    <m/>
    <m/>
    <m/>
    <m/>
    <m/>
    <m/>
    <m/>
    <m/>
    <m/>
    <x v="1"/>
    <s v="Importante"/>
    <s v="Importante"/>
    <s v="Importante"/>
    <s v="Importante"/>
    <s v="Importante"/>
    <s v="Muy importante"/>
    <s v="Muy importante"/>
    <s v="Ninguna"/>
    <m/>
    <x v="2"/>
    <x v="2"/>
    <x v="0"/>
    <x v="0"/>
    <x v="2"/>
    <x v="2"/>
    <x v="1"/>
    <x v="1"/>
    <x v="0"/>
    <x v="1"/>
    <x v="0"/>
    <x v="0"/>
    <m/>
    <s v="Dueño o propietario"/>
    <m/>
    <n v="9"/>
    <n v="19"/>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0"/>
    <x v="0"/>
    <x v="1"/>
    <s v="Total"/>
  </r>
  <r>
    <n v="181066"/>
    <x v="0"/>
    <x v="1"/>
    <s v="Itauguá"/>
    <n v="20910"/>
    <s v="FABRICACION DE INSECTICIDAS PARA USO AGROPECUARIO"/>
    <s v="Industria"/>
    <s v="Manufactura"/>
    <s v="Grandes (con 51 o más personas ocupadas)"/>
    <n v="21062024"/>
    <n v="21"/>
    <s v="Junio"/>
    <s v="Año Resultado Final"/>
    <n v="16"/>
    <n v="4"/>
    <n v="26072024"/>
    <n v="26"/>
    <s v="Julio"/>
    <s v="Año Resultado Final"/>
    <n v="1925"/>
    <n v="98"/>
    <x v="1"/>
    <s v="PRODUCCION DE INSECTIDAS"/>
    <s v="Fabricación de plaguicidas y productos químicos de uso agropecuario"/>
    <s v="Único"/>
    <x v="0"/>
    <m/>
    <m/>
    <n v="263"/>
    <n v="263"/>
    <n v="216"/>
    <n v="47"/>
    <n v="216"/>
    <n v="47"/>
    <n v="0"/>
    <n v="0"/>
    <n v="0"/>
    <n v="0"/>
    <n v="183"/>
    <n v="0"/>
    <n v="0"/>
    <n v="0"/>
    <n v="80"/>
    <n v="0"/>
    <n v="0"/>
    <n v="0"/>
    <n v="263"/>
    <n v="263"/>
    <n v="0"/>
    <n v="0"/>
    <n v="0"/>
    <n v="0"/>
    <n v="183"/>
    <n v="0"/>
    <n v="0"/>
    <n v="0"/>
    <n v="80"/>
    <n v="0"/>
    <n v="0"/>
    <n v="0"/>
    <n v="263"/>
    <x v="0"/>
    <m/>
    <m/>
    <x v="0"/>
    <s v="Decisión del directorio/propietarios de la empresa"/>
    <m/>
    <x v="0"/>
    <m/>
    <m/>
    <x v="0"/>
    <m/>
    <m/>
    <x v="0"/>
    <m/>
    <m/>
    <x v="1"/>
    <m/>
    <n v="8131"/>
    <s v="OPERARIO DE MAQUINA"/>
    <s v="Sí"/>
    <s v="No"/>
    <s v="Sí"/>
    <n v="8332"/>
    <s v="CHOFER REPARTIDOR"/>
    <s v="Sí"/>
    <s v="No"/>
    <s v="Sí"/>
    <n v="3322"/>
    <s v="VENDEDOR EXTERNO"/>
    <s v="Sí"/>
    <s v="No"/>
    <m/>
    <m/>
    <m/>
    <m/>
    <m/>
    <m/>
    <m/>
    <m/>
    <m/>
    <m/>
    <m/>
    <m/>
    <m/>
    <m/>
    <m/>
    <m/>
    <m/>
    <m/>
    <m/>
    <m/>
    <m/>
    <m/>
    <m/>
    <m/>
    <m/>
    <m/>
    <m/>
    <m/>
    <m/>
    <m/>
    <m/>
    <m/>
    <m/>
    <m/>
    <m/>
    <x v="0"/>
    <x v="1"/>
    <x v="0"/>
    <x v="0"/>
    <x v="0"/>
    <x v="0"/>
    <x v="1"/>
    <x v="1"/>
    <x v="1"/>
    <x v="0"/>
    <x v="0"/>
    <x v="1"/>
    <x v="0"/>
    <m/>
    <m/>
    <s v="Plataforma web privada gratuita (Bolsas de trabajo) (excluyendo redes sociales)"/>
    <m/>
    <m/>
    <m/>
    <m/>
    <s v="Contratación de empresas de reclutamiento"/>
    <m/>
    <m/>
    <m/>
    <s v="Banco de currículos de la empresa"/>
    <m/>
    <m/>
    <x v="0"/>
    <x v="0"/>
    <x v="0"/>
    <x v="1"/>
    <x v="0"/>
    <x v="1"/>
    <x v="0"/>
    <x v="1"/>
    <x v="1"/>
    <x v="1"/>
    <s v="Ninguna"/>
    <m/>
    <m/>
    <m/>
    <m/>
    <m/>
    <m/>
    <x v="1"/>
    <m/>
    <s v="Transformación de competencia"/>
    <x v="1"/>
    <m/>
    <m/>
    <m/>
    <x v="1"/>
    <x v="1"/>
    <x v="1"/>
    <x v="0"/>
    <x v="0"/>
    <x v="1"/>
    <m/>
    <m/>
    <x v="2"/>
    <s v="Poco probable"/>
    <s v="Poco probable"/>
    <s v="Poco probable"/>
    <s v="Probable"/>
    <s v="Probable"/>
    <x v="0"/>
    <s v="OPERARIO DE MAQUINA"/>
    <n v="8131"/>
    <n v="20"/>
    <n v="20"/>
    <n v="20"/>
    <n v="20"/>
    <n v="20"/>
    <s v="vendedor externo"/>
    <n v="3322"/>
    <n v="20"/>
    <n v="20"/>
    <n v="20"/>
    <n v="20"/>
    <n v="20"/>
    <s v="chofer de reparto"/>
    <n v="8332"/>
    <n v="10"/>
    <n v="10"/>
    <n v="10"/>
    <n v="10"/>
    <n v="10"/>
    <s v="ayudante de chofer de reparto"/>
    <n v="9333"/>
    <n v="10"/>
    <n v="10"/>
    <n v="10"/>
    <n v="10"/>
    <n v="10"/>
    <m/>
    <m/>
    <m/>
    <m/>
    <m/>
    <m/>
    <m/>
    <x v="0"/>
    <m/>
    <m/>
    <m/>
    <m/>
    <m/>
    <m/>
    <m/>
    <m/>
    <m/>
    <x v="0"/>
    <x v="0"/>
    <x v="0"/>
    <x v="0"/>
    <x v="1"/>
    <x v="1"/>
    <x v="0"/>
    <x v="0"/>
    <m/>
    <x v="0"/>
    <s v="CURSO DE UTILIZACION DE MONTA CARGA"/>
    <s v="Operación y mantenimiento de maquinarias industriales"/>
    <s v="OPERADOR DE MONTACARGA"/>
    <n v="8344"/>
    <s v="CURSO DE ELECTRICIDAD EN MAQUINAS INDUSTRIALES"/>
    <s v="Electricidad"/>
    <s v="OPERARIO DE MAQUINA"/>
    <n v="8131"/>
    <s v="CURSO DE HERRERIA"/>
    <s v="Herreria"/>
    <s v="OPERARIO DE MAQUINARIA"/>
    <n v="8131"/>
    <s v="PLOMERIA"/>
    <s v="Fontanería"/>
    <s v="PLOMERO"/>
    <n v="7126"/>
    <s v="CURSO DE MANEJO DE MONTACARGA"/>
    <s v="Operación y mantenimiento de maquinarias industriales"/>
    <s v="CHOFER REPARTIDOR"/>
    <n v="8332"/>
    <m/>
    <m/>
    <m/>
    <m/>
    <s v="Si"/>
    <s v="Si"/>
    <s v="Si"/>
    <s v="Si"/>
    <s v="No"/>
    <m/>
    <x v="0"/>
    <s v="Importante"/>
    <s v="Importante"/>
    <s v="Muy importante"/>
    <s v="Muy importante"/>
    <s v="Importante"/>
    <s v="Muy importante"/>
    <s v="Muy importante"/>
    <s v="Ninguna"/>
    <m/>
    <x v="1"/>
    <x v="2"/>
    <x v="0"/>
    <x v="1"/>
    <x v="0"/>
    <x v="0"/>
    <x v="0"/>
    <x v="0"/>
    <x v="0"/>
    <x v="0"/>
    <x v="0"/>
    <x v="0"/>
    <m/>
    <s v="Jefe / Encargado (no propietario)"/>
    <m/>
    <n v="8"/>
    <n v="9"/>
    <s v="Completo"/>
    <m/>
    <m/>
    <m/>
    <m/>
    <m/>
    <m/>
    <m/>
    <s v="51 y más personas ocupadas"/>
    <s v="51 y más personas ocupadas"/>
    <x v="1"/>
    <s v="Manufactura"/>
    <x v="0"/>
    <x v="0"/>
    <x v="1"/>
    <x v="0"/>
    <x v="0"/>
    <x v="0"/>
    <x v="0"/>
    <x v="1"/>
    <x v="0"/>
    <x v="0"/>
    <x v="1"/>
    <x v="1"/>
    <x v="0"/>
    <x v="0"/>
    <x v="0"/>
    <x v="0"/>
    <x v="1"/>
    <x v="1"/>
    <x v="0"/>
    <x v="1"/>
    <x v="0"/>
    <x v="1"/>
    <x v="0"/>
    <x v="0"/>
    <x v="1"/>
    <x v="1"/>
    <x v="0"/>
    <s v="USO Y REPARACIÓN DE MAQUINARIAS, HERRAMIENTAS Y EQUIPOS"/>
    <s v="ELECTRICIDAD Y ELECTRONICA"/>
    <s v="MECANICA Y METALES"/>
    <s v="CONSTRUCCIÓN"/>
    <s v="USO Y REPARACIÓN DE MAQUINARIAS, HERRAMIENTAS Y EQUIPOS"/>
    <m/>
    <s v="USO Y REPARACIÓN DE MAQUINARIAS, HERRAMIENTAS Y EQUIPOS"/>
    <s v="ELECTRICIDAD Y ELECTRONICA"/>
    <s v="MECANICA Y METALES"/>
    <s v="CONSTRUCCIÓN"/>
    <s v="USO Y REPARACIÓN DE MAQUINARIAS, HERRAMIENTAS Y EQUIPOS"/>
    <m/>
    <n v="1"/>
    <x v="1"/>
    <x v="1"/>
    <x v="0"/>
    <x v="0"/>
    <x v="0"/>
    <s v="Total"/>
  </r>
  <r>
    <n v="181071"/>
    <x v="0"/>
    <x v="1"/>
    <s v="Itauguá"/>
    <n v="56210"/>
    <s v="ELABORACION DE TORTAS PARA EVENTOS SOCIALES"/>
    <s v="Servicio"/>
    <s v="Restaurantes y hoteles"/>
    <s v="Micro (5 a 10 personas ocupadas)"/>
    <n v="20062024"/>
    <n v="20"/>
    <s v="Junio"/>
    <s v="Año Resultado Final"/>
    <n v="15"/>
    <n v="49"/>
    <n v="7072024"/>
    <n v="7"/>
    <s v="Julio"/>
    <s v="Año Resultado Final"/>
    <n v="2017"/>
    <n v="6"/>
    <x v="3"/>
    <s v="ELABORACION DE TORTA"/>
    <s v="Elaboración de galletitas y bizcochos"/>
    <s v="Único"/>
    <x v="0"/>
    <m/>
    <m/>
    <n v="5"/>
    <n v="5"/>
    <n v="3"/>
    <n v="2"/>
    <n v="14.380952380952369"/>
    <n v="9.5873015873015799"/>
    <n v="0"/>
    <n v="0"/>
    <n v="0"/>
    <n v="0"/>
    <n v="23.968253968253951"/>
    <n v="0"/>
    <n v="0"/>
    <n v="0"/>
    <n v="0"/>
    <n v="0"/>
    <n v="0"/>
    <n v="0"/>
    <n v="23.968253968253951"/>
    <n v="5"/>
    <n v="0"/>
    <n v="0"/>
    <n v="0"/>
    <n v="0"/>
    <n v="5"/>
    <n v="0"/>
    <n v="0"/>
    <n v="0"/>
    <n v="0"/>
    <n v="0"/>
    <n v="0"/>
    <n v="0"/>
    <n v="5"/>
    <x v="0"/>
    <m/>
    <m/>
    <x v="1"/>
    <m/>
    <m/>
    <x v="0"/>
    <m/>
    <m/>
    <x v="0"/>
    <m/>
    <m/>
    <x v="0"/>
    <m/>
    <m/>
    <x v="0"/>
    <m/>
    <m/>
    <m/>
    <m/>
    <m/>
    <m/>
    <m/>
    <m/>
    <m/>
    <m/>
    <m/>
    <m/>
    <m/>
    <m/>
    <m/>
    <m/>
    <m/>
    <m/>
    <m/>
    <m/>
    <m/>
    <m/>
    <m/>
    <m/>
    <m/>
    <m/>
    <m/>
    <m/>
    <m/>
    <m/>
    <m/>
    <m/>
    <m/>
    <m/>
    <m/>
    <m/>
    <m/>
    <m/>
    <m/>
    <m/>
    <m/>
    <m/>
    <m/>
    <m/>
    <m/>
    <m/>
    <m/>
    <m/>
    <m/>
    <m/>
    <x v="0"/>
    <x v="0"/>
    <x v="0"/>
    <x v="1"/>
    <x v="1"/>
    <x v="1"/>
    <x v="1"/>
    <x v="0"/>
    <x v="0"/>
    <x v="1"/>
    <x v="1"/>
    <x v="1"/>
    <x v="0"/>
    <m/>
    <m/>
    <m/>
    <m/>
    <m/>
    <m/>
    <m/>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1"/>
    <x v="1"/>
    <x v="1"/>
    <x v="0"/>
    <x v="0"/>
    <x v="0"/>
    <x v="0"/>
    <m/>
    <x v="1"/>
    <m/>
    <m/>
    <m/>
    <m/>
    <m/>
    <m/>
    <m/>
    <m/>
    <m/>
    <m/>
    <m/>
    <m/>
    <m/>
    <m/>
    <m/>
    <m/>
    <m/>
    <m/>
    <m/>
    <m/>
    <m/>
    <m/>
    <m/>
    <m/>
    <m/>
    <m/>
    <m/>
    <m/>
    <m/>
    <m/>
    <x v="1"/>
    <s v="Importante"/>
    <s v="Importante"/>
    <s v="Importante"/>
    <s v="Importante"/>
    <s v="Importante"/>
    <s v="Importante"/>
    <s v="Importante"/>
    <s v="Ninguna"/>
    <m/>
    <x v="2"/>
    <x v="2"/>
    <x v="0"/>
    <x v="0"/>
    <x v="2"/>
    <x v="2"/>
    <x v="1"/>
    <x v="1"/>
    <x v="0"/>
    <x v="1"/>
    <x v="0"/>
    <x v="0"/>
    <m/>
    <s v="Dueño o propietario"/>
    <m/>
    <n v="21"/>
    <n v="49"/>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0"/>
    <x v="1"/>
    <s v="Total"/>
  </r>
  <r>
    <n v="181178"/>
    <x v="0"/>
    <x v="1"/>
    <s v="Itauguá"/>
    <n v="36000"/>
    <s v="SERVICIO DE SUMINISTRO  DE AGUA POTABLE"/>
    <s v="Servicio"/>
    <s v="Suministro de agua"/>
    <s v="Pequeñas (11 a 30 personas ocupadas)"/>
    <n v="20062024"/>
    <n v="20"/>
    <s v="Junio"/>
    <s v="Año Resultado Final"/>
    <n v="8"/>
    <n v="54"/>
    <n v="27062024"/>
    <n v="27"/>
    <s v="Junio"/>
    <s v="Año Resultado Final"/>
    <n v="1997"/>
    <n v="26"/>
    <x v="2"/>
    <s v="SERVICIO DE SUMINISTRO DE AGUA POTABLE"/>
    <s v="Captación, tratamiento y suministro de agua"/>
    <s v="Único"/>
    <x v="0"/>
    <m/>
    <m/>
    <n v="10"/>
    <n v="10"/>
    <n v="6"/>
    <n v="4"/>
    <n v="20.367567567567541"/>
    <n v="13.57837837837836"/>
    <n v="0"/>
    <n v="0"/>
    <n v="0"/>
    <n v="0"/>
    <n v="20.367567567567541"/>
    <n v="0"/>
    <n v="0"/>
    <n v="0"/>
    <n v="13.57837837837836"/>
    <n v="0"/>
    <n v="0"/>
    <n v="0"/>
    <n v="33.945945945945901"/>
    <n v="10"/>
    <n v="0"/>
    <n v="0"/>
    <n v="0"/>
    <n v="0"/>
    <n v="6"/>
    <n v="0"/>
    <n v="0"/>
    <n v="0"/>
    <n v="4"/>
    <n v="0"/>
    <n v="0"/>
    <n v="0"/>
    <n v="10"/>
    <x v="1"/>
    <s v="Decisión del directorio/propietarios de la empresa"/>
    <m/>
    <x v="1"/>
    <m/>
    <m/>
    <x v="0"/>
    <m/>
    <m/>
    <x v="0"/>
    <m/>
    <m/>
    <x v="0"/>
    <m/>
    <m/>
    <x v="1"/>
    <m/>
    <n v="7126"/>
    <s v="PLOMERO INSTALADOR DE CAÑERIAS DOMICILIARIAS"/>
    <s v="Sí"/>
    <s v="No"/>
    <s v="Sí"/>
    <n v="7126"/>
    <s v="PLOMERO DE MANTEMIENTO DE CAÑERIAS DOMICILIARIAS"/>
    <s v="Sí"/>
    <s v="No"/>
    <s v="No"/>
    <m/>
    <m/>
    <m/>
    <m/>
    <m/>
    <m/>
    <m/>
    <m/>
    <m/>
    <m/>
    <m/>
    <m/>
    <m/>
    <m/>
    <m/>
    <m/>
    <m/>
    <m/>
    <m/>
    <m/>
    <m/>
    <m/>
    <m/>
    <m/>
    <m/>
    <m/>
    <m/>
    <m/>
    <m/>
    <m/>
    <m/>
    <m/>
    <m/>
    <m/>
    <m/>
    <m/>
    <m/>
    <m/>
    <m/>
    <x v="1"/>
    <x v="0"/>
    <x v="0"/>
    <x v="1"/>
    <x v="0"/>
    <x v="0"/>
    <x v="0"/>
    <x v="1"/>
    <x v="0"/>
    <x v="0"/>
    <x v="0"/>
    <x v="0"/>
    <x v="0"/>
    <m/>
    <m/>
    <m/>
    <s v="Redes sociales de la empresa (Facebook, Twitter, Instagram, etc)"/>
    <m/>
    <m/>
    <m/>
    <m/>
    <m/>
    <s v="Avisos en las inmediaciones de la empresa"/>
    <m/>
    <s v="Banco de currículos de la empresa"/>
    <m/>
    <m/>
    <x v="0"/>
    <x v="0"/>
    <x v="0"/>
    <x v="0"/>
    <x v="0"/>
    <x v="2"/>
    <x v="0"/>
    <x v="0"/>
    <x v="1"/>
    <x v="1"/>
    <s v="Ninguna"/>
    <m/>
    <m/>
    <m/>
    <m/>
    <s v="Nuevas contrataciones"/>
    <m/>
    <x v="1"/>
    <m/>
    <m/>
    <x v="1"/>
    <m/>
    <m/>
    <m/>
    <x v="0"/>
    <x v="0"/>
    <x v="1"/>
    <x v="0"/>
    <x v="0"/>
    <x v="1"/>
    <m/>
    <m/>
    <x v="1"/>
    <s v="Poco probable"/>
    <s v="Poco probable"/>
    <s v="Poco probable"/>
    <s v="Muy probable"/>
    <s v="Muy probable"/>
    <x v="0"/>
    <s v="Atencion al usuario"/>
    <n v="4226"/>
    <n v="2"/>
    <n v="0"/>
    <n v="0"/>
    <n v="0"/>
    <n v="0"/>
    <s v="Lector de datos de medidores domiciliarios"/>
    <n v="9623"/>
    <n v="2"/>
    <n v="0"/>
    <n v="0"/>
    <n v="0"/>
    <n v="0"/>
    <s v="Desarrollador de sistemas para recoleccion de datos de medidores"/>
    <n v="2512"/>
    <n v="1"/>
    <n v="0"/>
    <n v="0"/>
    <n v="0"/>
    <n v="0"/>
    <m/>
    <m/>
    <m/>
    <m/>
    <m/>
    <m/>
    <m/>
    <m/>
    <m/>
    <m/>
    <m/>
    <m/>
    <m/>
    <m/>
    <x v="0"/>
    <m/>
    <m/>
    <m/>
    <m/>
    <m/>
    <m/>
    <m/>
    <m/>
    <m/>
    <x v="0"/>
    <x v="0"/>
    <x v="0"/>
    <x v="0"/>
    <x v="1"/>
    <x v="1"/>
    <x v="0"/>
    <x v="0"/>
    <m/>
    <x v="0"/>
    <s v="MANEJO DE TABLEROS INDUSTRIALES"/>
    <s v="Operación y mantenimiento de maquinarias industriales"/>
    <s v="JEFE DE OPERACIONES (MANEJO DE TABLEROS)"/>
    <n v="1324"/>
    <s v="MANEJO DE MOTORES INDUSTRIALES"/>
    <s v="Operación y mantenimiento de maquinarias industriales"/>
    <s v="OPERARIOS DE CONTROL DE MOTORES INDUSTRIALES"/>
    <n v="7233"/>
    <m/>
    <m/>
    <m/>
    <m/>
    <m/>
    <m/>
    <m/>
    <m/>
    <m/>
    <m/>
    <m/>
    <m/>
    <m/>
    <m/>
    <m/>
    <m/>
    <s v="Si"/>
    <s v="No"/>
    <m/>
    <m/>
    <m/>
    <m/>
    <x v="1"/>
    <s v="Importante"/>
    <s v="Importante"/>
    <s v="Muy importante"/>
    <s v="Importante"/>
    <s v="Muy importante"/>
    <s v="Muy importante"/>
    <s v="Muy importante"/>
    <s v="Ninguna"/>
    <m/>
    <x v="2"/>
    <x v="2"/>
    <x v="0"/>
    <x v="0"/>
    <x v="2"/>
    <x v="0"/>
    <x v="0"/>
    <x v="0"/>
    <x v="0"/>
    <x v="0"/>
    <x v="0"/>
    <x v="0"/>
    <m/>
    <s v="Gerente / Directivo"/>
    <m/>
    <n v="19"/>
    <n v="27"/>
    <s v="Completo"/>
    <m/>
    <m/>
    <m/>
    <m/>
    <m/>
    <m/>
    <m/>
    <s v="5 a 10 personas ocupadas"/>
    <s v="5 a 10 personas ocupadas"/>
    <x v="0"/>
    <s v="Suministro de agua"/>
    <x v="0"/>
    <x v="0"/>
    <x v="0"/>
    <x v="0"/>
    <x v="0"/>
    <x v="0"/>
    <x v="1"/>
    <x v="0"/>
    <x v="0"/>
    <x v="0"/>
    <x v="0"/>
    <x v="0"/>
    <x v="1"/>
    <x v="0"/>
    <x v="0"/>
    <x v="0"/>
    <x v="0"/>
    <x v="1"/>
    <x v="1"/>
    <x v="1"/>
    <x v="0"/>
    <x v="1"/>
    <x v="0"/>
    <x v="0"/>
    <x v="1"/>
    <x v="0"/>
    <x v="0"/>
    <s v="ELECTRICIDAD Y ELECTRONICA"/>
    <s v="USO Y REPARACIÓN DE MAQUINARIAS, HERRAMIENTAS Y EQUIPOS"/>
    <m/>
    <m/>
    <m/>
    <m/>
    <s v="ELECTRICIDAD Y ELECTRONICA"/>
    <s v="USO Y REPARACIÓN DE MAQUINARIAS, HERRAMIENTAS Y EQUIPOS"/>
    <m/>
    <m/>
    <m/>
    <m/>
    <n v="3.3945945945945901"/>
    <x v="1"/>
    <x v="1"/>
    <x v="0"/>
    <x v="0"/>
    <x v="0"/>
    <s v="Total"/>
  </r>
  <r>
    <n v="181288"/>
    <x v="0"/>
    <x v="1"/>
    <s v="Itauguá"/>
    <n v="31002"/>
    <s v="FABRICACION DE ESTANTES DE METAL"/>
    <s v="Industria"/>
    <s v="Manufactura"/>
    <s v="Grandes (con 51 o más personas ocupadas)"/>
    <n v="20062024"/>
    <n v="20"/>
    <s v="Junio"/>
    <s v="Año Resultado Final"/>
    <n v="15"/>
    <n v="53"/>
    <n v="28062024"/>
    <n v="28"/>
    <s v="Junio"/>
    <s v="Año Resultado Final"/>
    <n v="1994"/>
    <n v="29"/>
    <x v="2"/>
    <s v="FABRICACION DE MUEBLES METALICOS"/>
    <s v="Fabricación de muebles de metal"/>
    <s v="Casa Matriz"/>
    <x v="1"/>
    <n v="2"/>
    <n v="2"/>
    <n v="42"/>
    <n v="42"/>
    <n v="35"/>
    <n v="7"/>
    <n v="123.66666666666656"/>
    <n v="24.733333333333309"/>
    <n v="0"/>
    <n v="0"/>
    <n v="0"/>
    <n v="0"/>
    <n v="105.9999999999999"/>
    <n v="24.733333333333309"/>
    <n v="0"/>
    <n v="0"/>
    <n v="17.66666666666665"/>
    <n v="0"/>
    <n v="0"/>
    <n v="0"/>
    <n v="148.39999999999986"/>
    <n v="42"/>
    <n v="0"/>
    <n v="0"/>
    <n v="0"/>
    <n v="0"/>
    <n v="30"/>
    <n v="7"/>
    <n v="0"/>
    <n v="0"/>
    <n v="5"/>
    <n v="0"/>
    <n v="0"/>
    <n v="0"/>
    <n v="42"/>
    <x v="0"/>
    <m/>
    <m/>
    <x v="0"/>
    <s v="Decisión del directorio/propietarios de la empresa"/>
    <m/>
    <x v="0"/>
    <m/>
    <m/>
    <x v="0"/>
    <m/>
    <m/>
    <x v="0"/>
    <m/>
    <m/>
    <x v="0"/>
    <m/>
    <m/>
    <m/>
    <m/>
    <m/>
    <m/>
    <m/>
    <m/>
    <m/>
    <m/>
    <m/>
    <m/>
    <m/>
    <m/>
    <m/>
    <m/>
    <m/>
    <m/>
    <m/>
    <m/>
    <m/>
    <m/>
    <m/>
    <m/>
    <m/>
    <m/>
    <m/>
    <m/>
    <m/>
    <m/>
    <m/>
    <m/>
    <m/>
    <m/>
    <m/>
    <m/>
    <m/>
    <m/>
    <m/>
    <m/>
    <m/>
    <m/>
    <m/>
    <m/>
    <m/>
    <m/>
    <m/>
    <m/>
    <m/>
    <m/>
    <x v="1"/>
    <x v="1"/>
    <x v="0"/>
    <x v="0"/>
    <x v="1"/>
    <x v="1"/>
    <x v="0"/>
    <x v="1"/>
    <x v="1"/>
    <x v="0"/>
    <x v="1"/>
    <x v="1"/>
    <x v="0"/>
    <m/>
    <m/>
    <m/>
    <m/>
    <m/>
    <s v="Redes de profesionales o egresados"/>
    <s v="Recomendaciones de trabajadores de la empresa u otros actores"/>
    <m/>
    <m/>
    <m/>
    <s v="Contactos personales del empleador"/>
    <m/>
    <m/>
    <m/>
    <x v="0"/>
    <x v="0"/>
    <x v="0"/>
    <x v="1"/>
    <x v="2"/>
    <x v="2"/>
    <x v="1"/>
    <x v="0"/>
    <x v="1"/>
    <x v="0"/>
    <s v="Ninguna"/>
    <m/>
    <m/>
    <m/>
    <m/>
    <m/>
    <m/>
    <x v="1"/>
    <m/>
    <m/>
    <x v="1"/>
    <s v="Transformación de competencia"/>
    <m/>
    <m/>
    <x v="1"/>
    <x v="1"/>
    <x v="1"/>
    <x v="1"/>
    <x v="1"/>
    <x v="0"/>
    <m/>
    <m/>
    <x v="2"/>
    <s v="Poco probable"/>
    <s v="Muy probable"/>
    <s v="Probable"/>
    <s v="Probable"/>
    <s v="Probable"/>
    <x v="3"/>
    <m/>
    <m/>
    <m/>
    <m/>
    <m/>
    <m/>
    <m/>
    <m/>
    <m/>
    <m/>
    <m/>
    <m/>
    <m/>
    <m/>
    <m/>
    <m/>
    <m/>
    <m/>
    <m/>
    <m/>
    <m/>
    <m/>
    <m/>
    <m/>
    <m/>
    <m/>
    <m/>
    <m/>
    <m/>
    <m/>
    <m/>
    <m/>
    <m/>
    <m/>
    <m/>
    <x v="0"/>
    <m/>
    <m/>
    <m/>
    <m/>
    <m/>
    <m/>
    <m/>
    <m/>
    <m/>
    <x v="0"/>
    <x v="0"/>
    <x v="0"/>
    <x v="0"/>
    <x v="1"/>
    <x v="1"/>
    <x v="0"/>
    <x v="0"/>
    <m/>
    <x v="0"/>
    <s v="CAPACITACION DE MANEJO DE PERSONAL"/>
    <s v="Gestión integrada de recursos humanos"/>
    <s v="JEFE DE CONTROL DE CALIDAD"/>
    <n v="3122"/>
    <s v="CAPACITACION DE MANEJO  DE PERSONA"/>
    <s v="Gestión integrada de recursos humanos"/>
    <s v="JEFE DE SECCION CARPINTERIA"/>
    <n v="3122"/>
    <s v="CAPACITACION DE MANEJO DE PERSONAL"/>
    <s v="Gestión integrada de recursos humanos"/>
    <s v="JEFE DE TERMINACION DE MUEBLE"/>
    <n v="3122"/>
    <m/>
    <m/>
    <m/>
    <m/>
    <m/>
    <m/>
    <m/>
    <m/>
    <m/>
    <m/>
    <m/>
    <m/>
    <s v="Si"/>
    <s v="Si"/>
    <s v="No"/>
    <m/>
    <m/>
    <m/>
    <x v="0"/>
    <s v="Importante"/>
    <s v="Muy importante"/>
    <s v="Muy importante"/>
    <s v="Importante"/>
    <s v="Importante"/>
    <s v="Muy importante"/>
    <s v="Importante"/>
    <s v="Ninguna"/>
    <m/>
    <x v="0"/>
    <x v="1"/>
    <x v="1"/>
    <x v="0"/>
    <x v="0"/>
    <x v="0"/>
    <x v="0"/>
    <x v="0"/>
    <x v="0"/>
    <x v="0"/>
    <x v="0"/>
    <x v="0"/>
    <m/>
    <s v="Administrador/Contador"/>
    <m/>
    <n v="16"/>
    <n v="6"/>
    <s v="Completo"/>
    <m/>
    <m/>
    <m/>
    <m/>
    <m/>
    <m/>
    <m/>
    <s v="31 a 50 personas ocupadas"/>
    <s v="31 a 50 personas ocupadas"/>
    <x v="1"/>
    <s v="Manufactura"/>
    <x v="0"/>
    <x v="0"/>
    <x v="0"/>
    <x v="0"/>
    <x v="0"/>
    <x v="0"/>
    <x v="0"/>
    <x v="0"/>
    <x v="0"/>
    <x v="0"/>
    <x v="1"/>
    <x v="0"/>
    <x v="0"/>
    <x v="0"/>
    <x v="0"/>
    <x v="0"/>
    <x v="0"/>
    <x v="0"/>
    <x v="0"/>
    <x v="1"/>
    <x v="1"/>
    <x v="1"/>
    <x v="0"/>
    <x v="0"/>
    <x v="0"/>
    <x v="0"/>
    <x v="0"/>
    <s v="GESTIÓN DEL TALENTO HUMANO"/>
    <s v="GESTIÓN DEL TALENTO HUMANO"/>
    <s v="GESTIÓN DEL TALENTO HUMANO"/>
    <m/>
    <m/>
    <m/>
    <s v="ADMINISTRACIÓN Y GESTIÓN"/>
    <s v="ADMINISTRACIÓN Y GESTIÓN"/>
    <s v="ADMINISTRACIÓN Y GESTIÓN"/>
    <m/>
    <m/>
    <m/>
    <n v="3.5333333333333301"/>
    <x v="0"/>
    <x v="0"/>
    <x v="0"/>
    <x v="0"/>
    <x v="0"/>
    <s v="Total"/>
  </r>
  <r>
    <n v="181453"/>
    <x v="0"/>
    <x v="1"/>
    <s v="Itauguá"/>
    <n v="28220"/>
    <s v="FABRICACION DE MAQUINAS HERRAMIENTA"/>
    <s v="Industria"/>
    <s v="Manufactura"/>
    <s v="Micro (5 a 10 personas ocupadas)"/>
    <n v="20062024"/>
    <n v="20"/>
    <s v="Junio"/>
    <s v="Año Resultado Final"/>
    <n v="11"/>
    <n v="41"/>
    <n v="21062024"/>
    <n v="21"/>
    <s v="Junio"/>
    <s v="Año Resultado Final"/>
    <n v="1987"/>
    <n v="36"/>
    <x v="1"/>
    <s v="FABRICACION DE REPUESTOS INDUSTRIALES (VENTILADORES DE SUCCION, EJE DE PRENSA ACEITERA)"/>
    <s v="Fabricación de otros tipos de maquinaria de uso general n.c.p."/>
    <s v="Único"/>
    <x v="0"/>
    <m/>
    <m/>
    <n v="15"/>
    <n v="15"/>
    <n v="13"/>
    <n v="2"/>
    <n v="49.475728155339844"/>
    <n v="7.6116504854368996"/>
    <n v="0"/>
    <n v="0"/>
    <n v="0"/>
    <n v="0"/>
    <n v="45.669902912621396"/>
    <n v="0"/>
    <n v="0"/>
    <n v="0"/>
    <n v="11.417475728155349"/>
    <n v="0"/>
    <n v="0"/>
    <n v="0"/>
    <n v="57.087378640776748"/>
    <n v="15"/>
    <n v="0"/>
    <n v="0"/>
    <n v="0"/>
    <n v="0"/>
    <n v="12"/>
    <n v="0"/>
    <n v="0"/>
    <n v="0"/>
    <n v="3"/>
    <n v="0"/>
    <n v="0"/>
    <n v="0"/>
    <n v="15"/>
    <x v="0"/>
    <m/>
    <m/>
    <x v="1"/>
    <m/>
    <m/>
    <x v="0"/>
    <m/>
    <m/>
    <x v="0"/>
    <m/>
    <m/>
    <x v="0"/>
    <m/>
    <m/>
    <x v="1"/>
    <m/>
    <n v="7212"/>
    <s v="SOLDADORES"/>
    <s v="Sí"/>
    <s v="No"/>
    <s v="Sí"/>
    <n v="7223"/>
    <s v="FRESADORES"/>
    <s v="Sí"/>
    <s v="Sí"/>
    <s v="Sí"/>
    <n v="7223"/>
    <s v="TORNEROS"/>
    <s v="No"/>
    <s v="Sí"/>
    <m/>
    <m/>
    <m/>
    <m/>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m/>
    <m/>
    <m/>
    <m/>
    <m/>
    <s v="Capacitar a los trabajadores actuales para que puedan cumplir funciones que estaban asignadas a esa vacante"/>
    <m/>
    <m/>
    <m/>
    <m/>
    <m/>
    <m/>
    <m/>
    <m/>
    <m/>
    <x v="0"/>
    <x v="0"/>
    <x v="0"/>
    <x v="1"/>
    <x v="0"/>
    <x v="0"/>
    <x v="0"/>
    <x v="1"/>
    <x v="0"/>
    <x v="0"/>
    <x v="0"/>
    <x v="0"/>
    <x v="0"/>
    <m/>
    <m/>
    <m/>
    <s v="Redes sociales de la empresa (Facebook, Twitter, Instagram, etc)"/>
    <m/>
    <m/>
    <s v="Recomendaciones de trabajadores de la empresa u otros actores"/>
    <m/>
    <m/>
    <m/>
    <s v="Contactos personales del empleador"/>
    <s v="Banco de currículos de la empresa"/>
    <m/>
    <m/>
    <x v="0"/>
    <x v="0"/>
    <x v="0"/>
    <x v="1"/>
    <x v="0"/>
    <x v="2"/>
    <x v="2"/>
    <x v="0"/>
    <x v="2"/>
    <x v="2"/>
    <s v="Ninguna"/>
    <m/>
    <m/>
    <m/>
    <m/>
    <m/>
    <m/>
    <x v="1"/>
    <s v="Transformación de competencia"/>
    <m/>
    <x v="1"/>
    <m/>
    <m/>
    <m/>
    <x v="1"/>
    <x v="1"/>
    <x v="0"/>
    <x v="1"/>
    <x v="1"/>
    <x v="1"/>
    <m/>
    <m/>
    <x v="2"/>
    <s v="Poco probable"/>
    <s v="Poco probable"/>
    <s v="Poco probable"/>
    <s v="Muy probable"/>
    <s v="Muy probable"/>
    <x v="0"/>
    <s v="torneros"/>
    <n v="7223"/>
    <n v="2"/>
    <n v="0"/>
    <n v="0"/>
    <n v="0"/>
    <n v="0"/>
    <s v="Fundidores"/>
    <n v="7212"/>
    <n v="2"/>
    <n v="2"/>
    <n v="2"/>
    <n v="2"/>
    <n v="0"/>
    <s v="soldadores"/>
    <n v="7212"/>
    <n v="2"/>
    <n v="0"/>
    <n v="0"/>
    <n v="0"/>
    <n v="0"/>
    <m/>
    <m/>
    <m/>
    <m/>
    <m/>
    <m/>
    <m/>
    <m/>
    <m/>
    <m/>
    <m/>
    <m/>
    <m/>
    <m/>
    <x v="0"/>
    <m/>
    <m/>
    <m/>
    <m/>
    <m/>
    <m/>
    <m/>
    <m/>
    <m/>
    <x v="0"/>
    <x v="0"/>
    <x v="0"/>
    <x v="0"/>
    <x v="1"/>
    <x v="1"/>
    <x v="0"/>
    <x v="0"/>
    <m/>
    <x v="0"/>
    <s v="CAPACITACION EN MANEJO DE TORNEROS DIGITALIZADOS"/>
    <s v="Torneria"/>
    <s v="TORNEROS"/>
    <n v="7223"/>
    <s v="CAPACITACION EN SOLDADURA EN FRIO CON RECUBRIMIENTO QUIMICO"/>
    <s v="Soldadura"/>
    <s v="SOLDADORES"/>
    <n v="7212"/>
    <s v="CAPACITACION EN SOLDADURA LASER"/>
    <s v="Soldadura"/>
    <s v="SOLDADORES"/>
    <n v="7212"/>
    <m/>
    <m/>
    <m/>
    <m/>
    <m/>
    <m/>
    <m/>
    <m/>
    <m/>
    <m/>
    <m/>
    <m/>
    <s v="Si"/>
    <s v="Si"/>
    <s v="No"/>
    <m/>
    <m/>
    <m/>
    <x v="0"/>
    <s v="Muy importante"/>
    <s v="Muy importante"/>
    <s v="Muy importante"/>
    <s v="Importante"/>
    <s v="Importante"/>
    <s v="Muy importante"/>
    <s v="Muy importante"/>
    <s v="Ninguna"/>
    <m/>
    <x v="2"/>
    <x v="2"/>
    <x v="1"/>
    <x v="1"/>
    <x v="2"/>
    <x v="0"/>
    <x v="1"/>
    <x v="0"/>
    <x v="0"/>
    <x v="0"/>
    <x v="0"/>
    <x v="0"/>
    <m/>
    <s v="Jefe / Encargado (no propietario)"/>
    <m/>
    <n v="18"/>
    <n v="50"/>
    <s v="Completo"/>
    <m/>
    <m/>
    <m/>
    <m/>
    <m/>
    <m/>
    <m/>
    <s v="11 a 30 personas ocupadas"/>
    <s v="11 a 30 personas ocupadas"/>
    <x v="1"/>
    <s v="Manufactura"/>
    <x v="0"/>
    <x v="0"/>
    <x v="0"/>
    <x v="0"/>
    <x v="0"/>
    <x v="0"/>
    <x v="1"/>
    <x v="0"/>
    <x v="0"/>
    <x v="0"/>
    <x v="1"/>
    <x v="0"/>
    <x v="0"/>
    <x v="0"/>
    <x v="0"/>
    <x v="1"/>
    <x v="0"/>
    <x v="0"/>
    <x v="0"/>
    <x v="1"/>
    <x v="0"/>
    <x v="1"/>
    <x v="0"/>
    <x v="0"/>
    <x v="1"/>
    <x v="0"/>
    <x v="0"/>
    <s v="MECANICA Y METALES"/>
    <s v="MECANICA Y METALES"/>
    <s v="MECANICA Y METALES"/>
    <m/>
    <m/>
    <m/>
    <s v="MECANICA Y METALES"/>
    <s v="MECANICA Y METALES"/>
    <s v="MECANICA Y METALES"/>
    <m/>
    <m/>
    <m/>
    <n v="3.8058252427184498"/>
    <x v="2"/>
    <x v="2"/>
    <x v="0"/>
    <x v="0"/>
    <x v="0"/>
    <s v="Total"/>
  </r>
  <r>
    <n v="181600"/>
    <x v="0"/>
    <x v="1"/>
    <s v="Itauguá"/>
    <n v="10700"/>
    <s v="ELABORACION DE ALIMENTOS BALANCEADOS PARA ANIMALES"/>
    <s v="Industria"/>
    <s v="Manufactura"/>
    <s v="Medianas (31 a 50 personas ocupadas)"/>
    <n v="19062024"/>
    <n v="19"/>
    <s v="Junio"/>
    <s v="Año Resultado Final"/>
    <n v="11"/>
    <n v="42"/>
    <n v="19062024"/>
    <n v="19"/>
    <s v="Junio"/>
    <s v="Año Resultado Final"/>
    <n v="1990"/>
    <n v="33"/>
    <x v="1"/>
    <s v="ELABORACION DE ALIMENTO BALANCEADOS PARA ANIMALES"/>
    <s v="Elaboración de alimentos preparados para animales"/>
    <s v="Casa Matriz"/>
    <x v="1"/>
    <n v="2"/>
    <n v="1"/>
    <n v="32"/>
    <n v="28"/>
    <n v="25"/>
    <n v="3"/>
    <n v="88.333333333333258"/>
    <n v="10.599999999999991"/>
    <n v="0"/>
    <n v="0"/>
    <n v="0"/>
    <n v="0"/>
    <n v="63.599999999999945"/>
    <n v="0"/>
    <n v="3.5333333333333301"/>
    <n v="0"/>
    <n v="14.13333333333332"/>
    <n v="7.0666666666666602"/>
    <n v="7.0666666666666602"/>
    <n v="3.5333333333333301"/>
    <n v="98.933333333333238"/>
    <n v="28"/>
    <n v="0"/>
    <n v="0"/>
    <n v="0"/>
    <n v="0"/>
    <n v="18"/>
    <n v="0"/>
    <n v="1"/>
    <n v="0"/>
    <n v="4"/>
    <n v="2"/>
    <n v="2"/>
    <n v="1"/>
    <n v="28"/>
    <x v="1"/>
    <s v="Decisión del directorio/propietarios de la empresa"/>
    <m/>
    <x v="0"/>
    <s v="Decisión del directorio/propietarios de la empresa"/>
    <m/>
    <x v="0"/>
    <m/>
    <m/>
    <x v="0"/>
    <m/>
    <m/>
    <x v="0"/>
    <m/>
    <m/>
    <x v="1"/>
    <m/>
    <n v="8160"/>
    <s v="AUX DE PRODUCCION DE ALIMENTOS BALANCEADOS"/>
    <s v="Sí"/>
    <s v="Sí"/>
    <s v="Sí"/>
    <n v="9333"/>
    <s v="AUXILIAR DE VENTA DE REPARTO"/>
    <s v="Sí"/>
    <s v="No"/>
    <s v="Sí"/>
    <n v="5243"/>
    <s v="VENDEDOR DE REPARTO"/>
    <s v="Sí"/>
    <s v="No"/>
    <m/>
    <s v="Candidatos sin habilidades blandas o socioemocionales (proactividad, actitud de aprendizaje, compromiso, entre otros)"/>
    <m/>
    <m/>
    <m/>
    <m/>
    <s v="Otra"/>
    <s v="POR EL TRABAJO DE ESFUERZO FISICO"/>
    <m/>
    <m/>
    <m/>
    <m/>
    <m/>
    <m/>
    <m/>
    <m/>
    <m/>
    <m/>
    <m/>
    <m/>
    <m/>
    <m/>
    <m/>
    <m/>
    <m/>
    <m/>
    <m/>
    <m/>
    <m/>
    <m/>
    <m/>
    <s v="Aumentar los esfuerzos en el reclutamiento (más divulgación de la vacante, más bolsas de empleo)"/>
    <m/>
    <m/>
    <m/>
    <x v="0"/>
    <x v="0"/>
    <x v="0"/>
    <x v="1"/>
    <x v="0"/>
    <x v="0"/>
    <x v="0"/>
    <x v="1"/>
    <x v="0"/>
    <x v="0"/>
    <x v="1"/>
    <x v="0"/>
    <x v="0"/>
    <m/>
    <m/>
    <m/>
    <m/>
    <m/>
    <s v="Redes de profesionales o egresados"/>
    <s v="Recomendaciones de trabajadores de la empresa u otros actores"/>
    <m/>
    <m/>
    <m/>
    <s v="Contactos personales del empleador"/>
    <m/>
    <m/>
    <m/>
    <x v="0"/>
    <x v="0"/>
    <x v="0"/>
    <x v="1"/>
    <x v="0"/>
    <x v="1"/>
    <x v="0"/>
    <x v="1"/>
    <x v="1"/>
    <x v="2"/>
    <s v="Ninguna"/>
    <m/>
    <m/>
    <m/>
    <m/>
    <m/>
    <m/>
    <x v="1"/>
    <m/>
    <s v="Nuevas contrataciones"/>
    <x v="1"/>
    <m/>
    <m/>
    <m/>
    <x v="1"/>
    <x v="0"/>
    <x v="0"/>
    <x v="0"/>
    <x v="0"/>
    <x v="1"/>
    <m/>
    <m/>
    <x v="2"/>
    <s v="Poco probable"/>
    <s v="Probable"/>
    <s v="Poco probable"/>
    <s v="Probable"/>
    <s v="Probable"/>
    <x v="0"/>
    <s v="aux de produccion de balanceado"/>
    <n v="4322"/>
    <n v="2"/>
    <n v="1"/>
    <n v="1"/>
    <n v="1"/>
    <n v="1"/>
    <s v="vendedor de reparto"/>
    <n v="5243"/>
    <n v="2"/>
    <n v="1"/>
    <n v="1"/>
    <n v="1"/>
    <n v="1"/>
    <s v="AUXILIAR DE VENTA DE REPARTO"/>
    <n v="9333"/>
    <n v="2"/>
    <n v="1"/>
    <n v="1"/>
    <n v="1"/>
    <n v="1"/>
    <m/>
    <m/>
    <m/>
    <m/>
    <m/>
    <m/>
    <m/>
    <m/>
    <m/>
    <m/>
    <m/>
    <m/>
    <m/>
    <m/>
    <x v="0"/>
    <m/>
    <m/>
    <m/>
    <m/>
    <m/>
    <m/>
    <m/>
    <m/>
    <m/>
    <x v="0"/>
    <x v="0"/>
    <x v="1"/>
    <x v="0"/>
    <x v="1"/>
    <x v="0"/>
    <x v="0"/>
    <x v="0"/>
    <m/>
    <x v="0"/>
    <s v="CURSO DE  VENTA"/>
    <s v="Técnicas de ventas"/>
    <s v="AUXILIAR DE VENTA DE REPARTO"/>
    <n v="9333"/>
    <s v="CURSO DE VENTA"/>
    <s v="Técnicas de ventas"/>
    <s v="VENDEDOR DE REPARTO"/>
    <n v="5243"/>
    <m/>
    <m/>
    <m/>
    <m/>
    <m/>
    <m/>
    <m/>
    <m/>
    <m/>
    <m/>
    <m/>
    <m/>
    <m/>
    <m/>
    <m/>
    <m/>
    <s v="Si"/>
    <s v="No"/>
    <m/>
    <m/>
    <m/>
    <m/>
    <x v="1"/>
    <s v="Importante"/>
    <s v="Importante"/>
    <s v="Importante"/>
    <s v="Importante"/>
    <s v="Importante"/>
    <s v="Importante"/>
    <s v="Importante"/>
    <s v="Ninguna"/>
    <m/>
    <x v="0"/>
    <x v="2"/>
    <x v="1"/>
    <x v="1"/>
    <x v="1"/>
    <x v="0"/>
    <x v="0"/>
    <x v="0"/>
    <x v="0"/>
    <x v="0"/>
    <x v="0"/>
    <x v="0"/>
    <m/>
    <s v="Administrador/Contador"/>
    <m/>
    <n v="17"/>
    <n v="39"/>
    <s v="Completo"/>
    <m/>
    <m/>
    <m/>
    <m/>
    <m/>
    <m/>
    <m/>
    <s v="31 a 50 personas ocupadas"/>
    <s v="11 a 30 personas ocupadas"/>
    <x v="1"/>
    <s v="Manufactura"/>
    <x v="0"/>
    <x v="0"/>
    <x v="0"/>
    <x v="0"/>
    <x v="1"/>
    <x v="0"/>
    <x v="0"/>
    <x v="1"/>
    <x v="1"/>
    <x v="0"/>
    <x v="1"/>
    <x v="0"/>
    <x v="1"/>
    <x v="1"/>
    <x v="0"/>
    <x v="0"/>
    <x v="0"/>
    <x v="1"/>
    <x v="0"/>
    <x v="1"/>
    <x v="0"/>
    <x v="1"/>
    <x v="1"/>
    <x v="0"/>
    <x v="0"/>
    <x v="0"/>
    <x v="1"/>
    <s v="VENTA"/>
    <s v="VENTA"/>
    <m/>
    <m/>
    <m/>
    <m/>
    <s v="ADMINISTRACIÓN Y GESTIÓN"/>
    <s v="ADMINISTRACIÓN Y GESTIÓN"/>
    <m/>
    <m/>
    <m/>
    <m/>
    <n v="3.5333333333333301"/>
    <x v="1"/>
    <x v="2"/>
    <x v="0"/>
    <x v="0"/>
    <x v="0"/>
    <s v="Total"/>
  </r>
  <r>
    <n v="181654"/>
    <x v="0"/>
    <x v="1"/>
    <s v="Itauguá"/>
    <n v="13111"/>
    <s v="ELABORACION DE HILOS DE ALGODÓN"/>
    <s v="Industria"/>
    <s v="Manufactura"/>
    <s v="Grandes (con 51 o más personas ocupadas)"/>
    <n v="19062024"/>
    <n v="19"/>
    <s v="Junio"/>
    <s v="Año Resultado Final"/>
    <n v="14"/>
    <n v="30"/>
    <n v="19062024"/>
    <n v="19"/>
    <s v="Junio"/>
    <s v="Año Resultado Final"/>
    <n v="2016"/>
    <n v="7"/>
    <x v="3"/>
    <s v="FABRICACION DE HILOS DE ALGODON"/>
    <s v="Preparación e hilado de fibras de algodón"/>
    <s v="Único"/>
    <x v="0"/>
    <m/>
    <m/>
    <n v="45"/>
    <n v="45"/>
    <n v="22"/>
    <n v="23"/>
    <n v="77.733333333333263"/>
    <n v="81.266666666666595"/>
    <n v="0"/>
    <n v="0"/>
    <n v="0"/>
    <n v="17.66666666666665"/>
    <n v="123.66666666666656"/>
    <n v="0"/>
    <n v="0"/>
    <n v="0"/>
    <n v="17.66666666666665"/>
    <n v="0"/>
    <n v="0"/>
    <n v="0"/>
    <n v="158.99999999999986"/>
    <n v="45"/>
    <n v="0"/>
    <n v="0"/>
    <n v="0"/>
    <n v="5"/>
    <n v="35"/>
    <n v="0"/>
    <n v="0"/>
    <n v="0"/>
    <n v="5"/>
    <n v="0"/>
    <n v="0"/>
    <n v="0"/>
    <n v="45"/>
    <x v="0"/>
    <m/>
    <m/>
    <x v="1"/>
    <m/>
    <m/>
    <x v="0"/>
    <m/>
    <m/>
    <x v="0"/>
    <m/>
    <m/>
    <x v="0"/>
    <m/>
    <m/>
    <x v="0"/>
    <m/>
    <m/>
    <m/>
    <m/>
    <m/>
    <m/>
    <m/>
    <m/>
    <m/>
    <m/>
    <m/>
    <m/>
    <m/>
    <m/>
    <m/>
    <m/>
    <m/>
    <m/>
    <m/>
    <m/>
    <m/>
    <m/>
    <m/>
    <m/>
    <m/>
    <m/>
    <m/>
    <m/>
    <m/>
    <m/>
    <m/>
    <m/>
    <m/>
    <m/>
    <m/>
    <m/>
    <m/>
    <m/>
    <m/>
    <m/>
    <m/>
    <m/>
    <m/>
    <m/>
    <m/>
    <m/>
    <m/>
    <m/>
    <m/>
    <m/>
    <x v="1"/>
    <x v="0"/>
    <x v="0"/>
    <x v="0"/>
    <x v="1"/>
    <x v="0"/>
    <x v="0"/>
    <x v="1"/>
    <x v="1"/>
    <x v="0"/>
    <x v="1"/>
    <x v="1"/>
    <x v="0"/>
    <m/>
    <m/>
    <m/>
    <s v="Redes sociales de la empresa (Facebook, Twitter, Instagram, etc)"/>
    <m/>
    <m/>
    <m/>
    <m/>
    <m/>
    <s v="Avisos en las inmediaciones de la empresa"/>
    <m/>
    <s v="Banco de currículos de la empresa"/>
    <m/>
    <m/>
    <x v="0"/>
    <x v="0"/>
    <x v="0"/>
    <x v="1"/>
    <x v="0"/>
    <x v="2"/>
    <x v="0"/>
    <x v="0"/>
    <x v="1"/>
    <x v="1"/>
    <s v="Ninguna"/>
    <m/>
    <m/>
    <m/>
    <m/>
    <m/>
    <m/>
    <x v="1"/>
    <m/>
    <m/>
    <x v="1"/>
    <m/>
    <m/>
    <m/>
    <x v="1"/>
    <x v="1"/>
    <x v="1"/>
    <x v="1"/>
    <x v="1"/>
    <x v="1"/>
    <m/>
    <m/>
    <x v="2"/>
    <s v="Probable"/>
    <s v="Poco probable"/>
    <s v="Poco probable"/>
    <s v="Probable"/>
    <s v="Probable"/>
    <x v="2"/>
    <m/>
    <m/>
    <m/>
    <m/>
    <m/>
    <m/>
    <m/>
    <m/>
    <m/>
    <m/>
    <m/>
    <m/>
    <m/>
    <m/>
    <m/>
    <m/>
    <m/>
    <m/>
    <m/>
    <m/>
    <m/>
    <m/>
    <m/>
    <m/>
    <m/>
    <m/>
    <m/>
    <m/>
    <m/>
    <m/>
    <m/>
    <m/>
    <m/>
    <m/>
    <m/>
    <x v="0"/>
    <m/>
    <m/>
    <m/>
    <m/>
    <m/>
    <m/>
    <m/>
    <m/>
    <m/>
    <x v="0"/>
    <x v="0"/>
    <x v="0"/>
    <x v="0"/>
    <x v="1"/>
    <x v="1"/>
    <x v="0"/>
    <x v="0"/>
    <m/>
    <x v="0"/>
    <s v="ACTUALIZACIONES DE OFFICE"/>
    <s v="Operación básica de computadoras"/>
    <s v="AUXILIAR ADMINISTRATIVO"/>
    <n v="4419"/>
    <s v="SEGURIDAD OCUPACIONAL"/>
    <s v="Seguridad industrial y salud ocupacional"/>
    <s v="OPERARIOS DE PRODUCCION DE HILOS DE ALGODON"/>
    <n v="8151"/>
    <m/>
    <m/>
    <m/>
    <m/>
    <m/>
    <m/>
    <m/>
    <m/>
    <m/>
    <m/>
    <m/>
    <m/>
    <m/>
    <m/>
    <m/>
    <m/>
    <s v="Si"/>
    <s v="No"/>
    <m/>
    <m/>
    <m/>
    <m/>
    <x v="1"/>
    <s v="Muy importante"/>
    <s v="Muy importante"/>
    <s v="Muy importante"/>
    <s v="Importante"/>
    <s v="Muy importante"/>
    <s v="Muy importante"/>
    <s v="Muy importante"/>
    <s v="Ninguna"/>
    <m/>
    <x v="0"/>
    <x v="2"/>
    <x v="1"/>
    <x v="0"/>
    <x v="0"/>
    <x v="0"/>
    <x v="0"/>
    <x v="0"/>
    <x v="0"/>
    <x v="0"/>
    <x v="0"/>
    <x v="0"/>
    <m/>
    <s v="Otro"/>
    <s v="AUXILIAR DE RRHH"/>
    <n v="21"/>
    <n v="25"/>
    <s v="Completo"/>
    <m/>
    <m/>
    <m/>
    <m/>
    <m/>
    <m/>
    <m/>
    <s v="31 a 50 personas ocupadas"/>
    <s v="31 a 50 personas ocupadas"/>
    <x v="1"/>
    <s v="Manufactura"/>
    <x v="0"/>
    <x v="0"/>
    <x v="0"/>
    <x v="0"/>
    <x v="0"/>
    <x v="0"/>
    <x v="0"/>
    <x v="0"/>
    <x v="0"/>
    <x v="0"/>
    <x v="1"/>
    <x v="0"/>
    <x v="0"/>
    <x v="0"/>
    <x v="0"/>
    <x v="0"/>
    <x v="0"/>
    <x v="0"/>
    <x v="0"/>
    <x v="1"/>
    <x v="0"/>
    <x v="0"/>
    <x v="0"/>
    <x v="0"/>
    <x v="0"/>
    <x v="1"/>
    <x v="0"/>
    <s v="OFIMATICA"/>
    <s v="SALUD Y SEGURIDAD OCUPACIONAL"/>
    <m/>
    <m/>
    <m/>
    <m/>
    <s v="TIC"/>
    <s v="SALUD Y SEGURIDAD OCUPACIONAL"/>
    <m/>
    <m/>
    <m/>
    <m/>
    <n v="3.5333333333333301"/>
    <x v="0"/>
    <x v="0"/>
    <x v="1"/>
    <x v="0"/>
    <x v="0"/>
    <s v="Total"/>
  </r>
  <r>
    <n v="181890"/>
    <x v="0"/>
    <x v="1"/>
    <s v="Itauguá"/>
    <n v="23950"/>
    <s v="FABRICACION DE POSTES DE HORMIGON"/>
    <s v="Industria"/>
    <s v="Manufactura"/>
    <s v="Grandes (con 51 o más personas ocupadas)"/>
    <n v="19062024"/>
    <n v="19"/>
    <s v="Junio"/>
    <s v="Año Resultado Final"/>
    <n v="10"/>
    <n v="18"/>
    <n v="26072024"/>
    <n v="26"/>
    <s v="Julio"/>
    <s v="Año Resultado Final"/>
    <n v="1980"/>
    <n v="43"/>
    <x v="1"/>
    <s v="CONSTRUCCION DE ESTRUCTURA DE HORMIGON ARMADO"/>
    <s v="Fabricación de artículos de hormigón, cemento y yeso"/>
    <s v="Único"/>
    <x v="0"/>
    <m/>
    <m/>
    <n v="60"/>
    <n v="60"/>
    <n v="53"/>
    <n v="7"/>
    <n v="143.29629629629611"/>
    <n v="18.925925925925903"/>
    <n v="0"/>
    <n v="0"/>
    <n v="40.5555555555555"/>
    <n v="21.629629629629601"/>
    <n v="27.037037037037003"/>
    <n v="0"/>
    <n v="0"/>
    <n v="0"/>
    <n v="37.851851851851805"/>
    <n v="35.148148148148103"/>
    <n v="0"/>
    <n v="0"/>
    <n v="162.222222222222"/>
    <n v="60"/>
    <n v="0"/>
    <n v="0"/>
    <n v="15"/>
    <n v="8"/>
    <n v="10"/>
    <n v="0"/>
    <n v="0"/>
    <n v="0"/>
    <n v="14"/>
    <n v="13"/>
    <n v="0"/>
    <n v="0"/>
    <n v="60"/>
    <x v="0"/>
    <m/>
    <m/>
    <x v="1"/>
    <m/>
    <m/>
    <x v="0"/>
    <m/>
    <m/>
    <x v="0"/>
    <m/>
    <m/>
    <x v="0"/>
    <m/>
    <m/>
    <x v="1"/>
    <m/>
    <n v="4419"/>
    <s v="AUXILIAR ADMINISTRATIVO"/>
    <s v="Sí"/>
    <s v="Sí"/>
    <s v="Sí"/>
    <n v="2421"/>
    <s v="ADMINISTRADORA"/>
    <s v="Sí"/>
    <s v="No"/>
    <s v="Sí"/>
    <n v="2411"/>
    <s v="CONTADORA"/>
    <s v="Sí"/>
    <s v="No"/>
    <m/>
    <m/>
    <m/>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m/>
    <m/>
    <s v="Externalizar el trabajo por fuera de la empresa (outsourcing)"/>
    <m/>
    <m/>
    <m/>
    <m/>
    <m/>
    <m/>
    <x v="0"/>
    <x v="0"/>
    <x v="0"/>
    <x v="0"/>
    <x v="0"/>
    <x v="0"/>
    <x v="0"/>
    <x v="1"/>
    <x v="1"/>
    <x v="0"/>
    <x v="0"/>
    <x v="0"/>
    <x v="0"/>
    <m/>
    <m/>
    <m/>
    <s v="Redes sociales de la empresa (Facebook, Twitter, Instagram, etc)"/>
    <m/>
    <m/>
    <s v="Recomendaciones de trabajadores de la empresa u otros actores"/>
    <m/>
    <m/>
    <m/>
    <s v="Contactos personales del empleador"/>
    <m/>
    <m/>
    <m/>
    <x v="0"/>
    <x v="0"/>
    <x v="0"/>
    <x v="1"/>
    <x v="0"/>
    <x v="1"/>
    <x v="0"/>
    <x v="0"/>
    <x v="0"/>
    <x v="0"/>
    <s v="Ninguna"/>
    <m/>
    <m/>
    <m/>
    <m/>
    <m/>
    <m/>
    <x v="1"/>
    <m/>
    <m/>
    <x v="3"/>
    <s v="Nuevas contrataciones"/>
    <m/>
    <m/>
    <x v="0"/>
    <x v="0"/>
    <x v="0"/>
    <x v="0"/>
    <x v="0"/>
    <x v="0"/>
    <m/>
    <m/>
    <x v="2"/>
    <s v="Poco probable"/>
    <s v="Poco probable"/>
    <s v="Probable"/>
    <s v="Probable"/>
    <s v="Probable"/>
    <x v="3"/>
    <m/>
    <m/>
    <m/>
    <m/>
    <m/>
    <m/>
    <m/>
    <m/>
    <m/>
    <m/>
    <m/>
    <m/>
    <m/>
    <m/>
    <m/>
    <m/>
    <m/>
    <m/>
    <m/>
    <m/>
    <m/>
    <m/>
    <m/>
    <m/>
    <m/>
    <m/>
    <m/>
    <m/>
    <m/>
    <m/>
    <m/>
    <m/>
    <m/>
    <m/>
    <m/>
    <x v="0"/>
    <m/>
    <m/>
    <m/>
    <m/>
    <m/>
    <m/>
    <m/>
    <m/>
    <m/>
    <x v="1"/>
    <x v="0"/>
    <x v="1"/>
    <x v="1"/>
    <x v="1"/>
    <x v="1"/>
    <x v="0"/>
    <x v="0"/>
    <m/>
    <x v="0"/>
    <s v="MANEJO DE MAQUINARIAS PESADAS DEL AREA DE CONSTRUCCION"/>
    <s v="Operación y mantenimiento de maquinarias de la construcción"/>
    <s v="CARGADORES PARA POSTES"/>
    <n v="8343"/>
    <m/>
    <m/>
    <m/>
    <m/>
    <m/>
    <m/>
    <m/>
    <m/>
    <m/>
    <m/>
    <m/>
    <m/>
    <m/>
    <m/>
    <m/>
    <m/>
    <m/>
    <m/>
    <m/>
    <m/>
    <s v="No"/>
    <m/>
    <m/>
    <m/>
    <m/>
    <m/>
    <x v="0"/>
    <s v="Muy importante"/>
    <s v="Muy importante"/>
    <s v="Importante"/>
    <s v="Importante"/>
    <s v="Importante"/>
    <s v="Importante"/>
    <s v="Importante"/>
    <s v="Ninguna"/>
    <m/>
    <x v="2"/>
    <x v="2"/>
    <x v="0"/>
    <x v="0"/>
    <x v="0"/>
    <x v="0"/>
    <x v="0"/>
    <x v="0"/>
    <x v="0"/>
    <x v="0"/>
    <x v="0"/>
    <x v="0"/>
    <m/>
    <s v="Administrador/Contador"/>
    <m/>
    <n v="7"/>
    <n v="33"/>
    <s v="Completo"/>
    <m/>
    <m/>
    <m/>
    <m/>
    <m/>
    <m/>
    <m/>
    <s v="51 y más personas ocupadas"/>
    <s v="51 y más personas ocupadas"/>
    <x v="1"/>
    <s v="Manufactura"/>
    <x v="0"/>
    <x v="1"/>
    <x v="0"/>
    <x v="1"/>
    <x v="0"/>
    <x v="0"/>
    <x v="0"/>
    <x v="0"/>
    <x v="0"/>
    <x v="0"/>
    <x v="1"/>
    <x v="0"/>
    <x v="0"/>
    <x v="0"/>
    <x v="0"/>
    <x v="0"/>
    <x v="0"/>
    <x v="0"/>
    <x v="0"/>
    <x v="1"/>
    <x v="0"/>
    <x v="1"/>
    <x v="0"/>
    <x v="0"/>
    <x v="0"/>
    <x v="1"/>
    <x v="0"/>
    <s v="CONSTRUCCIÓN"/>
    <m/>
    <m/>
    <m/>
    <m/>
    <m/>
    <s v="CONSTRUCCIÓN"/>
    <m/>
    <m/>
    <m/>
    <m/>
    <m/>
    <n v="2.7037037037037002"/>
    <x v="1"/>
    <x v="2"/>
    <x v="0"/>
    <x v="0"/>
    <x v="0"/>
    <s v="Total"/>
  </r>
  <r>
    <n v="181902"/>
    <x v="0"/>
    <x v="1"/>
    <s v="Itauguá"/>
    <n v="25991"/>
    <s v="FABRICACION DE TEJIDOS DE ALAMBRE"/>
    <s v="Industria"/>
    <s v="Manufactura"/>
    <s v="Micro (5 a 10 personas ocupadas)"/>
    <n v="19062024"/>
    <n v="19"/>
    <s v="Junio"/>
    <s v="Año Resultado Final"/>
    <n v="10"/>
    <n v="4"/>
    <n v="19062024"/>
    <n v="19"/>
    <s v="Junio"/>
    <s v="Año Resultado Final"/>
    <n v="1982"/>
    <n v="41"/>
    <x v="1"/>
    <s v="FABRICACION DE TEJIDOS DE ALAMBRE, POSTE DE CEMENTO Y HERRERIA"/>
    <s v="Fabricación de productos de alambre y otros artículos para la construcción"/>
    <s v="Único"/>
    <x v="0"/>
    <m/>
    <m/>
    <n v="9"/>
    <n v="9"/>
    <n v="8"/>
    <n v="1"/>
    <n v="38.34920634920632"/>
    <n v="4.7936507936507899"/>
    <n v="0"/>
    <n v="0"/>
    <n v="0"/>
    <n v="0"/>
    <n v="14.380952380952369"/>
    <n v="23.968253968253951"/>
    <n v="0"/>
    <n v="0"/>
    <n v="4.7936507936507899"/>
    <n v="0"/>
    <n v="0"/>
    <n v="0"/>
    <n v="43.14285714285711"/>
    <n v="9"/>
    <n v="0"/>
    <n v="0"/>
    <n v="0"/>
    <n v="0"/>
    <n v="3"/>
    <n v="5"/>
    <n v="0"/>
    <n v="0"/>
    <n v="1"/>
    <n v="0"/>
    <n v="0"/>
    <n v="0"/>
    <n v="9"/>
    <x v="0"/>
    <m/>
    <m/>
    <x v="1"/>
    <m/>
    <m/>
    <x v="0"/>
    <m/>
    <m/>
    <x v="0"/>
    <m/>
    <m/>
    <x v="0"/>
    <m/>
    <m/>
    <x v="0"/>
    <m/>
    <m/>
    <m/>
    <m/>
    <m/>
    <m/>
    <m/>
    <m/>
    <m/>
    <m/>
    <m/>
    <m/>
    <m/>
    <m/>
    <m/>
    <m/>
    <m/>
    <m/>
    <m/>
    <m/>
    <m/>
    <m/>
    <m/>
    <m/>
    <m/>
    <m/>
    <m/>
    <m/>
    <m/>
    <m/>
    <m/>
    <m/>
    <m/>
    <m/>
    <m/>
    <m/>
    <m/>
    <m/>
    <m/>
    <m/>
    <m/>
    <m/>
    <m/>
    <m/>
    <m/>
    <m/>
    <m/>
    <m/>
    <m/>
    <m/>
    <x v="0"/>
    <x v="0"/>
    <x v="0"/>
    <x v="1"/>
    <x v="0"/>
    <x v="1"/>
    <x v="0"/>
    <x v="0"/>
    <x v="0"/>
    <x v="1"/>
    <x v="0"/>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0"/>
    <x v="1"/>
    <x v="1"/>
    <x v="0"/>
    <x v="0"/>
    <m/>
    <x v="0"/>
    <s v="EN SEGURIDAD INDUSTRIAL CON ENFASIS EN MANEJO DE ALAMBRES GALVANIZADOS"/>
    <s v="Seguridad industrial y salud ocupacional"/>
    <s v="OPERARIO TEJIDERO (ENCARGADO DE TEJER EL ALAMBRE)"/>
    <n v="8122"/>
    <s v="PRIMEROS AUXILIOS"/>
    <s v="Primeros auxilios"/>
    <s v="POSTEROS (ENCARGADO DE FABRICAR POSTES DE HORMIGON)"/>
    <n v="8114"/>
    <s v="EXCEL AVANZADO"/>
    <s v="Microsoft Excel básico y avanzado"/>
    <s v="ADMINISTRADOR DE LA EMPRESA"/>
    <n v="2421"/>
    <m/>
    <m/>
    <m/>
    <m/>
    <m/>
    <m/>
    <m/>
    <m/>
    <m/>
    <m/>
    <m/>
    <m/>
    <s v="Si"/>
    <s v="Si"/>
    <s v="No"/>
    <m/>
    <m/>
    <m/>
    <x v="0"/>
    <s v="Muy importante"/>
    <s v="Importante"/>
    <s v="Importante"/>
    <s v="Importante"/>
    <s v="Importante"/>
    <s v="Importante"/>
    <s v="Importante"/>
    <s v="Ninguna"/>
    <m/>
    <x v="2"/>
    <x v="2"/>
    <x v="0"/>
    <x v="0"/>
    <x v="2"/>
    <x v="2"/>
    <x v="0"/>
    <x v="1"/>
    <x v="0"/>
    <x v="1"/>
    <x v="0"/>
    <x v="0"/>
    <m/>
    <s v="Administrador/Contador"/>
    <m/>
    <n v="19"/>
    <n v="38"/>
    <s v="Completo"/>
    <m/>
    <m/>
    <m/>
    <m/>
    <m/>
    <m/>
    <m/>
    <s v="5 a 10 personas ocupadas"/>
    <s v="5 a 10 personas ocupadas"/>
    <x v="1"/>
    <s v="Manufactura"/>
    <x v="0"/>
    <x v="0"/>
    <x v="0"/>
    <x v="0"/>
    <x v="0"/>
    <x v="0"/>
    <x v="0"/>
    <x v="0"/>
    <x v="0"/>
    <x v="0"/>
    <x v="1"/>
    <x v="0"/>
    <x v="0"/>
    <x v="0"/>
    <x v="0"/>
    <x v="0"/>
    <x v="0"/>
    <x v="0"/>
    <x v="0"/>
    <x v="0"/>
    <x v="0"/>
    <x v="1"/>
    <x v="0"/>
    <x v="0"/>
    <x v="0"/>
    <x v="1"/>
    <x v="0"/>
    <s v="SALUD Y SEGURIDAD OCUPACIONAL"/>
    <s v="SINIESTROS Y PRIMEROS AUXILIOS"/>
    <s v="OFIMATICA"/>
    <m/>
    <m/>
    <m/>
    <s v="SALUD Y SEGURIDAD OCUPACIONAL"/>
    <s v="SINIESTROS Y PRIMEROS AUXILIOS"/>
    <s v="TIC"/>
    <m/>
    <m/>
    <m/>
    <n v="4.7936507936507899"/>
    <x v="0"/>
    <x v="0"/>
    <x v="1"/>
    <x v="0"/>
    <x v="0"/>
    <s v="Total"/>
  </r>
  <r>
    <n v="181970"/>
    <x v="0"/>
    <x v="1"/>
    <s v="Itauguá"/>
    <n v="23920"/>
    <s v="FABRICACION DE MATERIALES DE ARCILLA PARA LA CONSTRUCCION.-"/>
    <s v="Industria"/>
    <s v="Manufactura"/>
    <s v="Grandes (con 51 o más personas ocupadas)"/>
    <n v="19062024"/>
    <n v="19"/>
    <s v="Junio"/>
    <s v="Año Resultado Final"/>
    <n v="10"/>
    <n v="52"/>
    <n v="19062024"/>
    <n v="19"/>
    <s v="Junio"/>
    <s v="Año Resultado Final"/>
    <n v="1973"/>
    <n v="50"/>
    <x v="1"/>
    <s v="FABRICACION DE PRODUCTOS DE MATERIAL CERAMICO PARA LA C0NSTRUCCION"/>
    <s v="Fabricación de materiales de arcilla para la construcción"/>
    <s v="Único"/>
    <x v="0"/>
    <m/>
    <m/>
    <n v="240"/>
    <n v="240"/>
    <n v="228"/>
    <n v="12"/>
    <n v="616.44444444444366"/>
    <n v="32.4444444444444"/>
    <n v="0"/>
    <n v="0"/>
    <n v="27.037037037037003"/>
    <n v="0"/>
    <n v="567.77777777777703"/>
    <n v="0"/>
    <n v="27.037037037037003"/>
    <n v="0"/>
    <n v="27.037037037037003"/>
    <n v="0"/>
    <n v="0"/>
    <n v="0"/>
    <n v="648.888888888888"/>
    <n v="240"/>
    <n v="0"/>
    <n v="0"/>
    <n v="10"/>
    <n v="0"/>
    <n v="210"/>
    <n v="0"/>
    <n v="10"/>
    <n v="0"/>
    <n v="10"/>
    <n v="0"/>
    <n v="0"/>
    <n v="0"/>
    <n v="240"/>
    <x v="0"/>
    <m/>
    <m/>
    <x v="0"/>
    <s v="Decisión del directorio/propietarios de la empresa"/>
    <m/>
    <x v="0"/>
    <m/>
    <m/>
    <x v="1"/>
    <s v="Decisión del directorio/propietarios de la empresa"/>
    <m/>
    <x v="0"/>
    <m/>
    <m/>
    <x v="1"/>
    <m/>
    <n v="8181"/>
    <s v="FOGISTAS ( CONTROL DE TEMPERATURA DE LOS HORNOS )"/>
    <s v="Sí"/>
    <s v="Sí"/>
    <s v="Sí"/>
    <n v="9333"/>
    <s v="CARGADORES (CARGA DE PRODUCTOS EN EL HORNO PARA COCCIÓN)"/>
    <s v="Sí"/>
    <s v="No"/>
    <s v="Sí"/>
    <n v="9333"/>
    <s v="DESCARGADORES (DE PRODUCTOS TERMINADOS DEL HORNO)"/>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s v="Otra"/>
    <s v="CANDITATOS SIN CONDICIONES FISICAS PARA EJERCER LA LABOR"/>
    <m/>
    <m/>
    <m/>
    <m/>
    <m/>
    <m/>
    <m/>
    <m/>
    <m/>
    <m/>
    <m/>
    <m/>
    <m/>
    <m/>
    <m/>
    <m/>
    <m/>
    <s v="Capacitar a los trabajadores actuales para que puedan cumplir funciones que estaban asignadas a esa vacante"/>
    <m/>
    <s v="Utilizar tecnología o maquinaria para sustituir el trabajo de la vacante"/>
    <m/>
    <m/>
    <m/>
    <m/>
    <m/>
    <m/>
    <m/>
    <x v="0"/>
    <x v="0"/>
    <x v="0"/>
    <x v="1"/>
    <x v="0"/>
    <x v="0"/>
    <x v="1"/>
    <x v="1"/>
    <x v="0"/>
    <x v="0"/>
    <x v="0"/>
    <x v="0"/>
    <x v="0"/>
    <m/>
    <m/>
    <m/>
    <m/>
    <m/>
    <m/>
    <s v="Recomendaciones de trabajadores de la empresa u otros actores"/>
    <m/>
    <m/>
    <s v="Avisos en las inmediaciones de la empresa"/>
    <s v="Contactos personales del empleador"/>
    <s v="Banco de currículos de la empresa"/>
    <m/>
    <m/>
    <x v="0"/>
    <x v="0"/>
    <x v="0"/>
    <x v="1"/>
    <x v="0"/>
    <x v="1"/>
    <x v="0"/>
    <x v="0"/>
    <x v="0"/>
    <x v="0"/>
    <s v="Ninguna"/>
    <m/>
    <m/>
    <m/>
    <m/>
    <m/>
    <m/>
    <x v="1"/>
    <m/>
    <m/>
    <x v="2"/>
    <s v="Ambos"/>
    <m/>
    <m/>
    <x v="0"/>
    <x v="1"/>
    <x v="0"/>
    <x v="0"/>
    <x v="1"/>
    <x v="0"/>
    <m/>
    <m/>
    <x v="2"/>
    <s v="Poco probable"/>
    <s v="Poco probable"/>
    <s v="Probable"/>
    <s v="Probable"/>
    <s v="Probable"/>
    <x v="3"/>
    <m/>
    <m/>
    <m/>
    <m/>
    <m/>
    <m/>
    <m/>
    <m/>
    <m/>
    <m/>
    <m/>
    <m/>
    <m/>
    <m/>
    <m/>
    <m/>
    <m/>
    <m/>
    <m/>
    <m/>
    <m/>
    <m/>
    <m/>
    <m/>
    <m/>
    <m/>
    <m/>
    <m/>
    <m/>
    <m/>
    <m/>
    <m/>
    <m/>
    <m/>
    <m/>
    <x v="0"/>
    <m/>
    <m/>
    <m/>
    <m/>
    <m/>
    <m/>
    <m/>
    <m/>
    <m/>
    <x v="0"/>
    <x v="0"/>
    <x v="0"/>
    <x v="0"/>
    <x v="1"/>
    <x v="1"/>
    <x v="0"/>
    <x v="0"/>
    <m/>
    <x v="0"/>
    <s v="SOBRE EL ANALISIS SOBRE COMPORTAMIENTO DE LAS MEZCLAS PARA LA ELABORACION DEL PRODUCTO (HUMEDAD TEMPERATURA)"/>
    <s v="OTROS"/>
    <s v="TECNICO DE LABORATORIO CON ENFASIS EN FABRICACION DE PRODUCTOS DE CERAMICA"/>
    <n v="3112"/>
    <s v="MEDICION DE RESISTENCIA DE LOS PRODUCTOS TERMINADOS HECHOS DE CERAMICA"/>
    <s v="OTROS"/>
    <s v="TECNICO DE LABORATORIO CON ENFASIS EN FABRICACION PRODUCTOS DE CERAMICA"/>
    <n v="3112"/>
    <s v="CAPACITACION PARA MANEJAR LOS LECTORES DE TEMPERATURA DE LOS HORNOS ( TERMO CUPLA O PIROMETROS )"/>
    <s v="OTROS"/>
    <s v="ENCARGADO DE COSTOS"/>
    <n v="4311"/>
    <m/>
    <m/>
    <m/>
    <m/>
    <m/>
    <m/>
    <m/>
    <m/>
    <m/>
    <m/>
    <m/>
    <m/>
    <s v="Si"/>
    <s v="Si"/>
    <s v="No"/>
    <m/>
    <m/>
    <m/>
    <x v="0"/>
    <s v="Muy importante"/>
    <s v="Muy importante"/>
    <s v="Muy importante"/>
    <s v="Importante"/>
    <s v="Importante"/>
    <s v="Muy importante"/>
    <s v="Muy importante"/>
    <s v="Ninguna"/>
    <m/>
    <x v="2"/>
    <x v="2"/>
    <x v="0"/>
    <x v="1"/>
    <x v="0"/>
    <x v="0"/>
    <x v="0"/>
    <x v="1"/>
    <x v="0"/>
    <x v="0"/>
    <x v="0"/>
    <x v="0"/>
    <m/>
    <s v="Otro"/>
    <s v="MIRTA ADMINISTRADORA Y EL SR. MIGUEL PRESIDENTE"/>
    <n v="15"/>
    <n v="19"/>
    <s v="Completo"/>
    <m/>
    <m/>
    <m/>
    <m/>
    <m/>
    <m/>
    <m/>
    <s v="51 y más personas ocupadas"/>
    <s v="51 y más personas ocupadas"/>
    <x v="1"/>
    <s v="Manufactura"/>
    <x v="0"/>
    <x v="0"/>
    <x v="0"/>
    <x v="0"/>
    <x v="0"/>
    <x v="0"/>
    <x v="0"/>
    <x v="1"/>
    <x v="1"/>
    <x v="0"/>
    <x v="1"/>
    <x v="0"/>
    <x v="0"/>
    <x v="0"/>
    <x v="0"/>
    <x v="0"/>
    <x v="0"/>
    <x v="0"/>
    <x v="0"/>
    <x v="1"/>
    <x v="1"/>
    <x v="0"/>
    <x v="0"/>
    <x v="0"/>
    <x v="0"/>
    <x v="0"/>
    <x v="0"/>
    <s v="CONSTRUCCIÓN"/>
    <s v="CONSTRUCCIÓN"/>
    <s v="CONSTRUCCIÓN"/>
    <m/>
    <m/>
    <m/>
    <s v="CONSTRUCCIÓN"/>
    <s v="CONSTRUCCIÓN"/>
    <s v="CONSTRUCCIÓN"/>
    <m/>
    <m/>
    <m/>
    <n v="2.7037037037037002"/>
    <x v="1"/>
    <x v="2"/>
    <x v="0"/>
    <x v="0"/>
    <x v="0"/>
    <s v="Total"/>
  </r>
  <r>
    <n v="182085"/>
    <x v="0"/>
    <x v="1"/>
    <s v="Itauguá"/>
    <n v="66100"/>
    <s v="SERVICIOS DE GIROS DE DINERO"/>
    <s v="Servicio"/>
    <s v="Intermediación financiera"/>
    <s v="Pequeñas (11 a 30 personas ocupadas)"/>
    <n v="19072024"/>
    <n v="19"/>
    <s v="Julio"/>
    <s v="Año Resultado Final"/>
    <n v="13"/>
    <n v="47"/>
    <n v="31072024"/>
    <n v="31"/>
    <s v="Julio"/>
    <s v="Año Resultado Final"/>
    <n v="2000"/>
    <n v="23"/>
    <x v="2"/>
    <s v="SERVICIOS Y INTERMEDIACION FINANCIERA"/>
    <s v="Actividades Auxiliares de la intermediación financiera, excepto la financiación de planes de seguros y de pensiones"/>
    <s v="Casa Matriz"/>
    <x v="1"/>
    <n v="3"/>
    <n v="2"/>
    <n v="14"/>
    <n v="9"/>
    <n v="3"/>
    <n v="6"/>
    <n v="14.491935483870961"/>
    <n v="28.983870967741922"/>
    <n v="0"/>
    <n v="0"/>
    <n v="0"/>
    <n v="0"/>
    <n v="4.8306451612903203"/>
    <n v="0"/>
    <n v="0"/>
    <n v="0"/>
    <n v="28.983870967741922"/>
    <n v="0"/>
    <n v="9.6612903225806406"/>
    <n v="0"/>
    <n v="43.475806451612883"/>
    <n v="9"/>
    <n v="0"/>
    <n v="0"/>
    <n v="0"/>
    <n v="0"/>
    <n v="1"/>
    <n v="0"/>
    <n v="0"/>
    <n v="0"/>
    <n v="6"/>
    <n v="0"/>
    <n v="2"/>
    <n v="0"/>
    <n v="9"/>
    <x v="1"/>
    <s v="Decisión del directorio/propietarios de la empresa"/>
    <m/>
    <x v="0"/>
    <s v="Convenio con organizaciones públicas"/>
    <m/>
    <x v="0"/>
    <m/>
    <m/>
    <x v="0"/>
    <m/>
    <m/>
    <x v="0"/>
    <m/>
    <m/>
    <x v="1"/>
    <m/>
    <n v="4211"/>
    <s v="CAJERO"/>
    <s v="Sí"/>
    <s v="No"/>
    <s v="No"/>
    <m/>
    <m/>
    <m/>
    <m/>
    <m/>
    <m/>
    <m/>
    <m/>
    <m/>
    <m/>
    <m/>
    <m/>
    <m/>
    <m/>
    <m/>
    <m/>
    <m/>
    <m/>
    <m/>
    <m/>
    <m/>
    <m/>
    <m/>
    <m/>
    <m/>
    <m/>
    <m/>
    <m/>
    <m/>
    <m/>
    <m/>
    <m/>
    <m/>
    <m/>
    <m/>
    <m/>
    <m/>
    <m/>
    <m/>
    <m/>
    <m/>
    <m/>
    <m/>
    <m/>
    <x v="1"/>
    <x v="0"/>
    <x v="0"/>
    <x v="0"/>
    <x v="1"/>
    <x v="0"/>
    <x v="0"/>
    <x v="1"/>
    <x v="0"/>
    <x v="0"/>
    <x v="1"/>
    <x v="1"/>
    <x v="0"/>
    <m/>
    <m/>
    <m/>
    <m/>
    <m/>
    <m/>
    <s v="Recomendaciones de trabajadores de la empresa u otros actores"/>
    <m/>
    <m/>
    <m/>
    <s v="Contactos personales del empleador"/>
    <s v="Banco de currículos de la empresa"/>
    <m/>
    <m/>
    <x v="0"/>
    <x v="0"/>
    <x v="0"/>
    <x v="1"/>
    <x v="0"/>
    <x v="2"/>
    <x v="0"/>
    <x v="0"/>
    <x v="1"/>
    <x v="2"/>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1"/>
    <x v="0"/>
    <x v="0"/>
    <x v="0"/>
    <x v="0"/>
    <x v="0"/>
    <x v="1"/>
    <x v="0"/>
    <x v="0"/>
    <x v="0"/>
    <x v="0"/>
    <m/>
    <s v="Gerente / Directivo"/>
    <m/>
    <n v="15"/>
    <n v="29"/>
    <s v="Completo"/>
    <m/>
    <m/>
    <m/>
    <m/>
    <m/>
    <m/>
    <m/>
    <s v="11 a 30 personas ocupadas"/>
    <s v="5 a 10 personas ocupadas"/>
    <x v="0"/>
    <s v="Intermediación financiera"/>
    <x v="0"/>
    <x v="0"/>
    <x v="0"/>
    <x v="1"/>
    <x v="0"/>
    <x v="0"/>
    <x v="0"/>
    <x v="0"/>
    <x v="0"/>
    <x v="0"/>
    <x v="1"/>
    <x v="0"/>
    <x v="0"/>
    <x v="0"/>
    <x v="0"/>
    <x v="0"/>
    <x v="0"/>
    <x v="0"/>
    <x v="0"/>
    <x v="1"/>
    <x v="0"/>
    <x v="1"/>
    <x v="0"/>
    <x v="0"/>
    <x v="0"/>
    <x v="0"/>
    <x v="0"/>
    <m/>
    <m/>
    <m/>
    <m/>
    <m/>
    <m/>
    <m/>
    <m/>
    <m/>
    <m/>
    <m/>
    <m/>
    <n v="4.8306451612903203"/>
    <x v="1"/>
    <x v="1"/>
    <x v="1"/>
    <x v="0"/>
    <x v="1"/>
    <s v="Total"/>
  </r>
  <r>
    <n v="182267"/>
    <x v="0"/>
    <x v="1"/>
    <s v="Itauguá"/>
    <n v="13130"/>
    <s v="SERVICIOS DE BORDADO SOBRE PRENDAS DE VESTIR Y PRODUCTOS TEXTILES"/>
    <s v="Industria"/>
    <s v="Manufactura"/>
    <s v="Micro (5 a 10 personas ocupadas)"/>
    <n v="20062024"/>
    <n v="20"/>
    <s v="Junio"/>
    <s v="Año Resultado Final"/>
    <n v="11"/>
    <n v="52"/>
    <n v="20062024"/>
    <n v="20"/>
    <s v="Junio"/>
    <s v="Año Resultado Final"/>
    <n v="2009"/>
    <n v="14"/>
    <x v="0"/>
    <s v="SERVICIOS DE BORDADO SOBRE PRENDAS, TEXTIL Y CUERO"/>
    <s v="Acabado de productos textiles"/>
    <s v="Único"/>
    <x v="0"/>
    <m/>
    <m/>
    <n v="6"/>
    <n v="6"/>
    <n v="4"/>
    <n v="2"/>
    <n v="19.17460317460316"/>
    <n v="9.5873015873015799"/>
    <n v="0"/>
    <n v="0"/>
    <n v="4.7936507936507899"/>
    <n v="0"/>
    <n v="19.17460317460316"/>
    <n v="0"/>
    <n v="0"/>
    <n v="0"/>
    <n v="0"/>
    <n v="4.7936507936507899"/>
    <n v="0"/>
    <n v="0"/>
    <n v="28.761904761904738"/>
    <n v="6"/>
    <n v="0"/>
    <n v="0"/>
    <n v="1"/>
    <n v="0"/>
    <n v="4"/>
    <n v="0"/>
    <n v="0"/>
    <n v="0"/>
    <n v="0"/>
    <n v="1"/>
    <n v="0"/>
    <n v="0"/>
    <n v="6"/>
    <x v="0"/>
    <m/>
    <m/>
    <x v="1"/>
    <m/>
    <m/>
    <x v="0"/>
    <m/>
    <m/>
    <x v="0"/>
    <m/>
    <m/>
    <x v="0"/>
    <m/>
    <m/>
    <x v="0"/>
    <m/>
    <m/>
    <m/>
    <m/>
    <m/>
    <m/>
    <m/>
    <m/>
    <m/>
    <m/>
    <m/>
    <m/>
    <m/>
    <m/>
    <m/>
    <m/>
    <m/>
    <m/>
    <m/>
    <m/>
    <m/>
    <m/>
    <m/>
    <m/>
    <m/>
    <m/>
    <m/>
    <m/>
    <m/>
    <m/>
    <m/>
    <m/>
    <m/>
    <m/>
    <m/>
    <m/>
    <m/>
    <m/>
    <m/>
    <m/>
    <m/>
    <m/>
    <m/>
    <m/>
    <m/>
    <m/>
    <m/>
    <m/>
    <m/>
    <m/>
    <x v="0"/>
    <x v="0"/>
    <x v="0"/>
    <x v="0"/>
    <x v="1"/>
    <x v="0"/>
    <x v="0"/>
    <x v="1"/>
    <x v="0"/>
    <x v="0"/>
    <x v="1"/>
    <x v="1"/>
    <x v="0"/>
    <m/>
    <m/>
    <m/>
    <m/>
    <m/>
    <m/>
    <m/>
    <m/>
    <m/>
    <m/>
    <s v="Contactos personales del empleador"/>
    <m/>
    <m/>
    <m/>
    <x v="0"/>
    <x v="0"/>
    <x v="0"/>
    <x v="2"/>
    <x v="0"/>
    <x v="2"/>
    <x v="0"/>
    <x v="0"/>
    <x v="1"/>
    <x v="0"/>
    <s v="Ninguna"/>
    <m/>
    <m/>
    <m/>
    <m/>
    <m/>
    <m/>
    <x v="1"/>
    <m/>
    <m/>
    <x v="1"/>
    <s v="Transformación de competencia"/>
    <m/>
    <m/>
    <x v="0"/>
    <x v="1"/>
    <x v="1"/>
    <x v="1"/>
    <x v="0"/>
    <x v="0"/>
    <m/>
    <m/>
    <x v="2"/>
    <s v="Poco probable"/>
    <s v="Poco probable"/>
    <s v="Poco probable"/>
    <s v="Poco probable"/>
    <s v="Probable"/>
    <x v="2"/>
    <m/>
    <m/>
    <m/>
    <m/>
    <m/>
    <m/>
    <m/>
    <m/>
    <m/>
    <m/>
    <m/>
    <m/>
    <m/>
    <m/>
    <m/>
    <m/>
    <m/>
    <m/>
    <m/>
    <m/>
    <m/>
    <m/>
    <m/>
    <m/>
    <m/>
    <m/>
    <m/>
    <m/>
    <m/>
    <m/>
    <m/>
    <m/>
    <m/>
    <m/>
    <m/>
    <x v="0"/>
    <m/>
    <m/>
    <m/>
    <m/>
    <m/>
    <m/>
    <m/>
    <m/>
    <m/>
    <x v="1"/>
    <x v="1"/>
    <x v="1"/>
    <x v="1"/>
    <x v="0"/>
    <x v="0"/>
    <x v="0"/>
    <x v="1"/>
    <m/>
    <x v="0"/>
    <s v="CONOCIMIENTO BASICO DE REPARACION DE MAQUINARIAS BORDADORAS COMPUTARIZADAS"/>
    <s v="Operación y mantenimiento de maquinarias industriales"/>
    <s v="BORDADOR DE MAQUINA COMPUTARIZADA"/>
    <n v="8153"/>
    <s v="TECNICAS DE ATENCION AL CLIENTE"/>
    <s v="Técnicas de recepción y atención al cliente"/>
    <s v="VENDEDORA DE MOSTRADOR"/>
    <n v="5223"/>
    <s v="TECNICAS DE VENTAS DE TERMOS BORDADOS"/>
    <s v="Técnicas de ventas"/>
    <s v="VENDEDORA DE TERMOS BORDADOS DE MOSTRADOR"/>
    <n v="5223"/>
    <m/>
    <m/>
    <m/>
    <m/>
    <m/>
    <m/>
    <m/>
    <m/>
    <m/>
    <m/>
    <m/>
    <m/>
    <s v="Si"/>
    <s v="Si"/>
    <s v="No"/>
    <m/>
    <m/>
    <m/>
    <x v="0"/>
    <s v="Muy importante"/>
    <s v="Importante"/>
    <s v="Muy importante"/>
    <s v="Muy importante"/>
    <s v="Importante"/>
    <s v="Importante"/>
    <s v="Importante"/>
    <s v="Ninguna"/>
    <m/>
    <x v="2"/>
    <x v="2"/>
    <x v="0"/>
    <x v="0"/>
    <x v="2"/>
    <x v="2"/>
    <x v="0"/>
    <x v="1"/>
    <x v="1"/>
    <x v="1"/>
    <x v="0"/>
    <x v="0"/>
    <m/>
    <s v="Dueño o propietario"/>
    <m/>
    <n v="19"/>
    <n v="11"/>
    <s v="Completo"/>
    <m/>
    <m/>
    <m/>
    <m/>
    <m/>
    <m/>
    <m/>
    <s v="5 a 10 personas ocupadas"/>
    <s v="5 a 10 personas ocupadas"/>
    <x v="1"/>
    <s v="Manufactura"/>
    <x v="0"/>
    <x v="0"/>
    <x v="0"/>
    <x v="0"/>
    <x v="0"/>
    <x v="0"/>
    <x v="0"/>
    <x v="0"/>
    <x v="0"/>
    <x v="0"/>
    <x v="1"/>
    <x v="0"/>
    <x v="0"/>
    <x v="0"/>
    <x v="0"/>
    <x v="0"/>
    <x v="0"/>
    <x v="0"/>
    <x v="0"/>
    <x v="1"/>
    <x v="0"/>
    <x v="1"/>
    <x v="1"/>
    <x v="0"/>
    <x v="0"/>
    <x v="1"/>
    <x v="0"/>
    <s v="ELECTRICIDAD Y ELECTRONICA"/>
    <s v="ATENCIÓN AL CLIENTE, RECEPCIÓN"/>
    <s v="VENTA"/>
    <m/>
    <m/>
    <m/>
    <s v="ELECTRICIDAD Y ELECTRONICA"/>
    <s v="ADMINISTRACIÓN Y GESTIÓN"/>
    <s v="ADMINISTRACIÓN Y GESTIÓN"/>
    <m/>
    <m/>
    <m/>
    <n v="4.7936507936507899"/>
    <x v="0"/>
    <x v="0"/>
    <x v="0"/>
    <x v="2"/>
    <x v="0"/>
    <s v="Total"/>
  </r>
  <r>
    <n v="182657"/>
    <x v="0"/>
    <x v="1"/>
    <s v="Itauguá"/>
    <n v="47111"/>
    <s v="COMERCIO AL POR MENOR EN SUPERMERCADO"/>
    <s v="Comercio"/>
    <s v="Comercio"/>
    <s v="Grandes (con 51 o más personas ocupadas)"/>
    <n v="19062024"/>
    <n v="19"/>
    <s v="Junio"/>
    <s v="Año Resultado Final"/>
    <n v="16"/>
    <n v="19"/>
    <n v="1072024"/>
    <n v="1"/>
    <s v="Julio"/>
    <s v="Año Resultado Final"/>
    <n v="2005"/>
    <n v="18"/>
    <x v="0"/>
    <s v="VENTA DE PRODUCTOS DE SUPERMERCADO AL POR MENOR"/>
    <s v="Comercio al por menor en hipermercados y supermercados"/>
    <s v="Único"/>
    <x v="0"/>
    <m/>
    <m/>
    <n v="115"/>
    <n v="115"/>
    <n v="85"/>
    <n v="30"/>
    <n v="385.15625"/>
    <n v="135.9375"/>
    <n v="0"/>
    <n v="0"/>
    <n v="45.3125"/>
    <n v="0"/>
    <n v="317.1875"/>
    <n v="0"/>
    <n v="0"/>
    <n v="0"/>
    <n v="22.65625"/>
    <n v="135.9375"/>
    <n v="0"/>
    <n v="0"/>
    <n v="521.09375"/>
    <n v="115"/>
    <n v="0"/>
    <n v="0"/>
    <n v="10"/>
    <n v="0"/>
    <n v="70"/>
    <n v="0"/>
    <n v="0"/>
    <n v="0"/>
    <n v="5"/>
    <n v="30"/>
    <n v="0"/>
    <n v="0"/>
    <n v="115"/>
    <x v="0"/>
    <m/>
    <m/>
    <x v="1"/>
    <m/>
    <m/>
    <x v="0"/>
    <m/>
    <m/>
    <x v="0"/>
    <m/>
    <m/>
    <x v="0"/>
    <m/>
    <m/>
    <x v="1"/>
    <m/>
    <n v="5230"/>
    <s v="CAJERA"/>
    <s v="Sí"/>
    <s v="Sí"/>
    <s v="Sí"/>
    <n v="7512"/>
    <s v="PANADERO"/>
    <s v="Sí"/>
    <s v="Sí"/>
    <s v="No"/>
    <m/>
    <m/>
    <m/>
    <m/>
    <m/>
    <s v="Candidatos sin habilidades blandas o socioemocionales (proactividad, actitud de aprendizaje, compromiso, entre otros)"/>
    <m/>
    <m/>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s v="Aumentar los esfuerzos en el reclutamiento (más divulgación de la vacante, más bolsas de empleo)"/>
    <m/>
    <s v="Otra"/>
    <s v="ADAPTAR HORARIOS"/>
    <x v="1"/>
    <x v="0"/>
    <x v="0"/>
    <x v="0"/>
    <x v="1"/>
    <x v="0"/>
    <x v="0"/>
    <x v="1"/>
    <x v="0"/>
    <x v="0"/>
    <x v="0"/>
    <x v="0"/>
    <x v="0"/>
    <m/>
    <m/>
    <m/>
    <s v="Redes sociales de la empresa (Facebook, Twitter, Instagram, etc)"/>
    <m/>
    <m/>
    <s v="Recomendaciones de trabajadores de la empresa u otros actores"/>
    <s v="Contratación de empresas de reclutamiento"/>
    <s v="Ferias de empleo"/>
    <m/>
    <s v="Contactos personales del empleador"/>
    <m/>
    <m/>
    <m/>
    <x v="0"/>
    <x v="0"/>
    <x v="0"/>
    <x v="1"/>
    <x v="0"/>
    <x v="0"/>
    <x v="0"/>
    <x v="0"/>
    <x v="1"/>
    <x v="1"/>
    <s v="Ninguna"/>
    <m/>
    <m/>
    <m/>
    <m/>
    <m/>
    <m/>
    <x v="3"/>
    <m/>
    <m/>
    <x v="1"/>
    <m/>
    <m/>
    <m/>
    <x v="0"/>
    <x v="0"/>
    <x v="0"/>
    <x v="1"/>
    <x v="1"/>
    <x v="1"/>
    <m/>
    <m/>
    <x v="2"/>
    <s v="Poco probable"/>
    <s v="Poco probable"/>
    <s v="Probable"/>
    <s v="Probable"/>
    <s v="Probable"/>
    <x v="0"/>
    <s v="repositores de gondola"/>
    <n v="9334"/>
    <n v="1"/>
    <n v="1"/>
    <n v="1"/>
    <n v="2"/>
    <n v="0"/>
    <s v="guardia de seguridad"/>
    <n v="5414"/>
    <n v="1"/>
    <n v="1"/>
    <n v="1"/>
    <n v="0"/>
    <n v="0"/>
    <s v="atención al cliente"/>
    <n v="5223"/>
    <n v="2"/>
    <n v="2"/>
    <n v="2"/>
    <n v="2"/>
    <n v="2"/>
    <s v="auxiliar administrativo"/>
    <n v="4419"/>
    <n v="1"/>
    <n v="1"/>
    <n v="1"/>
    <n v="1"/>
    <n v="1"/>
    <m/>
    <m/>
    <m/>
    <m/>
    <m/>
    <m/>
    <m/>
    <x v="0"/>
    <m/>
    <m/>
    <m/>
    <m/>
    <m/>
    <m/>
    <m/>
    <m/>
    <m/>
    <x v="0"/>
    <x v="0"/>
    <x v="0"/>
    <x v="0"/>
    <x v="1"/>
    <x v="1"/>
    <x v="0"/>
    <x v="0"/>
    <m/>
    <x v="0"/>
    <s v="TECNICAS DE ATENCIÓN AL CLIENTE"/>
    <s v="Técnicas de recepción y atención al cliente"/>
    <s v="ATENCION AL CLIENTE"/>
    <n v="5223"/>
    <m/>
    <m/>
    <m/>
    <m/>
    <m/>
    <m/>
    <m/>
    <m/>
    <m/>
    <m/>
    <m/>
    <m/>
    <m/>
    <m/>
    <m/>
    <m/>
    <m/>
    <m/>
    <m/>
    <m/>
    <s v="No"/>
    <m/>
    <m/>
    <m/>
    <m/>
    <m/>
    <x v="0"/>
    <s v="Importante"/>
    <s v="Importante"/>
    <s v="Importante"/>
    <s v="Muy importante"/>
    <s v="Importante"/>
    <s v="Importante"/>
    <s v="Muy importante"/>
    <s v="Ninguna"/>
    <m/>
    <x v="2"/>
    <x v="2"/>
    <x v="0"/>
    <x v="1"/>
    <x v="1"/>
    <x v="1"/>
    <x v="0"/>
    <x v="0"/>
    <x v="0"/>
    <x v="0"/>
    <x v="0"/>
    <x v="0"/>
    <m/>
    <s v="Jefe / Encargado (no propietario)"/>
    <m/>
    <n v="20"/>
    <n v="14"/>
    <s v="Completo"/>
    <m/>
    <m/>
    <m/>
    <m/>
    <m/>
    <m/>
    <m/>
    <s v="51 y más personas ocupadas"/>
    <s v="51 y más personas ocupadas"/>
    <x v="2"/>
    <s v="Comercio"/>
    <x v="0"/>
    <x v="0"/>
    <x v="0"/>
    <x v="0"/>
    <x v="1"/>
    <x v="0"/>
    <x v="1"/>
    <x v="0"/>
    <x v="0"/>
    <x v="0"/>
    <x v="1"/>
    <x v="0"/>
    <x v="1"/>
    <x v="1"/>
    <x v="0"/>
    <x v="0"/>
    <x v="0"/>
    <x v="1"/>
    <x v="0"/>
    <x v="1"/>
    <x v="0"/>
    <x v="1"/>
    <x v="1"/>
    <x v="0"/>
    <x v="0"/>
    <x v="0"/>
    <x v="0"/>
    <s v="ATENCIÓN AL CLIENTE, RECEPCIÓN"/>
    <m/>
    <m/>
    <m/>
    <m/>
    <m/>
    <s v="ADMINISTRACIÓN Y GESTIÓN"/>
    <m/>
    <m/>
    <m/>
    <m/>
    <m/>
    <n v="4.53125"/>
    <x v="1"/>
    <x v="2"/>
    <x v="0"/>
    <x v="0"/>
    <x v="0"/>
    <s v="Total"/>
  </r>
  <r>
    <n v="182857"/>
    <x v="0"/>
    <x v="1"/>
    <s v="Itauguá"/>
    <n v="56101"/>
    <s v="SERVICIO DE COMEDOR"/>
    <s v="Servicio"/>
    <s v="Restaurantes y hoteles"/>
    <s v="Pequeñas (11 a 30 personas ocupadas)"/>
    <n v="19062024"/>
    <n v="19"/>
    <s v="Junio"/>
    <s v="Año Resultado Final"/>
    <n v="16"/>
    <n v="19"/>
    <n v="2072024"/>
    <n v="2"/>
    <s v="Julio"/>
    <s v="Año Resultado Final"/>
    <n v="2001"/>
    <n v="22"/>
    <x v="2"/>
    <s v="SERVICIOS DE COMEDOR"/>
    <s v="Restaurantes y parrilladas"/>
    <s v="Único"/>
    <x v="0"/>
    <m/>
    <m/>
    <n v="18"/>
    <n v="18"/>
    <n v="4"/>
    <n v="14"/>
    <n v="19.322580645161281"/>
    <n v="67.629032258064484"/>
    <n v="0"/>
    <n v="0"/>
    <n v="24.153225806451601"/>
    <n v="0"/>
    <n v="24.153225806451601"/>
    <n v="0"/>
    <n v="0"/>
    <n v="0"/>
    <n v="9.6612903225806406"/>
    <n v="28.983870967741922"/>
    <n v="0"/>
    <n v="0"/>
    <n v="86.951612903225765"/>
    <n v="18"/>
    <n v="0"/>
    <n v="0"/>
    <n v="5"/>
    <n v="0"/>
    <n v="5"/>
    <n v="0"/>
    <n v="0"/>
    <n v="0"/>
    <n v="2"/>
    <n v="6"/>
    <n v="0"/>
    <n v="0"/>
    <n v="18"/>
    <x v="1"/>
    <s v="Decisión del directorio/propietarios de la empresa"/>
    <m/>
    <x v="1"/>
    <m/>
    <m/>
    <x v="0"/>
    <m/>
    <m/>
    <x v="0"/>
    <m/>
    <m/>
    <x v="0"/>
    <m/>
    <m/>
    <x v="0"/>
    <m/>
    <m/>
    <m/>
    <m/>
    <m/>
    <m/>
    <m/>
    <m/>
    <m/>
    <m/>
    <m/>
    <m/>
    <m/>
    <m/>
    <m/>
    <m/>
    <m/>
    <m/>
    <m/>
    <m/>
    <m/>
    <m/>
    <m/>
    <m/>
    <m/>
    <m/>
    <m/>
    <m/>
    <m/>
    <m/>
    <m/>
    <m/>
    <m/>
    <m/>
    <m/>
    <m/>
    <m/>
    <m/>
    <m/>
    <m/>
    <m/>
    <m/>
    <m/>
    <m/>
    <m/>
    <m/>
    <m/>
    <m/>
    <m/>
    <m/>
    <x v="1"/>
    <x v="0"/>
    <x v="0"/>
    <x v="1"/>
    <x v="0"/>
    <x v="1"/>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0"/>
    <x v="0"/>
    <x v="2"/>
    <x v="1"/>
    <x v="0"/>
    <s v="Ninguna"/>
    <m/>
    <m/>
    <m/>
    <m/>
    <m/>
    <m/>
    <x v="0"/>
    <m/>
    <m/>
    <x v="1"/>
    <s v="Transformación de competencia"/>
    <m/>
    <m/>
    <x v="1"/>
    <x v="1"/>
    <x v="0"/>
    <x v="1"/>
    <x v="1"/>
    <x v="0"/>
    <m/>
    <m/>
    <x v="2"/>
    <s v="Poco probable"/>
    <s v="Poco probable"/>
    <s v="Poco probable"/>
    <s v="Probable"/>
    <s v="Muy probable"/>
    <x v="0"/>
    <s v="ATENCIÓN EN MOSTRADOR Y TOMA DE PEDIDOS"/>
    <n v="5246"/>
    <n v="1"/>
    <n v="1"/>
    <n v="1"/>
    <n v="1"/>
    <n v="1"/>
    <s v="CAJERO COBRADOR"/>
    <n v="5230"/>
    <n v="1"/>
    <n v="1"/>
    <n v="1"/>
    <n v="1"/>
    <n v="1"/>
    <s v="Mozo"/>
    <n v="5131"/>
    <n v="2"/>
    <n v="0"/>
    <n v="0"/>
    <n v="0"/>
    <n v="0"/>
    <m/>
    <m/>
    <m/>
    <m/>
    <m/>
    <m/>
    <m/>
    <m/>
    <m/>
    <m/>
    <m/>
    <m/>
    <m/>
    <m/>
    <x v="0"/>
    <m/>
    <m/>
    <m/>
    <m/>
    <m/>
    <m/>
    <m/>
    <m/>
    <m/>
    <x v="0"/>
    <x v="0"/>
    <x v="0"/>
    <x v="1"/>
    <x v="1"/>
    <x v="1"/>
    <x v="0"/>
    <x v="0"/>
    <m/>
    <x v="0"/>
    <s v="UTILIZACIÓN DE HORNOS INTELIGENTES"/>
    <s v="Operación y mantenimiento de maquinarias de industrias alimentarias"/>
    <s v="ELABORADOR DE MINUTAS"/>
    <n v="9411"/>
    <s v="MANEJO AVANZADO DE MAQUINAS DE PRODUCCIÓN"/>
    <s v="Operación y mantenimiento de maquinarias industriales"/>
    <s v="ELABORADORES DE MINUTAS Y EMPANADAS"/>
    <n v="9411"/>
    <m/>
    <m/>
    <m/>
    <m/>
    <m/>
    <m/>
    <m/>
    <m/>
    <m/>
    <m/>
    <m/>
    <m/>
    <m/>
    <m/>
    <m/>
    <m/>
    <s v="Si"/>
    <s v="No"/>
    <m/>
    <m/>
    <m/>
    <m/>
    <x v="0"/>
    <s v="Importante"/>
    <s v="Importante"/>
    <s v="Importante"/>
    <s v="Importante"/>
    <s v="Importante"/>
    <s v="Muy importante"/>
    <s v="Muy importante"/>
    <s v="Ninguna"/>
    <m/>
    <x v="0"/>
    <x v="1"/>
    <x v="0"/>
    <x v="0"/>
    <x v="0"/>
    <x v="0"/>
    <x v="0"/>
    <x v="0"/>
    <x v="0"/>
    <x v="0"/>
    <x v="0"/>
    <x v="0"/>
    <m/>
    <s v="Gerente / Directivo"/>
    <m/>
    <n v="11"/>
    <n v="1"/>
    <s v="Completo"/>
    <m/>
    <m/>
    <m/>
    <m/>
    <m/>
    <m/>
    <m/>
    <s v="11 a 30 personas ocupadas"/>
    <s v="11 a 30 personas ocupadas"/>
    <x v="0"/>
    <s v="Restaurantes y hoteles"/>
    <x v="0"/>
    <x v="0"/>
    <x v="0"/>
    <x v="0"/>
    <x v="0"/>
    <x v="0"/>
    <x v="0"/>
    <x v="0"/>
    <x v="0"/>
    <x v="0"/>
    <x v="1"/>
    <x v="0"/>
    <x v="0"/>
    <x v="1"/>
    <x v="0"/>
    <x v="0"/>
    <x v="0"/>
    <x v="0"/>
    <x v="0"/>
    <x v="1"/>
    <x v="0"/>
    <x v="1"/>
    <x v="0"/>
    <x v="0"/>
    <x v="0"/>
    <x v="0"/>
    <x v="1"/>
    <s v="USO Y REPARACIÓN DE MAQUINARIAS, HERRAMIENTAS Y EQUIPOS"/>
    <s v="USO Y REPARACIÓN DE MAQUINARIAS, HERRAMIENTAS Y EQUIPOS"/>
    <m/>
    <m/>
    <m/>
    <m/>
    <s v="USO Y REPARACIÓN DE MAQUINARIAS, HERRAMIENTAS Y EQUIPOS"/>
    <s v="USO Y REPARACIÓN DE MAQUINARIAS, HERRAMIENTAS Y EQUIPOS"/>
    <m/>
    <m/>
    <m/>
    <m/>
    <n v="4.8306451612903203"/>
    <x v="0"/>
    <x v="0"/>
    <x v="0"/>
    <x v="0"/>
    <x v="0"/>
    <s v="Total"/>
  </r>
  <r>
    <n v="183269"/>
    <x v="0"/>
    <x v="1"/>
    <s v="Itauguá"/>
    <n v="85490"/>
    <s v="SERVICIO DE ENSEÑANZA DE INFORMATICA DE CORTA DURACION"/>
    <s v="Servicio"/>
    <s v="Servicios a los hogares"/>
    <s v="Pequeñas (11 a 30 personas ocupadas)"/>
    <n v="20062024"/>
    <n v="20"/>
    <s v="Junio"/>
    <s v="Año Resultado Final"/>
    <n v="14"/>
    <n v="50"/>
    <n v="22072024"/>
    <n v="22"/>
    <s v="Julio"/>
    <s v="Año Resultado Final"/>
    <n v="2002"/>
    <n v="21"/>
    <x v="2"/>
    <s v="ENSEÑANZA DE CURSOS DE OPERADOR DE COMPUTADORAS"/>
    <s v="Otros tipos de enseñanza n.c.p."/>
    <s v="Único"/>
    <x v="0"/>
    <m/>
    <m/>
    <n v="13"/>
    <n v="13"/>
    <n v="6"/>
    <n v="7"/>
    <n v="28.983870967741922"/>
    <n v="33.814516129032242"/>
    <n v="0"/>
    <n v="0"/>
    <n v="0"/>
    <n v="0"/>
    <n v="43.475806451612883"/>
    <n v="0"/>
    <n v="4.8306451612903203"/>
    <n v="4.8306451612903203"/>
    <n v="0"/>
    <n v="4.8306451612903203"/>
    <n v="4.8306451612903203"/>
    <n v="0"/>
    <n v="62.798387096774164"/>
    <n v="13"/>
    <n v="0"/>
    <n v="0"/>
    <n v="0"/>
    <n v="0"/>
    <n v="9"/>
    <n v="0"/>
    <n v="1"/>
    <n v="1"/>
    <n v="0"/>
    <n v="1"/>
    <n v="1"/>
    <n v="0"/>
    <n v="13"/>
    <x v="0"/>
    <m/>
    <m/>
    <x v="1"/>
    <m/>
    <m/>
    <x v="0"/>
    <m/>
    <m/>
    <x v="0"/>
    <m/>
    <m/>
    <x v="0"/>
    <m/>
    <m/>
    <x v="0"/>
    <m/>
    <m/>
    <m/>
    <m/>
    <m/>
    <m/>
    <m/>
    <m/>
    <m/>
    <m/>
    <m/>
    <m/>
    <m/>
    <m/>
    <m/>
    <m/>
    <m/>
    <m/>
    <m/>
    <m/>
    <m/>
    <m/>
    <m/>
    <m/>
    <m/>
    <m/>
    <m/>
    <m/>
    <m/>
    <m/>
    <m/>
    <m/>
    <m/>
    <m/>
    <m/>
    <m/>
    <m/>
    <m/>
    <m/>
    <m/>
    <m/>
    <m/>
    <m/>
    <m/>
    <m/>
    <m/>
    <m/>
    <m/>
    <m/>
    <m/>
    <x v="0"/>
    <x v="0"/>
    <x v="1"/>
    <x v="0"/>
    <x v="0"/>
    <x v="0"/>
    <x v="0"/>
    <x v="1"/>
    <x v="0"/>
    <x v="0"/>
    <x v="0"/>
    <x v="1"/>
    <x v="0"/>
    <m/>
    <m/>
    <m/>
    <s v="Redes sociales de la empresa (Facebook, Twitter, Instagram, etc)"/>
    <m/>
    <m/>
    <s v="Recomendaciones de trabajadores de la empresa u otros actores"/>
    <m/>
    <m/>
    <m/>
    <s v="Contactos personales del empleador"/>
    <s v="Banco de currículos de la empresa"/>
    <m/>
    <m/>
    <x v="0"/>
    <x v="0"/>
    <x v="0"/>
    <x v="1"/>
    <x v="0"/>
    <x v="1"/>
    <x v="0"/>
    <x v="2"/>
    <x v="1"/>
    <x v="2"/>
    <s v="Ninguna"/>
    <m/>
    <m/>
    <m/>
    <m/>
    <m/>
    <m/>
    <x v="1"/>
    <m/>
    <m/>
    <x v="1"/>
    <m/>
    <m/>
    <m/>
    <x v="1"/>
    <x v="1"/>
    <x v="1"/>
    <x v="1"/>
    <x v="1"/>
    <x v="1"/>
    <m/>
    <m/>
    <x v="2"/>
    <s v="Poco probable"/>
    <s v="Poco probable"/>
    <s v="Poco probable"/>
    <s v="Poco probable"/>
    <s v="Probable"/>
    <x v="0"/>
    <s v="encargada de rrhh"/>
    <n v="2423"/>
    <n v="0"/>
    <n v="0"/>
    <n v="1"/>
    <n v="0"/>
    <n v="0"/>
    <s v="auxiliar administrativo"/>
    <n v="4419"/>
    <n v="0"/>
    <n v="0"/>
    <n v="1"/>
    <n v="0"/>
    <n v="0"/>
    <s v="encargado de redes sociales"/>
    <n v="3339"/>
    <n v="0"/>
    <n v="1"/>
    <n v="0"/>
    <n v="0"/>
    <n v="0"/>
    <m/>
    <m/>
    <m/>
    <m/>
    <m/>
    <m/>
    <m/>
    <m/>
    <m/>
    <m/>
    <m/>
    <m/>
    <m/>
    <m/>
    <x v="0"/>
    <m/>
    <m/>
    <m/>
    <m/>
    <m/>
    <m/>
    <m/>
    <m/>
    <m/>
    <x v="0"/>
    <x v="0"/>
    <x v="0"/>
    <x v="0"/>
    <x v="1"/>
    <x v="1"/>
    <x v="0"/>
    <x v="0"/>
    <m/>
    <x v="0"/>
    <s v="MEJORA DE HABILIDADES DE VENTAS"/>
    <s v="Técnicas de ventas"/>
    <s v="VENDEDORA POR REDES"/>
    <n v="5244"/>
    <s v="EXCEL AVANZADO Y WORD"/>
    <s v="Operación básica de computadoras"/>
    <s v="SECRETARIA"/>
    <n v="4120"/>
    <m/>
    <m/>
    <m/>
    <m/>
    <m/>
    <m/>
    <m/>
    <m/>
    <m/>
    <m/>
    <m/>
    <m/>
    <m/>
    <m/>
    <m/>
    <m/>
    <s v="Si"/>
    <s v="No"/>
    <m/>
    <m/>
    <m/>
    <m/>
    <x v="0"/>
    <s v="Importante"/>
    <s v="Importante"/>
    <s v="Importante"/>
    <s v="Importante"/>
    <s v="Importante"/>
    <s v="Importante"/>
    <s v="Importante"/>
    <s v="Ninguna"/>
    <m/>
    <x v="2"/>
    <x v="2"/>
    <x v="0"/>
    <x v="1"/>
    <x v="2"/>
    <x v="2"/>
    <x v="0"/>
    <x v="1"/>
    <x v="0"/>
    <x v="0"/>
    <x v="0"/>
    <x v="0"/>
    <m/>
    <s v="Jefe / Encargado (no propietario)"/>
    <m/>
    <n v="8"/>
    <n v="6"/>
    <s v="Completo"/>
    <m/>
    <m/>
    <m/>
    <m/>
    <m/>
    <m/>
    <m/>
    <s v="11 a 30 personas ocupadas"/>
    <s v="11 a 30 personas ocupadas"/>
    <x v="0"/>
    <s v="Servicios a los hogares"/>
    <x v="0"/>
    <x v="0"/>
    <x v="0"/>
    <x v="0"/>
    <x v="0"/>
    <x v="0"/>
    <x v="0"/>
    <x v="0"/>
    <x v="0"/>
    <x v="0"/>
    <x v="0"/>
    <x v="1"/>
    <x v="1"/>
    <x v="0"/>
    <x v="0"/>
    <x v="0"/>
    <x v="0"/>
    <x v="0"/>
    <x v="0"/>
    <x v="1"/>
    <x v="0"/>
    <x v="0"/>
    <x v="1"/>
    <x v="0"/>
    <x v="0"/>
    <x v="0"/>
    <x v="0"/>
    <s v="VENTA"/>
    <s v="OFIMATICA"/>
    <m/>
    <m/>
    <m/>
    <m/>
    <s v="ADMINISTRACIÓN Y GESTIÓN"/>
    <s v="TIC"/>
    <m/>
    <m/>
    <m/>
    <m/>
    <n v="4.8306451612903203"/>
    <x v="0"/>
    <x v="0"/>
    <x v="1"/>
    <x v="0"/>
    <x v="0"/>
    <s v="Total"/>
  </r>
  <r>
    <n v="183273"/>
    <x v="0"/>
    <x v="1"/>
    <s v="Itauguá"/>
    <n v="64190"/>
    <s v="SERVICIO DE OTORGAMIENTOS  DE CREDITOS"/>
    <s v="Servicio"/>
    <s v="Intermediación financiera"/>
    <s v="Pequeñas (11 a 30 personas ocupadas)"/>
    <n v="20062024"/>
    <n v="20"/>
    <s v="Junio"/>
    <s v="Año Resultado Final"/>
    <n v="15"/>
    <n v="0"/>
    <n v="1072024"/>
    <n v="1"/>
    <s v="Julio"/>
    <s v="Año Resultado Final"/>
    <n v="2003"/>
    <n v="20"/>
    <x v="2"/>
    <s v="SERVICIOS DE AHORRO Y CREDITOS"/>
    <s v="Otros tipos de intermediación monetaria"/>
    <s v="Único"/>
    <x v="0"/>
    <m/>
    <m/>
    <n v="12"/>
    <n v="12"/>
    <n v="4"/>
    <n v="8"/>
    <n v="19.322580645161281"/>
    <n v="38.645161290322562"/>
    <n v="0"/>
    <n v="0"/>
    <n v="0"/>
    <n v="0"/>
    <n v="14.491935483870961"/>
    <n v="0"/>
    <n v="0"/>
    <n v="0"/>
    <n v="43.475806451612883"/>
    <n v="0"/>
    <n v="0"/>
    <n v="0"/>
    <n v="57.967741935483843"/>
    <n v="12"/>
    <n v="0"/>
    <n v="0"/>
    <n v="0"/>
    <n v="0"/>
    <n v="3"/>
    <n v="0"/>
    <n v="0"/>
    <n v="0"/>
    <n v="9"/>
    <n v="0"/>
    <n v="0"/>
    <n v="0"/>
    <n v="12"/>
    <x v="0"/>
    <m/>
    <m/>
    <x v="1"/>
    <m/>
    <m/>
    <x v="0"/>
    <m/>
    <m/>
    <x v="0"/>
    <m/>
    <m/>
    <x v="0"/>
    <m/>
    <m/>
    <x v="0"/>
    <m/>
    <m/>
    <m/>
    <m/>
    <m/>
    <m/>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1"/>
    <x v="0"/>
    <x v="0"/>
    <x v="2"/>
    <x v="0"/>
    <x v="1"/>
    <x v="1"/>
    <s v="Ninguna"/>
    <m/>
    <m/>
    <m/>
    <m/>
    <m/>
    <m/>
    <x v="0"/>
    <s v="Transformación de competencia"/>
    <m/>
    <x v="1"/>
    <m/>
    <m/>
    <m/>
    <x v="1"/>
    <x v="0"/>
    <x v="0"/>
    <x v="0"/>
    <x v="1"/>
    <x v="1"/>
    <m/>
    <m/>
    <x v="2"/>
    <s v="Probable"/>
    <s v="Poco probable"/>
    <s v="Poco probable"/>
    <s v="Poco probable"/>
    <s v="Muy probable"/>
    <x v="0"/>
    <s v="CAJERA DE COBRANZAS EN VENTANILLA"/>
    <n v="4211"/>
    <n v="2"/>
    <n v="0"/>
    <n v="0"/>
    <n v="0"/>
    <n v="0"/>
    <s v="OFICIAL DE COBRANZAS DE CREDITOS"/>
    <n v="4214"/>
    <n v="3"/>
    <n v="0"/>
    <n v="0"/>
    <n v="0"/>
    <n v="0"/>
    <m/>
    <m/>
    <m/>
    <m/>
    <m/>
    <m/>
    <m/>
    <m/>
    <m/>
    <m/>
    <m/>
    <m/>
    <m/>
    <m/>
    <m/>
    <m/>
    <m/>
    <m/>
    <m/>
    <m/>
    <m/>
    <x v="0"/>
    <m/>
    <m/>
    <m/>
    <m/>
    <m/>
    <m/>
    <m/>
    <m/>
    <m/>
    <x v="0"/>
    <x v="0"/>
    <x v="0"/>
    <x v="0"/>
    <x v="1"/>
    <x v="1"/>
    <x v="0"/>
    <x v="0"/>
    <m/>
    <x v="1"/>
    <m/>
    <m/>
    <m/>
    <m/>
    <m/>
    <m/>
    <m/>
    <m/>
    <m/>
    <m/>
    <m/>
    <m/>
    <m/>
    <m/>
    <m/>
    <m/>
    <m/>
    <m/>
    <m/>
    <m/>
    <m/>
    <m/>
    <m/>
    <m/>
    <m/>
    <m/>
    <m/>
    <m/>
    <m/>
    <m/>
    <x v="1"/>
    <s v="Muy importante"/>
    <s v="Muy importante"/>
    <s v="Importante"/>
    <s v="Muy importante"/>
    <s v="Importante"/>
    <s v="Importante"/>
    <s v="Importante"/>
    <s v="Ninguna"/>
    <m/>
    <x v="2"/>
    <x v="2"/>
    <x v="0"/>
    <x v="0"/>
    <x v="0"/>
    <x v="0"/>
    <x v="0"/>
    <x v="0"/>
    <x v="0"/>
    <x v="0"/>
    <x v="0"/>
    <x v="0"/>
    <m/>
    <s v="Jefe / Encargado (no propietario)"/>
    <m/>
    <n v="14"/>
    <n v="27"/>
    <s v="Completo"/>
    <m/>
    <m/>
    <m/>
    <m/>
    <m/>
    <m/>
    <m/>
    <s v="11 a 30 personas ocupadas"/>
    <s v="11 a 30 personas ocupadas"/>
    <x v="0"/>
    <s v="Intermediación financiera"/>
    <x v="0"/>
    <x v="0"/>
    <x v="0"/>
    <x v="0"/>
    <x v="0"/>
    <x v="0"/>
    <x v="0"/>
    <x v="0"/>
    <x v="0"/>
    <x v="0"/>
    <x v="1"/>
    <x v="0"/>
    <x v="1"/>
    <x v="0"/>
    <x v="0"/>
    <x v="0"/>
    <x v="0"/>
    <x v="0"/>
    <x v="0"/>
    <x v="1"/>
    <x v="0"/>
    <x v="1"/>
    <x v="0"/>
    <x v="0"/>
    <x v="0"/>
    <x v="0"/>
    <x v="0"/>
    <m/>
    <m/>
    <m/>
    <m/>
    <m/>
    <m/>
    <m/>
    <m/>
    <m/>
    <m/>
    <m/>
    <m/>
    <n v="4.8306451612903203"/>
    <x v="0"/>
    <x v="0"/>
    <x v="0"/>
    <x v="0"/>
    <x v="1"/>
    <s v="Total"/>
  </r>
  <r>
    <n v="183648"/>
    <x v="0"/>
    <x v="1"/>
    <s v="Lambaré"/>
    <n v="62010"/>
    <s v="SERVICIOS DE DESARROLLO DE SOFWARE"/>
    <s v="Servicio"/>
    <s v="Telecomunicaciones"/>
    <s v="Pequeñas (11 a 30 personas ocupadas)"/>
    <n v="11062024"/>
    <n v="11"/>
    <s v="Junio"/>
    <s v="Año Resultado Final"/>
    <n v="13"/>
    <n v="46"/>
    <n v="19072024"/>
    <n v="19"/>
    <s v="Julio"/>
    <s v="Año Resultado Final"/>
    <n v="1994"/>
    <n v="29"/>
    <x v="2"/>
    <s v="SERVICIOS DE DESARROLLO DE SOFWARE"/>
    <s v="Actividades de programación informática"/>
    <s v="Único"/>
    <x v="0"/>
    <m/>
    <m/>
    <n v="11"/>
    <n v="11"/>
    <n v="4"/>
    <n v="7"/>
    <n v="19.322580645161281"/>
    <n v="33.814516129032242"/>
    <n v="0"/>
    <n v="0"/>
    <n v="0"/>
    <n v="0"/>
    <n v="0"/>
    <n v="0"/>
    <n v="0"/>
    <n v="0"/>
    <n v="24.153225806451601"/>
    <n v="24.153225806451601"/>
    <n v="4.8306451612903203"/>
    <n v="0"/>
    <n v="53.137096774193523"/>
    <n v="11"/>
    <n v="0"/>
    <n v="0"/>
    <n v="0"/>
    <n v="0"/>
    <n v="0"/>
    <n v="0"/>
    <n v="0"/>
    <n v="0"/>
    <n v="5"/>
    <n v="5"/>
    <n v="1"/>
    <n v="0"/>
    <n v="11"/>
    <x v="0"/>
    <m/>
    <m/>
    <x v="1"/>
    <m/>
    <m/>
    <x v="1"/>
    <s v="Decisión del directorio/propietarios de la empresa"/>
    <m/>
    <x v="0"/>
    <m/>
    <m/>
    <x v="0"/>
    <m/>
    <m/>
    <x v="1"/>
    <m/>
    <n v="3511"/>
    <s v="SOPORTE INFORMÁTICO"/>
    <s v="Sí"/>
    <s v="No"/>
    <s v="No"/>
    <m/>
    <m/>
    <m/>
    <m/>
    <m/>
    <m/>
    <m/>
    <m/>
    <m/>
    <m/>
    <m/>
    <m/>
    <m/>
    <m/>
    <m/>
    <m/>
    <m/>
    <m/>
    <m/>
    <m/>
    <m/>
    <m/>
    <m/>
    <m/>
    <m/>
    <m/>
    <m/>
    <m/>
    <m/>
    <m/>
    <m/>
    <m/>
    <m/>
    <m/>
    <m/>
    <m/>
    <m/>
    <m/>
    <m/>
    <m/>
    <m/>
    <m/>
    <m/>
    <m/>
    <x v="0"/>
    <x v="0"/>
    <x v="0"/>
    <x v="0"/>
    <x v="1"/>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2"/>
    <x v="0"/>
    <x v="2"/>
    <s v="Ninguna"/>
    <m/>
    <m/>
    <m/>
    <m/>
    <m/>
    <m/>
    <x v="1"/>
    <m/>
    <m/>
    <x v="2"/>
    <m/>
    <m/>
    <m/>
    <x v="0"/>
    <x v="0"/>
    <x v="1"/>
    <x v="0"/>
    <x v="0"/>
    <x v="0"/>
    <m/>
    <m/>
    <x v="0"/>
    <s v="Muy probable"/>
    <s v="Poco probable"/>
    <s v="Poco probable"/>
    <s v="Poco probable"/>
    <s v="Muy probable"/>
    <x v="0"/>
    <s v="vendedor de salón"/>
    <n v="5223"/>
    <n v="5"/>
    <n v="5"/>
    <n v="5"/>
    <n v="5"/>
    <n v="5"/>
    <m/>
    <m/>
    <m/>
    <m/>
    <m/>
    <m/>
    <m/>
    <m/>
    <m/>
    <m/>
    <m/>
    <m/>
    <m/>
    <m/>
    <m/>
    <m/>
    <m/>
    <m/>
    <m/>
    <m/>
    <m/>
    <m/>
    <m/>
    <m/>
    <m/>
    <m/>
    <m/>
    <m/>
    <x v="0"/>
    <m/>
    <m/>
    <m/>
    <m/>
    <m/>
    <m/>
    <m/>
    <m/>
    <m/>
    <x v="0"/>
    <x v="0"/>
    <x v="0"/>
    <x v="0"/>
    <x v="1"/>
    <x v="1"/>
    <x v="0"/>
    <x v="0"/>
    <m/>
    <x v="0"/>
    <s v="SOPORTE CONOCIMIENTOS EN SISTEMAS Y RESOLUCIÓN DE PROBLEMAS"/>
    <s v="Redes y sistemas informáticos"/>
    <s v="SOPORTE TÉCNICO DE SOFTWARE"/>
    <n v="3511"/>
    <m/>
    <m/>
    <m/>
    <m/>
    <m/>
    <m/>
    <m/>
    <m/>
    <m/>
    <m/>
    <m/>
    <m/>
    <m/>
    <m/>
    <m/>
    <m/>
    <m/>
    <m/>
    <m/>
    <m/>
    <s v="No"/>
    <m/>
    <m/>
    <m/>
    <m/>
    <m/>
    <x v="3"/>
    <s v="Muy importante"/>
    <s v="Muy importante"/>
    <s v="Importante"/>
    <s v="Muy importante"/>
    <s v="Importante"/>
    <s v="Muy importante"/>
    <s v="Muy importante"/>
    <s v="Ninguna"/>
    <m/>
    <x v="0"/>
    <x v="2"/>
    <x v="0"/>
    <x v="0"/>
    <x v="0"/>
    <x v="0"/>
    <x v="1"/>
    <x v="1"/>
    <x v="1"/>
    <x v="1"/>
    <x v="1"/>
    <x v="0"/>
    <m/>
    <s v="Gerente / Directivo"/>
    <m/>
    <n v="8"/>
    <n v="2"/>
    <s v="Completo"/>
    <m/>
    <m/>
    <m/>
    <m/>
    <m/>
    <m/>
    <s v="SIN COMENTARIO"/>
    <s v="11 a 30 personas ocupadas"/>
    <s v="11 a 30 personas ocupadas"/>
    <x v="0"/>
    <s v="Telecomunicaciones"/>
    <x v="0"/>
    <x v="0"/>
    <x v="1"/>
    <x v="0"/>
    <x v="0"/>
    <x v="0"/>
    <x v="0"/>
    <x v="0"/>
    <x v="0"/>
    <x v="0"/>
    <x v="1"/>
    <x v="0"/>
    <x v="0"/>
    <x v="1"/>
    <x v="0"/>
    <x v="0"/>
    <x v="0"/>
    <x v="0"/>
    <x v="0"/>
    <x v="1"/>
    <x v="1"/>
    <x v="1"/>
    <x v="0"/>
    <x v="0"/>
    <x v="0"/>
    <x v="0"/>
    <x v="0"/>
    <s v="SOPORTE TÉCNICO Y REDES"/>
    <m/>
    <m/>
    <m/>
    <m/>
    <m/>
    <s v="TIC"/>
    <m/>
    <m/>
    <m/>
    <m/>
    <m/>
    <n v="4.8306451612903203"/>
    <x v="1"/>
    <x v="1"/>
    <x v="0"/>
    <x v="0"/>
    <x v="0"/>
    <s v="Total"/>
  </r>
  <r>
    <n v="183913"/>
    <x v="0"/>
    <x v="1"/>
    <s v="Lambaré"/>
    <n v="52210"/>
    <s v="SERVICIO DE VEHICULO GRUA.-"/>
    <s v="Servicio"/>
    <s v="Transporte"/>
    <s v="Micro (5 a 10 personas ocupadas)"/>
    <n v="9072024"/>
    <n v="9"/>
    <s v="Julio"/>
    <s v="Año Resultado Final"/>
    <n v="12"/>
    <n v="8"/>
    <n v="9072024"/>
    <n v="9"/>
    <s v="Julio"/>
    <s v="Año Resultado Final"/>
    <n v="2016"/>
    <n v="7"/>
    <x v="3"/>
    <s v="SERVICIO DE GRUAS"/>
    <s v="Actividades auxiliares al transporte terrestre"/>
    <s v="Único"/>
    <x v="0"/>
    <m/>
    <m/>
    <n v="16"/>
    <n v="16"/>
    <n v="13"/>
    <n v="3"/>
    <n v="62.798387096774164"/>
    <n v="14.491935483870961"/>
    <n v="0"/>
    <n v="0"/>
    <n v="0"/>
    <n v="0"/>
    <n v="24.153225806451601"/>
    <n v="9.6612903225806406"/>
    <n v="28.983870967741922"/>
    <n v="0"/>
    <n v="9.6612903225806406"/>
    <n v="4.8306451612903203"/>
    <n v="0"/>
    <n v="0"/>
    <n v="77.290322580645125"/>
    <n v="16"/>
    <n v="0"/>
    <n v="0"/>
    <n v="0"/>
    <n v="0"/>
    <n v="5"/>
    <n v="2"/>
    <n v="6"/>
    <n v="0"/>
    <n v="2"/>
    <n v="1"/>
    <n v="0"/>
    <n v="0"/>
    <n v="16"/>
    <x v="1"/>
    <s v="Decisión del directorio/propietarios de la empresa"/>
    <m/>
    <x v="1"/>
    <m/>
    <m/>
    <x v="1"/>
    <s v="Decisión del directorio/propietarios de la empresa"/>
    <m/>
    <x v="0"/>
    <m/>
    <m/>
    <x v="0"/>
    <m/>
    <m/>
    <x v="1"/>
    <m/>
    <n v="8343"/>
    <s v="CHOFER"/>
    <s v="Sí"/>
    <s v="No"/>
    <s v="Sí"/>
    <n v="4226"/>
    <s v="ATENCION AL CLIENTE"/>
    <s v="Sí"/>
    <s v="No"/>
    <s v="No"/>
    <m/>
    <m/>
    <m/>
    <m/>
    <m/>
    <m/>
    <m/>
    <m/>
    <m/>
    <m/>
    <m/>
    <m/>
    <m/>
    <m/>
    <m/>
    <m/>
    <m/>
    <m/>
    <m/>
    <m/>
    <m/>
    <m/>
    <m/>
    <m/>
    <m/>
    <m/>
    <m/>
    <m/>
    <m/>
    <m/>
    <m/>
    <m/>
    <m/>
    <m/>
    <m/>
    <m/>
    <m/>
    <m/>
    <m/>
    <x v="1"/>
    <x v="0"/>
    <x v="0"/>
    <x v="0"/>
    <x v="0"/>
    <x v="0"/>
    <x v="0"/>
    <x v="0"/>
    <x v="0"/>
    <x v="0"/>
    <x v="0"/>
    <x v="0"/>
    <x v="0"/>
    <m/>
    <m/>
    <m/>
    <s v="Redes sociales de la empresa (Facebook, Twitter, Instagram, etc)"/>
    <m/>
    <m/>
    <m/>
    <m/>
    <m/>
    <m/>
    <s v="Contactos personales del empleador"/>
    <m/>
    <m/>
    <m/>
    <x v="0"/>
    <x v="0"/>
    <x v="0"/>
    <x v="2"/>
    <x v="0"/>
    <x v="0"/>
    <x v="0"/>
    <x v="0"/>
    <x v="1"/>
    <x v="1"/>
    <s v="Ninguna"/>
    <m/>
    <m/>
    <m/>
    <m/>
    <m/>
    <m/>
    <x v="2"/>
    <m/>
    <m/>
    <x v="1"/>
    <m/>
    <m/>
    <m/>
    <x v="0"/>
    <x v="1"/>
    <x v="1"/>
    <x v="1"/>
    <x v="1"/>
    <x v="0"/>
    <m/>
    <m/>
    <x v="2"/>
    <s v="Poco probable"/>
    <s v="Poco probable"/>
    <s v="Poco probable"/>
    <s v="Poco probable"/>
    <s v="Probable"/>
    <x v="0"/>
    <s v="ATENCION AL CLIENTE"/>
    <n v="4226"/>
    <n v="2"/>
    <n v="2"/>
    <n v="2"/>
    <n v="2"/>
    <n v="2"/>
    <s v="chofer"/>
    <n v="8343"/>
    <n v="5"/>
    <n v="5"/>
    <n v="5"/>
    <n v="5"/>
    <n v="5"/>
    <m/>
    <m/>
    <m/>
    <m/>
    <m/>
    <m/>
    <m/>
    <m/>
    <m/>
    <m/>
    <m/>
    <m/>
    <m/>
    <m/>
    <m/>
    <m/>
    <m/>
    <m/>
    <m/>
    <m/>
    <m/>
    <x v="0"/>
    <m/>
    <m/>
    <m/>
    <m/>
    <m/>
    <m/>
    <m/>
    <m/>
    <m/>
    <x v="0"/>
    <x v="0"/>
    <x v="0"/>
    <x v="0"/>
    <x v="1"/>
    <x v="1"/>
    <x v="0"/>
    <x v="0"/>
    <m/>
    <x v="0"/>
    <s v="TÉCNICO ATENCION AL CLIENTE"/>
    <s v="Técnicas de recepción y atención al cliente"/>
    <s v="ATENCION AL CLIENTE"/>
    <n v="4226"/>
    <s v="TECNICO AUXILIAR EN CONTABILIDAD"/>
    <s v="Contabilidad básica"/>
    <s v="SECRETARIO AUXILIAR CONTABLE"/>
    <n v="4311"/>
    <m/>
    <m/>
    <m/>
    <m/>
    <m/>
    <m/>
    <m/>
    <m/>
    <m/>
    <m/>
    <m/>
    <m/>
    <m/>
    <m/>
    <m/>
    <m/>
    <s v="Si"/>
    <s v="No"/>
    <m/>
    <m/>
    <m/>
    <m/>
    <x v="1"/>
    <s v="Importante"/>
    <s v="Importante"/>
    <s v="Muy importante"/>
    <s v="Muy importante"/>
    <s v="Muy importante"/>
    <s v="Muy importante"/>
    <s v="Muy importante"/>
    <s v="Ninguna"/>
    <m/>
    <x v="2"/>
    <x v="1"/>
    <x v="1"/>
    <x v="1"/>
    <x v="0"/>
    <x v="0"/>
    <x v="1"/>
    <x v="1"/>
    <x v="0"/>
    <x v="0"/>
    <x v="0"/>
    <x v="0"/>
    <m/>
    <s v="Administrador/Contador"/>
    <m/>
    <n v="16"/>
    <n v="17"/>
    <s v="Completo"/>
    <m/>
    <m/>
    <m/>
    <m/>
    <m/>
    <m/>
    <m/>
    <s v="11 a 30 personas ocupadas"/>
    <s v="11 a 30 personas ocupadas"/>
    <x v="0"/>
    <s v="Transporte"/>
    <x v="0"/>
    <x v="0"/>
    <x v="0"/>
    <x v="1"/>
    <x v="0"/>
    <x v="0"/>
    <x v="0"/>
    <x v="1"/>
    <x v="0"/>
    <x v="0"/>
    <x v="1"/>
    <x v="0"/>
    <x v="1"/>
    <x v="0"/>
    <x v="0"/>
    <x v="0"/>
    <x v="1"/>
    <x v="0"/>
    <x v="0"/>
    <x v="1"/>
    <x v="0"/>
    <x v="0"/>
    <x v="0"/>
    <x v="0"/>
    <x v="0"/>
    <x v="0"/>
    <x v="0"/>
    <s v="ATENCIÓN AL CLIENTE, RECEPCIÓN"/>
    <s v="CONTABILIDAD Y AUDITORIA"/>
    <m/>
    <m/>
    <m/>
    <m/>
    <s v="ADMINISTRACIÓN Y GESTIÓN"/>
    <s v="ADMINISTRACIÓN Y GESTIÓN"/>
    <m/>
    <m/>
    <m/>
    <m/>
    <n v="4.8306451612903203"/>
    <x v="1"/>
    <x v="1"/>
    <x v="0"/>
    <x v="0"/>
    <x v="0"/>
    <s v="Total"/>
  </r>
  <r>
    <n v="184056"/>
    <x v="0"/>
    <x v="1"/>
    <s v="Lambaré"/>
    <n v="73100"/>
    <s v="ACTIVIDADES PUBLICITARIAS"/>
    <s v="Servicio"/>
    <s v="Servicios a las empresas"/>
    <s v="Pequeñas (11 a 30 personas ocupadas)"/>
    <n v="11062024"/>
    <n v="11"/>
    <s v="Junio"/>
    <s v="Año Resultado Final"/>
    <n v="16"/>
    <n v="21"/>
    <n v="11062024"/>
    <n v="11"/>
    <s v="Junio"/>
    <s v="Año Resultado Final"/>
    <n v="1995"/>
    <n v="28"/>
    <x v="2"/>
    <s v="ACTIVIDADES DE CREACION DE CARTELES PARA PUNTOS DE VENTAS"/>
    <s v="Actividades publicitarias"/>
    <s v="Único"/>
    <x v="0"/>
    <m/>
    <m/>
    <n v="23"/>
    <n v="23"/>
    <n v="21"/>
    <n v="2"/>
    <n v="101.44354838709673"/>
    <n v="9.6612903225806406"/>
    <n v="0"/>
    <n v="0"/>
    <n v="0"/>
    <n v="0"/>
    <n v="86.951612903225765"/>
    <n v="0"/>
    <n v="0"/>
    <n v="0"/>
    <n v="19.322580645161281"/>
    <n v="4.8306451612903203"/>
    <n v="0"/>
    <n v="0"/>
    <n v="111.10483870967737"/>
    <n v="23"/>
    <n v="0"/>
    <n v="0"/>
    <n v="0"/>
    <n v="0"/>
    <n v="18"/>
    <n v="0"/>
    <n v="0"/>
    <n v="0"/>
    <n v="4"/>
    <n v="1"/>
    <n v="0"/>
    <n v="0"/>
    <n v="23"/>
    <x v="1"/>
    <s v="Decisión del directorio/propietarios de la empresa"/>
    <m/>
    <x v="1"/>
    <m/>
    <m/>
    <x v="0"/>
    <m/>
    <m/>
    <x v="0"/>
    <m/>
    <m/>
    <x v="0"/>
    <m/>
    <m/>
    <x v="0"/>
    <m/>
    <m/>
    <m/>
    <m/>
    <m/>
    <m/>
    <m/>
    <m/>
    <m/>
    <m/>
    <m/>
    <m/>
    <m/>
    <m/>
    <m/>
    <m/>
    <m/>
    <m/>
    <m/>
    <m/>
    <m/>
    <m/>
    <m/>
    <m/>
    <m/>
    <m/>
    <m/>
    <m/>
    <m/>
    <m/>
    <m/>
    <m/>
    <m/>
    <m/>
    <m/>
    <m/>
    <m/>
    <m/>
    <m/>
    <m/>
    <m/>
    <m/>
    <m/>
    <m/>
    <m/>
    <m/>
    <m/>
    <m/>
    <m/>
    <m/>
    <x v="0"/>
    <x v="0"/>
    <x v="0"/>
    <x v="0"/>
    <x v="0"/>
    <x v="1"/>
    <x v="0"/>
    <x v="1"/>
    <x v="1"/>
    <x v="0"/>
    <x v="0"/>
    <x v="0"/>
    <x v="0"/>
    <m/>
    <m/>
    <m/>
    <m/>
    <m/>
    <m/>
    <s v="Recomendaciones de trabajadores de la empresa u otros actores"/>
    <m/>
    <m/>
    <m/>
    <s v="Contactos personales del empleador"/>
    <m/>
    <m/>
    <m/>
    <x v="0"/>
    <x v="0"/>
    <x v="0"/>
    <x v="0"/>
    <x v="0"/>
    <x v="2"/>
    <x v="0"/>
    <x v="0"/>
    <x v="1"/>
    <x v="0"/>
    <s v="Ninguna"/>
    <m/>
    <m/>
    <m/>
    <m/>
    <s v="Transformación de competencia"/>
    <m/>
    <x v="1"/>
    <m/>
    <m/>
    <x v="1"/>
    <s v="Transformación de competencia"/>
    <m/>
    <m/>
    <x v="1"/>
    <x v="0"/>
    <x v="1"/>
    <x v="0"/>
    <x v="0"/>
    <x v="0"/>
    <m/>
    <m/>
    <x v="0"/>
    <s v="Poco probable"/>
    <s v="Poco probable"/>
    <s v="Probable"/>
    <s v="Probable"/>
    <s v="Probable"/>
    <x v="0"/>
    <s v="operador de maquinaria en carteleria"/>
    <n v="7322"/>
    <n v="0"/>
    <n v="1"/>
    <n v="0"/>
    <n v="0"/>
    <n v="0"/>
    <m/>
    <m/>
    <m/>
    <m/>
    <m/>
    <m/>
    <m/>
    <m/>
    <m/>
    <m/>
    <m/>
    <m/>
    <m/>
    <m/>
    <m/>
    <m/>
    <m/>
    <m/>
    <m/>
    <m/>
    <m/>
    <m/>
    <m/>
    <m/>
    <m/>
    <m/>
    <m/>
    <m/>
    <x v="1"/>
    <m/>
    <s v="Todo nuestro personal es plenamente competente, no se necesita capacitación"/>
    <m/>
    <m/>
    <m/>
    <s v="La capacitación no es una prioridad para la empresa"/>
    <s v="Muchos trabajadores son temporales y puede que no permanezcan en nuestra empresa"/>
    <m/>
    <m/>
    <x v="1"/>
    <x v="1"/>
    <x v="1"/>
    <x v="1"/>
    <x v="0"/>
    <x v="0"/>
    <x v="0"/>
    <x v="0"/>
    <m/>
    <x v="2"/>
    <m/>
    <m/>
    <m/>
    <m/>
    <m/>
    <m/>
    <m/>
    <m/>
    <m/>
    <m/>
    <m/>
    <m/>
    <m/>
    <m/>
    <m/>
    <m/>
    <m/>
    <m/>
    <m/>
    <m/>
    <m/>
    <m/>
    <m/>
    <m/>
    <m/>
    <m/>
    <m/>
    <m/>
    <m/>
    <m/>
    <x v="2"/>
    <s v="Importante"/>
    <s v="Importante"/>
    <s v="Importante"/>
    <s v="Poco importante"/>
    <s v="Poco importante"/>
    <s v="Muy importante"/>
    <s v="Importante"/>
    <s v="Ninguna"/>
    <m/>
    <x v="0"/>
    <x v="1"/>
    <x v="1"/>
    <x v="0"/>
    <x v="0"/>
    <x v="2"/>
    <x v="0"/>
    <x v="1"/>
    <x v="0"/>
    <x v="0"/>
    <x v="0"/>
    <x v="0"/>
    <m/>
    <s v="Gerente / Directivo"/>
    <m/>
    <n v="17"/>
    <n v="0"/>
    <s v="Completo"/>
    <m/>
    <m/>
    <m/>
    <m/>
    <m/>
    <m/>
    <m/>
    <s v="11 a 30 personas ocupadas"/>
    <s v="11 a 30 personas ocupadas"/>
    <x v="0"/>
    <s v="Servicios a las empresas"/>
    <x v="0"/>
    <x v="0"/>
    <x v="0"/>
    <x v="0"/>
    <x v="0"/>
    <x v="0"/>
    <x v="0"/>
    <x v="0"/>
    <x v="0"/>
    <x v="0"/>
    <x v="1"/>
    <x v="0"/>
    <x v="0"/>
    <x v="0"/>
    <x v="0"/>
    <x v="1"/>
    <x v="0"/>
    <x v="0"/>
    <x v="0"/>
    <x v="1"/>
    <x v="0"/>
    <x v="1"/>
    <x v="0"/>
    <x v="0"/>
    <x v="0"/>
    <x v="0"/>
    <x v="0"/>
    <m/>
    <m/>
    <m/>
    <m/>
    <m/>
    <m/>
    <m/>
    <m/>
    <m/>
    <m/>
    <m/>
    <m/>
    <n v="4.8306451612903203"/>
    <x v="0"/>
    <x v="0"/>
    <x v="0"/>
    <x v="1"/>
    <x v="2"/>
    <s v="Total"/>
  </r>
  <r>
    <n v="184263"/>
    <x v="0"/>
    <x v="1"/>
    <s v="Lambaré"/>
    <n v="14101"/>
    <s v="CONFECCION DE PRENDAS DE VESTIR EXTERIOR"/>
    <s v="Industria"/>
    <s v="Manufactura"/>
    <s v="Medianas (31 a 50 personas ocupadas)"/>
    <n v="11062024"/>
    <n v="11"/>
    <s v="Junio"/>
    <s v="Año Resultado Final"/>
    <n v="9"/>
    <n v="19"/>
    <n v="29082024"/>
    <n v="29"/>
    <s v="Agosto"/>
    <s v="Año Resultado Final"/>
    <n v="2019"/>
    <n v="4"/>
    <x v="3"/>
    <s v="CONFECION DE PRENDAS DE VESTIR EXTERIOR"/>
    <s v="Confección de prendas de vestir exterior, excepto prendas de cuero y piel"/>
    <s v="Oficina administrativa"/>
    <x v="1"/>
    <n v="3"/>
    <n v="3"/>
    <n v="90"/>
    <n v="90"/>
    <n v="39"/>
    <n v="51"/>
    <n v="105.4444444444443"/>
    <n v="137.88888888888872"/>
    <n v="0"/>
    <n v="0"/>
    <n v="27.037037037037003"/>
    <n v="40.5555555555555"/>
    <n v="116.25925925925911"/>
    <n v="27.037037037037003"/>
    <n v="5.4074074074074003"/>
    <n v="5.4074074074074003"/>
    <n v="10.814814814814801"/>
    <n v="8.1111111111111001"/>
    <n v="0"/>
    <n v="2.7037037037037002"/>
    <n v="243.333333333333"/>
    <n v="90"/>
    <n v="0"/>
    <n v="0"/>
    <n v="10"/>
    <n v="15"/>
    <n v="43"/>
    <n v="10"/>
    <n v="2"/>
    <n v="2"/>
    <n v="4"/>
    <n v="3"/>
    <n v="0"/>
    <n v="1"/>
    <n v="90"/>
    <x v="1"/>
    <s v="Decisión del directorio/propietarios de la empresa"/>
    <m/>
    <x v="0"/>
    <s v="Convenios con organizaciones privadas y/o ONG"/>
    <m/>
    <x v="0"/>
    <m/>
    <m/>
    <x v="0"/>
    <m/>
    <m/>
    <x v="0"/>
    <m/>
    <m/>
    <x v="1"/>
    <m/>
    <n v="7533"/>
    <s v="COSTURERA/O"/>
    <s v="Sí"/>
    <s v="Sí"/>
    <s v="No"/>
    <m/>
    <m/>
    <m/>
    <m/>
    <m/>
    <m/>
    <m/>
    <m/>
    <m/>
    <s v="Candidatos sin capacitación o habilidades técnicas necesarios"/>
    <m/>
    <m/>
    <m/>
    <s v="Candidatos que no aceptaron las condiciones laborales ofrecidas (ubicación, horario, remuneración)"/>
    <m/>
    <m/>
    <m/>
    <m/>
    <m/>
    <m/>
    <m/>
    <m/>
    <m/>
    <m/>
    <m/>
    <m/>
    <m/>
    <m/>
    <m/>
    <m/>
    <m/>
    <m/>
    <m/>
    <m/>
    <m/>
    <s v="Reasignar / redefinir los puestos de trabajo existentes"/>
    <m/>
    <m/>
    <s v="Incorporar trabajadores temporales a través de agencias"/>
    <m/>
    <m/>
    <m/>
    <m/>
    <m/>
    <x v="0"/>
    <x v="0"/>
    <x v="0"/>
    <x v="0"/>
    <x v="0"/>
    <x v="0"/>
    <x v="0"/>
    <x v="0"/>
    <x v="1"/>
    <x v="0"/>
    <x v="1"/>
    <x v="1"/>
    <x v="0"/>
    <m/>
    <m/>
    <s v="Plataforma web privada gratuita (Bolsas de trabajo) (excluyendo redes sociales)"/>
    <m/>
    <m/>
    <s v="Redes de profesionales o egresados"/>
    <s v="Recomendaciones de trabajadores de la empresa u otros actores"/>
    <m/>
    <m/>
    <m/>
    <m/>
    <s v="Banco de currículos de la empresa"/>
    <m/>
    <m/>
    <x v="0"/>
    <x v="0"/>
    <x v="0"/>
    <x v="1"/>
    <x v="0"/>
    <x v="1"/>
    <x v="0"/>
    <x v="0"/>
    <x v="0"/>
    <x v="1"/>
    <s v="Si utiliza actualmente"/>
    <s v="PROGRA GERBER PARA IMPRESION Y CORTE"/>
    <m/>
    <m/>
    <m/>
    <m/>
    <m/>
    <x v="1"/>
    <m/>
    <m/>
    <x v="2"/>
    <m/>
    <m/>
    <m/>
    <x v="0"/>
    <x v="1"/>
    <x v="1"/>
    <x v="0"/>
    <x v="0"/>
    <x v="0"/>
    <m/>
    <m/>
    <x v="2"/>
    <s v="Probable"/>
    <s v="Probable"/>
    <s v="Poco probable"/>
    <s v="Probable"/>
    <s v="Probable"/>
    <x v="0"/>
    <s v="costurera/o"/>
    <n v="7533"/>
    <n v="5"/>
    <n v="10"/>
    <n v="10"/>
    <n v="5"/>
    <n v="0"/>
    <m/>
    <m/>
    <m/>
    <m/>
    <m/>
    <m/>
    <m/>
    <m/>
    <m/>
    <m/>
    <m/>
    <m/>
    <m/>
    <m/>
    <m/>
    <m/>
    <m/>
    <m/>
    <m/>
    <m/>
    <m/>
    <m/>
    <m/>
    <m/>
    <m/>
    <m/>
    <m/>
    <m/>
    <x v="0"/>
    <m/>
    <m/>
    <m/>
    <m/>
    <m/>
    <m/>
    <m/>
    <m/>
    <m/>
    <x v="0"/>
    <x v="0"/>
    <x v="0"/>
    <x v="0"/>
    <x v="0"/>
    <x v="1"/>
    <x v="0"/>
    <x v="0"/>
    <m/>
    <x v="1"/>
    <m/>
    <m/>
    <m/>
    <m/>
    <m/>
    <m/>
    <m/>
    <m/>
    <m/>
    <m/>
    <m/>
    <m/>
    <m/>
    <m/>
    <m/>
    <m/>
    <m/>
    <m/>
    <m/>
    <m/>
    <m/>
    <m/>
    <m/>
    <m/>
    <m/>
    <m/>
    <m/>
    <m/>
    <m/>
    <m/>
    <x v="0"/>
    <s v="Muy importante"/>
    <s v="Importante"/>
    <s v="Importante"/>
    <s v="Importante"/>
    <s v="Importante"/>
    <s v="Muy importante"/>
    <s v="Muy importante"/>
    <s v="Ninguna"/>
    <m/>
    <x v="0"/>
    <x v="1"/>
    <x v="0"/>
    <x v="1"/>
    <x v="1"/>
    <x v="0"/>
    <x v="1"/>
    <x v="1"/>
    <x v="0"/>
    <x v="1"/>
    <x v="0"/>
    <x v="0"/>
    <m/>
    <s v="Jefe / Encargado (no propietario)"/>
    <m/>
    <n v="10"/>
    <n v="8"/>
    <s v="Completo"/>
    <m/>
    <m/>
    <m/>
    <m/>
    <m/>
    <m/>
    <s v="EL INFORMANTE ES JEFE DE RECURSOS HUMANOS Y DECLARO QUE EL NOMBRE COMERCIAL ES CONFECPAR S.A. SE REALIZO LA CORRECCION POR SUPERVISION"/>
    <s v="51 y más personas ocupadas"/>
    <s v="51 y más personas ocupadas"/>
    <x v="1"/>
    <s v="Manufactura"/>
    <x v="0"/>
    <x v="0"/>
    <x v="0"/>
    <x v="0"/>
    <x v="0"/>
    <x v="0"/>
    <x v="1"/>
    <x v="0"/>
    <x v="0"/>
    <x v="0"/>
    <x v="1"/>
    <x v="0"/>
    <x v="0"/>
    <x v="0"/>
    <x v="0"/>
    <x v="1"/>
    <x v="0"/>
    <x v="0"/>
    <x v="0"/>
    <x v="1"/>
    <x v="0"/>
    <x v="1"/>
    <x v="0"/>
    <x v="0"/>
    <x v="0"/>
    <x v="0"/>
    <x v="0"/>
    <m/>
    <m/>
    <m/>
    <m/>
    <m/>
    <m/>
    <m/>
    <m/>
    <m/>
    <m/>
    <m/>
    <m/>
    <n v="2.7037037037037002"/>
    <x v="1"/>
    <x v="2"/>
    <x v="0"/>
    <x v="0"/>
    <x v="1"/>
    <s v="Total"/>
  </r>
  <r>
    <n v="184388"/>
    <x v="0"/>
    <x v="1"/>
    <s v="Lambaré"/>
    <n v="69200"/>
    <s v="ESTUDIO CONTABLE"/>
    <s v="Servicio"/>
    <s v="Servicios a las empresas"/>
    <s v="Micro (5 a 10 personas ocupadas)"/>
    <n v="1072024"/>
    <n v="1"/>
    <s v="Julio"/>
    <s v="Año Resultado Final"/>
    <n v="8"/>
    <n v="28"/>
    <n v="1072024"/>
    <n v="1"/>
    <s v="Julio"/>
    <s v="Año Resultado Final"/>
    <n v="1989"/>
    <n v="34"/>
    <x v="1"/>
    <s v="SERVICIOS CONTABLES"/>
    <s v="Actividades de servicios de contabilidad, teneduría de libros, auditoría y asesoría fiscales"/>
    <s v="Único"/>
    <x v="0"/>
    <m/>
    <m/>
    <n v="5"/>
    <n v="5"/>
    <n v="2"/>
    <n v="3"/>
    <n v="6.7891891891891802"/>
    <n v="10.18378378378377"/>
    <n v="0"/>
    <n v="0"/>
    <n v="0"/>
    <n v="0"/>
    <n v="0"/>
    <n v="0"/>
    <n v="0"/>
    <n v="0"/>
    <n v="10.18378378378377"/>
    <n v="0"/>
    <n v="6.7891891891891802"/>
    <n v="0"/>
    <n v="16.972972972972951"/>
    <n v="5"/>
    <n v="0"/>
    <n v="0"/>
    <n v="0"/>
    <n v="0"/>
    <n v="0"/>
    <n v="0"/>
    <n v="0"/>
    <n v="0"/>
    <n v="3"/>
    <n v="0"/>
    <n v="2"/>
    <n v="0"/>
    <n v="5"/>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1"/>
    <x v="0"/>
    <x v="0"/>
    <x v="0"/>
    <x v="1"/>
    <x v="1"/>
    <x v="0"/>
    <x v="0"/>
    <x v="0"/>
    <x v="0"/>
    <m/>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2"/>
    <x v="0"/>
    <x v="0"/>
    <x v="1"/>
    <s v="Ninguna"/>
    <m/>
    <m/>
    <m/>
    <m/>
    <m/>
    <m/>
    <x v="1"/>
    <s v="Transformación de competencia"/>
    <m/>
    <x v="0"/>
    <m/>
    <m/>
    <m/>
    <x v="0"/>
    <x v="0"/>
    <x v="0"/>
    <x v="0"/>
    <x v="0"/>
    <x v="1"/>
    <m/>
    <m/>
    <x v="2"/>
    <s v="Poco probable"/>
    <s v="Poco probable"/>
    <s v="Poco probable"/>
    <s v="Poco probable"/>
    <s v="Probable"/>
    <x v="2"/>
    <m/>
    <m/>
    <m/>
    <m/>
    <m/>
    <m/>
    <m/>
    <m/>
    <m/>
    <m/>
    <m/>
    <m/>
    <m/>
    <m/>
    <m/>
    <m/>
    <m/>
    <m/>
    <m/>
    <m/>
    <m/>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0"/>
    <x v="0"/>
    <x v="0"/>
    <x v="0"/>
    <x v="0"/>
    <x v="0"/>
    <x v="1"/>
    <x v="0"/>
    <x v="0"/>
    <x v="0"/>
    <x v="0"/>
    <m/>
    <s v="Dueño o propietario"/>
    <m/>
    <n v="16"/>
    <n v="25"/>
    <s v="Completo"/>
    <m/>
    <m/>
    <m/>
    <m/>
    <m/>
    <m/>
    <m/>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0"/>
    <x v="0"/>
    <x v="1"/>
    <s v="Total"/>
  </r>
  <r>
    <n v="184572"/>
    <x v="0"/>
    <x v="1"/>
    <s v="Lambaré"/>
    <n v="10613"/>
    <s v="ACTIVIDADES DE PRODUCCION DE HARINA DE MAIZ"/>
    <s v="Industria"/>
    <s v="Manufactura"/>
    <s v="Grandes (con 51 o más personas ocupadas)"/>
    <n v="13062024"/>
    <n v="13"/>
    <s v="Junio"/>
    <s v="Año Resultado Final"/>
    <n v="15"/>
    <n v="32"/>
    <n v="19072024"/>
    <n v="19"/>
    <s v="Julio"/>
    <s v="Año Resultado Final"/>
    <n v="1997"/>
    <n v="26"/>
    <x v="2"/>
    <s v="ELABORACIÓN  DE PRODUCTOS ALIMENTICIO A BASE DE HARINA DE MAIZ (COMO, JET, PAPAS FRITAS, RECREO."/>
    <s v="Elaboración de otros productos alimenticios n.c.p."/>
    <s v="Único"/>
    <x v="0"/>
    <m/>
    <m/>
    <n v="120"/>
    <n v="120"/>
    <n v="90"/>
    <n v="30"/>
    <n v="243.333333333333"/>
    <n v="81.111111111111001"/>
    <n v="0"/>
    <n v="0"/>
    <n v="0"/>
    <n v="0"/>
    <n v="78.407407407407305"/>
    <n v="0"/>
    <n v="16.2222222222222"/>
    <n v="8.1111111111111001"/>
    <n v="108.14814814814801"/>
    <n v="108.14814814814801"/>
    <n v="5.4074074074074003"/>
    <n v="0"/>
    <n v="324.444444444444"/>
    <n v="120"/>
    <n v="0"/>
    <n v="0"/>
    <n v="0"/>
    <n v="0"/>
    <n v="29"/>
    <n v="0"/>
    <n v="6"/>
    <n v="3"/>
    <n v="40"/>
    <n v="40"/>
    <n v="2"/>
    <n v="0"/>
    <n v="120"/>
    <x v="1"/>
    <s v="Decisión del directorio/propietarios de la empresa"/>
    <m/>
    <x v="1"/>
    <m/>
    <m/>
    <x v="1"/>
    <s v="Decisión del directorio/propietarios de la empresa"/>
    <m/>
    <x v="0"/>
    <m/>
    <m/>
    <x v="0"/>
    <m/>
    <m/>
    <x v="1"/>
    <m/>
    <n v="9334"/>
    <s v="REPOSITORES EXTERNOS"/>
    <s v="Sí"/>
    <s v="Sí"/>
    <s v="Sí"/>
    <n v="8183"/>
    <s v="OPERARIOS DE PRODUCCIÓN DE ALIMENTOS EMPAQUETADORES"/>
    <s v="Sí"/>
    <s v="No"/>
    <s v="Sí"/>
    <n v="9333"/>
    <s v="AUXILIAR DE DEPOSITO"/>
    <s v="Sí"/>
    <s v="No"/>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m/>
    <m/>
    <m/>
    <m/>
    <m/>
    <m/>
    <m/>
    <m/>
    <m/>
    <m/>
    <m/>
    <m/>
    <m/>
    <m/>
    <s v="Aumentar los esfuerzos en el reclutamiento (más divulgación de la vacante, más bolsas de empleo)"/>
    <m/>
    <m/>
    <m/>
    <x v="1"/>
    <x v="1"/>
    <x v="0"/>
    <x v="0"/>
    <x v="0"/>
    <x v="0"/>
    <x v="0"/>
    <x v="1"/>
    <x v="1"/>
    <x v="0"/>
    <x v="0"/>
    <x v="0"/>
    <x v="0"/>
    <m/>
    <m/>
    <m/>
    <m/>
    <m/>
    <s v="Redes de profesionales o egresados"/>
    <s v="Recomendaciones de trabajadores de la empresa u otros actores"/>
    <s v="Contratación de empresas de reclutamiento"/>
    <m/>
    <m/>
    <m/>
    <s v="Banco de currículos de la empresa"/>
    <m/>
    <m/>
    <x v="0"/>
    <x v="0"/>
    <x v="0"/>
    <x v="1"/>
    <x v="0"/>
    <x v="1"/>
    <x v="0"/>
    <x v="0"/>
    <x v="1"/>
    <x v="1"/>
    <s v="Ninguna"/>
    <m/>
    <m/>
    <m/>
    <m/>
    <m/>
    <m/>
    <x v="1"/>
    <m/>
    <m/>
    <x v="1"/>
    <m/>
    <m/>
    <m/>
    <x v="1"/>
    <x v="1"/>
    <x v="1"/>
    <x v="1"/>
    <x v="1"/>
    <x v="1"/>
    <m/>
    <m/>
    <x v="2"/>
    <s v="Poco probable"/>
    <s v="Poco probable"/>
    <s v="Poco probable"/>
    <s v="Probable"/>
    <s v="Probable"/>
    <x v="1"/>
    <m/>
    <m/>
    <m/>
    <m/>
    <m/>
    <m/>
    <m/>
    <m/>
    <m/>
    <m/>
    <m/>
    <m/>
    <m/>
    <m/>
    <m/>
    <m/>
    <m/>
    <m/>
    <m/>
    <m/>
    <m/>
    <m/>
    <m/>
    <m/>
    <m/>
    <m/>
    <m/>
    <m/>
    <m/>
    <m/>
    <m/>
    <m/>
    <m/>
    <m/>
    <m/>
    <x v="0"/>
    <m/>
    <m/>
    <m/>
    <m/>
    <m/>
    <m/>
    <m/>
    <m/>
    <m/>
    <x v="0"/>
    <x v="0"/>
    <x v="0"/>
    <x v="0"/>
    <x v="1"/>
    <x v="1"/>
    <x v="0"/>
    <x v="0"/>
    <m/>
    <x v="0"/>
    <s v="SEGURIDAD INDUSTRIAL"/>
    <s v="Seguridad industrial y salud ocupacional"/>
    <s v="OPERARIO DE MAQUINAS EN AREA EL  DE PROCESAMIENTOS DE ALIMENTOS"/>
    <n v="8160"/>
    <s v="CAPACITACIÓN A REPOSITORES EXTERNOS"/>
    <s v="Repositores"/>
    <s v="REPOSITOR EXTERNO"/>
    <n v="9334"/>
    <s v="ERGONOMETRIA (COMO CARGAR, ALZAR PRODUCTOS PARA NO LASTIMARSE)"/>
    <s v="OTROS"/>
    <s v="CARGADOR DE PRODUCTOS (REPOSITORES)"/>
    <n v="9334"/>
    <s v="LOGÍSTICA EN DEPÓSITO"/>
    <s v="OTROS"/>
    <s v="ORDENADOR EN DEPOSITO"/>
    <n v="9333"/>
    <m/>
    <m/>
    <m/>
    <m/>
    <m/>
    <m/>
    <m/>
    <m/>
    <s v="Si"/>
    <s v="Si"/>
    <s v="Si"/>
    <s v="No"/>
    <m/>
    <m/>
    <x v="0"/>
    <s v="Muy importante"/>
    <s v="Importante"/>
    <s v="Importante"/>
    <s v="Importante"/>
    <s v="Importante"/>
    <s v="Importante"/>
    <s v="Muy importante"/>
    <s v="Ninguna"/>
    <m/>
    <x v="2"/>
    <x v="2"/>
    <x v="0"/>
    <x v="1"/>
    <x v="0"/>
    <x v="0"/>
    <x v="0"/>
    <x v="0"/>
    <x v="0"/>
    <x v="0"/>
    <x v="0"/>
    <x v="0"/>
    <m/>
    <s v="Jefe / Encargado (no propietario)"/>
    <m/>
    <n v="7"/>
    <n v="40"/>
    <s v="Completo"/>
    <m/>
    <m/>
    <m/>
    <m/>
    <m/>
    <m/>
    <m/>
    <s v="51 y más personas ocupadas"/>
    <s v="51 y más personas ocupadas"/>
    <x v="1"/>
    <s v="Manufactura"/>
    <x v="0"/>
    <x v="0"/>
    <x v="0"/>
    <x v="0"/>
    <x v="0"/>
    <x v="0"/>
    <x v="0"/>
    <x v="1"/>
    <x v="1"/>
    <x v="0"/>
    <x v="1"/>
    <x v="0"/>
    <x v="0"/>
    <x v="0"/>
    <x v="0"/>
    <x v="0"/>
    <x v="0"/>
    <x v="0"/>
    <x v="0"/>
    <x v="1"/>
    <x v="0"/>
    <x v="1"/>
    <x v="0"/>
    <x v="0"/>
    <x v="0"/>
    <x v="1"/>
    <x v="1"/>
    <s v="SALUD Y SEGURIDAD OCUPACIONAL"/>
    <s v="REPOSITOR"/>
    <s v="SALUD Y SEGURIDAD OCUPACIONAL"/>
    <s v="LOGISTICA Y GESTIÓN DE DEPOSITOS"/>
    <m/>
    <m/>
    <s v="SALUD Y SEGURIDAD OCUPACIONAL"/>
    <s v="ADMINISTRACIÓN Y GESTIÓN"/>
    <s v="SALUD Y SEGURIDAD OCUPACIONAL"/>
    <s v="ADMINISTRACIÓN Y GESTIÓN"/>
    <m/>
    <m/>
    <n v="2.7037037037037002"/>
    <x v="1"/>
    <x v="2"/>
    <x v="1"/>
    <x v="0"/>
    <x v="0"/>
    <s v="Total"/>
  </r>
  <r>
    <n v="184617"/>
    <x v="0"/>
    <x v="1"/>
    <s v="Lambaré"/>
    <n v="13120"/>
    <s v="FABRICACION DE TEJIDOS DE PUNTO DE ALGODON"/>
    <s v="Industria"/>
    <s v="Manufactura"/>
    <s v="Grandes (con 51 o más personas ocupadas)"/>
    <n v="13062024"/>
    <n v="13"/>
    <s v="Junio"/>
    <s v="Año Resultado Final"/>
    <n v="15"/>
    <n v="5"/>
    <n v="15072024"/>
    <n v="15"/>
    <s v="Julio"/>
    <s v="Año Resultado Final"/>
    <n v="2013"/>
    <n v="10"/>
    <x v="0"/>
    <s v="FABRICACIÓN DE TEJIDOS"/>
    <s v="Tejedura de productos textiles"/>
    <s v="Casa Matriz"/>
    <x v="1"/>
    <n v="5"/>
    <n v="5"/>
    <n v="307"/>
    <n v="307"/>
    <n v="208"/>
    <n v="99"/>
    <n v="208"/>
    <n v="99"/>
    <n v="0"/>
    <n v="0"/>
    <n v="30"/>
    <n v="9"/>
    <n v="196"/>
    <n v="50"/>
    <n v="0"/>
    <n v="0"/>
    <n v="12"/>
    <n v="10"/>
    <n v="0"/>
    <n v="0"/>
    <n v="307"/>
    <n v="307"/>
    <n v="0"/>
    <n v="0"/>
    <n v="30"/>
    <n v="9"/>
    <n v="196"/>
    <n v="50"/>
    <n v="0"/>
    <n v="0"/>
    <n v="12"/>
    <n v="10"/>
    <n v="0"/>
    <n v="0"/>
    <n v="307"/>
    <x v="1"/>
    <s v="Decisión del directorio/propietarios de la empresa"/>
    <m/>
    <x v="0"/>
    <s v="Decisión del directorio/propietarios de la empresa"/>
    <m/>
    <x v="0"/>
    <m/>
    <m/>
    <x v="1"/>
    <s v="Decisión del directorio/propietarios de la empresa"/>
    <m/>
    <x v="0"/>
    <m/>
    <m/>
    <x v="1"/>
    <m/>
    <n v="8151"/>
    <s v="OPERADOR DE MAQUINAS FABRIL"/>
    <s v="Sí"/>
    <s v="Sí"/>
    <s v="Sí"/>
    <n v="8154"/>
    <s v="OPERADOR DE MAQUINAS DE  TINTORERIA DE TELA"/>
    <s v="Sí"/>
    <s v="Sí"/>
    <s v="Sí"/>
    <n v="8153"/>
    <s v="COSTURERAS DE REMERAS Y ROPAS EN GENERAL"/>
    <s v="Sí"/>
    <s v="Sí"/>
    <s v="Candidatos sin capacitación o habilidades técnicas necesarios"/>
    <m/>
    <m/>
    <m/>
    <m/>
    <m/>
    <m/>
    <m/>
    <s v="Candidatos sin capacitación o habilidades técnicas necesarios"/>
    <m/>
    <m/>
    <m/>
    <m/>
    <m/>
    <m/>
    <m/>
    <s v="Candidatos sin capacitación o habilidades técnicas necesarios"/>
    <m/>
    <m/>
    <m/>
    <m/>
    <m/>
    <m/>
    <m/>
    <m/>
    <s v="Capacitar a los trabajadores actuales para que puedan cumplir funciones que estaban asignadas a esa vacante"/>
    <s v="Reasignar / redefinir los puestos de trabajo existentes"/>
    <s v="Utilizar tecnología o maquinaria para sustituir el trabajo de la vacante"/>
    <s v="Externalizar el trabajo por fuera de la empresa (outsourcing)"/>
    <m/>
    <m/>
    <m/>
    <m/>
    <m/>
    <m/>
    <x v="1"/>
    <x v="0"/>
    <x v="0"/>
    <x v="1"/>
    <x v="0"/>
    <x v="1"/>
    <x v="0"/>
    <x v="1"/>
    <x v="1"/>
    <x v="0"/>
    <x v="1"/>
    <x v="1"/>
    <x v="0"/>
    <m/>
    <m/>
    <m/>
    <m/>
    <s v="Servicio Público de Empleo del Ministerio de Trabajo"/>
    <s v="Redes de profesionales o egresados"/>
    <s v="Recomendaciones de trabajadores de la empresa u otros actores"/>
    <s v="Contratación de empresas de reclutamiento"/>
    <m/>
    <m/>
    <s v="Contactos personales del empleador"/>
    <m/>
    <m/>
    <m/>
    <x v="0"/>
    <x v="0"/>
    <x v="0"/>
    <x v="1"/>
    <x v="0"/>
    <x v="0"/>
    <x v="0"/>
    <x v="2"/>
    <x v="0"/>
    <x v="0"/>
    <s v="Ninguna"/>
    <m/>
    <m/>
    <m/>
    <m/>
    <m/>
    <m/>
    <x v="2"/>
    <m/>
    <m/>
    <x v="2"/>
    <s v="Transformación de competencia"/>
    <m/>
    <m/>
    <x v="0"/>
    <x v="1"/>
    <x v="0"/>
    <x v="1"/>
    <x v="1"/>
    <x v="1"/>
    <m/>
    <m/>
    <x v="3"/>
    <s v="Probable"/>
    <s v="Poco probable"/>
    <s v="Poco probable"/>
    <s v="Probable"/>
    <s v="Probable"/>
    <x v="0"/>
    <s v="Gerente de sucursal"/>
    <n v="1321"/>
    <n v="2"/>
    <n v="2"/>
    <n v="5"/>
    <n v="2"/>
    <n v="7"/>
    <s v="costurera en confeccion de prendas exterior"/>
    <n v="7533"/>
    <n v="10"/>
    <n v="20"/>
    <n v="26"/>
    <n v="26"/>
    <n v="30"/>
    <s v="vendedor de salon"/>
    <n v="5223"/>
    <n v="15"/>
    <n v="15"/>
    <n v="15"/>
    <n v="15"/>
    <n v="15"/>
    <m/>
    <m/>
    <m/>
    <m/>
    <m/>
    <m/>
    <m/>
    <m/>
    <m/>
    <m/>
    <m/>
    <m/>
    <m/>
    <m/>
    <x v="0"/>
    <m/>
    <m/>
    <m/>
    <m/>
    <m/>
    <m/>
    <m/>
    <m/>
    <m/>
    <x v="0"/>
    <x v="0"/>
    <x v="0"/>
    <x v="0"/>
    <x v="1"/>
    <x v="1"/>
    <x v="0"/>
    <x v="0"/>
    <m/>
    <x v="0"/>
    <s v="CAPACITACIÓN  RELACIONADAS A LA ELECTRICIDAD DE MAQUINARIAS"/>
    <s v="Electricidad"/>
    <s v="ELECTRICISTAS"/>
    <n v="7412"/>
    <s v="CONOCIMIENTOS DE PLOMERIA"/>
    <s v="Fontanería"/>
    <s v="PLOMERO"/>
    <n v="7126"/>
    <s v="MANEJO INFORMATICO DE PRODUCCIÓN DE PRENDAS"/>
    <s v="Operación básica de computadoras"/>
    <s v="ENCARGADO DE CONTROL  DE PRENDAS CONFECCIONADAS"/>
    <n v="3122"/>
    <m/>
    <m/>
    <m/>
    <m/>
    <m/>
    <m/>
    <m/>
    <m/>
    <m/>
    <m/>
    <m/>
    <m/>
    <s v="Si"/>
    <s v="Si"/>
    <s v="Si"/>
    <s v="No"/>
    <m/>
    <m/>
    <x v="1"/>
    <s v="Importante"/>
    <s v="Importante"/>
    <s v="Importante"/>
    <s v="Importante"/>
    <s v="Importante"/>
    <s v="Importante"/>
    <s v="Importante"/>
    <s v="Ninguna"/>
    <m/>
    <x v="0"/>
    <x v="2"/>
    <x v="0"/>
    <x v="0"/>
    <x v="0"/>
    <x v="2"/>
    <x v="1"/>
    <x v="0"/>
    <x v="0"/>
    <x v="0"/>
    <x v="0"/>
    <x v="0"/>
    <m/>
    <s v="Dueño o propietario"/>
    <m/>
    <n v="15"/>
    <n v="27"/>
    <s v="Completo"/>
    <m/>
    <m/>
    <m/>
    <m/>
    <m/>
    <m/>
    <m/>
    <s v="51 y más personas ocupadas"/>
    <s v="51 y más personas ocupadas"/>
    <x v="1"/>
    <s v="Manufactura"/>
    <x v="0"/>
    <x v="0"/>
    <x v="0"/>
    <x v="0"/>
    <x v="0"/>
    <x v="0"/>
    <x v="0"/>
    <x v="1"/>
    <x v="0"/>
    <x v="1"/>
    <x v="1"/>
    <x v="0"/>
    <x v="0"/>
    <x v="1"/>
    <x v="0"/>
    <x v="1"/>
    <x v="0"/>
    <x v="0"/>
    <x v="0"/>
    <x v="1"/>
    <x v="1"/>
    <x v="1"/>
    <x v="0"/>
    <x v="0"/>
    <x v="1"/>
    <x v="0"/>
    <x v="0"/>
    <s v="ELECTRICIDAD Y ELECTRONICA"/>
    <s v="CONSTRUCCIÓN"/>
    <s v="USO DE SISTEMAS Y SOFTWARE ESPECIALIZADOS"/>
    <m/>
    <m/>
    <m/>
    <s v="ELECTRICIDAD Y ELECTRONICA"/>
    <s v="CONSTRUCCIÓN"/>
    <s v="TIC"/>
    <m/>
    <m/>
    <m/>
    <n v="1"/>
    <x v="1"/>
    <x v="2"/>
    <x v="0"/>
    <x v="0"/>
    <x v="0"/>
    <s v="Total"/>
  </r>
  <r>
    <n v="184673"/>
    <x v="0"/>
    <x v="1"/>
    <s v="Lambaré"/>
    <n v="31001"/>
    <s v="FABRICACIÓN DE MUEBLES DE MADERA"/>
    <s v="Industria"/>
    <s v="Manufactura"/>
    <s v="Micro (5 a 10 personas ocupadas)"/>
    <n v="13062024"/>
    <n v="13"/>
    <s v="Junio"/>
    <s v="Año Resultado Final"/>
    <n v="16"/>
    <n v="29"/>
    <n v="9072024"/>
    <n v="9"/>
    <s v="Julio"/>
    <s v="Año Resultado Final"/>
    <n v="2004"/>
    <n v="19"/>
    <x v="0"/>
    <s v="FABRICACION DE MUEBLES DE MADERA"/>
    <s v="Fabricación de muebles de madera"/>
    <s v="Único"/>
    <x v="0"/>
    <m/>
    <m/>
    <n v="6"/>
    <n v="6"/>
    <n v="5"/>
    <n v="1"/>
    <n v="23.968253968253951"/>
    <n v="4.7936507936507899"/>
    <n v="0"/>
    <n v="0"/>
    <n v="0"/>
    <n v="0"/>
    <n v="19.17460317460316"/>
    <n v="0"/>
    <n v="0"/>
    <n v="0"/>
    <n v="4.7936507936507899"/>
    <n v="4.7936507936507899"/>
    <n v="0"/>
    <n v="0"/>
    <n v="28.761904761904738"/>
    <n v="6"/>
    <n v="0"/>
    <n v="0"/>
    <n v="0"/>
    <n v="0"/>
    <n v="4"/>
    <n v="0"/>
    <n v="0"/>
    <n v="0"/>
    <n v="1"/>
    <n v="1"/>
    <n v="0"/>
    <n v="0"/>
    <n v="6"/>
    <x v="0"/>
    <m/>
    <m/>
    <x v="1"/>
    <m/>
    <m/>
    <x v="0"/>
    <m/>
    <m/>
    <x v="0"/>
    <m/>
    <m/>
    <x v="0"/>
    <m/>
    <m/>
    <x v="0"/>
    <m/>
    <m/>
    <m/>
    <m/>
    <m/>
    <m/>
    <m/>
    <m/>
    <m/>
    <m/>
    <m/>
    <m/>
    <m/>
    <m/>
    <m/>
    <m/>
    <m/>
    <m/>
    <m/>
    <m/>
    <m/>
    <m/>
    <m/>
    <m/>
    <m/>
    <m/>
    <m/>
    <m/>
    <m/>
    <m/>
    <m/>
    <m/>
    <m/>
    <m/>
    <m/>
    <m/>
    <m/>
    <m/>
    <m/>
    <m/>
    <m/>
    <m/>
    <m/>
    <m/>
    <m/>
    <m/>
    <m/>
    <m/>
    <m/>
    <m/>
    <x v="0"/>
    <x v="1"/>
    <x v="0"/>
    <x v="1"/>
    <x v="0"/>
    <x v="0"/>
    <x v="0"/>
    <x v="0"/>
    <x v="0"/>
    <x v="0"/>
    <x v="0"/>
    <x v="1"/>
    <x v="0"/>
    <m/>
    <m/>
    <m/>
    <m/>
    <m/>
    <m/>
    <m/>
    <m/>
    <m/>
    <m/>
    <s v="Contactos personales del empleador"/>
    <m/>
    <m/>
    <m/>
    <x v="0"/>
    <x v="0"/>
    <x v="0"/>
    <x v="2"/>
    <x v="0"/>
    <x v="2"/>
    <x v="0"/>
    <x v="0"/>
    <x v="1"/>
    <x v="1"/>
    <s v="Ninguna"/>
    <m/>
    <m/>
    <m/>
    <m/>
    <m/>
    <m/>
    <x v="1"/>
    <m/>
    <m/>
    <x v="1"/>
    <m/>
    <m/>
    <m/>
    <x v="1"/>
    <x v="1"/>
    <x v="1"/>
    <x v="1"/>
    <x v="1"/>
    <x v="1"/>
    <m/>
    <m/>
    <x v="0"/>
    <s v="Poco probable"/>
    <s v="Probable"/>
    <s v="Poco probable"/>
    <s v="Probable"/>
    <s v="Poco probable"/>
    <x v="1"/>
    <m/>
    <m/>
    <m/>
    <m/>
    <m/>
    <m/>
    <m/>
    <m/>
    <m/>
    <m/>
    <m/>
    <m/>
    <m/>
    <m/>
    <m/>
    <m/>
    <m/>
    <m/>
    <m/>
    <m/>
    <m/>
    <m/>
    <m/>
    <m/>
    <m/>
    <m/>
    <m/>
    <m/>
    <m/>
    <m/>
    <m/>
    <m/>
    <m/>
    <m/>
    <m/>
    <x v="0"/>
    <m/>
    <m/>
    <m/>
    <m/>
    <m/>
    <m/>
    <m/>
    <m/>
    <m/>
    <x v="1"/>
    <x v="1"/>
    <x v="1"/>
    <x v="1"/>
    <x v="0"/>
    <x v="0"/>
    <x v="1"/>
    <x v="0"/>
    <s v="LECTURA COMPRENSIBA"/>
    <x v="1"/>
    <m/>
    <m/>
    <m/>
    <m/>
    <m/>
    <m/>
    <m/>
    <m/>
    <m/>
    <m/>
    <m/>
    <m/>
    <m/>
    <m/>
    <m/>
    <m/>
    <m/>
    <m/>
    <m/>
    <m/>
    <m/>
    <m/>
    <m/>
    <m/>
    <m/>
    <m/>
    <m/>
    <m/>
    <m/>
    <m/>
    <x v="0"/>
    <s v="Importante"/>
    <s v="Importante"/>
    <s v="Importante"/>
    <s v="Muy importante"/>
    <s v="Importante"/>
    <s v="Muy importante"/>
    <s v="Muy importante"/>
    <s v="Ninguna"/>
    <m/>
    <x v="2"/>
    <x v="1"/>
    <x v="0"/>
    <x v="0"/>
    <x v="0"/>
    <x v="0"/>
    <x v="1"/>
    <x v="1"/>
    <x v="1"/>
    <x v="1"/>
    <x v="1"/>
    <x v="0"/>
    <m/>
    <s v="Dueño o propietario"/>
    <m/>
    <n v="16"/>
    <n v="53"/>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0"/>
    <x v="1"/>
    <s v="Total"/>
  </r>
  <r>
    <n v="184727"/>
    <x v="0"/>
    <x v="1"/>
    <s v="Lambaré"/>
    <n v="46699"/>
    <s v="COMERCIO AL POR MAYOR DE INSUMOS GASTRONOMICOS"/>
    <s v="Comercio"/>
    <s v="Comercio"/>
    <s v="Grandes (con 51 o más personas ocupadas)"/>
    <n v="25062024"/>
    <n v="25"/>
    <s v="Junio"/>
    <s v="Año Resultado Final"/>
    <n v="8"/>
    <n v="17"/>
    <n v="31072024"/>
    <n v="31"/>
    <s v="Julio"/>
    <s v="Año Resultado Final"/>
    <n v="1987"/>
    <n v="36"/>
    <x v="1"/>
    <s v="FABRICACION DE ENVACES  DE PLASTICO GASTRONOMICOS"/>
    <s v="Fabricación de envases de plástico"/>
    <s v="Planta industrial"/>
    <x v="1"/>
    <n v="4"/>
    <n v="4"/>
    <n v="194"/>
    <n v="194"/>
    <n v="134"/>
    <n v="60"/>
    <n v="362.29629629629585"/>
    <n v="162.222222222222"/>
    <n v="0"/>
    <n v="0"/>
    <n v="0"/>
    <n v="0"/>
    <n v="329.85185185185139"/>
    <n v="18.925925925925903"/>
    <n v="10.814814814814801"/>
    <n v="0"/>
    <n v="162.222222222222"/>
    <n v="0"/>
    <n v="2.7037037037037002"/>
    <n v="0"/>
    <n v="524.51851851851779"/>
    <n v="194"/>
    <n v="0"/>
    <n v="0"/>
    <n v="0"/>
    <n v="0"/>
    <n v="122"/>
    <n v="7"/>
    <n v="4"/>
    <n v="0"/>
    <n v="60"/>
    <n v="0"/>
    <n v="1"/>
    <n v="0"/>
    <n v="194"/>
    <x v="1"/>
    <s v="Decisión del directorio/propietarios de la empresa"/>
    <m/>
    <x v="0"/>
    <s v="Decisión del directorio/propietarios de la empresa"/>
    <m/>
    <x v="1"/>
    <s v="Decisión del directorio/propietarios de la empresa"/>
    <m/>
    <x v="0"/>
    <m/>
    <m/>
    <x v="0"/>
    <m/>
    <m/>
    <x v="1"/>
    <m/>
    <n v="9334"/>
    <s v="REPOSICION EN SUPERMERCADO"/>
    <s v="Sí"/>
    <s v="No"/>
    <s v="Sí"/>
    <n v="9321"/>
    <s v="EMPAQUETADOR DE PRODUCTO MANUAL"/>
    <s v="Sí"/>
    <s v="No"/>
    <s v="No"/>
    <m/>
    <m/>
    <m/>
    <m/>
    <m/>
    <m/>
    <m/>
    <m/>
    <m/>
    <m/>
    <m/>
    <m/>
    <m/>
    <m/>
    <m/>
    <m/>
    <m/>
    <m/>
    <m/>
    <m/>
    <m/>
    <m/>
    <m/>
    <m/>
    <m/>
    <m/>
    <m/>
    <m/>
    <m/>
    <m/>
    <m/>
    <m/>
    <m/>
    <m/>
    <m/>
    <m/>
    <m/>
    <m/>
    <m/>
    <x v="1"/>
    <x v="0"/>
    <x v="0"/>
    <x v="0"/>
    <x v="0"/>
    <x v="0"/>
    <x v="0"/>
    <x v="0"/>
    <x v="0"/>
    <x v="0"/>
    <x v="0"/>
    <x v="0"/>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s v="Contactos personales del empleador"/>
    <s v="Banco de currículos de la empresa"/>
    <m/>
    <m/>
    <x v="0"/>
    <x v="0"/>
    <x v="0"/>
    <x v="2"/>
    <x v="0"/>
    <x v="1"/>
    <x v="0"/>
    <x v="2"/>
    <x v="1"/>
    <x v="2"/>
    <s v="Ninguna"/>
    <m/>
    <m/>
    <m/>
    <m/>
    <m/>
    <m/>
    <x v="1"/>
    <m/>
    <m/>
    <x v="1"/>
    <m/>
    <m/>
    <m/>
    <x v="1"/>
    <x v="1"/>
    <x v="1"/>
    <x v="1"/>
    <x v="1"/>
    <x v="1"/>
    <m/>
    <m/>
    <x v="2"/>
    <s v="Poco probable"/>
    <s v="Probable"/>
    <s v="Poco probable"/>
    <s v="Probable"/>
    <s v="Probable"/>
    <x v="2"/>
    <m/>
    <m/>
    <m/>
    <m/>
    <m/>
    <m/>
    <m/>
    <m/>
    <m/>
    <m/>
    <m/>
    <m/>
    <m/>
    <m/>
    <m/>
    <m/>
    <m/>
    <m/>
    <m/>
    <m/>
    <m/>
    <m/>
    <m/>
    <m/>
    <m/>
    <m/>
    <m/>
    <m/>
    <m/>
    <m/>
    <m/>
    <m/>
    <m/>
    <m/>
    <m/>
    <x v="0"/>
    <m/>
    <m/>
    <m/>
    <m/>
    <m/>
    <m/>
    <m/>
    <m/>
    <m/>
    <x v="0"/>
    <x v="0"/>
    <x v="0"/>
    <x v="0"/>
    <x v="1"/>
    <x v="1"/>
    <x v="0"/>
    <x v="0"/>
    <m/>
    <x v="0"/>
    <s v="TECNICO EN VENTA"/>
    <s v="Técnicas de ventas"/>
    <s v="VENDEDOR"/>
    <n v="5223"/>
    <s v="TECNICO OPERADORES DE MAQUINAS INYECTORAS"/>
    <s v="Operación y mantenimiento de maquinarias industriales"/>
    <s v="OPERARIO DE MAQUINARIA INYECTORES"/>
    <n v="8142"/>
    <s v="TÉCNICO AUXILIAR ADMINISTRATIVO"/>
    <s v="Operaciones auxiliares de servicios administrativos"/>
    <s v="AUXILIAR ADMINISTRATIVO"/>
    <n v="4419"/>
    <m/>
    <m/>
    <m/>
    <m/>
    <m/>
    <m/>
    <m/>
    <m/>
    <m/>
    <m/>
    <m/>
    <m/>
    <s v="Si"/>
    <s v="Si"/>
    <s v="No"/>
    <m/>
    <m/>
    <m/>
    <x v="1"/>
    <s v="Muy importante"/>
    <s v="Muy importante"/>
    <s v="Muy importante"/>
    <s v="Muy importante"/>
    <s v="Muy importante"/>
    <s v="Muy importante"/>
    <s v="Muy importante"/>
    <s v="Ninguna"/>
    <m/>
    <x v="0"/>
    <x v="2"/>
    <x v="0"/>
    <x v="1"/>
    <x v="0"/>
    <x v="0"/>
    <x v="1"/>
    <x v="0"/>
    <x v="0"/>
    <x v="0"/>
    <x v="0"/>
    <x v="0"/>
    <m/>
    <s v="Jefe / Encargado (no propietario)"/>
    <m/>
    <n v="15"/>
    <n v="14"/>
    <s v="Completo"/>
    <m/>
    <m/>
    <m/>
    <m/>
    <m/>
    <m/>
    <m/>
    <s v="51 y más personas ocupadas"/>
    <s v="51 y más personas ocupadas"/>
    <x v="1"/>
    <s v="Manufactura"/>
    <x v="0"/>
    <x v="0"/>
    <x v="0"/>
    <x v="0"/>
    <x v="0"/>
    <x v="0"/>
    <x v="0"/>
    <x v="0"/>
    <x v="1"/>
    <x v="0"/>
    <x v="1"/>
    <x v="0"/>
    <x v="0"/>
    <x v="0"/>
    <x v="0"/>
    <x v="0"/>
    <x v="0"/>
    <x v="0"/>
    <x v="0"/>
    <x v="1"/>
    <x v="0"/>
    <x v="0"/>
    <x v="1"/>
    <x v="0"/>
    <x v="0"/>
    <x v="1"/>
    <x v="0"/>
    <s v="VENTA"/>
    <s v="USO Y REPARACIÓN DE MAQUINARIAS, HERRAMIENTAS Y EQUIPOS"/>
    <s v="AUXILIAR ADMINISTRATIVO"/>
    <m/>
    <m/>
    <m/>
    <s v="ADMINISTRACIÓN Y GESTIÓN"/>
    <s v="USO Y REPARACIÓN DE MAQUINARIAS, HERRAMIENTAS Y EQUIPOS"/>
    <s v="ADMINISTRACIÓN Y GESTIÓN"/>
    <m/>
    <m/>
    <m/>
    <n v="2.7037037037037002"/>
    <x v="1"/>
    <x v="1"/>
    <x v="1"/>
    <x v="0"/>
    <x v="0"/>
    <s v="Total"/>
  </r>
  <r>
    <n v="184803"/>
    <x v="0"/>
    <x v="1"/>
    <s v="Lambaré"/>
    <n v="60201"/>
    <s v="ACTIVIDADES DE TELEVISION ABIERTA"/>
    <s v="Servicio"/>
    <s v="Telecomunicaciones"/>
    <s v="Grandes (con 51 o más personas ocupadas)"/>
    <n v="8072024"/>
    <n v="8"/>
    <s v="Julio"/>
    <s v="Año Resultado Final"/>
    <n v="16"/>
    <n v="53"/>
    <n v="31072024"/>
    <n v="31"/>
    <s v="Julio"/>
    <s v="Año Resultado Final"/>
    <n v="2014"/>
    <n v="9"/>
    <x v="3"/>
    <s v="ACTIVIDADES DE TELEVISION ABIERTA"/>
    <s v="Actividades de televisión abierta"/>
    <s v="Único"/>
    <x v="0"/>
    <m/>
    <m/>
    <n v="282"/>
    <n v="282"/>
    <n v="208"/>
    <n v="74"/>
    <n v="208"/>
    <n v="74"/>
    <n v="0"/>
    <n v="0"/>
    <n v="0"/>
    <n v="0"/>
    <n v="107"/>
    <n v="0"/>
    <n v="0"/>
    <n v="0"/>
    <n v="150"/>
    <n v="25"/>
    <n v="0"/>
    <n v="0"/>
    <n v="282"/>
    <n v="282"/>
    <n v="0"/>
    <n v="0"/>
    <n v="0"/>
    <n v="0"/>
    <n v="107"/>
    <n v="0"/>
    <n v="0"/>
    <n v="0"/>
    <n v="150"/>
    <n v="25"/>
    <n v="0"/>
    <n v="0"/>
    <n v="282"/>
    <x v="1"/>
    <s v="Decisión del directorio/propietarios de la empresa"/>
    <m/>
    <x v="0"/>
    <s v="Decisión del directorio/propietarios de la empresa"/>
    <m/>
    <x v="0"/>
    <m/>
    <m/>
    <x v="0"/>
    <m/>
    <m/>
    <x v="0"/>
    <m/>
    <m/>
    <x v="1"/>
    <m/>
    <n v="2642"/>
    <s v="PRODUCTORES DE PROGRAMAS DE TELEVISIÓN"/>
    <s v="Sí"/>
    <s v="No"/>
    <s v="Sí"/>
    <n v="2642"/>
    <s v="EDITORES DE NOTICIAS"/>
    <s v="Sí"/>
    <s v="No"/>
    <s v="No"/>
    <m/>
    <m/>
    <m/>
    <m/>
    <m/>
    <m/>
    <m/>
    <m/>
    <m/>
    <m/>
    <m/>
    <m/>
    <m/>
    <m/>
    <m/>
    <m/>
    <m/>
    <m/>
    <m/>
    <m/>
    <m/>
    <m/>
    <m/>
    <m/>
    <m/>
    <m/>
    <m/>
    <m/>
    <m/>
    <m/>
    <m/>
    <m/>
    <m/>
    <m/>
    <m/>
    <m/>
    <m/>
    <m/>
    <m/>
    <x v="1"/>
    <x v="1"/>
    <x v="1"/>
    <x v="1"/>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1"/>
    <x v="0"/>
    <x v="1"/>
    <x v="0"/>
    <x v="2"/>
    <x v="2"/>
    <x v="0"/>
    <s v="Ninguna"/>
    <m/>
    <m/>
    <m/>
    <m/>
    <m/>
    <m/>
    <x v="1"/>
    <m/>
    <m/>
    <x v="1"/>
    <s v="Transformación de competencia"/>
    <m/>
    <m/>
    <x v="0"/>
    <x v="0"/>
    <x v="0"/>
    <x v="0"/>
    <x v="1"/>
    <x v="0"/>
    <m/>
    <m/>
    <x v="2"/>
    <s v="Probable"/>
    <s v="Poco probable"/>
    <s v="Poco probable"/>
    <s v="Poco probable"/>
    <s v="Probable"/>
    <x v="0"/>
    <s v="Chofer de Auto para prensa"/>
    <n v="8322"/>
    <n v="5"/>
    <n v="0"/>
    <n v="0"/>
    <n v="0"/>
    <n v="0"/>
    <m/>
    <m/>
    <m/>
    <m/>
    <m/>
    <m/>
    <m/>
    <m/>
    <m/>
    <m/>
    <m/>
    <m/>
    <m/>
    <m/>
    <m/>
    <m/>
    <m/>
    <m/>
    <m/>
    <m/>
    <m/>
    <m/>
    <m/>
    <m/>
    <m/>
    <m/>
    <m/>
    <m/>
    <x v="0"/>
    <m/>
    <m/>
    <m/>
    <m/>
    <m/>
    <m/>
    <m/>
    <m/>
    <m/>
    <x v="0"/>
    <x v="0"/>
    <x v="0"/>
    <x v="0"/>
    <x v="1"/>
    <x v="1"/>
    <x v="0"/>
    <x v="0"/>
    <m/>
    <x v="0"/>
    <s v="CAPACITACIÓNES PARA COBERTURA EXTERIOR"/>
    <s v="OTROS"/>
    <s v="PERIODISTA"/>
    <n v="2642"/>
    <s v="CAPACITACIÓNES PARA INFORMÁTICA"/>
    <s v="Operación básica de computadoras"/>
    <s v="EDITORES DE NOTICIAS"/>
    <n v="2642"/>
    <m/>
    <m/>
    <m/>
    <m/>
    <m/>
    <m/>
    <m/>
    <m/>
    <m/>
    <m/>
    <m/>
    <m/>
    <m/>
    <m/>
    <m/>
    <m/>
    <s v="Si"/>
    <s v="No"/>
    <m/>
    <m/>
    <m/>
    <m/>
    <x v="0"/>
    <s v="Importante"/>
    <s v="Importante"/>
    <s v="Importante"/>
    <s v="Importante"/>
    <s v="Importante"/>
    <s v="Importante"/>
    <s v="Importante"/>
    <s v="Ninguna"/>
    <m/>
    <x v="1"/>
    <x v="1"/>
    <x v="1"/>
    <x v="0"/>
    <x v="0"/>
    <x v="0"/>
    <x v="1"/>
    <x v="1"/>
    <x v="1"/>
    <x v="0"/>
    <x v="0"/>
    <x v="0"/>
    <m/>
    <s v="Jefe / Encargado (no propietario)"/>
    <m/>
    <n v="9"/>
    <n v="46"/>
    <s v="Completo"/>
    <m/>
    <m/>
    <m/>
    <m/>
    <m/>
    <m/>
    <m/>
    <s v="51 y más personas ocupadas"/>
    <s v="51 y más personas ocupadas"/>
    <x v="0"/>
    <s v="Telecomunicaciones"/>
    <x v="0"/>
    <x v="1"/>
    <x v="0"/>
    <x v="0"/>
    <x v="0"/>
    <x v="0"/>
    <x v="0"/>
    <x v="0"/>
    <x v="0"/>
    <x v="0"/>
    <x v="1"/>
    <x v="0"/>
    <x v="0"/>
    <x v="0"/>
    <x v="0"/>
    <x v="0"/>
    <x v="1"/>
    <x v="0"/>
    <x v="0"/>
    <x v="0"/>
    <x v="0"/>
    <x v="1"/>
    <x v="0"/>
    <x v="0"/>
    <x v="0"/>
    <x v="0"/>
    <x v="0"/>
    <s v="IMAGEN, SONIDO Y COMUNICACIÓN"/>
    <s v="OFIMATICA"/>
    <m/>
    <m/>
    <m/>
    <m/>
    <s v="IMAGEN, SONIDO Y COMUNICACIÓN"/>
    <s v="TIC"/>
    <m/>
    <m/>
    <m/>
    <m/>
    <n v="1"/>
    <x v="1"/>
    <x v="1"/>
    <x v="0"/>
    <x v="0"/>
    <x v="0"/>
    <s v="Total"/>
  </r>
  <r>
    <n v="185186"/>
    <x v="0"/>
    <x v="1"/>
    <s v="Lambaré"/>
    <n v="10911"/>
    <s v="ELABORACION DE TORTAS Y FACTURAS DULCES"/>
    <s v="Industria"/>
    <s v="Manufactura"/>
    <s v="Micro (5 a 10 personas ocupadas)"/>
    <n v="12062024"/>
    <n v="12"/>
    <s v="Junio"/>
    <s v="Año Resultado Final"/>
    <n v="13"/>
    <n v="42"/>
    <n v="19072024"/>
    <n v="19"/>
    <s v="Julio"/>
    <s v="Año Resultado Final"/>
    <n v="1999"/>
    <n v="24"/>
    <x v="2"/>
    <s v="ELABORACION DE PRODUCTOS DE CONFITERIA"/>
    <s v="Elaboración de galletitas y bizcochos"/>
    <s v="Único"/>
    <x v="0"/>
    <m/>
    <m/>
    <n v="10"/>
    <n v="10"/>
    <n v="3"/>
    <n v="7"/>
    <n v="14.380952380952369"/>
    <n v="33.555555555555529"/>
    <n v="0"/>
    <n v="0"/>
    <n v="38.34920634920632"/>
    <n v="0"/>
    <n v="0"/>
    <n v="0"/>
    <n v="0"/>
    <n v="0"/>
    <n v="9.5873015873015799"/>
    <n v="0"/>
    <n v="0"/>
    <n v="0"/>
    <n v="47.936507936507901"/>
    <n v="10"/>
    <n v="0"/>
    <n v="0"/>
    <n v="8"/>
    <n v="0"/>
    <n v="0"/>
    <n v="0"/>
    <n v="0"/>
    <n v="0"/>
    <n v="2"/>
    <n v="0"/>
    <n v="0"/>
    <n v="0"/>
    <n v="10"/>
    <x v="0"/>
    <m/>
    <m/>
    <x v="0"/>
    <s v="Decisión del directorio/propietarios de la empresa"/>
    <m/>
    <x v="0"/>
    <m/>
    <m/>
    <x v="0"/>
    <m/>
    <m/>
    <x v="0"/>
    <m/>
    <m/>
    <x v="0"/>
    <m/>
    <m/>
    <m/>
    <m/>
    <m/>
    <m/>
    <m/>
    <m/>
    <m/>
    <m/>
    <m/>
    <m/>
    <m/>
    <m/>
    <m/>
    <m/>
    <m/>
    <m/>
    <m/>
    <m/>
    <m/>
    <m/>
    <m/>
    <m/>
    <m/>
    <m/>
    <m/>
    <m/>
    <m/>
    <m/>
    <m/>
    <m/>
    <m/>
    <m/>
    <m/>
    <m/>
    <m/>
    <m/>
    <m/>
    <m/>
    <m/>
    <m/>
    <m/>
    <m/>
    <m/>
    <m/>
    <m/>
    <m/>
    <m/>
    <m/>
    <x v="0"/>
    <x v="0"/>
    <x v="0"/>
    <x v="0"/>
    <x v="1"/>
    <x v="1"/>
    <x v="1"/>
    <x v="0"/>
    <x v="0"/>
    <x v="1"/>
    <x v="0"/>
    <x v="1"/>
    <x v="0"/>
    <m/>
    <m/>
    <m/>
    <m/>
    <m/>
    <m/>
    <s v="Recomendaciones de trabajadores de la empresa u otros actores"/>
    <m/>
    <m/>
    <m/>
    <s v="Contactos personales del empleador"/>
    <m/>
    <m/>
    <m/>
    <x v="1"/>
    <x v="0"/>
    <x v="1"/>
    <x v="0"/>
    <x v="2"/>
    <x v="2"/>
    <x v="0"/>
    <x v="0"/>
    <x v="1"/>
    <x v="1"/>
    <s v="Ninguna"/>
    <m/>
    <s v="Transformación de competencia"/>
    <m/>
    <s v="Transformación de competencia"/>
    <s v="Transformación de competencia"/>
    <m/>
    <x v="1"/>
    <m/>
    <m/>
    <x v="1"/>
    <m/>
    <m/>
    <m/>
    <x v="0"/>
    <x v="1"/>
    <x v="1"/>
    <x v="1"/>
    <x v="1"/>
    <x v="1"/>
    <m/>
    <m/>
    <x v="1"/>
    <s v="Poco probable"/>
    <s v="Poco probable"/>
    <s v="Poco probable"/>
    <s v="Poco probable"/>
    <s v="Poco probable"/>
    <x v="1"/>
    <m/>
    <m/>
    <m/>
    <m/>
    <m/>
    <m/>
    <m/>
    <m/>
    <m/>
    <m/>
    <m/>
    <m/>
    <m/>
    <m/>
    <m/>
    <m/>
    <m/>
    <m/>
    <m/>
    <m/>
    <m/>
    <m/>
    <m/>
    <m/>
    <m/>
    <m/>
    <m/>
    <m/>
    <m/>
    <m/>
    <m/>
    <m/>
    <m/>
    <m/>
    <m/>
    <x v="1"/>
    <m/>
    <m/>
    <m/>
    <m/>
    <m/>
    <m/>
    <m/>
    <s v="Otro"/>
    <s v="LA PROPIEATARIA NO QUIERE NADA DE CAPACITACIÓN"/>
    <x v="1"/>
    <x v="1"/>
    <x v="1"/>
    <x v="1"/>
    <x v="0"/>
    <x v="0"/>
    <x v="0"/>
    <x v="0"/>
    <m/>
    <x v="2"/>
    <m/>
    <m/>
    <m/>
    <m/>
    <m/>
    <m/>
    <m/>
    <m/>
    <m/>
    <m/>
    <m/>
    <m/>
    <m/>
    <m/>
    <m/>
    <m/>
    <m/>
    <m/>
    <m/>
    <m/>
    <m/>
    <m/>
    <m/>
    <m/>
    <m/>
    <m/>
    <m/>
    <m/>
    <m/>
    <m/>
    <x v="2"/>
    <s v="Poco importante"/>
    <s v="Importante"/>
    <s v="Poco importante"/>
    <s v="Poco importante"/>
    <s v="Poco importante"/>
    <s v="Poco importante"/>
    <s v="Muy importante"/>
    <s v="Ninguna"/>
    <m/>
    <x v="2"/>
    <x v="2"/>
    <x v="0"/>
    <x v="0"/>
    <x v="0"/>
    <x v="2"/>
    <x v="0"/>
    <x v="0"/>
    <x v="0"/>
    <x v="1"/>
    <x v="0"/>
    <x v="0"/>
    <m/>
    <s v="Dueño o propietario"/>
    <m/>
    <n v="7"/>
    <n v="20"/>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0"/>
    <x v="1"/>
    <x v="2"/>
    <s v="Total"/>
  </r>
  <r>
    <n v="185224"/>
    <x v="0"/>
    <x v="1"/>
    <s v="Lambaré"/>
    <n v="14101"/>
    <s v="CONFECCION DE PRENDAS DE VESTIR EXTERIOR"/>
    <s v="Industria"/>
    <s v="Manufactura"/>
    <s v="Micro (5 a 10 personas ocupadas)"/>
    <n v="12062024"/>
    <n v="12"/>
    <s v="Junio"/>
    <s v="Año Resultado Final"/>
    <n v="14"/>
    <n v="8"/>
    <n v="12062024"/>
    <n v="12"/>
    <s v="Junio"/>
    <s v="Año Resultado Final"/>
    <n v="1996"/>
    <n v="27"/>
    <x v="2"/>
    <s v="CONFECCIONES DE PRENDAS DE VESTIR EXTERIOR"/>
    <s v="Confección de prendas de vestir exterior, excepto prendas de cuero y piel"/>
    <s v="Único"/>
    <x v="0"/>
    <m/>
    <m/>
    <n v="5"/>
    <n v="5"/>
    <n v="0"/>
    <n v="5"/>
    <n v="0"/>
    <n v="23.968253968253951"/>
    <n v="0"/>
    <n v="0"/>
    <n v="19.17460317460316"/>
    <n v="0"/>
    <n v="4.7936507936507899"/>
    <n v="0"/>
    <n v="0"/>
    <n v="0"/>
    <n v="0"/>
    <n v="0"/>
    <n v="0"/>
    <n v="0"/>
    <n v="23.968253968253951"/>
    <n v="5"/>
    <n v="0"/>
    <n v="0"/>
    <n v="4"/>
    <n v="0"/>
    <n v="1"/>
    <n v="0"/>
    <n v="0"/>
    <n v="0"/>
    <n v="0"/>
    <n v="0"/>
    <n v="0"/>
    <n v="0"/>
    <n v="5"/>
    <x v="0"/>
    <m/>
    <m/>
    <x v="1"/>
    <m/>
    <m/>
    <x v="0"/>
    <m/>
    <m/>
    <x v="0"/>
    <m/>
    <m/>
    <x v="0"/>
    <m/>
    <m/>
    <x v="0"/>
    <m/>
    <m/>
    <m/>
    <m/>
    <m/>
    <m/>
    <m/>
    <m/>
    <m/>
    <m/>
    <m/>
    <m/>
    <m/>
    <m/>
    <m/>
    <m/>
    <m/>
    <m/>
    <m/>
    <m/>
    <m/>
    <m/>
    <m/>
    <m/>
    <m/>
    <m/>
    <m/>
    <m/>
    <m/>
    <m/>
    <m/>
    <m/>
    <m/>
    <m/>
    <m/>
    <m/>
    <m/>
    <m/>
    <m/>
    <m/>
    <m/>
    <m/>
    <m/>
    <m/>
    <m/>
    <m/>
    <m/>
    <m/>
    <m/>
    <m/>
    <x v="1"/>
    <x v="0"/>
    <x v="0"/>
    <x v="0"/>
    <x v="0"/>
    <x v="1"/>
    <x v="1"/>
    <x v="0"/>
    <x v="0"/>
    <x v="0"/>
    <x v="0"/>
    <x v="1"/>
    <x v="0"/>
    <m/>
    <m/>
    <m/>
    <m/>
    <m/>
    <m/>
    <s v="Recomendaciones de trabajadores de la empresa u otros actores"/>
    <m/>
    <m/>
    <m/>
    <m/>
    <m/>
    <m/>
    <m/>
    <x v="0"/>
    <x v="0"/>
    <x v="2"/>
    <x v="2"/>
    <x v="0"/>
    <x v="0"/>
    <x v="0"/>
    <x v="1"/>
    <x v="1"/>
    <x v="1"/>
    <s v="Ninguna"/>
    <m/>
    <m/>
    <m/>
    <m/>
    <m/>
    <m/>
    <x v="3"/>
    <m/>
    <s v="Ambos"/>
    <x v="1"/>
    <m/>
    <m/>
    <m/>
    <x v="0"/>
    <x v="0"/>
    <x v="0"/>
    <x v="0"/>
    <x v="1"/>
    <x v="0"/>
    <m/>
    <m/>
    <x v="2"/>
    <s v="Probable"/>
    <s v="Poco probable"/>
    <s v="Poco probable"/>
    <s v="Poco probable"/>
    <s v="Probable"/>
    <x v="0"/>
    <s v="COSTURERAS PROFESIONALES CON EXPERIENIA EN CORTE Y CONFECCION"/>
    <n v="7533"/>
    <n v="2"/>
    <n v="2"/>
    <n v="0"/>
    <n v="1"/>
    <n v="0"/>
    <s v="cortador de telas por patron con maquina industrial para confeccion"/>
    <n v="8153"/>
    <n v="1"/>
    <n v="0"/>
    <n v="0"/>
    <n v="0"/>
    <n v="0"/>
    <m/>
    <m/>
    <m/>
    <m/>
    <m/>
    <m/>
    <m/>
    <m/>
    <m/>
    <m/>
    <m/>
    <m/>
    <m/>
    <m/>
    <m/>
    <m/>
    <m/>
    <m/>
    <m/>
    <m/>
    <m/>
    <x v="0"/>
    <m/>
    <m/>
    <m/>
    <m/>
    <m/>
    <m/>
    <m/>
    <m/>
    <m/>
    <x v="0"/>
    <x v="0"/>
    <x v="0"/>
    <x v="1"/>
    <x v="0"/>
    <x v="1"/>
    <x v="0"/>
    <x v="0"/>
    <m/>
    <x v="0"/>
    <s v="MANEJO DE MAQUINAS DE COSER INDUSTRIAL"/>
    <s v="Corte y confección en industrias"/>
    <s v="COSTURERA"/>
    <n v="7533"/>
    <s v="MANEJO PARA MAQUINAS DE CORTADOR INDUSTRIAL DE TELA"/>
    <s v="Corte y confección en industrias"/>
    <s v="CORTADOR DE TELA SOBRE MOLDE"/>
    <n v="7532"/>
    <m/>
    <m/>
    <m/>
    <m/>
    <m/>
    <m/>
    <m/>
    <m/>
    <m/>
    <m/>
    <m/>
    <m/>
    <m/>
    <m/>
    <m/>
    <m/>
    <s v="Si"/>
    <s v="No"/>
    <m/>
    <m/>
    <m/>
    <m/>
    <x v="0"/>
    <s v="Importante"/>
    <s v="Importante"/>
    <s v="Importante"/>
    <s v="Importante"/>
    <s v="Importante"/>
    <s v="Importante"/>
    <s v="Muy importante"/>
    <s v="Ninguna"/>
    <m/>
    <x v="2"/>
    <x v="2"/>
    <x v="0"/>
    <x v="0"/>
    <x v="2"/>
    <x v="0"/>
    <x v="0"/>
    <x v="0"/>
    <x v="0"/>
    <x v="0"/>
    <x v="0"/>
    <x v="0"/>
    <m/>
    <s v="Dueño o propietario"/>
    <m/>
    <n v="15"/>
    <n v="16"/>
    <s v="Completo"/>
    <m/>
    <m/>
    <m/>
    <m/>
    <m/>
    <m/>
    <m/>
    <s v="5 a 10 personas ocupadas"/>
    <s v="5 a 10 personas ocupadas"/>
    <x v="1"/>
    <s v="Manufactura"/>
    <x v="0"/>
    <x v="0"/>
    <x v="0"/>
    <x v="0"/>
    <x v="0"/>
    <x v="0"/>
    <x v="0"/>
    <x v="0"/>
    <x v="0"/>
    <x v="0"/>
    <x v="1"/>
    <x v="0"/>
    <x v="0"/>
    <x v="0"/>
    <x v="0"/>
    <x v="1"/>
    <x v="1"/>
    <x v="0"/>
    <x v="0"/>
    <x v="1"/>
    <x v="0"/>
    <x v="1"/>
    <x v="0"/>
    <x v="0"/>
    <x v="1"/>
    <x v="0"/>
    <x v="0"/>
    <s v="TEXTIL Y CONFECCIÓN"/>
    <s v="USO Y REPARACIÓN DE MAQUINARIAS, HERRAMIENTAS Y EQUIPOS"/>
    <m/>
    <m/>
    <m/>
    <m/>
    <s v="TEXTIL Y CONFECCIÓN"/>
    <s v="USO Y REPARACIÓN DE MAQUINARIAS, HERRAMIENTAS Y EQUIPOS"/>
    <m/>
    <m/>
    <m/>
    <m/>
    <n v="4.7936507936507899"/>
    <x v="0"/>
    <x v="0"/>
    <x v="0"/>
    <x v="0"/>
    <x v="0"/>
    <s v="Total"/>
  </r>
  <r>
    <n v="185516"/>
    <x v="0"/>
    <x v="1"/>
    <s v="Lambaré"/>
    <n v="24100"/>
    <s v="FABRICACION DE BARRAS, PERFILES DE ACERO TREFILADO EN FRIO, ESMERILADO O TORNEADO"/>
    <s v="Industria"/>
    <s v="Manufactura"/>
    <s v="Grandes (con 51 o más personas ocupadas)"/>
    <n v="19072024"/>
    <n v="19"/>
    <s v="Julio"/>
    <s v="Año Resultado Final"/>
    <n v="14"/>
    <n v="0"/>
    <n v="24072024"/>
    <n v="24"/>
    <s v="Julio"/>
    <s v="Año Resultado Final"/>
    <n v="1995"/>
    <n v="28"/>
    <x v="2"/>
    <s v="FABRICACIÓN DE HIERRO Y ACERO \n"/>
    <s v="Fabricación básica de hierro y acero"/>
    <s v="Casa Matriz"/>
    <x v="1"/>
    <n v="4"/>
    <n v="4"/>
    <n v="200"/>
    <n v="200"/>
    <n v="180"/>
    <n v="20"/>
    <n v="486.666666666666"/>
    <n v="54.074074074074005"/>
    <n v="0"/>
    <n v="0"/>
    <n v="0"/>
    <n v="0"/>
    <n v="370.40740740740694"/>
    <n v="27.037037037037003"/>
    <n v="54.074074074074005"/>
    <n v="0"/>
    <n v="67.59259259259251"/>
    <n v="21.629629629629601"/>
    <n v="0"/>
    <n v="0"/>
    <n v="540.74074074074008"/>
    <n v="200"/>
    <n v="0"/>
    <n v="0"/>
    <n v="0"/>
    <n v="0"/>
    <n v="137"/>
    <n v="10"/>
    <n v="20"/>
    <n v="0"/>
    <n v="25"/>
    <n v="8"/>
    <n v="0"/>
    <n v="0"/>
    <n v="200"/>
    <x v="1"/>
    <s v="Decisión del directorio/propietarios de la empresa"/>
    <m/>
    <x v="0"/>
    <s v="Decisión del directorio/propietarios de la empresa"/>
    <m/>
    <x v="1"/>
    <s v="Decisión del directorio/propietarios de la empresa"/>
    <m/>
    <x v="0"/>
    <m/>
    <m/>
    <x v="0"/>
    <m/>
    <m/>
    <x v="1"/>
    <m/>
    <n v="9333"/>
    <s v="AYUDANTE DE REPARTO"/>
    <s v="Sí"/>
    <s v="No"/>
    <s v="Sí"/>
    <n v="8183"/>
    <s v="EMPAQUETADOR DE CLAVOS"/>
    <s v="Sí"/>
    <s v="No"/>
    <s v="Sí"/>
    <n v="4311"/>
    <s v="ASISTENTE FACTURACION"/>
    <s v="Sí"/>
    <s v="Sí"/>
    <m/>
    <m/>
    <m/>
    <m/>
    <m/>
    <m/>
    <m/>
    <m/>
    <m/>
    <m/>
    <m/>
    <m/>
    <m/>
    <m/>
    <m/>
    <m/>
    <s v="Candidatos sin capacitación o habilidades técnicas necesarios"/>
    <m/>
    <m/>
    <m/>
    <m/>
    <s v="Falta de postulantes/candidatos"/>
    <m/>
    <m/>
    <m/>
    <s v="Capacitar a los trabajadores actuales para que puedan cumplir funciones que estaban asignadas a esa vacante"/>
    <m/>
    <m/>
    <m/>
    <m/>
    <m/>
    <s v="Aumentar los esfuerzos en el reclutamiento (más divulgación de la vacante, más bolsas de empleo)"/>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s v="Ferias de empleo"/>
    <m/>
    <s v="Contactos personales del empleador"/>
    <s v="Banco de currículos de la empresa"/>
    <m/>
    <m/>
    <x v="0"/>
    <x v="0"/>
    <x v="0"/>
    <x v="1"/>
    <x v="0"/>
    <x v="1"/>
    <x v="0"/>
    <x v="2"/>
    <x v="1"/>
    <x v="0"/>
    <s v="Ninguna"/>
    <m/>
    <m/>
    <m/>
    <m/>
    <m/>
    <m/>
    <x v="1"/>
    <m/>
    <m/>
    <x v="1"/>
    <s v="Ambos"/>
    <m/>
    <m/>
    <x v="0"/>
    <x v="1"/>
    <x v="1"/>
    <x v="0"/>
    <x v="0"/>
    <x v="0"/>
    <m/>
    <m/>
    <x v="2"/>
    <s v="Probable"/>
    <s v="Poco probable"/>
    <s v="Poco probable"/>
    <s v="Probable"/>
    <s v="Probable"/>
    <x v="0"/>
    <s v="vendedores"/>
    <n v="5223"/>
    <n v="6"/>
    <n v="6"/>
    <n v="6"/>
    <n v="6"/>
    <n v="6"/>
    <s v="chofer de camiones de reparto"/>
    <n v="8332"/>
    <n v="2"/>
    <n v="2"/>
    <n v="2"/>
    <n v="2"/>
    <n v="2"/>
    <s v="estibador"/>
    <n v="9333"/>
    <n v="6"/>
    <n v="6"/>
    <n v="6"/>
    <n v="6"/>
    <n v="6"/>
    <s v="atencion al cliente"/>
    <n v="4226"/>
    <n v="1"/>
    <n v="1"/>
    <n v="1"/>
    <n v="1"/>
    <n v="1"/>
    <m/>
    <m/>
    <m/>
    <m/>
    <m/>
    <m/>
    <m/>
    <x v="0"/>
    <m/>
    <m/>
    <m/>
    <m/>
    <m/>
    <m/>
    <m/>
    <m/>
    <m/>
    <x v="0"/>
    <x v="0"/>
    <x v="0"/>
    <x v="0"/>
    <x v="1"/>
    <x v="1"/>
    <x v="0"/>
    <x v="0"/>
    <m/>
    <x v="0"/>
    <s v="TECNICO DE VENTA"/>
    <s v="Técnicas de ventas"/>
    <s v="VENDEDOR"/>
    <n v="5223"/>
    <s v="TÉCNICO EN MANTENIMIENTO DE MAQUINARIAS PRODUCCIÓN DE CLAVOS Y  VARILLAS"/>
    <s v="Operación y mantenimiento de maquinarias industriales"/>
    <s v="MANTENIMIENTO DE MAQUINARIAS DE PRODUCCION DE CLAVOS Y VARILLAS"/>
    <n v="7233"/>
    <m/>
    <m/>
    <m/>
    <m/>
    <m/>
    <m/>
    <m/>
    <m/>
    <m/>
    <m/>
    <m/>
    <m/>
    <m/>
    <m/>
    <m/>
    <m/>
    <s v="Si"/>
    <s v="No"/>
    <m/>
    <m/>
    <m/>
    <m/>
    <x v="1"/>
    <s v="Muy importante"/>
    <s v="Importante"/>
    <s v="Muy importante"/>
    <s v="Muy importante"/>
    <s v="Muy importante"/>
    <s v="Muy importante"/>
    <s v="Muy importante"/>
    <s v="Ninguna"/>
    <m/>
    <x v="0"/>
    <x v="2"/>
    <x v="0"/>
    <x v="1"/>
    <x v="1"/>
    <x v="1"/>
    <x v="0"/>
    <x v="0"/>
    <x v="0"/>
    <x v="0"/>
    <x v="0"/>
    <x v="0"/>
    <m/>
    <s v="Jefe / Encargado (no propietario)"/>
    <m/>
    <n v="8"/>
    <n v="29"/>
    <s v="Completo"/>
    <m/>
    <m/>
    <m/>
    <m/>
    <m/>
    <m/>
    <m/>
    <s v="51 y más personas ocupadas"/>
    <s v="51 y más personas ocupadas"/>
    <x v="1"/>
    <s v="Manufactura"/>
    <x v="0"/>
    <x v="0"/>
    <x v="0"/>
    <x v="1"/>
    <x v="0"/>
    <x v="0"/>
    <x v="0"/>
    <x v="1"/>
    <x v="1"/>
    <x v="0"/>
    <x v="1"/>
    <x v="0"/>
    <x v="1"/>
    <x v="1"/>
    <x v="0"/>
    <x v="0"/>
    <x v="1"/>
    <x v="1"/>
    <x v="0"/>
    <x v="1"/>
    <x v="0"/>
    <x v="1"/>
    <x v="1"/>
    <x v="0"/>
    <x v="1"/>
    <x v="0"/>
    <x v="0"/>
    <s v="VENTA"/>
    <s v="MECANICA Y METALES"/>
    <m/>
    <m/>
    <m/>
    <m/>
    <s v="ADMINISTRACIÓN Y GESTIÓN"/>
    <s v="MECANICA Y METALES"/>
    <m/>
    <m/>
    <m/>
    <m/>
    <n v="2.7037037037037002"/>
    <x v="1"/>
    <x v="2"/>
    <x v="0"/>
    <x v="0"/>
    <x v="0"/>
    <s v="Total"/>
  </r>
  <r>
    <n v="185681"/>
    <x v="0"/>
    <x v="1"/>
    <s v="Fernando de la Mora"/>
    <n v="27320"/>
    <s v="FABRICACION DE CABLES DE COBRE Y ALUMINIO"/>
    <s v="Industria"/>
    <s v="Manufactura"/>
    <s v="Grandes (con 51 o más personas ocupadas)"/>
    <n v="14062024"/>
    <n v="14"/>
    <s v="Junio"/>
    <s v="Año Resultado Final"/>
    <n v="9"/>
    <n v="27"/>
    <n v="18062024"/>
    <n v="18"/>
    <s v="Junio"/>
    <s v="Año Resultado Final"/>
    <n v="1979"/>
    <n v="44"/>
    <x v="1"/>
    <s v="FABRICACION DE CONDUCTORES ELECTRICOS"/>
    <s v="Fabricación de otros cables eléctricos y electrónicos"/>
    <s v="Casa Matriz"/>
    <x v="1"/>
    <n v="2"/>
    <n v="2"/>
    <n v="145"/>
    <n v="145"/>
    <n v="125"/>
    <n v="20"/>
    <n v="337.96296296296254"/>
    <n v="54.074074074074005"/>
    <n v="0"/>
    <n v="0"/>
    <n v="10.814814814814801"/>
    <n v="0"/>
    <n v="216.29629629629602"/>
    <n v="62.185185185185105"/>
    <n v="0"/>
    <n v="0"/>
    <n v="81.111111111111001"/>
    <n v="0"/>
    <n v="21.629629629629601"/>
    <n v="0"/>
    <n v="392.0370370370365"/>
    <n v="145"/>
    <n v="0"/>
    <n v="0"/>
    <n v="4"/>
    <n v="0"/>
    <n v="80"/>
    <n v="23"/>
    <n v="0"/>
    <n v="0"/>
    <n v="30"/>
    <n v="0"/>
    <n v="8"/>
    <n v="0"/>
    <n v="145"/>
    <x v="0"/>
    <m/>
    <m/>
    <x v="0"/>
    <s v="Decisión del directorio/propietarios de la empresa"/>
    <m/>
    <x v="0"/>
    <m/>
    <m/>
    <x v="0"/>
    <m/>
    <m/>
    <x v="0"/>
    <m/>
    <m/>
    <x v="1"/>
    <m/>
    <n v="8332"/>
    <s v="CHOFER REPARTIDOR"/>
    <s v="Sí"/>
    <s v="Sí"/>
    <s v="Sí"/>
    <n v="4214"/>
    <s v="JEFE DE COBRANZAS"/>
    <s v="Sí"/>
    <s v="No"/>
    <s v="Sí"/>
    <n v="3122"/>
    <s v="ANALISTA DE CALIDAD"/>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m/>
    <m/>
    <m/>
    <m/>
    <m/>
    <m/>
    <m/>
    <m/>
    <m/>
    <m/>
    <m/>
    <m/>
    <m/>
    <m/>
    <m/>
    <m/>
    <m/>
    <m/>
    <m/>
    <m/>
    <m/>
    <m/>
    <m/>
    <m/>
    <m/>
    <m/>
    <s v="Aumentar los esfuerzos en el reclutamiento (más divulgación de la vacante, más bolsas de empleo)"/>
    <m/>
    <m/>
    <m/>
    <x v="1"/>
    <x v="0"/>
    <x v="0"/>
    <x v="0"/>
    <x v="0"/>
    <x v="0"/>
    <x v="0"/>
    <x v="1"/>
    <x v="1"/>
    <x v="0"/>
    <x v="0"/>
    <x v="0"/>
    <x v="0"/>
    <m/>
    <m/>
    <s v="Plataforma web privada gratuita (Bolsas de trabajo) (excluyendo redes sociales)"/>
    <m/>
    <m/>
    <s v="Redes de profesionales o egresados"/>
    <s v="Recomendaciones de trabajadores de la empresa u otros actores"/>
    <m/>
    <m/>
    <s v="Avisos en las inmediaciones de la empresa"/>
    <s v="Contactos personales del empleador"/>
    <s v="Banco de currículos de la empresa"/>
    <m/>
    <m/>
    <x v="0"/>
    <x v="0"/>
    <x v="0"/>
    <x v="1"/>
    <x v="0"/>
    <x v="1"/>
    <x v="0"/>
    <x v="0"/>
    <x v="2"/>
    <x v="2"/>
    <s v="Ninguna"/>
    <m/>
    <m/>
    <m/>
    <m/>
    <m/>
    <m/>
    <x v="1"/>
    <m/>
    <m/>
    <x v="1"/>
    <m/>
    <m/>
    <m/>
    <x v="1"/>
    <x v="1"/>
    <x v="1"/>
    <x v="1"/>
    <x v="1"/>
    <x v="1"/>
    <m/>
    <m/>
    <x v="2"/>
    <s v="Probable"/>
    <s v="Poco probable"/>
    <s v="Poco probable"/>
    <s v="Muy probable"/>
    <s v="Muy probable"/>
    <x v="0"/>
    <s v="operarios de produccion de conductores electricos"/>
    <n v="8142"/>
    <n v="2"/>
    <n v="2"/>
    <n v="2"/>
    <n v="2"/>
    <n v="2"/>
    <m/>
    <m/>
    <m/>
    <m/>
    <m/>
    <m/>
    <m/>
    <m/>
    <m/>
    <m/>
    <m/>
    <m/>
    <m/>
    <m/>
    <m/>
    <m/>
    <m/>
    <m/>
    <m/>
    <m/>
    <m/>
    <m/>
    <m/>
    <m/>
    <m/>
    <m/>
    <m/>
    <m/>
    <x v="0"/>
    <m/>
    <m/>
    <m/>
    <m/>
    <m/>
    <m/>
    <m/>
    <m/>
    <m/>
    <x v="1"/>
    <x v="0"/>
    <x v="0"/>
    <x v="0"/>
    <x v="1"/>
    <x v="1"/>
    <x v="0"/>
    <x v="0"/>
    <m/>
    <x v="0"/>
    <s v="CAPACITACION EN ELECTRICIDAD BASICA A AVANZADA"/>
    <s v="Electricidad"/>
    <s v="ENCARGADOS DE MANTENIMIENTO ELÉCTRICO"/>
    <n v="7412"/>
    <s v="CAPACITACION EN INSTALACION Y MANTENIMIENTO DE PANELES SOLARES"/>
    <s v="Electricidad"/>
    <s v="ELECTRICISTAS"/>
    <n v="7412"/>
    <s v="GESTION DE CONTROL DE CALIDAD"/>
    <s v="Gestión de la producción y calidad"/>
    <s v="INSPECTORES DE CALIDAD"/>
    <n v="3122"/>
    <s v="MECANICA DE MAQUINAS SOLDADURA"/>
    <s v="Operación y mantenimiento de maquinarias industriales"/>
    <s v="HERREROS"/>
    <n v="7221"/>
    <m/>
    <m/>
    <m/>
    <m/>
    <m/>
    <m/>
    <m/>
    <m/>
    <s v="Si"/>
    <s v="Si"/>
    <s v="Si"/>
    <s v="No"/>
    <m/>
    <m/>
    <x v="0"/>
    <s v="Muy importante"/>
    <s v="Muy importante"/>
    <s v="Muy importante"/>
    <s v="Muy importante"/>
    <s v="Muy importante"/>
    <s v="Muy importante"/>
    <s v="Muy importante"/>
    <s v="Ninguna"/>
    <m/>
    <x v="2"/>
    <x v="1"/>
    <x v="1"/>
    <x v="1"/>
    <x v="1"/>
    <x v="0"/>
    <x v="0"/>
    <x v="0"/>
    <x v="0"/>
    <x v="1"/>
    <x v="0"/>
    <x v="0"/>
    <m/>
    <s v="Gerente / Directivo"/>
    <m/>
    <n v="19"/>
    <n v="40"/>
    <s v="Completo"/>
    <m/>
    <m/>
    <m/>
    <m/>
    <m/>
    <m/>
    <m/>
    <s v="51 y más personas ocupadas"/>
    <s v="51 y más personas ocupadas"/>
    <x v="1"/>
    <s v="Manufactura"/>
    <x v="0"/>
    <x v="0"/>
    <x v="1"/>
    <x v="1"/>
    <x v="0"/>
    <x v="0"/>
    <x v="0"/>
    <x v="1"/>
    <x v="0"/>
    <x v="0"/>
    <x v="1"/>
    <x v="0"/>
    <x v="0"/>
    <x v="0"/>
    <x v="0"/>
    <x v="0"/>
    <x v="1"/>
    <x v="0"/>
    <x v="0"/>
    <x v="1"/>
    <x v="1"/>
    <x v="1"/>
    <x v="0"/>
    <x v="0"/>
    <x v="1"/>
    <x v="0"/>
    <x v="0"/>
    <s v="ELECTRICIDAD Y ELECTRONICA"/>
    <s v="ELECTRICIDAD Y ELECTRONICA"/>
    <s v="GESTIÓN DE CALIDAD"/>
    <s v="MECANICA Y METALES"/>
    <m/>
    <m/>
    <s v="ELECTRICIDAD Y ELECTRONICA"/>
    <s v="ELECTRICIDAD Y ELECTRONICA"/>
    <s v="ADMINISTRACIÓN Y GESTIÓN"/>
    <s v="MECANICA Y METALES"/>
    <m/>
    <m/>
    <n v="2.7037037037037002"/>
    <x v="1"/>
    <x v="2"/>
    <x v="1"/>
    <x v="0"/>
    <x v="0"/>
    <s v="Total"/>
  </r>
  <r>
    <n v="185967"/>
    <x v="0"/>
    <x v="1"/>
    <s v="Lambaré"/>
    <n v="47111"/>
    <s v="VENTA AL POR MENOR EN SUPERMERCADO"/>
    <s v="Comercio"/>
    <s v="Comercio"/>
    <s v="Grandes (con 51 o más personas ocupadas)"/>
    <n v="19072024"/>
    <n v="19"/>
    <s v="Julio"/>
    <s v="Año Resultado Final"/>
    <n v="10"/>
    <n v="35"/>
    <n v="24072024"/>
    <n v="24"/>
    <s v="Julio"/>
    <s v="Año Resultado Final"/>
    <n v="1991"/>
    <n v="32"/>
    <x v="1"/>
    <s v="VENTA AL POR MENOR DE PRODUCTOS DE SUPERMERCADO"/>
    <s v="Comercio al por menor en hipermercados y supermercados"/>
    <s v="Único"/>
    <x v="0"/>
    <m/>
    <m/>
    <n v="154"/>
    <n v="154"/>
    <n v="81"/>
    <n v="73"/>
    <n v="367.03125"/>
    <n v="330.78125"/>
    <n v="0"/>
    <n v="0"/>
    <n v="0"/>
    <n v="0"/>
    <n v="525.625"/>
    <n v="45.3125"/>
    <n v="0"/>
    <n v="0"/>
    <n v="113.28125"/>
    <n v="0"/>
    <n v="0"/>
    <n v="13.59375"/>
    <n v="697.8125"/>
    <n v="154"/>
    <n v="0"/>
    <n v="0"/>
    <n v="0"/>
    <n v="0"/>
    <n v="116"/>
    <n v="10"/>
    <n v="0"/>
    <n v="0"/>
    <n v="25"/>
    <n v="0"/>
    <n v="0"/>
    <n v="3"/>
    <n v="154"/>
    <x v="1"/>
    <s v="Decisión del directorio/propietarios de la empresa"/>
    <m/>
    <x v="0"/>
    <s v="Decisión del directorio/propietarios de la empresa"/>
    <m/>
    <x v="1"/>
    <s v="Decisión del directorio/propietarios de la empresa"/>
    <m/>
    <x v="0"/>
    <m/>
    <m/>
    <x v="0"/>
    <m/>
    <m/>
    <x v="1"/>
    <m/>
    <n v="5230"/>
    <s v="CAJERO"/>
    <s v="Sí"/>
    <s v="No"/>
    <s v="Sí"/>
    <n v="7511"/>
    <s v="CARNICERO"/>
    <s v="Sí"/>
    <s v="Sí"/>
    <s v="Sí"/>
    <n v="7512"/>
    <s v="PANADERO"/>
    <s v="Sí"/>
    <s v="Sí"/>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m/>
    <m/>
    <m/>
    <m/>
    <m/>
    <s v="Aumentar los esfuerzos en el reclutamiento (más divulgación de la vacante, más bolsas de empleo)"/>
    <m/>
    <m/>
    <m/>
    <x v="1"/>
    <x v="0"/>
    <x v="0"/>
    <x v="0"/>
    <x v="0"/>
    <x v="0"/>
    <x v="0"/>
    <x v="0"/>
    <x v="0"/>
    <x v="0"/>
    <x v="0"/>
    <x v="1"/>
    <x v="0"/>
    <m/>
    <m/>
    <s v="Plataforma web privada gratuita (Bolsas de trabajo) (excluyendo redes sociales)"/>
    <s v="Redes sociales de la empresa (Facebook, Twitter, Instagram, etc)"/>
    <m/>
    <m/>
    <m/>
    <m/>
    <s v="Ferias de empleo"/>
    <s v="Avisos en las inmediaciones de la empresa"/>
    <m/>
    <m/>
    <m/>
    <m/>
    <x v="0"/>
    <x v="0"/>
    <x v="0"/>
    <x v="2"/>
    <x v="0"/>
    <x v="0"/>
    <x v="0"/>
    <x v="0"/>
    <x v="1"/>
    <x v="1"/>
    <s v="Ninguna"/>
    <m/>
    <m/>
    <m/>
    <m/>
    <m/>
    <m/>
    <x v="2"/>
    <m/>
    <m/>
    <x v="1"/>
    <m/>
    <m/>
    <m/>
    <x v="0"/>
    <x v="1"/>
    <x v="1"/>
    <x v="1"/>
    <x v="1"/>
    <x v="0"/>
    <m/>
    <m/>
    <x v="2"/>
    <s v="Probable"/>
    <s v="Poco probable"/>
    <s v="Probable"/>
    <s v="Probable"/>
    <s v="Probable"/>
    <x v="2"/>
    <m/>
    <m/>
    <m/>
    <m/>
    <m/>
    <m/>
    <m/>
    <m/>
    <m/>
    <m/>
    <m/>
    <m/>
    <m/>
    <m/>
    <m/>
    <m/>
    <m/>
    <m/>
    <m/>
    <m/>
    <m/>
    <m/>
    <m/>
    <m/>
    <m/>
    <m/>
    <m/>
    <m/>
    <m/>
    <m/>
    <m/>
    <m/>
    <m/>
    <m/>
    <m/>
    <x v="0"/>
    <m/>
    <m/>
    <m/>
    <m/>
    <m/>
    <m/>
    <m/>
    <m/>
    <m/>
    <x v="0"/>
    <x v="0"/>
    <x v="0"/>
    <x v="0"/>
    <x v="1"/>
    <x v="1"/>
    <x v="0"/>
    <x v="0"/>
    <m/>
    <x v="0"/>
    <s v="TÉCNICO ATENCION AL CLIENTE"/>
    <s v="Técnicas de recepción y atención al cliente"/>
    <s v="SUPERVISOR DE SUPERMERCADO"/>
    <n v="5222"/>
    <s v="TÉCNICO EN SECRETARIADO"/>
    <s v="Secretariado ejecutivo"/>
    <s v="SECRETARIA"/>
    <n v="4120"/>
    <s v="TÉCNICO AUXILIAR CONTABLE"/>
    <s v="Contabilidad básica"/>
    <s v="CAJERO"/>
    <n v="5230"/>
    <m/>
    <m/>
    <m/>
    <m/>
    <m/>
    <m/>
    <m/>
    <m/>
    <m/>
    <m/>
    <m/>
    <m/>
    <s v="Si"/>
    <s v="Si"/>
    <s v="No"/>
    <m/>
    <m/>
    <m/>
    <x v="3"/>
    <s v="Importante"/>
    <s v="Muy importante"/>
    <s v="Importante"/>
    <s v="Muy importante"/>
    <s v="Importante"/>
    <s v="Muy importante"/>
    <s v="Muy importante"/>
    <s v="Ninguna"/>
    <m/>
    <x v="0"/>
    <x v="1"/>
    <x v="0"/>
    <x v="1"/>
    <x v="0"/>
    <x v="1"/>
    <x v="0"/>
    <x v="0"/>
    <x v="0"/>
    <x v="0"/>
    <x v="0"/>
    <x v="0"/>
    <m/>
    <s v="Jefe / Encargado (no propietario)"/>
    <m/>
    <n v="8"/>
    <n v="32"/>
    <s v="Completo"/>
    <m/>
    <m/>
    <m/>
    <m/>
    <m/>
    <m/>
    <m/>
    <s v="51 y más personas ocupadas"/>
    <s v="51 y más personas ocupadas"/>
    <x v="2"/>
    <s v="Comercio"/>
    <x v="0"/>
    <x v="0"/>
    <x v="0"/>
    <x v="0"/>
    <x v="1"/>
    <x v="0"/>
    <x v="1"/>
    <x v="0"/>
    <x v="0"/>
    <x v="0"/>
    <x v="1"/>
    <x v="0"/>
    <x v="0"/>
    <x v="0"/>
    <x v="0"/>
    <x v="0"/>
    <x v="0"/>
    <x v="0"/>
    <x v="0"/>
    <x v="1"/>
    <x v="0"/>
    <x v="0"/>
    <x v="1"/>
    <x v="0"/>
    <x v="0"/>
    <x v="0"/>
    <x v="0"/>
    <s v="ATENCIÓN AL CLIENTE, RECEPCIÓN"/>
    <s v="SECRETARIADO"/>
    <s v="CONTABILIDAD Y AUDITORIA"/>
    <m/>
    <m/>
    <m/>
    <s v="ADMINISTRACIÓN Y GESTIÓN"/>
    <s v="ADMINISTRACIÓN Y GESTIÓN"/>
    <s v="ADMINISTRACIÓN Y GESTIÓN"/>
    <m/>
    <m/>
    <m/>
    <n v="4.53125"/>
    <x v="1"/>
    <x v="2"/>
    <x v="0"/>
    <x v="0"/>
    <x v="0"/>
    <s v="Total"/>
  </r>
  <r>
    <n v="185973"/>
    <x v="0"/>
    <x v="1"/>
    <s v="Lambaré"/>
    <n v="56109"/>
    <s v="SERVICIOS DE VENTAS DE MINUTAS"/>
    <s v="Servicio"/>
    <s v="Restaurantes y hoteles"/>
    <s v="Micro (5 a 10 personas ocupadas)"/>
    <n v="12062024"/>
    <n v="12"/>
    <s v="Junio"/>
    <s v="Año Resultado Final"/>
    <n v="15"/>
    <n v="49"/>
    <n v="14062024"/>
    <n v="14"/>
    <s v="Junio"/>
    <s v="Año Resultado Final"/>
    <n v="1997"/>
    <n v="26"/>
    <x v="2"/>
    <s v="SERVICIOS DE VENTA DE MINUTAS"/>
    <s v="Otros servicios de suministro de alimentos para consumo inmediato  n.c.p."/>
    <s v="Único"/>
    <x v="0"/>
    <m/>
    <m/>
    <n v="7"/>
    <n v="7"/>
    <n v="4"/>
    <n v="3"/>
    <n v="13.57837837837836"/>
    <n v="10.18378378378377"/>
    <n v="0"/>
    <n v="0"/>
    <n v="0"/>
    <n v="0"/>
    <n v="16.972972972972951"/>
    <n v="0"/>
    <n v="0"/>
    <n v="0"/>
    <n v="6.7891891891891802"/>
    <n v="0"/>
    <n v="0"/>
    <n v="0"/>
    <n v="23.762162162162131"/>
    <n v="7"/>
    <n v="0"/>
    <n v="0"/>
    <n v="0"/>
    <n v="0"/>
    <n v="5"/>
    <n v="0"/>
    <n v="0"/>
    <n v="0"/>
    <n v="2"/>
    <n v="0"/>
    <n v="0"/>
    <n v="0"/>
    <n v="7"/>
    <x v="1"/>
    <s v="Decisión del directorio/propietarios de la empresa"/>
    <m/>
    <x v="1"/>
    <m/>
    <m/>
    <x v="1"/>
    <s v="Decisión del directorio/propietarios de la empresa"/>
    <m/>
    <x v="0"/>
    <m/>
    <m/>
    <x v="0"/>
    <m/>
    <m/>
    <x v="0"/>
    <m/>
    <m/>
    <m/>
    <m/>
    <m/>
    <m/>
    <m/>
    <m/>
    <m/>
    <m/>
    <m/>
    <m/>
    <m/>
    <m/>
    <m/>
    <m/>
    <m/>
    <m/>
    <m/>
    <m/>
    <m/>
    <m/>
    <m/>
    <m/>
    <m/>
    <m/>
    <m/>
    <m/>
    <m/>
    <m/>
    <m/>
    <m/>
    <m/>
    <m/>
    <m/>
    <m/>
    <m/>
    <m/>
    <m/>
    <m/>
    <m/>
    <m/>
    <m/>
    <m/>
    <m/>
    <m/>
    <m/>
    <m/>
    <m/>
    <m/>
    <x v="1"/>
    <x v="0"/>
    <x v="0"/>
    <x v="0"/>
    <x v="1"/>
    <x v="1"/>
    <x v="0"/>
    <x v="0"/>
    <x v="0"/>
    <x v="0"/>
    <x v="1"/>
    <x v="1"/>
    <x v="0"/>
    <m/>
    <m/>
    <m/>
    <m/>
    <m/>
    <m/>
    <s v="Recomendaciones de trabajadores de la empresa u otros actores"/>
    <m/>
    <m/>
    <m/>
    <s v="Contactos personales del empleador"/>
    <m/>
    <m/>
    <m/>
    <x v="0"/>
    <x v="1"/>
    <x v="2"/>
    <x v="2"/>
    <x v="0"/>
    <x v="2"/>
    <x v="2"/>
    <x v="1"/>
    <x v="1"/>
    <x v="1"/>
    <s v="Ninguna"/>
    <m/>
    <m/>
    <m/>
    <m/>
    <m/>
    <m/>
    <x v="1"/>
    <s v="Transformación de competencia"/>
    <s v="Transformación de competencia"/>
    <x v="1"/>
    <m/>
    <m/>
    <m/>
    <x v="0"/>
    <x v="0"/>
    <x v="1"/>
    <x v="1"/>
    <x v="1"/>
    <x v="1"/>
    <m/>
    <m/>
    <x v="1"/>
    <s v="Poco probable"/>
    <s v="Poco probable"/>
    <s v="Poco probable"/>
    <s v="Probable"/>
    <s v="Probable"/>
    <x v="1"/>
    <m/>
    <m/>
    <m/>
    <m/>
    <m/>
    <m/>
    <m/>
    <m/>
    <m/>
    <m/>
    <m/>
    <m/>
    <m/>
    <m/>
    <m/>
    <m/>
    <m/>
    <m/>
    <m/>
    <m/>
    <m/>
    <m/>
    <m/>
    <m/>
    <m/>
    <m/>
    <m/>
    <m/>
    <m/>
    <m/>
    <m/>
    <m/>
    <m/>
    <m/>
    <m/>
    <x v="0"/>
    <m/>
    <m/>
    <m/>
    <m/>
    <m/>
    <m/>
    <m/>
    <m/>
    <m/>
    <x v="1"/>
    <x v="1"/>
    <x v="1"/>
    <x v="1"/>
    <x v="1"/>
    <x v="1"/>
    <x v="0"/>
    <x v="0"/>
    <m/>
    <x v="1"/>
    <m/>
    <m/>
    <m/>
    <m/>
    <m/>
    <m/>
    <m/>
    <m/>
    <m/>
    <m/>
    <m/>
    <m/>
    <m/>
    <m/>
    <m/>
    <m/>
    <m/>
    <m/>
    <m/>
    <m/>
    <m/>
    <m/>
    <m/>
    <m/>
    <m/>
    <m/>
    <m/>
    <m/>
    <m/>
    <m/>
    <x v="0"/>
    <s v="Importante"/>
    <s v="Importante"/>
    <s v="Importante"/>
    <s v="Importante"/>
    <s v="Importante"/>
    <s v="Muy importante"/>
    <s v="Muy importante"/>
    <s v="Ninguna"/>
    <m/>
    <x v="2"/>
    <x v="1"/>
    <x v="0"/>
    <x v="0"/>
    <x v="0"/>
    <x v="0"/>
    <x v="1"/>
    <x v="1"/>
    <x v="1"/>
    <x v="1"/>
    <x v="1"/>
    <x v="0"/>
    <m/>
    <s v="Jefe / Encargado (no propietario)"/>
    <m/>
    <n v="13"/>
    <n v="42"/>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0"/>
    <x v="0"/>
    <x v="1"/>
    <s v="Total"/>
  </r>
  <r>
    <n v="186010"/>
    <x v="0"/>
    <x v="1"/>
    <s v="Fernando de la Mora"/>
    <n v="46540"/>
    <s v="VENTA AL POR MAYOR DE MAQUINAS DE COSER"/>
    <s v="Comercio"/>
    <s v="Comercio"/>
    <s v="Medianas (31 a 50 personas ocupadas)"/>
    <n v="17062024"/>
    <n v="17"/>
    <s v="Junio"/>
    <s v="Año Resultado Final"/>
    <n v="14"/>
    <n v="46"/>
    <n v="26072024"/>
    <n v="26"/>
    <s v="Julio"/>
    <s v="Año Resultado Final"/>
    <n v="1988"/>
    <n v="35"/>
    <x v="1"/>
    <s v="VENTA AL POR MAYOR DE MAQUINAS DE  RUBRO TEXTIL"/>
    <s v="Comercio al por mayor de maquinaria y equipo para uso industrial"/>
    <s v="Casa Matriz"/>
    <x v="1"/>
    <n v="7"/>
    <n v="5"/>
    <n v="175"/>
    <n v="120"/>
    <n v="80"/>
    <n v="40"/>
    <n v="362.5"/>
    <n v="181.25"/>
    <n v="0"/>
    <n v="0"/>
    <n v="0"/>
    <n v="0"/>
    <n v="240.15625"/>
    <n v="0"/>
    <n v="31.71875"/>
    <n v="0"/>
    <n v="244.6875"/>
    <n v="0"/>
    <n v="27.1875"/>
    <n v="0"/>
    <n v="543.75"/>
    <n v="120"/>
    <n v="0"/>
    <n v="0"/>
    <n v="0"/>
    <n v="0"/>
    <n v="53"/>
    <n v="0"/>
    <n v="7"/>
    <n v="0"/>
    <n v="54"/>
    <n v="0"/>
    <n v="6"/>
    <n v="0"/>
    <n v="120"/>
    <x v="1"/>
    <s v="Decisión del directorio/propietarios de la empresa"/>
    <m/>
    <x v="0"/>
    <s v="Decisión del directorio/propietarios de la empresa"/>
    <m/>
    <x v="1"/>
    <s v="Decisión del directorio/propietarios de la empresa"/>
    <m/>
    <x v="0"/>
    <m/>
    <m/>
    <x v="0"/>
    <m/>
    <m/>
    <x v="1"/>
    <m/>
    <n v="5222"/>
    <s v="ENCARGADO DE SUCURSAL"/>
    <s v="Sí"/>
    <s v="Sí"/>
    <s v="Sí"/>
    <n v="5223"/>
    <s v="VENDEDOR MAYORISTA"/>
    <s v="No"/>
    <s v="Sí"/>
    <s v="Sí"/>
    <n v="5230"/>
    <s v="CAJERA"/>
    <s v="Sí"/>
    <s v="Sí"/>
    <s v="Candidatos sin capacitación o habilidades técnicas necesarios"/>
    <m/>
    <s v="Candidato sin licencias, certificados orequisitos legales requeridos para ejercer la ocupación"/>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s v="Candidatos sin habilidades blandas o socioemocionales (proactividad, actitud de aprendizaje, compromiso, entre otros)"/>
    <m/>
    <m/>
    <m/>
    <m/>
    <m/>
    <m/>
    <m/>
    <m/>
    <s v="Reasignar / redefinir los puestos de trabajo existentes"/>
    <s v="Utilizar tecnología o maquinaria para sustituir el trabajo de la vacante"/>
    <m/>
    <m/>
    <s v="Redefinir el perfil y características de la vacante"/>
    <s v="Aumentar los esfuerzos en el reclutamiento (más divulgación de la vacante, más bolsas de empleo)"/>
    <m/>
    <m/>
    <m/>
    <x v="0"/>
    <x v="1"/>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m/>
    <m/>
    <m/>
    <m/>
    <x v="0"/>
    <x v="0"/>
    <x v="0"/>
    <x v="1"/>
    <x v="0"/>
    <x v="1"/>
    <x v="0"/>
    <x v="1"/>
    <x v="0"/>
    <x v="1"/>
    <s v="Ninguna"/>
    <m/>
    <m/>
    <m/>
    <m/>
    <m/>
    <m/>
    <x v="1"/>
    <m/>
    <s v="Nuevas contrataciones"/>
    <x v="3"/>
    <m/>
    <m/>
    <m/>
    <x v="0"/>
    <x v="0"/>
    <x v="0"/>
    <x v="0"/>
    <x v="0"/>
    <x v="1"/>
    <m/>
    <m/>
    <x v="3"/>
    <s v="Muy probable"/>
    <s v="Poco probable"/>
    <s v="Poco probable"/>
    <s v="Muy probable"/>
    <s v="Muy probable"/>
    <x v="0"/>
    <s v="vendedor de salon"/>
    <n v="5223"/>
    <n v="15"/>
    <n v="15"/>
    <n v="15"/>
    <n v="15"/>
    <n v="15"/>
    <s v="encargado de salon"/>
    <n v="5222"/>
    <n v="3"/>
    <n v="3"/>
    <n v="3"/>
    <n v="3"/>
    <n v="3"/>
    <s v="encargado de deposito"/>
    <n v="4321"/>
    <n v="3"/>
    <n v="3"/>
    <n v="3"/>
    <n v="3"/>
    <n v="3"/>
    <m/>
    <m/>
    <m/>
    <m/>
    <m/>
    <m/>
    <m/>
    <m/>
    <m/>
    <m/>
    <m/>
    <m/>
    <m/>
    <m/>
    <x v="0"/>
    <m/>
    <m/>
    <m/>
    <m/>
    <m/>
    <m/>
    <m/>
    <m/>
    <m/>
    <x v="1"/>
    <x v="0"/>
    <x v="0"/>
    <x v="0"/>
    <x v="1"/>
    <x v="1"/>
    <x v="0"/>
    <x v="0"/>
    <m/>
    <x v="0"/>
    <s v="CURSO DE CONOCIMIENTO DE MAQUINAS INDUSTRIALES"/>
    <s v="Operación y mantenimiento de maquinarias industriales"/>
    <s v="VENDEDOR MAYORISTA"/>
    <n v="5223"/>
    <s v="CURSO DE SELECCION DE TIPO DE TELA PARA CADA USO"/>
    <s v="Corte y confección"/>
    <s v="VENDEDOR MAYORISTA"/>
    <n v="5223"/>
    <m/>
    <m/>
    <m/>
    <m/>
    <m/>
    <m/>
    <m/>
    <m/>
    <m/>
    <m/>
    <m/>
    <m/>
    <m/>
    <m/>
    <m/>
    <m/>
    <s v="Si"/>
    <s v="No"/>
    <m/>
    <m/>
    <m/>
    <m/>
    <x v="0"/>
    <s v="Muy importante"/>
    <s v="Muy importante"/>
    <s v="Muy importante"/>
    <s v="Muy importante"/>
    <s v="Muy importante"/>
    <s v="Muy importante"/>
    <s v="Muy importante"/>
    <s v="Ninguna"/>
    <m/>
    <x v="1"/>
    <x v="2"/>
    <x v="1"/>
    <x v="0"/>
    <x v="0"/>
    <x v="1"/>
    <x v="0"/>
    <x v="0"/>
    <x v="0"/>
    <x v="0"/>
    <x v="0"/>
    <x v="0"/>
    <m/>
    <s v="Gerente / Directivo"/>
    <m/>
    <n v="7"/>
    <n v="37"/>
    <s v="Completo"/>
    <m/>
    <m/>
    <m/>
    <m/>
    <m/>
    <m/>
    <m/>
    <s v="51 y más personas ocupadas"/>
    <s v="51 y más personas ocupadas"/>
    <x v="2"/>
    <s v="Comercio"/>
    <x v="0"/>
    <x v="0"/>
    <x v="0"/>
    <x v="0"/>
    <x v="1"/>
    <x v="0"/>
    <x v="0"/>
    <x v="0"/>
    <x v="0"/>
    <x v="0"/>
    <x v="1"/>
    <x v="0"/>
    <x v="1"/>
    <x v="1"/>
    <x v="0"/>
    <x v="0"/>
    <x v="0"/>
    <x v="0"/>
    <x v="0"/>
    <x v="1"/>
    <x v="0"/>
    <x v="1"/>
    <x v="1"/>
    <x v="0"/>
    <x v="0"/>
    <x v="0"/>
    <x v="0"/>
    <s v="USO Y REPARACIÓN DE MAQUINARIAS, HERRAMIENTAS Y EQUIPOS"/>
    <s v="TEXTIL Y CONFECCIÓN"/>
    <m/>
    <m/>
    <m/>
    <m/>
    <s v="USO Y REPARACIÓN DE MAQUINARIAS, HERRAMIENTAS Y EQUIPOS"/>
    <s v="TEXTIL Y CONFECCIÓN"/>
    <m/>
    <m/>
    <m/>
    <m/>
    <n v="4.53125"/>
    <x v="2"/>
    <x v="2"/>
    <x v="0"/>
    <x v="0"/>
    <x v="0"/>
    <s v="Total"/>
  </r>
  <r>
    <n v="186013"/>
    <x v="0"/>
    <x v="1"/>
    <s v="Lambaré"/>
    <n v="18110"/>
    <s v="ACTIVIDADES DE IMPRESION FELXOGRAFICA"/>
    <s v="Industria"/>
    <s v="Manufactura"/>
    <s v="Pequeñas (11 a 30 personas ocupadas)"/>
    <n v="1072024"/>
    <n v="1"/>
    <s v="Julio"/>
    <s v="Año Resultado Final"/>
    <n v="14"/>
    <n v="46"/>
    <n v="24072024"/>
    <n v="24"/>
    <s v="Julio"/>
    <s v="Año Resultado Final"/>
    <n v="2012"/>
    <n v="11"/>
    <x v="0"/>
    <s v="FABRICACIÓN DE BOLSAS DE PAPEL,PERSONALIZADA"/>
    <s v="Fabricación de otros artículos de papel y cartón"/>
    <s v="Único"/>
    <x v="0"/>
    <m/>
    <m/>
    <n v="28"/>
    <n v="28"/>
    <n v="21"/>
    <n v="7"/>
    <n v="79.922330097087439"/>
    <n v="26.64077669902915"/>
    <n v="0"/>
    <n v="0"/>
    <n v="0"/>
    <n v="0"/>
    <n v="83.728155339805895"/>
    <n v="0"/>
    <n v="3.8058252427184498"/>
    <n v="0"/>
    <n v="11.417475728155349"/>
    <n v="0"/>
    <n v="7.6116504854368996"/>
    <n v="0"/>
    <n v="106.5631067961166"/>
    <n v="28"/>
    <n v="0"/>
    <n v="0"/>
    <n v="0"/>
    <n v="0"/>
    <n v="22"/>
    <n v="0"/>
    <n v="1"/>
    <n v="0"/>
    <n v="3"/>
    <n v="0"/>
    <n v="2"/>
    <n v="0"/>
    <n v="28"/>
    <x v="1"/>
    <s v="Decisión del directorio/propietarios de la empresa"/>
    <m/>
    <x v="0"/>
    <s v="Decisión del directorio/propietarios de la empresa"/>
    <m/>
    <x v="1"/>
    <s v="Decisión del directorio/propietarios de la empresa"/>
    <m/>
    <x v="0"/>
    <m/>
    <m/>
    <x v="0"/>
    <m/>
    <m/>
    <x v="1"/>
    <m/>
    <n v="7322"/>
    <s v="IMPRESOR"/>
    <s v="Sí"/>
    <s v="Sí"/>
    <s v="Sí"/>
    <n v="5223"/>
    <s v="VENDEDOR"/>
    <s v="Sí"/>
    <s v="No"/>
    <s v="Sí"/>
    <n v="9321"/>
    <s v="AYUDANTE EN GENERAL EMPAQUE"/>
    <s v="Sí"/>
    <s v="No"/>
    <m/>
    <m/>
    <m/>
    <s v="Candidatos con falt de experiencia laboral"/>
    <s v="Candidatos que no aceptaron las condiciones laborales ofrecidas (ubicación, horario, remuneración)"/>
    <s v="Falta de postulantes/candidatos"/>
    <m/>
    <m/>
    <m/>
    <m/>
    <m/>
    <m/>
    <m/>
    <m/>
    <m/>
    <m/>
    <m/>
    <m/>
    <m/>
    <m/>
    <m/>
    <m/>
    <m/>
    <m/>
    <m/>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1"/>
    <x v="1"/>
    <x v="0"/>
    <x v="1"/>
    <x v="0"/>
    <x v="0"/>
    <x v="0"/>
    <x v="1"/>
    <x v="0"/>
    <x v="0"/>
    <x v="0"/>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m/>
    <s v="Avisos en las inmediaciones de la empresa"/>
    <m/>
    <s v="Banco de currículos de la empresa"/>
    <m/>
    <m/>
    <x v="0"/>
    <x v="0"/>
    <x v="0"/>
    <x v="1"/>
    <x v="0"/>
    <x v="1"/>
    <x v="2"/>
    <x v="2"/>
    <x v="0"/>
    <x v="1"/>
    <s v="Ninguna"/>
    <m/>
    <m/>
    <m/>
    <m/>
    <m/>
    <m/>
    <x v="1"/>
    <s v="Transformación de competencia"/>
    <m/>
    <x v="0"/>
    <m/>
    <m/>
    <m/>
    <x v="1"/>
    <x v="0"/>
    <x v="0"/>
    <x v="0"/>
    <x v="0"/>
    <x v="0"/>
    <m/>
    <m/>
    <x v="2"/>
    <s v="Poco probable"/>
    <s v="Poco probable"/>
    <s v="Muy probable"/>
    <s v="Probable"/>
    <s v="Probable"/>
    <x v="2"/>
    <m/>
    <m/>
    <m/>
    <m/>
    <m/>
    <m/>
    <m/>
    <m/>
    <m/>
    <m/>
    <m/>
    <m/>
    <m/>
    <m/>
    <m/>
    <m/>
    <m/>
    <m/>
    <m/>
    <m/>
    <m/>
    <m/>
    <m/>
    <m/>
    <m/>
    <m/>
    <m/>
    <m/>
    <m/>
    <m/>
    <m/>
    <m/>
    <m/>
    <m/>
    <m/>
    <x v="0"/>
    <m/>
    <m/>
    <m/>
    <m/>
    <m/>
    <m/>
    <m/>
    <m/>
    <m/>
    <x v="0"/>
    <x v="0"/>
    <x v="0"/>
    <x v="0"/>
    <x v="1"/>
    <x v="1"/>
    <x v="0"/>
    <x v="0"/>
    <m/>
    <x v="0"/>
    <s v="TECNICO EN VENTA"/>
    <s v="Técnicas de ventas"/>
    <s v="VENDEDOR"/>
    <n v="5223"/>
    <s v="TÉCNICO EN MARKETING"/>
    <s v="Marketing y comercialización"/>
    <s v="ENCARGADO DE MARKETING"/>
    <n v="2431"/>
    <s v="TECNICO DISEÑADOR GRAFICO"/>
    <s v="Diseño gráfico"/>
    <s v="DISEÑADOR GRAFICO"/>
    <n v="2166"/>
    <s v="TECNICO EN LOGÍSTICA"/>
    <s v="OTROS"/>
    <s v="ALMACENAMIENTO Y REPARTO DE MERCADERIAS"/>
    <n v="9333"/>
    <s v="TECNICO GRÁFICO"/>
    <s v="Diseño gráfico"/>
    <s v="GRAFICO DE IMPRENTA"/>
    <n v="2611"/>
    <m/>
    <m/>
    <m/>
    <m/>
    <s v="Si"/>
    <s v="Si"/>
    <s v="Si"/>
    <s v="Si"/>
    <s v="No"/>
    <m/>
    <x v="3"/>
    <s v="Muy importante"/>
    <s v="Muy importante"/>
    <s v="Muy importante"/>
    <s v="Muy importante"/>
    <s v="Muy importante"/>
    <s v="Muy importante"/>
    <s v="Muy importante"/>
    <s v="Ninguna"/>
    <m/>
    <x v="2"/>
    <x v="0"/>
    <x v="0"/>
    <x v="0"/>
    <x v="1"/>
    <x v="0"/>
    <x v="0"/>
    <x v="0"/>
    <x v="0"/>
    <x v="0"/>
    <x v="0"/>
    <x v="0"/>
    <m/>
    <s v="Gerente / Directivo"/>
    <m/>
    <n v="8"/>
    <n v="24"/>
    <s v="Completo"/>
    <m/>
    <m/>
    <m/>
    <m/>
    <m/>
    <m/>
    <m/>
    <s v="11 a 30 personas ocupadas"/>
    <s v="11 a 30 personas ocupadas"/>
    <x v="1"/>
    <s v="Manufactura"/>
    <x v="0"/>
    <x v="0"/>
    <x v="0"/>
    <x v="0"/>
    <x v="1"/>
    <x v="0"/>
    <x v="1"/>
    <x v="0"/>
    <x v="1"/>
    <x v="0"/>
    <x v="1"/>
    <x v="0"/>
    <x v="0"/>
    <x v="0"/>
    <x v="0"/>
    <x v="0"/>
    <x v="0"/>
    <x v="0"/>
    <x v="0"/>
    <x v="0"/>
    <x v="0"/>
    <x v="1"/>
    <x v="1"/>
    <x v="0"/>
    <x v="0"/>
    <x v="0"/>
    <x v="1"/>
    <s v="VENTA"/>
    <s v="MARKETING"/>
    <s v="INDUSTRIAS GRÁFICAS"/>
    <s v="TRANSPORTE Y LOGISTICA"/>
    <s v="INDUSTRIAS GRÁFICAS"/>
    <m/>
    <s v="ADMINISTRACIÓN Y GESTIÓN"/>
    <s v="ADMINISTRACIÓN Y GESTIÓN"/>
    <s v="INDUSTRIAS GRÁFICAS"/>
    <s v="TRANSPORTE Y LOGISTICA"/>
    <s v="INDUSTRIAS GRÁFICAS"/>
    <m/>
    <n v="3.8058252427184498"/>
    <x v="1"/>
    <x v="2"/>
    <x v="0"/>
    <x v="0"/>
    <x v="0"/>
    <s v="Total"/>
  </r>
  <r>
    <n v="186159"/>
    <x v="0"/>
    <x v="1"/>
    <s v="Lambaré"/>
    <n v="43210"/>
    <s v="ISTALACIONES ELECTROMECANICA"/>
    <s v="Industria"/>
    <s v="Construcción"/>
    <s v="Pequeñas (11 a 30 personas ocupadas)"/>
    <n v="10072024"/>
    <n v="10"/>
    <s v="Julio"/>
    <s v="Año Resultado Final"/>
    <n v="10"/>
    <n v="24"/>
    <n v="31072024"/>
    <n v="31"/>
    <s v="Julio"/>
    <s v="Año Resultado Final"/>
    <n v="1998"/>
    <n v="25"/>
    <x v="2"/>
    <s v="SERVICIO DE MANTENIMIENTO DE SISTEMA ELECTRICO"/>
    <s v="Construcción de proyectos de servicios públicos"/>
    <s v="Único"/>
    <x v="0"/>
    <m/>
    <m/>
    <n v="51"/>
    <n v="51"/>
    <n v="47"/>
    <n v="4"/>
    <n v="127.07407407407391"/>
    <n v="10.814814814814801"/>
    <n v="0"/>
    <n v="0"/>
    <n v="0"/>
    <n v="0"/>
    <n v="78.407407407407305"/>
    <n v="13.518518518518501"/>
    <n v="27.037037037037003"/>
    <n v="0"/>
    <n v="18.925925925925903"/>
    <n v="0"/>
    <n v="0"/>
    <n v="0"/>
    <n v="137.88888888888872"/>
    <n v="51"/>
    <n v="0"/>
    <n v="0"/>
    <n v="0"/>
    <n v="0"/>
    <n v="29"/>
    <n v="5"/>
    <n v="10"/>
    <n v="0"/>
    <n v="7"/>
    <n v="0"/>
    <n v="0"/>
    <n v="0"/>
    <n v="51"/>
    <x v="1"/>
    <s v="Decisión del directorio/propietarios de la empresa"/>
    <m/>
    <x v="0"/>
    <s v="Decisión del directorio/propietarios de la empresa"/>
    <m/>
    <x v="1"/>
    <s v="Decisión del directorio/propietarios de la empresa"/>
    <m/>
    <x v="0"/>
    <m/>
    <m/>
    <x v="0"/>
    <m/>
    <m/>
    <x v="1"/>
    <m/>
    <n v="7413"/>
    <s v="AYUDANTE DE LINEA"/>
    <s v="Sí"/>
    <s v="No"/>
    <s v="No"/>
    <m/>
    <m/>
    <m/>
    <m/>
    <m/>
    <m/>
    <m/>
    <m/>
    <m/>
    <m/>
    <m/>
    <m/>
    <m/>
    <m/>
    <m/>
    <m/>
    <m/>
    <m/>
    <m/>
    <m/>
    <m/>
    <m/>
    <m/>
    <m/>
    <m/>
    <m/>
    <m/>
    <m/>
    <m/>
    <m/>
    <m/>
    <m/>
    <m/>
    <m/>
    <m/>
    <m/>
    <m/>
    <m/>
    <m/>
    <m/>
    <m/>
    <m/>
    <m/>
    <m/>
    <x v="0"/>
    <x v="0"/>
    <x v="0"/>
    <x v="1"/>
    <x v="0"/>
    <x v="1"/>
    <x v="0"/>
    <x v="1"/>
    <x v="0"/>
    <x v="0"/>
    <x v="0"/>
    <x v="1"/>
    <x v="0"/>
    <m/>
    <m/>
    <m/>
    <m/>
    <m/>
    <m/>
    <s v="Recomendaciones de trabajadores de la empresa u otros actores"/>
    <m/>
    <m/>
    <m/>
    <s v="Contactos personales del empleador"/>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0"/>
    <x v="0"/>
    <x v="0"/>
    <x v="0"/>
    <x v="1"/>
    <x v="1"/>
    <x v="0"/>
    <x v="0"/>
    <m/>
    <x v="0"/>
    <s v="TECNICO EN ELECTROMECANICA"/>
    <s v="Mecánica"/>
    <s v="OFICIAL DE LINEA"/>
    <n v="7413"/>
    <s v="CAPACITACION DE GRUISTAS"/>
    <s v="Operación y mantenimiento de maquinarias de la construcción"/>
    <s v="CHOFER GRUISTA"/>
    <n v="8343"/>
    <m/>
    <m/>
    <m/>
    <m/>
    <m/>
    <m/>
    <m/>
    <m/>
    <m/>
    <m/>
    <m/>
    <m/>
    <m/>
    <m/>
    <m/>
    <m/>
    <s v="Si"/>
    <s v="No"/>
    <m/>
    <m/>
    <m/>
    <m/>
    <x v="1"/>
    <s v="Importante"/>
    <s v="Importante"/>
    <s v="Importante"/>
    <s v="Importante"/>
    <s v="Importante"/>
    <s v="Importante"/>
    <s v="Importante"/>
    <s v="Ninguna"/>
    <m/>
    <x v="2"/>
    <x v="2"/>
    <x v="0"/>
    <x v="0"/>
    <x v="0"/>
    <x v="2"/>
    <x v="1"/>
    <x v="1"/>
    <x v="0"/>
    <x v="0"/>
    <x v="0"/>
    <x v="0"/>
    <m/>
    <s v="Administrador/Contador"/>
    <m/>
    <n v="15"/>
    <n v="15"/>
    <s v="Completo"/>
    <m/>
    <m/>
    <m/>
    <m/>
    <m/>
    <m/>
    <m/>
    <s v="51 y más personas ocupadas"/>
    <s v="51 y más personas ocupadas"/>
    <x v="1"/>
    <s v="Construcción"/>
    <x v="0"/>
    <x v="0"/>
    <x v="0"/>
    <x v="0"/>
    <x v="0"/>
    <x v="0"/>
    <x v="1"/>
    <x v="0"/>
    <x v="0"/>
    <x v="0"/>
    <x v="1"/>
    <x v="0"/>
    <x v="0"/>
    <x v="0"/>
    <x v="0"/>
    <x v="0"/>
    <x v="0"/>
    <x v="0"/>
    <x v="0"/>
    <x v="1"/>
    <x v="0"/>
    <x v="1"/>
    <x v="0"/>
    <x v="0"/>
    <x v="1"/>
    <x v="1"/>
    <x v="0"/>
    <s v="ELECTRICIDAD Y ELECTRONICA"/>
    <s v="USO Y REPARACIÓN DE MAQUINARIAS, HERRAMIENTAS Y EQUIPOS"/>
    <m/>
    <m/>
    <m/>
    <m/>
    <s v="ELECTRICIDAD Y ELECTRONICA"/>
    <s v="USO Y REPARACIÓN DE MAQUINARIAS, HERRAMIENTAS Y EQUIPOS"/>
    <m/>
    <m/>
    <m/>
    <m/>
    <n v="2.7037037037037002"/>
    <x v="1"/>
    <x v="1"/>
    <x v="1"/>
    <x v="0"/>
    <x v="0"/>
    <s v="Total"/>
  </r>
  <r>
    <n v="186508"/>
    <x v="0"/>
    <x v="1"/>
    <s v="Lambaré"/>
    <n v="10919"/>
    <s v="ELABORACION DE PRODUCTOS PANIFCADOS"/>
    <s v="Industria"/>
    <s v="Manufactura"/>
    <s v="Pequeñas (11 a 30 personas ocupadas)"/>
    <n v="12062024"/>
    <n v="12"/>
    <s v="Junio"/>
    <s v="Año Resultado Final"/>
    <n v="9"/>
    <n v="10"/>
    <n v="12062024"/>
    <n v="12"/>
    <s v="Junio"/>
    <s v="Año Resultado Final"/>
    <n v="1997"/>
    <n v="26"/>
    <x v="2"/>
    <s v="ELABORACION DE PRODUCTOS DE PANADERIA"/>
    <s v="Elaboración de otros productos de panadería n.c.p."/>
    <s v="Único"/>
    <x v="0"/>
    <m/>
    <m/>
    <n v="7"/>
    <n v="7"/>
    <n v="3"/>
    <n v="4"/>
    <n v="14.380952380952369"/>
    <n v="19.17460317460316"/>
    <n v="0"/>
    <n v="0"/>
    <n v="23.968253968253951"/>
    <n v="0"/>
    <n v="9.5873015873015799"/>
    <n v="0"/>
    <n v="0"/>
    <n v="0"/>
    <n v="0"/>
    <n v="0"/>
    <n v="0"/>
    <n v="0"/>
    <n v="33.555555555555529"/>
    <n v="7"/>
    <n v="0"/>
    <n v="0"/>
    <n v="5"/>
    <n v="0"/>
    <n v="2"/>
    <n v="0"/>
    <n v="0"/>
    <n v="0"/>
    <n v="0"/>
    <n v="0"/>
    <n v="0"/>
    <n v="0"/>
    <n v="7"/>
    <x v="0"/>
    <m/>
    <m/>
    <x v="1"/>
    <m/>
    <m/>
    <x v="1"/>
    <s v="Decisión del directorio/propietarios de la empresa"/>
    <m/>
    <x v="0"/>
    <m/>
    <m/>
    <x v="0"/>
    <m/>
    <m/>
    <x v="0"/>
    <m/>
    <m/>
    <m/>
    <m/>
    <m/>
    <m/>
    <m/>
    <m/>
    <m/>
    <m/>
    <m/>
    <m/>
    <m/>
    <m/>
    <m/>
    <m/>
    <m/>
    <m/>
    <m/>
    <m/>
    <m/>
    <m/>
    <m/>
    <m/>
    <m/>
    <m/>
    <m/>
    <m/>
    <m/>
    <m/>
    <m/>
    <m/>
    <m/>
    <m/>
    <m/>
    <m/>
    <m/>
    <m/>
    <m/>
    <m/>
    <m/>
    <m/>
    <m/>
    <m/>
    <m/>
    <m/>
    <m/>
    <m/>
    <m/>
    <m/>
    <x v="0"/>
    <x v="0"/>
    <x v="0"/>
    <x v="0"/>
    <x v="0"/>
    <x v="1"/>
    <x v="0"/>
    <x v="0"/>
    <x v="0"/>
    <x v="0"/>
    <x v="0"/>
    <x v="0"/>
    <x v="0"/>
    <m/>
    <m/>
    <m/>
    <m/>
    <m/>
    <m/>
    <s v="Recomendaciones de trabajadores de la empresa u otros actores"/>
    <m/>
    <m/>
    <m/>
    <m/>
    <m/>
    <m/>
    <m/>
    <x v="2"/>
    <x v="0"/>
    <x v="2"/>
    <x v="2"/>
    <x v="0"/>
    <x v="2"/>
    <x v="1"/>
    <x v="0"/>
    <x v="1"/>
    <x v="1"/>
    <s v="Ninguna"/>
    <m/>
    <m/>
    <m/>
    <m/>
    <m/>
    <m/>
    <x v="1"/>
    <m/>
    <m/>
    <x v="1"/>
    <m/>
    <m/>
    <m/>
    <x v="1"/>
    <x v="1"/>
    <x v="1"/>
    <x v="1"/>
    <x v="1"/>
    <x v="1"/>
    <m/>
    <m/>
    <x v="1"/>
    <s v="Poco probable"/>
    <s v="Probable"/>
    <s v="Poco probable"/>
    <s v="Poco probable"/>
    <s v="Poco 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Importante"/>
    <s v="Importante"/>
    <s v="Importante"/>
    <s v="Muy importante"/>
    <s v="Importante"/>
    <s v="Ninguna"/>
    <m/>
    <x v="2"/>
    <x v="2"/>
    <x v="0"/>
    <x v="0"/>
    <x v="0"/>
    <x v="2"/>
    <x v="1"/>
    <x v="1"/>
    <x v="1"/>
    <x v="1"/>
    <x v="1"/>
    <x v="0"/>
    <m/>
    <s v="Dueño o propietario"/>
    <m/>
    <n v="9"/>
    <n v="39"/>
    <s v="Completo"/>
    <m/>
    <m/>
    <m/>
    <m/>
    <m/>
    <m/>
    <s v="SIN COMENTARIOS"/>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186512"/>
    <x v="0"/>
    <x v="1"/>
    <s v="Lambaré"/>
    <n v="64190"/>
    <s v="SERVICIO DE AHORRO Y CREDITO EN COOPERATIVA"/>
    <s v="Servicio"/>
    <s v="Intermediación financiera"/>
    <s v="Grandes (con 51 o más personas ocupadas)"/>
    <n v="17072024"/>
    <n v="17"/>
    <s v="Julio"/>
    <s v="Año Resultado Final"/>
    <n v="11"/>
    <n v="35"/>
    <n v="30072024"/>
    <n v="30"/>
    <s v="Julio"/>
    <s v="Año Resultado Final"/>
    <n v="1990"/>
    <n v="33"/>
    <x v="1"/>
    <s v="SERVICIO DE AHORRO Y CREDITO EN COOPERATIVA"/>
    <s v="Otros tipos de intermediación monetaria"/>
    <s v="Casa Matriz"/>
    <x v="1"/>
    <n v="6"/>
    <n v="6"/>
    <n v="102"/>
    <n v="102"/>
    <n v="46"/>
    <n v="56"/>
    <n v="137.00000000000011"/>
    <n v="166.78260869565233"/>
    <n v="0"/>
    <n v="0"/>
    <n v="0"/>
    <n v="0"/>
    <n v="137.00000000000011"/>
    <n v="2.97826086956522"/>
    <n v="0"/>
    <n v="0"/>
    <n v="113.17391304347836"/>
    <n v="50.630434782608738"/>
    <n v="0"/>
    <n v="0"/>
    <n v="303.78260869565241"/>
    <n v="102"/>
    <n v="0"/>
    <n v="0"/>
    <n v="0"/>
    <n v="0"/>
    <n v="46"/>
    <n v="1"/>
    <n v="0"/>
    <n v="0"/>
    <n v="38"/>
    <n v="17"/>
    <n v="0"/>
    <n v="0"/>
    <n v="102"/>
    <x v="1"/>
    <s v="Decisión del directorio/propietarios de la empresa"/>
    <m/>
    <x v="0"/>
    <s v="Decisión del directorio/propietarios de la empresa"/>
    <m/>
    <x v="1"/>
    <s v="Decisión del directorio/propietarios de la empresa"/>
    <m/>
    <x v="0"/>
    <m/>
    <m/>
    <x v="0"/>
    <m/>
    <m/>
    <x v="1"/>
    <m/>
    <n v="4211"/>
    <s v="CAJERO"/>
    <s v="Sí"/>
    <s v="No"/>
    <s v="Sí"/>
    <n v="9112"/>
    <s v="PERSONAL DE LIMPIEZA"/>
    <s v="Sí"/>
    <s v="Sí"/>
    <s v="No"/>
    <m/>
    <m/>
    <m/>
    <m/>
    <m/>
    <m/>
    <m/>
    <m/>
    <m/>
    <m/>
    <m/>
    <m/>
    <m/>
    <m/>
    <m/>
    <m/>
    <s v="Candidatos que no aceptaron las condiciones laborales ofrecidas (ubicación, horario, remuneración)"/>
    <m/>
    <m/>
    <m/>
    <m/>
    <m/>
    <m/>
    <m/>
    <m/>
    <m/>
    <m/>
    <m/>
    <m/>
    <m/>
    <m/>
    <m/>
    <m/>
    <m/>
    <m/>
    <s v="Aumentar los esfuerzos en el reclutamiento (más divulgación de la vacante, más bolsas de empleo)"/>
    <m/>
    <m/>
    <m/>
    <x v="1"/>
    <x v="0"/>
    <x v="0"/>
    <x v="0"/>
    <x v="0"/>
    <x v="0"/>
    <x v="0"/>
    <x v="1"/>
    <x v="0"/>
    <x v="0"/>
    <x v="0"/>
    <x v="1"/>
    <x v="0"/>
    <m/>
    <m/>
    <m/>
    <m/>
    <m/>
    <m/>
    <m/>
    <m/>
    <m/>
    <m/>
    <m/>
    <s v="Banco de currículos de la empresa"/>
    <m/>
    <m/>
    <x v="0"/>
    <x v="0"/>
    <x v="0"/>
    <x v="1"/>
    <x v="0"/>
    <x v="1"/>
    <x v="0"/>
    <x v="2"/>
    <x v="0"/>
    <x v="2"/>
    <s v="Ninguna"/>
    <m/>
    <m/>
    <m/>
    <m/>
    <m/>
    <m/>
    <x v="1"/>
    <m/>
    <m/>
    <x v="2"/>
    <m/>
    <m/>
    <m/>
    <x v="1"/>
    <x v="0"/>
    <x v="1"/>
    <x v="1"/>
    <x v="1"/>
    <x v="1"/>
    <m/>
    <m/>
    <x v="2"/>
    <s v="Probable"/>
    <s v="Poco probable"/>
    <s v="Poco probable"/>
    <s v="Probable"/>
    <s v="Muy probable"/>
    <x v="0"/>
    <s v="cajero"/>
    <n v="4211"/>
    <n v="1"/>
    <n v="1"/>
    <n v="1"/>
    <n v="1"/>
    <n v="1"/>
    <s v="asesor de credito"/>
    <n v="3312"/>
    <n v="1"/>
    <n v="1"/>
    <n v="1"/>
    <n v="1"/>
    <n v="1"/>
    <s v="JEFE ENCARGADO DE LA SUCURSAL"/>
    <n v="1346"/>
    <n v="1"/>
    <n v="1"/>
    <n v="1"/>
    <n v="1"/>
    <n v="1"/>
    <s v="MANTENIMIENTO LIMPIADOR"/>
    <n v="9112"/>
    <n v="1"/>
    <n v="1"/>
    <n v="1"/>
    <n v="1"/>
    <n v="1"/>
    <s v="guardia de seguridad"/>
    <n v="5414"/>
    <n v="1"/>
    <n v="1"/>
    <n v="1"/>
    <n v="1"/>
    <n v="1"/>
    <x v="0"/>
    <m/>
    <m/>
    <m/>
    <m/>
    <m/>
    <m/>
    <m/>
    <m/>
    <m/>
    <x v="0"/>
    <x v="0"/>
    <x v="0"/>
    <x v="0"/>
    <x v="1"/>
    <x v="1"/>
    <x v="0"/>
    <x v="0"/>
    <m/>
    <x v="0"/>
    <s v="TÉCNICO EN COOPERATIVISMO"/>
    <s v="OTROS"/>
    <s v="ENCARGADO DE CAPACITACION DE LOS FUNCIONARIOS"/>
    <n v="2424"/>
    <s v="TÉCNICO ATENCION AL CLIENTE"/>
    <s v="Técnicas de recepción y atención al cliente"/>
    <s v="RECEPCIÓNISTA"/>
    <n v="4226"/>
    <s v="TÉCNICO EN VENTA"/>
    <s v="Técnicas de ventas"/>
    <s v="CAJERO"/>
    <n v="4211"/>
    <m/>
    <m/>
    <m/>
    <m/>
    <m/>
    <m/>
    <m/>
    <m/>
    <m/>
    <m/>
    <m/>
    <m/>
    <s v="Si"/>
    <s v="Si"/>
    <s v="No"/>
    <m/>
    <m/>
    <m/>
    <x v="1"/>
    <s v="Muy importante"/>
    <s v="Muy importante"/>
    <s v="Muy importante"/>
    <s v="Muy importante"/>
    <s v="Muy importante"/>
    <s v="Muy importante"/>
    <s v="Importante"/>
    <s v="Ninguna"/>
    <m/>
    <x v="0"/>
    <x v="1"/>
    <x v="0"/>
    <x v="0"/>
    <x v="0"/>
    <x v="0"/>
    <x v="0"/>
    <x v="1"/>
    <x v="0"/>
    <x v="0"/>
    <x v="0"/>
    <x v="0"/>
    <m/>
    <s v="Gerente / Directivo"/>
    <m/>
    <n v="8"/>
    <n v="4"/>
    <s v="Completo"/>
    <m/>
    <m/>
    <m/>
    <m/>
    <m/>
    <m/>
    <s v="RECEPCIÓN VA AVISAR PARA REALIZAR LA ENCUESTA EN LA BREVEDAD POSIBLE"/>
    <s v="51 y más personas ocupadas"/>
    <s v="51 y más personas ocupadas"/>
    <x v="0"/>
    <s v="Intermediación financiera"/>
    <x v="0"/>
    <x v="0"/>
    <x v="0"/>
    <x v="1"/>
    <x v="0"/>
    <x v="0"/>
    <x v="0"/>
    <x v="0"/>
    <x v="1"/>
    <x v="1"/>
    <x v="1"/>
    <x v="1"/>
    <x v="1"/>
    <x v="1"/>
    <x v="0"/>
    <x v="0"/>
    <x v="0"/>
    <x v="1"/>
    <x v="0"/>
    <x v="0"/>
    <x v="0"/>
    <x v="0"/>
    <x v="0"/>
    <x v="0"/>
    <x v="0"/>
    <x v="0"/>
    <x v="0"/>
    <s v="GESTIÓN ADMINISTRATIVA"/>
    <s v="ATENCIÓN AL CLIENTE, RECEPCIÓN"/>
    <s v="VENTA"/>
    <m/>
    <m/>
    <m/>
    <s v="ADMINISTRACIÓN Y GESTIÓN"/>
    <s v="ADMINISTRACIÓN Y GESTIÓN"/>
    <s v="ADMINISTRACIÓN Y GESTIÓN"/>
    <m/>
    <m/>
    <m/>
    <n v="2.97826086956522"/>
    <x v="1"/>
    <x v="2"/>
    <x v="0"/>
    <x v="0"/>
    <x v="0"/>
    <s v="Total"/>
  </r>
  <r>
    <n v="186543"/>
    <x v="0"/>
    <x v="1"/>
    <s v="Lambaré"/>
    <n v="61001"/>
    <s v="SERVICIO DE PROVICION DE TV CABLE"/>
    <s v="Servicio"/>
    <s v="Telecomunicaciones"/>
    <s v="Medianas (31 a 50 personas ocupadas)"/>
    <n v="13062024"/>
    <n v="13"/>
    <s v="Junio"/>
    <s v="Año Resultado Final"/>
    <n v="14"/>
    <n v="42"/>
    <n v="8072024"/>
    <n v="8"/>
    <s v="Julio"/>
    <s v="Año Resultado Final"/>
    <n v="1990"/>
    <n v="33"/>
    <x v="1"/>
    <s v="SERVICIOS DE PROVISION DE INTERNET Y TV"/>
    <s v="Telecomunicaciones"/>
    <s v="Único"/>
    <x v="0"/>
    <m/>
    <m/>
    <n v="31"/>
    <n v="31"/>
    <n v="27"/>
    <n v="4"/>
    <n v="141.51724137931041"/>
    <n v="20.96551724137932"/>
    <n v="0"/>
    <n v="0"/>
    <n v="0"/>
    <n v="0"/>
    <n v="110.06896551724144"/>
    <n v="0"/>
    <n v="26.206896551724149"/>
    <n v="0"/>
    <n v="15.724137931034491"/>
    <n v="0"/>
    <n v="10.48275862068966"/>
    <n v="0"/>
    <n v="162.48275862068974"/>
    <n v="31"/>
    <n v="0"/>
    <n v="0"/>
    <n v="0"/>
    <n v="0"/>
    <n v="21"/>
    <n v="0"/>
    <n v="5"/>
    <n v="0"/>
    <n v="3"/>
    <n v="0"/>
    <n v="2"/>
    <n v="0"/>
    <n v="31"/>
    <x v="1"/>
    <s v="Decisión del directorio/propietarios de la empresa"/>
    <m/>
    <x v="1"/>
    <m/>
    <m/>
    <x v="1"/>
    <s v="Decisión del directorio/propietarios de la empresa"/>
    <m/>
    <x v="0"/>
    <m/>
    <m/>
    <x v="0"/>
    <m/>
    <m/>
    <x v="0"/>
    <m/>
    <m/>
    <m/>
    <m/>
    <m/>
    <m/>
    <m/>
    <m/>
    <m/>
    <m/>
    <m/>
    <m/>
    <m/>
    <m/>
    <m/>
    <m/>
    <m/>
    <m/>
    <m/>
    <m/>
    <m/>
    <m/>
    <m/>
    <m/>
    <m/>
    <m/>
    <m/>
    <m/>
    <m/>
    <m/>
    <m/>
    <m/>
    <m/>
    <m/>
    <m/>
    <m/>
    <m/>
    <m/>
    <m/>
    <m/>
    <m/>
    <m/>
    <m/>
    <m/>
    <m/>
    <m/>
    <m/>
    <m/>
    <m/>
    <m/>
    <x v="1"/>
    <x v="0"/>
    <x v="0"/>
    <x v="0"/>
    <x v="0"/>
    <x v="0"/>
    <x v="0"/>
    <x v="1"/>
    <x v="1"/>
    <x v="0"/>
    <x v="0"/>
    <x v="0"/>
    <x v="0"/>
    <m/>
    <m/>
    <m/>
    <m/>
    <m/>
    <m/>
    <m/>
    <m/>
    <m/>
    <m/>
    <s v="Contactos personales del empleador"/>
    <m/>
    <m/>
    <m/>
    <x v="0"/>
    <x v="0"/>
    <x v="0"/>
    <x v="1"/>
    <x v="0"/>
    <x v="1"/>
    <x v="0"/>
    <x v="2"/>
    <x v="0"/>
    <x v="0"/>
    <s v="Ninguna"/>
    <m/>
    <m/>
    <m/>
    <m/>
    <m/>
    <m/>
    <x v="1"/>
    <m/>
    <m/>
    <x v="3"/>
    <s v="Nuevas contrataciones"/>
    <m/>
    <m/>
    <x v="1"/>
    <x v="0"/>
    <x v="1"/>
    <x v="0"/>
    <x v="1"/>
    <x v="1"/>
    <m/>
    <m/>
    <x v="0"/>
    <s v="Probable"/>
    <s v="Poco probable"/>
    <s v="Probable"/>
    <s v="Probable"/>
    <s v="Probable"/>
    <x v="2"/>
    <m/>
    <m/>
    <m/>
    <m/>
    <m/>
    <m/>
    <m/>
    <m/>
    <m/>
    <m/>
    <m/>
    <m/>
    <m/>
    <m/>
    <m/>
    <m/>
    <m/>
    <m/>
    <m/>
    <m/>
    <m/>
    <m/>
    <m/>
    <m/>
    <m/>
    <m/>
    <m/>
    <m/>
    <m/>
    <m/>
    <m/>
    <m/>
    <m/>
    <m/>
    <m/>
    <x v="0"/>
    <m/>
    <m/>
    <m/>
    <m/>
    <m/>
    <m/>
    <m/>
    <m/>
    <m/>
    <x v="0"/>
    <x v="0"/>
    <x v="1"/>
    <x v="0"/>
    <x v="1"/>
    <x v="1"/>
    <x v="0"/>
    <x v="0"/>
    <m/>
    <x v="0"/>
    <s v="TÉCNICO ATENCION AL CLIENTE"/>
    <s v="Técnicas de ventas"/>
    <s v="ATENCIÓN AL CLIENTE"/>
    <n v="4226"/>
    <s v="TÉCNICO EN VENTA"/>
    <s v="Técnicas de ventas"/>
    <s v="VENDEDOR"/>
    <n v="5223"/>
    <s v="TECNICO AUXILIAR ADMINISTRATIVO"/>
    <s v="Operaciones auxiliares de servicios administrativos"/>
    <s v="AUXILIAR ADMINISTRATIVO"/>
    <n v="4419"/>
    <s v="TÉCNICO AUXILIAR CONTABLE"/>
    <s v="Contabilidad básica"/>
    <s v="TESORERO"/>
    <n v="4311"/>
    <m/>
    <m/>
    <m/>
    <m/>
    <m/>
    <m/>
    <m/>
    <m/>
    <s v="Si"/>
    <s v="Si"/>
    <s v="Si"/>
    <s v="No"/>
    <m/>
    <m/>
    <x v="3"/>
    <s v="Muy importante"/>
    <s v="Muy importante"/>
    <s v="Muy importante"/>
    <s v="Muy importante"/>
    <s v="Muy importante"/>
    <s v="Muy importante"/>
    <s v="Muy importante"/>
    <s v="Ninguna"/>
    <m/>
    <x v="0"/>
    <x v="1"/>
    <x v="0"/>
    <x v="0"/>
    <x v="0"/>
    <x v="0"/>
    <x v="0"/>
    <x v="0"/>
    <x v="0"/>
    <x v="0"/>
    <x v="0"/>
    <x v="0"/>
    <m/>
    <s v="Jefe / Encargado (no propietario)"/>
    <m/>
    <n v="11"/>
    <n v="53"/>
    <s v="Completo"/>
    <m/>
    <m/>
    <m/>
    <m/>
    <m/>
    <m/>
    <m/>
    <s v="31 a 50 personas ocupadas"/>
    <s v="31 a 50 personas ocupadas"/>
    <x v="0"/>
    <s v="Telecomunicaciones"/>
    <x v="0"/>
    <x v="0"/>
    <x v="0"/>
    <x v="0"/>
    <x v="0"/>
    <x v="0"/>
    <x v="0"/>
    <x v="0"/>
    <x v="0"/>
    <x v="0"/>
    <x v="1"/>
    <x v="0"/>
    <x v="0"/>
    <x v="0"/>
    <x v="0"/>
    <x v="0"/>
    <x v="0"/>
    <x v="0"/>
    <x v="0"/>
    <x v="1"/>
    <x v="0"/>
    <x v="0"/>
    <x v="1"/>
    <x v="0"/>
    <x v="0"/>
    <x v="0"/>
    <x v="0"/>
    <s v="ATENCIÓN AL CLIENTE, RECEPCIÓN"/>
    <s v="VENTA"/>
    <s v="AUXILIAR ADMINISTRATIVO"/>
    <s v="CONTABILIDAD Y AUDITORIA"/>
    <m/>
    <m/>
    <s v="ADMINISTRACIÓN Y GESTIÓN"/>
    <s v="ADMINISTRACIÓN Y GESTIÓN"/>
    <s v="ADMINISTRACIÓN Y GESTIÓN"/>
    <s v="ADMINISTRACIÓN Y GESTIÓN"/>
    <m/>
    <m/>
    <n v="5.2413793103448301"/>
    <x v="0"/>
    <x v="0"/>
    <x v="0"/>
    <x v="0"/>
    <x v="0"/>
    <s v="Total"/>
  </r>
  <r>
    <n v="186909"/>
    <x v="0"/>
    <x v="1"/>
    <s v="Lambaré"/>
    <n v="46301"/>
    <s v="COMERCIO AL POR MAYOR DE POLLO"/>
    <s v="Comercio"/>
    <s v="Comercio"/>
    <s v="Pequeñas (11 a 30 personas ocupadas)"/>
    <n v="13062024"/>
    <n v="13"/>
    <s v="Junio"/>
    <s v="Año Resultado Final"/>
    <n v="9"/>
    <n v="16"/>
    <n v="24072024"/>
    <n v="24"/>
    <s v="Julio"/>
    <s v="Año Resultado Final"/>
    <n v="2000"/>
    <n v="23"/>
    <x v="2"/>
    <s v="COMERCIO AL POR MAYOR DE POLLO"/>
    <s v="Comercio al por mayor de carne, menudencias y productos derivados"/>
    <s v="Único"/>
    <x v="0"/>
    <m/>
    <m/>
    <n v="8"/>
    <n v="8"/>
    <n v="7"/>
    <n v="1"/>
    <n v="57.990825688073386"/>
    <n v="8.2844036697247692"/>
    <n v="0"/>
    <n v="0"/>
    <n v="0"/>
    <n v="0"/>
    <n v="33.137614678899077"/>
    <n v="0"/>
    <n v="0"/>
    <n v="0"/>
    <n v="16.568807339449538"/>
    <n v="16.568807339449538"/>
    <n v="0"/>
    <n v="0"/>
    <n v="66.275229357798153"/>
    <n v="8"/>
    <n v="0"/>
    <n v="0"/>
    <n v="0"/>
    <n v="0"/>
    <n v="4"/>
    <n v="0"/>
    <n v="0"/>
    <n v="0"/>
    <n v="2"/>
    <n v="2"/>
    <n v="0"/>
    <n v="0"/>
    <n v="8"/>
    <x v="0"/>
    <m/>
    <m/>
    <x v="1"/>
    <m/>
    <m/>
    <x v="1"/>
    <s v="Decisión del directorio/propietarios de la empresa"/>
    <m/>
    <x v="0"/>
    <m/>
    <m/>
    <x v="0"/>
    <m/>
    <m/>
    <x v="0"/>
    <m/>
    <m/>
    <m/>
    <m/>
    <m/>
    <m/>
    <m/>
    <m/>
    <m/>
    <m/>
    <m/>
    <m/>
    <m/>
    <m/>
    <m/>
    <m/>
    <m/>
    <m/>
    <m/>
    <m/>
    <m/>
    <m/>
    <m/>
    <m/>
    <m/>
    <m/>
    <m/>
    <m/>
    <m/>
    <m/>
    <m/>
    <m/>
    <m/>
    <m/>
    <m/>
    <m/>
    <m/>
    <m/>
    <m/>
    <m/>
    <m/>
    <m/>
    <m/>
    <m/>
    <m/>
    <m/>
    <m/>
    <m/>
    <m/>
    <m/>
    <x v="0"/>
    <x v="0"/>
    <x v="0"/>
    <x v="0"/>
    <x v="1"/>
    <x v="1"/>
    <x v="0"/>
    <x v="1"/>
    <x v="0"/>
    <x v="0"/>
    <x v="1"/>
    <x v="0"/>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oco probable"/>
    <x v="0"/>
    <s v="TECNICO EN LOGISTICA ENCARGADO DE DISTRIBUCIÓN DE INSUMOS"/>
    <n v="4321"/>
    <n v="1"/>
    <n v="1"/>
    <n v="1"/>
    <n v="1"/>
    <n v="1"/>
    <s v="ADMINISTRADOR GENERAL DE LA EMPRESA"/>
    <n v="1420"/>
    <n v="1"/>
    <n v="1"/>
    <n v="1"/>
    <n v="1"/>
    <n v="1"/>
    <s v="VENDEDOR"/>
    <n v="5223"/>
    <n v="2"/>
    <n v="2"/>
    <n v="2"/>
    <n v="2"/>
    <n v="2"/>
    <s v="chofer"/>
    <n v="8332"/>
    <n v="2"/>
    <n v="2"/>
    <n v="2"/>
    <n v="2"/>
    <n v="2"/>
    <m/>
    <m/>
    <m/>
    <m/>
    <m/>
    <m/>
    <m/>
    <x v="0"/>
    <m/>
    <m/>
    <m/>
    <m/>
    <m/>
    <m/>
    <m/>
    <m/>
    <m/>
    <x v="0"/>
    <x v="0"/>
    <x v="0"/>
    <x v="0"/>
    <x v="1"/>
    <x v="0"/>
    <x v="0"/>
    <x v="0"/>
    <m/>
    <x v="0"/>
    <s v="TÉCNICO EN VENTA"/>
    <s v="Técnicas de ventas"/>
    <s v="VENDEDOR"/>
    <n v="5223"/>
    <s v="TECNICO EN LOGÍSTICA"/>
    <s v="OTROS"/>
    <s v="ENCARGADO DE LOGISTICA"/>
    <n v="4321"/>
    <m/>
    <m/>
    <m/>
    <m/>
    <m/>
    <m/>
    <m/>
    <m/>
    <m/>
    <m/>
    <m/>
    <m/>
    <m/>
    <m/>
    <m/>
    <m/>
    <s v="Si"/>
    <s v="No"/>
    <m/>
    <m/>
    <m/>
    <m/>
    <x v="0"/>
    <s v="Muy importante"/>
    <s v="Importante"/>
    <s v="Muy importante"/>
    <s v="Muy importante"/>
    <s v="Importante"/>
    <s v="Muy importante"/>
    <s v="Muy importante"/>
    <s v="Ninguna"/>
    <m/>
    <x v="2"/>
    <x v="2"/>
    <x v="0"/>
    <x v="0"/>
    <x v="2"/>
    <x v="0"/>
    <x v="0"/>
    <x v="1"/>
    <x v="0"/>
    <x v="1"/>
    <x v="0"/>
    <x v="0"/>
    <m/>
    <s v="Administrador/Contador"/>
    <m/>
    <n v="7"/>
    <n v="51"/>
    <s v="Completo"/>
    <m/>
    <m/>
    <m/>
    <m/>
    <m/>
    <m/>
    <m/>
    <s v="5 a 10 personas ocupadas"/>
    <s v="5 a 10 personas ocupadas"/>
    <x v="2"/>
    <s v="Comercio"/>
    <x v="0"/>
    <x v="0"/>
    <x v="0"/>
    <x v="0"/>
    <x v="0"/>
    <x v="0"/>
    <x v="0"/>
    <x v="0"/>
    <x v="0"/>
    <x v="1"/>
    <x v="1"/>
    <x v="0"/>
    <x v="1"/>
    <x v="1"/>
    <x v="0"/>
    <x v="0"/>
    <x v="1"/>
    <x v="0"/>
    <x v="0"/>
    <x v="1"/>
    <x v="0"/>
    <x v="0"/>
    <x v="1"/>
    <x v="0"/>
    <x v="0"/>
    <x v="0"/>
    <x v="0"/>
    <s v="VENTA"/>
    <s v="LOGISTICA Y GESTIÓN DE DEPOSITOS"/>
    <m/>
    <m/>
    <m/>
    <m/>
    <s v="ADMINISTRACIÓN Y GESTIÓN"/>
    <s v="ADMINISTRACIÓN Y GESTIÓN"/>
    <m/>
    <m/>
    <m/>
    <m/>
    <n v="8.2844036697247692"/>
    <x v="0"/>
    <x v="0"/>
    <x v="1"/>
    <x v="0"/>
    <x v="0"/>
    <s v="Total"/>
  </r>
  <r>
    <n v="186922"/>
    <x v="0"/>
    <x v="1"/>
    <s v="Lambaré"/>
    <n v="22290"/>
    <s v="FABRICACION DE CAÑERIAS DE PLASTICO TUBOS CAÑOS"/>
    <s v="Industria"/>
    <s v="Manufactura"/>
    <s v="Grandes (con 51 o más personas ocupadas)"/>
    <n v="11062024"/>
    <n v="11"/>
    <s v="Junio"/>
    <s v="Año Resultado Final"/>
    <n v="16"/>
    <n v="22"/>
    <n v="31072024"/>
    <n v="31"/>
    <s v="Julio"/>
    <s v="Año Resultado Final"/>
    <n v="1977"/>
    <n v="46"/>
    <x v="1"/>
    <s v="FABRICACION DE CAÑERIAS DE PLASTICO TUBOS (CAÑOS)"/>
    <s v="Fabricación de otros productos de plástico"/>
    <s v="Casa Matriz"/>
    <x v="1"/>
    <n v="3"/>
    <n v="2"/>
    <n v="142"/>
    <n v="137"/>
    <n v="117"/>
    <n v="20"/>
    <n v="316.33333333333292"/>
    <n v="54.074074074074005"/>
    <n v="0"/>
    <n v="0"/>
    <n v="0"/>
    <n v="0"/>
    <n v="235.22222222222192"/>
    <n v="0"/>
    <n v="0"/>
    <n v="0"/>
    <n v="108.14814814814801"/>
    <n v="0"/>
    <n v="27.037037037037003"/>
    <n v="0"/>
    <n v="370.40740740740694"/>
    <n v="137"/>
    <n v="0"/>
    <n v="0"/>
    <n v="0"/>
    <n v="0"/>
    <n v="87"/>
    <n v="0"/>
    <n v="0"/>
    <n v="0"/>
    <n v="40"/>
    <n v="0"/>
    <n v="10"/>
    <n v="0"/>
    <n v="137"/>
    <x v="1"/>
    <s v="Decisión del directorio/propietarios de la empresa"/>
    <m/>
    <x v="0"/>
    <s v="Contrato de aprendizaje (Código laboral y Resolución N° 1159/19)"/>
    <m/>
    <x v="1"/>
    <s v="Decisión del directorio/propietarios de la empresa"/>
    <m/>
    <x v="1"/>
    <s v="Decisión del directorio/propietarios de la empresa"/>
    <m/>
    <x v="0"/>
    <m/>
    <m/>
    <x v="1"/>
    <m/>
    <n v="3257"/>
    <s v="SEGURIDAD INDUSTRIAL"/>
    <s v="Sí"/>
    <s v="No"/>
    <s v="Sí"/>
    <n v="4321"/>
    <s v="LOGISTICA ENCARGADO DE DISTRIBUCION DE PRODUCTOS"/>
    <s v="Sí"/>
    <s v="No"/>
    <s v="Sí"/>
    <n v="5223"/>
    <s v="VENDEDOR DE SALON"/>
    <s v="Sí"/>
    <s v="No"/>
    <m/>
    <m/>
    <m/>
    <m/>
    <m/>
    <m/>
    <m/>
    <m/>
    <m/>
    <m/>
    <m/>
    <m/>
    <m/>
    <m/>
    <m/>
    <m/>
    <m/>
    <m/>
    <m/>
    <m/>
    <m/>
    <m/>
    <m/>
    <m/>
    <m/>
    <m/>
    <m/>
    <m/>
    <m/>
    <m/>
    <m/>
    <m/>
    <m/>
    <m/>
    <m/>
    <x v="1"/>
    <x v="1"/>
    <x v="0"/>
    <x v="1"/>
    <x v="0"/>
    <x v="0"/>
    <x v="0"/>
    <x v="1"/>
    <x v="0"/>
    <x v="0"/>
    <x v="0"/>
    <x v="1"/>
    <x v="0"/>
    <m/>
    <s v="Anuncio en un medio de prensa impreso"/>
    <s v="Plataforma web privada gratuita (Bolsas de trabajo) (excluyendo redes sociales)"/>
    <s v="Redes sociales de la empresa (Facebook, Twitter, Instagram, etc)"/>
    <m/>
    <m/>
    <m/>
    <s v="Contratación de empresas de reclutamiento"/>
    <m/>
    <m/>
    <m/>
    <s v="Banco de currículos de la empresa"/>
    <m/>
    <m/>
    <x v="0"/>
    <x v="0"/>
    <x v="0"/>
    <x v="1"/>
    <x v="0"/>
    <x v="1"/>
    <x v="0"/>
    <x v="1"/>
    <x v="2"/>
    <x v="2"/>
    <s v="Ninguna"/>
    <m/>
    <m/>
    <m/>
    <m/>
    <m/>
    <m/>
    <x v="1"/>
    <m/>
    <s v="Transformación de competencia"/>
    <x v="1"/>
    <m/>
    <m/>
    <m/>
    <x v="0"/>
    <x v="1"/>
    <x v="1"/>
    <x v="0"/>
    <x v="1"/>
    <x v="1"/>
    <m/>
    <m/>
    <x v="2"/>
    <s v="Poco probable"/>
    <s v="Poco probable"/>
    <s v="Poco probable"/>
    <s v="Probable"/>
    <s v="Probable"/>
    <x v="2"/>
    <m/>
    <m/>
    <m/>
    <m/>
    <m/>
    <m/>
    <m/>
    <m/>
    <m/>
    <m/>
    <m/>
    <m/>
    <m/>
    <m/>
    <m/>
    <m/>
    <m/>
    <m/>
    <m/>
    <m/>
    <m/>
    <m/>
    <m/>
    <m/>
    <m/>
    <m/>
    <m/>
    <m/>
    <m/>
    <m/>
    <m/>
    <m/>
    <m/>
    <m/>
    <m/>
    <x v="0"/>
    <m/>
    <m/>
    <m/>
    <m/>
    <m/>
    <m/>
    <m/>
    <m/>
    <m/>
    <x v="0"/>
    <x v="0"/>
    <x v="0"/>
    <x v="0"/>
    <x v="1"/>
    <x v="1"/>
    <x v="0"/>
    <x v="0"/>
    <m/>
    <x v="0"/>
    <s v="TECNICO EN MANTENIMIENTO DE MAQUINARIAS"/>
    <s v="Operación y mantenimiento de maquinarias industriales"/>
    <s v="TECNICO MANTENIMIENTO DE MAQUINARIAS"/>
    <n v="7233"/>
    <m/>
    <m/>
    <m/>
    <m/>
    <m/>
    <m/>
    <m/>
    <m/>
    <m/>
    <m/>
    <m/>
    <m/>
    <m/>
    <m/>
    <m/>
    <m/>
    <m/>
    <m/>
    <m/>
    <m/>
    <s v="No"/>
    <m/>
    <m/>
    <m/>
    <m/>
    <m/>
    <x v="1"/>
    <s v="Muy importante"/>
    <s v="Muy importante"/>
    <s v="Muy importante"/>
    <s v="Muy importante"/>
    <s v="Muy importante"/>
    <s v="Muy importante"/>
    <s v="Muy importante"/>
    <s v="Ninguna"/>
    <m/>
    <x v="2"/>
    <x v="2"/>
    <x v="0"/>
    <x v="1"/>
    <x v="1"/>
    <x v="0"/>
    <x v="1"/>
    <x v="1"/>
    <x v="0"/>
    <x v="1"/>
    <x v="0"/>
    <x v="0"/>
    <m/>
    <s v="Otro"/>
    <s v="ANALISTA JUNIOR DE RH"/>
    <n v="15"/>
    <n v="6"/>
    <s v="Completo"/>
    <m/>
    <m/>
    <m/>
    <m/>
    <m/>
    <m/>
    <m/>
    <s v="51 y más personas ocupadas"/>
    <s v="51 y más personas ocupadas"/>
    <x v="1"/>
    <s v="Manufactura"/>
    <x v="0"/>
    <x v="0"/>
    <x v="1"/>
    <x v="1"/>
    <x v="1"/>
    <x v="0"/>
    <x v="0"/>
    <x v="0"/>
    <x v="0"/>
    <x v="0"/>
    <x v="1"/>
    <x v="0"/>
    <x v="0"/>
    <x v="0"/>
    <x v="0"/>
    <x v="0"/>
    <x v="0"/>
    <x v="0"/>
    <x v="0"/>
    <x v="1"/>
    <x v="0"/>
    <x v="1"/>
    <x v="0"/>
    <x v="0"/>
    <x v="1"/>
    <x v="0"/>
    <x v="0"/>
    <s v="MECANICA Y METALES"/>
    <m/>
    <m/>
    <m/>
    <m/>
    <m/>
    <s v="MECANICA Y METALES"/>
    <m/>
    <m/>
    <m/>
    <m/>
    <m/>
    <n v="2.7037037037037002"/>
    <x v="1"/>
    <x v="1"/>
    <x v="0"/>
    <x v="0"/>
    <x v="0"/>
    <s v="Total"/>
  </r>
  <r>
    <n v="186947"/>
    <x v="0"/>
    <x v="1"/>
    <s v="Lambaré"/>
    <n v="80000"/>
    <s v="SERVICIOS DE SEGURIDAD"/>
    <s v="Servicio"/>
    <s v="Servicios a las empresas"/>
    <s v="Micro (5 a 10 personas ocupadas)"/>
    <n v="14062024"/>
    <n v="14"/>
    <s v="Junio"/>
    <s v="Año Resultado Final"/>
    <n v="12"/>
    <n v="4"/>
    <n v="14062024"/>
    <n v="14"/>
    <s v="Junio"/>
    <s v="Año Resultado Final"/>
    <n v="1998"/>
    <n v="25"/>
    <x v="2"/>
    <s v="SERVICIOS DE SEGURIDA PRIVADA"/>
    <s v="Actividades de investigación y seguridad"/>
    <s v="Único"/>
    <x v="0"/>
    <m/>
    <m/>
    <n v="27"/>
    <n v="27"/>
    <n v="27"/>
    <n v="0"/>
    <n v="130.42741935483866"/>
    <n v="0"/>
    <n v="0"/>
    <n v="0"/>
    <n v="0"/>
    <n v="0"/>
    <n v="120.76612903225801"/>
    <n v="0"/>
    <n v="0"/>
    <n v="0"/>
    <n v="4.8306451612903203"/>
    <n v="4.8306451612903203"/>
    <n v="0"/>
    <n v="0"/>
    <n v="130.42741935483866"/>
    <n v="27"/>
    <n v="0"/>
    <n v="0"/>
    <n v="0"/>
    <n v="0"/>
    <n v="25"/>
    <n v="0"/>
    <n v="0"/>
    <n v="0"/>
    <n v="1"/>
    <n v="1"/>
    <n v="0"/>
    <n v="0"/>
    <n v="27"/>
    <x v="1"/>
    <s v="Decisión del directorio/propietarios de la empresa"/>
    <m/>
    <x v="1"/>
    <m/>
    <m/>
    <x v="0"/>
    <m/>
    <m/>
    <x v="0"/>
    <m/>
    <m/>
    <x v="0"/>
    <m/>
    <m/>
    <x v="1"/>
    <m/>
    <n v="5414"/>
    <s v="GUARDIA DE SEGURIDAD"/>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m/>
    <m/>
    <m/>
    <m/>
    <m/>
    <m/>
    <m/>
    <m/>
    <s v="Aumentar los esfuerzos en el reclutamiento (más divulgación de la vacante, más bolsas de empleo)"/>
    <m/>
    <m/>
    <m/>
    <x v="1"/>
    <x v="0"/>
    <x v="0"/>
    <x v="0"/>
    <x v="0"/>
    <x v="0"/>
    <x v="0"/>
    <x v="1"/>
    <x v="1"/>
    <x v="0"/>
    <x v="0"/>
    <x v="1"/>
    <x v="1"/>
    <s v="ANTECEDENTES POLICIAL Y JUDICIAL LIMPIO"/>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2"/>
    <x v="0"/>
    <x v="1"/>
    <x v="1"/>
    <s v="Ninguna"/>
    <m/>
    <m/>
    <m/>
    <m/>
    <m/>
    <m/>
    <x v="3"/>
    <s v="Ambos"/>
    <m/>
    <x v="1"/>
    <m/>
    <m/>
    <m/>
    <x v="0"/>
    <x v="1"/>
    <x v="0"/>
    <x v="1"/>
    <x v="1"/>
    <x v="1"/>
    <m/>
    <m/>
    <x v="2"/>
    <s v="Probable"/>
    <s v="Poco probable"/>
    <s v="Poco probable"/>
    <s v="Poco probable"/>
    <s v="Probable"/>
    <x v="0"/>
    <s v="JEFE DE OPERACIONES"/>
    <n v="1324"/>
    <n v="1"/>
    <n v="0"/>
    <n v="0"/>
    <n v="0"/>
    <n v="0"/>
    <s v="supervisor de guadias de seguridad"/>
    <n v="5414"/>
    <n v="1"/>
    <n v="1"/>
    <n v="1"/>
    <n v="1"/>
    <n v="1"/>
    <s v="guardia de seguridad"/>
    <n v="5414"/>
    <n v="20"/>
    <n v="20"/>
    <n v="20"/>
    <n v="20"/>
    <n v="20"/>
    <s v="AUXILIAR ADMINISTRATIVO"/>
    <n v="4419"/>
    <n v="5"/>
    <n v="5"/>
    <n v="5"/>
    <n v="5"/>
    <n v="5"/>
    <m/>
    <m/>
    <m/>
    <m/>
    <m/>
    <m/>
    <m/>
    <x v="0"/>
    <m/>
    <m/>
    <m/>
    <m/>
    <m/>
    <m/>
    <m/>
    <m/>
    <m/>
    <x v="1"/>
    <x v="1"/>
    <x v="0"/>
    <x v="0"/>
    <x v="0"/>
    <x v="1"/>
    <x v="0"/>
    <x v="0"/>
    <m/>
    <x v="0"/>
    <s v="MANEJO DE ARMAS DE FUEGO"/>
    <s v="Guardias, vigilancia y seguridad personal"/>
    <s v="GUARDIA DE SEGURIDAD"/>
    <n v="5414"/>
    <m/>
    <m/>
    <m/>
    <m/>
    <m/>
    <m/>
    <m/>
    <m/>
    <m/>
    <m/>
    <m/>
    <m/>
    <m/>
    <m/>
    <m/>
    <m/>
    <m/>
    <m/>
    <m/>
    <m/>
    <s v="No"/>
    <m/>
    <m/>
    <m/>
    <m/>
    <m/>
    <x v="0"/>
    <s v="Importante"/>
    <s v="Importante"/>
    <s v="Importante"/>
    <s v="Importante"/>
    <s v="Importante"/>
    <s v="Muy importante"/>
    <s v="Muy importante"/>
    <s v="Ninguna"/>
    <m/>
    <x v="2"/>
    <x v="2"/>
    <x v="0"/>
    <x v="0"/>
    <x v="2"/>
    <x v="0"/>
    <x v="1"/>
    <x v="1"/>
    <x v="0"/>
    <x v="0"/>
    <x v="0"/>
    <x v="0"/>
    <m/>
    <s v="Administrador/Contador"/>
    <m/>
    <n v="21"/>
    <n v="1"/>
    <s v="Completo"/>
    <m/>
    <m/>
    <m/>
    <m/>
    <m/>
    <m/>
    <m/>
    <s v="11 a 30 personas ocupadas"/>
    <s v="11 a 30 personas ocupadas"/>
    <x v="0"/>
    <s v="Servicios a las empresas"/>
    <x v="0"/>
    <x v="0"/>
    <x v="0"/>
    <x v="0"/>
    <x v="1"/>
    <x v="0"/>
    <x v="0"/>
    <x v="0"/>
    <x v="0"/>
    <x v="1"/>
    <x v="1"/>
    <x v="0"/>
    <x v="1"/>
    <x v="1"/>
    <x v="0"/>
    <x v="0"/>
    <x v="0"/>
    <x v="0"/>
    <x v="0"/>
    <x v="1"/>
    <x v="0"/>
    <x v="1"/>
    <x v="1"/>
    <x v="0"/>
    <x v="0"/>
    <x v="0"/>
    <x v="0"/>
    <s v="SEGURIDAD"/>
    <m/>
    <m/>
    <m/>
    <m/>
    <m/>
    <s v="SEGURIDAD"/>
    <m/>
    <m/>
    <m/>
    <m/>
    <m/>
    <n v="4.8306451612903203"/>
    <x v="1"/>
    <x v="2"/>
    <x v="0"/>
    <x v="0"/>
    <x v="0"/>
    <s v="Total"/>
  </r>
  <r>
    <n v="187030"/>
    <x v="0"/>
    <x v="1"/>
    <s v="Lambaré"/>
    <n v="25999"/>
    <s v="FABRICACION DE LLAVEROS.PORTA NOMBRES.BOTONES DE ALEACIONES DE ZAMAK"/>
    <s v="Industria"/>
    <s v="Manufactura"/>
    <s v="Micro (5 a 10 personas ocupadas)"/>
    <n v="13062024"/>
    <n v="13"/>
    <s v="Junio"/>
    <s v="Año Resultado Final"/>
    <n v="9"/>
    <n v="41"/>
    <n v="13062024"/>
    <n v="13"/>
    <s v="Junio"/>
    <s v="Año Resultado Final"/>
    <n v="2017"/>
    <n v="6"/>
    <x v="3"/>
    <s v="FABRICACION DE LLAVEROS PINES MEDALLAS BOTONES PERSONALIZADOS (MICROFUNDISION)"/>
    <s v="Fabricación de otros productos elaborados de metal n.c.p."/>
    <s v="Único"/>
    <x v="0"/>
    <m/>
    <m/>
    <n v="24"/>
    <n v="24"/>
    <n v="11"/>
    <n v="13"/>
    <n v="41.864077669902947"/>
    <n v="49.475728155339844"/>
    <n v="0"/>
    <n v="0"/>
    <n v="0"/>
    <n v="0"/>
    <n v="68.504854368932101"/>
    <n v="0"/>
    <n v="0"/>
    <n v="0"/>
    <n v="15.223300970873799"/>
    <n v="7.6116504854368996"/>
    <n v="0"/>
    <n v="0"/>
    <n v="91.339805825242792"/>
    <n v="24"/>
    <n v="0"/>
    <n v="0"/>
    <n v="0"/>
    <n v="0"/>
    <n v="18"/>
    <n v="0"/>
    <n v="0"/>
    <n v="0"/>
    <n v="4"/>
    <n v="2"/>
    <n v="0"/>
    <n v="0"/>
    <n v="24"/>
    <x v="1"/>
    <s v="Decisión del directorio/propietarios de la empresa"/>
    <m/>
    <x v="1"/>
    <m/>
    <m/>
    <x v="0"/>
    <m/>
    <m/>
    <x v="0"/>
    <m/>
    <m/>
    <x v="0"/>
    <m/>
    <m/>
    <x v="0"/>
    <m/>
    <m/>
    <m/>
    <m/>
    <m/>
    <m/>
    <m/>
    <m/>
    <m/>
    <m/>
    <m/>
    <m/>
    <m/>
    <m/>
    <m/>
    <m/>
    <m/>
    <m/>
    <m/>
    <m/>
    <m/>
    <m/>
    <m/>
    <m/>
    <m/>
    <m/>
    <m/>
    <m/>
    <m/>
    <m/>
    <m/>
    <m/>
    <m/>
    <m/>
    <m/>
    <m/>
    <m/>
    <m/>
    <m/>
    <m/>
    <m/>
    <m/>
    <m/>
    <m/>
    <m/>
    <m/>
    <m/>
    <m/>
    <m/>
    <m/>
    <x v="0"/>
    <x v="0"/>
    <x v="0"/>
    <x v="0"/>
    <x v="1"/>
    <x v="0"/>
    <x v="0"/>
    <x v="0"/>
    <x v="0"/>
    <x v="1"/>
    <x v="1"/>
    <x v="1"/>
    <x v="0"/>
    <m/>
    <m/>
    <m/>
    <s v="Redes sociales de la empresa (Facebook, Twitter, Instagram, etc)"/>
    <m/>
    <m/>
    <s v="Recomendaciones de trabajadores de la empresa u otros actores"/>
    <m/>
    <m/>
    <m/>
    <s v="Contactos personales del empleador"/>
    <s v="Banco de currículos de la empresa"/>
    <m/>
    <m/>
    <x v="0"/>
    <x v="0"/>
    <x v="0"/>
    <x v="2"/>
    <x v="0"/>
    <x v="2"/>
    <x v="0"/>
    <x v="0"/>
    <x v="1"/>
    <x v="1"/>
    <s v="Ninguna"/>
    <m/>
    <m/>
    <m/>
    <m/>
    <m/>
    <m/>
    <x v="1"/>
    <m/>
    <m/>
    <x v="1"/>
    <m/>
    <m/>
    <m/>
    <x v="1"/>
    <x v="1"/>
    <x v="1"/>
    <x v="1"/>
    <x v="1"/>
    <x v="1"/>
    <m/>
    <m/>
    <x v="1"/>
    <s v="Poco probable"/>
    <s v="Poco probable"/>
    <s v="Poco probable"/>
    <s v="Probable"/>
    <s v="Probable"/>
    <x v="1"/>
    <m/>
    <m/>
    <m/>
    <m/>
    <m/>
    <m/>
    <m/>
    <m/>
    <m/>
    <m/>
    <m/>
    <m/>
    <m/>
    <m/>
    <m/>
    <m/>
    <m/>
    <m/>
    <m/>
    <m/>
    <m/>
    <m/>
    <m/>
    <m/>
    <m/>
    <m/>
    <m/>
    <m/>
    <m/>
    <m/>
    <m/>
    <m/>
    <m/>
    <m/>
    <m/>
    <x v="0"/>
    <m/>
    <m/>
    <m/>
    <m/>
    <m/>
    <m/>
    <m/>
    <m/>
    <m/>
    <x v="1"/>
    <x v="0"/>
    <x v="1"/>
    <x v="1"/>
    <x v="0"/>
    <x v="0"/>
    <x v="0"/>
    <x v="0"/>
    <m/>
    <x v="1"/>
    <m/>
    <m/>
    <m/>
    <m/>
    <m/>
    <m/>
    <m/>
    <m/>
    <m/>
    <m/>
    <m/>
    <m/>
    <m/>
    <m/>
    <m/>
    <m/>
    <m/>
    <m/>
    <m/>
    <m/>
    <m/>
    <m/>
    <m/>
    <m/>
    <m/>
    <m/>
    <m/>
    <m/>
    <m/>
    <m/>
    <x v="0"/>
    <s v="Poco importante"/>
    <s v="Importante"/>
    <s v="Importante"/>
    <s v="Importante"/>
    <s v="Importante"/>
    <s v="Muy importante"/>
    <s v="Importante"/>
    <s v="Ninguna"/>
    <m/>
    <x v="0"/>
    <x v="2"/>
    <x v="0"/>
    <x v="0"/>
    <x v="2"/>
    <x v="0"/>
    <x v="1"/>
    <x v="1"/>
    <x v="1"/>
    <x v="1"/>
    <x v="1"/>
    <x v="0"/>
    <m/>
    <s v="Dueño o propietario"/>
    <m/>
    <n v="10"/>
    <n v="5"/>
    <s v="Completo"/>
    <m/>
    <m/>
    <m/>
    <m/>
    <m/>
    <m/>
    <s v="SIN COMENTARIOS"/>
    <s v="11 a 30 personas ocupadas"/>
    <s v="11 a 30 personas ocupadas"/>
    <x v="1"/>
    <s v="Manufactura"/>
    <x v="0"/>
    <x v="0"/>
    <x v="0"/>
    <x v="0"/>
    <x v="0"/>
    <x v="0"/>
    <x v="0"/>
    <x v="0"/>
    <x v="0"/>
    <x v="0"/>
    <x v="1"/>
    <x v="0"/>
    <x v="0"/>
    <x v="0"/>
    <x v="0"/>
    <x v="0"/>
    <x v="0"/>
    <x v="0"/>
    <x v="0"/>
    <x v="1"/>
    <x v="0"/>
    <x v="1"/>
    <x v="0"/>
    <x v="0"/>
    <x v="0"/>
    <x v="0"/>
    <x v="0"/>
    <m/>
    <m/>
    <m/>
    <m/>
    <m/>
    <m/>
    <m/>
    <m/>
    <m/>
    <m/>
    <m/>
    <m/>
    <n v="3.8058252427184498"/>
    <x v="0"/>
    <x v="0"/>
    <x v="1"/>
    <x v="0"/>
    <x v="1"/>
    <s v="Total"/>
  </r>
  <r>
    <n v="187324"/>
    <x v="0"/>
    <x v="1"/>
    <s v="Lambaré"/>
    <n v="18110"/>
    <s v="ACTIVIDADES DE IMPRESION SOBRE PAPEL"/>
    <s v="Industria"/>
    <s v="Manufactura"/>
    <s v="Medianas (31 a 50 personas ocupadas)"/>
    <n v="12062024"/>
    <n v="12"/>
    <s v="Junio"/>
    <s v="Año Resultado Final"/>
    <n v="11"/>
    <n v="1"/>
    <n v="8072024"/>
    <n v="8"/>
    <s v="Julio"/>
    <s v="Año Resultado Final"/>
    <n v="1980"/>
    <n v="43"/>
    <x v="1"/>
    <s v="ACTIVIDADES DE IMPRESIÓN"/>
    <s v="Actividades de impresión"/>
    <s v="Único"/>
    <x v="0"/>
    <m/>
    <m/>
    <n v="45"/>
    <n v="45"/>
    <n v="41"/>
    <n v="4"/>
    <n v="144.86666666666653"/>
    <n v="14.13333333333332"/>
    <n v="0"/>
    <n v="0"/>
    <n v="0"/>
    <n v="0"/>
    <n v="123.66666666666656"/>
    <n v="0"/>
    <n v="0"/>
    <n v="0"/>
    <n v="28.266666666666641"/>
    <n v="3.5333333333333301"/>
    <n v="3.5333333333333301"/>
    <n v="0"/>
    <n v="158.99999999999986"/>
    <n v="45"/>
    <n v="0"/>
    <n v="0"/>
    <n v="0"/>
    <n v="0"/>
    <n v="35"/>
    <n v="0"/>
    <n v="0"/>
    <n v="0"/>
    <n v="8"/>
    <n v="1"/>
    <n v="1"/>
    <n v="0"/>
    <n v="45"/>
    <x v="1"/>
    <s v="Decisión del directorio/propietarios de la empresa"/>
    <m/>
    <x v="0"/>
    <s v="Convenio con organizaciones públicas"/>
    <m/>
    <x v="1"/>
    <s v="Decisión del directorio/propietarios de la empresa"/>
    <m/>
    <x v="0"/>
    <m/>
    <m/>
    <x v="0"/>
    <m/>
    <m/>
    <x v="1"/>
    <m/>
    <n v="7322"/>
    <s v="OPERARIO DE MAQUINA"/>
    <s v="No"/>
    <s v="Sí"/>
    <s v="No"/>
    <m/>
    <m/>
    <m/>
    <m/>
    <m/>
    <m/>
    <m/>
    <m/>
    <m/>
    <m/>
    <m/>
    <m/>
    <s v="Candidatos con falt de experiencia laboral"/>
    <m/>
    <m/>
    <m/>
    <m/>
    <m/>
    <m/>
    <m/>
    <m/>
    <m/>
    <m/>
    <m/>
    <m/>
    <m/>
    <m/>
    <m/>
    <m/>
    <m/>
    <m/>
    <m/>
    <m/>
    <m/>
    <m/>
    <m/>
    <m/>
    <m/>
    <m/>
    <m/>
    <s v="Aumentar los esfuerzos en el reclutamiento (más divulgación de la vacante, más bolsas de empleo)"/>
    <m/>
    <m/>
    <m/>
    <x v="0"/>
    <x v="0"/>
    <x v="0"/>
    <x v="1"/>
    <x v="1"/>
    <x v="1"/>
    <x v="0"/>
    <x v="0"/>
    <x v="0"/>
    <x v="0"/>
    <x v="1"/>
    <x v="1"/>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1"/>
    <x v="2"/>
    <s v="Ninguna"/>
    <m/>
    <m/>
    <m/>
    <m/>
    <m/>
    <m/>
    <x v="1"/>
    <m/>
    <m/>
    <x v="1"/>
    <m/>
    <m/>
    <m/>
    <x v="1"/>
    <x v="1"/>
    <x v="1"/>
    <x v="1"/>
    <x v="1"/>
    <x v="1"/>
    <m/>
    <m/>
    <x v="0"/>
    <s v="Poco probable"/>
    <s v="Poco probable"/>
    <s v="Poco probable"/>
    <s v="Probable"/>
    <s v="Probable"/>
    <x v="2"/>
    <m/>
    <m/>
    <m/>
    <m/>
    <m/>
    <m/>
    <m/>
    <m/>
    <m/>
    <m/>
    <m/>
    <m/>
    <m/>
    <m/>
    <m/>
    <m/>
    <m/>
    <m/>
    <m/>
    <m/>
    <m/>
    <m/>
    <m/>
    <m/>
    <m/>
    <m/>
    <m/>
    <m/>
    <m/>
    <m/>
    <m/>
    <m/>
    <m/>
    <m/>
    <m/>
    <x v="0"/>
    <m/>
    <m/>
    <m/>
    <m/>
    <m/>
    <m/>
    <m/>
    <m/>
    <m/>
    <x v="0"/>
    <x v="0"/>
    <x v="0"/>
    <x v="0"/>
    <x v="1"/>
    <x v="1"/>
    <x v="0"/>
    <x v="0"/>
    <m/>
    <x v="0"/>
    <s v="TECNICO OPERARIO"/>
    <s v="Serigrafía"/>
    <s v="CONTROL DE CALIDAD"/>
    <n v="3122"/>
    <s v="TECNICO DISEÑO GRAFICO"/>
    <s v="Diseño gráfico"/>
    <s v="DISEÑADOR GRAFICO"/>
    <n v="2166"/>
    <s v="TÉCNICO OPERADOR EN IMPRESORAS"/>
    <s v="Serigrafía"/>
    <s v="OPERADOR IMPRESOR"/>
    <n v="7322"/>
    <m/>
    <m/>
    <m/>
    <m/>
    <m/>
    <m/>
    <m/>
    <m/>
    <m/>
    <m/>
    <m/>
    <m/>
    <s v="Si"/>
    <s v="Si"/>
    <s v="No"/>
    <m/>
    <m/>
    <m/>
    <x v="0"/>
    <s v="Importante"/>
    <s v="Poco importante"/>
    <s v="Importante"/>
    <s v="Importante"/>
    <s v="Importante"/>
    <s v="Muy importante"/>
    <s v="Importante"/>
    <s v="Ninguna"/>
    <m/>
    <x v="0"/>
    <x v="2"/>
    <x v="0"/>
    <x v="0"/>
    <x v="2"/>
    <x v="0"/>
    <x v="1"/>
    <x v="0"/>
    <x v="0"/>
    <x v="1"/>
    <x v="0"/>
    <x v="0"/>
    <m/>
    <s v="Gerente / Directivo"/>
    <m/>
    <n v="11"/>
    <n v="55"/>
    <s v="Completo"/>
    <m/>
    <m/>
    <m/>
    <m/>
    <m/>
    <m/>
    <m/>
    <s v="31 a 50 personas ocupadas"/>
    <s v="31 a 50 personas ocupadas"/>
    <x v="1"/>
    <s v="Manufactura"/>
    <x v="0"/>
    <x v="0"/>
    <x v="0"/>
    <x v="0"/>
    <x v="0"/>
    <x v="0"/>
    <x v="1"/>
    <x v="0"/>
    <x v="0"/>
    <x v="0"/>
    <x v="1"/>
    <x v="0"/>
    <x v="0"/>
    <x v="0"/>
    <x v="0"/>
    <x v="0"/>
    <x v="0"/>
    <x v="0"/>
    <x v="0"/>
    <x v="0"/>
    <x v="1"/>
    <x v="1"/>
    <x v="0"/>
    <x v="0"/>
    <x v="1"/>
    <x v="0"/>
    <x v="0"/>
    <s v="USO Y REPARACIÓN DE MAQUINARIAS, HERRAMIENTAS Y EQUIPOS"/>
    <s v="INDUSTRIAS GRÁFICAS"/>
    <s v="INDUSTRIAS GRÁFICAS"/>
    <m/>
    <m/>
    <m/>
    <s v="USO Y REPARACIÓN DE MAQUINARIAS, HERRAMIENTAS Y EQUIPOS"/>
    <s v="INDUSTRIAS GRÁFICAS"/>
    <s v="INDUSTRIAS GRÁFICAS"/>
    <m/>
    <m/>
    <m/>
    <n v="3.5333333333333301"/>
    <x v="2"/>
    <x v="2"/>
    <x v="1"/>
    <x v="0"/>
    <x v="0"/>
    <s v="Total"/>
  </r>
  <r>
    <n v="187359"/>
    <x v="0"/>
    <x v="1"/>
    <s v="Lambaré"/>
    <n v="71200"/>
    <s v="SERVICIO DE CENTRO DE INSPECCION TECNICA VEHICULAR"/>
    <s v="Servicio"/>
    <s v="Servicios a las empresas"/>
    <s v="Pequeñas (11 a 30 personas ocupadas)"/>
    <n v="13062024"/>
    <n v="13"/>
    <s v="Junio"/>
    <s v="Año Resultado Final"/>
    <n v="11"/>
    <n v="0"/>
    <n v="13062024"/>
    <n v="13"/>
    <s v="Junio"/>
    <s v="Año Resultado Final"/>
    <n v="1997"/>
    <n v="26"/>
    <x v="2"/>
    <s v="INSPECCION TECNICA VEHICULAR"/>
    <s v="Ensayos y análisis técnicos"/>
    <s v="Único"/>
    <x v="0"/>
    <m/>
    <m/>
    <n v="6"/>
    <n v="6"/>
    <n v="5"/>
    <n v="1"/>
    <n v="16.972972972972951"/>
    <n v="3.3945945945945901"/>
    <n v="0"/>
    <n v="0"/>
    <n v="0"/>
    <n v="0"/>
    <n v="10.18378378378377"/>
    <n v="0"/>
    <n v="3.3945945945945901"/>
    <n v="0"/>
    <n v="6.7891891891891802"/>
    <n v="0"/>
    <n v="0"/>
    <n v="0"/>
    <n v="20.367567567567541"/>
    <n v="6"/>
    <n v="0"/>
    <n v="0"/>
    <n v="0"/>
    <n v="0"/>
    <n v="3"/>
    <n v="0"/>
    <n v="1"/>
    <n v="0"/>
    <n v="2"/>
    <n v="0"/>
    <n v="0"/>
    <n v="0"/>
    <n v="6"/>
    <x v="0"/>
    <m/>
    <m/>
    <x v="1"/>
    <m/>
    <m/>
    <x v="1"/>
    <s v="Decisión del directorio/propietarios de la empresa"/>
    <m/>
    <x v="0"/>
    <m/>
    <m/>
    <x v="0"/>
    <m/>
    <m/>
    <x v="0"/>
    <m/>
    <m/>
    <m/>
    <m/>
    <m/>
    <m/>
    <m/>
    <m/>
    <m/>
    <m/>
    <m/>
    <m/>
    <m/>
    <m/>
    <m/>
    <m/>
    <m/>
    <m/>
    <m/>
    <m/>
    <m/>
    <m/>
    <m/>
    <m/>
    <m/>
    <m/>
    <m/>
    <m/>
    <m/>
    <m/>
    <m/>
    <m/>
    <m/>
    <m/>
    <m/>
    <m/>
    <m/>
    <m/>
    <m/>
    <m/>
    <m/>
    <m/>
    <m/>
    <m/>
    <m/>
    <m/>
    <m/>
    <m/>
    <m/>
    <m/>
    <x v="0"/>
    <x v="0"/>
    <x v="0"/>
    <x v="0"/>
    <x v="0"/>
    <x v="0"/>
    <x v="0"/>
    <x v="1"/>
    <x v="1"/>
    <x v="0"/>
    <x v="0"/>
    <x v="1"/>
    <x v="0"/>
    <m/>
    <m/>
    <m/>
    <m/>
    <m/>
    <m/>
    <m/>
    <s v="Contratación de empresas de reclutamiento"/>
    <m/>
    <m/>
    <m/>
    <m/>
    <m/>
    <m/>
    <x v="0"/>
    <x v="0"/>
    <x v="0"/>
    <x v="2"/>
    <x v="0"/>
    <x v="0"/>
    <x v="0"/>
    <x v="0"/>
    <x v="1"/>
    <x v="1"/>
    <s v="Ninguna"/>
    <m/>
    <m/>
    <m/>
    <m/>
    <m/>
    <m/>
    <x v="3"/>
    <m/>
    <m/>
    <x v="1"/>
    <m/>
    <m/>
    <m/>
    <x v="0"/>
    <x v="1"/>
    <x v="1"/>
    <x v="1"/>
    <x v="1"/>
    <x v="1"/>
    <m/>
    <m/>
    <x v="2"/>
    <s v="Poco probable"/>
    <s v="Poco probable"/>
    <s v="Poco probable"/>
    <s v="Poco probable"/>
    <s v="Probable"/>
    <x v="2"/>
    <m/>
    <m/>
    <m/>
    <m/>
    <m/>
    <m/>
    <m/>
    <m/>
    <m/>
    <m/>
    <m/>
    <m/>
    <m/>
    <m/>
    <m/>
    <m/>
    <m/>
    <m/>
    <m/>
    <m/>
    <m/>
    <m/>
    <m/>
    <m/>
    <m/>
    <m/>
    <m/>
    <m/>
    <m/>
    <m/>
    <m/>
    <m/>
    <m/>
    <m/>
    <m/>
    <x v="1"/>
    <m/>
    <m/>
    <m/>
    <m/>
    <m/>
    <m/>
    <m/>
    <s v="Otro"/>
    <s v="LAS CAPASITACIONES SON ESPESIFICAS"/>
    <x v="1"/>
    <x v="1"/>
    <x v="1"/>
    <x v="1"/>
    <x v="0"/>
    <x v="0"/>
    <x v="0"/>
    <x v="0"/>
    <m/>
    <x v="2"/>
    <m/>
    <m/>
    <m/>
    <m/>
    <m/>
    <m/>
    <m/>
    <m/>
    <m/>
    <m/>
    <m/>
    <m/>
    <m/>
    <m/>
    <m/>
    <m/>
    <m/>
    <m/>
    <m/>
    <m/>
    <m/>
    <m/>
    <m/>
    <m/>
    <m/>
    <m/>
    <m/>
    <m/>
    <m/>
    <m/>
    <x v="2"/>
    <s v="Importante"/>
    <s v="Importante"/>
    <s v="Importante"/>
    <s v="Importante"/>
    <s v="Importante"/>
    <s v="Muy importante"/>
    <s v="Muy importante"/>
    <s v="Ninguna"/>
    <m/>
    <x v="2"/>
    <x v="1"/>
    <x v="0"/>
    <x v="0"/>
    <x v="0"/>
    <x v="0"/>
    <x v="1"/>
    <x v="1"/>
    <x v="1"/>
    <x v="1"/>
    <x v="1"/>
    <x v="0"/>
    <m/>
    <s v="Dueño o propietario"/>
    <m/>
    <n v="15"/>
    <n v="37"/>
    <s v="Completo"/>
    <m/>
    <m/>
    <m/>
    <m/>
    <m/>
    <m/>
    <m/>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0"/>
    <x v="1"/>
    <x v="2"/>
    <s v="Total"/>
  </r>
  <r>
    <n v="187363"/>
    <x v="0"/>
    <x v="1"/>
    <s v="Lambaré"/>
    <n v="22290"/>
    <s v="FABRICACION DE TAPAS Y ENVASES DE PLASTICOS"/>
    <s v="Industria"/>
    <s v="Manufactura"/>
    <s v="Pequeñas (11 a 30 personas ocupadas)"/>
    <n v="12062024"/>
    <n v="12"/>
    <s v="Junio"/>
    <s v="Año Resultado Final"/>
    <n v="10"/>
    <n v="43"/>
    <n v="27062024"/>
    <n v="27"/>
    <s v="Junio"/>
    <s v="Año Resultado Final"/>
    <n v="2009"/>
    <n v="14"/>
    <x v="0"/>
    <s v="FABRICACION DE ENVASES DE PLASTICO"/>
    <s v="Fabricación de otros productos de plástico"/>
    <s v="Planta industrial"/>
    <x v="1"/>
    <n v="2"/>
    <n v="2"/>
    <n v="20"/>
    <n v="20"/>
    <n v="19"/>
    <n v="1"/>
    <n v="72.310679611650542"/>
    <n v="3.8058252427184498"/>
    <n v="0"/>
    <n v="0"/>
    <n v="0"/>
    <n v="0"/>
    <n v="64.699029126213645"/>
    <n v="0"/>
    <n v="3.8058252427184498"/>
    <n v="0"/>
    <n v="7.6116504854368996"/>
    <n v="0"/>
    <n v="0"/>
    <n v="0"/>
    <n v="76.116504854368998"/>
    <n v="20"/>
    <n v="0"/>
    <n v="0"/>
    <n v="0"/>
    <n v="0"/>
    <n v="17"/>
    <n v="0"/>
    <n v="1"/>
    <n v="0"/>
    <n v="2"/>
    <n v="0"/>
    <n v="0"/>
    <n v="0"/>
    <n v="20"/>
    <x v="1"/>
    <s v="Decisión del directorio/propietarios de la empresa"/>
    <m/>
    <x v="1"/>
    <m/>
    <m/>
    <x v="1"/>
    <s v="Decisión del directorio/propietarios de la empresa"/>
    <m/>
    <x v="0"/>
    <m/>
    <m/>
    <x v="0"/>
    <m/>
    <m/>
    <x v="0"/>
    <m/>
    <m/>
    <m/>
    <m/>
    <m/>
    <m/>
    <m/>
    <m/>
    <m/>
    <m/>
    <m/>
    <m/>
    <m/>
    <m/>
    <m/>
    <m/>
    <m/>
    <m/>
    <m/>
    <m/>
    <m/>
    <m/>
    <m/>
    <m/>
    <m/>
    <m/>
    <m/>
    <m/>
    <m/>
    <m/>
    <m/>
    <m/>
    <m/>
    <m/>
    <m/>
    <m/>
    <m/>
    <m/>
    <m/>
    <m/>
    <m/>
    <m/>
    <m/>
    <m/>
    <m/>
    <m/>
    <m/>
    <m/>
    <m/>
    <m/>
    <x v="0"/>
    <x v="0"/>
    <x v="0"/>
    <x v="0"/>
    <x v="0"/>
    <x v="0"/>
    <x v="0"/>
    <x v="0"/>
    <x v="0"/>
    <x v="0"/>
    <x v="1"/>
    <x v="1"/>
    <x v="0"/>
    <m/>
    <m/>
    <m/>
    <m/>
    <m/>
    <m/>
    <s v="Recomendaciones de trabajadores de la empresa u otros actores"/>
    <m/>
    <m/>
    <m/>
    <s v="Contactos personales del empleador"/>
    <s v="Banco de currículos de la empresa"/>
    <m/>
    <m/>
    <x v="0"/>
    <x v="0"/>
    <x v="0"/>
    <x v="2"/>
    <x v="0"/>
    <x v="0"/>
    <x v="0"/>
    <x v="0"/>
    <x v="1"/>
    <x v="1"/>
    <s v="Ninguna"/>
    <m/>
    <m/>
    <m/>
    <m/>
    <m/>
    <m/>
    <x v="3"/>
    <m/>
    <m/>
    <x v="1"/>
    <m/>
    <m/>
    <m/>
    <x v="0"/>
    <x v="0"/>
    <x v="0"/>
    <x v="1"/>
    <x v="1"/>
    <x v="1"/>
    <m/>
    <m/>
    <x v="1"/>
    <s v="Poco probable"/>
    <s v="Poco probable"/>
    <s v="Poco probable"/>
    <s v="Poco probable"/>
    <s v="Probable"/>
    <x v="0"/>
    <s v="operadores de maquinas"/>
    <n v="8142"/>
    <n v="5"/>
    <n v="0"/>
    <n v="5"/>
    <n v="0"/>
    <n v="0"/>
    <m/>
    <m/>
    <m/>
    <m/>
    <m/>
    <m/>
    <m/>
    <m/>
    <m/>
    <m/>
    <m/>
    <m/>
    <m/>
    <m/>
    <m/>
    <m/>
    <m/>
    <m/>
    <m/>
    <m/>
    <m/>
    <m/>
    <m/>
    <m/>
    <m/>
    <m/>
    <m/>
    <m/>
    <x v="1"/>
    <m/>
    <s v="Todo nuestro personal es plenamente competente, no se necesita capacitación"/>
    <m/>
    <s v="La empresa no dispone de tiempo para capacitar a sus trabajadores"/>
    <m/>
    <m/>
    <m/>
    <m/>
    <m/>
    <x v="1"/>
    <x v="1"/>
    <x v="1"/>
    <x v="1"/>
    <x v="0"/>
    <x v="0"/>
    <x v="0"/>
    <x v="0"/>
    <m/>
    <x v="2"/>
    <m/>
    <m/>
    <m/>
    <m/>
    <m/>
    <m/>
    <m/>
    <m/>
    <m/>
    <m/>
    <m/>
    <m/>
    <m/>
    <m/>
    <m/>
    <m/>
    <m/>
    <m/>
    <m/>
    <m/>
    <m/>
    <m/>
    <m/>
    <m/>
    <m/>
    <m/>
    <m/>
    <m/>
    <m/>
    <m/>
    <x v="2"/>
    <s v="Importante"/>
    <s v="Importante"/>
    <s v="Muy importante"/>
    <s v="Importante"/>
    <s v="Muy importante"/>
    <s v="Muy importante"/>
    <s v="Muy importante"/>
    <s v="Ninguna"/>
    <m/>
    <x v="0"/>
    <x v="2"/>
    <x v="0"/>
    <x v="0"/>
    <x v="0"/>
    <x v="2"/>
    <x v="0"/>
    <x v="1"/>
    <x v="0"/>
    <x v="1"/>
    <x v="0"/>
    <x v="0"/>
    <m/>
    <s v="Dueño o propietario"/>
    <m/>
    <n v="13"/>
    <n v="41"/>
    <s v="Completo"/>
    <m/>
    <m/>
    <m/>
    <m/>
    <m/>
    <m/>
    <m/>
    <s v="11 a 30 personas ocupadas"/>
    <s v="11 a 30 personas ocupadas"/>
    <x v="1"/>
    <s v="Manufactura"/>
    <x v="0"/>
    <x v="0"/>
    <x v="0"/>
    <x v="0"/>
    <x v="0"/>
    <x v="0"/>
    <x v="0"/>
    <x v="0"/>
    <x v="0"/>
    <x v="0"/>
    <x v="1"/>
    <x v="0"/>
    <x v="0"/>
    <x v="0"/>
    <x v="0"/>
    <x v="0"/>
    <x v="1"/>
    <x v="0"/>
    <x v="0"/>
    <x v="1"/>
    <x v="0"/>
    <x v="1"/>
    <x v="0"/>
    <x v="0"/>
    <x v="0"/>
    <x v="0"/>
    <x v="0"/>
    <m/>
    <m/>
    <m/>
    <m/>
    <m/>
    <m/>
    <m/>
    <m/>
    <m/>
    <m/>
    <m/>
    <m/>
    <n v="3.8058252427184498"/>
    <x v="0"/>
    <x v="0"/>
    <x v="0"/>
    <x v="1"/>
    <x v="2"/>
    <s v="Total"/>
  </r>
  <r>
    <n v="187377"/>
    <x v="0"/>
    <x v="1"/>
    <s v="Lambaré"/>
    <n v="22210"/>
    <s v="FABRICACION DE ENVASES PLASTICOS"/>
    <s v="Industria"/>
    <s v="Manufactura"/>
    <s v="Pequeñas (11 a 30 personas ocupadas)"/>
    <n v="11072024"/>
    <n v="11"/>
    <s v="Julio"/>
    <s v="Año Resultado Final"/>
    <n v="8"/>
    <n v="27"/>
    <n v="11072024"/>
    <n v="11"/>
    <s v="Julio"/>
    <s v="Año Resultado Final"/>
    <n v="1997"/>
    <n v="26"/>
    <x v="2"/>
    <s v="FABRICACIÓN DE FRASCOS DE PLASTICOS"/>
    <s v="Fabricación de envases de plástico"/>
    <s v="Único"/>
    <x v="0"/>
    <m/>
    <m/>
    <n v="20"/>
    <n v="20"/>
    <n v="15"/>
    <n v="5"/>
    <n v="57.087378640776748"/>
    <n v="19.029126213592249"/>
    <n v="0"/>
    <n v="0"/>
    <n v="0"/>
    <n v="0"/>
    <n v="53.2815533980583"/>
    <n v="0"/>
    <n v="0"/>
    <n v="0"/>
    <n v="22.834951456310698"/>
    <n v="0"/>
    <n v="0"/>
    <n v="0"/>
    <n v="76.116504854368998"/>
    <n v="20"/>
    <n v="0"/>
    <n v="0"/>
    <n v="0"/>
    <n v="0"/>
    <n v="14"/>
    <n v="0"/>
    <n v="0"/>
    <n v="0"/>
    <n v="6"/>
    <n v="0"/>
    <n v="0"/>
    <n v="0"/>
    <n v="20"/>
    <x v="1"/>
    <s v="Decisión del directorio/propietarios de la empresa"/>
    <m/>
    <x v="1"/>
    <m/>
    <m/>
    <x v="1"/>
    <s v="Decisión del directorio/propietarios de la empresa"/>
    <m/>
    <x v="0"/>
    <m/>
    <m/>
    <x v="0"/>
    <m/>
    <m/>
    <x v="1"/>
    <m/>
    <n v="3122"/>
    <s v="CONTROL DE PRODUCCIÓN"/>
    <s v="Sí"/>
    <s v="No"/>
    <s v="No"/>
    <m/>
    <m/>
    <m/>
    <m/>
    <m/>
    <m/>
    <m/>
    <m/>
    <m/>
    <m/>
    <m/>
    <m/>
    <m/>
    <m/>
    <m/>
    <m/>
    <m/>
    <m/>
    <m/>
    <m/>
    <m/>
    <m/>
    <m/>
    <m/>
    <m/>
    <m/>
    <m/>
    <m/>
    <m/>
    <m/>
    <m/>
    <m/>
    <m/>
    <m/>
    <m/>
    <m/>
    <m/>
    <m/>
    <m/>
    <m/>
    <m/>
    <m/>
    <m/>
    <m/>
    <x v="1"/>
    <x v="0"/>
    <x v="0"/>
    <x v="1"/>
    <x v="1"/>
    <x v="0"/>
    <x v="0"/>
    <x v="0"/>
    <x v="0"/>
    <x v="0"/>
    <x v="1"/>
    <x v="1"/>
    <x v="0"/>
    <m/>
    <m/>
    <m/>
    <s v="Redes sociales de la empresa (Facebook, Twitter, Instagram, etc)"/>
    <m/>
    <m/>
    <m/>
    <m/>
    <m/>
    <s v="Avisos en las inmediaciones de la empresa"/>
    <s v="Contactos personales del empleador"/>
    <m/>
    <m/>
    <m/>
    <x v="0"/>
    <x v="0"/>
    <x v="0"/>
    <x v="1"/>
    <x v="0"/>
    <x v="2"/>
    <x v="0"/>
    <x v="0"/>
    <x v="1"/>
    <x v="1"/>
    <s v="Ninguna"/>
    <m/>
    <m/>
    <m/>
    <m/>
    <m/>
    <m/>
    <x v="1"/>
    <m/>
    <m/>
    <x v="1"/>
    <m/>
    <m/>
    <m/>
    <x v="1"/>
    <x v="1"/>
    <x v="1"/>
    <x v="1"/>
    <x v="1"/>
    <x v="1"/>
    <m/>
    <m/>
    <x v="1"/>
    <s v="Poco probable"/>
    <s v="Poco probable"/>
    <s v="Poco probable"/>
    <s v="Probable"/>
    <s v="Probable"/>
    <x v="0"/>
    <s v="produccion de botella plásticos"/>
    <n v="8142"/>
    <n v="10"/>
    <n v="10"/>
    <n v="10"/>
    <n v="10"/>
    <n v="10"/>
    <m/>
    <m/>
    <m/>
    <m/>
    <m/>
    <m/>
    <m/>
    <m/>
    <m/>
    <m/>
    <m/>
    <m/>
    <m/>
    <m/>
    <m/>
    <m/>
    <m/>
    <m/>
    <m/>
    <m/>
    <m/>
    <m/>
    <m/>
    <m/>
    <m/>
    <m/>
    <m/>
    <m/>
    <x v="0"/>
    <m/>
    <m/>
    <m/>
    <m/>
    <m/>
    <m/>
    <m/>
    <m/>
    <m/>
    <x v="0"/>
    <x v="0"/>
    <x v="0"/>
    <x v="0"/>
    <x v="1"/>
    <x v="1"/>
    <x v="0"/>
    <x v="0"/>
    <m/>
    <x v="0"/>
    <s v="TÉCNICO EN MANTENIMIENTO DE MAQUINARIAS DE PRODUCTOS DE PLÁSTICO"/>
    <s v="Operación y mantenimiento de maquinarias industriales"/>
    <s v="MECÁNICO"/>
    <n v="7233"/>
    <s v="TÉCNICO EN ELECTRICIDAD"/>
    <s v="Electricidad"/>
    <s v="ELECTRICISTA"/>
    <n v="7411"/>
    <s v="TÉCNICO EN PLOMERIA"/>
    <s v="Fontanería"/>
    <s v="PLOMERO"/>
    <n v="7126"/>
    <s v="TÉCNICO ATENCION AL CLIENTE"/>
    <s v="Técnicas de recepción y atención al cliente"/>
    <s v="ATENCION AL CLIENTE"/>
    <n v="4226"/>
    <m/>
    <m/>
    <m/>
    <m/>
    <m/>
    <m/>
    <m/>
    <m/>
    <s v="Si"/>
    <s v="Si"/>
    <s v="Si"/>
    <s v="No"/>
    <m/>
    <m/>
    <x v="1"/>
    <s v="Muy importante"/>
    <s v="Importante"/>
    <s v="Muy importante"/>
    <s v="Muy importante"/>
    <s v="Muy importante"/>
    <s v="Muy importante"/>
    <s v="Muy importante"/>
    <s v="Ninguna"/>
    <m/>
    <x v="0"/>
    <x v="2"/>
    <x v="0"/>
    <x v="0"/>
    <x v="0"/>
    <x v="0"/>
    <x v="0"/>
    <x v="0"/>
    <x v="0"/>
    <x v="0"/>
    <x v="0"/>
    <x v="0"/>
    <m/>
    <s v="Dueño o propietario"/>
    <m/>
    <n v="12"/>
    <n v="36"/>
    <s v="Completo"/>
    <m/>
    <m/>
    <m/>
    <m/>
    <m/>
    <m/>
    <m/>
    <s v="11 a 30 personas ocupadas"/>
    <s v="11 a 30 personas ocupadas"/>
    <x v="1"/>
    <s v="Manufactura"/>
    <x v="0"/>
    <x v="0"/>
    <x v="1"/>
    <x v="0"/>
    <x v="0"/>
    <x v="0"/>
    <x v="0"/>
    <x v="0"/>
    <x v="0"/>
    <x v="0"/>
    <x v="1"/>
    <x v="0"/>
    <x v="0"/>
    <x v="0"/>
    <x v="0"/>
    <x v="0"/>
    <x v="1"/>
    <x v="0"/>
    <x v="0"/>
    <x v="1"/>
    <x v="0"/>
    <x v="0"/>
    <x v="0"/>
    <x v="0"/>
    <x v="1"/>
    <x v="0"/>
    <x v="0"/>
    <s v="MECANICA Y METALES"/>
    <s v="ELECTRICIDAD Y ELECTRONICA"/>
    <s v="CONSTRUCCIÓN"/>
    <s v="ATENCIÓN AL CLIENTE, RECEPCIÓN"/>
    <m/>
    <m/>
    <s v="MECANICA Y METALES"/>
    <s v="ELECTRICIDAD Y ELECTRONICA"/>
    <s v="CONSTRUCCIÓN"/>
    <s v="ADMINISTRACIÓN Y GESTIÓN"/>
    <m/>
    <m/>
    <n v="3.8058252427184498"/>
    <x v="1"/>
    <x v="1"/>
    <x v="1"/>
    <x v="0"/>
    <x v="0"/>
    <s v="Total"/>
  </r>
  <r>
    <n v="187488"/>
    <x v="0"/>
    <x v="1"/>
    <s v="Lambaré"/>
    <n v="22190"/>
    <s v="FABRICACION DE ARTICULOS DE GOMAS PARA MAQUINARIAS RETENES, ANILLOS, RODILLOS"/>
    <s v="Industria"/>
    <s v="Manufactura"/>
    <s v="Pequeñas (11 a 30 personas ocupadas)"/>
    <n v="13062024"/>
    <n v="13"/>
    <s v="Junio"/>
    <s v="Año Resultado Final"/>
    <n v="11"/>
    <n v="10"/>
    <n v="13062024"/>
    <n v="13"/>
    <s v="Junio"/>
    <s v="Año Resultado Final"/>
    <n v="1986"/>
    <n v="37"/>
    <x v="1"/>
    <s v="FABRICACION DE ARTICULOS DE GOMAS EN GENERAL"/>
    <s v="Fabricación de otros productos de caucho"/>
    <s v="Casa Matriz"/>
    <x v="1"/>
    <n v="2"/>
    <n v="2"/>
    <n v="18"/>
    <n v="18"/>
    <n v="17"/>
    <n v="1"/>
    <n v="64.699029126213645"/>
    <n v="3.8058252427184498"/>
    <n v="0"/>
    <n v="38.058252427184499"/>
    <n v="0"/>
    <n v="0"/>
    <n v="26.64077669902915"/>
    <n v="0"/>
    <n v="0"/>
    <n v="0"/>
    <n v="3.8058252427184498"/>
    <n v="0"/>
    <n v="0"/>
    <n v="0"/>
    <n v="68.504854368932101"/>
    <n v="18"/>
    <n v="0"/>
    <n v="10"/>
    <n v="0"/>
    <n v="0"/>
    <n v="7"/>
    <n v="0"/>
    <n v="0"/>
    <n v="0"/>
    <n v="1"/>
    <n v="0"/>
    <n v="0"/>
    <n v="0"/>
    <n v="18"/>
    <x v="1"/>
    <s v="Decisión del directorio/propietarios de la empresa"/>
    <m/>
    <x v="0"/>
    <s v="Decisión del directorio/propietarios de la empresa"/>
    <m/>
    <x v="0"/>
    <m/>
    <m/>
    <x v="0"/>
    <m/>
    <m/>
    <x v="0"/>
    <m/>
    <m/>
    <x v="1"/>
    <m/>
    <n v="8141"/>
    <s v="OPERARIOS DE PRODUCCIÓN"/>
    <s v="Sí"/>
    <s v="No"/>
    <s v="Sí"/>
    <n v="5223"/>
    <s v="VENDEDOR DE SALON"/>
    <s v="Sí"/>
    <s v="No"/>
    <s v="No"/>
    <m/>
    <m/>
    <m/>
    <m/>
    <m/>
    <m/>
    <m/>
    <m/>
    <m/>
    <m/>
    <m/>
    <m/>
    <m/>
    <m/>
    <m/>
    <m/>
    <m/>
    <m/>
    <m/>
    <m/>
    <m/>
    <m/>
    <m/>
    <m/>
    <m/>
    <m/>
    <m/>
    <m/>
    <m/>
    <m/>
    <m/>
    <m/>
    <m/>
    <m/>
    <m/>
    <m/>
    <m/>
    <m/>
    <m/>
    <x v="0"/>
    <x v="0"/>
    <x v="0"/>
    <x v="1"/>
    <x v="1"/>
    <x v="1"/>
    <x v="0"/>
    <x v="1"/>
    <x v="0"/>
    <x v="0"/>
    <x v="1"/>
    <x v="1"/>
    <x v="0"/>
    <m/>
    <m/>
    <m/>
    <s v="Redes sociales de la empresa (Facebook, Twitter, Instagram, etc)"/>
    <m/>
    <m/>
    <s v="Recomendaciones de trabajadores de la empresa u otros actores"/>
    <m/>
    <m/>
    <m/>
    <m/>
    <m/>
    <m/>
    <m/>
    <x v="0"/>
    <x v="0"/>
    <x v="0"/>
    <x v="1"/>
    <x v="0"/>
    <x v="1"/>
    <x v="0"/>
    <x v="0"/>
    <x v="1"/>
    <x v="1"/>
    <s v="Ninguna"/>
    <m/>
    <m/>
    <m/>
    <m/>
    <m/>
    <m/>
    <x v="1"/>
    <m/>
    <m/>
    <x v="1"/>
    <m/>
    <m/>
    <m/>
    <x v="1"/>
    <x v="1"/>
    <x v="1"/>
    <x v="1"/>
    <x v="1"/>
    <x v="1"/>
    <m/>
    <m/>
    <x v="2"/>
    <s v="Poco probable"/>
    <s v="Poco probable"/>
    <s v="Poco probable"/>
    <s v="Poco probable"/>
    <s v="Poco probable"/>
    <x v="1"/>
    <m/>
    <m/>
    <m/>
    <m/>
    <m/>
    <m/>
    <m/>
    <m/>
    <m/>
    <m/>
    <m/>
    <m/>
    <m/>
    <m/>
    <m/>
    <m/>
    <m/>
    <m/>
    <m/>
    <m/>
    <m/>
    <m/>
    <m/>
    <m/>
    <m/>
    <m/>
    <m/>
    <m/>
    <m/>
    <m/>
    <m/>
    <m/>
    <m/>
    <m/>
    <m/>
    <x v="0"/>
    <m/>
    <m/>
    <m/>
    <m/>
    <m/>
    <m/>
    <m/>
    <m/>
    <m/>
    <x v="0"/>
    <x v="0"/>
    <x v="1"/>
    <x v="1"/>
    <x v="0"/>
    <x v="0"/>
    <x v="0"/>
    <x v="0"/>
    <m/>
    <x v="1"/>
    <m/>
    <m/>
    <m/>
    <m/>
    <m/>
    <m/>
    <m/>
    <m/>
    <m/>
    <m/>
    <m/>
    <m/>
    <m/>
    <m/>
    <m/>
    <m/>
    <m/>
    <m/>
    <m/>
    <m/>
    <m/>
    <m/>
    <m/>
    <m/>
    <m/>
    <m/>
    <m/>
    <m/>
    <m/>
    <m/>
    <x v="0"/>
    <s v="Importante"/>
    <s v="Importante"/>
    <s v="Importante"/>
    <s v="Importante"/>
    <s v="Importante"/>
    <s v="Importante"/>
    <s v="Muy importante"/>
    <s v="Ninguna"/>
    <m/>
    <x v="2"/>
    <x v="2"/>
    <x v="0"/>
    <x v="0"/>
    <x v="0"/>
    <x v="1"/>
    <x v="1"/>
    <x v="1"/>
    <x v="0"/>
    <x v="1"/>
    <x v="0"/>
    <x v="0"/>
    <m/>
    <s v="Administrador/Contador"/>
    <m/>
    <n v="11"/>
    <n v="30"/>
    <s v="Completo"/>
    <m/>
    <m/>
    <m/>
    <m/>
    <m/>
    <m/>
    <s v="SIN COMENTARIOS"/>
    <s v="11 a 30 personas ocupadas"/>
    <s v="11 a 30 personas ocupadas"/>
    <x v="1"/>
    <s v="Manufactura"/>
    <x v="0"/>
    <x v="0"/>
    <x v="0"/>
    <x v="0"/>
    <x v="1"/>
    <x v="0"/>
    <x v="0"/>
    <x v="1"/>
    <x v="0"/>
    <x v="0"/>
    <x v="1"/>
    <x v="0"/>
    <x v="0"/>
    <x v="0"/>
    <x v="0"/>
    <x v="0"/>
    <x v="0"/>
    <x v="0"/>
    <x v="0"/>
    <x v="1"/>
    <x v="0"/>
    <x v="1"/>
    <x v="0"/>
    <x v="0"/>
    <x v="0"/>
    <x v="0"/>
    <x v="0"/>
    <m/>
    <m/>
    <m/>
    <m/>
    <m/>
    <m/>
    <m/>
    <m/>
    <m/>
    <m/>
    <m/>
    <m/>
    <n v="3.8058252427184498"/>
    <x v="1"/>
    <x v="1"/>
    <x v="1"/>
    <x v="0"/>
    <x v="1"/>
    <s v="Total"/>
  </r>
  <r>
    <n v="187628"/>
    <x v="0"/>
    <x v="1"/>
    <s v="Lambaré"/>
    <n v="64190"/>
    <s v="SERVICIOS DE COOPERATIVA DE  CREDITOS Y AHORRO"/>
    <s v="Servicio"/>
    <s v="Intermediación financiera"/>
    <s v="Grandes (con 51 o más personas ocupadas)"/>
    <n v="13062024"/>
    <n v="13"/>
    <s v="Junio"/>
    <s v="Año Resultado Final"/>
    <n v="11"/>
    <n v="49"/>
    <n v="8072024"/>
    <n v="8"/>
    <s v="Julio"/>
    <s v="Año Resultado Final"/>
    <n v="1996"/>
    <n v="27"/>
    <x v="2"/>
    <s v="SERVICIOS DE AHORRO Y CREDITO"/>
    <s v="Otros tipos de intermediación monetaria"/>
    <s v="Casa Matriz"/>
    <x v="1"/>
    <n v="34"/>
    <n v="5"/>
    <n v="661"/>
    <n v="420"/>
    <n v="192"/>
    <n v="228"/>
    <n v="192"/>
    <n v="228"/>
    <n v="0"/>
    <n v="0"/>
    <n v="0"/>
    <n v="0"/>
    <n v="224"/>
    <n v="0"/>
    <n v="0"/>
    <n v="0"/>
    <n v="190"/>
    <n v="0"/>
    <n v="6"/>
    <n v="0"/>
    <n v="420"/>
    <n v="420"/>
    <n v="0"/>
    <n v="0"/>
    <n v="0"/>
    <n v="0"/>
    <n v="224"/>
    <n v="0"/>
    <n v="0"/>
    <n v="0"/>
    <n v="190"/>
    <n v="0"/>
    <n v="6"/>
    <n v="0"/>
    <n v="420"/>
    <x v="1"/>
    <s v="Decisión del directorio/propietarios de la empresa"/>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0"/>
    <x v="0"/>
    <x v="0"/>
    <x v="0"/>
    <x v="1"/>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2"/>
    <x v="0"/>
    <x v="2"/>
    <s v="Ninguna"/>
    <m/>
    <m/>
    <m/>
    <m/>
    <m/>
    <m/>
    <x v="1"/>
    <m/>
    <m/>
    <x v="0"/>
    <m/>
    <m/>
    <m/>
    <x v="1"/>
    <x v="0"/>
    <x v="1"/>
    <x v="1"/>
    <x v="0"/>
    <x v="0"/>
    <m/>
    <m/>
    <x v="2"/>
    <s v="Poco probable"/>
    <s v="Poco probable"/>
    <s v="Poco probable"/>
    <s v="Probable"/>
    <s v="Probable"/>
    <x v="2"/>
    <m/>
    <m/>
    <m/>
    <m/>
    <m/>
    <m/>
    <m/>
    <m/>
    <m/>
    <m/>
    <m/>
    <m/>
    <m/>
    <m/>
    <m/>
    <m/>
    <m/>
    <m/>
    <m/>
    <m/>
    <m/>
    <m/>
    <m/>
    <m/>
    <m/>
    <m/>
    <m/>
    <m/>
    <m/>
    <m/>
    <m/>
    <m/>
    <m/>
    <m/>
    <m/>
    <x v="0"/>
    <m/>
    <m/>
    <m/>
    <m/>
    <m/>
    <m/>
    <m/>
    <m/>
    <m/>
    <x v="0"/>
    <x v="0"/>
    <x v="0"/>
    <x v="0"/>
    <x v="1"/>
    <x v="1"/>
    <x v="0"/>
    <x v="0"/>
    <m/>
    <x v="0"/>
    <s v="TECNICA ATENCION AL CLIENTE"/>
    <s v="Técnicas de recepción y atención al cliente"/>
    <s v="ATENCIÓN AL CLIENTE"/>
    <n v="4226"/>
    <s v="TÉCNICO EN VENTA"/>
    <s v="Técnicas de ventas"/>
    <s v="VENDEDOR DE CREDITOS"/>
    <n v="3312"/>
    <m/>
    <m/>
    <m/>
    <m/>
    <m/>
    <m/>
    <m/>
    <m/>
    <m/>
    <m/>
    <m/>
    <m/>
    <m/>
    <m/>
    <m/>
    <m/>
    <s v="Si"/>
    <s v="No"/>
    <m/>
    <m/>
    <m/>
    <m/>
    <x v="1"/>
    <s v="Muy importante"/>
    <s v="Muy importante"/>
    <s v="Muy importante"/>
    <s v="Muy importante"/>
    <s v="Muy importante"/>
    <s v="Muy importante"/>
    <s v="Muy importante"/>
    <s v="Ninguna"/>
    <m/>
    <x v="2"/>
    <x v="2"/>
    <x v="0"/>
    <x v="0"/>
    <x v="0"/>
    <x v="0"/>
    <x v="0"/>
    <x v="0"/>
    <x v="0"/>
    <x v="0"/>
    <x v="0"/>
    <x v="0"/>
    <m/>
    <s v="Gerente / Directivo"/>
    <m/>
    <n v="13"/>
    <n v="18"/>
    <s v="Completo"/>
    <m/>
    <m/>
    <m/>
    <m/>
    <m/>
    <m/>
    <m/>
    <s v="51 y más personas ocupadas"/>
    <s v="51 y más personas ocupadas"/>
    <x v="0"/>
    <s v="Intermediación financiera"/>
    <x v="0"/>
    <x v="0"/>
    <x v="0"/>
    <x v="0"/>
    <x v="0"/>
    <x v="0"/>
    <x v="0"/>
    <x v="0"/>
    <x v="0"/>
    <x v="0"/>
    <x v="1"/>
    <x v="0"/>
    <x v="0"/>
    <x v="0"/>
    <x v="0"/>
    <x v="0"/>
    <x v="0"/>
    <x v="0"/>
    <x v="0"/>
    <x v="1"/>
    <x v="1"/>
    <x v="0"/>
    <x v="0"/>
    <x v="0"/>
    <x v="0"/>
    <x v="0"/>
    <x v="0"/>
    <s v="ATENCIÓN AL CLIENTE, RECEPCIÓN"/>
    <s v="VENTA"/>
    <m/>
    <m/>
    <m/>
    <m/>
    <s v="ADMINISTRACIÓN Y GESTIÓN"/>
    <s v="ADMINISTRACIÓN Y GESTIÓN"/>
    <m/>
    <m/>
    <m/>
    <m/>
    <n v="1"/>
    <x v="0"/>
    <x v="0"/>
    <x v="0"/>
    <x v="0"/>
    <x v="0"/>
    <s v="Total"/>
  </r>
  <r>
    <n v="187915"/>
    <x v="0"/>
    <x v="1"/>
    <s v="Lambaré"/>
    <n v="46632"/>
    <s v="VENTA AL POR MAYOR DE MATERIALES PARA LA CONSTRUCCION"/>
    <s v="Comercio"/>
    <s v="Comercio"/>
    <s v="Micro (5 a 10 personas ocupadas)"/>
    <n v="14062024"/>
    <n v="14"/>
    <s v="Junio"/>
    <s v="Año Resultado Final"/>
    <n v="8"/>
    <n v="15"/>
    <n v="30072024"/>
    <n v="30"/>
    <s v="Julio"/>
    <s v="Año Resultado Final"/>
    <n v="1996"/>
    <n v="27"/>
    <x v="2"/>
    <s v="VENTA DE MATERIALES DE CONSTRUCCIÓN AL POR MAYOR"/>
    <s v="Comercio al por mayor de materiales de construcción"/>
    <s v="Único"/>
    <x v="0"/>
    <m/>
    <m/>
    <n v="8"/>
    <n v="8"/>
    <n v="6"/>
    <n v="2"/>
    <n v="49.706422018348619"/>
    <n v="16.568807339449538"/>
    <n v="0"/>
    <n v="0"/>
    <n v="24.853211009174309"/>
    <n v="0"/>
    <n v="0"/>
    <n v="8.2844036697247692"/>
    <n v="0"/>
    <n v="0"/>
    <n v="16.568807339449538"/>
    <n v="16.568807339449538"/>
    <n v="0"/>
    <n v="0"/>
    <n v="66.275229357798153"/>
    <n v="8"/>
    <n v="0"/>
    <n v="0"/>
    <n v="3"/>
    <n v="0"/>
    <n v="0"/>
    <n v="1"/>
    <n v="0"/>
    <n v="0"/>
    <n v="2"/>
    <n v="2"/>
    <n v="0"/>
    <n v="0"/>
    <n v="8"/>
    <x v="1"/>
    <s v="Decisión del directorio/propietarios de la empresa"/>
    <m/>
    <x v="1"/>
    <m/>
    <m/>
    <x v="1"/>
    <s v="Decisión del directorio/propietarios de la empresa"/>
    <m/>
    <x v="0"/>
    <m/>
    <m/>
    <x v="0"/>
    <m/>
    <m/>
    <x v="1"/>
    <m/>
    <n v="9333"/>
    <s v="ESTIBADOR"/>
    <s v="Sí"/>
    <s v="No"/>
    <s v="No"/>
    <m/>
    <m/>
    <m/>
    <m/>
    <m/>
    <m/>
    <m/>
    <m/>
    <m/>
    <m/>
    <m/>
    <m/>
    <m/>
    <m/>
    <m/>
    <m/>
    <m/>
    <m/>
    <m/>
    <m/>
    <m/>
    <m/>
    <m/>
    <m/>
    <m/>
    <m/>
    <m/>
    <m/>
    <m/>
    <m/>
    <m/>
    <m/>
    <m/>
    <m/>
    <m/>
    <m/>
    <m/>
    <m/>
    <m/>
    <m/>
    <m/>
    <m/>
    <m/>
    <m/>
    <x v="0"/>
    <x v="0"/>
    <x v="0"/>
    <x v="0"/>
    <x v="0"/>
    <x v="1"/>
    <x v="0"/>
    <x v="0"/>
    <x v="0"/>
    <x v="0"/>
    <x v="0"/>
    <x v="1"/>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1"/>
    <x v="0"/>
    <x v="0"/>
    <s v="Ninguna"/>
    <m/>
    <m/>
    <m/>
    <m/>
    <m/>
    <m/>
    <x v="2"/>
    <m/>
    <s v="Ambos"/>
    <x v="2"/>
    <s v="Ambos"/>
    <m/>
    <m/>
    <x v="0"/>
    <x v="0"/>
    <x v="0"/>
    <x v="0"/>
    <x v="0"/>
    <x v="0"/>
    <m/>
    <m/>
    <x v="2"/>
    <s v="Probable"/>
    <s v="Poco probable"/>
    <s v="Poco probable"/>
    <s v="Probable"/>
    <s v="Probable"/>
    <x v="0"/>
    <s v="VENDEDORA DE SALON"/>
    <n v="5223"/>
    <n v="1"/>
    <n v="1"/>
    <n v="1"/>
    <n v="1"/>
    <n v="1"/>
    <s v="ESTIBADOR"/>
    <n v="9333"/>
    <n v="1"/>
    <n v="1"/>
    <n v="1"/>
    <n v="1"/>
    <n v="1"/>
    <s v="chofer"/>
    <n v="8332"/>
    <n v="1"/>
    <n v="1"/>
    <n v="1"/>
    <n v="1"/>
    <n v="1"/>
    <m/>
    <m/>
    <m/>
    <m/>
    <m/>
    <m/>
    <m/>
    <m/>
    <m/>
    <m/>
    <m/>
    <m/>
    <m/>
    <m/>
    <x v="0"/>
    <m/>
    <m/>
    <m/>
    <m/>
    <m/>
    <m/>
    <m/>
    <m/>
    <m/>
    <x v="0"/>
    <x v="0"/>
    <x v="0"/>
    <x v="0"/>
    <x v="1"/>
    <x v="1"/>
    <x v="0"/>
    <x v="0"/>
    <m/>
    <x v="0"/>
    <s v="TÉCNICO EN VENTA"/>
    <s v="Técnicas de ventas"/>
    <s v="VENDEDOR"/>
    <n v="5223"/>
    <s v="TÉCNICO ATENCION AL CLIENTE"/>
    <s v="Técnicas de recepción y atención al cliente"/>
    <s v="ATENCION AL CLIENTE"/>
    <n v="5223"/>
    <m/>
    <m/>
    <m/>
    <m/>
    <m/>
    <m/>
    <m/>
    <m/>
    <m/>
    <m/>
    <m/>
    <m/>
    <m/>
    <m/>
    <m/>
    <m/>
    <s v="Si"/>
    <s v="No"/>
    <m/>
    <m/>
    <m/>
    <m/>
    <x v="1"/>
    <s v="Muy importante"/>
    <s v="Muy importante"/>
    <s v="Muy importante"/>
    <s v="Muy importante"/>
    <s v="Muy importante"/>
    <s v="Muy importante"/>
    <s v="Muy importante"/>
    <s v="Ninguna"/>
    <m/>
    <x v="0"/>
    <x v="1"/>
    <x v="1"/>
    <x v="0"/>
    <x v="0"/>
    <x v="0"/>
    <x v="1"/>
    <x v="1"/>
    <x v="0"/>
    <x v="0"/>
    <x v="0"/>
    <x v="0"/>
    <m/>
    <s v="Jefe / Encargado (no propietario)"/>
    <m/>
    <n v="8"/>
    <n v="17"/>
    <s v="Completo"/>
    <m/>
    <m/>
    <m/>
    <m/>
    <m/>
    <m/>
    <m/>
    <s v="5 a 10 personas ocupadas"/>
    <s v="5 a 10 personas ocupadas"/>
    <x v="2"/>
    <s v="Comercio"/>
    <x v="0"/>
    <x v="0"/>
    <x v="0"/>
    <x v="0"/>
    <x v="0"/>
    <x v="0"/>
    <x v="0"/>
    <x v="0"/>
    <x v="1"/>
    <x v="0"/>
    <x v="1"/>
    <x v="0"/>
    <x v="0"/>
    <x v="1"/>
    <x v="0"/>
    <x v="0"/>
    <x v="1"/>
    <x v="1"/>
    <x v="0"/>
    <x v="1"/>
    <x v="0"/>
    <x v="1"/>
    <x v="1"/>
    <x v="0"/>
    <x v="0"/>
    <x v="0"/>
    <x v="0"/>
    <s v="VENTA"/>
    <s v="ATENCIÓN AL CLIENTE, RECEPCIÓN"/>
    <m/>
    <m/>
    <m/>
    <m/>
    <s v="ADMINISTRACIÓN Y GESTIÓN"/>
    <s v="ADMINISTRACIÓN Y GESTIÓN"/>
    <m/>
    <m/>
    <m/>
    <m/>
    <n v="8.2844036697247692"/>
    <x v="1"/>
    <x v="1"/>
    <x v="0"/>
    <x v="0"/>
    <x v="0"/>
    <s v="Total"/>
  </r>
  <r>
    <n v="187965"/>
    <x v="0"/>
    <x v="1"/>
    <s v="Lambaré"/>
    <n v="14101"/>
    <s v="CONFECCIONES DE PRENDAS DE VESTIR EXTERIOR"/>
    <s v="Industria"/>
    <s v="Manufactura"/>
    <s v="Micro (5 a 10 personas ocupadas)"/>
    <n v="24072024"/>
    <n v="24"/>
    <s v="Julio"/>
    <s v="Año Resultado Final"/>
    <n v="14"/>
    <n v="34"/>
    <n v="24072024"/>
    <n v="24"/>
    <s v="Julio"/>
    <s v="Año Resultado Final"/>
    <n v="1989"/>
    <n v="34"/>
    <x v="1"/>
    <s v="CONFECCION DE PRENDAS EXTERIOR"/>
    <s v="Confección de prendas de vestir exterior, excepto prendas de cuero y piel"/>
    <s v="Único"/>
    <x v="0"/>
    <m/>
    <m/>
    <n v="10"/>
    <n v="10"/>
    <n v="1"/>
    <n v="9"/>
    <n v="4.7936507936507899"/>
    <n v="43.14285714285711"/>
    <n v="0"/>
    <n v="0"/>
    <n v="0"/>
    <n v="0"/>
    <n v="28.761904761904738"/>
    <n v="0"/>
    <n v="14.380952380952369"/>
    <n v="0"/>
    <n v="4.7936507936507899"/>
    <n v="0"/>
    <n v="0"/>
    <n v="0"/>
    <n v="47.936507936507901"/>
    <n v="10"/>
    <n v="0"/>
    <n v="0"/>
    <n v="0"/>
    <n v="0"/>
    <n v="6"/>
    <n v="0"/>
    <n v="3"/>
    <n v="0"/>
    <n v="1"/>
    <n v="0"/>
    <n v="0"/>
    <n v="0"/>
    <n v="10"/>
    <x v="1"/>
    <s v="Decisión del directorio/propietarios de la empresa"/>
    <m/>
    <x v="0"/>
    <s v="Decisión del directorio/propietarios de la empresa"/>
    <m/>
    <x v="1"/>
    <s v="Decisión del directorio/propietarios de la empresa"/>
    <m/>
    <x v="0"/>
    <m/>
    <m/>
    <x v="0"/>
    <m/>
    <m/>
    <x v="1"/>
    <m/>
    <n v="7533"/>
    <s v="AYUDANTE DE COSTURAS"/>
    <s v="Sí"/>
    <s v="No"/>
    <s v="No"/>
    <m/>
    <m/>
    <m/>
    <m/>
    <m/>
    <m/>
    <m/>
    <m/>
    <m/>
    <m/>
    <m/>
    <m/>
    <m/>
    <m/>
    <m/>
    <m/>
    <m/>
    <m/>
    <m/>
    <m/>
    <m/>
    <m/>
    <m/>
    <m/>
    <m/>
    <m/>
    <m/>
    <m/>
    <m/>
    <m/>
    <m/>
    <m/>
    <m/>
    <m/>
    <m/>
    <m/>
    <m/>
    <m/>
    <m/>
    <m/>
    <m/>
    <m/>
    <m/>
    <m/>
    <x v="0"/>
    <x v="0"/>
    <x v="0"/>
    <x v="1"/>
    <x v="0"/>
    <x v="0"/>
    <x v="0"/>
    <x v="0"/>
    <x v="0"/>
    <x v="0"/>
    <x v="1"/>
    <x v="1"/>
    <x v="0"/>
    <m/>
    <m/>
    <m/>
    <m/>
    <m/>
    <m/>
    <s v="Recomendaciones de trabajadores de la empresa u otros actores"/>
    <m/>
    <m/>
    <m/>
    <m/>
    <m/>
    <m/>
    <m/>
    <x v="0"/>
    <x v="0"/>
    <x v="0"/>
    <x v="0"/>
    <x v="0"/>
    <x v="0"/>
    <x v="0"/>
    <x v="1"/>
    <x v="0"/>
    <x v="0"/>
    <s v="Ninguna"/>
    <m/>
    <m/>
    <m/>
    <m/>
    <s v="Transformación de competencia"/>
    <m/>
    <x v="0"/>
    <m/>
    <s v="Transformación de competencia"/>
    <x v="0"/>
    <s v="Transformación de competencia"/>
    <m/>
    <m/>
    <x v="1"/>
    <x v="0"/>
    <x v="1"/>
    <x v="0"/>
    <x v="1"/>
    <x v="0"/>
    <m/>
    <m/>
    <x v="2"/>
    <s v="Poco probable"/>
    <s v="Poco probable"/>
    <s v="Probable"/>
    <s v="Probable"/>
    <s v="Muy probable"/>
    <x v="2"/>
    <m/>
    <m/>
    <m/>
    <m/>
    <m/>
    <m/>
    <m/>
    <m/>
    <m/>
    <m/>
    <m/>
    <m/>
    <m/>
    <m/>
    <m/>
    <m/>
    <m/>
    <m/>
    <m/>
    <m/>
    <m/>
    <m/>
    <m/>
    <m/>
    <m/>
    <m/>
    <m/>
    <m/>
    <m/>
    <m/>
    <m/>
    <m/>
    <m/>
    <m/>
    <m/>
    <x v="0"/>
    <m/>
    <m/>
    <m/>
    <m/>
    <m/>
    <m/>
    <m/>
    <m/>
    <m/>
    <x v="1"/>
    <x v="0"/>
    <x v="1"/>
    <x v="1"/>
    <x v="0"/>
    <x v="0"/>
    <x v="0"/>
    <x v="0"/>
    <m/>
    <x v="0"/>
    <s v="CAPACITACIONES EN MAQUINARIAS (PARA  MAQUINAS DE COSER Y CORTE PARA ROPAS)"/>
    <s v="Corte y confección en industrias"/>
    <s v="COSTURERAS"/>
    <n v="7533"/>
    <m/>
    <m/>
    <m/>
    <m/>
    <m/>
    <m/>
    <m/>
    <m/>
    <m/>
    <m/>
    <m/>
    <m/>
    <m/>
    <m/>
    <m/>
    <m/>
    <m/>
    <m/>
    <m/>
    <m/>
    <s v="No"/>
    <m/>
    <m/>
    <m/>
    <m/>
    <m/>
    <x v="0"/>
    <s v="Muy importante"/>
    <s v="Muy importante"/>
    <s v="Muy importante"/>
    <s v="Muy importante"/>
    <s v="Muy importante"/>
    <s v="Muy importante"/>
    <s v="Muy importante"/>
    <s v="Ninguna"/>
    <m/>
    <x v="2"/>
    <x v="2"/>
    <x v="0"/>
    <x v="0"/>
    <x v="0"/>
    <x v="0"/>
    <x v="0"/>
    <x v="1"/>
    <x v="0"/>
    <x v="0"/>
    <x v="0"/>
    <x v="0"/>
    <m/>
    <s v="Administrador/Contador"/>
    <m/>
    <n v="21"/>
    <n v="44"/>
    <s v="Completo"/>
    <m/>
    <m/>
    <m/>
    <m/>
    <m/>
    <m/>
    <m/>
    <s v="5 a 10 personas ocupadas"/>
    <s v="5 a 10 personas ocupadas"/>
    <x v="1"/>
    <s v="Manufactura"/>
    <x v="0"/>
    <x v="0"/>
    <x v="0"/>
    <x v="0"/>
    <x v="0"/>
    <x v="0"/>
    <x v="1"/>
    <x v="0"/>
    <x v="0"/>
    <x v="0"/>
    <x v="1"/>
    <x v="0"/>
    <x v="0"/>
    <x v="0"/>
    <x v="0"/>
    <x v="0"/>
    <x v="0"/>
    <x v="0"/>
    <x v="0"/>
    <x v="1"/>
    <x v="0"/>
    <x v="1"/>
    <x v="0"/>
    <x v="0"/>
    <x v="1"/>
    <x v="0"/>
    <x v="0"/>
    <s v="TEXTIL Y CONFECCIÓN"/>
    <m/>
    <m/>
    <m/>
    <m/>
    <m/>
    <s v="TEXTIL Y CONFECCIÓN"/>
    <m/>
    <m/>
    <m/>
    <m/>
    <m/>
    <n v="4.7936507936507899"/>
    <x v="1"/>
    <x v="1"/>
    <x v="0"/>
    <x v="0"/>
    <x v="0"/>
    <s v="Total"/>
  </r>
  <r>
    <n v="188253"/>
    <x v="0"/>
    <x v="1"/>
    <s v="Lambaré"/>
    <n v="25110"/>
    <s v="FABRICACION DE PERCIANAS METALICAS PARA USO ESTRUCTURAL"/>
    <s v="Industria"/>
    <s v="Manufactura"/>
    <s v="Pequeñas (11 a 30 personas ocupadas)"/>
    <n v="18072024"/>
    <n v="18"/>
    <s v="Julio"/>
    <s v="Año Resultado Final"/>
    <n v="14"/>
    <n v="53"/>
    <n v="1082024"/>
    <n v="1"/>
    <s v="Agosto"/>
    <s v="Año Resultado Final"/>
    <n v="1976"/>
    <n v="47"/>
    <x v="1"/>
    <s v="FABRICACION DE CORTINAS  DE TELAS ROLER"/>
    <s v="Fabricación de artículos confeccionados con materiales textiles, excepto prendas de vestir"/>
    <s v="Único"/>
    <x v="0"/>
    <m/>
    <m/>
    <n v="10"/>
    <n v="10"/>
    <n v="6"/>
    <n v="4"/>
    <n v="28.761904761904738"/>
    <n v="19.17460317460316"/>
    <n v="0"/>
    <n v="0"/>
    <n v="0"/>
    <n v="0"/>
    <n v="38.34920634920632"/>
    <n v="0"/>
    <n v="0"/>
    <n v="0"/>
    <n v="4.7936507936507899"/>
    <n v="4.7936507936507899"/>
    <n v="0"/>
    <n v="0"/>
    <n v="47.936507936507901"/>
    <n v="10"/>
    <n v="0"/>
    <n v="0"/>
    <n v="0"/>
    <n v="0"/>
    <n v="8"/>
    <n v="0"/>
    <n v="0"/>
    <n v="0"/>
    <n v="1"/>
    <n v="1"/>
    <n v="0"/>
    <n v="0"/>
    <n v="10"/>
    <x v="1"/>
    <s v="Decisión del directorio/propietarios de la empresa"/>
    <m/>
    <x v="0"/>
    <s v="Decisión del directorio/propietarios de la empresa"/>
    <m/>
    <x v="0"/>
    <m/>
    <m/>
    <x v="0"/>
    <m/>
    <m/>
    <x v="0"/>
    <m/>
    <m/>
    <x v="0"/>
    <m/>
    <m/>
    <m/>
    <m/>
    <m/>
    <m/>
    <m/>
    <m/>
    <m/>
    <m/>
    <m/>
    <m/>
    <m/>
    <m/>
    <m/>
    <m/>
    <m/>
    <m/>
    <m/>
    <m/>
    <m/>
    <m/>
    <m/>
    <m/>
    <m/>
    <m/>
    <m/>
    <m/>
    <m/>
    <m/>
    <m/>
    <m/>
    <m/>
    <m/>
    <m/>
    <m/>
    <m/>
    <m/>
    <m/>
    <m/>
    <m/>
    <m/>
    <m/>
    <m/>
    <m/>
    <m/>
    <m/>
    <m/>
    <m/>
    <m/>
    <x v="0"/>
    <x v="0"/>
    <x v="0"/>
    <x v="0"/>
    <x v="0"/>
    <x v="0"/>
    <x v="0"/>
    <x v="1"/>
    <x v="1"/>
    <x v="0"/>
    <x v="0"/>
    <x v="0"/>
    <x v="1"/>
    <s v="QUE SEAN DE LA ZONA"/>
    <s v="Anuncio en un medio de prensa impreso"/>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2"/>
    <x v="2"/>
    <x v="2"/>
    <s v="Ninguna"/>
    <m/>
    <m/>
    <m/>
    <m/>
    <m/>
    <m/>
    <x v="1"/>
    <m/>
    <m/>
    <x v="1"/>
    <m/>
    <m/>
    <m/>
    <x v="1"/>
    <x v="1"/>
    <x v="1"/>
    <x v="1"/>
    <x v="1"/>
    <x v="1"/>
    <m/>
    <m/>
    <x v="2"/>
    <s v="Muy probable"/>
    <s v="Poco probable"/>
    <s v="Poco probable"/>
    <s v="Muy probable"/>
    <s v="Muy probable"/>
    <x v="2"/>
    <m/>
    <m/>
    <m/>
    <m/>
    <m/>
    <m/>
    <m/>
    <m/>
    <m/>
    <m/>
    <m/>
    <m/>
    <m/>
    <m/>
    <m/>
    <m/>
    <m/>
    <m/>
    <m/>
    <m/>
    <m/>
    <m/>
    <m/>
    <m/>
    <m/>
    <m/>
    <m/>
    <m/>
    <m/>
    <m/>
    <m/>
    <m/>
    <m/>
    <m/>
    <m/>
    <x v="0"/>
    <m/>
    <m/>
    <m/>
    <m/>
    <m/>
    <m/>
    <m/>
    <m/>
    <m/>
    <x v="0"/>
    <x v="0"/>
    <x v="1"/>
    <x v="0"/>
    <x v="0"/>
    <x v="0"/>
    <x v="0"/>
    <x v="0"/>
    <m/>
    <x v="0"/>
    <s v="CAPACITACION PARA ATENCION AL CLENTE"/>
    <s v="Técnicas de recepción y atención al cliente"/>
    <s v="RECEPCIONISTA"/>
    <n v="4226"/>
    <s v="CAPACITACION PARA ATENCION AL CLIENTE"/>
    <s v="Técnicas de recepción y atención al cliente"/>
    <s v="VENDEDOR EXTERNO"/>
    <n v="3322"/>
    <s v="CONOCIMIENTO SOBRE INSTALACION DE CORTINAS"/>
    <s v="OTROS"/>
    <s v="INSTALADOR DE CORTINAS"/>
    <n v="7533"/>
    <s v="CONOCIMIENTO SOBRE TOMA DE MEDIDAS PARA LA  FABRICACION DE CORTINAS"/>
    <s v="Corte y confección"/>
    <s v="MEDIDOR DE LA FABRICACION DE LAS CORTINAS"/>
    <n v="7532"/>
    <m/>
    <m/>
    <m/>
    <m/>
    <m/>
    <m/>
    <m/>
    <m/>
    <s v="Si"/>
    <s v="Si"/>
    <s v="Si"/>
    <s v="No"/>
    <m/>
    <m/>
    <x v="1"/>
    <s v="Importante"/>
    <s v="Importante"/>
    <s v="Importante"/>
    <s v="Importante"/>
    <s v="Importante"/>
    <s v="Importante"/>
    <s v="Importante"/>
    <s v="Ninguna"/>
    <m/>
    <x v="1"/>
    <x v="0"/>
    <x v="0"/>
    <x v="1"/>
    <x v="1"/>
    <x v="1"/>
    <x v="1"/>
    <x v="0"/>
    <x v="0"/>
    <x v="0"/>
    <x v="0"/>
    <x v="0"/>
    <m/>
    <s v="Administrador/Contador"/>
    <m/>
    <n v="7"/>
    <n v="13"/>
    <s v="Completo"/>
    <m/>
    <m/>
    <m/>
    <m/>
    <m/>
    <m/>
    <m/>
    <s v="5 a 10 personas ocupadas"/>
    <s v="5 a 10 personas ocupadas"/>
    <x v="1"/>
    <s v="Manufactura"/>
    <x v="0"/>
    <x v="0"/>
    <x v="0"/>
    <x v="0"/>
    <x v="0"/>
    <x v="0"/>
    <x v="0"/>
    <x v="0"/>
    <x v="0"/>
    <x v="0"/>
    <x v="1"/>
    <x v="0"/>
    <x v="0"/>
    <x v="0"/>
    <x v="0"/>
    <x v="0"/>
    <x v="0"/>
    <x v="0"/>
    <x v="0"/>
    <x v="1"/>
    <x v="1"/>
    <x v="0"/>
    <x v="0"/>
    <x v="0"/>
    <x v="1"/>
    <x v="0"/>
    <x v="0"/>
    <s v="ATENCIÓN AL CLIENTE, RECEPCIÓN"/>
    <s v="ATENCIÓN AL CLIENTE, RECEPCIÓN"/>
    <s v="TEXTIL Y CONFECCIÓN"/>
    <s v="TEXTIL Y CONFECCIÓN"/>
    <m/>
    <m/>
    <s v="ADMINISTRACIÓN Y GESTIÓN"/>
    <s v="ADMINISTRACIÓN Y GESTIÓN"/>
    <s v="TEXTIL Y CONFECCIÓN"/>
    <s v="TEXTIL Y CONFECCIÓN"/>
    <m/>
    <m/>
    <n v="4.7936507936507899"/>
    <x v="0"/>
    <x v="0"/>
    <x v="1"/>
    <x v="0"/>
    <x v="0"/>
    <s v="Total"/>
  </r>
  <r>
    <n v="188368"/>
    <x v="0"/>
    <x v="1"/>
    <s v="Lambaré"/>
    <n v="47524"/>
    <s v="VENTA AL POR MENOR DE VIDRIO"/>
    <s v="Comercio"/>
    <s v="Comercio"/>
    <s v="Micro (5 a 10 personas ocupadas)"/>
    <n v="14062024"/>
    <n v="14"/>
    <s v="Junio"/>
    <s v="Año Resultado Final"/>
    <n v="10"/>
    <n v="26"/>
    <n v="14062024"/>
    <n v="14"/>
    <s v="Junio"/>
    <s v="Año Resultado Final"/>
    <n v="1994"/>
    <n v="29"/>
    <x v="2"/>
    <s v="VENTA AL POR MENOR DE VIDRIOS EN GENERAL"/>
    <s v="Comercio al por menor de vidrio"/>
    <s v="Único"/>
    <x v="0"/>
    <m/>
    <m/>
    <n v="5"/>
    <n v="5"/>
    <n v="4"/>
    <n v="1"/>
    <n v="33.137614678899077"/>
    <n v="8.2844036697247692"/>
    <n v="0"/>
    <n v="8.2844036697247692"/>
    <n v="16.568807339449538"/>
    <n v="0"/>
    <n v="16.568807339449538"/>
    <n v="0"/>
    <n v="0"/>
    <n v="0"/>
    <n v="0"/>
    <n v="0"/>
    <n v="0"/>
    <n v="0"/>
    <n v="41.422018348623844"/>
    <n v="5"/>
    <n v="0"/>
    <n v="1"/>
    <n v="2"/>
    <n v="0"/>
    <n v="2"/>
    <n v="0"/>
    <n v="0"/>
    <n v="0"/>
    <n v="0"/>
    <n v="0"/>
    <n v="0"/>
    <n v="0"/>
    <n v="5"/>
    <x v="0"/>
    <m/>
    <m/>
    <x v="1"/>
    <m/>
    <m/>
    <x v="0"/>
    <m/>
    <m/>
    <x v="0"/>
    <m/>
    <m/>
    <x v="0"/>
    <m/>
    <m/>
    <x v="1"/>
    <m/>
    <n v="7125"/>
    <s v="INSTALADOR DE VIDRIOS TEMPLADOS"/>
    <s v="Sí"/>
    <s v="No"/>
    <s v="No"/>
    <m/>
    <m/>
    <m/>
    <m/>
    <m/>
    <m/>
    <m/>
    <m/>
    <m/>
    <m/>
    <m/>
    <m/>
    <m/>
    <m/>
    <m/>
    <m/>
    <m/>
    <m/>
    <m/>
    <m/>
    <m/>
    <m/>
    <m/>
    <m/>
    <m/>
    <m/>
    <m/>
    <m/>
    <m/>
    <m/>
    <m/>
    <m/>
    <m/>
    <m/>
    <m/>
    <m/>
    <m/>
    <m/>
    <m/>
    <m/>
    <m/>
    <m/>
    <m/>
    <m/>
    <x v="0"/>
    <x v="0"/>
    <x v="0"/>
    <x v="0"/>
    <x v="0"/>
    <x v="1"/>
    <x v="1"/>
    <x v="0"/>
    <x v="0"/>
    <x v="0"/>
    <x v="0"/>
    <x v="1"/>
    <x v="0"/>
    <m/>
    <m/>
    <m/>
    <m/>
    <m/>
    <m/>
    <s v="Recomendaciones de trabajadores de la empresa u otros actores"/>
    <m/>
    <m/>
    <m/>
    <m/>
    <m/>
    <m/>
    <m/>
    <x v="0"/>
    <x v="0"/>
    <x v="0"/>
    <x v="2"/>
    <x v="0"/>
    <x v="2"/>
    <x v="0"/>
    <x v="0"/>
    <x v="1"/>
    <x v="1"/>
    <s v="Ninguna"/>
    <m/>
    <m/>
    <m/>
    <m/>
    <m/>
    <m/>
    <x v="1"/>
    <m/>
    <m/>
    <x v="1"/>
    <m/>
    <m/>
    <m/>
    <x v="1"/>
    <x v="1"/>
    <x v="1"/>
    <x v="1"/>
    <x v="1"/>
    <x v="1"/>
    <m/>
    <m/>
    <x v="1"/>
    <s v="Poco probable"/>
    <s v="Poco probable"/>
    <s v="Poco probable"/>
    <s v="Probable"/>
    <s v="Probable"/>
    <x v="0"/>
    <s v="INSTALADOR DE VIDRIOS TEMPLADOS"/>
    <n v="7125"/>
    <n v="1"/>
    <n v="2"/>
    <n v="0"/>
    <n v="0"/>
    <n v="0"/>
    <m/>
    <m/>
    <m/>
    <m/>
    <m/>
    <m/>
    <m/>
    <m/>
    <m/>
    <m/>
    <m/>
    <m/>
    <m/>
    <m/>
    <m/>
    <m/>
    <m/>
    <m/>
    <m/>
    <m/>
    <m/>
    <m/>
    <m/>
    <m/>
    <m/>
    <m/>
    <m/>
    <m/>
    <x v="0"/>
    <m/>
    <m/>
    <m/>
    <m/>
    <m/>
    <m/>
    <m/>
    <m/>
    <m/>
    <x v="1"/>
    <x v="0"/>
    <x v="1"/>
    <x v="1"/>
    <x v="0"/>
    <x v="0"/>
    <x v="0"/>
    <x v="0"/>
    <m/>
    <x v="1"/>
    <m/>
    <m/>
    <m/>
    <m/>
    <m/>
    <m/>
    <m/>
    <m/>
    <m/>
    <m/>
    <m/>
    <m/>
    <m/>
    <m/>
    <m/>
    <m/>
    <m/>
    <m/>
    <m/>
    <m/>
    <m/>
    <m/>
    <m/>
    <m/>
    <m/>
    <m/>
    <m/>
    <m/>
    <m/>
    <m/>
    <x v="0"/>
    <s v="Importante"/>
    <s v="Muy importante"/>
    <s v="Importante"/>
    <s v="Importante"/>
    <s v="Importante"/>
    <s v="Muy importante"/>
    <s v="Muy importante"/>
    <s v="Ninguna"/>
    <m/>
    <x v="2"/>
    <x v="2"/>
    <x v="0"/>
    <x v="0"/>
    <x v="2"/>
    <x v="0"/>
    <x v="0"/>
    <x v="1"/>
    <x v="1"/>
    <x v="1"/>
    <x v="0"/>
    <x v="0"/>
    <m/>
    <s v="Gerente / Directivo"/>
    <m/>
    <n v="15"/>
    <n v="38"/>
    <s v="Completo"/>
    <m/>
    <m/>
    <m/>
    <m/>
    <m/>
    <m/>
    <s v="SIN COMENTARIOS"/>
    <s v="5 a 10 personas ocupadas"/>
    <s v="5 a 10 personas ocupadas"/>
    <x v="2"/>
    <s v="Comercio"/>
    <x v="0"/>
    <x v="0"/>
    <x v="0"/>
    <x v="0"/>
    <x v="0"/>
    <x v="0"/>
    <x v="1"/>
    <x v="0"/>
    <x v="0"/>
    <x v="0"/>
    <x v="1"/>
    <x v="0"/>
    <x v="0"/>
    <x v="0"/>
    <x v="0"/>
    <x v="1"/>
    <x v="0"/>
    <x v="0"/>
    <x v="0"/>
    <x v="1"/>
    <x v="0"/>
    <x v="1"/>
    <x v="0"/>
    <x v="0"/>
    <x v="0"/>
    <x v="0"/>
    <x v="0"/>
    <m/>
    <m/>
    <m/>
    <m/>
    <m/>
    <m/>
    <m/>
    <m/>
    <m/>
    <m/>
    <m/>
    <m/>
    <n v="8.2844036697247692"/>
    <x v="1"/>
    <x v="1"/>
    <x v="1"/>
    <x v="0"/>
    <x v="1"/>
    <s v="Total"/>
  </r>
  <r>
    <n v="188456"/>
    <x v="0"/>
    <x v="1"/>
    <s v="Lambaré"/>
    <n v="17090"/>
    <s v="FABRICACION DE CUADERNOS"/>
    <s v="Industria"/>
    <s v="Manufactura"/>
    <s v="Grandes (con 51 o más personas ocupadas)"/>
    <n v="14062024"/>
    <n v="14"/>
    <s v="Junio"/>
    <s v="Año Resultado Final"/>
    <n v="10"/>
    <n v="42"/>
    <n v="14062024"/>
    <n v="14"/>
    <s v="Junio"/>
    <s v="Año Resultado Final"/>
    <n v="1979"/>
    <n v="44"/>
    <x v="1"/>
    <s v="FABRICACION DE CUADERNOSDERNO, ESTUCHE PARA MEDICAMENTO, LIBROS"/>
    <s v="Fabricación de otros artículos de papel y cartón"/>
    <s v="Único"/>
    <x v="0"/>
    <m/>
    <m/>
    <n v="294"/>
    <n v="294"/>
    <n v="205"/>
    <n v="89"/>
    <n v="205"/>
    <n v="89"/>
    <n v="0"/>
    <n v="0"/>
    <n v="0"/>
    <n v="15"/>
    <n v="199"/>
    <n v="0"/>
    <n v="30"/>
    <n v="0"/>
    <n v="50"/>
    <n v="0"/>
    <n v="0"/>
    <n v="0"/>
    <n v="294"/>
    <n v="294"/>
    <n v="0"/>
    <n v="0"/>
    <n v="0"/>
    <n v="15"/>
    <n v="199"/>
    <n v="0"/>
    <n v="30"/>
    <n v="0"/>
    <n v="50"/>
    <n v="0"/>
    <n v="0"/>
    <n v="0"/>
    <n v="294"/>
    <x v="1"/>
    <s v="Decisión del directorio/propietarios de la empresa"/>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1"/>
    <x v="0"/>
    <x v="0"/>
    <x v="0"/>
    <x v="1"/>
    <x v="0"/>
    <x v="0"/>
    <x v="0"/>
    <x v="0"/>
    <x v="0"/>
    <x v="1"/>
    <x v="0"/>
    <x v="0"/>
    <m/>
    <m/>
    <m/>
    <s v="Redes sociales de la empresa (Facebook, Twitter, Instagram, etc)"/>
    <m/>
    <m/>
    <s v="Recomendaciones de trabajadores de la empresa u otros actores"/>
    <m/>
    <m/>
    <m/>
    <s v="Contactos personales del empleador"/>
    <s v="Banco de currículos de la empresa"/>
    <m/>
    <m/>
    <x v="0"/>
    <x v="0"/>
    <x v="0"/>
    <x v="1"/>
    <x v="0"/>
    <x v="1"/>
    <x v="0"/>
    <x v="0"/>
    <x v="1"/>
    <x v="0"/>
    <s v="Ninguna"/>
    <m/>
    <m/>
    <m/>
    <m/>
    <m/>
    <m/>
    <x v="1"/>
    <m/>
    <m/>
    <x v="1"/>
    <s v="Transformación de competencia"/>
    <m/>
    <m/>
    <x v="1"/>
    <x v="1"/>
    <x v="1"/>
    <x v="1"/>
    <x v="1"/>
    <x v="0"/>
    <m/>
    <m/>
    <x v="2"/>
    <s v="Poco probable"/>
    <s v="Poco probable"/>
    <s v="Muy probable"/>
    <s v="Probable"/>
    <s v="Probable"/>
    <x v="2"/>
    <m/>
    <m/>
    <m/>
    <m/>
    <m/>
    <m/>
    <m/>
    <m/>
    <m/>
    <m/>
    <m/>
    <m/>
    <m/>
    <m/>
    <m/>
    <m/>
    <m/>
    <m/>
    <m/>
    <m/>
    <m/>
    <m/>
    <m/>
    <m/>
    <m/>
    <m/>
    <m/>
    <m/>
    <m/>
    <m/>
    <m/>
    <m/>
    <m/>
    <m/>
    <m/>
    <x v="0"/>
    <m/>
    <m/>
    <m/>
    <m/>
    <m/>
    <m/>
    <m/>
    <m/>
    <m/>
    <x v="0"/>
    <x v="0"/>
    <x v="0"/>
    <x v="0"/>
    <x v="1"/>
    <x v="0"/>
    <x v="0"/>
    <x v="0"/>
    <m/>
    <x v="0"/>
    <s v="TECNICO EN VENTA"/>
    <s v="Técnicas de ventas"/>
    <s v="VENDEDOR"/>
    <n v="5223"/>
    <s v="TÉCNICO EN INFORMÁTICA"/>
    <s v="Redes y sistemas informáticos"/>
    <s v="ADMINISTRATIVO OPERARIO"/>
    <n v="4419"/>
    <s v="TÉCNICO EN ATENCION AL CLIENTE"/>
    <s v="Técnicas de recepción y atención al cliente"/>
    <s v="ATENCIÓN AL CLIENTE"/>
    <n v="4226"/>
    <m/>
    <m/>
    <m/>
    <m/>
    <m/>
    <m/>
    <m/>
    <m/>
    <m/>
    <m/>
    <m/>
    <m/>
    <s v="Si"/>
    <s v="Si"/>
    <s v="No"/>
    <m/>
    <m/>
    <m/>
    <x v="0"/>
    <s v="Muy importante"/>
    <s v="Muy importante"/>
    <s v="Muy importante"/>
    <s v="Importante"/>
    <s v="Muy importante"/>
    <s v="Muy importante"/>
    <s v="Muy importante"/>
    <s v="Ninguna"/>
    <m/>
    <x v="2"/>
    <x v="2"/>
    <x v="0"/>
    <x v="1"/>
    <x v="0"/>
    <x v="0"/>
    <x v="1"/>
    <x v="0"/>
    <x v="0"/>
    <x v="0"/>
    <x v="0"/>
    <x v="0"/>
    <m/>
    <s v="Gerente / Directivo"/>
    <m/>
    <n v="11"/>
    <n v="56"/>
    <s v="Completo"/>
    <m/>
    <m/>
    <m/>
    <m/>
    <m/>
    <m/>
    <m/>
    <s v="51 y más personas ocupadas"/>
    <s v="51 y más personas ocupadas"/>
    <x v="1"/>
    <s v="Manufactura"/>
    <x v="0"/>
    <x v="0"/>
    <x v="0"/>
    <x v="0"/>
    <x v="0"/>
    <x v="0"/>
    <x v="0"/>
    <x v="0"/>
    <x v="0"/>
    <x v="0"/>
    <x v="1"/>
    <x v="0"/>
    <x v="0"/>
    <x v="0"/>
    <x v="0"/>
    <x v="0"/>
    <x v="0"/>
    <x v="0"/>
    <x v="0"/>
    <x v="1"/>
    <x v="0"/>
    <x v="0"/>
    <x v="1"/>
    <x v="0"/>
    <x v="0"/>
    <x v="0"/>
    <x v="0"/>
    <s v="VENTA"/>
    <s v="OFIMATICA"/>
    <s v="ATENCIÓN AL CLIENTE, RECEPCIÓN"/>
    <m/>
    <m/>
    <m/>
    <s v="ADMINISTRACIÓN Y GESTIÓN"/>
    <s v="TIC"/>
    <s v="ADMINISTRACIÓN Y GESTIÓN"/>
    <m/>
    <m/>
    <m/>
    <n v="1"/>
    <x v="0"/>
    <x v="0"/>
    <x v="0"/>
    <x v="0"/>
    <x v="0"/>
    <s v="Total"/>
  </r>
  <r>
    <n v="188800"/>
    <x v="0"/>
    <x v="1"/>
    <s v="Lambaré"/>
    <n v="49210"/>
    <s v="SERVICIOS DE TRANSPORTE URBANO O SUBURBANO DE PASAJERO POR VIA TERRESTRE"/>
    <s v="Servicio"/>
    <s v="Transporte"/>
    <s v="Grandes (con 51 o más personas ocupadas)"/>
    <n v="14062024"/>
    <n v="14"/>
    <s v="Junio"/>
    <s v="Año Resultado Final"/>
    <n v="13"/>
    <n v="48"/>
    <n v="14062024"/>
    <n v="14"/>
    <s v="Junio"/>
    <s v="Año Resultado Final"/>
    <n v="1979"/>
    <n v="44"/>
    <x v="1"/>
    <s v="SERVICIOS DE TRANSPORTE URBANO DE PASAJEROS VIA TERRESTRE"/>
    <s v="Transporte urbano o suburbano de pasajeros por vía terrestre"/>
    <s v="Casa Matriz"/>
    <x v="1"/>
    <n v="5"/>
    <n v="5"/>
    <n v="169"/>
    <n v="169"/>
    <n v="158"/>
    <n v="11"/>
    <n v="470.56521739130477"/>
    <n v="32.760869565217419"/>
    <n v="0"/>
    <n v="0"/>
    <n v="29.7826086956522"/>
    <n v="0"/>
    <n v="443.76086956521777"/>
    <n v="0"/>
    <n v="0"/>
    <n v="0"/>
    <n v="26.804347826086978"/>
    <n v="2.97826086956522"/>
    <n v="0"/>
    <n v="0"/>
    <n v="503.32608695652215"/>
    <n v="169"/>
    <n v="0"/>
    <n v="0"/>
    <n v="10"/>
    <n v="0"/>
    <n v="149"/>
    <n v="0"/>
    <n v="0"/>
    <n v="0"/>
    <n v="9"/>
    <n v="1"/>
    <n v="0"/>
    <n v="0"/>
    <n v="169"/>
    <x v="1"/>
    <s v="Decisión del directorio/propietarios de la empresa"/>
    <m/>
    <x v="1"/>
    <m/>
    <m/>
    <x v="0"/>
    <m/>
    <m/>
    <x v="0"/>
    <m/>
    <m/>
    <x v="0"/>
    <m/>
    <m/>
    <x v="1"/>
    <m/>
    <n v="8331"/>
    <s v="CHOFER"/>
    <s v="No"/>
    <s v="Sí"/>
    <s v="Sí"/>
    <n v="7231"/>
    <s v="MECANICO DE BUSES"/>
    <s v="No"/>
    <s v="Sí"/>
    <s v="Sí"/>
    <n v="7231"/>
    <s v="ELASTIQUERO"/>
    <s v="No"/>
    <s v="Sí"/>
    <m/>
    <m/>
    <s v="Candidato sin licencias, certificados orequisitos legales requeridos para ejercer la ocupación"/>
    <m/>
    <m/>
    <m/>
    <m/>
    <m/>
    <m/>
    <s v="Candidatos sin habilidades blandas o socioemocionales (proactividad, actitud de aprendizaje, compromiso, entre otros)"/>
    <m/>
    <s v="Candidatos con falt de experiencia laboral"/>
    <m/>
    <m/>
    <m/>
    <m/>
    <m/>
    <m/>
    <m/>
    <m/>
    <m/>
    <s v="Falta de postulantes/candidatos"/>
    <m/>
    <m/>
    <s v="Aumentar la remuneración para hacer la vacante más atractiva"/>
    <m/>
    <m/>
    <m/>
    <m/>
    <m/>
    <m/>
    <m/>
    <m/>
    <m/>
    <m/>
    <x v="0"/>
    <x v="0"/>
    <x v="0"/>
    <x v="1"/>
    <x v="0"/>
    <x v="0"/>
    <x v="1"/>
    <x v="1"/>
    <x v="1"/>
    <x v="0"/>
    <x v="0"/>
    <x v="0"/>
    <x v="0"/>
    <m/>
    <m/>
    <m/>
    <s v="Redes sociales de la empresa (Facebook, Twitter, Instagram, etc)"/>
    <m/>
    <m/>
    <s v="Recomendaciones de trabajadores de la empresa u otros actores"/>
    <m/>
    <m/>
    <m/>
    <m/>
    <m/>
    <m/>
    <m/>
    <x v="0"/>
    <x v="0"/>
    <x v="0"/>
    <x v="1"/>
    <x v="0"/>
    <x v="0"/>
    <x v="1"/>
    <x v="0"/>
    <x v="1"/>
    <x v="0"/>
    <s v="Ninguna"/>
    <m/>
    <m/>
    <m/>
    <m/>
    <m/>
    <m/>
    <x v="3"/>
    <m/>
    <m/>
    <x v="1"/>
    <s v="Ambos"/>
    <m/>
    <m/>
    <x v="1"/>
    <x v="0"/>
    <x v="1"/>
    <x v="0"/>
    <x v="1"/>
    <x v="1"/>
    <m/>
    <m/>
    <x v="1"/>
    <s v="Probable"/>
    <s v="Poco probable"/>
    <s v="Poco probable"/>
    <s v="Probable"/>
    <s v="Muy probable"/>
    <x v="0"/>
    <s v="CHOFER de buses"/>
    <n v="8331"/>
    <n v="26"/>
    <n v="0"/>
    <n v="0"/>
    <n v="0"/>
    <n v="0"/>
    <s v="Electromecánico"/>
    <n v="7412"/>
    <n v="5"/>
    <n v="0"/>
    <n v="0"/>
    <n v="0"/>
    <n v="0"/>
    <s v="Elastiquero"/>
    <n v="7231"/>
    <n v="3"/>
    <n v="0"/>
    <n v="0"/>
    <n v="0"/>
    <n v="0"/>
    <m/>
    <m/>
    <m/>
    <m/>
    <m/>
    <m/>
    <m/>
    <m/>
    <m/>
    <m/>
    <m/>
    <m/>
    <m/>
    <m/>
    <x v="0"/>
    <m/>
    <m/>
    <m/>
    <m/>
    <m/>
    <m/>
    <m/>
    <m/>
    <m/>
    <x v="0"/>
    <x v="0"/>
    <x v="0"/>
    <x v="0"/>
    <x v="1"/>
    <x v="1"/>
    <x v="0"/>
    <x v="0"/>
    <m/>
    <x v="0"/>
    <s v="REPARACIÓN DE ARRANQUES Y ALTERNADORES, REPARACIÓN DE BOMBA HIDRAULICA"/>
    <s v="Mecánica del automóvil"/>
    <s v="ELECTROMECÁNICA"/>
    <n v="7412"/>
    <s v="DIAGNÓSTICO ELECTRONICO"/>
    <s v="Electrónica"/>
    <s v="ELECTRICISTA"/>
    <n v="7412"/>
    <s v="SISTEMAS DE ALTERNADORES Y CONDENSADORES DE  AIRE ACONDICIONADO"/>
    <s v="Técnicas de refrigeracion y climatización"/>
    <s v="TECNICO EN REFRIGERACIÓN"/>
    <n v="7127"/>
    <s v="ESTRUCTURA DE CARROCERIA Y MATRIZACION DE PIEZAS DE FIBRA DE VIDRIOS"/>
    <s v="Mecánica del automóvil"/>
    <s v="CHAPISTA"/>
    <n v="7213"/>
    <m/>
    <m/>
    <m/>
    <m/>
    <m/>
    <m/>
    <m/>
    <m/>
    <s v="Si"/>
    <s v="Si"/>
    <s v="Si"/>
    <s v="No"/>
    <m/>
    <m/>
    <x v="0"/>
    <s v="Muy importante"/>
    <s v="Muy importante"/>
    <s v="Muy importante"/>
    <s v="Muy importante"/>
    <s v="Muy importante"/>
    <s v="Muy importante"/>
    <s v="Importante"/>
    <s v="Ninguna"/>
    <m/>
    <x v="2"/>
    <x v="2"/>
    <x v="0"/>
    <x v="1"/>
    <x v="0"/>
    <x v="0"/>
    <x v="1"/>
    <x v="0"/>
    <x v="0"/>
    <x v="0"/>
    <x v="0"/>
    <x v="0"/>
    <m/>
    <s v="Jefe / Encargado (no propietario)"/>
    <m/>
    <n v="15"/>
    <n v="35"/>
    <s v="Completo"/>
    <m/>
    <m/>
    <m/>
    <m/>
    <m/>
    <m/>
    <s v="QUIEREN CAPACITACIÓNES EN MUCHAS AREAS DE LA EMPRESA"/>
    <s v="51 y más personas ocupadas"/>
    <s v="51 y más personas ocupadas"/>
    <x v="0"/>
    <s v="Transporte"/>
    <x v="0"/>
    <x v="0"/>
    <x v="0"/>
    <x v="0"/>
    <x v="0"/>
    <x v="0"/>
    <x v="1"/>
    <x v="1"/>
    <x v="0"/>
    <x v="0"/>
    <x v="1"/>
    <x v="0"/>
    <x v="0"/>
    <x v="0"/>
    <x v="0"/>
    <x v="1"/>
    <x v="1"/>
    <x v="0"/>
    <x v="0"/>
    <x v="1"/>
    <x v="0"/>
    <x v="1"/>
    <x v="0"/>
    <x v="0"/>
    <x v="1"/>
    <x v="0"/>
    <x v="0"/>
    <s v="ELECTRICIDAD AUTOMOTRIZ"/>
    <s v="ELECTRICIDAD AUTOMOTRIZ"/>
    <s v="ELECTRICIDAD Y ELECTRONICA"/>
    <s v="CHAPERIA Y PINTURA"/>
    <m/>
    <m/>
    <s v="AUTOMOTORES"/>
    <s v="AUTOMOTORES"/>
    <s v="ELECTRICIDAD Y ELECTRONICA"/>
    <s v="AUTOMOTORES"/>
    <m/>
    <m/>
    <n v="2.97826086956522"/>
    <x v="2"/>
    <x v="2"/>
    <x v="0"/>
    <x v="0"/>
    <x v="0"/>
    <s v="Total"/>
  </r>
  <r>
    <n v="189166"/>
    <x v="0"/>
    <x v="1"/>
    <s v="Lambaré"/>
    <n v="46693"/>
    <s v="VENTA AL POR MAYOR DE METALES RECICLADOS"/>
    <s v="Comercio"/>
    <s v="Comercio"/>
    <s v="Micro (5 a 10 personas ocupadas)"/>
    <n v="12062024"/>
    <n v="12"/>
    <s v="Junio"/>
    <s v="Año Resultado Final"/>
    <n v="14"/>
    <n v="54"/>
    <n v="27062024"/>
    <n v="27"/>
    <s v="Junio"/>
    <s v="Año Resultado Final"/>
    <n v="2003"/>
    <n v="20"/>
    <x v="2"/>
    <s v="COMERCIO AL POR MAYOR DE METALES RECICLADOS"/>
    <s v="Comercio al por mayor de desechos y materiales para reciclar"/>
    <s v="Único"/>
    <x v="0"/>
    <m/>
    <m/>
    <n v="12"/>
    <n v="12"/>
    <n v="10"/>
    <n v="2"/>
    <n v="126.511627906977"/>
    <n v="25.302325581395401"/>
    <n v="0"/>
    <n v="0"/>
    <n v="0"/>
    <n v="0"/>
    <n v="12.6511627906977"/>
    <n v="139.16279069767469"/>
    <n v="0"/>
    <n v="0"/>
    <n v="0"/>
    <n v="0"/>
    <n v="0"/>
    <n v="0"/>
    <n v="151.81395348837242"/>
    <n v="12"/>
    <n v="0"/>
    <n v="0"/>
    <n v="0"/>
    <n v="0"/>
    <n v="1"/>
    <n v="11"/>
    <n v="0"/>
    <n v="0"/>
    <n v="0"/>
    <n v="0"/>
    <n v="0"/>
    <n v="0"/>
    <n v="12"/>
    <x v="1"/>
    <s v="Decisión del directorio/propietarios de la empresa"/>
    <m/>
    <x v="1"/>
    <m/>
    <m/>
    <x v="1"/>
    <s v="Decisión del directorio/propietarios de la empresa"/>
    <m/>
    <x v="0"/>
    <m/>
    <m/>
    <x v="0"/>
    <m/>
    <m/>
    <x v="0"/>
    <m/>
    <m/>
    <m/>
    <m/>
    <m/>
    <m/>
    <m/>
    <m/>
    <m/>
    <m/>
    <m/>
    <m/>
    <m/>
    <m/>
    <m/>
    <m/>
    <m/>
    <m/>
    <m/>
    <m/>
    <m/>
    <m/>
    <m/>
    <m/>
    <m/>
    <m/>
    <m/>
    <m/>
    <m/>
    <m/>
    <m/>
    <m/>
    <m/>
    <m/>
    <m/>
    <m/>
    <m/>
    <m/>
    <m/>
    <m/>
    <m/>
    <m/>
    <m/>
    <m/>
    <m/>
    <m/>
    <m/>
    <m/>
    <m/>
    <m/>
    <x v="0"/>
    <x v="0"/>
    <x v="0"/>
    <x v="1"/>
    <x v="0"/>
    <x v="1"/>
    <x v="1"/>
    <x v="0"/>
    <x v="0"/>
    <x v="1"/>
    <x v="1"/>
    <x v="1"/>
    <x v="0"/>
    <m/>
    <m/>
    <m/>
    <m/>
    <m/>
    <m/>
    <m/>
    <m/>
    <m/>
    <m/>
    <m/>
    <m/>
    <s v="Otra"/>
    <s v="ELLOS SE ACERCAN Y PIDEN EL TRABAJO"/>
    <x v="0"/>
    <x v="1"/>
    <x v="2"/>
    <x v="2"/>
    <x v="2"/>
    <x v="2"/>
    <x v="1"/>
    <x v="0"/>
    <x v="1"/>
    <x v="1"/>
    <s v="Ninguna"/>
    <m/>
    <m/>
    <m/>
    <m/>
    <m/>
    <m/>
    <x v="1"/>
    <m/>
    <m/>
    <x v="1"/>
    <m/>
    <m/>
    <m/>
    <x v="1"/>
    <x v="1"/>
    <x v="1"/>
    <x v="1"/>
    <x v="1"/>
    <x v="1"/>
    <m/>
    <m/>
    <x v="2"/>
    <s v="Poco probable"/>
    <s v="Poco probable"/>
    <s v="Poco probable"/>
    <s v="Poco probable"/>
    <s v="Poco probable"/>
    <x v="3"/>
    <m/>
    <m/>
    <m/>
    <m/>
    <m/>
    <m/>
    <m/>
    <m/>
    <m/>
    <m/>
    <m/>
    <m/>
    <m/>
    <m/>
    <m/>
    <m/>
    <m/>
    <m/>
    <m/>
    <m/>
    <m/>
    <m/>
    <m/>
    <m/>
    <m/>
    <m/>
    <m/>
    <m/>
    <m/>
    <m/>
    <m/>
    <m/>
    <m/>
    <m/>
    <m/>
    <x v="1"/>
    <m/>
    <s v="Todo nuestro personal es plenamente competente, no se necesita capacitación"/>
    <m/>
    <m/>
    <m/>
    <s v="La capacitación no es una prioridad para la empresa"/>
    <m/>
    <m/>
    <m/>
    <x v="1"/>
    <x v="1"/>
    <x v="1"/>
    <x v="1"/>
    <x v="0"/>
    <x v="0"/>
    <x v="0"/>
    <x v="0"/>
    <m/>
    <x v="2"/>
    <m/>
    <m/>
    <m/>
    <m/>
    <m/>
    <m/>
    <m/>
    <m/>
    <m/>
    <m/>
    <m/>
    <m/>
    <m/>
    <m/>
    <m/>
    <m/>
    <m/>
    <m/>
    <m/>
    <m/>
    <m/>
    <m/>
    <m/>
    <m/>
    <m/>
    <m/>
    <m/>
    <m/>
    <m/>
    <m/>
    <x v="2"/>
    <s v="Poco importante"/>
    <s v="Poco importante"/>
    <s v="Importante"/>
    <s v="Poco importante"/>
    <s v="Importante"/>
    <s v="Importante"/>
    <s v="Importante"/>
    <s v="Ninguna"/>
    <m/>
    <x v="2"/>
    <x v="1"/>
    <x v="1"/>
    <x v="2"/>
    <x v="0"/>
    <x v="2"/>
    <x v="1"/>
    <x v="1"/>
    <x v="1"/>
    <x v="1"/>
    <x v="1"/>
    <x v="0"/>
    <m/>
    <s v="Otro"/>
    <s v="HIJO DEL DUEÑO"/>
    <n v="15"/>
    <n v="11"/>
    <s v="Completo"/>
    <m/>
    <m/>
    <m/>
    <m/>
    <m/>
    <m/>
    <m/>
    <s v="11 a 30 personas ocupadas"/>
    <s v="11 a 30 personas ocupadas"/>
    <x v="2"/>
    <s v="Comercio"/>
    <x v="0"/>
    <x v="0"/>
    <x v="0"/>
    <x v="0"/>
    <x v="0"/>
    <x v="0"/>
    <x v="0"/>
    <x v="0"/>
    <x v="0"/>
    <x v="0"/>
    <x v="1"/>
    <x v="0"/>
    <x v="0"/>
    <x v="0"/>
    <x v="0"/>
    <x v="0"/>
    <x v="0"/>
    <x v="0"/>
    <x v="0"/>
    <x v="1"/>
    <x v="0"/>
    <x v="1"/>
    <x v="0"/>
    <x v="0"/>
    <x v="0"/>
    <x v="0"/>
    <x v="0"/>
    <m/>
    <m/>
    <m/>
    <m/>
    <m/>
    <m/>
    <m/>
    <m/>
    <m/>
    <m/>
    <m/>
    <m/>
    <n v="12.6511627906977"/>
    <x v="0"/>
    <x v="0"/>
    <x v="1"/>
    <x v="1"/>
    <x v="2"/>
    <s v="Total"/>
  </r>
  <r>
    <n v="189484"/>
    <x v="0"/>
    <x v="1"/>
    <s v="Lambaré"/>
    <n v="49210"/>
    <s v="SERVICIO DE TRANSPORTE PUBLICO URBANO E INTERURBANO"/>
    <s v="Servicio"/>
    <s v="Transporte"/>
    <s v="Grandes (con 51 o más personas ocupadas)"/>
    <n v="12062024"/>
    <n v="12"/>
    <s v="Junio"/>
    <s v="Año Resultado Final"/>
    <n v="15"/>
    <n v="26"/>
    <n v="19072024"/>
    <n v="19"/>
    <s v="Julio"/>
    <s v="Año Resultado Final"/>
    <n v="1974"/>
    <n v="49"/>
    <x v="1"/>
    <s v="SERVICIOS DE TRANSPORTE PÚBLICO"/>
    <s v="Transporte urbano o suburbano de pasajeros por vía terrestre"/>
    <s v="Casa Matriz"/>
    <x v="1"/>
    <n v="2"/>
    <n v="2"/>
    <n v="85"/>
    <n v="85"/>
    <n v="65"/>
    <n v="20"/>
    <n v="193.5869565217393"/>
    <n v="59.565217391304401"/>
    <n v="0"/>
    <n v="20.847826086956541"/>
    <n v="59.565217391304401"/>
    <n v="0"/>
    <n v="89.347826086956601"/>
    <n v="0"/>
    <n v="0"/>
    <n v="0"/>
    <n v="29.7826086956522"/>
    <n v="53.608695652173957"/>
    <n v="0"/>
    <n v="0"/>
    <n v="253.1521739130437"/>
    <n v="85"/>
    <n v="0"/>
    <n v="7"/>
    <n v="20"/>
    <n v="0"/>
    <n v="30"/>
    <n v="0"/>
    <n v="0"/>
    <n v="0"/>
    <n v="10"/>
    <n v="18"/>
    <n v="0"/>
    <n v="0"/>
    <n v="85"/>
    <x v="0"/>
    <m/>
    <m/>
    <x v="1"/>
    <m/>
    <m/>
    <x v="1"/>
    <s v="Decisión del directorio/propietarios de la empresa"/>
    <m/>
    <x v="1"/>
    <s v="Decisión del directorio/propietarios de la empresa"/>
    <m/>
    <x v="0"/>
    <m/>
    <m/>
    <x v="1"/>
    <m/>
    <n v="8331"/>
    <s v="CHÓFER"/>
    <s v="Sí"/>
    <s v="No"/>
    <s v="Sí"/>
    <n v="2411"/>
    <s v="CONTADOR/A"/>
    <s v="Sí"/>
    <s v="No"/>
    <s v="No"/>
    <m/>
    <m/>
    <m/>
    <m/>
    <m/>
    <m/>
    <m/>
    <m/>
    <m/>
    <m/>
    <m/>
    <m/>
    <m/>
    <m/>
    <m/>
    <m/>
    <m/>
    <m/>
    <m/>
    <m/>
    <m/>
    <m/>
    <m/>
    <m/>
    <m/>
    <m/>
    <m/>
    <m/>
    <m/>
    <m/>
    <m/>
    <m/>
    <m/>
    <m/>
    <m/>
    <m/>
    <m/>
    <m/>
    <m/>
    <x v="0"/>
    <x v="0"/>
    <x v="0"/>
    <x v="0"/>
    <x v="0"/>
    <x v="0"/>
    <x v="0"/>
    <x v="1"/>
    <x v="1"/>
    <x v="0"/>
    <x v="0"/>
    <x v="0"/>
    <x v="0"/>
    <m/>
    <s v="Anuncio en un medio de prensa impreso"/>
    <m/>
    <s v="Redes sociales de la empresa (Facebook, Twitter, Instagram, etc)"/>
    <m/>
    <m/>
    <s v="Recomendaciones de trabajadores de la empresa u otros actores"/>
    <m/>
    <m/>
    <m/>
    <m/>
    <m/>
    <m/>
    <m/>
    <x v="0"/>
    <x v="0"/>
    <x v="0"/>
    <x v="1"/>
    <x v="0"/>
    <x v="2"/>
    <x v="1"/>
    <x v="0"/>
    <x v="1"/>
    <x v="1"/>
    <s v="Ninguna"/>
    <m/>
    <m/>
    <m/>
    <m/>
    <m/>
    <m/>
    <x v="1"/>
    <m/>
    <m/>
    <x v="1"/>
    <m/>
    <m/>
    <m/>
    <x v="1"/>
    <x v="1"/>
    <x v="1"/>
    <x v="1"/>
    <x v="1"/>
    <x v="1"/>
    <m/>
    <m/>
    <x v="1"/>
    <s v="Probable"/>
    <s v="Poco probable"/>
    <s v="Probable"/>
    <s v="Probable"/>
    <s v="Probable"/>
    <x v="1"/>
    <m/>
    <m/>
    <m/>
    <m/>
    <m/>
    <m/>
    <m/>
    <m/>
    <m/>
    <m/>
    <m/>
    <m/>
    <m/>
    <m/>
    <m/>
    <m/>
    <m/>
    <m/>
    <m/>
    <m/>
    <m/>
    <m/>
    <m/>
    <m/>
    <m/>
    <m/>
    <m/>
    <m/>
    <m/>
    <m/>
    <m/>
    <m/>
    <m/>
    <m/>
    <m/>
    <x v="0"/>
    <m/>
    <m/>
    <m/>
    <m/>
    <m/>
    <m/>
    <m/>
    <m/>
    <m/>
    <x v="0"/>
    <x v="0"/>
    <x v="0"/>
    <x v="0"/>
    <x v="1"/>
    <x v="1"/>
    <x v="0"/>
    <x v="0"/>
    <m/>
    <x v="0"/>
    <s v="CAPACITACIÓN REFERENTE A RECURSOS HUMANOS"/>
    <s v="Gestión integrada de recursos humanos"/>
    <s v="GERENTE DE RECURSOS HUMANOS"/>
    <n v="1212"/>
    <m/>
    <m/>
    <m/>
    <m/>
    <m/>
    <m/>
    <m/>
    <m/>
    <m/>
    <m/>
    <m/>
    <m/>
    <m/>
    <m/>
    <m/>
    <m/>
    <m/>
    <m/>
    <m/>
    <m/>
    <s v="No"/>
    <m/>
    <m/>
    <m/>
    <m/>
    <m/>
    <x v="0"/>
    <s v="Importante"/>
    <s v="Muy importante"/>
    <s v="Muy importante"/>
    <s v="Importante"/>
    <s v="Importante"/>
    <s v="Muy importante"/>
    <s v="Muy importante"/>
    <s v="Ninguna"/>
    <m/>
    <x v="2"/>
    <x v="2"/>
    <x v="1"/>
    <x v="0"/>
    <x v="2"/>
    <x v="0"/>
    <x v="0"/>
    <x v="0"/>
    <x v="0"/>
    <x v="0"/>
    <x v="0"/>
    <x v="0"/>
    <m/>
    <s v="Jefe / Encargado (no propietario)"/>
    <m/>
    <n v="8"/>
    <n v="10"/>
    <s v="Completo"/>
    <m/>
    <m/>
    <m/>
    <m/>
    <m/>
    <m/>
    <m/>
    <s v="51 y más personas ocupadas"/>
    <s v="51 y más personas ocupadas"/>
    <x v="0"/>
    <s v="Transporte"/>
    <x v="0"/>
    <x v="1"/>
    <x v="0"/>
    <x v="0"/>
    <x v="0"/>
    <x v="0"/>
    <x v="0"/>
    <x v="1"/>
    <x v="0"/>
    <x v="0"/>
    <x v="1"/>
    <x v="0"/>
    <x v="0"/>
    <x v="0"/>
    <x v="0"/>
    <x v="0"/>
    <x v="0"/>
    <x v="0"/>
    <x v="1"/>
    <x v="1"/>
    <x v="0"/>
    <x v="1"/>
    <x v="0"/>
    <x v="0"/>
    <x v="0"/>
    <x v="0"/>
    <x v="0"/>
    <s v="GESTIÓN DEL TALENTO HUMANO"/>
    <m/>
    <m/>
    <m/>
    <m/>
    <m/>
    <s v="ADMINISTRACIÓN Y GESTIÓN"/>
    <m/>
    <m/>
    <m/>
    <m/>
    <m/>
    <n v="2.97826086956522"/>
    <x v="1"/>
    <x v="1"/>
    <x v="1"/>
    <x v="0"/>
    <x v="0"/>
    <s v="Total"/>
  </r>
  <r>
    <n v="189790"/>
    <x v="0"/>
    <x v="1"/>
    <s v="Limpio"/>
    <n v="49210"/>
    <s v="SERVICIO DE TRANSPORTE URBANO DE PASAJEROS VIA TERRESTE"/>
    <s v="Servicio"/>
    <s v="Transporte"/>
    <s v="Grandes (con 51 o más personas ocupadas)"/>
    <n v="16072024"/>
    <n v="16"/>
    <s v="Julio"/>
    <s v="Año Resultado Final"/>
    <n v="10"/>
    <n v="57"/>
    <n v="17072024"/>
    <n v="17"/>
    <s v="Julio"/>
    <s v="Año Resultado Final"/>
    <n v="1993"/>
    <n v="30"/>
    <x v="1"/>
    <s v="SERVICIOS DE TRANSPORTE URBANO D ED PASAJEROS VIA TERRESTRE"/>
    <s v="Transporte urbano o suburbano de pasajeros por vía terrestre"/>
    <s v="Único"/>
    <x v="0"/>
    <m/>
    <m/>
    <n v="120"/>
    <n v="120"/>
    <n v="114"/>
    <n v="6"/>
    <n v="339.52173913043509"/>
    <n v="17.869565217391319"/>
    <n v="0"/>
    <n v="0"/>
    <n v="29.7826086956522"/>
    <n v="148.91304347826099"/>
    <n v="148.91304347826099"/>
    <n v="23.82608695652176"/>
    <n v="0"/>
    <n v="0"/>
    <n v="5.9565217391304399"/>
    <n v="0"/>
    <n v="0"/>
    <n v="0"/>
    <n v="357.39130434782641"/>
    <n v="120"/>
    <n v="0"/>
    <n v="0"/>
    <n v="10"/>
    <n v="50"/>
    <n v="50"/>
    <n v="8"/>
    <n v="0"/>
    <n v="0"/>
    <n v="2"/>
    <n v="0"/>
    <n v="0"/>
    <n v="0"/>
    <n v="120"/>
    <x v="0"/>
    <m/>
    <m/>
    <x v="1"/>
    <m/>
    <m/>
    <x v="0"/>
    <m/>
    <m/>
    <x v="0"/>
    <m/>
    <m/>
    <x v="0"/>
    <m/>
    <m/>
    <x v="1"/>
    <m/>
    <n v="8331"/>
    <s v="CHOFERES DE COLECTIVO"/>
    <s v="Sí"/>
    <s v="No"/>
    <s v="No"/>
    <m/>
    <m/>
    <m/>
    <m/>
    <m/>
    <m/>
    <m/>
    <m/>
    <m/>
    <m/>
    <m/>
    <m/>
    <m/>
    <m/>
    <m/>
    <m/>
    <m/>
    <m/>
    <m/>
    <m/>
    <m/>
    <m/>
    <m/>
    <m/>
    <m/>
    <m/>
    <m/>
    <m/>
    <m/>
    <m/>
    <m/>
    <m/>
    <m/>
    <m/>
    <m/>
    <m/>
    <m/>
    <m/>
    <m/>
    <m/>
    <m/>
    <m/>
    <m/>
    <m/>
    <x v="1"/>
    <x v="0"/>
    <x v="0"/>
    <x v="0"/>
    <x v="0"/>
    <x v="1"/>
    <x v="0"/>
    <x v="1"/>
    <x v="1"/>
    <x v="0"/>
    <x v="1"/>
    <x v="1"/>
    <x v="0"/>
    <m/>
    <m/>
    <m/>
    <m/>
    <m/>
    <m/>
    <s v="Recomendaciones de trabajadores de la empresa u otros actores"/>
    <m/>
    <m/>
    <m/>
    <s v="Contactos personales del empleador"/>
    <m/>
    <m/>
    <m/>
    <x v="0"/>
    <x v="0"/>
    <x v="0"/>
    <x v="1"/>
    <x v="0"/>
    <x v="2"/>
    <x v="0"/>
    <x v="0"/>
    <x v="1"/>
    <x v="2"/>
    <s v="Ninguna"/>
    <m/>
    <m/>
    <m/>
    <m/>
    <m/>
    <m/>
    <x v="1"/>
    <m/>
    <m/>
    <x v="1"/>
    <m/>
    <m/>
    <m/>
    <x v="1"/>
    <x v="1"/>
    <x v="1"/>
    <x v="1"/>
    <x v="1"/>
    <x v="1"/>
    <m/>
    <m/>
    <x v="2"/>
    <s v="Poco probable"/>
    <s v="Poco probable"/>
    <s v="Poco probable"/>
    <s v="Probable"/>
    <s v="Probable"/>
    <x v="0"/>
    <s v="CHOFERES CAMIONES GRANDES COLECTIVO"/>
    <n v="8331"/>
    <n v="4"/>
    <n v="4"/>
    <n v="0"/>
    <n v="0"/>
    <n v="0"/>
    <s v="MECANICO GENERAL De COLECTIVO"/>
    <n v="7231"/>
    <n v="2"/>
    <n v="2"/>
    <n v="0"/>
    <n v="0"/>
    <n v="0"/>
    <m/>
    <m/>
    <m/>
    <m/>
    <m/>
    <m/>
    <m/>
    <m/>
    <m/>
    <m/>
    <m/>
    <m/>
    <m/>
    <m/>
    <m/>
    <m/>
    <m/>
    <m/>
    <m/>
    <m/>
    <m/>
    <x v="0"/>
    <m/>
    <m/>
    <m/>
    <m/>
    <m/>
    <m/>
    <m/>
    <m/>
    <m/>
    <x v="0"/>
    <x v="0"/>
    <x v="0"/>
    <x v="0"/>
    <x v="1"/>
    <x v="1"/>
    <x v="0"/>
    <x v="0"/>
    <m/>
    <x v="0"/>
    <s v="CONOCIMIENTO PARA CHOFERES SOBRE RENDICIONES"/>
    <s v="Contabilidad básica"/>
    <s v="CHOFERES DE COLECTIVO"/>
    <n v="8331"/>
    <m/>
    <m/>
    <m/>
    <m/>
    <m/>
    <m/>
    <m/>
    <m/>
    <m/>
    <m/>
    <m/>
    <m/>
    <m/>
    <m/>
    <m/>
    <m/>
    <m/>
    <m/>
    <m/>
    <m/>
    <s v="No"/>
    <m/>
    <m/>
    <m/>
    <m/>
    <m/>
    <x v="0"/>
    <s v="Importante"/>
    <s v="Importante"/>
    <s v="Importante"/>
    <s v="Importante"/>
    <s v="Muy importante"/>
    <s v="Muy importante"/>
    <s v="Muy importante"/>
    <s v="Ninguna"/>
    <m/>
    <x v="2"/>
    <x v="2"/>
    <x v="0"/>
    <x v="0"/>
    <x v="0"/>
    <x v="2"/>
    <x v="0"/>
    <x v="0"/>
    <x v="0"/>
    <x v="0"/>
    <x v="0"/>
    <x v="0"/>
    <m/>
    <s v="Administrador/Contador"/>
    <m/>
    <n v="21"/>
    <n v="22"/>
    <s v="Completo"/>
    <m/>
    <m/>
    <m/>
    <m/>
    <m/>
    <m/>
    <m/>
    <s v="51 y más personas ocupadas"/>
    <s v="51 y más personas ocupadas"/>
    <x v="0"/>
    <s v="Transporte"/>
    <x v="0"/>
    <x v="0"/>
    <x v="0"/>
    <x v="0"/>
    <x v="0"/>
    <x v="0"/>
    <x v="0"/>
    <x v="1"/>
    <x v="0"/>
    <x v="0"/>
    <x v="1"/>
    <x v="0"/>
    <x v="0"/>
    <x v="0"/>
    <x v="0"/>
    <x v="1"/>
    <x v="1"/>
    <x v="0"/>
    <x v="0"/>
    <x v="1"/>
    <x v="0"/>
    <x v="1"/>
    <x v="0"/>
    <x v="0"/>
    <x v="0"/>
    <x v="1"/>
    <x v="0"/>
    <s v="USO Y MANEJO DE CAJAS"/>
    <m/>
    <m/>
    <m/>
    <m/>
    <m/>
    <s v="ADMINISTRACIÓN Y GESTIÓN"/>
    <m/>
    <m/>
    <m/>
    <m/>
    <m/>
    <n v="2.97826086956522"/>
    <x v="1"/>
    <x v="1"/>
    <x v="1"/>
    <x v="0"/>
    <x v="0"/>
    <s v="Total"/>
  </r>
  <r>
    <n v="190098"/>
    <x v="0"/>
    <x v="1"/>
    <s v="Limpio"/>
    <n v="68100"/>
    <s v="SERVICIOS DE VENTA DE LOTES"/>
    <s v="Servicio"/>
    <s v="Servicios inmobiliarios"/>
    <s v="Micro (5 a 10 personas ocupadas)"/>
    <n v="13062024"/>
    <n v="13"/>
    <s v="Junio"/>
    <s v="Año Resultado Final"/>
    <n v="11"/>
    <n v="59"/>
    <n v="12072024"/>
    <n v="12"/>
    <s v="Julio"/>
    <s v="Año Resultado Final"/>
    <n v="2009"/>
    <n v="14"/>
    <x v="0"/>
    <s v="ACTIVIDADES DE INMOBILIARIA"/>
    <s v="Actividades inmobiliarias realizadas con bienes propios o arrendados"/>
    <s v="Único"/>
    <x v="0"/>
    <m/>
    <m/>
    <n v="5"/>
    <n v="5"/>
    <n v="2"/>
    <n v="3"/>
    <n v="6.7891891891891802"/>
    <n v="10.18378378378377"/>
    <n v="0"/>
    <n v="0"/>
    <n v="0"/>
    <n v="0"/>
    <n v="6.7891891891891802"/>
    <n v="0"/>
    <n v="0"/>
    <n v="0"/>
    <n v="10.18378378378377"/>
    <n v="0"/>
    <n v="0"/>
    <n v="0"/>
    <n v="16.972972972972951"/>
    <n v="5"/>
    <n v="0"/>
    <n v="0"/>
    <n v="0"/>
    <n v="0"/>
    <n v="2"/>
    <n v="0"/>
    <n v="0"/>
    <n v="0"/>
    <n v="3"/>
    <n v="0"/>
    <n v="0"/>
    <n v="0"/>
    <n v="5"/>
    <x v="0"/>
    <m/>
    <m/>
    <x v="1"/>
    <m/>
    <m/>
    <x v="0"/>
    <m/>
    <m/>
    <x v="0"/>
    <m/>
    <m/>
    <x v="0"/>
    <m/>
    <m/>
    <x v="0"/>
    <m/>
    <m/>
    <m/>
    <m/>
    <m/>
    <m/>
    <m/>
    <m/>
    <m/>
    <m/>
    <m/>
    <m/>
    <m/>
    <m/>
    <m/>
    <m/>
    <m/>
    <m/>
    <m/>
    <m/>
    <m/>
    <m/>
    <m/>
    <m/>
    <m/>
    <m/>
    <m/>
    <m/>
    <m/>
    <m/>
    <m/>
    <m/>
    <m/>
    <m/>
    <m/>
    <m/>
    <m/>
    <m/>
    <m/>
    <m/>
    <m/>
    <m/>
    <m/>
    <m/>
    <m/>
    <m/>
    <m/>
    <m/>
    <m/>
    <m/>
    <x v="0"/>
    <x v="0"/>
    <x v="0"/>
    <x v="0"/>
    <x v="1"/>
    <x v="0"/>
    <x v="0"/>
    <x v="1"/>
    <x v="0"/>
    <x v="0"/>
    <x v="1"/>
    <x v="1"/>
    <x v="0"/>
    <m/>
    <m/>
    <m/>
    <s v="Redes sociales de la empresa (Facebook, Twitter, Instagram, etc)"/>
    <m/>
    <m/>
    <m/>
    <s v="Contratación de empresas de reclutamiento"/>
    <m/>
    <m/>
    <m/>
    <m/>
    <m/>
    <m/>
    <x v="0"/>
    <x v="0"/>
    <x v="0"/>
    <x v="1"/>
    <x v="0"/>
    <x v="2"/>
    <x v="0"/>
    <x v="0"/>
    <x v="1"/>
    <x v="1"/>
    <s v="Ninguna"/>
    <m/>
    <m/>
    <m/>
    <m/>
    <m/>
    <m/>
    <x v="1"/>
    <m/>
    <m/>
    <x v="1"/>
    <m/>
    <m/>
    <m/>
    <x v="1"/>
    <x v="1"/>
    <x v="1"/>
    <x v="1"/>
    <x v="1"/>
    <x v="1"/>
    <m/>
    <m/>
    <x v="2"/>
    <s v="Poco probable"/>
    <s v="Poco probable"/>
    <s v="Poco probable"/>
    <s v="Probable"/>
    <s v="Muy probable"/>
    <x v="2"/>
    <m/>
    <m/>
    <m/>
    <m/>
    <m/>
    <m/>
    <m/>
    <m/>
    <m/>
    <m/>
    <m/>
    <m/>
    <m/>
    <m/>
    <m/>
    <m/>
    <m/>
    <m/>
    <m/>
    <m/>
    <m/>
    <m/>
    <m/>
    <m/>
    <m/>
    <m/>
    <m/>
    <m/>
    <m/>
    <m/>
    <m/>
    <m/>
    <m/>
    <m/>
    <m/>
    <x v="0"/>
    <m/>
    <m/>
    <m/>
    <m/>
    <m/>
    <m/>
    <m/>
    <m/>
    <m/>
    <x v="0"/>
    <x v="1"/>
    <x v="1"/>
    <x v="1"/>
    <x v="0"/>
    <x v="1"/>
    <x v="0"/>
    <x v="0"/>
    <m/>
    <x v="0"/>
    <s v="CURSO DE CONDUCCIÓN"/>
    <s v="Conducción de vehículos"/>
    <s v="ENCARGADO DE LOS LOTES Y SECRETARIA"/>
    <n v="3334"/>
    <m/>
    <m/>
    <m/>
    <m/>
    <m/>
    <m/>
    <m/>
    <m/>
    <m/>
    <m/>
    <m/>
    <m/>
    <m/>
    <m/>
    <m/>
    <m/>
    <m/>
    <m/>
    <m/>
    <m/>
    <s v="No"/>
    <m/>
    <m/>
    <m/>
    <m/>
    <m/>
    <x v="1"/>
    <s v="Importante"/>
    <s v="Importante"/>
    <s v="Importante"/>
    <s v="Importante"/>
    <s v="Importante"/>
    <s v="Importante"/>
    <s v="Muy importante"/>
    <s v="Ninguna"/>
    <m/>
    <x v="2"/>
    <x v="2"/>
    <x v="1"/>
    <x v="0"/>
    <x v="0"/>
    <x v="0"/>
    <x v="1"/>
    <x v="1"/>
    <x v="0"/>
    <x v="0"/>
    <x v="0"/>
    <x v="0"/>
    <m/>
    <s v="Administrador/Contador"/>
    <m/>
    <n v="7"/>
    <n v="46"/>
    <s v="Completo"/>
    <m/>
    <m/>
    <m/>
    <m/>
    <m/>
    <m/>
    <m/>
    <s v="5 a 10 personas ocupadas"/>
    <s v="5 a 10 personas ocupadas"/>
    <x v="0"/>
    <s v="Servicios inmobiliarios"/>
    <x v="0"/>
    <x v="0"/>
    <x v="0"/>
    <x v="0"/>
    <x v="0"/>
    <x v="0"/>
    <x v="0"/>
    <x v="0"/>
    <x v="0"/>
    <x v="0"/>
    <x v="1"/>
    <x v="0"/>
    <x v="0"/>
    <x v="0"/>
    <x v="0"/>
    <x v="0"/>
    <x v="0"/>
    <x v="0"/>
    <x v="0"/>
    <x v="1"/>
    <x v="1"/>
    <x v="1"/>
    <x v="0"/>
    <x v="0"/>
    <x v="0"/>
    <x v="0"/>
    <x v="0"/>
    <s v="CONDUCCIÓN DE VEHICULOS"/>
    <m/>
    <m/>
    <m/>
    <m/>
    <m/>
    <s v="CONDUCCIÓN"/>
    <m/>
    <m/>
    <m/>
    <m/>
    <m/>
    <n v="3.3945945945945901"/>
    <x v="0"/>
    <x v="0"/>
    <x v="1"/>
    <x v="0"/>
    <x v="0"/>
    <s v="Total"/>
  </r>
  <r>
    <n v="190535"/>
    <x v="0"/>
    <x v="1"/>
    <s v="Limpio"/>
    <n v="10619"/>
    <s v="ACTIVIDADES DE MOLINERIA Y PROCESADORA DE MANI SESAMO Y GRANOS"/>
    <s v="Industria"/>
    <s v="Manufactura"/>
    <s v="Grandes (con 51 o más personas ocupadas)"/>
    <n v="29072024"/>
    <n v="29"/>
    <s v="Julio"/>
    <s v="Año Resultado Final"/>
    <n v="11"/>
    <n v="20"/>
    <n v="29072024"/>
    <n v="29"/>
    <s v="Julio"/>
    <s v="Año Resultado Final"/>
    <n v="1971"/>
    <n v="52"/>
    <x v="1"/>
    <s v="ACTIVIDADES DE MOLINERIA Y PROCESADORA DE MANJ SESAMO Y GRANOS"/>
    <s v="Elaboración de otros productos de molinería n.c.p."/>
    <s v="Casa Matriz"/>
    <x v="1"/>
    <n v="4"/>
    <n v="1"/>
    <n v="115"/>
    <n v="90"/>
    <n v="75"/>
    <n v="15"/>
    <n v="202.77777777777752"/>
    <n v="40.5555555555555"/>
    <n v="0"/>
    <n v="0"/>
    <n v="0"/>
    <n v="0"/>
    <n v="108.14814814814801"/>
    <n v="0"/>
    <n v="40.5555555555555"/>
    <n v="13.518518518518501"/>
    <n v="62.185185185185105"/>
    <n v="13.518518518518501"/>
    <n v="5.4074074074074003"/>
    <n v="0"/>
    <n v="243.333333333333"/>
    <n v="90"/>
    <n v="0"/>
    <n v="0"/>
    <n v="0"/>
    <n v="0"/>
    <n v="40"/>
    <n v="0"/>
    <n v="15"/>
    <n v="5"/>
    <n v="23"/>
    <n v="5"/>
    <n v="2"/>
    <n v="0"/>
    <n v="90"/>
    <x v="0"/>
    <m/>
    <m/>
    <x v="1"/>
    <m/>
    <m/>
    <x v="0"/>
    <m/>
    <m/>
    <x v="0"/>
    <m/>
    <m/>
    <x v="0"/>
    <m/>
    <m/>
    <x v="1"/>
    <m/>
    <n v="9333"/>
    <s v="OPERARIO DE PRODUCCION (CARGADOR DE PRODUCTOS)"/>
    <s v="Sí"/>
    <s v="No"/>
    <s v="Sí"/>
    <n v="8183"/>
    <s v="OPERARIO DE MAQUINARIA ( MAQUINAS DE EMPAQUETADOS, TRASLADO"/>
    <s v="Sí"/>
    <s v="Sí"/>
    <s v="No"/>
    <m/>
    <m/>
    <m/>
    <m/>
    <m/>
    <m/>
    <m/>
    <m/>
    <m/>
    <m/>
    <m/>
    <m/>
    <s v="Candidatos sin capacitación o habilidades técnicas necesarios"/>
    <m/>
    <m/>
    <m/>
    <m/>
    <m/>
    <m/>
    <m/>
    <m/>
    <m/>
    <m/>
    <m/>
    <m/>
    <m/>
    <m/>
    <m/>
    <m/>
    <s v="Capacitar a los trabajadores actuales para que puedan cumplir funciones que estaban asignadas a esa vacante"/>
    <m/>
    <m/>
    <m/>
    <m/>
    <m/>
    <s v="Aumentar los esfuerzos en el reclutamiento (más divulgación de la vacante, más bolsas de empleo)"/>
    <m/>
    <m/>
    <m/>
    <x v="1"/>
    <x v="0"/>
    <x v="0"/>
    <x v="1"/>
    <x v="0"/>
    <x v="0"/>
    <x v="0"/>
    <x v="1"/>
    <x v="0"/>
    <x v="0"/>
    <x v="0"/>
    <x v="0"/>
    <x v="0"/>
    <m/>
    <m/>
    <m/>
    <s v="Redes sociales de la empresa (Facebook, Twitter, Instagram, etc)"/>
    <m/>
    <m/>
    <s v="Recomendaciones de trabajadores de la empresa u otros actores"/>
    <s v="Contratación de empresas de reclutamiento"/>
    <m/>
    <s v="Avisos en las inmediaciones de la empresa"/>
    <m/>
    <s v="Banco de currículos de la empresa"/>
    <s v="Otra"/>
    <s v="PETICION A MUNICIPALIDAD PARA FECLUTAR PERSONAL DE LA ZONA"/>
    <x v="0"/>
    <x v="0"/>
    <x v="0"/>
    <x v="1"/>
    <x v="0"/>
    <x v="1"/>
    <x v="0"/>
    <x v="0"/>
    <x v="1"/>
    <x v="2"/>
    <s v="Ninguna"/>
    <m/>
    <m/>
    <m/>
    <m/>
    <m/>
    <m/>
    <x v="1"/>
    <m/>
    <m/>
    <x v="1"/>
    <m/>
    <m/>
    <m/>
    <x v="1"/>
    <x v="1"/>
    <x v="1"/>
    <x v="1"/>
    <x v="1"/>
    <x v="1"/>
    <m/>
    <m/>
    <x v="2"/>
    <s v="Poco probable"/>
    <s v="Poco probable"/>
    <s v="Poco probable"/>
    <s v="Probable"/>
    <s v="Probable"/>
    <x v="1"/>
    <m/>
    <m/>
    <m/>
    <m/>
    <m/>
    <m/>
    <m/>
    <m/>
    <m/>
    <m/>
    <m/>
    <m/>
    <m/>
    <m/>
    <m/>
    <m/>
    <m/>
    <m/>
    <m/>
    <m/>
    <m/>
    <m/>
    <m/>
    <m/>
    <m/>
    <m/>
    <m/>
    <m/>
    <m/>
    <m/>
    <m/>
    <m/>
    <m/>
    <m/>
    <m/>
    <x v="0"/>
    <m/>
    <m/>
    <m/>
    <m/>
    <m/>
    <m/>
    <m/>
    <m/>
    <m/>
    <x v="0"/>
    <x v="0"/>
    <x v="0"/>
    <x v="0"/>
    <x v="1"/>
    <x v="1"/>
    <x v="0"/>
    <x v="0"/>
    <m/>
    <x v="0"/>
    <s v="TÉCNICOS EN  ELECTRICIDAD"/>
    <s v="Electricidad"/>
    <s v="OPERARIO DE MAQUINARIA"/>
    <n v="8160"/>
    <s v="TECNICO EN ELECTROMECÁNICA"/>
    <s v="Mecánica"/>
    <s v="OPERARIO DE MAQUINARIA"/>
    <n v="8160"/>
    <s v="CAPACITACION SOBRE MANEJO DE MONTACARGA,"/>
    <s v="Operación y mantenimiento de maquinarias industriales"/>
    <s v="OPERARIO DE MAQUINARIA"/>
    <n v="8160"/>
    <s v="SEGURIDAD INDUSTRIAL"/>
    <s v="Redacción de documentos"/>
    <s v="OPERARIO DE PRODUCCION"/>
    <n v="8160"/>
    <s v="TECNOLOGÍA AVANZADA DE COMUNICACIÓN"/>
    <s v="Herramientas digitales para la gestión y productividad"/>
    <s v="AUXILIAR ADMINISTRATIVA"/>
    <n v="4419"/>
    <s v="ANALISTA POWER BI"/>
    <s v="Microsoft Power BI"/>
    <s v="AUXILIAR ADMINISTRATIVO"/>
    <n v="4419"/>
    <s v="Si"/>
    <s v="Si"/>
    <s v="Si"/>
    <s v="Si"/>
    <s v="Si"/>
    <s v="No"/>
    <x v="1"/>
    <s v="Importante"/>
    <s v="Importante"/>
    <s v="Importante"/>
    <s v="Muy importante"/>
    <s v="Importante"/>
    <s v="Importante"/>
    <s v="Importante"/>
    <s v="Ninguna"/>
    <m/>
    <x v="0"/>
    <x v="2"/>
    <x v="0"/>
    <x v="1"/>
    <x v="0"/>
    <x v="2"/>
    <x v="0"/>
    <x v="0"/>
    <x v="0"/>
    <x v="0"/>
    <x v="0"/>
    <x v="0"/>
    <m/>
    <s v="Gerente / Directivo"/>
    <m/>
    <n v="14"/>
    <n v="28"/>
    <s v="Completo"/>
    <m/>
    <m/>
    <m/>
    <m/>
    <m/>
    <m/>
    <m/>
    <s v="51 y más personas ocupadas"/>
    <s v="51 y más personas ocupadas"/>
    <x v="1"/>
    <s v="Manufactura"/>
    <x v="0"/>
    <x v="0"/>
    <x v="0"/>
    <x v="0"/>
    <x v="0"/>
    <x v="0"/>
    <x v="0"/>
    <x v="1"/>
    <x v="1"/>
    <x v="0"/>
    <x v="1"/>
    <x v="0"/>
    <x v="0"/>
    <x v="0"/>
    <x v="0"/>
    <x v="0"/>
    <x v="0"/>
    <x v="0"/>
    <x v="0"/>
    <x v="1"/>
    <x v="0"/>
    <x v="0"/>
    <x v="0"/>
    <x v="0"/>
    <x v="0"/>
    <x v="1"/>
    <x v="0"/>
    <s v="ELECTRICIDAD Y ELECTRONICA"/>
    <s v="USO Y REPARACIÓN DE MAQUINARIAS, HERRAMIENTAS Y EQUIPOS"/>
    <s v="USO Y REPARACIÓN DE MAQUINARIAS, HERRAMIENTAS Y EQUIPOS"/>
    <s v="SALUD Y SEGURIDAD OCUPACIONAL"/>
    <s v="OTRAS RELACIONADAS A TIC"/>
    <s v="HERRAMIENTAS DE ANÁLISIS DE DATOS"/>
    <s v="ELECTRICIDAD Y ELECTRONICA"/>
    <s v="USO Y REPARACIÓN DE MAQUINARIAS, HERRAMIENTAS Y EQUIPOS"/>
    <s v="USO Y REPARACIÓN DE MAQUINARIAS, HERRAMIENTAS Y EQUIPOS"/>
    <s v="SALUD Y SEGURIDAD OCUPACIONAL"/>
    <s v="TIC"/>
    <s v="TIC"/>
    <n v="2.7037037037037002"/>
    <x v="1"/>
    <x v="2"/>
    <x v="1"/>
    <x v="0"/>
    <x v="0"/>
    <s v="Total"/>
  </r>
  <r>
    <n v="190819"/>
    <x v="0"/>
    <x v="1"/>
    <s v="Limpio"/>
    <n v="45201"/>
    <s v="SERVICIO DE REPARACION MECANICA DE VEHICULOS"/>
    <s v="Comercio"/>
    <s v="Comercio"/>
    <s v="Micro (5 a 10 personas ocupadas)"/>
    <n v="13062024"/>
    <n v="13"/>
    <s v="Junio"/>
    <s v="Año Resultado Final"/>
    <n v="16"/>
    <n v="17"/>
    <n v="13062024"/>
    <n v="13"/>
    <s v="Junio"/>
    <s v="Año Resultado Final"/>
    <n v="1993"/>
    <n v="30"/>
    <x v="1"/>
    <s v="SERVICIO DE REPARACION MECANICA DE VEHICULO"/>
    <s v="Mantenimiento y reparación mecánica de vehículos"/>
    <s v="Único"/>
    <x v="0"/>
    <m/>
    <m/>
    <n v="6"/>
    <n v="6"/>
    <n v="5"/>
    <n v="1"/>
    <n v="41.422018348623844"/>
    <n v="8.2844036697247692"/>
    <n v="0"/>
    <n v="0"/>
    <n v="0"/>
    <n v="8.2844036697247692"/>
    <n v="41.422018348623844"/>
    <n v="0"/>
    <n v="0"/>
    <n v="0"/>
    <n v="0"/>
    <n v="0"/>
    <n v="0"/>
    <n v="0"/>
    <n v="49.706422018348619"/>
    <n v="6"/>
    <n v="0"/>
    <n v="0"/>
    <n v="0"/>
    <n v="1"/>
    <n v="5"/>
    <n v="0"/>
    <n v="0"/>
    <n v="0"/>
    <n v="0"/>
    <n v="0"/>
    <n v="0"/>
    <n v="0"/>
    <n v="6"/>
    <x v="0"/>
    <m/>
    <m/>
    <x v="0"/>
    <s v="Decisión del directorio/propietarios de la empresa"/>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0"/>
    <x v="1"/>
    <x v="0"/>
    <x v="2"/>
    <x v="2"/>
    <x v="0"/>
    <x v="2"/>
    <x v="2"/>
    <s v="Ninguna"/>
    <m/>
    <m/>
    <m/>
    <m/>
    <m/>
    <m/>
    <x v="1"/>
    <s v="Transformación de competencia"/>
    <m/>
    <x v="1"/>
    <m/>
    <m/>
    <m/>
    <x v="0"/>
    <x v="1"/>
    <x v="1"/>
    <x v="0"/>
    <x v="1"/>
    <x v="1"/>
    <m/>
    <m/>
    <x v="2"/>
    <s v="Poco probable"/>
    <s v="Poco probable"/>
    <s v="Probable"/>
    <s v="Poco probable"/>
    <s v="Probable"/>
    <x v="2"/>
    <m/>
    <m/>
    <m/>
    <m/>
    <m/>
    <m/>
    <m/>
    <m/>
    <m/>
    <m/>
    <m/>
    <m/>
    <m/>
    <m/>
    <m/>
    <m/>
    <m/>
    <m/>
    <m/>
    <m/>
    <m/>
    <m/>
    <m/>
    <m/>
    <m/>
    <m/>
    <m/>
    <m/>
    <m/>
    <m/>
    <m/>
    <m/>
    <m/>
    <m/>
    <m/>
    <x v="0"/>
    <m/>
    <m/>
    <m/>
    <m/>
    <m/>
    <m/>
    <m/>
    <m/>
    <m/>
    <x v="1"/>
    <x v="1"/>
    <x v="1"/>
    <x v="1"/>
    <x v="0"/>
    <x v="0"/>
    <x v="0"/>
    <x v="1"/>
    <m/>
    <x v="0"/>
    <s v="BOMBAS DE INYECCION PARA VEHÍCULOS"/>
    <s v="Mecánica del automóvil"/>
    <s v="MECANICO BOMBISTA"/>
    <n v="7231"/>
    <m/>
    <m/>
    <m/>
    <m/>
    <m/>
    <m/>
    <m/>
    <m/>
    <m/>
    <m/>
    <m/>
    <m/>
    <m/>
    <m/>
    <m/>
    <m/>
    <m/>
    <m/>
    <m/>
    <m/>
    <s v="No"/>
    <m/>
    <m/>
    <m/>
    <m/>
    <m/>
    <x v="0"/>
    <s v="Importante"/>
    <s v="Importante"/>
    <s v="Importante"/>
    <s v="Poco importante"/>
    <s v="Importante"/>
    <s v="Importante"/>
    <s v="Importante"/>
    <s v="Ninguna"/>
    <m/>
    <x v="2"/>
    <x v="2"/>
    <x v="0"/>
    <x v="0"/>
    <x v="2"/>
    <x v="2"/>
    <x v="1"/>
    <x v="1"/>
    <x v="1"/>
    <x v="0"/>
    <x v="0"/>
    <x v="0"/>
    <m/>
    <s v="Dueño o propietario"/>
    <m/>
    <n v="17"/>
    <n v="22"/>
    <s v="Completo"/>
    <m/>
    <m/>
    <m/>
    <m/>
    <m/>
    <m/>
    <m/>
    <s v="5 a 10 personas ocupadas"/>
    <s v="5 a 10 personas ocupadas"/>
    <x v="2"/>
    <s v="Comercio"/>
    <x v="0"/>
    <x v="0"/>
    <x v="0"/>
    <x v="0"/>
    <x v="0"/>
    <x v="0"/>
    <x v="0"/>
    <x v="0"/>
    <x v="0"/>
    <x v="0"/>
    <x v="1"/>
    <x v="0"/>
    <x v="0"/>
    <x v="0"/>
    <x v="0"/>
    <x v="0"/>
    <x v="0"/>
    <x v="0"/>
    <x v="0"/>
    <x v="1"/>
    <x v="0"/>
    <x v="1"/>
    <x v="0"/>
    <x v="0"/>
    <x v="1"/>
    <x v="0"/>
    <x v="0"/>
    <s v="ELECTROMECANICA AUTOMOTRIZ"/>
    <m/>
    <m/>
    <m/>
    <m/>
    <m/>
    <s v="AUTOMOTORES"/>
    <m/>
    <m/>
    <m/>
    <m/>
    <m/>
    <n v="8.2844036697247692"/>
    <x v="0"/>
    <x v="0"/>
    <x v="0"/>
    <x v="2"/>
    <x v="0"/>
    <s v="Total"/>
  </r>
  <r>
    <n v="191232"/>
    <x v="0"/>
    <x v="1"/>
    <s v="Limpio"/>
    <n v="14101"/>
    <s v="CONFECCIONES DE UNIFORMES EMPRESARIALES"/>
    <s v="Industria"/>
    <s v="Manufactura"/>
    <s v="Micro (5 a 10 personas ocupadas)"/>
    <n v="14062024"/>
    <n v="14"/>
    <s v="Junio"/>
    <s v="Año Resultado Final"/>
    <n v="11"/>
    <n v="1"/>
    <n v="14062024"/>
    <n v="14"/>
    <s v="Junio"/>
    <s v="Año Resultado Final"/>
    <n v="2004"/>
    <n v="19"/>
    <x v="0"/>
    <s v="CONFECCIÓN DE UNIFORME EMPRESARIALES"/>
    <s v="Confección de prendas de vestir exterior, excepto prendas de cuero y piel"/>
    <s v="Único"/>
    <x v="0"/>
    <m/>
    <m/>
    <n v="8"/>
    <n v="8"/>
    <n v="1"/>
    <n v="7"/>
    <n v="4.7936507936507899"/>
    <n v="33.555555555555529"/>
    <n v="0"/>
    <n v="0"/>
    <n v="4.7936507936507899"/>
    <n v="0"/>
    <n v="19.17460317460316"/>
    <n v="0"/>
    <n v="9.5873015873015799"/>
    <n v="0"/>
    <n v="0"/>
    <n v="4.7936507936507899"/>
    <n v="0"/>
    <n v="0"/>
    <n v="38.34920634920632"/>
    <n v="8"/>
    <n v="0"/>
    <n v="0"/>
    <n v="1"/>
    <n v="0"/>
    <n v="4"/>
    <n v="0"/>
    <n v="2"/>
    <n v="0"/>
    <n v="0"/>
    <n v="1"/>
    <n v="0"/>
    <n v="0"/>
    <n v="8"/>
    <x v="1"/>
    <s v="Decisión del directorio/propietarios de la empresa"/>
    <m/>
    <x v="0"/>
    <s v="Decisión del directorio/propietarios de la empresa"/>
    <m/>
    <x v="0"/>
    <m/>
    <m/>
    <x v="1"/>
    <s v="Decisión del directorio/propietarios de la empresa"/>
    <m/>
    <x v="0"/>
    <m/>
    <m/>
    <x v="1"/>
    <m/>
    <n v="8153"/>
    <s v="COSTURERA DE MAQUINAS INDUSTRIALES( TEXTIL)"/>
    <s v="No"/>
    <s v="Sí"/>
    <s v="Sí"/>
    <n v="2166"/>
    <s v="DISEÑADOR GRAFICO (BORDADOS)"/>
    <s v="Sí"/>
    <s v="No"/>
    <s v="No"/>
    <m/>
    <m/>
    <m/>
    <m/>
    <s v="Candidatos sin capacitación o habilidades técnicas necesarios"/>
    <m/>
    <m/>
    <m/>
    <m/>
    <s v="Falta de postulantes/candidatos"/>
    <m/>
    <m/>
    <m/>
    <m/>
    <m/>
    <m/>
    <m/>
    <m/>
    <m/>
    <m/>
    <m/>
    <m/>
    <m/>
    <m/>
    <m/>
    <m/>
    <m/>
    <m/>
    <m/>
    <s v="Capacitar a los trabajadores actuales para que puedan cumplir funciones que estaban asignadas a esa vacante"/>
    <s v="Reasignar / redefinir los puestos de trabajo existentes"/>
    <m/>
    <m/>
    <m/>
    <m/>
    <m/>
    <m/>
    <m/>
    <m/>
    <x v="0"/>
    <x v="0"/>
    <x v="0"/>
    <x v="0"/>
    <x v="0"/>
    <x v="1"/>
    <x v="0"/>
    <x v="1"/>
    <x v="0"/>
    <x v="0"/>
    <x v="0"/>
    <x v="0"/>
    <x v="0"/>
    <m/>
    <m/>
    <m/>
    <m/>
    <m/>
    <m/>
    <s v="Recomendaciones de trabajadores de la empresa u otros actores"/>
    <m/>
    <m/>
    <s v="Avisos en las inmediaciones de la empresa"/>
    <s v="Contactos personales del empleador"/>
    <s v="Banco de currículos de la empresa"/>
    <m/>
    <m/>
    <x v="0"/>
    <x v="0"/>
    <x v="0"/>
    <x v="0"/>
    <x v="0"/>
    <x v="0"/>
    <x v="0"/>
    <x v="1"/>
    <x v="1"/>
    <x v="1"/>
    <s v="Ninguna"/>
    <m/>
    <m/>
    <m/>
    <m/>
    <s v="Ambos"/>
    <m/>
    <x v="0"/>
    <m/>
    <s v="Ambos"/>
    <x v="1"/>
    <m/>
    <m/>
    <m/>
    <x v="0"/>
    <x v="0"/>
    <x v="1"/>
    <x v="0"/>
    <x v="1"/>
    <x v="1"/>
    <m/>
    <m/>
    <x v="3"/>
    <s v="Muy probable"/>
    <s v="Poco probable"/>
    <s v="Poco probable"/>
    <s v="Probable"/>
    <s v="Muy probable"/>
    <x v="0"/>
    <s v="personal de bordado para maquinas industriales"/>
    <n v="8153"/>
    <n v="2"/>
    <n v="2"/>
    <n v="2"/>
    <n v="2"/>
    <n v="2"/>
    <s v="costurera de maquinas industriales  (remera camiza pantalon)"/>
    <n v="8153"/>
    <n v="3"/>
    <n v="3"/>
    <n v="3"/>
    <n v="3"/>
    <n v="3"/>
    <s v="vendedora de prenda de vestir en puesto fijo (salon)"/>
    <n v="5223"/>
    <n v="1"/>
    <n v="0"/>
    <n v="0"/>
    <n v="0"/>
    <n v="0"/>
    <s v="chofer de vehiculos para delivery"/>
    <n v="8322"/>
    <n v="1"/>
    <n v="0"/>
    <n v="0"/>
    <n v="0"/>
    <n v="0"/>
    <m/>
    <m/>
    <m/>
    <m/>
    <m/>
    <m/>
    <m/>
    <x v="0"/>
    <m/>
    <m/>
    <m/>
    <m/>
    <m/>
    <m/>
    <m/>
    <m/>
    <m/>
    <x v="0"/>
    <x v="0"/>
    <x v="1"/>
    <x v="0"/>
    <x v="0"/>
    <x v="0"/>
    <x v="0"/>
    <x v="0"/>
    <m/>
    <x v="0"/>
    <s v="TECNICAS O MANEJO DE MAQUINAS BORDADORA INDUSTRIALES"/>
    <s v="Corte y confección en industrias"/>
    <s v="BORDADOR"/>
    <n v="8153"/>
    <s v="CORTE Y CONFECCION DE PRENDA DE VESTIR EN MAQUINAS INDUSTRIALES"/>
    <s v="Corte y confección en industrias"/>
    <s v="COSTURERA DE PRENDAS DE VESTIR EN MAQUINAS"/>
    <n v="8153"/>
    <m/>
    <m/>
    <m/>
    <m/>
    <m/>
    <m/>
    <m/>
    <m/>
    <m/>
    <m/>
    <m/>
    <m/>
    <m/>
    <m/>
    <m/>
    <m/>
    <s v="Si"/>
    <s v="No"/>
    <m/>
    <m/>
    <m/>
    <m/>
    <x v="0"/>
    <s v="Muy importante"/>
    <s v="Muy importante"/>
    <s v="Muy importante"/>
    <s v="Muy importante"/>
    <s v="Importante"/>
    <s v="Muy importante"/>
    <s v="Importante"/>
    <s v="Ninguna"/>
    <m/>
    <x v="2"/>
    <x v="2"/>
    <x v="0"/>
    <x v="0"/>
    <x v="0"/>
    <x v="0"/>
    <x v="1"/>
    <x v="0"/>
    <x v="0"/>
    <x v="0"/>
    <x v="0"/>
    <x v="0"/>
    <m/>
    <s v="Administrador/Contador"/>
    <m/>
    <n v="15"/>
    <n v="25"/>
    <s v="Completo"/>
    <m/>
    <m/>
    <m/>
    <m/>
    <m/>
    <m/>
    <m/>
    <s v="5 a 10 personas ocupadas"/>
    <s v="5 a 10 personas ocupadas"/>
    <x v="1"/>
    <s v="Manufactura"/>
    <x v="0"/>
    <x v="1"/>
    <x v="0"/>
    <x v="0"/>
    <x v="0"/>
    <x v="0"/>
    <x v="0"/>
    <x v="1"/>
    <x v="0"/>
    <x v="0"/>
    <x v="1"/>
    <x v="0"/>
    <x v="0"/>
    <x v="1"/>
    <x v="0"/>
    <x v="0"/>
    <x v="1"/>
    <x v="0"/>
    <x v="0"/>
    <x v="1"/>
    <x v="0"/>
    <x v="1"/>
    <x v="0"/>
    <x v="0"/>
    <x v="0"/>
    <x v="1"/>
    <x v="0"/>
    <s v="TEXTIL Y CONFECCIÓN"/>
    <s v="TEXTIL Y CONFECCIÓN"/>
    <m/>
    <m/>
    <m/>
    <m/>
    <s v="TEXTIL Y CONFECCIÓN"/>
    <s v="TEXTIL Y CONFECCIÓN"/>
    <m/>
    <m/>
    <m/>
    <m/>
    <n v="4.7936507936507899"/>
    <x v="2"/>
    <x v="2"/>
    <x v="0"/>
    <x v="0"/>
    <x v="0"/>
    <s v="Total"/>
  </r>
  <r>
    <n v="191977"/>
    <x v="0"/>
    <x v="1"/>
    <s v="Limpio"/>
    <n v="64190"/>
    <s v="SERVICIO DE AHORRO Y CREDITO"/>
    <s v="Servicio"/>
    <s v="Intermediación financiera"/>
    <s v="Pequeñas (11 a 30 personas ocupadas)"/>
    <n v="10072024"/>
    <n v="10"/>
    <s v="Julio"/>
    <s v="Año Resultado Final"/>
    <n v="11"/>
    <n v="56"/>
    <n v="22072024"/>
    <n v="22"/>
    <s v="Julio"/>
    <s v="Año Resultado Final"/>
    <n v="1990"/>
    <n v="33"/>
    <x v="1"/>
    <s v="SERVICIO DE AHORROS Y CREDITOS"/>
    <s v="Otros tipos de intermediación monetaria"/>
    <s v="Único"/>
    <x v="0"/>
    <m/>
    <m/>
    <n v="15"/>
    <n v="15"/>
    <n v="4"/>
    <n v="11"/>
    <n v="19.322580645161281"/>
    <n v="53.137096774193523"/>
    <n v="0"/>
    <n v="0"/>
    <n v="0"/>
    <n v="0"/>
    <n v="19.322580645161281"/>
    <n v="0"/>
    <n v="0"/>
    <n v="0"/>
    <n v="38.645161290322562"/>
    <n v="9.6612903225806406"/>
    <n v="4.8306451612903203"/>
    <n v="0"/>
    <n v="72.459677419354804"/>
    <n v="15"/>
    <n v="0"/>
    <n v="0"/>
    <n v="0"/>
    <n v="0"/>
    <n v="4"/>
    <n v="0"/>
    <n v="0"/>
    <n v="0"/>
    <n v="8"/>
    <n v="2"/>
    <n v="1"/>
    <n v="0"/>
    <n v="15"/>
    <x v="1"/>
    <s v="Decisión del directorio/propietarios de la empresa"/>
    <m/>
    <x v="0"/>
    <s v="Decisión del directorio/propietarios de la empresa"/>
    <m/>
    <x v="0"/>
    <m/>
    <m/>
    <x v="0"/>
    <m/>
    <m/>
    <x v="0"/>
    <m/>
    <m/>
    <x v="0"/>
    <m/>
    <m/>
    <m/>
    <m/>
    <m/>
    <m/>
    <m/>
    <m/>
    <m/>
    <m/>
    <m/>
    <m/>
    <m/>
    <m/>
    <m/>
    <m/>
    <m/>
    <m/>
    <m/>
    <m/>
    <m/>
    <m/>
    <m/>
    <m/>
    <m/>
    <m/>
    <m/>
    <m/>
    <m/>
    <m/>
    <m/>
    <m/>
    <m/>
    <m/>
    <m/>
    <m/>
    <m/>
    <m/>
    <m/>
    <m/>
    <m/>
    <m/>
    <m/>
    <m/>
    <m/>
    <m/>
    <m/>
    <m/>
    <m/>
    <m/>
    <x v="0"/>
    <x v="0"/>
    <x v="0"/>
    <x v="0"/>
    <x v="1"/>
    <x v="0"/>
    <x v="0"/>
    <x v="1"/>
    <x v="1"/>
    <x v="0"/>
    <x v="1"/>
    <x v="0"/>
    <x v="0"/>
    <m/>
    <m/>
    <m/>
    <m/>
    <m/>
    <m/>
    <s v="Recomendaciones de trabajadores de la empresa u otros actores"/>
    <m/>
    <m/>
    <m/>
    <s v="Contactos personales del empleador"/>
    <s v="Banco de currículos de la empresa"/>
    <m/>
    <m/>
    <x v="0"/>
    <x v="0"/>
    <x v="0"/>
    <x v="1"/>
    <x v="0"/>
    <x v="1"/>
    <x v="0"/>
    <x v="2"/>
    <x v="1"/>
    <x v="1"/>
    <s v="Ninguna"/>
    <m/>
    <m/>
    <m/>
    <m/>
    <m/>
    <m/>
    <x v="1"/>
    <m/>
    <m/>
    <x v="1"/>
    <m/>
    <m/>
    <m/>
    <x v="1"/>
    <x v="1"/>
    <x v="1"/>
    <x v="1"/>
    <x v="1"/>
    <x v="1"/>
    <m/>
    <m/>
    <x v="0"/>
    <s v="Muy probable"/>
    <s v="Poco probable"/>
    <s v="Poco probable"/>
    <s v="Probable"/>
    <s v="Probable"/>
    <x v="0"/>
    <s v="atencion al cliente"/>
    <n v="4226"/>
    <n v="1"/>
    <n v="0"/>
    <n v="0"/>
    <n v="0"/>
    <n v="0"/>
    <s v="oficial de credito"/>
    <n v="3312"/>
    <n v="1"/>
    <n v="1"/>
    <n v="0"/>
    <n v="0"/>
    <n v="0"/>
    <s v="AUXILIAR CONTABLE"/>
    <n v="4311"/>
    <n v="1"/>
    <n v="1"/>
    <n v="0"/>
    <n v="0"/>
    <n v="0"/>
    <m/>
    <m/>
    <m/>
    <m/>
    <m/>
    <m/>
    <m/>
    <m/>
    <m/>
    <m/>
    <m/>
    <m/>
    <m/>
    <m/>
    <x v="0"/>
    <m/>
    <m/>
    <m/>
    <m/>
    <m/>
    <m/>
    <m/>
    <m/>
    <m/>
    <x v="0"/>
    <x v="1"/>
    <x v="0"/>
    <x v="0"/>
    <x v="1"/>
    <x v="1"/>
    <x v="0"/>
    <x v="0"/>
    <m/>
    <x v="0"/>
    <s v="MANEJO DE EXCEL"/>
    <s v="Microsoft Excel básico y avanzado"/>
    <s v="CAJERA"/>
    <n v="4211"/>
    <s v="ATENCION ADECUADA A LOS USUARIOS"/>
    <s v="Técnicas de recepción y atención al cliente"/>
    <s v="ATENCION AL CLIENTE"/>
    <n v="4226"/>
    <m/>
    <m/>
    <m/>
    <m/>
    <m/>
    <m/>
    <m/>
    <m/>
    <m/>
    <m/>
    <m/>
    <m/>
    <m/>
    <m/>
    <m/>
    <m/>
    <s v="Si"/>
    <s v="No"/>
    <m/>
    <m/>
    <m/>
    <m/>
    <x v="3"/>
    <s v="Muy importante"/>
    <s v="Muy importante"/>
    <s v="Muy importante"/>
    <s v="Muy importante"/>
    <s v="Muy importante"/>
    <s v="Muy importante"/>
    <s v="Muy importante"/>
    <s v="Ninguna"/>
    <m/>
    <x v="2"/>
    <x v="2"/>
    <x v="0"/>
    <x v="1"/>
    <x v="0"/>
    <x v="0"/>
    <x v="0"/>
    <x v="0"/>
    <x v="0"/>
    <x v="0"/>
    <x v="0"/>
    <x v="0"/>
    <m/>
    <s v="Administrador/Contador"/>
    <m/>
    <n v="14"/>
    <n v="40"/>
    <s v="Completo"/>
    <m/>
    <m/>
    <m/>
    <m/>
    <m/>
    <m/>
    <m/>
    <s v="11 a 30 personas ocupadas"/>
    <s v="11 a 30 personas ocupadas"/>
    <x v="0"/>
    <s v="Intermediación financiera"/>
    <x v="0"/>
    <x v="0"/>
    <x v="0"/>
    <x v="0"/>
    <x v="0"/>
    <x v="0"/>
    <x v="0"/>
    <x v="0"/>
    <x v="0"/>
    <x v="0"/>
    <x v="1"/>
    <x v="1"/>
    <x v="1"/>
    <x v="0"/>
    <x v="0"/>
    <x v="0"/>
    <x v="0"/>
    <x v="0"/>
    <x v="0"/>
    <x v="1"/>
    <x v="0"/>
    <x v="0"/>
    <x v="0"/>
    <x v="0"/>
    <x v="0"/>
    <x v="0"/>
    <x v="0"/>
    <s v="OFIMATICA"/>
    <s v="ATENCIÓN AL CLIENTE, RECEPCIÓN"/>
    <m/>
    <m/>
    <m/>
    <m/>
    <s v="TIC"/>
    <s v="ADMINISTRACIÓN Y GESTIÓN"/>
    <m/>
    <m/>
    <m/>
    <m/>
    <n v="4.8306451612903203"/>
    <x v="0"/>
    <x v="0"/>
    <x v="1"/>
    <x v="0"/>
    <x v="0"/>
    <s v="Total"/>
  </r>
  <r>
    <n v="193165"/>
    <x v="0"/>
    <x v="1"/>
    <s v="Limpio"/>
    <n v="36000"/>
    <s v="DISTRIBUCION DE AGUA POTABLE"/>
    <s v="Servicio"/>
    <s v="Suministro de agua"/>
    <s v="Micro (5 a 10 personas ocupadas)"/>
    <n v="14062024"/>
    <n v="14"/>
    <s v="Junio"/>
    <s v="Año Resultado Final"/>
    <n v="13"/>
    <n v="44"/>
    <n v="14062024"/>
    <n v="14"/>
    <s v="Junio"/>
    <s v="Año Resultado Final"/>
    <n v="1998"/>
    <n v="25"/>
    <x v="2"/>
    <s v="DISTRIBUCIÓN DE AGUA POTABLE"/>
    <s v="Captación, tratamiento y suministro de agua"/>
    <s v="Único"/>
    <x v="0"/>
    <m/>
    <m/>
    <n v="5"/>
    <n v="5"/>
    <n v="4"/>
    <n v="1"/>
    <n v="13.57837837837836"/>
    <n v="3.3945945945945901"/>
    <n v="0"/>
    <n v="0"/>
    <n v="0"/>
    <n v="0"/>
    <n v="3.3945945945945901"/>
    <n v="10.18378378378377"/>
    <n v="0"/>
    <n v="0"/>
    <n v="0"/>
    <n v="3.3945945945945901"/>
    <n v="0"/>
    <n v="0"/>
    <n v="16.972972972972951"/>
    <n v="5"/>
    <n v="0"/>
    <n v="0"/>
    <n v="0"/>
    <n v="0"/>
    <n v="1"/>
    <n v="3"/>
    <n v="0"/>
    <n v="0"/>
    <n v="0"/>
    <n v="1"/>
    <n v="0"/>
    <n v="0"/>
    <n v="5"/>
    <x v="0"/>
    <m/>
    <m/>
    <x v="1"/>
    <m/>
    <m/>
    <x v="1"/>
    <s v="Decisión del directorio/propietarios de la empresa"/>
    <m/>
    <x v="0"/>
    <m/>
    <m/>
    <x v="0"/>
    <m/>
    <m/>
    <x v="0"/>
    <m/>
    <m/>
    <m/>
    <m/>
    <m/>
    <m/>
    <m/>
    <m/>
    <m/>
    <m/>
    <m/>
    <m/>
    <m/>
    <m/>
    <m/>
    <m/>
    <m/>
    <m/>
    <m/>
    <m/>
    <m/>
    <m/>
    <m/>
    <m/>
    <m/>
    <m/>
    <m/>
    <m/>
    <m/>
    <m/>
    <m/>
    <m/>
    <m/>
    <m/>
    <m/>
    <m/>
    <m/>
    <m/>
    <m/>
    <m/>
    <m/>
    <m/>
    <m/>
    <m/>
    <m/>
    <m/>
    <m/>
    <m/>
    <m/>
    <m/>
    <x v="0"/>
    <x v="0"/>
    <x v="0"/>
    <x v="0"/>
    <x v="0"/>
    <x v="0"/>
    <x v="0"/>
    <x v="1"/>
    <x v="1"/>
    <x v="0"/>
    <x v="1"/>
    <x v="0"/>
    <x v="0"/>
    <m/>
    <m/>
    <m/>
    <m/>
    <m/>
    <m/>
    <s v="Recomendaciones de trabajadores de la empresa u otros actores"/>
    <m/>
    <m/>
    <m/>
    <s v="Contactos personales del empleador"/>
    <m/>
    <m/>
    <m/>
    <x v="0"/>
    <x v="0"/>
    <x v="0"/>
    <x v="1"/>
    <x v="0"/>
    <x v="0"/>
    <x v="0"/>
    <x v="0"/>
    <x v="1"/>
    <x v="1"/>
    <s v="Ninguna"/>
    <m/>
    <m/>
    <m/>
    <m/>
    <m/>
    <m/>
    <x v="3"/>
    <m/>
    <m/>
    <x v="1"/>
    <m/>
    <m/>
    <m/>
    <x v="0"/>
    <x v="1"/>
    <x v="0"/>
    <x v="1"/>
    <x v="1"/>
    <x v="1"/>
    <m/>
    <m/>
    <x v="0"/>
    <s v="Poco probable"/>
    <s v="Poco probable"/>
    <s v="Probable"/>
    <s v="Probable"/>
    <s v="Muy probable"/>
    <x v="0"/>
    <s v="ATENCIÓN al cliente"/>
    <n v="4226"/>
    <n v="1"/>
    <n v="0"/>
    <n v="0"/>
    <n v="0"/>
    <n v="0"/>
    <s v="Cobrador en moto"/>
    <n v="4214"/>
    <n v="1"/>
    <n v="0"/>
    <n v="0"/>
    <n v="0"/>
    <n v="0"/>
    <m/>
    <m/>
    <m/>
    <m/>
    <m/>
    <m/>
    <m/>
    <m/>
    <m/>
    <m/>
    <m/>
    <m/>
    <m/>
    <m/>
    <m/>
    <m/>
    <m/>
    <m/>
    <m/>
    <m/>
    <m/>
    <x v="0"/>
    <m/>
    <m/>
    <m/>
    <m/>
    <m/>
    <m/>
    <m/>
    <m/>
    <m/>
    <x v="1"/>
    <x v="0"/>
    <x v="1"/>
    <x v="1"/>
    <x v="0"/>
    <x v="0"/>
    <x v="0"/>
    <x v="0"/>
    <m/>
    <x v="0"/>
    <s v="ATENCIÓN AL CLIENTE"/>
    <s v="Técnicas de recepción y atención al cliente"/>
    <s v="RECEPCIONISTA"/>
    <n v="4226"/>
    <m/>
    <m/>
    <m/>
    <m/>
    <m/>
    <m/>
    <m/>
    <m/>
    <m/>
    <m/>
    <m/>
    <m/>
    <m/>
    <m/>
    <m/>
    <m/>
    <m/>
    <m/>
    <m/>
    <m/>
    <s v="No"/>
    <m/>
    <m/>
    <m/>
    <m/>
    <m/>
    <x v="1"/>
    <s v="Importante"/>
    <s v="Muy importante"/>
    <s v="Importante"/>
    <s v="Muy importante"/>
    <s v="Importante"/>
    <s v="Importante"/>
    <s v="Muy importante"/>
    <s v="Ninguna"/>
    <m/>
    <x v="2"/>
    <x v="1"/>
    <x v="0"/>
    <x v="0"/>
    <x v="2"/>
    <x v="0"/>
    <x v="0"/>
    <x v="0"/>
    <x v="0"/>
    <x v="0"/>
    <x v="0"/>
    <x v="0"/>
    <m/>
    <s v="Jefe / Encargado (no propietario)"/>
    <m/>
    <n v="18"/>
    <n v="24"/>
    <s v="Completo"/>
    <m/>
    <m/>
    <m/>
    <m/>
    <m/>
    <m/>
    <s v="NINGUNA"/>
    <s v="5 a 10 personas ocupadas"/>
    <s v="5 a 10 personas ocupadas"/>
    <x v="0"/>
    <s v="Suministro de agua"/>
    <x v="0"/>
    <x v="0"/>
    <x v="0"/>
    <x v="0"/>
    <x v="0"/>
    <x v="0"/>
    <x v="0"/>
    <x v="0"/>
    <x v="0"/>
    <x v="0"/>
    <x v="1"/>
    <x v="0"/>
    <x v="1"/>
    <x v="0"/>
    <x v="0"/>
    <x v="0"/>
    <x v="0"/>
    <x v="0"/>
    <x v="0"/>
    <x v="1"/>
    <x v="0"/>
    <x v="0"/>
    <x v="0"/>
    <x v="0"/>
    <x v="0"/>
    <x v="0"/>
    <x v="0"/>
    <s v="ATENCIÓN AL CLIENTE, RECEPCIÓN"/>
    <m/>
    <m/>
    <m/>
    <m/>
    <m/>
    <s v="ADMINISTRACIÓN Y GESTIÓN"/>
    <m/>
    <m/>
    <m/>
    <m/>
    <m/>
    <n v="3.3945945945945901"/>
    <x v="0"/>
    <x v="0"/>
    <x v="0"/>
    <x v="0"/>
    <x v="0"/>
    <s v="Total"/>
  </r>
  <r>
    <n v="193359"/>
    <x v="0"/>
    <x v="1"/>
    <s v="Limpio"/>
    <n v="25110"/>
    <s v="FABRICACION DE ESTRUCTURAS METALICAS PARA LA CONSTRUCCION"/>
    <s v="Industria"/>
    <s v="Manufactura"/>
    <s v="Pequeñas (11 a 30 personas ocupadas)"/>
    <n v="14062024"/>
    <n v="14"/>
    <s v="Junio"/>
    <s v="Año Resultado Final"/>
    <n v="10"/>
    <n v="18"/>
    <n v="31072024"/>
    <n v="31"/>
    <s v="Julio"/>
    <s v="Año Resultado Final"/>
    <n v="2006"/>
    <n v="17"/>
    <x v="0"/>
    <s v="FABRICACIÓN DE PRODUCTOS METÁLICOS PARA USO ESTRUCTURAL Y TRABAJO EN ACEROS INOXIDABLES"/>
    <s v="Fabricación de productos metálicos para uso estructural"/>
    <s v="Único"/>
    <x v="0"/>
    <m/>
    <m/>
    <n v="35"/>
    <n v="35"/>
    <n v="32"/>
    <n v="3"/>
    <n v="113.06666666666656"/>
    <n v="10.599999999999991"/>
    <n v="0"/>
    <n v="0"/>
    <n v="3.5333333333333301"/>
    <n v="0"/>
    <n v="70.6666666666666"/>
    <n v="35.3333333333333"/>
    <n v="0"/>
    <n v="0"/>
    <n v="0"/>
    <n v="14.13333333333332"/>
    <n v="0"/>
    <n v="0"/>
    <n v="123.66666666666656"/>
    <n v="35"/>
    <n v="0"/>
    <n v="0"/>
    <n v="1"/>
    <n v="0"/>
    <n v="20"/>
    <n v="10"/>
    <n v="0"/>
    <n v="0"/>
    <n v="0"/>
    <n v="4"/>
    <n v="0"/>
    <n v="0"/>
    <n v="35"/>
    <x v="1"/>
    <s v="Decisión del directorio/propietarios de la empresa"/>
    <m/>
    <x v="0"/>
    <s v="Convenio con organizaciones públicas"/>
    <m/>
    <x v="0"/>
    <m/>
    <m/>
    <x v="0"/>
    <m/>
    <m/>
    <x v="0"/>
    <m/>
    <m/>
    <x v="1"/>
    <m/>
    <n v="7223"/>
    <s v="TORNERO MECÁNICO"/>
    <s v="Sí"/>
    <s v="Sí"/>
    <s v="Sí"/>
    <n v="8122"/>
    <s v="CORTADOR Y PLEGADOR CHAPA"/>
    <s v="Sí"/>
    <s v="No"/>
    <s v="Sí"/>
    <n v="7212"/>
    <s v="SOLDADOR DE TIGMIG"/>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m/>
    <m/>
    <m/>
    <m/>
    <m/>
    <m/>
    <m/>
    <m/>
    <m/>
    <s v="Capacitar a los trabajadores actuales para que puedan cumplir funciones que estaban asignadas a esa vacante"/>
    <s v="Reasignar / redefinir los puestos de trabajo existentes"/>
    <s v="Utilizar tecnología o maquinaria para sustituir el trabajo de la vacante"/>
    <s v="Externalizar el trabajo por fuera de la empresa (outsourcing)"/>
    <m/>
    <m/>
    <m/>
    <m/>
    <m/>
    <m/>
    <x v="0"/>
    <x v="0"/>
    <x v="0"/>
    <x v="1"/>
    <x v="1"/>
    <x v="1"/>
    <x v="1"/>
    <x v="0"/>
    <x v="0"/>
    <x v="0"/>
    <x v="1"/>
    <x v="1"/>
    <x v="0"/>
    <m/>
    <m/>
    <m/>
    <m/>
    <m/>
    <m/>
    <s v="Recomendaciones de trabajadores de la empresa u otros actores"/>
    <m/>
    <m/>
    <m/>
    <s v="Contactos personales del empleador"/>
    <s v="Banco de currículos de la empresa"/>
    <m/>
    <m/>
    <x v="0"/>
    <x v="0"/>
    <x v="0"/>
    <x v="0"/>
    <x v="0"/>
    <x v="1"/>
    <x v="0"/>
    <x v="1"/>
    <x v="1"/>
    <x v="2"/>
    <s v="Ninguna"/>
    <m/>
    <m/>
    <m/>
    <m/>
    <s v="Ambos"/>
    <m/>
    <x v="1"/>
    <m/>
    <s v="Nuevas contrataciones"/>
    <x v="1"/>
    <m/>
    <m/>
    <m/>
    <x v="0"/>
    <x v="0"/>
    <x v="0"/>
    <x v="0"/>
    <x v="0"/>
    <x v="0"/>
    <m/>
    <m/>
    <x v="3"/>
    <s v="Probable"/>
    <s v="Poco probable"/>
    <s v="Probable"/>
    <s v="Probable"/>
    <s v="Probable"/>
    <x v="0"/>
    <s v="PROYECTISTA"/>
    <n v="2141"/>
    <n v="2"/>
    <n v="0"/>
    <n v="0"/>
    <n v="0"/>
    <n v="0"/>
    <s v="Soldador"/>
    <n v="7212"/>
    <n v="5"/>
    <n v="7"/>
    <n v="10"/>
    <n v="0"/>
    <n v="0"/>
    <s v="INGENIERO INDUSTRIAL"/>
    <n v="2141"/>
    <n v="1"/>
    <n v="0"/>
    <n v="0"/>
    <n v="0"/>
    <n v="0"/>
    <m/>
    <m/>
    <m/>
    <m/>
    <m/>
    <m/>
    <m/>
    <m/>
    <m/>
    <m/>
    <m/>
    <m/>
    <m/>
    <m/>
    <x v="0"/>
    <m/>
    <m/>
    <m/>
    <m/>
    <m/>
    <m/>
    <m/>
    <m/>
    <m/>
    <x v="1"/>
    <x v="0"/>
    <x v="0"/>
    <x v="0"/>
    <x v="1"/>
    <x v="1"/>
    <x v="0"/>
    <x v="0"/>
    <m/>
    <x v="0"/>
    <s v="SEGURIDAD INDUSTRIAL"/>
    <s v="Seguridad industrial y salud ocupacional"/>
    <s v="PLEGADOR"/>
    <n v="8122"/>
    <s v="DISEÑO ASISTIDO POR COMPUTADORA"/>
    <s v="Herramientas digitales para la gestión y productividad"/>
    <s v="PROYECTISTA (ING CIVIL)"/>
    <n v="2142"/>
    <m/>
    <m/>
    <m/>
    <m/>
    <m/>
    <m/>
    <m/>
    <m/>
    <m/>
    <m/>
    <m/>
    <m/>
    <m/>
    <m/>
    <m/>
    <m/>
    <s v="Si"/>
    <s v="No"/>
    <m/>
    <m/>
    <m/>
    <m/>
    <x v="1"/>
    <s v="Muy importante"/>
    <s v="Muy importante"/>
    <s v="Importante"/>
    <s v="Importante"/>
    <s v="Importante"/>
    <s v="Importante"/>
    <s v="Importante"/>
    <s v="Ninguna"/>
    <m/>
    <x v="2"/>
    <x v="2"/>
    <x v="0"/>
    <x v="1"/>
    <x v="0"/>
    <x v="2"/>
    <x v="0"/>
    <x v="0"/>
    <x v="0"/>
    <x v="0"/>
    <x v="0"/>
    <x v="0"/>
    <m/>
    <s v="Administrador/Contador"/>
    <m/>
    <n v="9"/>
    <n v="10"/>
    <s v="Completo"/>
    <m/>
    <m/>
    <m/>
    <m/>
    <m/>
    <m/>
    <s v="NINGUNA"/>
    <s v="31 a 50 personas ocupadas"/>
    <s v="31 a 50 personas ocupadas"/>
    <x v="1"/>
    <s v="Manufactura"/>
    <x v="0"/>
    <x v="0"/>
    <x v="0"/>
    <x v="0"/>
    <x v="0"/>
    <x v="0"/>
    <x v="1"/>
    <x v="1"/>
    <x v="0"/>
    <x v="0"/>
    <x v="0"/>
    <x v="0"/>
    <x v="0"/>
    <x v="0"/>
    <x v="0"/>
    <x v="1"/>
    <x v="0"/>
    <x v="0"/>
    <x v="0"/>
    <x v="0"/>
    <x v="0"/>
    <x v="1"/>
    <x v="0"/>
    <x v="0"/>
    <x v="0"/>
    <x v="1"/>
    <x v="0"/>
    <s v="SALUD Y SEGURIDAD OCUPACIONAL"/>
    <s v="USO DE SISTEMAS Y SOFTWARE ESPECIALIZADOS"/>
    <m/>
    <m/>
    <m/>
    <m/>
    <s v="SALUD Y SEGURIDAD OCUPACIONAL"/>
    <s v="TIC"/>
    <m/>
    <m/>
    <m/>
    <m/>
    <n v="3.5333333333333301"/>
    <x v="1"/>
    <x v="2"/>
    <x v="0"/>
    <x v="0"/>
    <x v="0"/>
    <s v="Total"/>
  </r>
  <r>
    <n v="193453"/>
    <x v="0"/>
    <x v="1"/>
    <s v="Limpio"/>
    <n v="37000"/>
    <s v="SERVICIO DE DESAGUE DE POZO CIEGO"/>
    <s v="Servicio"/>
    <s v="Suministro de agua"/>
    <s v="Pequeñas (11 a 30 personas ocupadas)"/>
    <n v="14062024"/>
    <n v="14"/>
    <s v="Junio"/>
    <s v="Año Resultado Final"/>
    <n v="11"/>
    <n v="5"/>
    <n v="14062024"/>
    <n v="14"/>
    <s v="Junio"/>
    <s v="Año Resultado Final"/>
    <n v="1982"/>
    <n v="41"/>
    <x v="1"/>
    <s v="DESAGUE DE POZOS CIEGOS"/>
    <s v="Alcantarillado"/>
    <s v="Único"/>
    <x v="0"/>
    <m/>
    <m/>
    <n v="25"/>
    <n v="25"/>
    <n v="17"/>
    <n v="8"/>
    <n v="82.120967741935445"/>
    <n v="38.645161290322562"/>
    <n v="0"/>
    <n v="0"/>
    <n v="0"/>
    <n v="0"/>
    <n v="72.459677419354804"/>
    <n v="0"/>
    <n v="0"/>
    <n v="0"/>
    <n v="28.983870967741922"/>
    <n v="14.491935483870961"/>
    <n v="4.8306451612903203"/>
    <n v="0"/>
    <n v="120.76612903225801"/>
    <n v="25"/>
    <n v="0"/>
    <n v="0"/>
    <n v="0"/>
    <n v="0"/>
    <n v="15"/>
    <n v="0"/>
    <n v="0"/>
    <n v="0"/>
    <n v="6"/>
    <n v="3"/>
    <n v="1"/>
    <n v="0"/>
    <n v="25"/>
    <x v="0"/>
    <m/>
    <m/>
    <x v="0"/>
    <s v="Decisión del directorio/propietarios de la empresa"/>
    <m/>
    <x v="0"/>
    <m/>
    <m/>
    <x v="0"/>
    <m/>
    <m/>
    <x v="0"/>
    <m/>
    <m/>
    <x v="1"/>
    <m/>
    <n v="8332"/>
    <s v="CHOFER DE CAMION"/>
    <s v="Sí"/>
    <s v="No"/>
    <s v="Sí"/>
    <n v="9333"/>
    <s v="AYUDANTE DE CHOFER DE CAMION"/>
    <s v="Sí"/>
    <s v="No"/>
    <s v="No"/>
    <m/>
    <m/>
    <m/>
    <m/>
    <m/>
    <m/>
    <m/>
    <m/>
    <m/>
    <m/>
    <m/>
    <m/>
    <m/>
    <m/>
    <m/>
    <m/>
    <m/>
    <m/>
    <m/>
    <m/>
    <m/>
    <m/>
    <m/>
    <m/>
    <m/>
    <m/>
    <m/>
    <m/>
    <m/>
    <m/>
    <m/>
    <m/>
    <m/>
    <m/>
    <m/>
    <m/>
    <m/>
    <m/>
    <m/>
    <x v="1"/>
    <x v="0"/>
    <x v="0"/>
    <x v="0"/>
    <x v="0"/>
    <x v="0"/>
    <x v="0"/>
    <x v="1"/>
    <x v="1"/>
    <x v="0"/>
    <x v="0"/>
    <x v="0"/>
    <x v="0"/>
    <m/>
    <m/>
    <m/>
    <s v="Redes sociales de la empresa (Facebook, Twitter, Instagram, etc)"/>
    <m/>
    <m/>
    <m/>
    <m/>
    <m/>
    <m/>
    <m/>
    <m/>
    <m/>
    <m/>
    <x v="0"/>
    <x v="0"/>
    <x v="0"/>
    <x v="1"/>
    <x v="0"/>
    <x v="0"/>
    <x v="0"/>
    <x v="1"/>
    <x v="0"/>
    <x v="2"/>
    <s v="Ninguna"/>
    <m/>
    <m/>
    <m/>
    <m/>
    <m/>
    <m/>
    <x v="2"/>
    <m/>
    <s v="Ambos"/>
    <x v="2"/>
    <m/>
    <m/>
    <m/>
    <x v="0"/>
    <x v="0"/>
    <x v="0"/>
    <x v="0"/>
    <x v="0"/>
    <x v="0"/>
    <m/>
    <m/>
    <x v="2"/>
    <s v="Muy probable"/>
    <s v="Poco probable"/>
    <s v="Poco probable"/>
    <s v="Muy probable"/>
    <s v="Probable"/>
    <x v="0"/>
    <s v="CHOFER DE CAMION PARA CISTERNA"/>
    <n v="8332"/>
    <n v="4"/>
    <n v="2"/>
    <n v="2"/>
    <n v="2"/>
    <n v="2"/>
    <s v="AYUDANTE DE CHOFER PARA CISTERNA"/>
    <n v="9333"/>
    <n v="4"/>
    <n v="2"/>
    <n v="2"/>
    <n v="2"/>
    <n v="2"/>
    <s v="ayudante contador administrativo"/>
    <n v="4311"/>
    <n v="4"/>
    <n v="2"/>
    <n v="2"/>
    <n v="2"/>
    <n v="2"/>
    <m/>
    <m/>
    <m/>
    <m/>
    <m/>
    <m/>
    <m/>
    <m/>
    <m/>
    <m/>
    <m/>
    <m/>
    <m/>
    <m/>
    <x v="0"/>
    <m/>
    <m/>
    <m/>
    <m/>
    <m/>
    <m/>
    <m/>
    <m/>
    <m/>
    <x v="0"/>
    <x v="0"/>
    <x v="0"/>
    <x v="0"/>
    <x v="1"/>
    <x v="1"/>
    <x v="0"/>
    <x v="0"/>
    <m/>
    <x v="0"/>
    <s v="REPARACION DE BOMBA DE AGUA PARA CAMION SISTERNA"/>
    <s v="Mecánica"/>
    <s v="TECNICO EN REPARACION DE BOMBA DE AGUA"/>
    <n v="7233"/>
    <s v="CONOCIMIENTOS DE CAMBIO DE ACEITE Y DIRECCION PARA CAMION CISTERNA"/>
    <s v="Mecánica del automóvil"/>
    <s v="CHOFER PARA CAMION CISTERNA"/>
    <n v="8332"/>
    <m/>
    <m/>
    <m/>
    <m/>
    <m/>
    <m/>
    <m/>
    <m/>
    <m/>
    <m/>
    <m/>
    <m/>
    <m/>
    <m/>
    <m/>
    <m/>
    <s v="Si"/>
    <s v="No"/>
    <m/>
    <m/>
    <m/>
    <m/>
    <x v="0"/>
    <s v="Muy importante"/>
    <s v="Muy importante"/>
    <s v="Muy importante"/>
    <s v="Importante"/>
    <s v="Importante"/>
    <s v="Muy importante"/>
    <s v="Muy importante"/>
    <s v="Ninguna"/>
    <m/>
    <x v="0"/>
    <x v="1"/>
    <x v="0"/>
    <x v="0"/>
    <x v="1"/>
    <x v="0"/>
    <x v="0"/>
    <x v="0"/>
    <x v="0"/>
    <x v="0"/>
    <x v="0"/>
    <x v="0"/>
    <m/>
    <s v="Administrador/Contador"/>
    <m/>
    <n v="15"/>
    <n v="31"/>
    <s v="Completo"/>
    <m/>
    <m/>
    <m/>
    <m/>
    <m/>
    <m/>
    <m/>
    <s v="11 a 30 personas ocupadas"/>
    <s v="11 a 30 personas ocupadas"/>
    <x v="0"/>
    <s v="Suministro de agua"/>
    <x v="0"/>
    <x v="0"/>
    <x v="0"/>
    <x v="0"/>
    <x v="0"/>
    <x v="0"/>
    <x v="0"/>
    <x v="1"/>
    <x v="1"/>
    <x v="0"/>
    <x v="1"/>
    <x v="0"/>
    <x v="1"/>
    <x v="0"/>
    <x v="0"/>
    <x v="0"/>
    <x v="1"/>
    <x v="1"/>
    <x v="0"/>
    <x v="1"/>
    <x v="0"/>
    <x v="1"/>
    <x v="0"/>
    <x v="0"/>
    <x v="1"/>
    <x v="1"/>
    <x v="0"/>
    <s v="MECANICA AUTOTRIZ"/>
    <s v="MECANICA AUTOTRIZ"/>
    <m/>
    <m/>
    <m/>
    <m/>
    <s v="AUTOMOTORES"/>
    <s v="AUTOMOTORES"/>
    <m/>
    <m/>
    <m/>
    <m/>
    <n v="4.8306451612903203"/>
    <x v="1"/>
    <x v="1"/>
    <x v="0"/>
    <x v="0"/>
    <x v="0"/>
    <s v="Total"/>
  </r>
  <r>
    <n v="194144"/>
    <x v="0"/>
    <x v="1"/>
    <s v="Luque"/>
    <n v="14101"/>
    <s v="FABRICACION DE KEPIS Y GORRAS DE TELA"/>
    <s v="Industria"/>
    <s v="Manufactura"/>
    <s v="Pequeñas (11 a 30 personas ocupadas)"/>
    <n v="18072024"/>
    <n v="18"/>
    <s v="Julio"/>
    <s v="Año Resultado Final"/>
    <n v="16"/>
    <n v="51"/>
    <n v="18072024"/>
    <n v="18"/>
    <s v="Julio"/>
    <s v="Año Resultado Final"/>
    <n v="1994"/>
    <n v="29"/>
    <x v="2"/>
    <s v="FABRICACIÓN DE GORRAS DE TELA ( POLICIAL Y MILITAR)"/>
    <s v="Confección de prendas de vestir exterior, excepto prendas de cuero y piel"/>
    <s v="Único"/>
    <x v="0"/>
    <m/>
    <m/>
    <n v="30"/>
    <n v="30"/>
    <n v="25"/>
    <n v="5"/>
    <n v="95.145631067961247"/>
    <n v="19.029126213592249"/>
    <n v="3.8058252427184498"/>
    <n v="0"/>
    <n v="0"/>
    <n v="11.417475728155349"/>
    <n v="30.446601941747598"/>
    <n v="45.669902912621396"/>
    <n v="0"/>
    <n v="0"/>
    <n v="3.8058252427184498"/>
    <n v="19.029126213592249"/>
    <n v="0"/>
    <n v="0"/>
    <n v="114.1747572815535"/>
    <n v="30"/>
    <n v="1"/>
    <n v="0"/>
    <n v="0"/>
    <n v="3"/>
    <n v="8"/>
    <n v="12"/>
    <n v="0"/>
    <n v="0"/>
    <n v="1"/>
    <n v="5"/>
    <n v="0"/>
    <n v="0"/>
    <n v="30"/>
    <x v="0"/>
    <m/>
    <m/>
    <x v="0"/>
    <s v="Decisión del directorio/propietarios de la empresa"/>
    <m/>
    <x v="1"/>
    <s v="Decisión del directorio/propietarios de la empresa"/>
    <m/>
    <x v="0"/>
    <m/>
    <m/>
    <x v="0"/>
    <m/>
    <m/>
    <x v="1"/>
    <m/>
    <n v="7532"/>
    <s v="AYUDANTE DE CORTE DE TELA"/>
    <s v="Sí"/>
    <s v="No"/>
    <s v="Sí"/>
    <n v="7533"/>
    <s v="AYUDANTE DE PEGADO"/>
    <s v="Sí"/>
    <s v="No"/>
    <s v="No"/>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0"/>
    <x v="2"/>
    <x v="0"/>
    <x v="2"/>
    <x v="0"/>
    <x v="0"/>
    <x v="1"/>
    <x v="2"/>
    <s v="Ninguna"/>
    <m/>
    <m/>
    <m/>
    <m/>
    <m/>
    <m/>
    <x v="1"/>
    <m/>
    <m/>
    <x v="1"/>
    <m/>
    <m/>
    <m/>
    <x v="1"/>
    <x v="1"/>
    <x v="1"/>
    <x v="1"/>
    <x v="1"/>
    <x v="1"/>
    <m/>
    <m/>
    <x v="2"/>
    <s v="Poco probable"/>
    <s v="Poco probable"/>
    <s v="Poco probable"/>
    <s v="Probable"/>
    <s v="Probable"/>
    <x v="0"/>
    <s v="BORDADORA A MANO"/>
    <n v="7533"/>
    <n v="5"/>
    <n v="5"/>
    <n v="5"/>
    <n v="5"/>
    <n v="5"/>
    <m/>
    <m/>
    <m/>
    <m/>
    <m/>
    <m/>
    <m/>
    <m/>
    <m/>
    <m/>
    <m/>
    <m/>
    <m/>
    <m/>
    <m/>
    <m/>
    <m/>
    <m/>
    <m/>
    <m/>
    <m/>
    <m/>
    <m/>
    <m/>
    <m/>
    <m/>
    <m/>
    <m/>
    <x v="1"/>
    <m/>
    <m/>
    <m/>
    <m/>
    <m/>
    <m/>
    <m/>
    <s v="Otro"/>
    <s v="EL PROPIETARIO HACE LAS CAPACITACIONES A SUS PERSONALES"/>
    <x v="1"/>
    <x v="1"/>
    <x v="1"/>
    <x v="1"/>
    <x v="0"/>
    <x v="0"/>
    <x v="0"/>
    <x v="0"/>
    <m/>
    <x v="2"/>
    <m/>
    <m/>
    <m/>
    <m/>
    <m/>
    <m/>
    <m/>
    <m/>
    <m/>
    <m/>
    <m/>
    <m/>
    <m/>
    <m/>
    <m/>
    <m/>
    <m/>
    <m/>
    <m/>
    <m/>
    <m/>
    <m/>
    <m/>
    <m/>
    <m/>
    <m/>
    <m/>
    <m/>
    <m/>
    <m/>
    <x v="2"/>
    <s v="Importante"/>
    <s v="Muy importante"/>
    <s v="Poco importante"/>
    <s v="Importante"/>
    <s v="Poco importante"/>
    <s v="Importante"/>
    <s v="Importante"/>
    <s v="Ninguna"/>
    <m/>
    <x v="2"/>
    <x v="2"/>
    <x v="0"/>
    <x v="2"/>
    <x v="2"/>
    <x v="2"/>
    <x v="1"/>
    <x v="1"/>
    <x v="1"/>
    <x v="1"/>
    <x v="1"/>
    <x v="0"/>
    <m/>
    <s v="Dueño o propietario"/>
    <m/>
    <n v="17"/>
    <n v="52"/>
    <s v="Completo"/>
    <m/>
    <m/>
    <m/>
    <m/>
    <m/>
    <m/>
    <m/>
    <s v="11 a 30 personas ocupadas"/>
    <s v="11 a 30 personas ocupadas"/>
    <x v="1"/>
    <s v="Manufactura"/>
    <x v="0"/>
    <x v="0"/>
    <x v="0"/>
    <x v="0"/>
    <x v="0"/>
    <x v="0"/>
    <x v="1"/>
    <x v="0"/>
    <x v="0"/>
    <x v="0"/>
    <x v="1"/>
    <x v="0"/>
    <x v="0"/>
    <x v="0"/>
    <x v="0"/>
    <x v="1"/>
    <x v="0"/>
    <x v="0"/>
    <x v="0"/>
    <x v="1"/>
    <x v="0"/>
    <x v="1"/>
    <x v="0"/>
    <x v="0"/>
    <x v="0"/>
    <x v="0"/>
    <x v="0"/>
    <m/>
    <m/>
    <m/>
    <m/>
    <m/>
    <m/>
    <m/>
    <m/>
    <m/>
    <m/>
    <m/>
    <m/>
    <n v="3.8058252427184498"/>
    <x v="1"/>
    <x v="1"/>
    <x v="1"/>
    <x v="1"/>
    <x v="2"/>
    <s v="Total"/>
  </r>
  <r>
    <n v="194292"/>
    <x v="0"/>
    <x v="1"/>
    <s v="Luque"/>
    <n v="36000"/>
    <s v="SERVICIOS DE DISTRIBUCION DE AGUA POTABLE"/>
    <s v="Servicio"/>
    <s v="Suministro de agua"/>
    <s v="Micro (5 a 10 personas ocupadas)"/>
    <n v="20062024"/>
    <n v="20"/>
    <s v="Junio"/>
    <s v="Año Resultado Final"/>
    <n v="9"/>
    <n v="51"/>
    <n v="19072024"/>
    <n v="19"/>
    <s v="Julio"/>
    <s v="Año Resultado Final"/>
    <n v="1993"/>
    <n v="30"/>
    <x v="1"/>
    <s v="SERVICIO DE DISTRIBUCION DE AGUA POTABLE"/>
    <s v="Captación, tratamiento y suministro de agua"/>
    <s v="Único"/>
    <x v="0"/>
    <m/>
    <m/>
    <n v="16"/>
    <n v="16"/>
    <n v="11"/>
    <n v="5"/>
    <n v="53.137096774193523"/>
    <n v="24.153225806451601"/>
    <n v="0"/>
    <n v="0"/>
    <n v="0"/>
    <n v="0"/>
    <n v="33.814516129032242"/>
    <n v="33.814516129032242"/>
    <n v="0"/>
    <n v="0"/>
    <n v="0"/>
    <n v="9.6612903225806406"/>
    <n v="0"/>
    <n v="0"/>
    <n v="77.290322580645125"/>
    <n v="16"/>
    <n v="0"/>
    <n v="0"/>
    <n v="0"/>
    <n v="0"/>
    <n v="7"/>
    <n v="7"/>
    <n v="0"/>
    <n v="0"/>
    <n v="0"/>
    <n v="2"/>
    <n v="0"/>
    <n v="0"/>
    <n v="16"/>
    <x v="1"/>
    <s v="Decisión del directorio/propietarios de la empresa"/>
    <m/>
    <x v="0"/>
    <s v="Decisión del directorio/propietarios de la empresa"/>
    <m/>
    <x v="0"/>
    <m/>
    <m/>
    <x v="0"/>
    <m/>
    <m/>
    <x v="0"/>
    <m/>
    <m/>
    <x v="1"/>
    <m/>
    <n v="7126"/>
    <s v="PLOMERO"/>
    <s v="Sí"/>
    <s v="No"/>
    <s v="No"/>
    <m/>
    <m/>
    <m/>
    <m/>
    <m/>
    <m/>
    <m/>
    <m/>
    <m/>
    <m/>
    <m/>
    <m/>
    <m/>
    <m/>
    <m/>
    <m/>
    <m/>
    <m/>
    <m/>
    <m/>
    <m/>
    <m/>
    <m/>
    <m/>
    <m/>
    <m/>
    <m/>
    <m/>
    <m/>
    <m/>
    <m/>
    <m/>
    <m/>
    <m/>
    <m/>
    <m/>
    <m/>
    <m/>
    <m/>
    <m/>
    <m/>
    <m/>
    <m/>
    <m/>
    <x v="1"/>
    <x v="1"/>
    <x v="0"/>
    <x v="1"/>
    <x v="0"/>
    <x v="1"/>
    <x v="1"/>
    <x v="0"/>
    <x v="0"/>
    <x v="0"/>
    <x v="0"/>
    <x v="1"/>
    <x v="0"/>
    <m/>
    <m/>
    <m/>
    <m/>
    <m/>
    <m/>
    <s v="Recomendaciones de trabajadores de la empresa u otros actores"/>
    <m/>
    <m/>
    <m/>
    <m/>
    <m/>
    <m/>
    <m/>
    <x v="0"/>
    <x v="0"/>
    <x v="0"/>
    <x v="2"/>
    <x v="1"/>
    <x v="0"/>
    <x v="2"/>
    <x v="0"/>
    <x v="1"/>
    <x v="1"/>
    <s v="Ninguna"/>
    <m/>
    <m/>
    <m/>
    <m/>
    <m/>
    <s v="Nuevas contrataciones"/>
    <x v="2"/>
    <s v="Ambos"/>
    <m/>
    <x v="1"/>
    <m/>
    <m/>
    <m/>
    <x v="0"/>
    <x v="1"/>
    <x v="0"/>
    <x v="0"/>
    <x v="1"/>
    <x v="0"/>
    <m/>
    <m/>
    <x v="1"/>
    <s v="Probable"/>
    <s v="Poco probable"/>
    <s v="Poco probable"/>
    <s v="Probable"/>
    <s v="Probable"/>
    <x v="0"/>
    <s v="atencion al cliente"/>
    <n v="4226"/>
    <n v="1"/>
    <n v="0"/>
    <n v="0"/>
    <n v="0"/>
    <n v="0"/>
    <s v="SUPERVISOR PLOMERO"/>
    <n v="7126"/>
    <n v="1"/>
    <n v="0"/>
    <n v="0"/>
    <n v="0"/>
    <n v="0"/>
    <m/>
    <m/>
    <m/>
    <m/>
    <m/>
    <m/>
    <m/>
    <m/>
    <m/>
    <m/>
    <m/>
    <m/>
    <m/>
    <m/>
    <m/>
    <m/>
    <m/>
    <m/>
    <m/>
    <m/>
    <m/>
    <x v="0"/>
    <m/>
    <m/>
    <m/>
    <m/>
    <m/>
    <m/>
    <m/>
    <m/>
    <m/>
    <x v="0"/>
    <x v="0"/>
    <x v="0"/>
    <x v="0"/>
    <x v="1"/>
    <x v="1"/>
    <x v="0"/>
    <x v="0"/>
    <m/>
    <x v="0"/>
    <s v="MANEJO DE PLOMERO E INSTALACIONES DE TUBERÍA"/>
    <s v="Fontanería"/>
    <s v="PLOMERO"/>
    <n v="7126"/>
    <m/>
    <m/>
    <m/>
    <m/>
    <m/>
    <m/>
    <m/>
    <m/>
    <m/>
    <m/>
    <m/>
    <m/>
    <m/>
    <m/>
    <m/>
    <m/>
    <m/>
    <m/>
    <m/>
    <m/>
    <s v="No"/>
    <m/>
    <m/>
    <m/>
    <m/>
    <m/>
    <x v="0"/>
    <s v="Importante"/>
    <s v="Importante"/>
    <s v="Importante"/>
    <s v="Importante"/>
    <s v="Importante"/>
    <s v="Importante"/>
    <s v="Muy importante"/>
    <s v="Ninguna"/>
    <m/>
    <x v="2"/>
    <x v="2"/>
    <x v="0"/>
    <x v="0"/>
    <x v="2"/>
    <x v="0"/>
    <x v="0"/>
    <x v="0"/>
    <x v="0"/>
    <x v="0"/>
    <x v="0"/>
    <x v="0"/>
    <m/>
    <s v="Administrador/Contador"/>
    <m/>
    <n v="15"/>
    <n v="47"/>
    <s v="Completo"/>
    <m/>
    <m/>
    <m/>
    <m/>
    <m/>
    <m/>
    <m/>
    <s v="11 a 30 personas ocupadas"/>
    <s v="11 a 30 personas ocupadas"/>
    <x v="0"/>
    <s v="Suministro de agua"/>
    <x v="0"/>
    <x v="0"/>
    <x v="0"/>
    <x v="0"/>
    <x v="0"/>
    <x v="0"/>
    <x v="1"/>
    <x v="0"/>
    <x v="0"/>
    <x v="0"/>
    <x v="1"/>
    <x v="0"/>
    <x v="1"/>
    <x v="0"/>
    <x v="0"/>
    <x v="1"/>
    <x v="0"/>
    <x v="0"/>
    <x v="0"/>
    <x v="1"/>
    <x v="0"/>
    <x v="1"/>
    <x v="0"/>
    <x v="0"/>
    <x v="1"/>
    <x v="0"/>
    <x v="0"/>
    <s v="CONSTRUCCIÓN"/>
    <m/>
    <m/>
    <m/>
    <m/>
    <m/>
    <s v="CONSTRUCCIÓN"/>
    <m/>
    <m/>
    <m/>
    <m/>
    <m/>
    <n v="4.8306451612903203"/>
    <x v="1"/>
    <x v="1"/>
    <x v="0"/>
    <x v="0"/>
    <x v="0"/>
    <s v="Total"/>
  </r>
  <r>
    <n v="194627"/>
    <x v="0"/>
    <x v="1"/>
    <s v="Luque"/>
    <n v="31002"/>
    <s v="FABRICACION DE MUEBLES DE METAL"/>
    <s v="Industria"/>
    <s v="Manufactura"/>
    <s v="Micro (5 a 10 personas ocupadas)"/>
    <n v="20062024"/>
    <n v="20"/>
    <s v="Junio"/>
    <s v="Año Resultado Final"/>
    <n v="11"/>
    <n v="32"/>
    <n v="20062024"/>
    <n v="20"/>
    <s v="Junio"/>
    <s v="Año Resultado Final"/>
    <n v="2005"/>
    <n v="18"/>
    <x v="0"/>
    <s v="FABRICACION DE MUEBLES EN METAL"/>
    <s v="Fabricación de muebles de metal"/>
    <s v="Único"/>
    <x v="0"/>
    <m/>
    <m/>
    <n v="7"/>
    <n v="7"/>
    <n v="4"/>
    <n v="3"/>
    <n v="19.17460317460316"/>
    <n v="14.380952380952369"/>
    <n v="4.7936507936507899"/>
    <n v="0"/>
    <n v="4.7936507936507899"/>
    <n v="0"/>
    <n v="0"/>
    <n v="9.5873015873015799"/>
    <n v="0"/>
    <n v="0"/>
    <n v="9.5873015873015799"/>
    <n v="4.7936507936507899"/>
    <n v="0"/>
    <n v="0"/>
    <n v="33.555555555555529"/>
    <n v="7"/>
    <n v="1"/>
    <n v="0"/>
    <n v="1"/>
    <n v="0"/>
    <n v="0"/>
    <n v="2"/>
    <n v="0"/>
    <n v="0"/>
    <n v="2"/>
    <n v="1"/>
    <n v="0"/>
    <n v="0"/>
    <n v="7"/>
    <x v="1"/>
    <s v="Decisión del directorio/propietarios de la empresa"/>
    <m/>
    <x v="0"/>
    <s v="Decisión del directorio/propietarios de la empresa"/>
    <m/>
    <x v="0"/>
    <m/>
    <m/>
    <x v="1"/>
    <s v="Decisión del directorio/propietarios de la empresa"/>
    <m/>
    <x v="0"/>
    <m/>
    <m/>
    <x v="1"/>
    <m/>
    <n v="7212"/>
    <s v="SOLDADORES EN METAL"/>
    <s v="No"/>
    <s v="Sí"/>
    <s v="Sí"/>
    <n v="7522"/>
    <s v="OFICIAL CARPINTERO"/>
    <s v="No"/>
    <s v="Sí"/>
    <s v="No"/>
    <m/>
    <m/>
    <m/>
    <m/>
    <s v="Candidatos sin capacitación o habilidades técnicas necesarios"/>
    <m/>
    <m/>
    <s v="Candidatos con falt de experiencia laboral"/>
    <m/>
    <m/>
    <m/>
    <m/>
    <m/>
    <m/>
    <m/>
    <s v="Candidatos con falt de experiencia laboral"/>
    <m/>
    <m/>
    <m/>
    <m/>
    <m/>
    <m/>
    <m/>
    <m/>
    <m/>
    <m/>
    <m/>
    <m/>
    <m/>
    <s v="Capacitar a los trabajadores actuales para que puedan cumplir funciones que estaban asignadas a esa vacante"/>
    <m/>
    <m/>
    <m/>
    <m/>
    <m/>
    <m/>
    <m/>
    <s v="Otra"/>
    <s v="TRABAJO DE TEMPORALES"/>
    <x v="1"/>
    <x v="1"/>
    <x v="0"/>
    <x v="1"/>
    <x v="0"/>
    <x v="1"/>
    <x v="0"/>
    <x v="0"/>
    <x v="0"/>
    <x v="0"/>
    <x v="0"/>
    <x v="1"/>
    <x v="0"/>
    <m/>
    <m/>
    <m/>
    <s v="Redes sociales de la empresa (Facebook, Twitter, Instagram, etc)"/>
    <m/>
    <m/>
    <s v="Recomendaciones de trabajadores de la empresa u otros actores"/>
    <m/>
    <m/>
    <m/>
    <m/>
    <m/>
    <m/>
    <m/>
    <x v="0"/>
    <x v="0"/>
    <x v="1"/>
    <x v="0"/>
    <x v="0"/>
    <x v="0"/>
    <x v="0"/>
    <x v="2"/>
    <x v="1"/>
    <x v="0"/>
    <s v="Ninguna"/>
    <m/>
    <m/>
    <m/>
    <s v="Transformación de competencia"/>
    <s v="Transformación de competencia"/>
    <m/>
    <x v="0"/>
    <m/>
    <m/>
    <x v="1"/>
    <s v="Transformación de competencia"/>
    <m/>
    <m/>
    <x v="0"/>
    <x v="1"/>
    <x v="1"/>
    <x v="0"/>
    <x v="1"/>
    <x v="1"/>
    <m/>
    <m/>
    <x v="1"/>
    <s v="Probable"/>
    <s v="Poco probable"/>
    <s v="Poco probable"/>
    <s v="Probable"/>
    <s v="Probable"/>
    <x v="0"/>
    <s v="HERRERO"/>
    <n v="7221"/>
    <n v="2"/>
    <n v="1"/>
    <n v="1"/>
    <n v="1"/>
    <n v="1"/>
    <m/>
    <m/>
    <m/>
    <m/>
    <m/>
    <m/>
    <m/>
    <m/>
    <m/>
    <m/>
    <m/>
    <m/>
    <m/>
    <m/>
    <m/>
    <m/>
    <m/>
    <m/>
    <m/>
    <m/>
    <m/>
    <m/>
    <m/>
    <m/>
    <m/>
    <m/>
    <m/>
    <m/>
    <x v="0"/>
    <m/>
    <m/>
    <m/>
    <m/>
    <m/>
    <m/>
    <m/>
    <m/>
    <m/>
    <x v="0"/>
    <x v="1"/>
    <x v="0"/>
    <x v="0"/>
    <x v="1"/>
    <x v="0"/>
    <x v="0"/>
    <x v="0"/>
    <m/>
    <x v="0"/>
    <s v="CONOCIMIENTO EN  UTILIZACION DE MAQUINARIAS PARA CORTE DE METAL O MADERA"/>
    <s v="Operación y mantenimiento de maquinarias industriales"/>
    <s v="OPERARIO DE MAQUINAS PARA METAL O MADERA"/>
    <n v="7523"/>
    <m/>
    <m/>
    <m/>
    <m/>
    <m/>
    <m/>
    <m/>
    <m/>
    <m/>
    <m/>
    <m/>
    <m/>
    <m/>
    <m/>
    <m/>
    <m/>
    <m/>
    <m/>
    <m/>
    <m/>
    <s v="No"/>
    <m/>
    <m/>
    <m/>
    <m/>
    <m/>
    <x v="0"/>
    <s v="Muy importante"/>
    <s v="Importante"/>
    <s v="Importante"/>
    <s v="Muy importante"/>
    <s v="Importante"/>
    <s v="Importante"/>
    <s v="Importante"/>
    <s v="Ninguna"/>
    <m/>
    <x v="2"/>
    <x v="1"/>
    <x v="1"/>
    <x v="0"/>
    <x v="0"/>
    <x v="2"/>
    <x v="0"/>
    <x v="0"/>
    <x v="0"/>
    <x v="0"/>
    <x v="0"/>
    <x v="0"/>
    <m/>
    <s v="Dueño o propietario"/>
    <m/>
    <n v="19"/>
    <n v="31"/>
    <s v="Completo"/>
    <m/>
    <m/>
    <m/>
    <m/>
    <m/>
    <m/>
    <s v="ES UNA EMPRESA FAMILIAR"/>
    <s v="5 a 10 personas ocupadas"/>
    <s v="5 a 10 personas ocupadas"/>
    <x v="1"/>
    <s v="Manufactura"/>
    <x v="0"/>
    <x v="0"/>
    <x v="0"/>
    <x v="0"/>
    <x v="0"/>
    <x v="0"/>
    <x v="1"/>
    <x v="0"/>
    <x v="0"/>
    <x v="0"/>
    <x v="1"/>
    <x v="0"/>
    <x v="0"/>
    <x v="0"/>
    <x v="0"/>
    <x v="1"/>
    <x v="0"/>
    <x v="0"/>
    <x v="0"/>
    <x v="1"/>
    <x v="0"/>
    <x v="1"/>
    <x v="0"/>
    <x v="0"/>
    <x v="1"/>
    <x v="0"/>
    <x v="0"/>
    <s v="MECANICA Y METALES"/>
    <m/>
    <m/>
    <m/>
    <m/>
    <m/>
    <s v="MECANICA Y METALES"/>
    <m/>
    <m/>
    <m/>
    <m/>
    <m/>
    <n v="4.7936507936507899"/>
    <x v="2"/>
    <x v="2"/>
    <x v="0"/>
    <x v="0"/>
    <x v="0"/>
    <s v="Total"/>
  </r>
  <r>
    <n v="194810"/>
    <x v="0"/>
    <x v="1"/>
    <s v="Luque"/>
    <n v="36000"/>
    <s v="SERVICIO DE DISTRIBUCION DE AGUA POTABLE"/>
    <s v="Servicio"/>
    <s v="Suministro de agua"/>
    <s v="Micro (5 a 10 personas ocupadas)"/>
    <n v="20062024"/>
    <n v="20"/>
    <s v="Junio"/>
    <s v="Año Resultado Final"/>
    <n v="10"/>
    <n v="39"/>
    <n v="1072024"/>
    <n v="1"/>
    <s v="Julio"/>
    <s v="Año Resultado Final"/>
    <n v="1990"/>
    <n v="33"/>
    <x v="1"/>
    <s v="SERVICIO DE DISTRIBUCION DE AGUA POTABLE"/>
    <s v="Captación, tratamiento y suministro de agua"/>
    <s v="Casa Matriz"/>
    <x v="1"/>
    <n v="2"/>
    <n v="2"/>
    <n v="7"/>
    <n v="7"/>
    <n v="7"/>
    <n v="0"/>
    <n v="23.762162162162131"/>
    <n v="0"/>
    <n v="0"/>
    <n v="0"/>
    <n v="0"/>
    <n v="3.3945945945945901"/>
    <n v="20.367567567567541"/>
    <n v="0"/>
    <n v="0"/>
    <n v="0"/>
    <n v="0"/>
    <n v="0"/>
    <n v="0"/>
    <n v="0"/>
    <n v="23.762162162162131"/>
    <n v="7"/>
    <n v="0"/>
    <n v="0"/>
    <n v="0"/>
    <n v="1"/>
    <n v="6"/>
    <n v="0"/>
    <n v="0"/>
    <n v="0"/>
    <n v="0"/>
    <n v="0"/>
    <n v="0"/>
    <n v="0"/>
    <n v="7"/>
    <x v="0"/>
    <m/>
    <m/>
    <x v="1"/>
    <m/>
    <m/>
    <x v="0"/>
    <m/>
    <m/>
    <x v="0"/>
    <m/>
    <m/>
    <x v="0"/>
    <m/>
    <m/>
    <x v="1"/>
    <m/>
    <n v="7126"/>
    <s v="PLOMERO"/>
    <s v="Sí"/>
    <s v="No"/>
    <s v="No"/>
    <m/>
    <m/>
    <m/>
    <m/>
    <m/>
    <m/>
    <m/>
    <m/>
    <m/>
    <m/>
    <m/>
    <m/>
    <m/>
    <m/>
    <m/>
    <m/>
    <m/>
    <m/>
    <m/>
    <m/>
    <m/>
    <m/>
    <m/>
    <m/>
    <m/>
    <m/>
    <m/>
    <m/>
    <m/>
    <m/>
    <m/>
    <m/>
    <m/>
    <m/>
    <m/>
    <m/>
    <m/>
    <m/>
    <m/>
    <m/>
    <m/>
    <m/>
    <m/>
    <m/>
    <x v="0"/>
    <x v="0"/>
    <x v="0"/>
    <x v="1"/>
    <x v="1"/>
    <x v="1"/>
    <x v="1"/>
    <x v="0"/>
    <x v="0"/>
    <x v="0"/>
    <x v="1"/>
    <x v="1"/>
    <x v="0"/>
    <m/>
    <m/>
    <m/>
    <m/>
    <m/>
    <s v="Redes de profesionales o egresados"/>
    <m/>
    <m/>
    <m/>
    <m/>
    <m/>
    <m/>
    <m/>
    <m/>
    <x v="0"/>
    <x v="0"/>
    <x v="0"/>
    <x v="2"/>
    <x v="0"/>
    <x v="2"/>
    <x v="0"/>
    <x v="0"/>
    <x v="1"/>
    <x v="1"/>
    <s v="Ninguna"/>
    <m/>
    <m/>
    <m/>
    <m/>
    <m/>
    <m/>
    <x v="1"/>
    <m/>
    <m/>
    <x v="1"/>
    <m/>
    <m/>
    <m/>
    <x v="1"/>
    <x v="1"/>
    <x v="1"/>
    <x v="1"/>
    <x v="1"/>
    <x v="1"/>
    <m/>
    <m/>
    <x v="0"/>
    <s v="Poco probable"/>
    <s v="Poco probable"/>
    <s v="Poco probable"/>
    <s v="Poco probable"/>
    <s v="Poco probable"/>
    <x v="2"/>
    <m/>
    <m/>
    <m/>
    <m/>
    <m/>
    <m/>
    <m/>
    <m/>
    <m/>
    <m/>
    <m/>
    <m/>
    <m/>
    <m/>
    <m/>
    <m/>
    <m/>
    <m/>
    <m/>
    <m/>
    <m/>
    <m/>
    <m/>
    <m/>
    <m/>
    <m/>
    <m/>
    <m/>
    <m/>
    <m/>
    <m/>
    <m/>
    <m/>
    <m/>
    <m/>
    <x v="1"/>
    <s v="La empresa no tiene recursos para capacitar"/>
    <m/>
    <m/>
    <m/>
    <m/>
    <m/>
    <m/>
    <m/>
    <m/>
    <x v="1"/>
    <x v="1"/>
    <x v="1"/>
    <x v="1"/>
    <x v="0"/>
    <x v="0"/>
    <x v="0"/>
    <x v="0"/>
    <m/>
    <x v="2"/>
    <m/>
    <m/>
    <m/>
    <m/>
    <m/>
    <m/>
    <m/>
    <m/>
    <m/>
    <m/>
    <m/>
    <m/>
    <m/>
    <m/>
    <m/>
    <m/>
    <m/>
    <m/>
    <m/>
    <m/>
    <m/>
    <m/>
    <m/>
    <m/>
    <m/>
    <m/>
    <m/>
    <m/>
    <m/>
    <m/>
    <x v="2"/>
    <s v="Poco importante"/>
    <s v="Poco importante"/>
    <s v="Poco importante"/>
    <s v="Muy importante"/>
    <s v="Muy importante"/>
    <s v="Importante"/>
    <s v="Muy importante"/>
    <s v="Ninguna"/>
    <m/>
    <x v="0"/>
    <x v="1"/>
    <x v="0"/>
    <x v="0"/>
    <x v="2"/>
    <x v="0"/>
    <x v="1"/>
    <x v="1"/>
    <x v="1"/>
    <x v="1"/>
    <x v="1"/>
    <x v="0"/>
    <m/>
    <s v="Dueño o propietario"/>
    <m/>
    <n v="20"/>
    <n v="49"/>
    <s v="Completo"/>
    <m/>
    <m/>
    <m/>
    <m/>
    <m/>
    <m/>
    <s v="MENCIONO Q AÑOS ANTERIORES SUFRIO DE ACV ASI Q NO ESTA INTERESADO EN CAPACITACIONES PORQ NO SABE HASTA CUANDO ESTARA"/>
    <s v="5 a 10 personas ocupadas"/>
    <s v="5 a 10 personas ocupadas"/>
    <x v="0"/>
    <s v="Suministro de agua"/>
    <x v="0"/>
    <x v="0"/>
    <x v="0"/>
    <x v="0"/>
    <x v="0"/>
    <x v="0"/>
    <x v="1"/>
    <x v="0"/>
    <x v="0"/>
    <x v="0"/>
    <x v="1"/>
    <x v="0"/>
    <x v="0"/>
    <x v="0"/>
    <x v="0"/>
    <x v="0"/>
    <x v="0"/>
    <x v="0"/>
    <x v="0"/>
    <x v="1"/>
    <x v="0"/>
    <x v="1"/>
    <x v="0"/>
    <x v="0"/>
    <x v="0"/>
    <x v="0"/>
    <x v="0"/>
    <m/>
    <m/>
    <m/>
    <m/>
    <m/>
    <m/>
    <m/>
    <m/>
    <m/>
    <m/>
    <m/>
    <m/>
    <n v="3.3945945945945901"/>
    <x v="1"/>
    <x v="1"/>
    <x v="1"/>
    <x v="1"/>
    <x v="2"/>
    <s v="Total"/>
  </r>
  <r>
    <n v="194959"/>
    <x v="0"/>
    <x v="1"/>
    <s v="Luque"/>
    <n v="47521"/>
    <s v="VENTA AL POR MENOR DE ARTICULOS DE FERRETERIA.-"/>
    <s v="Comercio"/>
    <s v="Comercio"/>
    <s v="Pequeñas (11 a 30 personas ocupadas)"/>
    <n v="20062024"/>
    <n v="20"/>
    <s v="Junio"/>
    <s v="Año Resultado Final"/>
    <n v="10"/>
    <n v="5"/>
    <n v="2082024"/>
    <n v="2"/>
    <s v="Agosto"/>
    <s v="Año Resultado Final"/>
    <n v="1999"/>
    <n v="24"/>
    <x v="2"/>
    <s v="VENTAS AL POR  MENOR ARTÍCULOS DE FERRETERIA"/>
    <s v="Comercio al por menor de artículos de ferretería"/>
    <s v="Único"/>
    <x v="0"/>
    <m/>
    <m/>
    <n v="7"/>
    <n v="7"/>
    <n v="5"/>
    <n v="2"/>
    <n v="41.422018348623844"/>
    <n v="16.568807339449538"/>
    <n v="0"/>
    <n v="0"/>
    <n v="0"/>
    <n v="8.2844036697247692"/>
    <n v="33.137614678899077"/>
    <n v="8.2844036697247692"/>
    <n v="0"/>
    <n v="0"/>
    <n v="0"/>
    <n v="8.2844036697247692"/>
    <n v="0"/>
    <n v="0"/>
    <n v="57.990825688073386"/>
    <n v="7"/>
    <n v="0"/>
    <n v="0"/>
    <n v="0"/>
    <n v="1"/>
    <n v="4"/>
    <n v="1"/>
    <n v="0"/>
    <n v="0"/>
    <n v="0"/>
    <n v="1"/>
    <n v="0"/>
    <n v="0"/>
    <n v="7"/>
    <x v="0"/>
    <m/>
    <m/>
    <x v="1"/>
    <m/>
    <m/>
    <x v="0"/>
    <m/>
    <m/>
    <x v="0"/>
    <m/>
    <m/>
    <x v="0"/>
    <m/>
    <m/>
    <x v="0"/>
    <m/>
    <m/>
    <m/>
    <m/>
    <m/>
    <m/>
    <m/>
    <m/>
    <m/>
    <m/>
    <m/>
    <m/>
    <m/>
    <m/>
    <m/>
    <m/>
    <m/>
    <m/>
    <m/>
    <m/>
    <m/>
    <m/>
    <m/>
    <m/>
    <m/>
    <m/>
    <m/>
    <m/>
    <m/>
    <m/>
    <m/>
    <m/>
    <m/>
    <m/>
    <m/>
    <m/>
    <m/>
    <m/>
    <m/>
    <m/>
    <m/>
    <m/>
    <m/>
    <m/>
    <m/>
    <m/>
    <m/>
    <m/>
    <m/>
    <m/>
    <x v="0"/>
    <x v="0"/>
    <x v="0"/>
    <x v="1"/>
    <x v="1"/>
    <x v="1"/>
    <x v="1"/>
    <x v="0"/>
    <x v="0"/>
    <x v="1"/>
    <x v="1"/>
    <x v="1"/>
    <x v="0"/>
    <m/>
    <m/>
    <m/>
    <m/>
    <m/>
    <m/>
    <s v="Recomendaciones de trabajadores de la empresa u otros actores"/>
    <m/>
    <m/>
    <m/>
    <s v="Contactos personales del empleador"/>
    <m/>
    <m/>
    <m/>
    <x v="0"/>
    <x v="0"/>
    <x v="1"/>
    <x v="0"/>
    <x v="0"/>
    <x v="0"/>
    <x v="0"/>
    <x v="1"/>
    <x v="1"/>
    <x v="1"/>
    <s v="Ninguna"/>
    <m/>
    <m/>
    <m/>
    <s v="Transformación de competencia"/>
    <s v="Transformación de competencia"/>
    <m/>
    <x v="0"/>
    <m/>
    <s v="Transformación de competencia"/>
    <x v="1"/>
    <m/>
    <m/>
    <m/>
    <x v="0"/>
    <x v="1"/>
    <x v="0"/>
    <x v="1"/>
    <x v="1"/>
    <x v="1"/>
    <m/>
    <m/>
    <x v="1"/>
    <s v="Poco probable"/>
    <s v="Poco probable"/>
    <s v="Poco probable"/>
    <s v="Poco probable"/>
    <s v="Probable"/>
    <x v="0"/>
    <s v="VENDEDOR de salon"/>
    <n v="5223"/>
    <n v="2"/>
    <n v="0"/>
    <n v="0"/>
    <n v="0"/>
    <n v="0"/>
    <s v="encargado de las redes sociales de la empresa"/>
    <n v="3339"/>
    <n v="1"/>
    <n v="0"/>
    <n v="0"/>
    <n v="0"/>
    <n v="0"/>
    <m/>
    <m/>
    <m/>
    <m/>
    <m/>
    <m/>
    <m/>
    <m/>
    <m/>
    <m/>
    <m/>
    <m/>
    <m/>
    <m/>
    <m/>
    <m/>
    <m/>
    <m/>
    <m/>
    <m/>
    <m/>
    <x v="1"/>
    <m/>
    <m/>
    <m/>
    <m/>
    <m/>
    <m/>
    <m/>
    <s v="Otro"/>
    <s v="LA EMPRESA YA CAPACITA A SUS TRABAJADORES"/>
    <x v="1"/>
    <x v="1"/>
    <x v="1"/>
    <x v="1"/>
    <x v="0"/>
    <x v="0"/>
    <x v="0"/>
    <x v="0"/>
    <m/>
    <x v="2"/>
    <m/>
    <m/>
    <m/>
    <m/>
    <m/>
    <m/>
    <m/>
    <m/>
    <m/>
    <m/>
    <m/>
    <m/>
    <m/>
    <m/>
    <m/>
    <m/>
    <m/>
    <m/>
    <m/>
    <m/>
    <m/>
    <m/>
    <m/>
    <m/>
    <m/>
    <m/>
    <m/>
    <m/>
    <m/>
    <m/>
    <x v="2"/>
    <s v="Importante"/>
    <s v="Importante"/>
    <s v="Importante"/>
    <s v="Importante"/>
    <s v="Importante"/>
    <s v="Importante"/>
    <s v="Importante"/>
    <s v="Ninguna"/>
    <m/>
    <x v="2"/>
    <x v="2"/>
    <x v="0"/>
    <x v="2"/>
    <x v="2"/>
    <x v="2"/>
    <x v="0"/>
    <x v="0"/>
    <x v="0"/>
    <x v="0"/>
    <x v="0"/>
    <x v="0"/>
    <m/>
    <s v="Dueño o propietario"/>
    <m/>
    <n v="12"/>
    <n v="14"/>
    <s v="Completo"/>
    <m/>
    <m/>
    <m/>
    <m/>
    <m/>
    <m/>
    <s v="EL DUEÑO ESTA DE VIAJE VUELVE CUALQUIER MOMENTO, SEGUN ENCARGADA ZUNILDA VALLEJOS"/>
    <s v="5 a 10 personas ocupadas"/>
    <s v="5 a 10 personas ocupadas"/>
    <x v="2"/>
    <s v="Comercio"/>
    <x v="0"/>
    <x v="0"/>
    <x v="0"/>
    <x v="0"/>
    <x v="0"/>
    <x v="0"/>
    <x v="0"/>
    <x v="0"/>
    <x v="0"/>
    <x v="0"/>
    <x v="1"/>
    <x v="1"/>
    <x v="0"/>
    <x v="1"/>
    <x v="0"/>
    <x v="0"/>
    <x v="0"/>
    <x v="0"/>
    <x v="0"/>
    <x v="1"/>
    <x v="0"/>
    <x v="1"/>
    <x v="0"/>
    <x v="0"/>
    <x v="0"/>
    <x v="0"/>
    <x v="0"/>
    <m/>
    <m/>
    <m/>
    <m/>
    <m/>
    <m/>
    <m/>
    <m/>
    <m/>
    <m/>
    <m/>
    <m/>
    <n v="8.2844036697247692"/>
    <x v="0"/>
    <x v="0"/>
    <x v="0"/>
    <x v="1"/>
    <x v="2"/>
    <s v="Total"/>
  </r>
  <r>
    <n v="195153"/>
    <x v="0"/>
    <x v="1"/>
    <s v="Luque"/>
    <n v="31001"/>
    <s v="FABRICACION DE MUEBLES DE MADERA"/>
    <s v="Industria"/>
    <s v="Manufactura"/>
    <s v="Pequeñas (11 a 30 personas ocupadas)"/>
    <n v="18072024"/>
    <n v="18"/>
    <s v="Julio"/>
    <s v="Año Resultado Final"/>
    <n v="11"/>
    <n v="23"/>
    <n v="18072024"/>
    <n v="18"/>
    <s v="Julio"/>
    <s v="Año Resultado Final"/>
    <n v="1994"/>
    <n v="29"/>
    <x v="2"/>
    <s v="FABRICACIÓN DE MUEBLES DE MADERA"/>
    <s v="Fabricación de muebles de madera"/>
    <s v="Único"/>
    <x v="0"/>
    <m/>
    <m/>
    <n v="34"/>
    <n v="34"/>
    <n v="30"/>
    <n v="4"/>
    <n v="105.9999999999999"/>
    <n v="14.13333333333332"/>
    <n v="0"/>
    <n v="0"/>
    <n v="52.99999999999995"/>
    <n v="0"/>
    <n v="52.99999999999995"/>
    <n v="0"/>
    <n v="0"/>
    <n v="0"/>
    <n v="3.5333333333333301"/>
    <n v="10.599999999999991"/>
    <n v="0"/>
    <n v="0"/>
    <n v="120.13333333333323"/>
    <n v="34"/>
    <n v="0"/>
    <n v="0"/>
    <n v="15"/>
    <n v="0"/>
    <n v="15"/>
    <n v="0"/>
    <n v="0"/>
    <n v="0"/>
    <n v="1"/>
    <n v="3"/>
    <n v="0"/>
    <n v="0"/>
    <n v="34"/>
    <x v="1"/>
    <s v="Decisión del directorio/propietarios de la empresa"/>
    <m/>
    <x v="0"/>
    <s v="Decisión del directorio/propietarios de la empresa"/>
    <m/>
    <x v="0"/>
    <m/>
    <m/>
    <x v="0"/>
    <m/>
    <m/>
    <x v="0"/>
    <m/>
    <m/>
    <x v="1"/>
    <m/>
    <n v="7522"/>
    <s v="OFICIAL DE CARPINTERIA"/>
    <s v="Sí"/>
    <s v="Sí"/>
    <s v="Sí"/>
    <n v="7132"/>
    <s v="LUSTRADORES DE MUEBLES"/>
    <s v="Sí"/>
    <s v="No"/>
    <s v="Sí"/>
    <n v="7221"/>
    <s v="HERRERO"/>
    <s v="Sí"/>
    <s v="No"/>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m/>
    <m/>
    <m/>
    <m/>
    <m/>
    <m/>
    <s v="Aumentar la remuneración para hacer la vacante más atractiva"/>
    <s v="Capacitar a los trabajadores actuales para que puedan cumplir funciones que estaban asignadas a esa vacante"/>
    <m/>
    <m/>
    <m/>
    <m/>
    <m/>
    <m/>
    <m/>
    <m/>
    <m/>
    <x v="1"/>
    <x v="0"/>
    <x v="0"/>
    <x v="1"/>
    <x v="0"/>
    <x v="1"/>
    <x v="0"/>
    <x v="0"/>
    <x v="0"/>
    <x v="0"/>
    <x v="0"/>
    <x v="1"/>
    <x v="0"/>
    <m/>
    <m/>
    <m/>
    <s v="Redes sociales de la empresa (Facebook, Twitter, Instagram, etc)"/>
    <m/>
    <m/>
    <s v="Recomendaciones de trabajadores de la empresa u otros actores"/>
    <m/>
    <m/>
    <m/>
    <m/>
    <m/>
    <m/>
    <m/>
    <x v="0"/>
    <x v="0"/>
    <x v="0"/>
    <x v="0"/>
    <x v="0"/>
    <x v="1"/>
    <x v="0"/>
    <x v="0"/>
    <x v="1"/>
    <x v="2"/>
    <s v="Ninguna"/>
    <m/>
    <m/>
    <m/>
    <m/>
    <s v="Transformación de competencia"/>
    <m/>
    <x v="1"/>
    <m/>
    <m/>
    <x v="1"/>
    <m/>
    <m/>
    <m/>
    <x v="1"/>
    <x v="0"/>
    <x v="1"/>
    <x v="1"/>
    <x v="1"/>
    <x v="0"/>
    <m/>
    <m/>
    <x v="2"/>
    <s v="Probable"/>
    <s v="Poco probable"/>
    <s v="Poco probable"/>
    <s v="Probable"/>
    <s v="Probable"/>
    <x v="2"/>
    <m/>
    <m/>
    <m/>
    <m/>
    <m/>
    <m/>
    <m/>
    <m/>
    <m/>
    <m/>
    <m/>
    <m/>
    <m/>
    <m/>
    <m/>
    <m/>
    <m/>
    <m/>
    <m/>
    <m/>
    <m/>
    <m/>
    <m/>
    <m/>
    <m/>
    <m/>
    <m/>
    <m/>
    <m/>
    <m/>
    <m/>
    <m/>
    <m/>
    <m/>
    <m/>
    <x v="0"/>
    <m/>
    <m/>
    <m/>
    <m/>
    <m/>
    <m/>
    <m/>
    <m/>
    <m/>
    <x v="1"/>
    <x v="1"/>
    <x v="1"/>
    <x v="1"/>
    <x v="0"/>
    <x v="0"/>
    <x v="0"/>
    <x v="1"/>
    <m/>
    <x v="0"/>
    <s v="TECNICAS DE CORTE, MÉTODOS BÁSICO"/>
    <s v="Carpinteria de muebles y afines"/>
    <s v="CARPINTERO"/>
    <n v="7522"/>
    <s v="TECNICAS DE SOLDADURA"/>
    <s v="Soldadura"/>
    <s v="HERRERO"/>
    <n v="7221"/>
    <m/>
    <m/>
    <m/>
    <m/>
    <m/>
    <m/>
    <m/>
    <m/>
    <m/>
    <m/>
    <m/>
    <m/>
    <m/>
    <m/>
    <m/>
    <m/>
    <s v="Si"/>
    <s v="No"/>
    <m/>
    <m/>
    <m/>
    <m/>
    <x v="0"/>
    <s v="Importante"/>
    <s v="Importante"/>
    <s v="Importante"/>
    <s v="Poco importante"/>
    <s v="Importante"/>
    <s v="Importante"/>
    <s v="Importante"/>
    <s v="Ninguna"/>
    <m/>
    <x v="2"/>
    <x v="2"/>
    <x v="0"/>
    <x v="0"/>
    <x v="0"/>
    <x v="0"/>
    <x v="0"/>
    <x v="0"/>
    <x v="0"/>
    <x v="0"/>
    <x v="0"/>
    <x v="0"/>
    <m/>
    <s v="Administrador/Contador"/>
    <m/>
    <n v="16"/>
    <n v="21"/>
    <s v="Completo"/>
    <m/>
    <m/>
    <m/>
    <m/>
    <m/>
    <m/>
    <m/>
    <s v="31 a 50 personas ocupadas"/>
    <s v="31 a 50 personas ocupadas"/>
    <x v="1"/>
    <s v="Manufactura"/>
    <x v="0"/>
    <x v="0"/>
    <x v="0"/>
    <x v="0"/>
    <x v="0"/>
    <x v="0"/>
    <x v="1"/>
    <x v="0"/>
    <x v="0"/>
    <x v="0"/>
    <x v="1"/>
    <x v="0"/>
    <x v="0"/>
    <x v="0"/>
    <x v="0"/>
    <x v="0"/>
    <x v="0"/>
    <x v="0"/>
    <x v="0"/>
    <x v="1"/>
    <x v="0"/>
    <x v="1"/>
    <x v="0"/>
    <x v="0"/>
    <x v="1"/>
    <x v="0"/>
    <x v="0"/>
    <s v="CONSTRUCCIÓN"/>
    <s v="MECANICA Y METALES"/>
    <m/>
    <m/>
    <m/>
    <m/>
    <s v="CONSTRUCCIÓN"/>
    <s v="MECANICA Y METALES"/>
    <m/>
    <m/>
    <m/>
    <m/>
    <n v="3.5333333333333301"/>
    <x v="1"/>
    <x v="2"/>
    <x v="0"/>
    <x v="2"/>
    <x v="0"/>
    <s v="Total"/>
  </r>
  <r>
    <n v="196086"/>
    <x v="0"/>
    <x v="1"/>
    <s v="Luque"/>
    <n v="49210"/>
    <s v="SERVICIO DE TRANSPORTE SUBURBANO DE PASAJEROS LINEA 61"/>
    <s v="Servicio"/>
    <s v="Transporte"/>
    <s v="Pequeñas (11 a 30 personas ocupadas)"/>
    <n v="17062024"/>
    <n v="17"/>
    <s v="Junio"/>
    <s v="Año Resultado Final"/>
    <n v="10"/>
    <n v="18"/>
    <n v="17062024"/>
    <n v="17"/>
    <s v="Junio"/>
    <s v="Año Resultado Final"/>
    <n v="1997"/>
    <n v="26"/>
    <x v="2"/>
    <s v="SERVICIOS DE TRANSPORTE SUBURBANOS DE PASAJEROS LINEA 61"/>
    <s v="Transporte urbano o suburbano de pasajeros por vía terrestre"/>
    <s v="Casa Matriz"/>
    <x v="1"/>
    <n v="4"/>
    <n v="4"/>
    <n v="30"/>
    <n v="30"/>
    <n v="30"/>
    <n v="0"/>
    <n v="144.91935483870961"/>
    <n v="0"/>
    <n v="0"/>
    <n v="0"/>
    <n v="0"/>
    <n v="0"/>
    <n v="130.42741935483866"/>
    <n v="0"/>
    <n v="4.8306451612903203"/>
    <n v="0"/>
    <n v="4.8306451612903203"/>
    <n v="4.8306451612903203"/>
    <n v="0"/>
    <n v="0"/>
    <n v="144.91935483870961"/>
    <n v="30"/>
    <n v="0"/>
    <n v="0"/>
    <n v="0"/>
    <n v="0"/>
    <n v="27"/>
    <n v="0"/>
    <n v="1"/>
    <n v="0"/>
    <n v="1"/>
    <n v="1"/>
    <n v="0"/>
    <n v="0"/>
    <n v="30"/>
    <x v="0"/>
    <m/>
    <m/>
    <x v="1"/>
    <m/>
    <m/>
    <x v="0"/>
    <m/>
    <m/>
    <x v="0"/>
    <m/>
    <m/>
    <x v="0"/>
    <m/>
    <m/>
    <x v="0"/>
    <m/>
    <m/>
    <m/>
    <m/>
    <m/>
    <m/>
    <m/>
    <m/>
    <m/>
    <m/>
    <m/>
    <m/>
    <m/>
    <m/>
    <m/>
    <m/>
    <m/>
    <m/>
    <m/>
    <m/>
    <m/>
    <m/>
    <m/>
    <m/>
    <m/>
    <m/>
    <m/>
    <m/>
    <m/>
    <m/>
    <m/>
    <m/>
    <m/>
    <m/>
    <m/>
    <m/>
    <m/>
    <m/>
    <m/>
    <m/>
    <m/>
    <m/>
    <m/>
    <m/>
    <m/>
    <m/>
    <m/>
    <m/>
    <m/>
    <m/>
    <x v="0"/>
    <x v="0"/>
    <x v="0"/>
    <x v="1"/>
    <x v="0"/>
    <x v="1"/>
    <x v="0"/>
    <x v="0"/>
    <x v="1"/>
    <x v="1"/>
    <x v="0"/>
    <x v="1"/>
    <x v="0"/>
    <m/>
    <m/>
    <m/>
    <m/>
    <m/>
    <m/>
    <s v="Recomendaciones de trabajadores de la empresa u otros actores"/>
    <m/>
    <m/>
    <m/>
    <s v="Contactos personales del empleador"/>
    <m/>
    <m/>
    <m/>
    <x v="2"/>
    <x v="1"/>
    <x v="2"/>
    <x v="2"/>
    <x v="0"/>
    <x v="2"/>
    <x v="1"/>
    <x v="0"/>
    <x v="1"/>
    <x v="1"/>
    <s v="Ninguna"/>
    <m/>
    <m/>
    <m/>
    <m/>
    <m/>
    <m/>
    <x v="1"/>
    <m/>
    <m/>
    <x v="1"/>
    <m/>
    <m/>
    <m/>
    <x v="1"/>
    <x v="1"/>
    <x v="1"/>
    <x v="1"/>
    <x v="1"/>
    <x v="1"/>
    <m/>
    <m/>
    <x v="1"/>
    <s v="Poco probable"/>
    <s v="Probable"/>
    <s v="Poco probable"/>
    <s v="Poco probable"/>
    <s v="Probable"/>
    <x v="0"/>
    <s v="AUXILIAR ADMINISTRATIVA"/>
    <n v="4419"/>
    <n v="1"/>
    <n v="1"/>
    <n v="0"/>
    <n v="0"/>
    <n v="0"/>
    <s v="playero"/>
    <n v="5245"/>
    <n v="1"/>
    <n v="1"/>
    <n v="1"/>
    <n v="1"/>
    <n v="1"/>
    <m/>
    <m/>
    <m/>
    <m/>
    <m/>
    <m/>
    <m/>
    <m/>
    <m/>
    <m/>
    <m/>
    <m/>
    <m/>
    <m/>
    <m/>
    <m/>
    <m/>
    <m/>
    <m/>
    <m/>
    <m/>
    <x v="0"/>
    <m/>
    <m/>
    <m/>
    <m/>
    <m/>
    <m/>
    <m/>
    <m/>
    <m/>
    <x v="0"/>
    <x v="0"/>
    <x v="0"/>
    <x v="1"/>
    <x v="0"/>
    <x v="1"/>
    <x v="0"/>
    <x v="0"/>
    <m/>
    <x v="0"/>
    <s v="MECANICO ESPECIAL EN COLECTIVO"/>
    <s v="Mecánica del automóvil"/>
    <s v="MECANICO DE COLECTIVOS"/>
    <n v="7231"/>
    <s v="PLAYERO ( CONOCIMIENTO SOBRE COMBUSTIBLES, ATENCION AL CLIENTE)"/>
    <s v="OTROS"/>
    <s v="PLAYERO"/>
    <n v="5245"/>
    <m/>
    <m/>
    <m/>
    <m/>
    <m/>
    <m/>
    <m/>
    <m/>
    <m/>
    <m/>
    <m/>
    <m/>
    <m/>
    <m/>
    <m/>
    <m/>
    <s v="Si"/>
    <s v="No"/>
    <m/>
    <m/>
    <m/>
    <m/>
    <x v="1"/>
    <s v="Importante"/>
    <s v="Importante"/>
    <s v="Importante"/>
    <s v="Importante"/>
    <s v="Poco importante"/>
    <s v="Importante"/>
    <s v="Importante"/>
    <s v="Ninguna"/>
    <m/>
    <x v="2"/>
    <x v="2"/>
    <x v="0"/>
    <x v="0"/>
    <x v="2"/>
    <x v="2"/>
    <x v="1"/>
    <x v="1"/>
    <x v="0"/>
    <x v="0"/>
    <x v="0"/>
    <x v="0"/>
    <m/>
    <s v="Dueño o propietario"/>
    <m/>
    <n v="11"/>
    <n v="0"/>
    <s v="Completo"/>
    <m/>
    <m/>
    <m/>
    <m/>
    <m/>
    <m/>
    <s v="LA EMPRESA ESTA EN VENTA DESDE HACE 4 AÑOS, PERO TIENE LA ESPERANZA DE QUE SE SOLUCIONE Y HAYA SUBSIDIOS Y PUEDA CRECER"/>
    <s v="11 a 30 personas ocupadas"/>
    <s v="11 a 30 personas ocupadas"/>
    <x v="0"/>
    <s v="Transporte"/>
    <x v="0"/>
    <x v="0"/>
    <x v="0"/>
    <x v="0"/>
    <x v="0"/>
    <x v="0"/>
    <x v="0"/>
    <x v="0"/>
    <x v="0"/>
    <x v="0"/>
    <x v="1"/>
    <x v="0"/>
    <x v="1"/>
    <x v="1"/>
    <x v="0"/>
    <x v="0"/>
    <x v="0"/>
    <x v="0"/>
    <x v="0"/>
    <x v="1"/>
    <x v="0"/>
    <x v="1"/>
    <x v="1"/>
    <x v="0"/>
    <x v="1"/>
    <x v="0"/>
    <x v="0"/>
    <s v="MECANICA AUTOTRIZ"/>
    <s v="ATENCIÓN AL CLIENTE, RECEPCIÓN"/>
    <m/>
    <m/>
    <m/>
    <m/>
    <s v="AUTOMOTORES"/>
    <s v="ADMINISTRACIÓN Y GESTIÓN"/>
    <m/>
    <m/>
    <m/>
    <m/>
    <n v="4.8306451612903203"/>
    <x v="0"/>
    <x v="0"/>
    <x v="1"/>
    <x v="0"/>
    <x v="0"/>
    <s v="Total"/>
  </r>
  <r>
    <n v="197013"/>
    <x v="0"/>
    <x v="1"/>
    <s v="Luque"/>
    <n v="69200"/>
    <s v="SERVICIOS CONTABLES"/>
    <s v="Servicio"/>
    <s v="Servicios a las empresas"/>
    <s v="Micro (5 a 10 personas ocupadas)"/>
    <n v="27062024"/>
    <n v="27"/>
    <s v="Junio"/>
    <s v="Año Resultado Final"/>
    <n v="11"/>
    <n v="31"/>
    <n v="28062024"/>
    <n v="28"/>
    <s v="Junio"/>
    <s v="Año Resultado Final"/>
    <n v="1981"/>
    <n v="42"/>
    <x v="1"/>
    <s v="SERVICIOS CONTABLES"/>
    <s v="Actividades de servicios de contabilidad, teneduría de libros, auditoría y asesoría fiscales"/>
    <s v="Único"/>
    <x v="0"/>
    <m/>
    <m/>
    <n v="6"/>
    <n v="6"/>
    <n v="1"/>
    <n v="5"/>
    <n v="3.3945945945945901"/>
    <n v="16.972972972972951"/>
    <n v="0"/>
    <n v="0"/>
    <n v="0"/>
    <n v="0"/>
    <n v="10.18378378378377"/>
    <n v="0"/>
    <n v="0"/>
    <n v="0"/>
    <n v="3.3945945945945901"/>
    <n v="3.3945945945945901"/>
    <n v="3.3945945945945901"/>
    <n v="0"/>
    <n v="20.367567567567541"/>
    <n v="6"/>
    <n v="0"/>
    <n v="0"/>
    <n v="0"/>
    <n v="0"/>
    <n v="3"/>
    <n v="0"/>
    <n v="0"/>
    <n v="0"/>
    <n v="1"/>
    <n v="1"/>
    <n v="1"/>
    <n v="0"/>
    <n v="6"/>
    <x v="0"/>
    <m/>
    <m/>
    <x v="0"/>
    <s v="Decisión del directorio/propietarios de la empresa"/>
    <m/>
    <x v="1"/>
    <s v="Decisión del directorio/propietarios de la empresa"/>
    <m/>
    <x v="0"/>
    <m/>
    <m/>
    <x v="0"/>
    <m/>
    <m/>
    <x v="0"/>
    <m/>
    <m/>
    <m/>
    <m/>
    <m/>
    <m/>
    <m/>
    <m/>
    <m/>
    <m/>
    <m/>
    <m/>
    <m/>
    <m/>
    <m/>
    <m/>
    <m/>
    <m/>
    <m/>
    <m/>
    <m/>
    <m/>
    <m/>
    <m/>
    <m/>
    <m/>
    <m/>
    <m/>
    <m/>
    <m/>
    <m/>
    <m/>
    <m/>
    <m/>
    <m/>
    <m/>
    <m/>
    <m/>
    <m/>
    <m/>
    <m/>
    <m/>
    <m/>
    <m/>
    <m/>
    <m/>
    <m/>
    <m/>
    <m/>
    <m/>
    <x v="0"/>
    <x v="0"/>
    <x v="0"/>
    <x v="0"/>
    <x v="1"/>
    <x v="0"/>
    <x v="0"/>
    <x v="1"/>
    <x v="1"/>
    <x v="0"/>
    <x v="1"/>
    <x v="0"/>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1"/>
    <s v="Poco probable"/>
    <s v="Poco probable"/>
    <s v="Poco probable"/>
    <s v="Poco probable"/>
    <s v="Muy probable"/>
    <x v="2"/>
    <m/>
    <m/>
    <m/>
    <m/>
    <m/>
    <m/>
    <m/>
    <m/>
    <m/>
    <m/>
    <m/>
    <m/>
    <m/>
    <m/>
    <m/>
    <m/>
    <m/>
    <m/>
    <m/>
    <m/>
    <m/>
    <m/>
    <m/>
    <m/>
    <m/>
    <m/>
    <m/>
    <m/>
    <m/>
    <m/>
    <m/>
    <m/>
    <m/>
    <m/>
    <m/>
    <x v="0"/>
    <m/>
    <m/>
    <m/>
    <m/>
    <m/>
    <m/>
    <m/>
    <m/>
    <m/>
    <x v="1"/>
    <x v="1"/>
    <x v="1"/>
    <x v="1"/>
    <x v="0"/>
    <x v="0"/>
    <x v="0"/>
    <x v="1"/>
    <m/>
    <x v="0"/>
    <s v="LLENADO DE FORMULARIO, INGRESO AL SISTEMA DE LA SET"/>
    <s v="Contabilidad básica"/>
    <s v="AUXILIAR CONTABLE"/>
    <n v="4311"/>
    <m/>
    <m/>
    <m/>
    <m/>
    <m/>
    <m/>
    <m/>
    <m/>
    <m/>
    <m/>
    <m/>
    <m/>
    <m/>
    <m/>
    <m/>
    <m/>
    <m/>
    <m/>
    <m/>
    <m/>
    <s v="No"/>
    <m/>
    <m/>
    <m/>
    <m/>
    <m/>
    <x v="3"/>
    <s v="Muy importante"/>
    <s v="Importante"/>
    <s v="Importante"/>
    <s v="Importante"/>
    <s v="Importante"/>
    <s v="Importante"/>
    <s v="Poco importante"/>
    <s v="Ninguna"/>
    <m/>
    <x v="2"/>
    <x v="2"/>
    <x v="0"/>
    <x v="0"/>
    <x v="2"/>
    <x v="0"/>
    <x v="1"/>
    <x v="1"/>
    <x v="0"/>
    <x v="1"/>
    <x v="0"/>
    <x v="0"/>
    <m/>
    <s v="Dueño o propietario"/>
    <m/>
    <n v="19"/>
    <n v="31"/>
    <s v="Completo"/>
    <m/>
    <m/>
    <m/>
    <m/>
    <m/>
    <m/>
    <s v="LA PROPIETARIA MENCIONO Q NO SE OPONE A CAPACITACIONES VIRTUAL Q MIENTRAS HACEN SUS COSAS ELLOS ESCUCHAN"/>
    <s v="5 a 10 personas ocupadas"/>
    <s v="5 a 10 personas ocupadas"/>
    <x v="0"/>
    <s v="Servicios a las empresas"/>
    <x v="0"/>
    <x v="0"/>
    <x v="0"/>
    <x v="0"/>
    <x v="0"/>
    <x v="0"/>
    <x v="0"/>
    <x v="0"/>
    <x v="0"/>
    <x v="0"/>
    <x v="1"/>
    <x v="0"/>
    <x v="0"/>
    <x v="0"/>
    <x v="0"/>
    <x v="0"/>
    <x v="0"/>
    <x v="0"/>
    <x v="0"/>
    <x v="1"/>
    <x v="0"/>
    <x v="0"/>
    <x v="0"/>
    <x v="0"/>
    <x v="0"/>
    <x v="0"/>
    <x v="0"/>
    <s v="USO DE SISTEMAS Y SOFTWARE ESPECIALIZADOS"/>
    <m/>
    <m/>
    <m/>
    <m/>
    <m/>
    <s v="TIC"/>
    <m/>
    <m/>
    <m/>
    <m/>
    <m/>
    <n v="3.3945945945945901"/>
    <x v="0"/>
    <x v="0"/>
    <x v="1"/>
    <x v="2"/>
    <x v="0"/>
    <s v="Total"/>
  </r>
  <r>
    <n v="197015"/>
    <x v="0"/>
    <x v="1"/>
    <s v="Luque"/>
    <n v="18110"/>
    <s v="ACTIVIDADES DE IMPRESIÓN SOBRE PAPEL"/>
    <s v="Industria"/>
    <s v="Manufactura"/>
    <s v="Micro (5 a 10 personas ocupadas)"/>
    <n v="27062024"/>
    <n v="27"/>
    <s v="Junio"/>
    <s v="Año Resultado Final"/>
    <n v="14"/>
    <n v="59"/>
    <n v="27062024"/>
    <n v="27"/>
    <s v="Junio"/>
    <s v="Año Resultado Final"/>
    <n v="1988"/>
    <n v="35"/>
    <x v="1"/>
    <s v="IMPRENSION SOBRE PAPEL (ENCUADERNACIÓN, FACTURAS)"/>
    <s v="Actividades de impresión"/>
    <s v="Único"/>
    <x v="0"/>
    <m/>
    <m/>
    <n v="8"/>
    <n v="8"/>
    <n v="6"/>
    <n v="2"/>
    <n v="28.761904761904738"/>
    <n v="9.5873015873015799"/>
    <n v="0"/>
    <n v="0"/>
    <n v="0"/>
    <n v="0"/>
    <n v="19.17460317460316"/>
    <n v="4.7936507936507899"/>
    <n v="0"/>
    <n v="0"/>
    <n v="9.5873015873015799"/>
    <n v="0"/>
    <n v="4.7936507936507899"/>
    <n v="0"/>
    <n v="38.34920634920632"/>
    <n v="8"/>
    <n v="0"/>
    <n v="0"/>
    <n v="0"/>
    <n v="0"/>
    <n v="4"/>
    <n v="1"/>
    <n v="0"/>
    <n v="0"/>
    <n v="2"/>
    <n v="0"/>
    <n v="1"/>
    <n v="0"/>
    <n v="8"/>
    <x v="0"/>
    <m/>
    <m/>
    <x v="0"/>
    <s v="Decisión del directorio/propietarios de la empresa"/>
    <m/>
    <x v="0"/>
    <m/>
    <m/>
    <x v="0"/>
    <m/>
    <m/>
    <x v="0"/>
    <m/>
    <m/>
    <x v="1"/>
    <m/>
    <n v="2166"/>
    <s v="DISEÑADOR GRAFICO"/>
    <s v="Sí"/>
    <s v="No"/>
    <s v="No"/>
    <m/>
    <m/>
    <m/>
    <m/>
    <m/>
    <m/>
    <m/>
    <m/>
    <m/>
    <m/>
    <m/>
    <m/>
    <m/>
    <m/>
    <m/>
    <m/>
    <m/>
    <m/>
    <m/>
    <m/>
    <m/>
    <m/>
    <m/>
    <m/>
    <m/>
    <m/>
    <m/>
    <m/>
    <m/>
    <m/>
    <m/>
    <m/>
    <m/>
    <m/>
    <m/>
    <m/>
    <m/>
    <m/>
    <m/>
    <m/>
    <m/>
    <m/>
    <m/>
    <m/>
    <x v="0"/>
    <x v="1"/>
    <x v="0"/>
    <x v="0"/>
    <x v="0"/>
    <x v="0"/>
    <x v="0"/>
    <x v="1"/>
    <x v="1"/>
    <x v="0"/>
    <x v="0"/>
    <x v="0"/>
    <x v="0"/>
    <m/>
    <m/>
    <m/>
    <s v="Redes sociales de la empresa (Facebook, Twitter, Instagram, etc)"/>
    <m/>
    <m/>
    <s v="Recomendaciones de trabajadores de la empresa u otros actores"/>
    <m/>
    <m/>
    <m/>
    <s v="Contactos personales del empleador"/>
    <m/>
    <m/>
    <m/>
    <x v="0"/>
    <x v="0"/>
    <x v="0"/>
    <x v="1"/>
    <x v="0"/>
    <x v="1"/>
    <x v="0"/>
    <x v="0"/>
    <x v="1"/>
    <x v="2"/>
    <s v="Ninguna"/>
    <m/>
    <m/>
    <m/>
    <m/>
    <m/>
    <m/>
    <x v="1"/>
    <m/>
    <m/>
    <x v="1"/>
    <m/>
    <m/>
    <m/>
    <x v="1"/>
    <x v="1"/>
    <x v="1"/>
    <x v="1"/>
    <x v="1"/>
    <x v="1"/>
    <m/>
    <m/>
    <x v="0"/>
    <s v="Poco probable"/>
    <s v="Poco probable"/>
    <s v="Poco probable"/>
    <s v="Probable"/>
    <s v="Muy probable"/>
    <x v="2"/>
    <m/>
    <m/>
    <m/>
    <m/>
    <m/>
    <m/>
    <m/>
    <m/>
    <m/>
    <m/>
    <m/>
    <m/>
    <m/>
    <m/>
    <m/>
    <m/>
    <m/>
    <m/>
    <m/>
    <m/>
    <m/>
    <m/>
    <m/>
    <m/>
    <m/>
    <m/>
    <m/>
    <m/>
    <m/>
    <m/>
    <m/>
    <m/>
    <m/>
    <m/>
    <m/>
    <x v="0"/>
    <m/>
    <m/>
    <m/>
    <m/>
    <m/>
    <m/>
    <m/>
    <m/>
    <m/>
    <x v="0"/>
    <x v="0"/>
    <x v="0"/>
    <x v="0"/>
    <x v="1"/>
    <x v="1"/>
    <x v="0"/>
    <x v="0"/>
    <m/>
    <x v="0"/>
    <s v="USO DE LAS NUEVAS MAQUINARIAS TROQUELADORA Y DOBLADORA AUTOMÁTICA"/>
    <s v="Serigrafía"/>
    <s v="MAQUINISTA"/>
    <n v="7321"/>
    <m/>
    <m/>
    <m/>
    <m/>
    <m/>
    <m/>
    <m/>
    <m/>
    <m/>
    <m/>
    <m/>
    <m/>
    <m/>
    <m/>
    <m/>
    <m/>
    <m/>
    <m/>
    <m/>
    <m/>
    <s v="No"/>
    <m/>
    <m/>
    <m/>
    <m/>
    <m/>
    <x v="0"/>
    <s v="Muy importante"/>
    <s v="Muy importante"/>
    <s v="Muy importante"/>
    <s v="Muy importante"/>
    <s v="Muy importante"/>
    <s v="Muy importante"/>
    <s v="Muy importante"/>
    <s v="Ninguna"/>
    <m/>
    <x v="2"/>
    <x v="2"/>
    <x v="0"/>
    <x v="0"/>
    <x v="0"/>
    <x v="0"/>
    <x v="1"/>
    <x v="0"/>
    <x v="0"/>
    <x v="0"/>
    <x v="0"/>
    <x v="0"/>
    <m/>
    <s v="Administrador/Contador"/>
    <m/>
    <n v="15"/>
    <n v="34"/>
    <s v="Completo"/>
    <m/>
    <m/>
    <m/>
    <m/>
    <m/>
    <m/>
    <m/>
    <s v="5 a 10 personas ocupadas"/>
    <s v="5 a 10 personas ocupadas"/>
    <x v="1"/>
    <s v="Manufactura"/>
    <x v="0"/>
    <x v="1"/>
    <x v="0"/>
    <x v="0"/>
    <x v="0"/>
    <x v="0"/>
    <x v="0"/>
    <x v="0"/>
    <x v="0"/>
    <x v="0"/>
    <x v="1"/>
    <x v="0"/>
    <x v="0"/>
    <x v="0"/>
    <x v="0"/>
    <x v="0"/>
    <x v="0"/>
    <x v="0"/>
    <x v="0"/>
    <x v="1"/>
    <x v="0"/>
    <x v="1"/>
    <x v="0"/>
    <x v="0"/>
    <x v="1"/>
    <x v="0"/>
    <x v="0"/>
    <s v="INDUSTRIAS GRÁFICAS"/>
    <m/>
    <m/>
    <m/>
    <m/>
    <m/>
    <s v="INDUSTRIAS GRÁFICAS"/>
    <m/>
    <m/>
    <m/>
    <m/>
    <m/>
    <n v="4.7936507936507899"/>
    <x v="1"/>
    <x v="1"/>
    <x v="1"/>
    <x v="0"/>
    <x v="0"/>
    <s v="Total"/>
  </r>
  <r>
    <n v="197017"/>
    <x v="0"/>
    <x v="1"/>
    <s v="Luque"/>
    <n v="47591"/>
    <s v="VENTA DE ELECTRODOMESTICOS AL POR MENOR"/>
    <s v="Comercio"/>
    <s v="Comercio"/>
    <s v="Pequeñas (11 a 30 personas ocupadas)"/>
    <n v="28062024"/>
    <n v="28"/>
    <s v="Junio"/>
    <s v="Año Resultado Final"/>
    <n v="11"/>
    <n v="18"/>
    <n v="2072024"/>
    <n v="2"/>
    <s v="Julio"/>
    <s v="Año Resultado Final"/>
    <n v="1992"/>
    <n v="31"/>
    <x v="1"/>
    <s v="VENTAS DE  ELECTRODOMESTICOS"/>
    <s v="Comercio al por menor de electrodomésticos y accesorios"/>
    <s v="Casa Matriz"/>
    <x v="1"/>
    <n v="2"/>
    <n v="2"/>
    <n v="8"/>
    <n v="8"/>
    <n v="1"/>
    <n v="7"/>
    <n v="8.2844036697247692"/>
    <n v="57.990825688073386"/>
    <n v="0"/>
    <n v="0"/>
    <n v="0"/>
    <n v="0"/>
    <n v="24.853211009174309"/>
    <n v="0"/>
    <n v="0"/>
    <n v="0"/>
    <n v="24.853211009174309"/>
    <n v="16.568807339449538"/>
    <n v="0"/>
    <n v="0"/>
    <n v="66.275229357798153"/>
    <n v="8"/>
    <n v="0"/>
    <n v="0"/>
    <n v="0"/>
    <n v="0"/>
    <n v="3"/>
    <n v="0"/>
    <n v="0"/>
    <n v="0"/>
    <n v="3"/>
    <n v="2"/>
    <n v="0"/>
    <n v="0"/>
    <n v="8"/>
    <x v="1"/>
    <s v="Convenio con organizaciones públicas"/>
    <m/>
    <x v="0"/>
    <s v="Convenio con organizaciones públicas"/>
    <m/>
    <x v="1"/>
    <s v="Decisión del directorio/propietarios de la empresa"/>
    <m/>
    <x v="0"/>
    <m/>
    <m/>
    <x v="0"/>
    <m/>
    <m/>
    <x v="0"/>
    <m/>
    <m/>
    <m/>
    <m/>
    <m/>
    <m/>
    <m/>
    <m/>
    <m/>
    <m/>
    <m/>
    <m/>
    <m/>
    <m/>
    <m/>
    <m/>
    <m/>
    <m/>
    <m/>
    <m/>
    <m/>
    <m/>
    <m/>
    <m/>
    <m/>
    <m/>
    <m/>
    <m/>
    <m/>
    <m/>
    <m/>
    <m/>
    <m/>
    <m/>
    <m/>
    <m/>
    <m/>
    <m/>
    <m/>
    <m/>
    <m/>
    <m/>
    <m/>
    <m/>
    <m/>
    <m/>
    <m/>
    <m/>
    <m/>
    <m/>
    <x v="0"/>
    <x v="0"/>
    <x v="0"/>
    <x v="0"/>
    <x v="1"/>
    <x v="0"/>
    <x v="0"/>
    <x v="1"/>
    <x v="1"/>
    <x v="0"/>
    <x v="0"/>
    <x v="0"/>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m/>
    <m/>
    <m/>
    <x v="0"/>
    <x v="0"/>
    <x v="0"/>
    <x v="1"/>
    <x v="0"/>
    <x v="2"/>
    <x v="0"/>
    <x v="1"/>
    <x v="1"/>
    <x v="1"/>
    <s v="Ninguna"/>
    <m/>
    <m/>
    <m/>
    <m/>
    <m/>
    <m/>
    <x v="1"/>
    <m/>
    <s v="Transformación de competencia"/>
    <x v="1"/>
    <m/>
    <m/>
    <m/>
    <x v="0"/>
    <x v="0"/>
    <x v="0"/>
    <x v="0"/>
    <x v="0"/>
    <x v="1"/>
    <m/>
    <m/>
    <x v="0"/>
    <s v="Poco probable"/>
    <s v="Poco probable"/>
    <s v="Poco probable"/>
    <s v="Poco probable"/>
    <s v="Probable"/>
    <x v="2"/>
    <m/>
    <m/>
    <m/>
    <m/>
    <m/>
    <m/>
    <m/>
    <m/>
    <m/>
    <m/>
    <m/>
    <m/>
    <m/>
    <m/>
    <m/>
    <m/>
    <m/>
    <m/>
    <m/>
    <m/>
    <m/>
    <m/>
    <m/>
    <m/>
    <m/>
    <m/>
    <m/>
    <m/>
    <m/>
    <m/>
    <m/>
    <m/>
    <m/>
    <m/>
    <m/>
    <x v="0"/>
    <m/>
    <m/>
    <m/>
    <m/>
    <m/>
    <m/>
    <m/>
    <m/>
    <m/>
    <x v="0"/>
    <x v="0"/>
    <x v="0"/>
    <x v="0"/>
    <x v="1"/>
    <x v="1"/>
    <x v="0"/>
    <x v="0"/>
    <m/>
    <x v="0"/>
    <s v="TECNICAS DE VENTAS"/>
    <s v="Técnicas de ventas"/>
    <s v="VENDEDORA DE SALON"/>
    <n v="5223"/>
    <s v="AUXILIAR ADMINISTRATIVO EN CONTABILIDAD"/>
    <s v="Contabilidad básica"/>
    <s v="AUXILIAR ADMINISTRATIVO CONTABLE"/>
    <n v="4311"/>
    <s v="OFIMATICA"/>
    <s v="Operación básica de computadoras"/>
    <s v="VENDEDORAS DE SALON"/>
    <n v="5223"/>
    <s v="ATENCION AL CLIENTE"/>
    <s v="Técnicas de recepción y atención al cliente"/>
    <s v="VENDEDORAS DE SALON"/>
    <n v="5223"/>
    <m/>
    <m/>
    <m/>
    <m/>
    <m/>
    <m/>
    <m/>
    <m/>
    <s v="Si"/>
    <s v="Si"/>
    <s v="Si"/>
    <s v="No"/>
    <m/>
    <m/>
    <x v="0"/>
    <s v="Importante"/>
    <s v="Importante"/>
    <s v="Importante"/>
    <s v="Importante"/>
    <s v="Importante"/>
    <s v="Importante"/>
    <s v="Importante"/>
    <s v="Ninguna"/>
    <m/>
    <x v="2"/>
    <x v="2"/>
    <x v="0"/>
    <x v="1"/>
    <x v="2"/>
    <x v="2"/>
    <x v="1"/>
    <x v="1"/>
    <x v="0"/>
    <x v="0"/>
    <x v="0"/>
    <x v="0"/>
    <m/>
    <s v="Dueño o propietario"/>
    <m/>
    <n v="18"/>
    <n v="45"/>
    <s v="Completo"/>
    <m/>
    <m/>
    <m/>
    <m/>
    <m/>
    <m/>
    <m/>
    <s v="5 a 10 personas ocupadas"/>
    <s v="5 a 10 personas ocupadas"/>
    <x v="2"/>
    <s v="Comercio"/>
    <x v="0"/>
    <x v="0"/>
    <x v="0"/>
    <x v="0"/>
    <x v="0"/>
    <x v="0"/>
    <x v="0"/>
    <x v="0"/>
    <x v="0"/>
    <x v="0"/>
    <x v="1"/>
    <x v="0"/>
    <x v="0"/>
    <x v="0"/>
    <x v="0"/>
    <x v="0"/>
    <x v="0"/>
    <x v="0"/>
    <x v="0"/>
    <x v="1"/>
    <x v="0"/>
    <x v="0"/>
    <x v="1"/>
    <x v="0"/>
    <x v="0"/>
    <x v="0"/>
    <x v="0"/>
    <s v="VENTA"/>
    <s v="AUXILIAR ADMINISTRATIVO"/>
    <s v="OFIMATICA"/>
    <s v="ATENCIÓN AL CLIENTE, RECEPCIÓN"/>
    <m/>
    <m/>
    <s v="ADMINISTRACIÓN Y GESTIÓN"/>
    <s v="ADMINISTRACIÓN Y GESTIÓN"/>
    <s v="TIC"/>
    <s v="ADMINISTRACIÓN Y GESTIÓN"/>
    <m/>
    <m/>
    <n v="8.2844036697247692"/>
    <x v="0"/>
    <x v="0"/>
    <x v="0"/>
    <x v="0"/>
    <x v="0"/>
    <s v="Total"/>
  </r>
  <r>
    <n v="197337"/>
    <x v="0"/>
    <x v="1"/>
    <s v="Luque"/>
    <n v="47610"/>
    <s v="VENTA AL POR MENOR DE ARTICULOS DE LIBRERIA"/>
    <s v="Comercio"/>
    <s v="Comercio"/>
    <s v="Micro (5 a 10 personas ocupadas)"/>
    <n v="10072024"/>
    <n v="10"/>
    <s v="Julio"/>
    <s v="Año Resultado Final"/>
    <n v="7"/>
    <n v="54"/>
    <n v="26072024"/>
    <n v="26"/>
    <s v="Julio"/>
    <s v="Año Resultado Final"/>
    <n v="2001"/>
    <n v="22"/>
    <x v="2"/>
    <s v="VENTA AL POR MENOR DE ARTÍCULOS ESCOLARES"/>
    <s v="Comercio al por menor de libros, periódicos y artículos de papelería"/>
    <s v="Único"/>
    <x v="0"/>
    <m/>
    <m/>
    <n v="7"/>
    <n v="7"/>
    <n v="2"/>
    <n v="5"/>
    <n v="16.568807339449538"/>
    <n v="41.422018348623844"/>
    <n v="0"/>
    <n v="0"/>
    <n v="0"/>
    <n v="0"/>
    <n v="33.137614678899077"/>
    <n v="0"/>
    <n v="0"/>
    <n v="0"/>
    <n v="0"/>
    <n v="24.853211009174309"/>
    <n v="0"/>
    <n v="0"/>
    <n v="57.990825688073386"/>
    <n v="7"/>
    <n v="0"/>
    <n v="0"/>
    <n v="0"/>
    <n v="0"/>
    <n v="4"/>
    <n v="0"/>
    <n v="0"/>
    <n v="0"/>
    <n v="0"/>
    <n v="3"/>
    <n v="0"/>
    <n v="0"/>
    <n v="7"/>
    <x v="0"/>
    <m/>
    <m/>
    <x v="0"/>
    <s v="Decisión del directorio/propietarios de la empresa"/>
    <m/>
    <x v="0"/>
    <m/>
    <m/>
    <x v="0"/>
    <m/>
    <m/>
    <x v="0"/>
    <m/>
    <m/>
    <x v="0"/>
    <m/>
    <m/>
    <m/>
    <m/>
    <m/>
    <m/>
    <m/>
    <m/>
    <m/>
    <m/>
    <m/>
    <m/>
    <m/>
    <m/>
    <m/>
    <m/>
    <m/>
    <m/>
    <m/>
    <m/>
    <m/>
    <m/>
    <m/>
    <m/>
    <m/>
    <m/>
    <m/>
    <m/>
    <m/>
    <m/>
    <m/>
    <m/>
    <m/>
    <m/>
    <m/>
    <m/>
    <m/>
    <m/>
    <m/>
    <m/>
    <m/>
    <m/>
    <m/>
    <m/>
    <m/>
    <m/>
    <m/>
    <m/>
    <m/>
    <m/>
    <x v="0"/>
    <x v="0"/>
    <x v="0"/>
    <x v="0"/>
    <x v="0"/>
    <x v="0"/>
    <x v="1"/>
    <x v="0"/>
    <x v="0"/>
    <x v="0"/>
    <x v="1"/>
    <x v="1"/>
    <x v="0"/>
    <m/>
    <m/>
    <m/>
    <m/>
    <m/>
    <m/>
    <m/>
    <s v="Contratación de empresas de reclutamiento"/>
    <m/>
    <m/>
    <m/>
    <m/>
    <m/>
    <m/>
    <x v="0"/>
    <x v="0"/>
    <x v="0"/>
    <x v="1"/>
    <x v="0"/>
    <x v="1"/>
    <x v="0"/>
    <x v="2"/>
    <x v="2"/>
    <x v="1"/>
    <s v="Si utiliza actualmente"/>
    <s v="LECTOR DE CÓDIGO DE BARRA"/>
    <m/>
    <m/>
    <m/>
    <m/>
    <m/>
    <x v="1"/>
    <m/>
    <m/>
    <x v="1"/>
    <m/>
    <m/>
    <m/>
    <x v="1"/>
    <x v="1"/>
    <x v="1"/>
    <x v="1"/>
    <x v="1"/>
    <x v="1"/>
    <m/>
    <m/>
    <x v="2"/>
    <s v="Poco probable"/>
    <s v="Poco probable"/>
    <s v="Poco probable"/>
    <s v="Poco probable"/>
    <s v="Poco probable"/>
    <x v="3"/>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0"/>
    <x v="2"/>
    <x v="0"/>
    <x v="0"/>
    <x v="0"/>
    <x v="2"/>
    <x v="1"/>
    <x v="1"/>
    <x v="1"/>
    <x v="1"/>
    <x v="1"/>
    <x v="0"/>
    <m/>
    <s v="Dueño o propietario"/>
    <m/>
    <n v="9"/>
    <n v="11"/>
    <s v="Completo"/>
    <m/>
    <m/>
    <m/>
    <m/>
    <m/>
    <m/>
    <s v="NINGUNA"/>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197494"/>
    <x v="0"/>
    <x v="1"/>
    <s v="Luque"/>
    <n v="31001"/>
    <s v="FABRICACION DE MUEBLES DE MADERA"/>
    <s v="Industria"/>
    <s v="Manufactura"/>
    <s v="Micro (5 a 10 personas ocupadas)"/>
    <n v="27062024"/>
    <n v="27"/>
    <s v="Junio"/>
    <s v="Año Resultado Final"/>
    <n v="10"/>
    <n v="21"/>
    <n v="27062024"/>
    <n v="27"/>
    <s v="Junio"/>
    <s v="Año Resultado Final"/>
    <n v="1994"/>
    <n v="29"/>
    <x v="2"/>
    <s v="FABRICACIÓN DE MUEBLE DE MADERA PARA LA REVENTA"/>
    <s v="Fabricación de muebles de madera"/>
    <s v="Único"/>
    <x v="0"/>
    <m/>
    <m/>
    <n v="5"/>
    <n v="5"/>
    <n v="3"/>
    <n v="2"/>
    <n v="14.380952380952369"/>
    <n v="9.5873015873015799"/>
    <n v="0"/>
    <n v="0"/>
    <n v="0"/>
    <n v="4.7936507936507899"/>
    <n v="14.380952380952369"/>
    <n v="0"/>
    <n v="0"/>
    <n v="0"/>
    <n v="4.7936507936507899"/>
    <n v="0"/>
    <n v="0"/>
    <n v="0"/>
    <n v="23.968253968253951"/>
    <n v="5"/>
    <n v="0"/>
    <n v="0"/>
    <n v="0"/>
    <n v="1"/>
    <n v="3"/>
    <n v="0"/>
    <n v="0"/>
    <n v="0"/>
    <n v="1"/>
    <n v="0"/>
    <n v="0"/>
    <n v="0"/>
    <n v="5"/>
    <x v="0"/>
    <m/>
    <m/>
    <x v="1"/>
    <m/>
    <m/>
    <x v="0"/>
    <m/>
    <m/>
    <x v="0"/>
    <m/>
    <m/>
    <x v="0"/>
    <m/>
    <m/>
    <x v="0"/>
    <m/>
    <m/>
    <m/>
    <m/>
    <m/>
    <m/>
    <m/>
    <m/>
    <m/>
    <m/>
    <m/>
    <m/>
    <m/>
    <m/>
    <m/>
    <m/>
    <m/>
    <m/>
    <m/>
    <m/>
    <m/>
    <m/>
    <m/>
    <m/>
    <m/>
    <m/>
    <m/>
    <m/>
    <m/>
    <m/>
    <m/>
    <m/>
    <m/>
    <m/>
    <m/>
    <m/>
    <m/>
    <m/>
    <m/>
    <m/>
    <m/>
    <m/>
    <m/>
    <m/>
    <m/>
    <m/>
    <m/>
    <m/>
    <m/>
    <m/>
    <x v="0"/>
    <x v="0"/>
    <x v="0"/>
    <x v="1"/>
    <x v="0"/>
    <x v="1"/>
    <x v="0"/>
    <x v="0"/>
    <x v="0"/>
    <x v="0"/>
    <x v="1"/>
    <x v="1"/>
    <x v="0"/>
    <m/>
    <m/>
    <m/>
    <m/>
    <m/>
    <m/>
    <s v="Recomendaciones de trabajadores de la empresa u otros actores"/>
    <m/>
    <m/>
    <m/>
    <s v="Contactos personales del empleador"/>
    <m/>
    <m/>
    <m/>
    <x v="0"/>
    <x v="0"/>
    <x v="2"/>
    <x v="2"/>
    <x v="2"/>
    <x v="2"/>
    <x v="1"/>
    <x v="0"/>
    <x v="1"/>
    <x v="1"/>
    <s v="Ninguna"/>
    <m/>
    <m/>
    <m/>
    <m/>
    <m/>
    <m/>
    <x v="1"/>
    <m/>
    <m/>
    <x v="1"/>
    <m/>
    <m/>
    <m/>
    <x v="1"/>
    <x v="1"/>
    <x v="1"/>
    <x v="1"/>
    <x v="1"/>
    <x v="1"/>
    <m/>
    <m/>
    <x v="0"/>
    <s v="Poco probable"/>
    <s v="Poco probable"/>
    <s v="Poco probable"/>
    <s v="Poco probable"/>
    <s v="Probable"/>
    <x v="2"/>
    <m/>
    <m/>
    <m/>
    <m/>
    <m/>
    <m/>
    <m/>
    <m/>
    <m/>
    <m/>
    <m/>
    <m/>
    <m/>
    <m/>
    <m/>
    <m/>
    <m/>
    <m/>
    <m/>
    <m/>
    <m/>
    <m/>
    <m/>
    <m/>
    <m/>
    <m/>
    <m/>
    <m/>
    <m/>
    <m/>
    <m/>
    <m/>
    <m/>
    <m/>
    <m/>
    <x v="0"/>
    <m/>
    <m/>
    <m/>
    <m/>
    <m/>
    <m/>
    <m/>
    <m/>
    <m/>
    <x v="1"/>
    <x v="0"/>
    <x v="0"/>
    <x v="0"/>
    <x v="0"/>
    <x v="0"/>
    <x v="0"/>
    <x v="0"/>
    <m/>
    <x v="0"/>
    <s v="MANEJO DEL SISTEMA FINANCIERO COMO ADMINISTRAR LA CARPINTERÍA"/>
    <s v="Educación financiera"/>
    <s v="CARPINTERO"/>
    <n v="7522"/>
    <m/>
    <m/>
    <m/>
    <m/>
    <m/>
    <m/>
    <m/>
    <m/>
    <m/>
    <m/>
    <m/>
    <m/>
    <m/>
    <m/>
    <m/>
    <m/>
    <m/>
    <m/>
    <m/>
    <m/>
    <s v="No"/>
    <m/>
    <m/>
    <m/>
    <m/>
    <m/>
    <x v="0"/>
    <s v="Importante"/>
    <s v="Importante"/>
    <s v="Muy importante"/>
    <s v="Importante"/>
    <s v="Importante"/>
    <s v="Muy importante"/>
    <s v="Importante"/>
    <s v="Ninguna"/>
    <m/>
    <x v="2"/>
    <x v="2"/>
    <x v="0"/>
    <x v="0"/>
    <x v="2"/>
    <x v="2"/>
    <x v="0"/>
    <x v="0"/>
    <x v="0"/>
    <x v="0"/>
    <x v="0"/>
    <x v="0"/>
    <m/>
    <s v="Dueño o propietario"/>
    <m/>
    <n v="11"/>
    <n v="0"/>
    <s v="Completo"/>
    <m/>
    <m/>
    <m/>
    <m/>
    <m/>
    <m/>
    <s v="ANTERIORMENTE TENIA MAS PERSONAL PERO AHORA POR MOTIVO BAJA EN LAS  VENTA SOLO ESTAN LOS HIJOS"/>
    <s v="5 a 10 personas ocupadas"/>
    <s v="5 a 10 personas ocupadas"/>
    <x v="1"/>
    <s v="Manufactura"/>
    <x v="0"/>
    <x v="0"/>
    <x v="0"/>
    <x v="0"/>
    <x v="0"/>
    <x v="0"/>
    <x v="0"/>
    <x v="0"/>
    <x v="0"/>
    <x v="0"/>
    <x v="1"/>
    <x v="0"/>
    <x v="0"/>
    <x v="0"/>
    <x v="0"/>
    <x v="0"/>
    <x v="0"/>
    <x v="0"/>
    <x v="0"/>
    <x v="1"/>
    <x v="0"/>
    <x v="1"/>
    <x v="0"/>
    <x v="0"/>
    <x v="1"/>
    <x v="0"/>
    <x v="0"/>
    <s v="GESTIÓN ADMINISTRATIVA"/>
    <m/>
    <m/>
    <m/>
    <m/>
    <m/>
    <s v="ADMINISTRACIÓN Y GESTIÓN"/>
    <m/>
    <m/>
    <m/>
    <m/>
    <m/>
    <n v="4.7936507936507899"/>
    <x v="0"/>
    <x v="0"/>
    <x v="1"/>
    <x v="0"/>
    <x v="0"/>
    <s v="Total"/>
  </r>
  <r>
    <n v="197526"/>
    <x v="0"/>
    <x v="1"/>
    <s v="Luque"/>
    <n v="31001"/>
    <s v="FABRICACION DE MUEBLES DE MADERA"/>
    <s v="Industria"/>
    <s v="Manufactura"/>
    <s v="Pequeñas (11 a 30 personas ocupadas)"/>
    <n v="27062024"/>
    <n v="27"/>
    <s v="Junio"/>
    <s v="Año Resultado Final"/>
    <n v="10"/>
    <n v="40"/>
    <n v="28062024"/>
    <n v="28"/>
    <s v="Junio"/>
    <s v="Año Resultado Final"/>
    <n v="2005"/>
    <n v="18"/>
    <x v="0"/>
    <s v="FABRICACIÓN DE MUEBLES EN MADERA"/>
    <s v="Fabricación de muebles de madera"/>
    <s v="Único"/>
    <x v="0"/>
    <m/>
    <m/>
    <n v="11"/>
    <n v="11"/>
    <n v="10"/>
    <n v="1"/>
    <n v="38.058252427184499"/>
    <n v="3.8058252427184498"/>
    <n v="0"/>
    <n v="0"/>
    <n v="0"/>
    <n v="3.8058252427184498"/>
    <n v="19.029126213592249"/>
    <n v="19.029126213592249"/>
    <n v="0"/>
    <n v="0"/>
    <n v="0"/>
    <n v="0"/>
    <n v="0"/>
    <n v="0"/>
    <n v="41.864077669902947"/>
    <n v="11"/>
    <n v="0"/>
    <n v="0"/>
    <n v="0"/>
    <n v="1"/>
    <n v="5"/>
    <n v="5"/>
    <n v="0"/>
    <n v="0"/>
    <n v="0"/>
    <n v="0"/>
    <n v="0"/>
    <n v="0"/>
    <n v="11"/>
    <x v="0"/>
    <m/>
    <m/>
    <x v="1"/>
    <m/>
    <m/>
    <x v="0"/>
    <m/>
    <m/>
    <x v="0"/>
    <m/>
    <m/>
    <x v="0"/>
    <m/>
    <m/>
    <x v="0"/>
    <m/>
    <m/>
    <m/>
    <m/>
    <m/>
    <m/>
    <m/>
    <m/>
    <m/>
    <m/>
    <m/>
    <m/>
    <m/>
    <m/>
    <m/>
    <m/>
    <m/>
    <m/>
    <m/>
    <m/>
    <m/>
    <m/>
    <m/>
    <m/>
    <m/>
    <m/>
    <m/>
    <m/>
    <m/>
    <m/>
    <m/>
    <m/>
    <m/>
    <m/>
    <m/>
    <m/>
    <m/>
    <m/>
    <m/>
    <m/>
    <m/>
    <m/>
    <m/>
    <m/>
    <m/>
    <m/>
    <m/>
    <m/>
    <m/>
    <m/>
    <x v="0"/>
    <x v="0"/>
    <x v="0"/>
    <x v="1"/>
    <x v="0"/>
    <x v="1"/>
    <x v="0"/>
    <x v="1"/>
    <x v="1"/>
    <x v="0"/>
    <x v="1"/>
    <x v="1"/>
    <x v="0"/>
    <m/>
    <m/>
    <m/>
    <m/>
    <m/>
    <m/>
    <s v="Recomendaciones de trabajadores de la empresa u otros actores"/>
    <m/>
    <m/>
    <m/>
    <s v="Contactos personales del empleador"/>
    <m/>
    <m/>
    <m/>
    <x v="0"/>
    <x v="0"/>
    <x v="0"/>
    <x v="2"/>
    <x v="0"/>
    <x v="2"/>
    <x v="0"/>
    <x v="2"/>
    <x v="1"/>
    <x v="1"/>
    <s v="Ninguna"/>
    <m/>
    <m/>
    <m/>
    <m/>
    <m/>
    <m/>
    <x v="1"/>
    <m/>
    <m/>
    <x v="1"/>
    <m/>
    <m/>
    <m/>
    <x v="1"/>
    <x v="1"/>
    <x v="1"/>
    <x v="1"/>
    <x v="1"/>
    <x v="1"/>
    <m/>
    <m/>
    <x v="1"/>
    <s v="Poco probable"/>
    <s v="Poco probable"/>
    <s v="Poco probable"/>
    <s v="Poco probable"/>
    <s v="Poco probable"/>
    <x v="0"/>
    <s v="AYUDANTE de CARPINTERO"/>
    <n v="7522"/>
    <n v="1"/>
    <n v="1"/>
    <n v="1"/>
    <n v="0"/>
    <n v="0"/>
    <m/>
    <m/>
    <m/>
    <m/>
    <m/>
    <m/>
    <m/>
    <m/>
    <m/>
    <m/>
    <m/>
    <m/>
    <m/>
    <m/>
    <m/>
    <m/>
    <m/>
    <m/>
    <m/>
    <m/>
    <m/>
    <m/>
    <m/>
    <m/>
    <m/>
    <m/>
    <m/>
    <m/>
    <x v="1"/>
    <m/>
    <s v="Todo nuestro personal es plenamente competente, no se necesita capacitación"/>
    <s v="No hay oferta de capacitación en áreas o contenidos relevantes para la empresa"/>
    <m/>
    <m/>
    <m/>
    <m/>
    <m/>
    <m/>
    <x v="1"/>
    <x v="1"/>
    <x v="1"/>
    <x v="1"/>
    <x v="0"/>
    <x v="0"/>
    <x v="0"/>
    <x v="0"/>
    <m/>
    <x v="2"/>
    <m/>
    <m/>
    <m/>
    <m/>
    <m/>
    <m/>
    <m/>
    <m/>
    <m/>
    <m/>
    <m/>
    <m/>
    <m/>
    <m/>
    <m/>
    <m/>
    <m/>
    <m/>
    <m/>
    <m/>
    <m/>
    <m/>
    <m/>
    <m/>
    <m/>
    <m/>
    <m/>
    <m/>
    <m/>
    <m/>
    <x v="2"/>
    <s v="Importante"/>
    <s v="Importante"/>
    <s v="Importante"/>
    <s v="Importante"/>
    <s v="Importante"/>
    <s v="Importante"/>
    <s v="Importante"/>
    <s v="Ninguna"/>
    <m/>
    <x v="2"/>
    <x v="2"/>
    <x v="0"/>
    <x v="0"/>
    <x v="0"/>
    <x v="2"/>
    <x v="0"/>
    <x v="1"/>
    <x v="0"/>
    <x v="1"/>
    <x v="0"/>
    <x v="0"/>
    <m/>
    <s v="Dueño o propietario"/>
    <m/>
    <n v="6"/>
    <n v="59"/>
    <s v="Completo"/>
    <m/>
    <m/>
    <m/>
    <m/>
    <m/>
    <m/>
    <m/>
    <s v="11 a 30 personas ocupadas"/>
    <s v="11 a 30 personas ocupadas"/>
    <x v="1"/>
    <s v="Manufactura"/>
    <x v="0"/>
    <x v="0"/>
    <x v="0"/>
    <x v="0"/>
    <x v="0"/>
    <x v="0"/>
    <x v="0"/>
    <x v="0"/>
    <x v="0"/>
    <x v="0"/>
    <x v="1"/>
    <x v="0"/>
    <x v="0"/>
    <x v="0"/>
    <x v="0"/>
    <x v="1"/>
    <x v="0"/>
    <x v="0"/>
    <x v="0"/>
    <x v="1"/>
    <x v="0"/>
    <x v="1"/>
    <x v="0"/>
    <x v="0"/>
    <x v="0"/>
    <x v="0"/>
    <x v="0"/>
    <m/>
    <m/>
    <m/>
    <m/>
    <m/>
    <m/>
    <m/>
    <m/>
    <m/>
    <m/>
    <m/>
    <m/>
    <n v="3.8058252427184498"/>
    <x v="0"/>
    <x v="0"/>
    <x v="1"/>
    <x v="1"/>
    <x v="2"/>
    <s v="Total"/>
  </r>
  <r>
    <n v="198379"/>
    <x v="0"/>
    <x v="1"/>
    <s v="Luque"/>
    <n v="17020"/>
    <s v="FABRICACION DE PAPEL Y CARTON ONDULADO"/>
    <s v="Industria"/>
    <s v="Manufactura"/>
    <s v="Grandes (con 51 o más personas ocupadas)"/>
    <n v="18062024"/>
    <n v="18"/>
    <s v="Junio"/>
    <s v="Año Resultado Final"/>
    <n v="15"/>
    <n v="47"/>
    <n v="31072024"/>
    <n v="31"/>
    <s v="Julio"/>
    <s v="Año Resultado Final"/>
    <n v="1978"/>
    <n v="45"/>
    <x v="1"/>
    <s v="FABRICACIÓN DE CAJAS Y CARTONES"/>
    <s v="Fabricación de papel y cartón ondulado y de envases de papel y cartón"/>
    <s v="Casa Matriz"/>
    <x v="1"/>
    <n v="7"/>
    <n v="6"/>
    <n v="400"/>
    <n v="395"/>
    <n v="316"/>
    <n v="79"/>
    <n v="316"/>
    <n v="79"/>
    <n v="0"/>
    <n v="0"/>
    <n v="35"/>
    <n v="5"/>
    <n v="200"/>
    <n v="10"/>
    <n v="30"/>
    <n v="10"/>
    <n v="50"/>
    <n v="30"/>
    <n v="20"/>
    <n v="5"/>
    <n v="395"/>
    <n v="395"/>
    <n v="0"/>
    <n v="0"/>
    <n v="35"/>
    <n v="5"/>
    <n v="200"/>
    <n v="10"/>
    <n v="30"/>
    <n v="10"/>
    <n v="50"/>
    <n v="30"/>
    <n v="20"/>
    <n v="5"/>
    <n v="395"/>
    <x v="1"/>
    <s v="Convenio con organizaciones públicas"/>
    <m/>
    <x v="0"/>
    <s v="Decisión del directorio/propietarios de la empresa"/>
    <m/>
    <x v="0"/>
    <m/>
    <m/>
    <x v="0"/>
    <m/>
    <m/>
    <x v="0"/>
    <m/>
    <m/>
    <x v="1"/>
    <m/>
    <n v="4226"/>
    <s v="ATENCIÓN AL CLIENTE"/>
    <s v="Sí"/>
    <s v="Sí"/>
    <s v="Sí"/>
    <n v="8143"/>
    <s v="OPERADOR DE MAQUINARIA INDUSTRIAL"/>
    <s v="Sí"/>
    <s v="No"/>
    <s v="Sí"/>
    <n v="7233"/>
    <s v="TECNICO DE MANTENIMIENTO DE LA MAQUINARIA"/>
    <s v="Sí"/>
    <s v="Sí"/>
    <m/>
    <s v="Candidatos sin habilidades blandas o socioemocionales (proactividad, actitud de aprendizaje, compromiso, entre otros)"/>
    <m/>
    <m/>
    <m/>
    <m/>
    <m/>
    <m/>
    <m/>
    <m/>
    <m/>
    <m/>
    <m/>
    <m/>
    <m/>
    <m/>
    <s v="Candidatos sin capacitación o habilidades técnicas necesarios"/>
    <m/>
    <m/>
    <m/>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1"/>
    <x v="0"/>
    <x v="0"/>
    <x v="0"/>
    <x v="0"/>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2"/>
    <x v="2"/>
    <s v="Si utiliza actualmente"/>
    <s v="PLATAFORMA ECOMERCE"/>
    <m/>
    <m/>
    <m/>
    <m/>
    <m/>
    <x v="1"/>
    <m/>
    <m/>
    <x v="1"/>
    <m/>
    <m/>
    <m/>
    <x v="1"/>
    <x v="1"/>
    <x v="1"/>
    <x v="1"/>
    <x v="1"/>
    <x v="1"/>
    <m/>
    <m/>
    <x v="3"/>
    <s v="Probable"/>
    <s v="Poco probable"/>
    <s v="Probable"/>
    <s v="Probable"/>
    <s v="Probable"/>
    <x v="0"/>
    <s v="OPERARIO de maquinaria INDUSTRIAL"/>
    <n v="8143"/>
    <n v="50"/>
    <n v="10"/>
    <n v="10"/>
    <n v="10"/>
    <n v="10"/>
    <s v="supervisor de PRODUCCIÓN"/>
    <n v="3122"/>
    <n v="5"/>
    <n v="2"/>
    <n v="2"/>
    <n v="2"/>
    <n v="2"/>
    <s v="ATENCIÓN AL CLIENTE"/>
    <n v="4226"/>
    <n v="5"/>
    <n v="2"/>
    <n v="2"/>
    <n v="2"/>
    <n v="2"/>
    <m/>
    <m/>
    <m/>
    <m/>
    <m/>
    <m/>
    <m/>
    <m/>
    <m/>
    <m/>
    <m/>
    <m/>
    <m/>
    <m/>
    <x v="0"/>
    <m/>
    <m/>
    <m/>
    <m/>
    <m/>
    <m/>
    <m/>
    <m/>
    <m/>
    <x v="0"/>
    <x v="0"/>
    <x v="0"/>
    <x v="0"/>
    <x v="1"/>
    <x v="1"/>
    <x v="0"/>
    <x v="0"/>
    <m/>
    <x v="0"/>
    <s v="MANTENIMIENTO DE MAQUINARIA INDUSTRIAL"/>
    <s v="Operación y mantenimiento de maquinarias industriales"/>
    <s v="MECÁNICO INDUSTRIAL"/>
    <n v="7233"/>
    <s v="MANTENIMIENTO DE SISTEMA HIDRÁULICO"/>
    <s v="Mecánica"/>
    <s v="INGENIERO DE PRODUCCIÓN"/>
    <n v="2141"/>
    <s v="MANTENIMIENTO DE TRACTORES"/>
    <s v="Mecánica"/>
    <s v="MECÁNICO INDUSTRIAL"/>
    <n v="7233"/>
    <s v="PLANIFICACIÓN DE PRODUCCIÓN"/>
    <s v="Gestión de la producción y calidad"/>
    <s v="SUPERVISOR DE PRODUCCIÓN"/>
    <n v="3122"/>
    <m/>
    <m/>
    <m/>
    <m/>
    <m/>
    <m/>
    <m/>
    <m/>
    <s v="Si"/>
    <s v="Si"/>
    <s v="Si"/>
    <s v="No"/>
    <m/>
    <m/>
    <x v="0"/>
    <s v="Muy importante"/>
    <s v="Importante"/>
    <s v="Importante"/>
    <s v="Importante"/>
    <s v="Importante"/>
    <s v="Importante"/>
    <s v="Poco importante"/>
    <s v="Ninguna"/>
    <m/>
    <x v="2"/>
    <x v="0"/>
    <x v="2"/>
    <x v="1"/>
    <x v="1"/>
    <x v="0"/>
    <x v="0"/>
    <x v="0"/>
    <x v="0"/>
    <x v="1"/>
    <x v="0"/>
    <x v="0"/>
    <m/>
    <s v="Gerente / Directivo"/>
    <m/>
    <n v="9"/>
    <n v="8"/>
    <s v="Completo"/>
    <m/>
    <m/>
    <m/>
    <m/>
    <m/>
    <m/>
    <m/>
    <s v="51 y más personas ocupadas"/>
    <s v="51 y más personas ocupadas"/>
    <x v="1"/>
    <s v="Manufactura"/>
    <x v="0"/>
    <x v="0"/>
    <x v="0"/>
    <x v="1"/>
    <x v="0"/>
    <x v="0"/>
    <x v="1"/>
    <x v="1"/>
    <x v="0"/>
    <x v="0"/>
    <x v="1"/>
    <x v="1"/>
    <x v="1"/>
    <x v="0"/>
    <x v="0"/>
    <x v="0"/>
    <x v="1"/>
    <x v="0"/>
    <x v="0"/>
    <x v="0"/>
    <x v="1"/>
    <x v="1"/>
    <x v="0"/>
    <x v="0"/>
    <x v="1"/>
    <x v="0"/>
    <x v="0"/>
    <s v="MECANICA Y METALES"/>
    <s v="MECANICA Y METALES"/>
    <s v="MECANICA AUTOTRIZ"/>
    <s v="GESTIÓN ADMINISTRATIVA"/>
    <m/>
    <m/>
    <s v="MECANICA Y METALES"/>
    <s v="MECANICA Y METALES"/>
    <s v="AUTOMOTORES"/>
    <s v="ADMINISTRACIÓN Y GESTIÓN"/>
    <m/>
    <m/>
    <n v="1"/>
    <x v="1"/>
    <x v="2"/>
    <x v="1"/>
    <x v="0"/>
    <x v="0"/>
    <s v="Total"/>
  </r>
  <r>
    <n v="198510"/>
    <x v="0"/>
    <x v="1"/>
    <s v="Luque"/>
    <n v="22210"/>
    <s v="FABRICACION  DE ENVASES PLASTICOS FLEXIBLES"/>
    <s v="Industria"/>
    <s v="Manufactura"/>
    <s v="Grandes (con 51 o más personas ocupadas)"/>
    <n v="28062024"/>
    <n v="28"/>
    <s v="Junio"/>
    <s v="Año Resultado Final"/>
    <n v="12"/>
    <n v="12"/>
    <n v="28062024"/>
    <n v="28"/>
    <s v="Junio"/>
    <s v="Año Resultado Final"/>
    <n v="1979"/>
    <n v="44"/>
    <x v="1"/>
    <s v="FABRICACION DE ENVASES PLASTICOS FLEXIBLE"/>
    <s v="Fabricación de envases de plástico"/>
    <s v="Único"/>
    <x v="0"/>
    <m/>
    <m/>
    <n v="182"/>
    <n v="182"/>
    <n v="170"/>
    <n v="12"/>
    <n v="459.62962962962905"/>
    <n v="32.4444444444444"/>
    <n v="0"/>
    <n v="0"/>
    <n v="0"/>
    <n v="0"/>
    <n v="386.62962962962911"/>
    <n v="0"/>
    <n v="18.925925925925903"/>
    <n v="0"/>
    <n v="32.4444444444444"/>
    <n v="54.074074074074005"/>
    <n v="0"/>
    <n v="0"/>
    <n v="492.07407407407345"/>
    <n v="182"/>
    <n v="0"/>
    <n v="0"/>
    <n v="0"/>
    <n v="0"/>
    <n v="143"/>
    <n v="0"/>
    <n v="7"/>
    <n v="0"/>
    <n v="12"/>
    <n v="20"/>
    <n v="0"/>
    <n v="0"/>
    <n v="182"/>
    <x v="1"/>
    <s v="Convenio con organizaciones públicas"/>
    <m/>
    <x v="0"/>
    <s v="Decisión del directorio/propietarios de la empresa"/>
    <m/>
    <x v="0"/>
    <m/>
    <m/>
    <x v="0"/>
    <m/>
    <m/>
    <x v="0"/>
    <m/>
    <m/>
    <x v="1"/>
    <m/>
    <n v="8142"/>
    <s v="CORTADORA EN MAQUINAS"/>
    <s v="Sí"/>
    <s v="No"/>
    <s v="Sí"/>
    <n v="9333"/>
    <s v="OPERARIO DE DEPOSITO"/>
    <s v="Sí"/>
    <s v="No"/>
    <s v="Sí"/>
    <n v="8332"/>
    <s v="CHOFER DE CAMION"/>
    <s v="Sí"/>
    <s v="No"/>
    <m/>
    <m/>
    <m/>
    <m/>
    <m/>
    <m/>
    <m/>
    <m/>
    <m/>
    <m/>
    <m/>
    <m/>
    <m/>
    <m/>
    <m/>
    <m/>
    <m/>
    <m/>
    <m/>
    <m/>
    <m/>
    <m/>
    <m/>
    <m/>
    <m/>
    <m/>
    <m/>
    <m/>
    <m/>
    <m/>
    <m/>
    <m/>
    <m/>
    <m/>
    <m/>
    <x v="1"/>
    <x v="1"/>
    <x v="0"/>
    <x v="0"/>
    <x v="0"/>
    <x v="0"/>
    <x v="0"/>
    <x v="1"/>
    <x v="0"/>
    <x v="0"/>
    <x v="0"/>
    <x v="0"/>
    <x v="0"/>
    <m/>
    <m/>
    <m/>
    <s v="Redes sociales de la empresa (Facebook, Twitter, Instagram, etc)"/>
    <m/>
    <m/>
    <s v="Recomendaciones de trabajadores de la empresa u otros actores"/>
    <m/>
    <m/>
    <s v="Avisos en las inmediaciones de la empresa"/>
    <m/>
    <s v="Banco de currículos de la empresa"/>
    <m/>
    <m/>
    <x v="0"/>
    <x v="0"/>
    <x v="0"/>
    <x v="1"/>
    <x v="0"/>
    <x v="1"/>
    <x v="0"/>
    <x v="1"/>
    <x v="2"/>
    <x v="2"/>
    <s v="Ninguna"/>
    <m/>
    <m/>
    <m/>
    <m/>
    <m/>
    <m/>
    <x v="1"/>
    <m/>
    <s v="Nuevas contrataciones"/>
    <x v="1"/>
    <m/>
    <m/>
    <m/>
    <x v="0"/>
    <x v="0"/>
    <x v="0"/>
    <x v="0"/>
    <x v="0"/>
    <x v="0"/>
    <m/>
    <m/>
    <x v="3"/>
    <s v="Poco probable"/>
    <s v="Poco probable"/>
    <s v="Poco probable"/>
    <s v="Probable"/>
    <s v="Probable"/>
    <x v="0"/>
    <s v="operario de producción de impresiones en maquinas"/>
    <n v="7322"/>
    <n v="2"/>
    <n v="2"/>
    <n v="2"/>
    <n v="2"/>
    <n v="2"/>
    <s v="operario de producción en maquinas de cortadora"/>
    <n v="8142"/>
    <n v="2"/>
    <n v="2"/>
    <n v="2"/>
    <n v="2"/>
    <n v="2"/>
    <s v="distribuidor (chofer de camiones )"/>
    <n v="8332"/>
    <n v="2"/>
    <n v="2"/>
    <n v="2"/>
    <n v="2"/>
    <n v="2"/>
    <s v="distribuidor ayudente del chofer"/>
    <n v="9333"/>
    <n v="2"/>
    <n v="2"/>
    <n v="2"/>
    <n v="2"/>
    <n v="2"/>
    <m/>
    <m/>
    <m/>
    <m/>
    <m/>
    <m/>
    <m/>
    <x v="0"/>
    <m/>
    <m/>
    <m/>
    <m/>
    <m/>
    <m/>
    <m/>
    <m/>
    <m/>
    <x v="0"/>
    <x v="0"/>
    <x v="1"/>
    <x v="0"/>
    <x v="0"/>
    <x v="1"/>
    <x v="0"/>
    <x v="0"/>
    <m/>
    <x v="0"/>
    <s v="CURSOS DE EXCEL Y POWER BI"/>
    <s v="Operación básica de computadoras"/>
    <s v="JEFES DE SECTOR"/>
    <n v="1321"/>
    <m/>
    <m/>
    <m/>
    <m/>
    <m/>
    <m/>
    <m/>
    <m/>
    <m/>
    <m/>
    <m/>
    <m/>
    <m/>
    <m/>
    <m/>
    <m/>
    <m/>
    <m/>
    <m/>
    <m/>
    <s v="No"/>
    <m/>
    <m/>
    <m/>
    <m/>
    <m/>
    <x v="0"/>
    <s v="Muy importante"/>
    <s v="Muy importante"/>
    <s v="Muy importante"/>
    <s v="Importante"/>
    <s v="Importante"/>
    <s v="Muy importante"/>
    <s v="Importante"/>
    <s v="Ninguna"/>
    <m/>
    <x v="1"/>
    <x v="0"/>
    <x v="2"/>
    <x v="0"/>
    <x v="1"/>
    <x v="0"/>
    <x v="0"/>
    <x v="0"/>
    <x v="0"/>
    <x v="0"/>
    <x v="0"/>
    <x v="0"/>
    <m/>
    <s v="Jefe / Encargado (no propietario)"/>
    <m/>
    <n v="14"/>
    <n v="33"/>
    <s v="Completo"/>
    <m/>
    <m/>
    <m/>
    <m/>
    <m/>
    <m/>
    <m/>
    <s v="51 y más personas ocupadas"/>
    <s v="51 y más personas ocupadas"/>
    <x v="1"/>
    <s v="Manufactura"/>
    <x v="0"/>
    <x v="0"/>
    <x v="0"/>
    <x v="0"/>
    <x v="0"/>
    <x v="0"/>
    <x v="0"/>
    <x v="1"/>
    <x v="1"/>
    <x v="0"/>
    <x v="1"/>
    <x v="0"/>
    <x v="0"/>
    <x v="0"/>
    <x v="0"/>
    <x v="1"/>
    <x v="1"/>
    <x v="1"/>
    <x v="1"/>
    <x v="1"/>
    <x v="0"/>
    <x v="1"/>
    <x v="0"/>
    <x v="0"/>
    <x v="0"/>
    <x v="0"/>
    <x v="0"/>
    <s v="HERRAMIENTAS DE ANÁLISIS DE DATOS"/>
    <m/>
    <m/>
    <m/>
    <m/>
    <m/>
    <s v="TIC"/>
    <m/>
    <m/>
    <m/>
    <m/>
    <m/>
    <n v="2.7037037037037002"/>
    <x v="1"/>
    <x v="1"/>
    <x v="0"/>
    <x v="0"/>
    <x v="0"/>
    <s v="Total"/>
  </r>
  <r>
    <n v="198616"/>
    <x v="0"/>
    <x v="1"/>
    <s v="Luque"/>
    <n v="14101"/>
    <s v="CONFECCION DE PRENDAS DE VESTIR EXTERIOR"/>
    <s v="Industria"/>
    <s v="Manufactura"/>
    <s v="Grandes (con 51 o más personas ocupadas)"/>
    <n v="19062024"/>
    <n v="19"/>
    <s v="Junio"/>
    <s v="Año Resultado Final"/>
    <n v="16"/>
    <n v="21"/>
    <n v="31072024"/>
    <n v="31"/>
    <s v="Julio"/>
    <s v="Año Resultado Final"/>
    <n v="1988"/>
    <n v="35"/>
    <x v="1"/>
    <s v="CONFECCION DE PRENDAS DE VESTIR EXTERIOR"/>
    <s v="Confección de prendas de vestir exterior, excepto prendas de cuero y piel"/>
    <s v="Planta industrial"/>
    <x v="1"/>
    <n v="45"/>
    <n v="39"/>
    <n v="343"/>
    <n v="319"/>
    <n v="136"/>
    <n v="183"/>
    <n v="136"/>
    <n v="183"/>
    <n v="0"/>
    <n v="0"/>
    <n v="5"/>
    <n v="0"/>
    <n v="10"/>
    <n v="5"/>
    <n v="20"/>
    <n v="0"/>
    <n v="40"/>
    <n v="236"/>
    <n v="2"/>
    <n v="1"/>
    <n v="319"/>
    <n v="319"/>
    <n v="0"/>
    <n v="0"/>
    <n v="5"/>
    <n v="0"/>
    <n v="10"/>
    <n v="5"/>
    <n v="20"/>
    <n v="0"/>
    <n v="40"/>
    <n v="236"/>
    <n v="2"/>
    <n v="1"/>
    <n v="319"/>
    <x v="1"/>
    <s v="Contrato de aprendizaje (Código laboral y Resolución N° 1159/19)"/>
    <m/>
    <x v="0"/>
    <s v="Contrato de aprendizaje (Código laboral y Resolución N° 1159/19)"/>
    <m/>
    <x v="0"/>
    <m/>
    <m/>
    <x v="0"/>
    <m/>
    <m/>
    <x v="0"/>
    <m/>
    <m/>
    <x v="1"/>
    <m/>
    <n v="7533"/>
    <s v="COSTURERA"/>
    <s v="No"/>
    <s v="Sí"/>
    <s v="Sí"/>
    <n v="7322"/>
    <s v="SERIGRAFISTA"/>
    <s v="No"/>
    <s v="Sí"/>
    <s v="Sí"/>
    <n v="7532"/>
    <s v="CORTADOR DE TELA"/>
    <s v="No"/>
    <s v="Sí"/>
    <s v="Candidatos sin capacitación o habilidades técnicas necesarios"/>
    <m/>
    <m/>
    <s v="Candidatos con falt de experiencia laboral"/>
    <m/>
    <m/>
    <m/>
    <m/>
    <s v="Candidatos sin capacitación o habilidades técnicas necesarios"/>
    <m/>
    <m/>
    <s v="Candidatos con falt de experiencia laboral"/>
    <m/>
    <m/>
    <m/>
    <m/>
    <s v="Candidatos sin capacitación o habilidades técnicas necesarios"/>
    <m/>
    <m/>
    <s v="Candidatos con falt de experiencia laboral"/>
    <m/>
    <m/>
    <m/>
    <m/>
    <m/>
    <s v="Capacitar a los trabajadores actuales para que puedan cumplir funciones que estaban asignadas a esa vacante"/>
    <m/>
    <m/>
    <m/>
    <m/>
    <m/>
    <m/>
    <m/>
    <m/>
    <m/>
    <x v="0"/>
    <x v="0"/>
    <x v="0"/>
    <x v="1"/>
    <x v="0"/>
    <x v="0"/>
    <x v="1"/>
    <x v="0"/>
    <x v="0"/>
    <x v="1"/>
    <x v="0"/>
    <x v="0"/>
    <x v="0"/>
    <m/>
    <m/>
    <m/>
    <s v="Redes sociales de la empresa (Facebook, Twitter, Instagram, etc)"/>
    <s v="Servicio Público de Empleo del Ministerio de Trabajo"/>
    <m/>
    <m/>
    <s v="Contratación de empresas de reclutamiento"/>
    <s v="Ferias de empleo"/>
    <m/>
    <m/>
    <m/>
    <m/>
    <m/>
    <x v="0"/>
    <x v="0"/>
    <x v="0"/>
    <x v="1"/>
    <x v="0"/>
    <x v="1"/>
    <x v="0"/>
    <x v="2"/>
    <x v="2"/>
    <x v="2"/>
    <s v="Ninguna"/>
    <m/>
    <m/>
    <m/>
    <m/>
    <m/>
    <m/>
    <x v="1"/>
    <m/>
    <m/>
    <x v="1"/>
    <m/>
    <m/>
    <m/>
    <x v="1"/>
    <x v="1"/>
    <x v="1"/>
    <x v="1"/>
    <x v="1"/>
    <x v="1"/>
    <m/>
    <m/>
    <x v="3"/>
    <s v="Probable"/>
    <s v="Probable"/>
    <s v="Probable"/>
    <s v="Probable"/>
    <s v="Probable"/>
    <x v="0"/>
    <s v="VENDEDORES DE SALON"/>
    <n v="5223"/>
    <n v="30"/>
    <n v="0"/>
    <n v="0"/>
    <n v="0"/>
    <n v="0"/>
    <s v="ENCARGADO de Tienda"/>
    <n v="1321"/>
    <n v="10"/>
    <n v="0"/>
    <n v="0"/>
    <n v="0"/>
    <n v="0"/>
    <s v="ADMINISTRADOR"/>
    <n v="2421"/>
    <n v="2"/>
    <n v="0"/>
    <n v="0"/>
    <n v="0"/>
    <n v="0"/>
    <s v="TI DESARROLLADOR DE SISTEMAS"/>
    <n v="2512"/>
    <n v="2"/>
    <n v="0"/>
    <n v="0"/>
    <n v="0"/>
    <n v="0"/>
    <m/>
    <m/>
    <m/>
    <m/>
    <m/>
    <m/>
    <m/>
    <x v="0"/>
    <m/>
    <m/>
    <m/>
    <m/>
    <m/>
    <m/>
    <m/>
    <m/>
    <m/>
    <x v="0"/>
    <x v="0"/>
    <x v="0"/>
    <x v="1"/>
    <x v="0"/>
    <x v="1"/>
    <x v="0"/>
    <x v="0"/>
    <m/>
    <x v="0"/>
    <s v="USO APROPIADO DE GAMA DE COLORES"/>
    <s v="Serigrafía"/>
    <s v="SERIGRAFISTA"/>
    <n v="7322"/>
    <s v="FORMAS, MÉTODOS Y TÉCNICAS DE MOVIMIENTOS"/>
    <s v="Corte y confección en industrias"/>
    <s v="CORTADORES"/>
    <n v="7532"/>
    <m/>
    <m/>
    <m/>
    <m/>
    <m/>
    <m/>
    <m/>
    <m/>
    <m/>
    <m/>
    <m/>
    <m/>
    <m/>
    <m/>
    <m/>
    <m/>
    <s v="Si"/>
    <s v="No"/>
    <m/>
    <m/>
    <m/>
    <m/>
    <x v="0"/>
    <s v="Muy importante"/>
    <s v="Muy importante"/>
    <s v="Muy importante"/>
    <s v="Muy importante"/>
    <s v="Muy importante"/>
    <s v="Muy importante"/>
    <s v="Muy importante"/>
    <s v="Ninguna"/>
    <m/>
    <x v="1"/>
    <x v="0"/>
    <x v="1"/>
    <x v="1"/>
    <x v="0"/>
    <x v="1"/>
    <x v="1"/>
    <x v="0"/>
    <x v="0"/>
    <x v="0"/>
    <x v="0"/>
    <x v="0"/>
    <m/>
    <s v="Gerente / Directivo"/>
    <m/>
    <n v="15"/>
    <n v="18"/>
    <s v="Completo"/>
    <m/>
    <m/>
    <m/>
    <m/>
    <m/>
    <m/>
    <m/>
    <s v="51 y más personas ocupadas"/>
    <s v="51 y más personas ocupadas"/>
    <x v="1"/>
    <s v="Manufactura"/>
    <x v="0"/>
    <x v="0"/>
    <x v="0"/>
    <x v="0"/>
    <x v="0"/>
    <x v="0"/>
    <x v="1"/>
    <x v="0"/>
    <x v="0"/>
    <x v="1"/>
    <x v="0"/>
    <x v="0"/>
    <x v="0"/>
    <x v="1"/>
    <x v="0"/>
    <x v="0"/>
    <x v="0"/>
    <x v="0"/>
    <x v="0"/>
    <x v="1"/>
    <x v="0"/>
    <x v="1"/>
    <x v="0"/>
    <x v="0"/>
    <x v="1"/>
    <x v="0"/>
    <x v="0"/>
    <s v="TEXTIL Y CONFECCIÓN"/>
    <s v="TEXTIL Y CONFECCIÓN"/>
    <m/>
    <m/>
    <m/>
    <m/>
    <s v="TEXTIL Y CONFECCIÓN"/>
    <s v="TEXTIL Y CONFECCIÓN"/>
    <m/>
    <m/>
    <m/>
    <m/>
    <n v="1"/>
    <x v="2"/>
    <x v="2"/>
    <x v="1"/>
    <x v="0"/>
    <x v="0"/>
    <s v="Total"/>
  </r>
  <r>
    <n v="198649"/>
    <x v="0"/>
    <x v="1"/>
    <s v="Luque"/>
    <n v="11210"/>
    <s v="PRODUCCION DE AGUA MINERAL"/>
    <s v="Industria"/>
    <s v="Manufactura"/>
    <s v="Pequeñas (11 a 30 personas ocupadas)"/>
    <n v="28062024"/>
    <n v="28"/>
    <s v="Junio"/>
    <s v="Año Resultado Final"/>
    <n v="14"/>
    <n v="25"/>
    <n v="8072024"/>
    <n v="8"/>
    <s v="Julio"/>
    <s v="Año Resultado Final"/>
    <n v="2000"/>
    <n v="23"/>
    <x v="2"/>
    <s v="PRODUCCION DE AGUA MINERAL EMBOTELLADA"/>
    <s v="Producción de aguas minerales y sodas"/>
    <s v="Único"/>
    <x v="0"/>
    <m/>
    <m/>
    <n v="15"/>
    <n v="15"/>
    <n v="13"/>
    <n v="2"/>
    <n v="49.475728155339844"/>
    <n v="7.6116504854368996"/>
    <n v="0"/>
    <n v="0"/>
    <n v="0"/>
    <n v="0"/>
    <n v="49.475728155339844"/>
    <n v="0"/>
    <n v="0"/>
    <n v="0"/>
    <n v="7.6116504854368996"/>
    <n v="0"/>
    <n v="0"/>
    <n v="0"/>
    <n v="57.087378640776748"/>
    <n v="15"/>
    <n v="0"/>
    <n v="0"/>
    <n v="0"/>
    <n v="0"/>
    <n v="13"/>
    <n v="0"/>
    <n v="0"/>
    <n v="0"/>
    <n v="2"/>
    <n v="0"/>
    <n v="0"/>
    <n v="0"/>
    <n v="15"/>
    <x v="0"/>
    <m/>
    <m/>
    <x v="0"/>
    <s v="Decisión del directorio/propietarios de la empresa"/>
    <m/>
    <x v="0"/>
    <m/>
    <m/>
    <x v="0"/>
    <m/>
    <m/>
    <x v="0"/>
    <m/>
    <m/>
    <x v="0"/>
    <m/>
    <m/>
    <m/>
    <m/>
    <m/>
    <m/>
    <m/>
    <m/>
    <m/>
    <m/>
    <m/>
    <m/>
    <m/>
    <m/>
    <m/>
    <m/>
    <m/>
    <m/>
    <m/>
    <m/>
    <m/>
    <m/>
    <m/>
    <m/>
    <m/>
    <m/>
    <m/>
    <m/>
    <m/>
    <m/>
    <m/>
    <m/>
    <m/>
    <m/>
    <m/>
    <m/>
    <m/>
    <m/>
    <m/>
    <m/>
    <m/>
    <m/>
    <m/>
    <m/>
    <m/>
    <m/>
    <m/>
    <m/>
    <m/>
    <m/>
    <x v="0"/>
    <x v="0"/>
    <x v="0"/>
    <x v="0"/>
    <x v="0"/>
    <x v="0"/>
    <x v="0"/>
    <x v="1"/>
    <x v="0"/>
    <x v="0"/>
    <x v="0"/>
    <x v="1"/>
    <x v="0"/>
    <m/>
    <m/>
    <m/>
    <m/>
    <m/>
    <m/>
    <s v="Recomendaciones de trabajadores de la empresa u otros actores"/>
    <m/>
    <m/>
    <m/>
    <s v="Contactos personales del empleador"/>
    <m/>
    <m/>
    <m/>
    <x v="0"/>
    <x v="0"/>
    <x v="0"/>
    <x v="1"/>
    <x v="0"/>
    <x v="2"/>
    <x v="0"/>
    <x v="0"/>
    <x v="1"/>
    <x v="2"/>
    <s v="Ninguna"/>
    <m/>
    <m/>
    <m/>
    <m/>
    <m/>
    <m/>
    <x v="1"/>
    <m/>
    <m/>
    <x v="1"/>
    <m/>
    <m/>
    <m/>
    <x v="1"/>
    <x v="1"/>
    <x v="1"/>
    <x v="1"/>
    <x v="1"/>
    <x v="1"/>
    <m/>
    <m/>
    <x v="2"/>
    <s v="Poco probable"/>
    <s v="Poco probable"/>
    <s v="Poco probable"/>
    <s v="Poco probable"/>
    <s v="Probable"/>
    <x v="2"/>
    <m/>
    <m/>
    <m/>
    <m/>
    <m/>
    <m/>
    <m/>
    <m/>
    <m/>
    <m/>
    <m/>
    <m/>
    <m/>
    <m/>
    <m/>
    <m/>
    <m/>
    <m/>
    <m/>
    <m/>
    <m/>
    <m/>
    <m/>
    <m/>
    <m/>
    <m/>
    <m/>
    <m/>
    <m/>
    <m/>
    <m/>
    <m/>
    <m/>
    <m/>
    <m/>
    <x v="0"/>
    <m/>
    <m/>
    <m/>
    <m/>
    <m/>
    <m/>
    <m/>
    <m/>
    <m/>
    <x v="0"/>
    <x v="0"/>
    <x v="1"/>
    <x v="1"/>
    <x v="1"/>
    <x v="0"/>
    <x v="0"/>
    <x v="0"/>
    <m/>
    <x v="0"/>
    <s v="CONTROL DE CALIDAD (CUIDADO Y TRATADO DE AGUA EN MAQUINAS)"/>
    <s v="Gestión de la producción y calidad"/>
    <s v="OPERADOR DE PRODUCCION DE AGUA EMBOTELLADA"/>
    <n v="8160"/>
    <s v="CUMPLIENTO DE HIGUINE Y USO CORRECTO UNIFORMES"/>
    <s v="Seguridad industrial y salud ocupacional"/>
    <s v="OPERATIVO DE PRODUCCION DE AGUA EMBOTELLADA"/>
    <n v="8160"/>
    <m/>
    <m/>
    <m/>
    <m/>
    <m/>
    <m/>
    <m/>
    <m/>
    <m/>
    <m/>
    <m/>
    <m/>
    <m/>
    <m/>
    <m/>
    <m/>
    <s v="Si"/>
    <s v="No"/>
    <m/>
    <m/>
    <m/>
    <m/>
    <x v="0"/>
    <s v="Importante"/>
    <s v="Importante"/>
    <s v="Importante"/>
    <s v="Importante"/>
    <s v="Importante"/>
    <s v="Muy importante"/>
    <s v="Muy importante"/>
    <s v="Ninguna"/>
    <m/>
    <x v="2"/>
    <x v="2"/>
    <x v="0"/>
    <x v="0"/>
    <x v="2"/>
    <x v="0"/>
    <x v="0"/>
    <x v="1"/>
    <x v="0"/>
    <x v="0"/>
    <x v="0"/>
    <x v="0"/>
    <m/>
    <s v="Gerente / Directivo"/>
    <m/>
    <n v="13"/>
    <n v="9"/>
    <s v="Completo"/>
    <m/>
    <m/>
    <m/>
    <m/>
    <m/>
    <m/>
    <m/>
    <s v="11 a 30 personas ocupadas"/>
    <s v="11 a 30 personas ocupadas"/>
    <x v="1"/>
    <s v="Manufactura"/>
    <x v="0"/>
    <x v="0"/>
    <x v="0"/>
    <x v="0"/>
    <x v="0"/>
    <x v="0"/>
    <x v="0"/>
    <x v="0"/>
    <x v="0"/>
    <x v="0"/>
    <x v="1"/>
    <x v="0"/>
    <x v="0"/>
    <x v="0"/>
    <x v="0"/>
    <x v="0"/>
    <x v="0"/>
    <x v="0"/>
    <x v="0"/>
    <x v="1"/>
    <x v="0"/>
    <x v="1"/>
    <x v="0"/>
    <x v="0"/>
    <x v="0"/>
    <x v="1"/>
    <x v="0"/>
    <s v="GESTIÓN DE CALIDAD"/>
    <s v="SALUD Y SEGURIDAD OCUPACIONAL"/>
    <m/>
    <m/>
    <m/>
    <m/>
    <s v="ADMINISTRACIÓN Y GESTIÓN"/>
    <s v="SALUD Y SEGURIDAD OCUPACIONAL"/>
    <m/>
    <m/>
    <m/>
    <m/>
    <n v="3.8058252427184498"/>
    <x v="0"/>
    <x v="0"/>
    <x v="1"/>
    <x v="0"/>
    <x v="0"/>
    <s v="Total"/>
  </r>
  <r>
    <n v="198777"/>
    <x v="0"/>
    <x v="1"/>
    <s v="Luque"/>
    <n v="47112"/>
    <s v="VENTA AL POR MENOR DE ARTICULOS DE PRIMERA NECESIDAD EN DESPENSA"/>
    <s v="Comercio"/>
    <s v="Comercio"/>
    <s v="Micro (5 a 10 personas ocupadas)"/>
    <n v="19062024"/>
    <n v="19"/>
    <s v="Junio"/>
    <s v="Año Resultado Final"/>
    <n v="15"/>
    <n v="42"/>
    <n v="7072024"/>
    <n v="7"/>
    <s v="Julio"/>
    <s v="Año Resultado Final"/>
    <n v="2014"/>
    <n v="9"/>
    <x v="3"/>
    <s v="ELABORACION DE PANIFICADOS"/>
    <s v="Elaboración de otros productos de panadería n.c.p."/>
    <s v="Único"/>
    <x v="0"/>
    <m/>
    <m/>
    <n v="11"/>
    <n v="11"/>
    <n v="4"/>
    <n v="7"/>
    <n v="15.223300970873799"/>
    <n v="26.64077669902915"/>
    <n v="0"/>
    <n v="0"/>
    <n v="0"/>
    <n v="0"/>
    <n v="41.864077669902947"/>
    <n v="0"/>
    <n v="0"/>
    <n v="0"/>
    <n v="0"/>
    <n v="0"/>
    <n v="0"/>
    <n v="0"/>
    <n v="41.864077669902947"/>
    <n v="11"/>
    <n v="0"/>
    <n v="0"/>
    <n v="0"/>
    <n v="0"/>
    <n v="11"/>
    <n v="0"/>
    <n v="0"/>
    <n v="0"/>
    <n v="0"/>
    <n v="0"/>
    <n v="0"/>
    <n v="0"/>
    <n v="11"/>
    <x v="0"/>
    <m/>
    <m/>
    <x v="0"/>
    <s v="Decisión del directorio/propietarios de la empresa"/>
    <m/>
    <x v="0"/>
    <m/>
    <m/>
    <x v="0"/>
    <m/>
    <m/>
    <x v="0"/>
    <m/>
    <m/>
    <x v="1"/>
    <m/>
    <n v="5120"/>
    <s v="COCINERA"/>
    <s v="Sí"/>
    <s v="No"/>
    <s v="No"/>
    <m/>
    <m/>
    <m/>
    <m/>
    <m/>
    <m/>
    <m/>
    <m/>
    <m/>
    <m/>
    <m/>
    <m/>
    <m/>
    <m/>
    <m/>
    <m/>
    <m/>
    <m/>
    <m/>
    <m/>
    <m/>
    <m/>
    <m/>
    <m/>
    <m/>
    <m/>
    <m/>
    <m/>
    <m/>
    <m/>
    <m/>
    <m/>
    <m/>
    <m/>
    <m/>
    <m/>
    <m/>
    <m/>
    <m/>
    <m/>
    <m/>
    <m/>
    <m/>
    <m/>
    <x v="0"/>
    <x v="1"/>
    <x v="0"/>
    <x v="0"/>
    <x v="0"/>
    <x v="0"/>
    <x v="0"/>
    <x v="0"/>
    <x v="1"/>
    <x v="0"/>
    <x v="0"/>
    <x v="1"/>
    <x v="0"/>
    <m/>
    <m/>
    <m/>
    <m/>
    <m/>
    <m/>
    <s v="Recomendaciones de trabajadores de la empresa u otros actores"/>
    <m/>
    <m/>
    <m/>
    <s v="Contactos personales del empleador"/>
    <m/>
    <m/>
    <m/>
    <x v="0"/>
    <x v="0"/>
    <x v="0"/>
    <x v="1"/>
    <x v="0"/>
    <x v="0"/>
    <x v="0"/>
    <x v="1"/>
    <x v="1"/>
    <x v="0"/>
    <s v="Ninguna"/>
    <m/>
    <m/>
    <m/>
    <m/>
    <m/>
    <m/>
    <x v="2"/>
    <m/>
    <s v="Ambos"/>
    <x v="1"/>
    <s v="Ambos"/>
    <m/>
    <m/>
    <x v="1"/>
    <x v="1"/>
    <x v="1"/>
    <x v="1"/>
    <x v="1"/>
    <x v="0"/>
    <m/>
    <m/>
    <x v="2"/>
    <s v="Poco probable"/>
    <s v="Poco probable"/>
    <s v="Probable"/>
    <s v="Probable"/>
    <s v="Probable"/>
    <x v="0"/>
    <s v="Panadero"/>
    <n v="7512"/>
    <n v="2"/>
    <n v="0"/>
    <n v="0"/>
    <n v="0"/>
    <n v="0"/>
    <s v="Atención al cliente"/>
    <n v="5223"/>
    <n v="1"/>
    <n v="0"/>
    <n v="0"/>
    <n v="0"/>
    <n v="0"/>
    <m/>
    <m/>
    <m/>
    <m/>
    <m/>
    <m/>
    <m/>
    <m/>
    <m/>
    <m/>
    <m/>
    <m/>
    <m/>
    <m/>
    <m/>
    <m/>
    <m/>
    <m/>
    <m/>
    <m/>
    <m/>
    <x v="0"/>
    <m/>
    <m/>
    <m/>
    <m/>
    <m/>
    <m/>
    <m/>
    <m/>
    <m/>
    <x v="0"/>
    <x v="1"/>
    <x v="1"/>
    <x v="1"/>
    <x v="0"/>
    <x v="0"/>
    <x v="0"/>
    <x v="0"/>
    <m/>
    <x v="0"/>
    <s v="ATENCIÓN AL CLIENTE"/>
    <s v="Técnicas de recepción y atención al cliente"/>
    <s v="ATENCIÓN AL CLIENTE"/>
    <n v="5223"/>
    <m/>
    <m/>
    <m/>
    <m/>
    <m/>
    <m/>
    <m/>
    <m/>
    <m/>
    <m/>
    <m/>
    <m/>
    <m/>
    <m/>
    <m/>
    <m/>
    <m/>
    <m/>
    <m/>
    <m/>
    <s v="No"/>
    <m/>
    <m/>
    <m/>
    <m/>
    <m/>
    <x v="0"/>
    <s v="Importante"/>
    <s v="Importante"/>
    <s v="Importante"/>
    <s v="Importante"/>
    <s v="Importante"/>
    <s v="Importante"/>
    <s v="Importante"/>
    <s v="Ninguna"/>
    <m/>
    <x v="0"/>
    <x v="1"/>
    <x v="1"/>
    <x v="0"/>
    <x v="0"/>
    <x v="0"/>
    <x v="1"/>
    <x v="1"/>
    <x v="0"/>
    <x v="0"/>
    <x v="0"/>
    <x v="0"/>
    <m/>
    <s v="Administrador/Contador"/>
    <m/>
    <n v="18"/>
    <n v="12"/>
    <s v="Completo"/>
    <m/>
    <m/>
    <m/>
    <m/>
    <m/>
    <m/>
    <s v="SE MUDO DEL LUGAR ANTERIOR A 5 CUADRAS APROXIMADAMENTE YA PERTENECIENTE A FDO DE LA MORA ANTERIORMENTE LUQUE"/>
    <s v="11 a 30 personas ocupadas"/>
    <s v="11 a 30 personas ocupadas"/>
    <x v="1"/>
    <s v="Manufactura"/>
    <x v="0"/>
    <x v="0"/>
    <x v="0"/>
    <x v="0"/>
    <x v="1"/>
    <x v="0"/>
    <x v="0"/>
    <x v="0"/>
    <x v="0"/>
    <x v="0"/>
    <x v="1"/>
    <x v="0"/>
    <x v="0"/>
    <x v="1"/>
    <x v="0"/>
    <x v="1"/>
    <x v="0"/>
    <x v="0"/>
    <x v="0"/>
    <x v="1"/>
    <x v="0"/>
    <x v="1"/>
    <x v="1"/>
    <x v="0"/>
    <x v="0"/>
    <x v="0"/>
    <x v="0"/>
    <s v="ATENCIÓN AL CLIENTE, RECEPCIÓN"/>
    <m/>
    <m/>
    <m/>
    <m/>
    <m/>
    <s v="ADMINISTRACIÓN Y GESTIÓN"/>
    <m/>
    <m/>
    <m/>
    <m/>
    <m/>
    <n v="3.8058252427184498"/>
    <x v="1"/>
    <x v="1"/>
    <x v="0"/>
    <x v="0"/>
    <x v="0"/>
    <s v="Total"/>
  </r>
  <r>
    <n v="198818"/>
    <x v="0"/>
    <x v="1"/>
    <s v="Luque"/>
    <n v="31001"/>
    <s v="FABRICACION DE MUEBLES DE MADERA"/>
    <s v="Industria"/>
    <s v="Manufactura"/>
    <s v="Pequeñas (11 a 30 personas ocupadas)"/>
    <n v="19062024"/>
    <n v="19"/>
    <s v="Junio"/>
    <s v="Año Resultado Final"/>
    <n v="15"/>
    <n v="28"/>
    <n v="25062024"/>
    <n v="25"/>
    <s v="Junio"/>
    <s v="Año Resultado Final"/>
    <n v="1982"/>
    <n v="41"/>
    <x v="1"/>
    <s v="FABRICACION DEMUEBLES DE MADERA"/>
    <s v="Fabricación de muebles de madera"/>
    <s v="Único"/>
    <x v="0"/>
    <m/>
    <m/>
    <n v="20"/>
    <n v="20"/>
    <n v="20"/>
    <n v="0"/>
    <n v="76.116504854368998"/>
    <n v="0"/>
    <n v="0"/>
    <n v="0"/>
    <n v="0"/>
    <n v="0"/>
    <n v="57.087378640776748"/>
    <n v="11.417475728155349"/>
    <n v="0"/>
    <n v="0"/>
    <n v="3.8058252427184498"/>
    <n v="3.8058252427184498"/>
    <n v="0"/>
    <n v="0"/>
    <n v="76.116504854368998"/>
    <n v="20"/>
    <n v="0"/>
    <n v="0"/>
    <n v="0"/>
    <n v="0"/>
    <n v="15"/>
    <n v="3"/>
    <n v="0"/>
    <n v="0"/>
    <n v="1"/>
    <n v="1"/>
    <n v="0"/>
    <n v="0"/>
    <n v="20"/>
    <x v="0"/>
    <m/>
    <m/>
    <x v="1"/>
    <m/>
    <m/>
    <x v="0"/>
    <m/>
    <m/>
    <x v="0"/>
    <m/>
    <m/>
    <x v="0"/>
    <m/>
    <m/>
    <x v="1"/>
    <m/>
    <n v="7522"/>
    <s v="AYUDANTE CARPINTERIA"/>
    <s v="Sí"/>
    <s v="Sí"/>
    <s v="Sí"/>
    <n v="7522"/>
    <s v="OFICIAL CARPINTERO"/>
    <s v="No"/>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s v="Falta de postulantes/candidatos"/>
    <m/>
    <m/>
    <m/>
    <m/>
    <m/>
    <m/>
    <m/>
    <m/>
    <m/>
    <m/>
    <m/>
    <m/>
    <s v="Reasignar / redefinir los puestos de trabajo existentes"/>
    <s v="Utilizar tecnología o maquinaria para sustituir el trabajo de la vacante"/>
    <s v="Externalizar el trabajo por fuera de la empresa (outsourcing)"/>
    <m/>
    <m/>
    <m/>
    <m/>
    <m/>
    <m/>
    <x v="0"/>
    <x v="0"/>
    <x v="0"/>
    <x v="0"/>
    <x v="0"/>
    <x v="0"/>
    <x v="0"/>
    <x v="0"/>
    <x v="0"/>
    <x v="0"/>
    <x v="0"/>
    <x v="1"/>
    <x v="0"/>
    <m/>
    <m/>
    <m/>
    <m/>
    <m/>
    <m/>
    <s v="Recomendaciones de trabajadores de la empresa u otros actores"/>
    <m/>
    <m/>
    <m/>
    <m/>
    <m/>
    <m/>
    <m/>
    <x v="0"/>
    <x v="0"/>
    <x v="0"/>
    <x v="0"/>
    <x v="0"/>
    <x v="2"/>
    <x v="1"/>
    <x v="0"/>
    <x v="1"/>
    <x v="1"/>
    <s v="Ninguna"/>
    <m/>
    <m/>
    <m/>
    <m/>
    <s v="Nuevas contrataciones"/>
    <m/>
    <x v="1"/>
    <m/>
    <m/>
    <x v="1"/>
    <m/>
    <m/>
    <m/>
    <x v="0"/>
    <x v="0"/>
    <x v="0"/>
    <x v="1"/>
    <x v="0"/>
    <x v="1"/>
    <m/>
    <m/>
    <x v="1"/>
    <s v="Poco probable"/>
    <s v="Poco probable"/>
    <s v="Probable"/>
    <s v="Poco probable"/>
    <s v="Probable"/>
    <x v="2"/>
    <m/>
    <m/>
    <m/>
    <m/>
    <m/>
    <m/>
    <m/>
    <m/>
    <m/>
    <m/>
    <m/>
    <m/>
    <m/>
    <m/>
    <m/>
    <m/>
    <m/>
    <m/>
    <m/>
    <m/>
    <m/>
    <m/>
    <m/>
    <m/>
    <m/>
    <m/>
    <m/>
    <m/>
    <m/>
    <m/>
    <m/>
    <m/>
    <m/>
    <m/>
    <m/>
    <x v="0"/>
    <m/>
    <m/>
    <m/>
    <m/>
    <m/>
    <m/>
    <m/>
    <m/>
    <m/>
    <x v="1"/>
    <x v="0"/>
    <x v="1"/>
    <x v="1"/>
    <x v="0"/>
    <x v="0"/>
    <x v="0"/>
    <x v="0"/>
    <m/>
    <x v="1"/>
    <m/>
    <m/>
    <m/>
    <m/>
    <m/>
    <m/>
    <m/>
    <m/>
    <m/>
    <m/>
    <m/>
    <m/>
    <m/>
    <m/>
    <m/>
    <m/>
    <m/>
    <m/>
    <m/>
    <m/>
    <m/>
    <m/>
    <m/>
    <m/>
    <m/>
    <m/>
    <m/>
    <m/>
    <m/>
    <m/>
    <x v="0"/>
    <s v="Importante"/>
    <s v="Muy importante"/>
    <s v="Importante"/>
    <s v="Importante"/>
    <s v="Importante"/>
    <s v="Importante"/>
    <s v="Importante"/>
    <s v="Ninguna"/>
    <m/>
    <x v="0"/>
    <x v="1"/>
    <x v="1"/>
    <x v="0"/>
    <x v="2"/>
    <x v="0"/>
    <x v="0"/>
    <x v="0"/>
    <x v="0"/>
    <x v="0"/>
    <x v="0"/>
    <x v="0"/>
    <m/>
    <s v="Dueño o propietario"/>
    <m/>
    <n v="8"/>
    <n v="36"/>
    <s v="Completo"/>
    <m/>
    <m/>
    <m/>
    <m/>
    <m/>
    <m/>
    <s v="NINGUNA"/>
    <s v="11 a 30 personas ocupadas"/>
    <s v="11 a 30 personas ocupadas"/>
    <x v="1"/>
    <s v="Manufactura"/>
    <x v="0"/>
    <x v="0"/>
    <x v="0"/>
    <x v="0"/>
    <x v="0"/>
    <x v="0"/>
    <x v="1"/>
    <x v="0"/>
    <x v="0"/>
    <x v="0"/>
    <x v="1"/>
    <x v="0"/>
    <x v="0"/>
    <x v="0"/>
    <x v="0"/>
    <x v="0"/>
    <x v="0"/>
    <x v="0"/>
    <x v="0"/>
    <x v="1"/>
    <x v="0"/>
    <x v="1"/>
    <x v="0"/>
    <x v="0"/>
    <x v="0"/>
    <x v="0"/>
    <x v="0"/>
    <m/>
    <m/>
    <m/>
    <m/>
    <m/>
    <m/>
    <m/>
    <m/>
    <m/>
    <m/>
    <m/>
    <m/>
    <n v="3.8058252427184498"/>
    <x v="2"/>
    <x v="2"/>
    <x v="0"/>
    <x v="0"/>
    <x v="1"/>
    <s v="Total"/>
  </r>
  <r>
    <n v="198964"/>
    <x v="0"/>
    <x v="1"/>
    <s v="Luque"/>
    <n v="22210"/>
    <s v="FABRICACION DE ENVASES PLASTICOS"/>
    <s v="Industria"/>
    <s v="Manufactura"/>
    <s v="Micro (5 a 10 personas ocupadas)"/>
    <n v="28062024"/>
    <n v="28"/>
    <s v="Junio"/>
    <s v="Año Resultado Final"/>
    <n v="11"/>
    <n v="42"/>
    <n v="1072024"/>
    <n v="1"/>
    <s v="Julio"/>
    <s v="Año Resultado Final"/>
    <n v="2000"/>
    <n v="23"/>
    <x v="2"/>
    <s v="FABRICACIÓN DE ENVASES DE PLASTICO (SOPLADO)"/>
    <s v="Fabricación de envases de plástico"/>
    <s v="Único"/>
    <x v="0"/>
    <m/>
    <m/>
    <n v="7"/>
    <n v="7"/>
    <n v="5"/>
    <n v="2"/>
    <n v="23.968253968253951"/>
    <n v="9.5873015873015799"/>
    <n v="0"/>
    <n v="0"/>
    <n v="14.380952380952369"/>
    <n v="0"/>
    <n v="19.17460317460316"/>
    <n v="0"/>
    <n v="0"/>
    <n v="0"/>
    <n v="0"/>
    <n v="0"/>
    <n v="0"/>
    <n v="0"/>
    <n v="33.555555555555529"/>
    <n v="7"/>
    <n v="0"/>
    <n v="0"/>
    <n v="3"/>
    <n v="0"/>
    <n v="4"/>
    <n v="0"/>
    <n v="0"/>
    <n v="0"/>
    <n v="0"/>
    <n v="0"/>
    <n v="0"/>
    <n v="0"/>
    <n v="7"/>
    <x v="1"/>
    <s v="Decisión del directorio/propietarios de la empresa"/>
    <m/>
    <x v="1"/>
    <m/>
    <m/>
    <x v="1"/>
    <s v="Decisión del directorio/propietarios de la empresa"/>
    <m/>
    <x v="0"/>
    <m/>
    <m/>
    <x v="0"/>
    <m/>
    <m/>
    <x v="1"/>
    <m/>
    <n v="8142"/>
    <s v="OPERADOR DE MAQUINAS PARA SOPLADO DE FRASCO"/>
    <s v="Sí"/>
    <s v="Sí"/>
    <s v="Sí"/>
    <n v="4321"/>
    <s v="ENCARGADO DE DEPOSITO (STOCK DE MERCADERIA ENTRAGA Y SALIDA)"/>
    <s v="Sí"/>
    <s v="No"/>
    <s v="No"/>
    <m/>
    <m/>
    <m/>
    <m/>
    <s v="Candidatos sin capacitación o habilidades técnicas necesarios"/>
    <m/>
    <s v="Candidato sin licencias, certificados orequisitos legales requeridos para ejercer la ocupación"/>
    <s v="Candidatos con falt de experiencia laboral"/>
    <m/>
    <m/>
    <m/>
    <m/>
    <m/>
    <m/>
    <m/>
    <m/>
    <m/>
    <m/>
    <m/>
    <m/>
    <m/>
    <m/>
    <m/>
    <m/>
    <m/>
    <m/>
    <m/>
    <m/>
    <m/>
    <s v="Capacitar a los trabajadores actuales para que puedan cumplir funciones que estaban asignadas a esa vacante"/>
    <m/>
    <m/>
    <m/>
    <m/>
    <m/>
    <s v="Aumentar los esfuerzos en el reclutamiento (más divulgación de la vacante, más bolsas de empleo)"/>
    <m/>
    <m/>
    <m/>
    <x v="1"/>
    <x v="1"/>
    <x v="0"/>
    <x v="0"/>
    <x v="1"/>
    <x v="0"/>
    <x v="1"/>
    <x v="0"/>
    <x v="0"/>
    <x v="0"/>
    <x v="1"/>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2"/>
    <x v="0"/>
    <x v="2"/>
    <x v="1"/>
    <x v="2"/>
    <s v="Ninguna"/>
    <m/>
    <m/>
    <m/>
    <m/>
    <m/>
    <m/>
    <x v="1"/>
    <m/>
    <m/>
    <x v="1"/>
    <m/>
    <m/>
    <m/>
    <x v="1"/>
    <x v="1"/>
    <x v="1"/>
    <x v="1"/>
    <x v="1"/>
    <x v="1"/>
    <m/>
    <m/>
    <x v="2"/>
    <s v="Poco probable"/>
    <s v="Muy probable"/>
    <s v="Poco probable"/>
    <s v="Poco probable"/>
    <s v="Muy probable"/>
    <x v="2"/>
    <m/>
    <m/>
    <m/>
    <m/>
    <m/>
    <m/>
    <m/>
    <m/>
    <m/>
    <m/>
    <m/>
    <m/>
    <m/>
    <m/>
    <m/>
    <m/>
    <m/>
    <m/>
    <m/>
    <m/>
    <m/>
    <m/>
    <m/>
    <m/>
    <m/>
    <m/>
    <m/>
    <m/>
    <m/>
    <m/>
    <m/>
    <m/>
    <m/>
    <m/>
    <m/>
    <x v="0"/>
    <m/>
    <m/>
    <m/>
    <m/>
    <m/>
    <m/>
    <m/>
    <m/>
    <m/>
    <x v="0"/>
    <x v="0"/>
    <x v="0"/>
    <x v="1"/>
    <x v="0"/>
    <x v="0"/>
    <x v="0"/>
    <x v="0"/>
    <m/>
    <x v="0"/>
    <s v="MANEJO DE MAQUINAS INDUSTRIAL (SOPLADORA DE PLASTICO)"/>
    <s v="Operación y mantenimiento de maquinarias industriales"/>
    <s v="OPERADOR DE MAQUINA SOPLADORA"/>
    <n v="8142"/>
    <m/>
    <m/>
    <m/>
    <m/>
    <m/>
    <m/>
    <m/>
    <m/>
    <m/>
    <m/>
    <m/>
    <m/>
    <m/>
    <m/>
    <m/>
    <m/>
    <m/>
    <m/>
    <m/>
    <m/>
    <s v="No"/>
    <m/>
    <m/>
    <m/>
    <m/>
    <m/>
    <x v="0"/>
    <s v="Muy importante"/>
    <s v="Importante"/>
    <s v="Importante"/>
    <s v="Importante"/>
    <s v="Importante"/>
    <s v="Importante"/>
    <s v="Importante"/>
    <s v="Ninguna"/>
    <m/>
    <x v="2"/>
    <x v="2"/>
    <x v="0"/>
    <x v="0"/>
    <x v="2"/>
    <x v="0"/>
    <x v="0"/>
    <x v="0"/>
    <x v="0"/>
    <x v="0"/>
    <x v="0"/>
    <x v="0"/>
    <m/>
    <s v="Dueño o propietario"/>
    <m/>
    <n v="8"/>
    <n v="36"/>
    <s v="Completo"/>
    <m/>
    <m/>
    <m/>
    <m/>
    <m/>
    <m/>
    <m/>
    <s v="5 a 10 personas ocupadas"/>
    <s v="5 a 10 personas ocupadas"/>
    <x v="1"/>
    <s v="Manufactura"/>
    <x v="0"/>
    <x v="0"/>
    <x v="0"/>
    <x v="1"/>
    <x v="0"/>
    <x v="0"/>
    <x v="0"/>
    <x v="1"/>
    <x v="0"/>
    <x v="0"/>
    <x v="1"/>
    <x v="0"/>
    <x v="0"/>
    <x v="0"/>
    <x v="0"/>
    <x v="0"/>
    <x v="0"/>
    <x v="0"/>
    <x v="0"/>
    <x v="1"/>
    <x v="0"/>
    <x v="1"/>
    <x v="0"/>
    <x v="0"/>
    <x v="0"/>
    <x v="1"/>
    <x v="0"/>
    <s v="USO Y REPARACIÓN DE MAQUINARIAS, HERRAMIENTAS Y EQUIPOS"/>
    <m/>
    <m/>
    <m/>
    <m/>
    <m/>
    <s v="USO Y REPARACIÓN DE MAQUINARIAS, HERRAMIENTAS Y EQUIPOS"/>
    <m/>
    <m/>
    <m/>
    <m/>
    <m/>
    <n v="4.7936507936507899"/>
    <x v="1"/>
    <x v="2"/>
    <x v="1"/>
    <x v="0"/>
    <x v="0"/>
    <s v="Total"/>
  </r>
  <r>
    <n v="199030"/>
    <x v="0"/>
    <x v="1"/>
    <s v="Luque"/>
    <n v="31009"/>
    <s v="FABRICACION DE COLCHONES"/>
    <s v="Industria"/>
    <s v="Manufactura"/>
    <s v="Pequeñas (11 a 30 personas ocupadas)"/>
    <n v="10072024"/>
    <n v="10"/>
    <s v="Julio"/>
    <s v="Año Resultado Final"/>
    <n v="11"/>
    <n v="2"/>
    <n v="30072024"/>
    <n v="30"/>
    <s v="Julio"/>
    <s v="Año Resultado Final"/>
    <n v="2011"/>
    <n v="12"/>
    <x v="0"/>
    <s v="FABRICACION DE COLCHONES Y SOMMIER"/>
    <s v="Fabricación de muebles de otros materiales n.c.p., incluso colchones"/>
    <s v="Casa Matriz"/>
    <x v="1"/>
    <n v="2"/>
    <n v="2"/>
    <n v="16"/>
    <n v="16"/>
    <n v="8"/>
    <n v="8"/>
    <n v="30.446601941747598"/>
    <n v="30.446601941747598"/>
    <n v="0"/>
    <n v="0"/>
    <n v="19.029126213592249"/>
    <n v="0"/>
    <n v="15.223300970873799"/>
    <n v="3.8058252427184498"/>
    <n v="0"/>
    <n v="7.6116504854368996"/>
    <n v="15.223300970873799"/>
    <n v="0"/>
    <n v="0"/>
    <n v="0"/>
    <n v="60.893203883495197"/>
    <n v="16"/>
    <n v="0"/>
    <n v="0"/>
    <n v="5"/>
    <n v="0"/>
    <n v="4"/>
    <n v="1"/>
    <n v="0"/>
    <n v="2"/>
    <n v="4"/>
    <n v="0"/>
    <n v="0"/>
    <n v="0"/>
    <n v="16"/>
    <x v="1"/>
    <s v="Decisión del directorio/propietarios de la empresa"/>
    <m/>
    <x v="0"/>
    <s v="Decisión del directorio/propietarios de la empresa"/>
    <m/>
    <x v="0"/>
    <m/>
    <m/>
    <x v="0"/>
    <m/>
    <m/>
    <x v="0"/>
    <m/>
    <m/>
    <x v="1"/>
    <m/>
    <n v="8332"/>
    <s v="CHOFER LOGISTICA"/>
    <s v="Sí"/>
    <s v="Sí"/>
    <s v="Sí"/>
    <n v="2431"/>
    <s v="EXPERTO EN MARKETING"/>
    <s v="Sí"/>
    <s v="Sí"/>
    <s v="Sí"/>
    <n v="4419"/>
    <s v="AUXILIAR ADMINISTRATIVO"/>
    <s v="No"/>
    <s v="Sí"/>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m/>
    <m/>
    <m/>
    <s v="Redefinir el perfil y características de la vacante"/>
    <m/>
    <m/>
    <m/>
    <m/>
    <x v="0"/>
    <x v="1"/>
    <x v="0"/>
    <x v="0"/>
    <x v="0"/>
    <x v="0"/>
    <x v="0"/>
    <x v="1"/>
    <x v="1"/>
    <x v="0"/>
    <x v="0"/>
    <x v="1"/>
    <x v="0"/>
    <m/>
    <m/>
    <m/>
    <s v="Redes sociales de la empresa (Facebook, Twitter, Instagram, etc)"/>
    <m/>
    <m/>
    <s v="Recomendaciones de trabajadores de la empresa u otros actores"/>
    <m/>
    <m/>
    <m/>
    <s v="Contactos personales del empleador"/>
    <m/>
    <m/>
    <m/>
    <x v="0"/>
    <x v="0"/>
    <x v="0"/>
    <x v="1"/>
    <x v="0"/>
    <x v="1"/>
    <x v="0"/>
    <x v="0"/>
    <x v="2"/>
    <x v="0"/>
    <s v="Ninguna"/>
    <m/>
    <m/>
    <m/>
    <m/>
    <m/>
    <m/>
    <x v="1"/>
    <m/>
    <m/>
    <x v="1"/>
    <s v="Transformación de competencia"/>
    <m/>
    <m/>
    <x v="0"/>
    <x v="0"/>
    <x v="0"/>
    <x v="0"/>
    <x v="0"/>
    <x v="0"/>
    <m/>
    <m/>
    <x v="2"/>
    <s v="Probable"/>
    <s v="Poco probable"/>
    <s v="Poco probable"/>
    <s v="Probable"/>
    <s v="Probable"/>
    <x v="0"/>
    <s v="experto en marketing"/>
    <n v="2431"/>
    <n v="1"/>
    <n v="1"/>
    <n v="1"/>
    <n v="0"/>
    <n v="0"/>
    <s v="chofer de logistica"/>
    <n v="8332"/>
    <n v="1"/>
    <n v="1"/>
    <n v="0"/>
    <n v="0"/>
    <n v="0"/>
    <s v="ayudante de logistica"/>
    <n v="9333"/>
    <n v="1"/>
    <n v="1"/>
    <n v="0"/>
    <n v="0"/>
    <n v="0"/>
    <s v="auxiliar administravo contable"/>
    <n v="4311"/>
    <n v="1"/>
    <n v="0"/>
    <n v="0"/>
    <n v="0"/>
    <n v="0"/>
    <s v="operador de maquina cerradora de colchones"/>
    <n v="8159"/>
    <n v="1"/>
    <n v="0"/>
    <n v="0"/>
    <n v="0"/>
    <n v="0"/>
    <x v="0"/>
    <m/>
    <m/>
    <m/>
    <m/>
    <m/>
    <m/>
    <m/>
    <m/>
    <m/>
    <x v="0"/>
    <x v="0"/>
    <x v="0"/>
    <x v="0"/>
    <x v="1"/>
    <x v="1"/>
    <x v="0"/>
    <x v="0"/>
    <m/>
    <x v="0"/>
    <s v="OPERADOR DE MAQUINA CERRADOR DE COLCHONES"/>
    <s v="Operación y mantenimiento de maquinarias industriales"/>
    <s v="OPERADOR DE MAQUINA CERRADOR DE COLCHONES"/>
    <n v="8159"/>
    <s v="CURSO DE MAQUINA MATELASEADORA DE TEJIDOS"/>
    <s v="Operación y mantenimiento de maquinarias industriales"/>
    <s v="OPERADOR DE MATELASEADORA"/>
    <n v="8159"/>
    <s v="ARMAJE DE MUEBLES"/>
    <s v="Carpinteria de muebles y afines"/>
    <s v="CARPINTERO"/>
    <n v="7522"/>
    <s v="CORTADOR MOLDEADOR DE MADERA"/>
    <s v="Carpinteria de muebles y afines"/>
    <s v="CARPINTERO"/>
    <n v="7522"/>
    <s v="CURSO DE MDF Y MDP"/>
    <s v="Carpinteria de muebles y afines"/>
    <s v="CARPINTERO"/>
    <n v="7522"/>
    <s v="LUSTRADOR DE MUEBLES"/>
    <s v="Carpinteria de muebles y afines"/>
    <s v="LUSTRADOR DE MUEBLES"/>
    <n v="7132"/>
    <s v="Si"/>
    <s v="Si"/>
    <s v="Si"/>
    <s v="Si"/>
    <s v="Si"/>
    <s v="No"/>
    <x v="0"/>
    <s v="Muy importante"/>
    <s v="Muy importante"/>
    <s v="Muy importante"/>
    <s v="Muy importante"/>
    <s v="Importante"/>
    <s v="Muy importante"/>
    <s v="Muy importante"/>
    <s v="Ninguna"/>
    <m/>
    <x v="0"/>
    <x v="1"/>
    <x v="0"/>
    <x v="0"/>
    <x v="2"/>
    <x v="0"/>
    <x v="0"/>
    <x v="0"/>
    <x v="0"/>
    <x v="0"/>
    <x v="0"/>
    <x v="0"/>
    <m/>
    <s v="Gerente / Directivo"/>
    <m/>
    <n v="20"/>
    <n v="45"/>
    <s v="Completo"/>
    <m/>
    <m/>
    <m/>
    <m/>
    <m/>
    <m/>
    <m/>
    <s v="11 a 30 personas ocupadas"/>
    <s v="11 a 30 personas ocupadas"/>
    <x v="1"/>
    <s v="Manufactura"/>
    <x v="0"/>
    <x v="1"/>
    <x v="0"/>
    <x v="1"/>
    <x v="0"/>
    <x v="0"/>
    <x v="0"/>
    <x v="1"/>
    <x v="0"/>
    <x v="0"/>
    <x v="0"/>
    <x v="0"/>
    <x v="1"/>
    <x v="0"/>
    <x v="0"/>
    <x v="0"/>
    <x v="1"/>
    <x v="1"/>
    <x v="0"/>
    <x v="1"/>
    <x v="0"/>
    <x v="1"/>
    <x v="0"/>
    <x v="0"/>
    <x v="1"/>
    <x v="1"/>
    <x v="0"/>
    <s v="USO Y REPARACIÓN DE MAQUINARIAS, HERRAMIENTAS Y EQUIPOS"/>
    <s v="USO Y REPARACIÓN DE MAQUINARIAS, HERRAMIENTAS Y EQUIPOS"/>
    <s v="CONSTRUCCIÓN"/>
    <s v="CONSTRUCCIÓN"/>
    <s v="CONSTRUCCIÓN"/>
    <s v="CONSTRUCCIÓN"/>
    <s v="USO Y REPARACIÓN DE MAQUINARIAS, HERRAMIENTAS Y EQUIPOS"/>
    <s v="USO Y REPARACIÓN DE MAQUINARIAS, HERRAMIENTAS Y EQUIPOS"/>
    <s v="CONSTRUCCIÓN"/>
    <s v="CONSTRUCCIÓN"/>
    <s v="CONSTRUCCIÓN"/>
    <s v="CONSTRUCCIÓN"/>
    <n v="3.8058252427184498"/>
    <x v="2"/>
    <x v="2"/>
    <x v="0"/>
    <x v="0"/>
    <x v="0"/>
    <s v="Total"/>
  </r>
  <r>
    <n v="199318"/>
    <x v="0"/>
    <x v="1"/>
    <s v="Luque"/>
    <n v="46636"/>
    <s v="COMERCIO AL POR MAYOR DE ARTICULOS DE FERRETERIA"/>
    <s v="Comercio"/>
    <s v="Comercio"/>
    <s v="Grandes (con 51 o más personas ocupadas)"/>
    <n v="19062024"/>
    <n v="19"/>
    <s v="Junio"/>
    <s v="Año Resultado Final"/>
    <n v="11"/>
    <n v="35"/>
    <n v="20062024"/>
    <n v="20"/>
    <s v="Junio"/>
    <s v="Año Resultado Final"/>
    <n v="1964"/>
    <n v="59"/>
    <x v="1"/>
    <s v="COMERCIO AL POR MAYOR DE ART. DE FERRETERIA"/>
    <s v="Comercio al por mayor de artículos de ferretería y calefacción"/>
    <s v="Casa Matriz"/>
    <x v="1"/>
    <n v="11"/>
    <n v="9"/>
    <n v="450"/>
    <n v="430"/>
    <n v="350"/>
    <n v="80"/>
    <n v="350"/>
    <n v="80"/>
    <n v="0"/>
    <n v="0"/>
    <n v="0"/>
    <n v="0"/>
    <n v="344"/>
    <n v="0"/>
    <n v="0"/>
    <n v="0"/>
    <n v="43"/>
    <n v="43"/>
    <n v="0"/>
    <n v="0"/>
    <n v="430"/>
    <n v="430"/>
    <n v="0"/>
    <n v="0"/>
    <n v="0"/>
    <n v="0"/>
    <n v="344"/>
    <n v="0"/>
    <n v="0"/>
    <n v="0"/>
    <n v="43"/>
    <n v="43"/>
    <n v="0"/>
    <n v="0"/>
    <n v="430"/>
    <x v="1"/>
    <s v="Decisión del directorio/propietarios de la empresa"/>
    <m/>
    <x v="1"/>
    <m/>
    <m/>
    <x v="0"/>
    <m/>
    <m/>
    <x v="0"/>
    <m/>
    <m/>
    <x v="0"/>
    <m/>
    <m/>
    <x v="1"/>
    <m/>
    <n v="4321"/>
    <s v="OPERARIO DE DEPÓSITO (MANEJO DE MERCADERIAS, PRODUCTOS U OTR"/>
    <s v="Sí"/>
    <s v="No"/>
    <s v="Sí"/>
    <n v="4419"/>
    <s v="AUXILIAR ADMINISTRATIVA ( SECRETARÍA DE GERENTE O RRHH)"/>
    <s v="Sí"/>
    <s v="No"/>
    <s v="Sí"/>
    <n v="5223"/>
    <s v="VENDEDOR DE SALON ( VENTAS DE TODO TIPO DE MERCADERIAS RELAC"/>
    <s v="Sí"/>
    <s v="No"/>
    <m/>
    <m/>
    <m/>
    <m/>
    <m/>
    <m/>
    <m/>
    <m/>
    <m/>
    <m/>
    <m/>
    <m/>
    <m/>
    <m/>
    <m/>
    <m/>
    <m/>
    <m/>
    <m/>
    <m/>
    <m/>
    <m/>
    <m/>
    <m/>
    <m/>
    <m/>
    <m/>
    <m/>
    <m/>
    <m/>
    <m/>
    <m/>
    <m/>
    <m/>
    <m/>
    <x v="0"/>
    <x v="0"/>
    <x v="0"/>
    <x v="0"/>
    <x v="0"/>
    <x v="0"/>
    <x v="0"/>
    <x v="1"/>
    <x v="1"/>
    <x v="0"/>
    <x v="0"/>
    <x v="1"/>
    <x v="0"/>
    <m/>
    <s v="Anuncio en un medio de prensa impreso"/>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m/>
    <s v="Banco de currículos de la empresa"/>
    <m/>
    <m/>
    <x v="0"/>
    <x v="0"/>
    <x v="0"/>
    <x v="1"/>
    <x v="0"/>
    <x v="1"/>
    <x v="0"/>
    <x v="2"/>
    <x v="2"/>
    <x v="2"/>
    <s v="Ninguna"/>
    <m/>
    <m/>
    <m/>
    <m/>
    <m/>
    <m/>
    <x v="1"/>
    <m/>
    <m/>
    <x v="1"/>
    <m/>
    <m/>
    <m/>
    <x v="1"/>
    <x v="1"/>
    <x v="1"/>
    <x v="1"/>
    <x v="1"/>
    <x v="1"/>
    <m/>
    <m/>
    <x v="2"/>
    <s v="Probable"/>
    <s v="Poco probable"/>
    <s v="Probable"/>
    <s v="Probable"/>
    <s v="Probable"/>
    <x v="0"/>
    <s v="VENDEDOR DE SALON ( VENTAS DE TODO TIPO DE MERCADERIAS RELACIONADOS A FERRETERÍAS)"/>
    <n v="5223"/>
    <n v="10"/>
    <n v="10"/>
    <n v="10"/>
    <n v="0"/>
    <n v="0"/>
    <s v="OPERARIO DE DEPÓSITO (MANEJO y ALMACENAMIENTO DE MERCADERIAS, PRODUCTOS U OTROS)"/>
    <n v="4321"/>
    <n v="10"/>
    <n v="10"/>
    <n v="10"/>
    <n v="10"/>
    <n v="0"/>
    <m/>
    <m/>
    <m/>
    <m/>
    <m/>
    <m/>
    <m/>
    <m/>
    <m/>
    <m/>
    <m/>
    <m/>
    <m/>
    <m/>
    <m/>
    <m/>
    <m/>
    <m/>
    <m/>
    <m/>
    <m/>
    <x v="0"/>
    <m/>
    <m/>
    <m/>
    <m/>
    <m/>
    <m/>
    <m/>
    <m/>
    <m/>
    <x v="0"/>
    <x v="0"/>
    <x v="0"/>
    <x v="0"/>
    <x v="1"/>
    <x v="1"/>
    <x v="0"/>
    <x v="0"/>
    <m/>
    <x v="0"/>
    <s v="CONOCIMIENTOS DE NUEVOS PRODUCTOS, MERCADERIAS RELACIONADOS A FERRETERÍAS"/>
    <s v="Técnicas de ventas"/>
    <s v="VENDEDOR DE SALON VENTAS DE TODO TIPO DE MERCADERIAS"/>
    <n v="5223"/>
    <s v="CONOCIMIENTO SOBRE DEPÓSITO (MANEJO y ALMACENAMIENTO DE MERCADERIAS, PRODUCTOS U OTROS)"/>
    <s v="OTROS"/>
    <s v="OPERARIO DE DEPOSITERO"/>
    <n v="4321"/>
    <s v="SEGURIDAD PARA LOS DEPOSITEROS ( SEGURIDAD O PREVENCIÓN DE RIESGOS)"/>
    <s v="Seguridad industrial y salud ocupacional"/>
    <s v="DEPOSITEROS"/>
    <n v="4321"/>
    <m/>
    <m/>
    <m/>
    <m/>
    <m/>
    <m/>
    <m/>
    <m/>
    <m/>
    <m/>
    <m/>
    <m/>
    <s v="Si"/>
    <s v="Si"/>
    <s v="No"/>
    <m/>
    <m/>
    <m/>
    <x v="0"/>
    <s v="Importante"/>
    <s v="Importante"/>
    <s v="Importante"/>
    <s v="Importante"/>
    <s v="Importante"/>
    <s v="Importante"/>
    <s v="Importante"/>
    <s v="Ninguna"/>
    <m/>
    <x v="2"/>
    <x v="2"/>
    <x v="0"/>
    <x v="0"/>
    <x v="0"/>
    <x v="0"/>
    <x v="0"/>
    <x v="0"/>
    <x v="0"/>
    <x v="0"/>
    <x v="0"/>
    <x v="0"/>
    <m/>
    <s v="Jefe / Encargado (no propietario)"/>
    <m/>
    <n v="19"/>
    <n v="40"/>
    <s v="Completo"/>
    <m/>
    <m/>
    <m/>
    <m/>
    <m/>
    <m/>
    <s v="NINGUNA"/>
    <s v="51 y más personas ocupadas"/>
    <s v="51 y más personas ocupadas"/>
    <x v="2"/>
    <s v="Comercio"/>
    <x v="0"/>
    <x v="0"/>
    <x v="0"/>
    <x v="1"/>
    <x v="1"/>
    <x v="0"/>
    <x v="0"/>
    <x v="0"/>
    <x v="0"/>
    <x v="0"/>
    <x v="1"/>
    <x v="0"/>
    <x v="1"/>
    <x v="1"/>
    <x v="0"/>
    <x v="0"/>
    <x v="0"/>
    <x v="0"/>
    <x v="0"/>
    <x v="1"/>
    <x v="0"/>
    <x v="0"/>
    <x v="1"/>
    <x v="0"/>
    <x v="0"/>
    <x v="0"/>
    <x v="0"/>
    <s v="VENTA"/>
    <s v="LOGISTICA Y GESTIÓN DE DEPOSITOS"/>
    <s v="SALUD Y SEGURIDAD OCUPACIONAL"/>
    <m/>
    <m/>
    <m/>
    <s v="ADMINISTRACIÓN Y GESTIÓN"/>
    <s v="ADMINISTRACIÓN Y GESTIÓN"/>
    <s v="SALUD Y SEGURIDAD OCUPACIONAL"/>
    <m/>
    <m/>
    <m/>
    <n v="1"/>
    <x v="1"/>
    <x v="1"/>
    <x v="1"/>
    <x v="0"/>
    <x v="0"/>
    <s v="Total"/>
  </r>
  <r>
    <n v="199341"/>
    <x v="0"/>
    <x v="1"/>
    <s v="Luque"/>
    <n v="14101"/>
    <s v="CONFECCION DE PRENDAS DE VESTIR EXTERIOR"/>
    <s v="Industria"/>
    <s v="Manufactura"/>
    <s v="Grandes (con 51 o más personas ocupadas)"/>
    <n v="25062024"/>
    <n v="25"/>
    <s v="Junio"/>
    <s v="Año Resultado Final"/>
    <n v="10"/>
    <n v="5"/>
    <n v="25062024"/>
    <n v="25"/>
    <s v="Junio"/>
    <s v="Año Resultado Final"/>
    <n v="1997"/>
    <n v="26"/>
    <x v="2"/>
    <s v="CONFECCIÓN  DE PRENDA DE VESTIR FEMENINA EXTERIOR"/>
    <s v="Confección de prendas de vestir exterior, excepto prendas de cuero y piel"/>
    <s v="Planta industrial"/>
    <x v="1"/>
    <n v="6"/>
    <n v="6"/>
    <n v="114"/>
    <n v="114"/>
    <n v="17"/>
    <n v="97"/>
    <n v="45.962962962962905"/>
    <n v="262.2592592592589"/>
    <n v="0"/>
    <n v="0"/>
    <n v="0"/>
    <n v="0"/>
    <n v="213.59259259259233"/>
    <n v="13.518518518518501"/>
    <n v="0"/>
    <n v="0"/>
    <n v="67.59259259259251"/>
    <n v="0"/>
    <n v="13.518518518518501"/>
    <n v="0"/>
    <n v="308.22222222222183"/>
    <n v="114"/>
    <n v="0"/>
    <n v="0"/>
    <n v="0"/>
    <n v="0"/>
    <n v="79"/>
    <n v="5"/>
    <n v="0"/>
    <n v="0"/>
    <n v="25"/>
    <n v="0"/>
    <n v="5"/>
    <n v="0"/>
    <n v="114"/>
    <x v="1"/>
    <s v="Decisión del directorio/propietarios de la empresa"/>
    <m/>
    <x v="0"/>
    <s v="Decisión del directorio/propietarios de la empresa"/>
    <m/>
    <x v="0"/>
    <m/>
    <m/>
    <x v="0"/>
    <m/>
    <m/>
    <x v="0"/>
    <m/>
    <m/>
    <x v="1"/>
    <m/>
    <n v="8153"/>
    <s v="COSTURERA DE MAQUINAS  TEXTIL INDUSTRIALES"/>
    <s v="Sí"/>
    <s v="Sí"/>
    <s v="Sí"/>
    <n v="8153"/>
    <s v="CORTADORA DE MAQUINAS TEXTIL INDUSTRIAL (CIRCULAR)"/>
    <s v="Sí"/>
    <s v="No"/>
    <s v="Sí"/>
    <n v="5223"/>
    <s v="VENDEDORA  DE SALON DE ROPAS EXTERIOR"/>
    <s v="Sí"/>
    <s v="No"/>
    <s v="Candidatos sin capacitación o habilidades técnicas necesarios"/>
    <m/>
    <m/>
    <s v="Candidatos con falt de experiencia laboral"/>
    <m/>
    <m/>
    <m/>
    <m/>
    <m/>
    <m/>
    <m/>
    <m/>
    <m/>
    <m/>
    <m/>
    <m/>
    <m/>
    <m/>
    <m/>
    <m/>
    <m/>
    <m/>
    <m/>
    <m/>
    <m/>
    <s v="Capacitar a los trabajadores actuales para que puedan cumplir funciones que estaban asignadas a esa vacante"/>
    <s v="Reasignar / redefinir los puestos de trabajo existentes"/>
    <m/>
    <m/>
    <m/>
    <m/>
    <m/>
    <m/>
    <m/>
    <m/>
    <x v="0"/>
    <x v="0"/>
    <x v="0"/>
    <x v="1"/>
    <x v="0"/>
    <x v="0"/>
    <x v="0"/>
    <x v="1"/>
    <x v="1"/>
    <x v="0"/>
    <x v="0"/>
    <x v="0"/>
    <x v="0"/>
    <m/>
    <s v="Anuncio en un medio de prensa impreso"/>
    <m/>
    <s v="Redes sociales de la empresa (Facebook, Twitter, Instagram, etc)"/>
    <m/>
    <m/>
    <s v="Recomendaciones de trabajadores de la empresa u otros actores"/>
    <m/>
    <m/>
    <m/>
    <m/>
    <s v="Banco de currículos de la empresa"/>
    <m/>
    <m/>
    <x v="0"/>
    <x v="0"/>
    <x v="0"/>
    <x v="1"/>
    <x v="0"/>
    <x v="1"/>
    <x v="0"/>
    <x v="2"/>
    <x v="0"/>
    <x v="2"/>
    <s v="Ninguna"/>
    <m/>
    <m/>
    <m/>
    <m/>
    <m/>
    <m/>
    <x v="1"/>
    <m/>
    <m/>
    <x v="3"/>
    <m/>
    <m/>
    <m/>
    <x v="0"/>
    <x v="0"/>
    <x v="1"/>
    <x v="0"/>
    <x v="1"/>
    <x v="1"/>
    <m/>
    <m/>
    <x v="2"/>
    <s v="Probable"/>
    <s v="Poco probable"/>
    <s v="Poco probable"/>
    <s v="Probable"/>
    <s v="Probable"/>
    <x v="2"/>
    <m/>
    <m/>
    <m/>
    <m/>
    <m/>
    <m/>
    <m/>
    <m/>
    <m/>
    <m/>
    <m/>
    <m/>
    <m/>
    <m/>
    <m/>
    <m/>
    <m/>
    <m/>
    <m/>
    <m/>
    <m/>
    <m/>
    <m/>
    <m/>
    <m/>
    <m/>
    <m/>
    <m/>
    <m/>
    <m/>
    <m/>
    <m/>
    <m/>
    <m/>
    <m/>
    <x v="0"/>
    <m/>
    <m/>
    <m/>
    <m/>
    <m/>
    <m/>
    <m/>
    <m/>
    <m/>
    <x v="0"/>
    <x v="1"/>
    <x v="1"/>
    <x v="0"/>
    <x v="0"/>
    <x v="0"/>
    <x v="0"/>
    <x v="0"/>
    <m/>
    <x v="0"/>
    <s v="DISEÑO DE SUBLIMACION EN TEJIDOS"/>
    <s v="Diseño gráfico"/>
    <s v="DISEÑADOR GRAFICO EN MODA (INDUMENTARIA)"/>
    <n v="2163"/>
    <m/>
    <m/>
    <m/>
    <m/>
    <m/>
    <m/>
    <m/>
    <m/>
    <m/>
    <m/>
    <m/>
    <m/>
    <m/>
    <m/>
    <m/>
    <m/>
    <m/>
    <m/>
    <m/>
    <m/>
    <s v="No"/>
    <m/>
    <m/>
    <m/>
    <m/>
    <m/>
    <x v="1"/>
    <s v="Importante"/>
    <s v="Importante"/>
    <s v="Importante"/>
    <s v="Importante"/>
    <s v="Importante"/>
    <s v="Importante"/>
    <s v="Muy importante"/>
    <s v="Ninguna"/>
    <m/>
    <x v="0"/>
    <x v="1"/>
    <x v="0"/>
    <x v="0"/>
    <x v="2"/>
    <x v="0"/>
    <x v="0"/>
    <x v="0"/>
    <x v="0"/>
    <x v="0"/>
    <x v="0"/>
    <x v="0"/>
    <m/>
    <s v="Administrador/Contador"/>
    <m/>
    <n v="10"/>
    <n v="50"/>
    <s v="Completo"/>
    <m/>
    <m/>
    <m/>
    <m/>
    <m/>
    <m/>
    <m/>
    <s v="51 y más personas ocupadas"/>
    <s v="51 y más personas ocupadas"/>
    <x v="1"/>
    <s v="Manufactura"/>
    <x v="0"/>
    <x v="0"/>
    <x v="0"/>
    <x v="0"/>
    <x v="1"/>
    <x v="0"/>
    <x v="0"/>
    <x v="1"/>
    <x v="0"/>
    <x v="0"/>
    <x v="1"/>
    <x v="0"/>
    <x v="0"/>
    <x v="0"/>
    <x v="0"/>
    <x v="0"/>
    <x v="0"/>
    <x v="0"/>
    <x v="0"/>
    <x v="0"/>
    <x v="0"/>
    <x v="1"/>
    <x v="0"/>
    <x v="0"/>
    <x v="0"/>
    <x v="0"/>
    <x v="0"/>
    <s v="TEXTIL Y CONFECCIÓN"/>
    <m/>
    <m/>
    <m/>
    <m/>
    <m/>
    <s v="TEXTIL Y CONFECCIÓN"/>
    <m/>
    <m/>
    <m/>
    <m/>
    <m/>
    <n v="2.7037037037037002"/>
    <x v="1"/>
    <x v="2"/>
    <x v="0"/>
    <x v="0"/>
    <x v="0"/>
    <s v="Total"/>
  </r>
  <r>
    <n v="199394"/>
    <x v="0"/>
    <x v="1"/>
    <s v="Luque"/>
    <n v="10700"/>
    <s v="ELABORACION DE MASTICABLES PARA PERROS"/>
    <s v="Industria"/>
    <s v="Manufactura"/>
    <s v="Grandes (con 51 o más personas ocupadas)"/>
    <n v="19062024"/>
    <n v="19"/>
    <s v="Junio"/>
    <s v="Año Resultado Final"/>
    <n v="11"/>
    <n v="43"/>
    <n v="31072024"/>
    <n v="31"/>
    <s v="Julio"/>
    <s v="Año Resultado Final"/>
    <n v="1997"/>
    <n v="26"/>
    <x v="2"/>
    <s v="FABRICACIÓN DE MASTICABLES PARA MASCOTAS"/>
    <s v="Elaboración de alimentos preparados para animales"/>
    <s v="Único"/>
    <x v="0"/>
    <m/>
    <m/>
    <n v="420"/>
    <n v="420"/>
    <n v="405"/>
    <n v="15"/>
    <n v="405"/>
    <n v="15"/>
    <n v="0"/>
    <n v="0"/>
    <n v="50"/>
    <n v="5"/>
    <n v="105"/>
    <n v="30"/>
    <n v="10"/>
    <n v="0"/>
    <n v="15"/>
    <n v="200"/>
    <n v="5"/>
    <n v="0"/>
    <n v="420"/>
    <n v="420"/>
    <n v="0"/>
    <n v="0"/>
    <n v="50"/>
    <n v="5"/>
    <n v="105"/>
    <n v="30"/>
    <n v="10"/>
    <n v="0"/>
    <n v="15"/>
    <n v="200"/>
    <n v="5"/>
    <n v="0"/>
    <n v="420"/>
    <x v="0"/>
    <m/>
    <m/>
    <x v="0"/>
    <s v="Decisión del directorio/propietarios de la empresa"/>
    <m/>
    <x v="0"/>
    <m/>
    <m/>
    <x v="0"/>
    <m/>
    <m/>
    <x v="0"/>
    <m/>
    <m/>
    <x v="1"/>
    <m/>
    <n v="2411"/>
    <s v="CONTADOR"/>
    <s v="Sí"/>
    <s v="No"/>
    <s v="Sí"/>
    <n v="4416"/>
    <s v="AUXILIAR DE RRHH"/>
    <s v="Sí"/>
    <s v="No"/>
    <s v="Sí"/>
    <n v="2511"/>
    <s v="ANALISTA DE SISTEMA"/>
    <s v="Sí"/>
    <s v="No"/>
    <m/>
    <m/>
    <m/>
    <m/>
    <m/>
    <m/>
    <m/>
    <m/>
    <m/>
    <m/>
    <m/>
    <m/>
    <m/>
    <m/>
    <m/>
    <m/>
    <m/>
    <m/>
    <m/>
    <m/>
    <m/>
    <m/>
    <m/>
    <m/>
    <m/>
    <m/>
    <m/>
    <m/>
    <m/>
    <m/>
    <m/>
    <m/>
    <m/>
    <m/>
    <m/>
    <x v="0"/>
    <x v="0"/>
    <x v="1"/>
    <x v="1"/>
    <x v="0"/>
    <x v="0"/>
    <x v="0"/>
    <x v="1"/>
    <x v="1"/>
    <x v="0"/>
    <x v="0"/>
    <x v="0"/>
    <x v="0"/>
    <m/>
    <m/>
    <m/>
    <m/>
    <s v="Servicio Público de Empleo del Ministerio de Trabajo"/>
    <s v="Redes de profesionales o egresados"/>
    <s v="Recomendaciones de trabajadores de la empresa u otros actores"/>
    <s v="Contratación de empresas de reclutamiento"/>
    <m/>
    <m/>
    <s v="Contactos personales del empleador"/>
    <s v="Banco de currículos de la empresa"/>
    <m/>
    <m/>
    <x v="0"/>
    <x v="0"/>
    <x v="0"/>
    <x v="1"/>
    <x v="0"/>
    <x v="0"/>
    <x v="0"/>
    <x v="1"/>
    <x v="0"/>
    <x v="2"/>
    <s v="Ninguna"/>
    <m/>
    <m/>
    <m/>
    <m/>
    <m/>
    <m/>
    <x v="0"/>
    <m/>
    <s v="Ambos"/>
    <x v="2"/>
    <m/>
    <m/>
    <m/>
    <x v="0"/>
    <x v="0"/>
    <x v="1"/>
    <x v="0"/>
    <x v="0"/>
    <x v="0"/>
    <m/>
    <m/>
    <x v="3"/>
    <s v="Probable"/>
    <s v="Poco probable"/>
    <s v="Probable"/>
    <s v="Poco probable"/>
    <s v="Probable"/>
    <x v="2"/>
    <m/>
    <m/>
    <m/>
    <m/>
    <m/>
    <m/>
    <m/>
    <m/>
    <m/>
    <m/>
    <m/>
    <m/>
    <m/>
    <m/>
    <m/>
    <m/>
    <m/>
    <m/>
    <m/>
    <m/>
    <m/>
    <m/>
    <m/>
    <m/>
    <m/>
    <m/>
    <m/>
    <m/>
    <m/>
    <m/>
    <m/>
    <m/>
    <m/>
    <m/>
    <m/>
    <x v="0"/>
    <m/>
    <m/>
    <m/>
    <m/>
    <m/>
    <m/>
    <m/>
    <m/>
    <m/>
    <x v="0"/>
    <x v="0"/>
    <x v="0"/>
    <x v="0"/>
    <x v="1"/>
    <x v="1"/>
    <x v="0"/>
    <x v="0"/>
    <m/>
    <x v="0"/>
    <s v="USO DE MONTACARGA"/>
    <s v="Operación y mantenimiento de maquinarias industriales"/>
    <s v="MONTACARGUISTA"/>
    <n v="8344"/>
    <s v="METODOS DE SEGURIDAD"/>
    <s v="Seguridad industrial y salud ocupacional"/>
    <s v="CAMARISTA(REFRIGERACIÓN)"/>
    <n v="8160"/>
    <s v="METODOS DE SEGURIDAD"/>
    <s v="Seguridad industrial y salud ocupacional"/>
    <s v="CALDERISTAS"/>
    <n v="8182"/>
    <m/>
    <m/>
    <m/>
    <m/>
    <m/>
    <m/>
    <m/>
    <m/>
    <m/>
    <m/>
    <m/>
    <m/>
    <s v="Si"/>
    <s v="Si"/>
    <s v="No"/>
    <m/>
    <m/>
    <m/>
    <x v="0"/>
    <s v="Muy importante"/>
    <s v="Muy importante"/>
    <s v="Muy importante"/>
    <s v="Muy importante"/>
    <s v="Muy importante"/>
    <s v="Muy importante"/>
    <s v="Muy importante"/>
    <s v="Ninguna"/>
    <m/>
    <x v="1"/>
    <x v="2"/>
    <x v="0"/>
    <x v="0"/>
    <x v="0"/>
    <x v="0"/>
    <x v="0"/>
    <x v="0"/>
    <x v="0"/>
    <x v="0"/>
    <x v="0"/>
    <x v="0"/>
    <m/>
    <s v="Administrador/Contador"/>
    <m/>
    <n v="9"/>
    <n v="12"/>
    <s v="Completo"/>
    <m/>
    <m/>
    <m/>
    <m/>
    <m/>
    <m/>
    <s v="NINGUNA"/>
    <s v="51 y más personas ocupadas"/>
    <s v="51 y más personas ocupadas"/>
    <x v="1"/>
    <s v="Manufactura"/>
    <x v="0"/>
    <x v="1"/>
    <x v="0"/>
    <x v="1"/>
    <x v="0"/>
    <x v="0"/>
    <x v="0"/>
    <x v="0"/>
    <x v="0"/>
    <x v="0"/>
    <x v="1"/>
    <x v="0"/>
    <x v="0"/>
    <x v="0"/>
    <x v="0"/>
    <x v="0"/>
    <x v="0"/>
    <x v="0"/>
    <x v="0"/>
    <x v="1"/>
    <x v="0"/>
    <x v="1"/>
    <x v="0"/>
    <x v="0"/>
    <x v="0"/>
    <x v="1"/>
    <x v="0"/>
    <s v="USO Y REPARACIÓN DE MAQUINARIAS, HERRAMIENTAS Y EQUIPOS"/>
    <s v="SALUD Y SEGURIDAD OCUPACIONAL"/>
    <s v="SALUD Y SEGURIDAD OCUPACIONAL"/>
    <m/>
    <m/>
    <m/>
    <s v="USO Y REPARACIÓN DE MAQUINARIAS, HERRAMIENTAS Y EQUIPOS"/>
    <s v="SALUD Y SEGURIDAD OCUPACIONAL"/>
    <s v="SALUD Y SEGURIDAD OCUPACIONAL"/>
    <m/>
    <m/>
    <m/>
    <n v="1"/>
    <x v="1"/>
    <x v="1"/>
    <x v="0"/>
    <x v="0"/>
    <x v="0"/>
    <s v="Total"/>
  </r>
  <r>
    <n v="199434"/>
    <x v="0"/>
    <x v="1"/>
    <s v="Luque"/>
    <n v="64190"/>
    <s v="SERVICIO DE AHORRO Y CREDITOS.-"/>
    <s v="Servicio"/>
    <s v="Intermediación financiera"/>
    <s v="Pequeñas (11 a 30 personas ocupadas)"/>
    <n v="18072024"/>
    <n v="18"/>
    <s v="Julio"/>
    <s v="Año Resultado Final"/>
    <n v="15"/>
    <n v="3"/>
    <n v="29072024"/>
    <n v="29"/>
    <s v="Julio"/>
    <s v="Año Resultado Final"/>
    <n v="1995"/>
    <n v="28"/>
    <x v="2"/>
    <s v="SERVICIOS DE AHORRO Y CRÉDITO"/>
    <s v="Otros tipos de intermediación monetaria"/>
    <s v="Casa Matriz"/>
    <x v="1"/>
    <n v="2"/>
    <n v="2"/>
    <n v="16"/>
    <n v="16"/>
    <n v="5"/>
    <n v="11"/>
    <n v="24.153225806451601"/>
    <n v="53.137096774193523"/>
    <n v="0"/>
    <n v="0"/>
    <n v="0"/>
    <n v="0"/>
    <n v="33.814516129032242"/>
    <n v="0"/>
    <n v="0"/>
    <n v="0"/>
    <n v="43.475806451612883"/>
    <n v="0"/>
    <n v="0"/>
    <n v="0"/>
    <n v="77.290322580645125"/>
    <n v="16"/>
    <n v="0"/>
    <n v="0"/>
    <n v="0"/>
    <n v="0"/>
    <n v="7"/>
    <n v="0"/>
    <n v="0"/>
    <n v="0"/>
    <n v="9"/>
    <n v="0"/>
    <n v="0"/>
    <n v="0"/>
    <n v="16"/>
    <x v="0"/>
    <m/>
    <m/>
    <x v="1"/>
    <m/>
    <m/>
    <x v="0"/>
    <m/>
    <m/>
    <x v="0"/>
    <m/>
    <m/>
    <x v="0"/>
    <m/>
    <m/>
    <x v="1"/>
    <m/>
    <n v="4211"/>
    <s v="CAJERA"/>
    <s v="Sí"/>
    <s v="No"/>
    <s v="Sí"/>
    <n v="4120"/>
    <s v="SECRETARIA ( REDACTA NOTAS, ATENCION Y CANALIZA SUGERENCIAS"/>
    <s v="Sí"/>
    <s v="No"/>
    <s v="No"/>
    <m/>
    <m/>
    <m/>
    <m/>
    <m/>
    <m/>
    <m/>
    <m/>
    <m/>
    <m/>
    <m/>
    <m/>
    <m/>
    <m/>
    <m/>
    <m/>
    <m/>
    <m/>
    <m/>
    <m/>
    <m/>
    <m/>
    <m/>
    <m/>
    <m/>
    <m/>
    <m/>
    <m/>
    <m/>
    <m/>
    <m/>
    <m/>
    <m/>
    <m/>
    <m/>
    <m/>
    <m/>
    <m/>
    <m/>
    <x v="0"/>
    <x v="0"/>
    <x v="0"/>
    <x v="0"/>
    <x v="1"/>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3"/>
    <s v="Probable"/>
    <s v="Poco probable"/>
    <s v="Poco probable"/>
    <s v="Probable"/>
    <s v="Muy probable"/>
    <x v="0"/>
    <s v="AUXILIAR CONTABILIDAD"/>
    <n v="4311"/>
    <n v="1"/>
    <n v="0"/>
    <n v="0"/>
    <n v="0"/>
    <n v="0"/>
    <s v="ATENCION al CLIENTE"/>
    <n v="4226"/>
    <n v="1"/>
    <n v="1"/>
    <n v="0"/>
    <n v="0"/>
    <n v="0"/>
    <m/>
    <m/>
    <m/>
    <m/>
    <m/>
    <m/>
    <m/>
    <m/>
    <m/>
    <m/>
    <m/>
    <m/>
    <m/>
    <m/>
    <m/>
    <m/>
    <m/>
    <m/>
    <m/>
    <m/>
    <m/>
    <x v="0"/>
    <m/>
    <m/>
    <m/>
    <m/>
    <m/>
    <m/>
    <m/>
    <m/>
    <m/>
    <x v="0"/>
    <x v="0"/>
    <x v="0"/>
    <x v="0"/>
    <x v="1"/>
    <x v="1"/>
    <x v="0"/>
    <x v="0"/>
    <m/>
    <x v="0"/>
    <s v="CONOCIMIENTOS DE LAVADO DE ACTIVOS"/>
    <s v="OTROS"/>
    <s v="ATENCION AL CLIENTE"/>
    <n v="4226"/>
    <s v="RECUPERACION DE CREDITOS"/>
    <s v="Técnicas de procesos de postventa"/>
    <s v="RECUPERACION DE CREDITOS"/>
    <n v="4214"/>
    <m/>
    <m/>
    <m/>
    <m/>
    <m/>
    <m/>
    <m/>
    <m/>
    <m/>
    <m/>
    <m/>
    <m/>
    <m/>
    <m/>
    <m/>
    <m/>
    <s v="Si"/>
    <s v="No"/>
    <m/>
    <m/>
    <m/>
    <m/>
    <x v="1"/>
    <s v="Muy importante"/>
    <s v="Muy importante"/>
    <s v="Muy importante"/>
    <s v="Muy importante"/>
    <s v="Muy importante"/>
    <s v="Muy importante"/>
    <s v="Muy importante"/>
    <s v="Ninguna"/>
    <m/>
    <x v="2"/>
    <x v="2"/>
    <x v="0"/>
    <x v="0"/>
    <x v="1"/>
    <x v="2"/>
    <x v="0"/>
    <x v="0"/>
    <x v="0"/>
    <x v="0"/>
    <x v="0"/>
    <x v="0"/>
    <m/>
    <s v="Gerente / Directivo"/>
    <m/>
    <n v="8"/>
    <n v="55"/>
    <s v="Completo"/>
    <m/>
    <m/>
    <m/>
    <m/>
    <m/>
    <m/>
    <m/>
    <s v="11 a 30 personas ocupadas"/>
    <s v="11 a 30 personas ocupadas"/>
    <x v="0"/>
    <s v="Intermediación financiera"/>
    <x v="0"/>
    <x v="0"/>
    <x v="0"/>
    <x v="1"/>
    <x v="0"/>
    <x v="0"/>
    <x v="0"/>
    <x v="0"/>
    <x v="0"/>
    <x v="0"/>
    <x v="1"/>
    <x v="0"/>
    <x v="1"/>
    <x v="0"/>
    <x v="0"/>
    <x v="0"/>
    <x v="0"/>
    <x v="0"/>
    <x v="0"/>
    <x v="1"/>
    <x v="0"/>
    <x v="0"/>
    <x v="0"/>
    <x v="0"/>
    <x v="0"/>
    <x v="0"/>
    <x v="0"/>
    <s v="NORMATIVAS Y REGULACIONES DEL MERCADO"/>
    <s v="ANÁLISIS DE CRÉDITO"/>
    <m/>
    <m/>
    <m/>
    <m/>
    <s v="PROGRAMAS GUBERNAMENTALES"/>
    <s v="ADMINISTRACIÓN Y GESTIÓN"/>
    <m/>
    <m/>
    <m/>
    <m/>
    <n v="4.8306451612903203"/>
    <x v="1"/>
    <x v="1"/>
    <x v="1"/>
    <x v="0"/>
    <x v="0"/>
    <s v="Total"/>
  </r>
  <r>
    <n v="199700"/>
    <x v="0"/>
    <x v="1"/>
    <s v="Luque"/>
    <n v="45301"/>
    <s v="VENTA POR MENOR DE PIEZAS Y ACCESORIOS NUEVOS PARA VEHICULOS"/>
    <s v="Comercio"/>
    <s v="Comercio"/>
    <s v="Pequeñas (11 a 30 personas ocupadas)"/>
    <n v="18072024"/>
    <n v="18"/>
    <s v="Julio"/>
    <s v="Año Resultado Final"/>
    <n v="14"/>
    <n v="10"/>
    <n v="29072024"/>
    <n v="29"/>
    <s v="Julio"/>
    <s v="Año Resultado Final"/>
    <n v="1994"/>
    <n v="29"/>
    <x v="2"/>
    <s v="VENTAS POR MENOR DE PIEZAS Y ACCESORIOS NUEVOS PARA VEHICULOS"/>
    <s v="Comercio de partes, piezas y accesorios nuevos para vehículos automotores"/>
    <s v="Único"/>
    <x v="0"/>
    <m/>
    <m/>
    <n v="31"/>
    <n v="31"/>
    <n v="26"/>
    <n v="5"/>
    <n v="291.57142857142816"/>
    <n v="56.071428571428498"/>
    <n v="0"/>
    <n v="0"/>
    <n v="0"/>
    <n v="0"/>
    <n v="302.78571428571388"/>
    <n v="0"/>
    <n v="0"/>
    <n v="0"/>
    <n v="44.857142857142797"/>
    <n v="0"/>
    <n v="0"/>
    <n v="0"/>
    <n v="347.64285714285666"/>
    <n v="31"/>
    <n v="0"/>
    <n v="0"/>
    <n v="0"/>
    <n v="0"/>
    <n v="27"/>
    <n v="0"/>
    <n v="0"/>
    <n v="0"/>
    <n v="4"/>
    <n v="0"/>
    <n v="0"/>
    <n v="0"/>
    <n v="31"/>
    <x v="0"/>
    <m/>
    <m/>
    <x v="1"/>
    <m/>
    <m/>
    <x v="0"/>
    <m/>
    <m/>
    <x v="0"/>
    <m/>
    <m/>
    <x v="0"/>
    <m/>
    <m/>
    <x v="0"/>
    <m/>
    <m/>
    <m/>
    <m/>
    <m/>
    <m/>
    <m/>
    <m/>
    <m/>
    <m/>
    <m/>
    <m/>
    <m/>
    <m/>
    <m/>
    <m/>
    <m/>
    <m/>
    <m/>
    <m/>
    <m/>
    <m/>
    <m/>
    <m/>
    <m/>
    <m/>
    <m/>
    <m/>
    <m/>
    <m/>
    <m/>
    <m/>
    <m/>
    <m/>
    <m/>
    <m/>
    <m/>
    <m/>
    <m/>
    <m/>
    <m/>
    <m/>
    <m/>
    <m/>
    <m/>
    <m/>
    <m/>
    <m/>
    <m/>
    <m/>
    <x v="0"/>
    <x v="0"/>
    <x v="0"/>
    <x v="0"/>
    <x v="1"/>
    <x v="1"/>
    <x v="0"/>
    <x v="0"/>
    <x v="0"/>
    <x v="0"/>
    <x v="0"/>
    <x v="1"/>
    <x v="0"/>
    <m/>
    <m/>
    <m/>
    <m/>
    <m/>
    <m/>
    <m/>
    <m/>
    <m/>
    <m/>
    <m/>
    <s v="Banco de currículos de la empresa"/>
    <m/>
    <m/>
    <x v="0"/>
    <x v="0"/>
    <x v="0"/>
    <x v="1"/>
    <x v="0"/>
    <x v="2"/>
    <x v="0"/>
    <x v="2"/>
    <x v="2"/>
    <x v="1"/>
    <s v="Ninguna"/>
    <m/>
    <m/>
    <m/>
    <m/>
    <m/>
    <m/>
    <x v="1"/>
    <m/>
    <m/>
    <x v="1"/>
    <m/>
    <m/>
    <m/>
    <x v="1"/>
    <x v="1"/>
    <x v="1"/>
    <x v="1"/>
    <x v="1"/>
    <x v="1"/>
    <m/>
    <m/>
    <x v="2"/>
    <s v="Muy probable"/>
    <s v="Poco probable"/>
    <s v="Poco probable"/>
    <s v="Poco probable"/>
    <s v="Muy probable"/>
    <x v="0"/>
    <s v="CAJERO"/>
    <n v="5230"/>
    <n v="1"/>
    <n v="0"/>
    <n v="0"/>
    <n v="0"/>
    <n v="0"/>
    <s v="CHOFER  REPARTIDOR EN VEHICULOS PESADOS"/>
    <n v="8332"/>
    <n v="1"/>
    <n v="1"/>
    <n v="0"/>
    <n v="0"/>
    <n v="0"/>
    <m/>
    <m/>
    <m/>
    <m/>
    <m/>
    <m/>
    <m/>
    <m/>
    <m/>
    <m/>
    <m/>
    <m/>
    <m/>
    <m/>
    <m/>
    <m/>
    <m/>
    <m/>
    <m/>
    <m/>
    <m/>
    <x v="0"/>
    <m/>
    <m/>
    <m/>
    <m/>
    <m/>
    <m/>
    <m/>
    <m/>
    <m/>
    <x v="1"/>
    <x v="1"/>
    <x v="0"/>
    <x v="0"/>
    <x v="1"/>
    <x v="1"/>
    <x v="0"/>
    <x v="0"/>
    <m/>
    <x v="0"/>
    <s v="TECNICAS DE ATENCION AL CLIENTE ( OFRECER Y CONOCER COMO DIRIGIRSE AL CLIENTE )"/>
    <s v="Técnicas de recepción y atención al cliente"/>
    <s v="VENDEDOR DE SALON"/>
    <n v="5223"/>
    <m/>
    <m/>
    <m/>
    <m/>
    <m/>
    <m/>
    <m/>
    <m/>
    <m/>
    <m/>
    <m/>
    <m/>
    <m/>
    <m/>
    <m/>
    <m/>
    <m/>
    <m/>
    <m/>
    <m/>
    <s v="No"/>
    <m/>
    <m/>
    <m/>
    <m/>
    <m/>
    <x v="1"/>
    <s v="Muy importante"/>
    <s v="Muy importante"/>
    <s v="Muy importante"/>
    <s v="Muy importante"/>
    <s v="Importante"/>
    <s v="Importante"/>
    <s v="Importante"/>
    <s v="Ninguna"/>
    <m/>
    <x v="2"/>
    <x v="2"/>
    <x v="0"/>
    <x v="0"/>
    <x v="0"/>
    <x v="2"/>
    <x v="0"/>
    <x v="0"/>
    <x v="0"/>
    <x v="0"/>
    <x v="0"/>
    <x v="0"/>
    <m/>
    <s v="Dueño o propietario"/>
    <m/>
    <n v="8"/>
    <n v="59"/>
    <s v="Completo"/>
    <m/>
    <m/>
    <m/>
    <m/>
    <m/>
    <m/>
    <s v="NINGUNA"/>
    <s v="31 a 50 personas ocupadas"/>
    <s v="31 a 50 personas ocupadas"/>
    <x v="2"/>
    <s v="Comercio"/>
    <x v="0"/>
    <x v="0"/>
    <x v="0"/>
    <x v="0"/>
    <x v="0"/>
    <x v="0"/>
    <x v="0"/>
    <x v="0"/>
    <x v="0"/>
    <x v="0"/>
    <x v="1"/>
    <x v="0"/>
    <x v="0"/>
    <x v="1"/>
    <x v="0"/>
    <x v="0"/>
    <x v="1"/>
    <x v="0"/>
    <x v="0"/>
    <x v="1"/>
    <x v="0"/>
    <x v="1"/>
    <x v="1"/>
    <x v="0"/>
    <x v="0"/>
    <x v="0"/>
    <x v="0"/>
    <s v="ATENCIÓN AL CLIENTE, RECEPCIÓN"/>
    <m/>
    <m/>
    <m/>
    <m/>
    <m/>
    <s v="ADMINISTRACIÓN Y GESTIÓN"/>
    <m/>
    <m/>
    <m/>
    <m/>
    <m/>
    <n v="11.214285714285699"/>
    <x v="0"/>
    <x v="0"/>
    <x v="1"/>
    <x v="0"/>
    <x v="0"/>
    <s v="Total"/>
  </r>
  <r>
    <n v="199766"/>
    <x v="0"/>
    <x v="1"/>
    <s v="Luque"/>
    <n v="69200"/>
    <s v="SERVICIOS DE CONTABILIDAD Y AUDITORIA"/>
    <s v="Servicio"/>
    <s v="Servicios a las empresas"/>
    <s v="Pequeñas (11 a 30 personas ocupadas)"/>
    <n v="20062024"/>
    <n v="20"/>
    <s v="Junio"/>
    <s v="Año Resultado Final"/>
    <n v="8"/>
    <n v="44"/>
    <n v="26072024"/>
    <n v="26"/>
    <s v="Julio"/>
    <s v="Año Resultado Final"/>
    <n v="2000"/>
    <n v="23"/>
    <x v="2"/>
    <s v="SERVICIOS DE CONTABILIDAD"/>
    <s v="Actividades de servicios de contabilidad, teneduría de libros, auditoría y asesoría fiscales"/>
    <s v="Casa Matriz"/>
    <x v="1"/>
    <n v="2"/>
    <n v="1"/>
    <n v="34"/>
    <n v="28"/>
    <n v="4"/>
    <n v="24"/>
    <n v="20.96551724137932"/>
    <n v="125.79310344827593"/>
    <n v="0"/>
    <n v="0"/>
    <n v="0"/>
    <n v="0"/>
    <n v="0"/>
    <n v="0"/>
    <n v="0"/>
    <n v="0"/>
    <n v="131.03448275862075"/>
    <n v="0"/>
    <n v="15.724137931034491"/>
    <n v="0"/>
    <n v="146.75862068965523"/>
    <n v="28"/>
    <n v="0"/>
    <n v="0"/>
    <n v="0"/>
    <n v="0"/>
    <n v="0"/>
    <n v="0"/>
    <n v="0"/>
    <n v="0"/>
    <n v="25"/>
    <n v="0"/>
    <n v="3"/>
    <n v="0"/>
    <n v="28"/>
    <x v="0"/>
    <m/>
    <m/>
    <x v="0"/>
    <s v="Convenio con organizaciones públicas"/>
    <m/>
    <x v="0"/>
    <m/>
    <m/>
    <x v="0"/>
    <m/>
    <m/>
    <x v="0"/>
    <m/>
    <m/>
    <x v="1"/>
    <m/>
    <n v="2411"/>
    <s v="PROFESIONAL CONTADOR"/>
    <s v="Sí"/>
    <s v="No"/>
    <s v="No"/>
    <m/>
    <m/>
    <m/>
    <m/>
    <m/>
    <m/>
    <m/>
    <m/>
    <m/>
    <m/>
    <m/>
    <m/>
    <m/>
    <m/>
    <m/>
    <m/>
    <m/>
    <m/>
    <m/>
    <m/>
    <m/>
    <m/>
    <m/>
    <m/>
    <m/>
    <m/>
    <m/>
    <m/>
    <m/>
    <m/>
    <m/>
    <m/>
    <m/>
    <m/>
    <m/>
    <m/>
    <m/>
    <m/>
    <m/>
    <m/>
    <m/>
    <m/>
    <m/>
    <m/>
    <x v="1"/>
    <x v="0"/>
    <x v="0"/>
    <x v="0"/>
    <x v="0"/>
    <x v="0"/>
    <x v="0"/>
    <x v="1"/>
    <x v="1"/>
    <x v="0"/>
    <x v="0"/>
    <x v="0"/>
    <x v="0"/>
    <m/>
    <m/>
    <m/>
    <s v="Redes sociales de la empresa (Facebook, Twitter, Instagram, etc)"/>
    <m/>
    <m/>
    <m/>
    <m/>
    <m/>
    <m/>
    <m/>
    <m/>
    <m/>
    <m/>
    <x v="0"/>
    <x v="0"/>
    <x v="0"/>
    <x v="1"/>
    <x v="0"/>
    <x v="1"/>
    <x v="0"/>
    <x v="0"/>
    <x v="1"/>
    <x v="2"/>
    <s v="Ninguna"/>
    <m/>
    <m/>
    <m/>
    <m/>
    <m/>
    <m/>
    <x v="1"/>
    <m/>
    <m/>
    <x v="1"/>
    <m/>
    <m/>
    <m/>
    <x v="1"/>
    <x v="1"/>
    <x v="1"/>
    <x v="1"/>
    <x v="1"/>
    <x v="1"/>
    <m/>
    <m/>
    <x v="2"/>
    <s v="Poco probable"/>
    <s v="Poco probable"/>
    <s v="Poco probable"/>
    <s v="Poco probable"/>
    <s v="Poco probable"/>
    <x v="0"/>
    <s v="Contador"/>
    <n v="2411"/>
    <n v="2"/>
    <n v="2"/>
    <n v="2"/>
    <n v="2"/>
    <n v="4"/>
    <s v="AUDITORA"/>
    <n v="2411"/>
    <n v="1"/>
    <n v="1"/>
    <n v="1"/>
    <n v="1"/>
    <n v="0"/>
    <m/>
    <m/>
    <m/>
    <m/>
    <m/>
    <m/>
    <m/>
    <m/>
    <m/>
    <m/>
    <m/>
    <m/>
    <m/>
    <m/>
    <m/>
    <m/>
    <m/>
    <m/>
    <m/>
    <m/>
    <m/>
    <x v="1"/>
    <m/>
    <s v="Todo nuestro personal es plenamente competente, no se necesita capacitación"/>
    <m/>
    <m/>
    <m/>
    <m/>
    <m/>
    <s v="Otro"/>
    <s v="ELLOS CAPACITAN A SUS EMPLEADORES"/>
    <x v="1"/>
    <x v="1"/>
    <x v="1"/>
    <x v="1"/>
    <x v="0"/>
    <x v="0"/>
    <x v="0"/>
    <x v="0"/>
    <m/>
    <x v="2"/>
    <m/>
    <m/>
    <m/>
    <m/>
    <m/>
    <m/>
    <m/>
    <m/>
    <m/>
    <m/>
    <m/>
    <m/>
    <m/>
    <m/>
    <m/>
    <m/>
    <m/>
    <m/>
    <m/>
    <m/>
    <m/>
    <m/>
    <m/>
    <m/>
    <m/>
    <m/>
    <m/>
    <m/>
    <m/>
    <m/>
    <x v="2"/>
    <s v="Importante"/>
    <s v="Importante"/>
    <s v="Importante"/>
    <s v="Importante"/>
    <s v="Importante"/>
    <s v="Importante"/>
    <s v="Importante"/>
    <s v="Ninguna"/>
    <m/>
    <x v="2"/>
    <x v="2"/>
    <x v="0"/>
    <x v="0"/>
    <x v="0"/>
    <x v="2"/>
    <x v="1"/>
    <x v="1"/>
    <x v="1"/>
    <x v="1"/>
    <x v="1"/>
    <x v="0"/>
    <m/>
    <s v="Gerente / Directivo"/>
    <m/>
    <n v="8"/>
    <n v="16"/>
    <s v="Completo"/>
    <m/>
    <m/>
    <m/>
    <m/>
    <m/>
    <m/>
    <s v="SUS EMPLEADORES SON TODOS PROFESIONALES"/>
    <s v="31 a 50 personas ocupadas"/>
    <s v="11 a 30 personas ocupadas"/>
    <x v="0"/>
    <s v="Servicios a las empresas"/>
    <x v="0"/>
    <x v="1"/>
    <x v="0"/>
    <x v="0"/>
    <x v="0"/>
    <x v="0"/>
    <x v="0"/>
    <x v="0"/>
    <x v="0"/>
    <x v="0"/>
    <x v="0"/>
    <x v="0"/>
    <x v="0"/>
    <x v="0"/>
    <x v="0"/>
    <x v="0"/>
    <x v="0"/>
    <x v="0"/>
    <x v="0"/>
    <x v="1"/>
    <x v="0"/>
    <x v="1"/>
    <x v="0"/>
    <x v="0"/>
    <x v="0"/>
    <x v="0"/>
    <x v="0"/>
    <m/>
    <m/>
    <m/>
    <m/>
    <m/>
    <m/>
    <m/>
    <m/>
    <m/>
    <m/>
    <m/>
    <m/>
    <n v="5.2413793103448301"/>
    <x v="1"/>
    <x v="1"/>
    <x v="1"/>
    <x v="1"/>
    <x v="2"/>
    <s v="Total"/>
  </r>
  <r>
    <n v="200142"/>
    <x v="0"/>
    <x v="1"/>
    <s v="Luque"/>
    <n v="56109"/>
    <s v="SERVICIOS DE VENTA DE MINUTAS"/>
    <s v="Servicio"/>
    <s v="Restaurantes y hoteles"/>
    <s v="Micro (5 a 10 personas ocupadas)"/>
    <n v="18062024"/>
    <n v="18"/>
    <s v="Junio"/>
    <s v="Año Resultado Final"/>
    <n v="13"/>
    <n v="59"/>
    <n v="17072024"/>
    <n v="17"/>
    <s v="Julio"/>
    <s v="Año Resultado Final"/>
    <n v="1996"/>
    <n v="27"/>
    <x v="2"/>
    <s v="ELABABORACION DE COMIDAS RAPIDAS"/>
    <s v="Otros servicios de suministro de alimentos para consumo inmediato  n.c.p."/>
    <s v="Único"/>
    <x v="0"/>
    <m/>
    <m/>
    <n v="11"/>
    <n v="11"/>
    <n v="1"/>
    <n v="10"/>
    <n v="4.8306451612903203"/>
    <n v="48.306451612903203"/>
    <n v="9.6612903225806406"/>
    <n v="0"/>
    <n v="4.8306451612903203"/>
    <n v="28.983870967741922"/>
    <n v="0"/>
    <n v="0"/>
    <n v="0"/>
    <n v="4.8306451612903203"/>
    <n v="4.8306451612903203"/>
    <n v="0"/>
    <n v="0"/>
    <n v="0"/>
    <n v="53.137096774193523"/>
    <n v="11"/>
    <n v="2"/>
    <n v="0"/>
    <n v="1"/>
    <n v="6"/>
    <n v="0"/>
    <n v="0"/>
    <n v="0"/>
    <n v="1"/>
    <n v="1"/>
    <n v="0"/>
    <n v="0"/>
    <n v="0"/>
    <n v="11"/>
    <x v="1"/>
    <s v="Decisión del directorio/propietarios de la empresa"/>
    <m/>
    <x v="1"/>
    <m/>
    <m/>
    <x v="1"/>
    <s v="Decisión del directorio/propietarios de la empresa"/>
    <m/>
    <x v="0"/>
    <m/>
    <m/>
    <x v="0"/>
    <m/>
    <m/>
    <x v="1"/>
    <m/>
    <n v="9112"/>
    <s v="LIMPIADORA"/>
    <s v="Sí"/>
    <s v="No"/>
    <s v="No"/>
    <m/>
    <m/>
    <m/>
    <m/>
    <m/>
    <m/>
    <m/>
    <m/>
    <m/>
    <m/>
    <m/>
    <m/>
    <m/>
    <m/>
    <m/>
    <m/>
    <m/>
    <m/>
    <m/>
    <m/>
    <m/>
    <m/>
    <m/>
    <m/>
    <m/>
    <m/>
    <m/>
    <m/>
    <m/>
    <m/>
    <m/>
    <m/>
    <m/>
    <m/>
    <m/>
    <m/>
    <m/>
    <m/>
    <m/>
    <m/>
    <m/>
    <m/>
    <m/>
    <m/>
    <x v="1"/>
    <x v="0"/>
    <x v="0"/>
    <x v="0"/>
    <x v="0"/>
    <x v="1"/>
    <x v="1"/>
    <x v="0"/>
    <x v="0"/>
    <x v="0"/>
    <x v="1"/>
    <x v="1"/>
    <x v="0"/>
    <m/>
    <m/>
    <m/>
    <m/>
    <m/>
    <m/>
    <s v="Recomendaciones de trabajadores de la empresa u otros actores"/>
    <m/>
    <m/>
    <m/>
    <m/>
    <s v="Banco de currículos de la empresa"/>
    <m/>
    <m/>
    <x v="1"/>
    <x v="0"/>
    <x v="0"/>
    <x v="0"/>
    <x v="0"/>
    <x v="0"/>
    <x v="0"/>
    <x v="2"/>
    <x v="0"/>
    <x v="0"/>
    <s v="Ninguna"/>
    <m/>
    <s v="Ambos"/>
    <m/>
    <m/>
    <s v="Ambos"/>
    <m/>
    <x v="2"/>
    <m/>
    <m/>
    <x v="2"/>
    <s v="Transformación de competencia"/>
    <m/>
    <m/>
    <x v="1"/>
    <x v="0"/>
    <x v="0"/>
    <x v="0"/>
    <x v="0"/>
    <x v="0"/>
    <m/>
    <m/>
    <x v="2"/>
    <s v="Probable"/>
    <s v="Poco probable"/>
    <s v="Poco probable"/>
    <s v="Probable"/>
    <s v="Probable"/>
    <x v="1"/>
    <m/>
    <m/>
    <m/>
    <m/>
    <m/>
    <m/>
    <m/>
    <m/>
    <m/>
    <m/>
    <m/>
    <m/>
    <m/>
    <m/>
    <m/>
    <m/>
    <m/>
    <m/>
    <m/>
    <m/>
    <m/>
    <m/>
    <m/>
    <m/>
    <m/>
    <m/>
    <m/>
    <m/>
    <m/>
    <m/>
    <m/>
    <m/>
    <m/>
    <m/>
    <m/>
    <x v="0"/>
    <m/>
    <m/>
    <m/>
    <m/>
    <m/>
    <m/>
    <m/>
    <m/>
    <m/>
    <x v="0"/>
    <x v="0"/>
    <x v="1"/>
    <x v="0"/>
    <x v="0"/>
    <x v="0"/>
    <x v="0"/>
    <x v="0"/>
    <m/>
    <x v="0"/>
    <s v="COCINA"/>
    <s v="Cocina"/>
    <s v="JEFE COCINERO"/>
    <n v="5120"/>
    <s v="MANIPULACION DE ALIMENTOS"/>
    <s v="Manipulación de alimentos"/>
    <s v="AYUDANTE DE COCINA"/>
    <n v="9412"/>
    <m/>
    <m/>
    <m/>
    <m/>
    <m/>
    <m/>
    <m/>
    <m/>
    <m/>
    <m/>
    <m/>
    <m/>
    <m/>
    <m/>
    <m/>
    <m/>
    <s v="Si"/>
    <s v="No"/>
    <m/>
    <m/>
    <m/>
    <m/>
    <x v="0"/>
    <s v="Muy importante"/>
    <s v="Importante"/>
    <s v="Importante"/>
    <s v="Importante"/>
    <s v="Importante"/>
    <s v="Importante"/>
    <s v="Importante"/>
    <s v="Ninguna"/>
    <m/>
    <x v="2"/>
    <x v="2"/>
    <x v="0"/>
    <x v="0"/>
    <x v="0"/>
    <x v="0"/>
    <x v="1"/>
    <x v="1"/>
    <x v="0"/>
    <x v="1"/>
    <x v="0"/>
    <x v="0"/>
    <m/>
    <s v="Otro"/>
    <s v="NUTRICIONISTA HIJA DE LA DUEÑA DE LA EMPRESA"/>
    <n v="7"/>
    <n v="36"/>
    <s v="Completo"/>
    <m/>
    <m/>
    <m/>
    <m/>
    <m/>
    <m/>
    <m/>
    <s v="11 a 30 personas ocupadas"/>
    <s v="11 a 30 personas ocupadas"/>
    <x v="0"/>
    <s v="Restaurantes y hoteles"/>
    <x v="0"/>
    <x v="0"/>
    <x v="0"/>
    <x v="0"/>
    <x v="0"/>
    <x v="0"/>
    <x v="0"/>
    <x v="0"/>
    <x v="1"/>
    <x v="0"/>
    <x v="1"/>
    <x v="0"/>
    <x v="0"/>
    <x v="0"/>
    <x v="0"/>
    <x v="0"/>
    <x v="0"/>
    <x v="0"/>
    <x v="0"/>
    <x v="1"/>
    <x v="0"/>
    <x v="1"/>
    <x v="1"/>
    <x v="0"/>
    <x v="0"/>
    <x v="0"/>
    <x v="1"/>
    <s v="GASTRONOMIA"/>
    <s v="MANIPULACION DE ALIMENTOS"/>
    <m/>
    <m/>
    <m/>
    <m/>
    <s v="ALIMENTOS"/>
    <s v="ALIMENTOS"/>
    <m/>
    <m/>
    <m/>
    <m/>
    <n v="4.8306451612903203"/>
    <x v="1"/>
    <x v="1"/>
    <x v="0"/>
    <x v="0"/>
    <x v="0"/>
    <s v="Total"/>
  </r>
  <r>
    <n v="200323"/>
    <x v="0"/>
    <x v="1"/>
    <s v="Mariano Roque Alonso"/>
    <n v="10912"/>
    <s v="ELABORACION DE CHIPAS"/>
    <s v="Industria"/>
    <s v="Manufactura"/>
    <s v="Micro (5 a 10 personas ocupadas)"/>
    <n v="12062024"/>
    <n v="12"/>
    <s v="Junio"/>
    <s v="Año Resultado Final"/>
    <n v="13"/>
    <n v="19"/>
    <n v="17062024"/>
    <n v="17"/>
    <s v="Junio"/>
    <s v="Año Resultado Final"/>
    <n v="2014"/>
    <n v="9"/>
    <x v="3"/>
    <s v="ELABORACION DE CHIPAS"/>
    <s v="Elaboración de chipas"/>
    <s v="Casa Matriz"/>
    <x v="1"/>
    <n v="4"/>
    <n v="2"/>
    <n v="10"/>
    <n v="8"/>
    <n v="3"/>
    <n v="5"/>
    <n v="14.380952380952369"/>
    <n v="23.968253968253951"/>
    <n v="0"/>
    <n v="0"/>
    <n v="0"/>
    <n v="0"/>
    <n v="14.380952380952369"/>
    <n v="23.968253968253951"/>
    <n v="0"/>
    <n v="0"/>
    <n v="0"/>
    <n v="0"/>
    <n v="0"/>
    <n v="0"/>
    <n v="38.34920634920632"/>
    <n v="8"/>
    <n v="0"/>
    <n v="0"/>
    <n v="0"/>
    <n v="0"/>
    <n v="3"/>
    <n v="5"/>
    <n v="0"/>
    <n v="0"/>
    <n v="0"/>
    <n v="0"/>
    <n v="0"/>
    <n v="0"/>
    <n v="8"/>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0"/>
    <x v="0"/>
    <x v="0"/>
    <x v="0"/>
    <x v="1"/>
    <x v="0"/>
    <x v="1"/>
    <x v="0"/>
    <x v="0"/>
    <x v="1"/>
    <x v="1"/>
    <x v="0"/>
    <m/>
    <m/>
    <m/>
    <m/>
    <m/>
    <m/>
    <s v="Recomendaciones de trabajadores de la empresa u otros actores"/>
    <m/>
    <m/>
    <m/>
    <m/>
    <m/>
    <m/>
    <m/>
    <x v="0"/>
    <x v="0"/>
    <x v="0"/>
    <x v="1"/>
    <x v="0"/>
    <x v="2"/>
    <x v="1"/>
    <x v="0"/>
    <x v="1"/>
    <x v="1"/>
    <s v="Ninguna"/>
    <m/>
    <m/>
    <m/>
    <m/>
    <m/>
    <m/>
    <x v="1"/>
    <m/>
    <m/>
    <x v="1"/>
    <m/>
    <m/>
    <m/>
    <x v="1"/>
    <x v="1"/>
    <x v="1"/>
    <x v="1"/>
    <x v="1"/>
    <x v="1"/>
    <m/>
    <m/>
    <x v="1"/>
    <s v="Probable"/>
    <s v="Poco probable"/>
    <s v="Poco probable"/>
    <s v="Poco probable"/>
    <s v="Probable"/>
    <x v="0"/>
    <s v="vendedor de productos alimenticios (chipa)"/>
    <n v="5223"/>
    <n v="1"/>
    <n v="1"/>
    <n v="0"/>
    <n v="0"/>
    <n v="0"/>
    <m/>
    <m/>
    <m/>
    <m/>
    <m/>
    <m/>
    <m/>
    <m/>
    <m/>
    <m/>
    <m/>
    <m/>
    <m/>
    <m/>
    <m/>
    <m/>
    <m/>
    <m/>
    <m/>
    <m/>
    <m/>
    <m/>
    <m/>
    <m/>
    <m/>
    <m/>
    <m/>
    <m/>
    <x v="0"/>
    <m/>
    <m/>
    <m/>
    <m/>
    <m/>
    <m/>
    <m/>
    <m/>
    <m/>
    <x v="0"/>
    <x v="0"/>
    <x v="0"/>
    <x v="0"/>
    <x v="1"/>
    <x v="1"/>
    <x v="0"/>
    <x v="0"/>
    <m/>
    <x v="0"/>
    <s v="CURSO PROFESIONAL DE COCINA"/>
    <s v="Cocina"/>
    <s v="ELABORADOR DE  PRODUCTOS ALIMENTICIOS"/>
    <n v="5120"/>
    <m/>
    <m/>
    <m/>
    <m/>
    <m/>
    <m/>
    <m/>
    <m/>
    <m/>
    <m/>
    <m/>
    <m/>
    <m/>
    <m/>
    <m/>
    <m/>
    <m/>
    <m/>
    <m/>
    <m/>
    <s v="No"/>
    <m/>
    <m/>
    <m/>
    <m/>
    <m/>
    <x v="0"/>
    <s v="Importante"/>
    <s v="Poco importante"/>
    <s v="Poco importante"/>
    <s v="Importante"/>
    <s v="Importante"/>
    <s v="Importante"/>
    <s v="Importante"/>
    <s v="Ninguna"/>
    <m/>
    <x v="2"/>
    <x v="2"/>
    <x v="0"/>
    <x v="0"/>
    <x v="0"/>
    <x v="2"/>
    <x v="0"/>
    <x v="0"/>
    <x v="0"/>
    <x v="0"/>
    <x v="0"/>
    <x v="0"/>
    <m/>
    <s v="Dueño o propietario"/>
    <m/>
    <n v="7"/>
    <n v="18"/>
    <s v="Completo"/>
    <m/>
    <m/>
    <m/>
    <m/>
    <m/>
    <m/>
    <s v="NINGUNA"/>
    <s v="5 a 10 personas ocupadas"/>
    <s v="5 a 10 personas ocupadas"/>
    <x v="1"/>
    <s v="Manufactura"/>
    <x v="0"/>
    <x v="0"/>
    <x v="0"/>
    <x v="0"/>
    <x v="0"/>
    <x v="0"/>
    <x v="0"/>
    <x v="0"/>
    <x v="0"/>
    <x v="0"/>
    <x v="1"/>
    <x v="0"/>
    <x v="0"/>
    <x v="1"/>
    <x v="0"/>
    <x v="0"/>
    <x v="0"/>
    <x v="0"/>
    <x v="0"/>
    <x v="1"/>
    <x v="0"/>
    <x v="1"/>
    <x v="1"/>
    <x v="0"/>
    <x v="0"/>
    <x v="0"/>
    <x v="0"/>
    <s v="GASTRONOMIA"/>
    <m/>
    <m/>
    <m/>
    <m/>
    <m/>
    <s v="ALIMENTOS"/>
    <m/>
    <m/>
    <m/>
    <m/>
    <m/>
    <n v="4.7936507936507899"/>
    <x v="0"/>
    <x v="0"/>
    <x v="1"/>
    <x v="0"/>
    <x v="0"/>
    <s v="Total"/>
  </r>
  <r>
    <n v="200623"/>
    <x v="0"/>
    <x v="1"/>
    <s v="Luque"/>
    <n v="47111"/>
    <s v="COMERCIO AL POR MENOR DE ARTICULOS DE SUPERMERCADO"/>
    <s v="Comercio"/>
    <s v="Comercio"/>
    <s v="Grandes (con 51 o más personas ocupadas)"/>
    <n v="14062024"/>
    <n v="14"/>
    <s v="Junio"/>
    <s v="Año Resultado Final"/>
    <n v="16"/>
    <n v="23"/>
    <n v="17072024"/>
    <n v="17"/>
    <s v="Julio"/>
    <s v="Año Resultado Final"/>
    <n v="2005"/>
    <n v="18"/>
    <x v="0"/>
    <s v="COMERCIO AL POR MENOR DE ARTICULOS DE SUPERMERCADO"/>
    <s v="Comercio al por menor en hipermercados y supermercados"/>
    <s v="Casa Matriz"/>
    <x v="1"/>
    <n v="3"/>
    <n v="3"/>
    <n v="1104"/>
    <n v="1104"/>
    <n v="619"/>
    <n v="485"/>
    <n v="619"/>
    <n v="485"/>
    <n v="0"/>
    <n v="0"/>
    <n v="331"/>
    <n v="110"/>
    <n v="117"/>
    <n v="220"/>
    <n v="55"/>
    <n v="55"/>
    <n v="12"/>
    <n v="200"/>
    <n v="4"/>
    <n v="0"/>
    <n v="1104"/>
    <n v="1104"/>
    <n v="0"/>
    <n v="0"/>
    <n v="331"/>
    <n v="110"/>
    <n v="117"/>
    <n v="220"/>
    <n v="55"/>
    <n v="55"/>
    <n v="12"/>
    <n v="200"/>
    <n v="4"/>
    <n v="0"/>
    <n v="1104"/>
    <x v="1"/>
    <s v="Decisión del directorio/propietarios de la empresa"/>
    <m/>
    <x v="0"/>
    <s v="Convenio con organizaciones públicas"/>
    <m/>
    <x v="1"/>
    <s v="Decisión del directorio/propietarios de la empresa"/>
    <m/>
    <x v="1"/>
    <s v="Decisión del directorio/propietarios de la empresa"/>
    <m/>
    <x v="1"/>
    <s v="Decisión del directorio/propietarios de la empresa"/>
    <m/>
    <x v="1"/>
    <m/>
    <n v="7512"/>
    <s v="CONFITERO (MASITAS TORTAS Y OTROS)"/>
    <s v="Sí"/>
    <s v="Sí"/>
    <s v="Sí"/>
    <n v="7511"/>
    <s v="CARNICERO"/>
    <s v="Sí"/>
    <s v="Sí"/>
    <s v="Sí"/>
    <n v="7512"/>
    <s v="PANADERO"/>
    <s v="Sí"/>
    <s v="Sí"/>
    <s v="Candidatos sin capacitación o habilidades técnicas necesarios"/>
    <m/>
    <m/>
    <s v="Candidatos con falt de experiencia laboral"/>
    <m/>
    <m/>
    <m/>
    <m/>
    <m/>
    <m/>
    <m/>
    <s v="Candidatos con falt de experiencia laboral"/>
    <m/>
    <m/>
    <m/>
    <m/>
    <s v="Candidatos sin capacitación o habilidades técnicas necesarios"/>
    <m/>
    <m/>
    <s v="Candidatos con falt de experiencia laboral"/>
    <m/>
    <m/>
    <m/>
    <m/>
    <m/>
    <s v="Capacitar a los trabajadores actuales para que puedan cumplir funciones que estaban asignadas a esa vacante"/>
    <m/>
    <m/>
    <m/>
    <m/>
    <m/>
    <s v="Aumentar los esfuerzos en el reclutamiento (más divulgación de la vacante, más bolsas de empleo)"/>
    <s v="Contratar trabajadores del exterior"/>
    <m/>
    <m/>
    <x v="0"/>
    <x v="1"/>
    <x v="0"/>
    <x v="0"/>
    <x v="0"/>
    <x v="1"/>
    <x v="0"/>
    <x v="1"/>
    <x v="0"/>
    <x v="0"/>
    <x v="1"/>
    <x v="1"/>
    <x v="0"/>
    <m/>
    <m/>
    <s v="Plataforma web privada gratuita (Bolsas de trabajo) (excluyendo redes sociales)"/>
    <s v="Redes sociales de la empresa (Facebook, Twitter, Instagram, etc)"/>
    <s v="Servicio Público de Empleo del Ministerio de Trabajo"/>
    <m/>
    <s v="Recomendaciones de trabajadores de la empresa u otros actores"/>
    <m/>
    <s v="Ferias de empleo"/>
    <m/>
    <s v="Contactos personales del empleador"/>
    <s v="Banco de currículos de la empresa"/>
    <m/>
    <m/>
    <x v="0"/>
    <x v="0"/>
    <x v="0"/>
    <x v="1"/>
    <x v="0"/>
    <x v="0"/>
    <x v="0"/>
    <x v="1"/>
    <x v="2"/>
    <x v="2"/>
    <s v="Ninguna"/>
    <m/>
    <m/>
    <m/>
    <m/>
    <m/>
    <m/>
    <x v="2"/>
    <m/>
    <s v="Transformación de competencia"/>
    <x v="1"/>
    <m/>
    <m/>
    <m/>
    <x v="0"/>
    <x v="0"/>
    <x v="0"/>
    <x v="0"/>
    <x v="0"/>
    <x v="0"/>
    <m/>
    <m/>
    <x v="3"/>
    <s v="Probable"/>
    <s v="Poco probable"/>
    <s v="Poco probable"/>
    <s v="Probable"/>
    <s v="Muy probable"/>
    <x v="0"/>
    <s v="cajero comercal"/>
    <n v="5230"/>
    <n v="30"/>
    <n v="30"/>
    <n v="30"/>
    <n v="30"/>
    <n v="30"/>
    <s v="carnicero"/>
    <n v="7511"/>
    <n v="4"/>
    <n v="4"/>
    <n v="4"/>
    <n v="4"/>
    <n v="4"/>
    <s v="PANADERO"/>
    <n v="7512"/>
    <n v="6"/>
    <n v="6"/>
    <n v="6"/>
    <n v="6"/>
    <n v="6"/>
    <s v="AYUDANTE DE DEPOSITERO"/>
    <n v="9333"/>
    <n v="4"/>
    <n v="4"/>
    <n v="4"/>
    <n v="4"/>
    <n v="4"/>
    <s v="GONDOLERO REPOSITOR DE MERCADERIAS"/>
    <n v="9334"/>
    <n v="6"/>
    <n v="6"/>
    <n v="6"/>
    <n v="6"/>
    <n v="6"/>
    <x v="0"/>
    <m/>
    <m/>
    <m/>
    <m/>
    <m/>
    <m/>
    <m/>
    <m/>
    <m/>
    <x v="0"/>
    <x v="0"/>
    <x v="0"/>
    <x v="0"/>
    <x v="0"/>
    <x v="1"/>
    <x v="0"/>
    <x v="0"/>
    <m/>
    <x v="0"/>
    <s v="CONOCIMIENTO DE ELABORACION DE MASITAS, TORTAS, DECORACIONES DE TORTA U OTRAS"/>
    <s v="Panadería y confitería"/>
    <s v="CONFITERO"/>
    <n v="7512"/>
    <s v="CONOCIMIENTO DE ELABORACION DE PANIFICADOS, COCCION, MANEJO DE ALIMENTOS"/>
    <s v="Panadería y confitería"/>
    <s v="PANADERO"/>
    <n v="7512"/>
    <s v="TÉCNICOS DE MANEJO DE CUCHILLO DE CARNICERO"/>
    <s v="Carnicería"/>
    <s v="CARNICERO"/>
    <n v="7511"/>
    <m/>
    <m/>
    <m/>
    <m/>
    <m/>
    <m/>
    <m/>
    <m/>
    <m/>
    <m/>
    <m/>
    <m/>
    <s v="Si"/>
    <s v="Si"/>
    <s v="No"/>
    <m/>
    <m/>
    <m/>
    <x v="0"/>
    <s v="Muy importante"/>
    <s v="Importante"/>
    <s v="Importante"/>
    <s v="Muy importante"/>
    <s v="Muy importante"/>
    <s v="Muy importante"/>
    <s v="Muy importante"/>
    <s v="Ninguna"/>
    <m/>
    <x v="0"/>
    <x v="2"/>
    <x v="0"/>
    <x v="1"/>
    <x v="0"/>
    <x v="1"/>
    <x v="0"/>
    <x v="0"/>
    <x v="0"/>
    <x v="0"/>
    <x v="0"/>
    <x v="0"/>
    <m/>
    <s v="Jefe / Encargado (no propietario)"/>
    <m/>
    <n v="7"/>
    <n v="28"/>
    <s v="Completo"/>
    <m/>
    <m/>
    <m/>
    <m/>
    <m/>
    <m/>
    <s v="AREGUA, ITAUGUA, LUQUE. MARCOS ACUÑA ANALISTAS DE SELECCION."/>
    <s v="51 y más personas ocupadas"/>
    <s v="51 y más personas ocupadas"/>
    <x v="2"/>
    <s v="Comercio"/>
    <x v="0"/>
    <x v="0"/>
    <x v="0"/>
    <x v="0"/>
    <x v="0"/>
    <x v="0"/>
    <x v="1"/>
    <x v="0"/>
    <x v="0"/>
    <x v="0"/>
    <x v="1"/>
    <x v="0"/>
    <x v="0"/>
    <x v="1"/>
    <x v="0"/>
    <x v="1"/>
    <x v="0"/>
    <x v="1"/>
    <x v="0"/>
    <x v="1"/>
    <x v="0"/>
    <x v="1"/>
    <x v="0"/>
    <x v="0"/>
    <x v="1"/>
    <x v="0"/>
    <x v="0"/>
    <s v="PANADERIA Y CONFITERIA"/>
    <s v="PANADERIA Y CONFITERIA"/>
    <s v="CARNICERIA"/>
    <m/>
    <m/>
    <m/>
    <s v="ALIMENTOS"/>
    <s v="ALIMENTOS"/>
    <s v="ALIMENTOS"/>
    <m/>
    <m/>
    <m/>
    <n v="1"/>
    <x v="1"/>
    <x v="2"/>
    <x v="0"/>
    <x v="0"/>
    <x v="0"/>
    <s v="Total"/>
  </r>
  <r>
    <n v="200676"/>
    <x v="0"/>
    <x v="1"/>
    <s v="Luque"/>
    <n v="47111"/>
    <s v="VENTA AL POR MENOR DE PRODUCTOS EN SUPERMERCADOS"/>
    <s v="Comercio"/>
    <s v="Comercio"/>
    <s v="Grandes (con 51 o más personas ocupadas)"/>
    <n v="3072024"/>
    <n v="3"/>
    <s v="Julio"/>
    <s v="Año Resultado Final"/>
    <n v="12"/>
    <n v="57"/>
    <n v="26072024"/>
    <n v="26"/>
    <s v="Julio"/>
    <s v="Año Resultado Final"/>
    <n v="1988"/>
    <n v="35"/>
    <x v="1"/>
    <s v="VENTA AL POR MENOR DE PRODUCTOS DE CANASTA BASICA"/>
    <s v="Comercio al por menor en hipermercados y supermercados"/>
    <s v="Único"/>
    <x v="0"/>
    <m/>
    <m/>
    <n v="698"/>
    <n v="698"/>
    <n v="400"/>
    <n v="298"/>
    <n v="400"/>
    <n v="298"/>
    <n v="10"/>
    <n v="0"/>
    <n v="150"/>
    <n v="30"/>
    <n v="250"/>
    <n v="40"/>
    <n v="10"/>
    <n v="0"/>
    <n v="150"/>
    <n v="51"/>
    <n v="7"/>
    <n v="0"/>
    <n v="698"/>
    <n v="698"/>
    <n v="10"/>
    <n v="0"/>
    <n v="150"/>
    <n v="30"/>
    <n v="250"/>
    <n v="40"/>
    <n v="10"/>
    <n v="0"/>
    <n v="150"/>
    <n v="51"/>
    <n v="7"/>
    <n v="0"/>
    <n v="698"/>
    <x v="0"/>
    <m/>
    <m/>
    <x v="0"/>
    <s v="Decisión del directorio/propietarios de la empresa"/>
    <m/>
    <x v="0"/>
    <m/>
    <m/>
    <x v="0"/>
    <m/>
    <m/>
    <x v="0"/>
    <m/>
    <m/>
    <x v="1"/>
    <m/>
    <n v="7511"/>
    <s v="CARNICERO"/>
    <s v="Sí"/>
    <s v="Sí"/>
    <s v="Sí"/>
    <n v="7512"/>
    <s v="PANADERO"/>
    <s v="Sí"/>
    <s v="Sí"/>
    <s v="No"/>
    <m/>
    <m/>
    <m/>
    <m/>
    <m/>
    <m/>
    <m/>
    <m/>
    <m/>
    <s v="Falta de postulantes/candidatos"/>
    <m/>
    <m/>
    <m/>
    <m/>
    <m/>
    <m/>
    <m/>
    <s v="Falta de postulantes/candidatos"/>
    <m/>
    <m/>
    <m/>
    <m/>
    <m/>
    <m/>
    <m/>
    <m/>
    <m/>
    <m/>
    <m/>
    <s v="Capacitar a los trabajadores actuales para que puedan cumplir funciones que estaban asignadas a esa vacante"/>
    <m/>
    <m/>
    <m/>
    <m/>
    <m/>
    <s v="Aumentar los esfuerzos en el reclutamiento (más divulgación de la vacante, más bolsas de empleo)"/>
    <m/>
    <m/>
    <m/>
    <x v="1"/>
    <x v="0"/>
    <x v="0"/>
    <x v="0"/>
    <x v="1"/>
    <x v="1"/>
    <x v="1"/>
    <x v="0"/>
    <x v="0"/>
    <x v="0"/>
    <x v="1"/>
    <x v="1"/>
    <x v="0"/>
    <m/>
    <m/>
    <s v="Plataforma web privada gratuita (Bolsas de trabajo) (excluyendo redes sociales)"/>
    <m/>
    <s v="Servicio Público de Empleo del Ministerio de Trabajo"/>
    <m/>
    <s v="Recomendaciones de trabajadores de la empresa u otros actores"/>
    <s v="Contratación de empresas de reclutamiento"/>
    <s v="Ferias de empleo"/>
    <s v="Avisos en las inmediaciones de la empresa"/>
    <s v="Contactos personales del empleador"/>
    <m/>
    <m/>
    <m/>
    <x v="0"/>
    <x v="0"/>
    <x v="0"/>
    <x v="1"/>
    <x v="0"/>
    <x v="1"/>
    <x v="0"/>
    <x v="0"/>
    <x v="2"/>
    <x v="1"/>
    <s v="Ninguna"/>
    <m/>
    <m/>
    <m/>
    <m/>
    <m/>
    <m/>
    <x v="1"/>
    <m/>
    <m/>
    <x v="1"/>
    <m/>
    <m/>
    <m/>
    <x v="1"/>
    <x v="1"/>
    <x v="1"/>
    <x v="1"/>
    <x v="1"/>
    <x v="1"/>
    <m/>
    <m/>
    <x v="1"/>
    <s v="Probable"/>
    <s v="Poco probable"/>
    <s v="Poco probable"/>
    <s v="Poco probable"/>
    <s v="Muy probable"/>
    <x v="0"/>
    <s v="cocinera"/>
    <n v="5120"/>
    <n v="10"/>
    <n v="0"/>
    <n v="0"/>
    <n v="0"/>
    <n v="0"/>
    <m/>
    <m/>
    <m/>
    <m/>
    <m/>
    <m/>
    <m/>
    <m/>
    <m/>
    <m/>
    <m/>
    <m/>
    <m/>
    <m/>
    <m/>
    <m/>
    <m/>
    <m/>
    <m/>
    <m/>
    <m/>
    <m/>
    <m/>
    <m/>
    <m/>
    <m/>
    <m/>
    <m/>
    <x v="0"/>
    <m/>
    <m/>
    <m/>
    <m/>
    <m/>
    <m/>
    <m/>
    <m/>
    <m/>
    <x v="0"/>
    <x v="0"/>
    <x v="0"/>
    <x v="0"/>
    <x v="0"/>
    <x v="1"/>
    <x v="0"/>
    <x v="0"/>
    <m/>
    <x v="0"/>
    <s v="ATENCION AL CLIENTE"/>
    <s v="Técnicas de recepción y atención al cliente"/>
    <s v="LINEA DE CAJA"/>
    <n v="5230"/>
    <s v="EDUCACION FINANCIERA"/>
    <s v="Educación financiera"/>
    <s v="CAJERO"/>
    <n v="5230"/>
    <s v="CUIDADO PERSONAL CON MAQUINARIAS"/>
    <s v="Seguridad industrial y salud ocupacional"/>
    <s v="CARNICERO"/>
    <n v="7511"/>
    <s v="CUIDADO DE SEGURIDAD"/>
    <s v="Seguridad industrial y salud ocupacional"/>
    <s v="PANADERO"/>
    <n v="7512"/>
    <m/>
    <m/>
    <m/>
    <m/>
    <m/>
    <m/>
    <m/>
    <m/>
    <s v="Si"/>
    <s v="Si"/>
    <s v="Si"/>
    <s v="No"/>
    <m/>
    <m/>
    <x v="0"/>
    <s v="Muy importante"/>
    <s v="Importante"/>
    <s v="Muy importante"/>
    <s v="Muy importante"/>
    <s v="Muy importante"/>
    <s v="Muy importante"/>
    <s v="Muy importante"/>
    <s v="Ninguna"/>
    <m/>
    <x v="1"/>
    <x v="2"/>
    <x v="0"/>
    <x v="0"/>
    <x v="0"/>
    <x v="1"/>
    <x v="1"/>
    <x v="1"/>
    <x v="0"/>
    <x v="0"/>
    <x v="0"/>
    <x v="0"/>
    <m/>
    <s v="Jefe / Encargado (no propietario)"/>
    <m/>
    <n v="9"/>
    <n v="2"/>
    <s v="Completo"/>
    <m/>
    <m/>
    <m/>
    <m/>
    <m/>
    <m/>
    <m/>
    <s v="51 y más personas ocupadas"/>
    <s v="51 y más personas ocupadas"/>
    <x v="2"/>
    <s v="Comercio"/>
    <x v="0"/>
    <x v="0"/>
    <x v="0"/>
    <x v="0"/>
    <x v="0"/>
    <x v="0"/>
    <x v="1"/>
    <x v="0"/>
    <x v="0"/>
    <x v="0"/>
    <x v="1"/>
    <x v="0"/>
    <x v="0"/>
    <x v="1"/>
    <x v="0"/>
    <x v="0"/>
    <x v="0"/>
    <x v="0"/>
    <x v="0"/>
    <x v="1"/>
    <x v="0"/>
    <x v="1"/>
    <x v="1"/>
    <x v="0"/>
    <x v="1"/>
    <x v="0"/>
    <x v="0"/>
    <s v="ATENCIÓN AL CLIENTE, RECEPCIÓN"/>
    <s v="GESTIÓN FINANCIERA"/>
    <s v="SALUD Y SEGURIDAD OCUPACIONAL"/>
    <s v="SALUD Y SEGURIDAD OCUPACIONAL"/>
    <m/>
    <m/>
    <s v="ADMINISTRACIÓN Y GESTIÓN"/>
    <s v="ADMINISTRACIÓN Y GESTIÓN"/>
    <s v="SALUD Y SEGURIDAD OCUPACIONAL"/>
    <s v="SALUD Y SEGURIDAD OCUPACIONAL"/>
    <m/>
    <m/>
    <n v="1"/>
    <x v="1"/>
    <x v="2"/>
    <x v="1"/>
    <x v="0"/>
    <x v="0"/>
    <s v="Total"/>
  </r>
  <r>
    <n v="201056"/>
    <x v="0"/>
    <x v="1"/>
    <s v="Luque"/>
    <n v="47111"/>
    <s v="VENTA AL POR MENOR DE PRODUCTOS VARIOS EN SUPERMERCADOS"/>
    <s v="Comercio"/>
    <s v="Comercio"/>
    <s v="Grandes (con 51 o más personas ocupadas)"/>
    <n v="14062024"/>
    <n v="14"/>
    <s v="Junio"/>
    <s v="Año Resultado Final"/>
    <n v="16"/>
    <n v="9"/>
    <n v="18062024"/>
    <n v="18"/>
    <s v="Junio"/>
    <s v="Año Resultado Final"/>
    <n v="1993"/>
    <n v="30"/>
    <x v="1"/>
    <s v="VENTAS AL POR MENOR PRODUCTOS VARIOS EN SUPERMERCADOS"/>
    <s v="Comercio al por menor en hipermercados y supermercados"/>
    <s v="Casa Matriz"/>
    <x v="1"/>
    <n v="5"/>
    <n v="5"/>
    <n v="556"/>
    <n v="556"/>
    <n v="234"/>
    <n v="322"/>
    <n v="234"/>
    <n v="322"/>
    <n v="0"/>
    <n v="0"/>
    <n v="0"/>
    <n v="0"/>
    <n v="520"/>
    <n v="0"/>
    <n v="16"/>
    <n v="0"/>
    <n v="12"/>
    <n v="7"/>
    <n v="1"/>
    <n v="0"/>
    <n v="556"/>
    <n v="556"/>
    <n v="0"/>
    <n v="0"/>
    <n v="0"/>
    <n v="0"/>
    <n v="520"/>
    <n v="0"/>
    <n v="16"/>
    <n v="0"/>
    <n v="12"/>
    <n v="7"/>
    <n v="1"/>
    <n v="0"/>
    <n v="556"/>
    <x v="1"/>
    <s v="Convenio con organizaciones públicas"/>
    <m/>
    <x v="0"/>
    <s v="Convenio con organizaciones públicas"/>
    <m/>
    <x v="1"/>
    <s v="Decisión del directorio/propietarios de la empresa"/>
    <m/>
    <x v="0"/>
    <m/>
    <m/>
    <x v="0"/>
    <m/>
    <m/>
    <x v="1"/>
    <m/>
    <n v="7511"/>
    <s v="CARNICERO"/>
    <s v="Sí"/>
    <s v="Sí"/>
    <s v="Sí"/>
    <n v="5230"/>
    <s v="CAJERA DE SUPERMERCADOS"/>
    <s v="Sí"/>
    <s v="No"/>
    <s v="Sí"/>
    <n v="7512"/>
    <s v="PANADERO"/>
    <s v="Sí"/>
    <s v="No"/>
    <s v="Candidatos sin capacitación o habilidades técnicas necesarios"/>
    <m/>
    <m/>
    <s v="Candidatos con falt de experiencia laboral"/>
    <m/>
    <m/>
    <m/>
    <m/>
    <m/>
    <m/>
    <m/>
    <m/>
    <m/>
    <m/>
    <m/>
    <m/>
    <m/>
    <m/>
    <m/>
    <m/>
    <m/>
    <m/>
    <m/>
    <m/>
    <m/>
    <m/>
    <s v="Reasignar / redefinir los puestos de trabajo existentes"/>
    <m/>
    <m/>
    <m/>
    <m/>
    <m/>
    <m/>
    <m/>
    <m/>
    <x v="1"/>
    <x v="1"/>
    <x v="0"/>
    <x v="0"/>
    <x v="0"/>
    <x v="0"/>
    <x v="0"/>
    <x v="1"/>
    <x v="1"/>
    <x v="0"/>
    <x v="0"/>
    <x v="0"/>
    <x v="0"/>
    <m/>
    <m/>
    <m/>
    <s v="Redes sociales de la empresa (Facebook, Twitter, Instagram, etc)"/>
    <s v="Servicio Público de Empleo del Ministerio de Trabajo"/>
    <m/>
    <s v="Recomendaciones de trabajadores de la empresa u otros actores"/>
    <m/>
    <s v="Ferias de empleo"/>
    <s v="Avisos en las inmediaciones de la empresa"/>
    <s v="Contactos personales del empleador"/>
    <s v="Banco de currículos de la empresa"/>
    <m/>
    <m/>
    <x v="0"/>
    <x v="0"/>
    <x v="0"/>
    <x v="1"/>
    <x v="0"/>
    <x v="1"/>
    <x v="0"/>
    <x v="2"/>
    <x v="0"/>
    <x v="2"/>
    <s v="Ninguna"/>
    <m/>
    <m/>
    <m/>
    <m/>
    <m/>
    <m/>
    <x v="1"/>
    <m/>
    <m/>
    <x v="2"/>
    <m/>
    <m/>
    <m/>
    <x v="1"/>
    <x v="0"/>
    <x v="1"/>
    <x v="1"/>
    <x v="1"/>
    <x v="1"/>
    <m/>
    <m/>
    <x v="2"/>
    <s v="Probable"/>
    <s v="Poco probable"/>
    <s v="Poco probable"/>
    <s v="Probable"/>
    <s v="Muy probable"/>
    <x v="2"/>
    <m/>
    <m/>
    <m/>
    <m/>
    <m/>
    <m/>
    <m/>
    <m/>
    <m/>
    <m/>
    <m/>
    <m/>
    <m/>
    <m/>
    <m/>
    <m/>
    <m/>
    <m/>
    <m/>
    <m/>
    <m/>
    <m/>
    <m/>
    <m/>
    <m/>
    <m/>
    <m/>
    <m/>
    <m/>
    <m/>
    <m/>
    <m/>
    <m/>
    <m/>
    <m/>
    <x v="0"/>
    <m/>
    <m/>
    <m/>
    <m/>
    <m/>
    <m/>
    <m/>
    <m/>
    <m/>
    <x v="0"/>
    <x v="0"/>
    <x v="0"/>
    <x v="0"/>
    <x v="1"/>
    <x v="0"/>
    <x v="0"/>
    <x v="0"/>
    <m/>
    <x v="0"/>
    <s v="CONOCIMIENTO SOBRE MANIPULACIÓN Y ALMACENAMIENTO DE MERCADERIAS"/>
    <s v="OTROS"/>
    <s v="MANIPULACIÓN Y ALMACENAMIENTO DE MERCADERIA"/>
    <n v="9333"/>
    <s v="CONOCIMIENTO SOBRE COMPUTADORAS"/>
    <s v="Operación básica de computadoras"/>
    <s v="CAJERA DE SUPERMERCADO"/>
    <n v="5230"/>
    <m/>
    <m/>
    <m/>
    <m/>
    <m/>
    <m/>
    <m/>
    <m/>
    <m/>
    <m/>
    <m/>
    <m/>
    <m/>
    <m/>
    <m/>
    <m/>
    <s v="Si"/>
    <s v="No"/>
    <m/>
    <m/>
    <m/>
    <m/>
    <x v="1"/>
    <s v="Importante"/>
    <s v="Importante"/>
    <s v="Importante"/>
    <s v="Muy importante"/>
    <s v="Importante"/>
    <s v="Importante"/>
    <s v="Importante"/>
    <s v="Ninguna"/>
    <m/>
    <x v="2"/>
    <x v="2"/>
    <x v="0"/>
    <x v="0"/>
    <x v="2"/>
    <x v="2"/>
    <x v="0"/>
    <x v="0"/>
    <x v="0"/>
    <x v="0"/>
    <x v="0"/>
    <x v="0"/>
    <m/>
    <s v="Administrador/Contador"/>
    <m/>
    <n v="17"/>
    <n v="54"/>
    <s v="Completo"/>
    <m/>
    <m/>
    <m/>
    <m/>
    <m/>
    <m/>
    <s v="MARCOS MONGELOS 0981396433 GERENTE NOS AUTORIZA HABLAR CON ROMINA FERREIRA ADMINISTRATIVA Y ENCARGADA DE SELECCION"/>
    <s v="51 y más personas ocupadas"/>
    <s v="51 y más personas ocupadas"/>
    <x v="2"/>
    <s v="Comercio"/>
    <x v="0"/>
    <x v="0"/>
    <x v="0"/>
    <x v="0"/>
    <x v="1"/>
    <x v="0"/>
    <x v="1"/>
    <x v="0"/>
    <x v="0"/>
    <x v="0"/>
    <x v="1"/>
    <x v="0"/>
    <x v="0"/>
    <x v="0"/>
    <x v="0"/>
    <x v="0"/>
    <x v="0"/>
    <x v="0"/>
    <x v="0"/>
    <x v="1"/>
    <x v="0"/>
    <x v="1"/>
    <x v="1"/>
    <x v="0"/>
    <x v="0"/>
    <x v="0"/>
    <x v="1"/>
    <s v="REPOSITOR"/>
    <s v="OFIMATICA"/>
    <m/>
    <m/>
    <m/>
    <m/>
    <s v="ADMINISTRACIÓN Y GESTIÓN"/>
    <s v="TIC"/>
    <m/>
    <m/>
    <m/>
    <m/>
    <n v="1"/>
    <x v="1"/>
    <x v="2"/>
    <x v="0"/>
    <x v="0"/>
    <x v="0"/>
    <s v="Total"/>
  </r>
  <r>
    <n v="201211"/>
    <x v="0"/>
    <x v="1"/>
    <s v="Luque"/>
    <n v="56109"/>
    <s v="SERVICIOS DE VENTA DE MINUTAS"/>
    <s v="Servicio"/>
    <s v="Restaurantes y hoteles"/>
    <s v="Micro (5 a 10 personas ocupadas)"/>
    <n v="17062024"/>
    <n v="17"/>
    <s v="Junio"/>
    <s v="Año Resultado Final"/>
    <n v="15"/>
    <n v="3"/>
    <n v="18062024"/>
    <n v="18"/>
    <s v="Junio"/>
    <s v="Año Resultado Final"/>
    <n v="1988"/>
    <n v="35"/>
    <x v="1"/>
    <s v="SERVICIOS DE VENTA DE MINUTAS"/>
    <s v="Otros servicios de suministro de alimentos para consumo inmediato  n.c.p."/>
    <s v="Único"/>
    <x v="0"/>
    <m/>
    <m/>
    <n v="7"/>
    <n v="7"/>
    <n v="2"/>
    <n v="5"/>
    <n v="6.7891891891891802"/>
    <n v="16.972972972972951"/>
    <n v="0"/>
    <n v="0"/>
    <n v="0"/>
    <n v="0"/>
    <n v="16.972972972972951"/>
    <n v="3.3945945945945901"/>
    <n v="0"/>
    <n v="0"/>
    <n v="0"/>
    <n v="3.3945945945945901"/>
    <n v="0"/>
    <n v="0"/>
    <n v="23.762162162162131"/>
    <n v="7"/>
    <n v="0"/>
    <n v="0"/>
    <n v="0"/>
    <n v="0"/>
    <n v="5"/>
    <n v="1"/>
    <n v="0"/>
    <n v="0"/>
    <n v="0"/>
    <n v="1"/>
    <n v="0"/>
    <n v="0"/>
    <n v="7"/>
    <x v="1"/>
    <s v="Decisión del directorio/propietarios de la empresa"/>
    <m/>
    <x v="0"/>
    <s v="Decisión del directorio/propietarios de la empresa"/>
    <m/>
    <x v="1"/>
    <s v="Decisión del directorio/propietarios de la empresa"/>
    <m/>
    <x v="0"/>
    <m/>
    <m/>
    <x v="0"/>
    <m/>
    <m/>
    <x v="1"/>
    <m/>
    <n v="5131"/>
    <s v="MESERO"/>
    <s v="Sí"/>
    <s v="No"/>
    <s v="No"/>
    <m/>
    <m/>
    <m/>
    <m/>
    <m/>
    <m/>
    <m/>
    <m/>
    <m/>
    <m/>
    <m/>
    <m/>
    <m/>
    <m/>
    <m/>
    <m/>
    <m/>
    <m/>
    <m/>
    <m/>
    <m/>
    <m/>
    <m/>
    <m/>
    <m/>
    <m/>
    <m/>
    <m/>
    <m/>
    <m/>
    <m/>
    <m/>
    <m/>
    <m/>
    <m/>
    <m/>
    <m/>
    <m/>
    <m/>
    <m/>
    <m/>
    <m/>
    <m/>
    <m/>
    <x v="0"/>
    <x v="0"/>
    <x v="0"/>
    <x v="0"/>
    <x v="1"/>
    <x v="0"/>
    <x v="0"/>
    <x v="0"/>
    <x v="0"/>
    <x v="0"/>
    <x v="1"/>
    <x v="1"/>
    <x v="0"/>
    <m/>
    <m/>
    <m/>
    <m/>
    <m/>
    <m/>
    <m/>
    <m/>
    <m/>
    <s v="Avisos en las inmediaciones de la empresa"/>
    <m/>
    <m/>
    <m/>
    <m/>
    <x v="0"/>
    <x v="0"/>
    <x v="2"/>
    <x v="2"/>
    <x v="0"/>
    <x v="2"/>
    <x v="2"/>
    <x v="1"/>
    <x v="1"/>
    <x v="1"/>
    <s v="Ninguna"/>
    <m/>
    <m/>
    <m/>
    <m/>
    <m/>
    <m/>
    <x v="1"/>
    <s v="Transformación de competencia"/>
    <s v="Transformación de competencia"/>
    <x v="1"/>
    <m/>
    <m/>
    <m/>
    <x v="0"/>
    <x v="1"/>
    <x v="0"/>
    <x v="1"/>
    <x v="1"/>
    <x v="1"/>
    <m/>
    <m/>
    <x v="2"/>
    <s v="Poco probable"/>
    <s v="Poco probable"/>
    <s v="Poco probable"/>
    <s v="Poco probable"/>
    <s v="Muy probable"/>
    <x v="0"/>
    <s v="cocinera"/>
    <n v="5120"/>
    <n v="1"/>
    <n v="0"/>
    <n v="0"/>
    <n v="0"/>
    <n v="0"/>
    <s v="Mesero atencion al cliente"/>
    <n v="5131"/>
    <n v="2"/>
    <n v="0"/>
    <n v="0"/>
    <n v="0"/>
    <n v="0"/>
    <s v="ayudante de cocina"/>
    <n v="9412"/>
    <n v="1"/>
    <n v="0"/>
    <n v="0"/>
    <n v="0"/>
    <n v="0"/>
    <m/>
    <m/>
    <m/>
    <m/>
    <m/>
    <m/>
    <m/>
    <m/>
    <m/>
    <m/>
    <m/>
    <m/>
    <m/>
    <m/>
    <x v="0"/>
    <m/>
    <m/>
    <m/>
    <m/>
    <m/>
    <m/>
    <m/>
    <m/>
    <m/>
    <x v="0"/>
    <x v="1"/>
    <x v="1"/>
    <x v="1"/>
    <x v="0"/>
    <x v="0"/>
    <x v="0"/>
    <x v="0"/>
    <m/>
    <x v="0"/>
    <s v="PRESENTACION DE PLATOS DE COMIDA"/>
    <s v="Cocina"/>
    <s v="COCINERA"/>
    <n v="5120"/>
    <m/>
    <m/>
    <m/>
    <m/>
    <m/>
    <m/>
    <m/>
    <m/>
    <m/>
    <m/>
    <m/>
    <m/>
    <m/>
    <m/>
    <m/>
    <m/>
    <m/>
    <m/>
    <m/>
    <m/>
    <s v="No"/>
    <m/>
    <m/>
    <m/>
    <m/>
    <m/>
    <x v="0"/>
    <s v="Importante"/>
    <s v="Importante"/>
    <s v="Importante"/>
    <s v="Importante"/>
    <s v="Importante"/>
    <s v="Importante"/>
    <s v="Muy importante"/>
    <s v="Ninguna"/>
    <m/>
    <x v="2"/>
    <x v="1"/>
    <x v="1"/>
    <x v="0"/>
    <x v="2"/>
    <x v="0"/>
    <x v="1"/>
    <x v="1"/>
    <x v="0"/>
    <x v="1"/>
    <x v="0"/>
    <x v="0"/>
    <m/>
    <s v="Dueño o propietario"/>
    <m/>
    <n v="9"/>
    <n v="51"/>
    <s v="Completo"/>
    <m/>
    <m/>
    <m/>
    <m/>
    <m/>
    <m/>
    <s v="ES UNA EMPRESA FAMILIAR"/>
    <s v="5 a 10 personas ocupadas"/>
    <s v="5 a 10 personas ocupadas"/>
    <x v="0"/>
    <s v="Restaurantes y hoteles"/>
    <x v="0"/>
    <x v="0"/>
    <x v="0"/>
    <x v="0"/>
    <x v="1"/>
    <x v="0"/>
    <x v="0"/>
    <x v="0"/>
    <x v="0"/>
    <x v="0"/>
    <x v="1"/>
    <x v="0"/>
    <x v="0"/>
    <x v="1"/>
    <x v="0"/>
    <x v="0"/>
    <x v="0"/>
    <x v="1"/>
    <x v="0"/>
    <x v="1"/>
    <x v="0"/>
    <x v="1"/>
    <x v="1"/>
    <x v="0"/>
    <x v="0"/>
    <x v="0"/>
    <x v="0"/>
    <s v="GASTRONOMIA"/>
    <m/>
    <m/>
    <m/>
    <m/>
    <m/>
    <s v="ALIMENTOS"/>
    <m/>
    <m/>
    <m/>
    <m/>
    <m/>
    <n v="3.3945945945945901"/>
    <x v="1"/>
    <x v="1"/>
    <x v="0"/>
    <x v="0"/>
    <x v="0"/>
    <s v="Total"/>
  </r>
  <r>
    <n v="201226"/>
    <x v="0"/>
    <x v="1"/>
    <s v="Luque"/>
    <n v="49223"/>
    <s v="SERVICIO TRANSPORTE TERRESTRE INTERNACIONAL DE PASAJEROS"/>
    <s v="Servicio"/>
    <s v="Transporte"/>
    <s v="Pequeñas (11 a 30 personas ocupadas)"/>
    <n v="9072024"/>
    <n v="9"/>
    <s v="Julio"/>
    <s v="Año Resultado Final"/>
    <n v="15"/>
    <n v="7"/>
    <n v="31072024"/>
    <n v="31"/>
    <s v="Julio"/>
    <s v="Año Resultado Final"/>
    <n v="2002"/>
    <n v="21"/>
    <x v="2"/>
    <s v="SERVICIO TRANSPORTE TERRESTRE INTERNACIONAL DE PASAJEROS"/>
    <s v="Transporte buses de media y larga distancia regulares"/>
    <s v="Casa Matriz"/>
    <x v="1"/>
    <n v="2"/>
    <n v="2"/>
    <n v="11"/>
    <n v="11"/>
    <n v="8"/>
    <n v="3"/>
    <n v="38.645161290322562"/>
    <n v="14.491935483870961"/>
    <n v="0"/>
    <n v="0"/>
    <n v="0"/>
    <n v="0"/>
    <n v="24.153225806451601"/>
    <n v="0"/>
    <n v="0"/>
    <n v="0"/>
    <n v="14.491935483870961"/>
    <n v="14.491935483870961"/>
    <n v="0"/>
    <n v="0"/>
    <n v="53.137096774193523"/>
    <n v="11"/>
    <n v="0"/>
    <n v="0"/>
    <n v="0"/>
    <n v="0"/>
    <n v="5"/>
    <n v="0"/>
    <n v="0"/>
    <n v="0"/>
    <n v="3"/>
    <n v="3"/>
    <n v="0"/>
    <n v="0"/>
    <n v="11"/>
    <x v="0"/>
    <m/>
    <m/>
    <x v="1"/>
    <m/>
    <m/>
    <x v="0"/>
    <m/>
    <m/>
    <x v="0"/>
    <m/>
    <m/>
    <x v="0"/>
    <m/>
    <m/>
    <x v="0"/>
    <m/>
    <m/>
    <m/>
    <m/>
    <m/>
    <m/>
    <m/>
    <m/>
    <m/>
    <m/>
    <m/>
    <m/>
    <m/>
    <m/>
    <m/>
    <m/>
    <m/>
    <m/>
    <m/>
    <m/>
    <m/>
    <m/>
    <m/>
    <m/>
    <m/>
    <m/>
    <m/>
    <m/>
    <m/>
    <m/>
    <m/>
    <m/>
    <m/>
    <m/>
    <m/>
    <m/>
    <m/>
    <m/>
    <m/>
    <m/>
    <m/>
    <m/>
    <m/>
    <m/>
    <m/>
    <m/>
    <m/>
    <m/>
    <m/>
    <m/>
    <x v="1"/>
    <x v="0"/>
    <x v="0"/>
    <x v="0"/>
    <x v="0"/>
    <x v="0"/>
    <x v="0"/>
    <x v="1"/>
    <x v="1"/>
    <x v="0"/>
    <x v="0"/>
    <x v="1"/>
    <x v="0"/>
    <m/>
    <m/>
    <m/>
    <m/>
    <m/>
    <m/>
    <s v="Recomendaciones de trabajadores de la empresa u otros actores"/>
    <m/>
    <m/>
    <m/>
    <m/>
    <m/>
    <m/>
    <m/>
    <x v="0"/>
    <x v="0"/>
    <x v="0"/>
    <x v="2"/>
    <x v="0"/>
    <x v="2"/>
    <x v="0"/>
    <x v="2"/>
    <x v="2"/>
    <x v="1"/>
    <s v="Ninguna"/>
    <m/>
    <m/>
    <m/>
    <m/>
    <m/>
    <m/>
    <x v="1"/>
    <m/>
    <m/>
    <x v="1"/>
    <m/>
    <m/>
    <m/>
    <x v="1"/>
    <x v="1"/>
    <x v="1"/>
    <x v="1"/>
    <x v="1"/>
    <x v="1"/>
    <m/>
    <m/>
    <x v="2"/>
    <s v="Probable"/>
    <s v="Poco probable"/>
    <s v="Poco probable"/>
    <s v="Probable"/>
    <s v="Probable"/>
    <x v="0"/>
    <s v="Conductores de ómnibus de larga distancia"/>
    <n v="8331"/>
    <n v="4"/>
    <n v="0"/>
    <n v="0"/>
    <n v="0"/>
    <n v="0"/>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Muy importante"/>
    <s v="Importante"/>
    <s v="Importante"/>
    <s v="Importante"/>
    <s v="Importante"/>
    <s v="Importante"/>
    <s v="Ninguna"/>
    <m/>
    <x v="2"/>
    <x v="2"/>
    <x v="0"/>
    <x v="0"/>
    <x v="2"/>
    <x v="2"/>
    <x v="1"/>
    <x v="1"/>
    <x v="1"/>
    <x v="1"/>
    <x v="1"/>
    <x v="0"/>
    <m/>
    <s v="Jefe / Encargado (no propietario)"/>
    <m/>
    <n v="9"/>
    <n v="21"/>
    <s v="Completo"/>
    <m/>
    <m/>
    <m/>
    <m/>
    <m/>
    <m/>
    <s v="EL GERENTE GRAL ES EL PROPIETARIO QUE SE ENCUENTRA EN VILLARRICA LA OFICINA Y ES LA ENCARGADA DE LA CASA MATRIZ Y SUCURSAL QUIEN MANEJA TODO LO RELACIONADO A LA ACTIVIDAD CON QUIEN SE REALIZO LA ENCUESTA Y LOS PROPIETARIOS SE MANEJAN A DISTANCIA DESDE VILLARRICA"/>
    <s v="11 a 30 personas ocupadas"/>
    <s v="11 a 30 personas ocupadas"/>
    <x v="0"/>
    <s v="Transporte"/>
    <x v="0"/>
    <x v="0"/>
    <x v="0"/>
    <x v="0"/>
    <x v="0"/>
    <x v="0"/>
    <x v="0"/>
    <x v="0"/>
    <x v="0"/>
    <x v="0"/>
    <x v="1"/>
    <x v="0"/>
    <x v="0"/>
    <x v="0"/>
    <x v="0"/>
    <x v="0"/>
    <x v="1"/>
    <x v="0"/>
    <x v="0"/>
    <x v="1"/>
    <x v="0"/>
    <x v="1"/>
    <x v="0"/>
    <x v="0"/>
    <x v="0"/>
    <x v="0"/>
    <x v="0"/>
    <m/>
    <m/>
    <m/>
    <m/>
    <m/>
    <m/>
    <m/>
    <m/>
    <m/>
    <m/>
    <m/>
    <m/>
    <n v="4.8306451612903203"/>
    <x v="0"/>
    <x v="0"/>
    <x v="1"/>
    <x v="1"/>
    <x v="2"/>
    <s v="Total"/>
  </r>
  <r>
    <n v="201489"/>
    <x v="0"/>
    <x v="1"/>
    <s v="Luque"/>
    <n v="64190"/>
    <s v="SERVICIOS DE AHORRO Y CREDITO"/>
    <s v="Servicio"/>
    <s v="Intermediación financiera"/>
    <s v="Pequeñas (11 a 30 personas ocupadas)"/>
    <n v="26062024"/>
    <n v="26"/>
    <s v="Junio"/>
    <s v="Año Resultado Final"/>
    <n v="18"/>
    <n v="43"/>
    <n v="27062024"/>
    <n v="27"/>
    <s v="Junio"/>
    <s v="Año Resultado Final"/>
    <n v="1997"/>
    <n v="26"/>
    <x v="2"/>
    <s v="OTORGAMIENTO DE CRÉDITOS"/>
    <s v="Otros tipos de intermediación monetaria"/>
    <s v="Único"/>
    <x v="0"/>
    <m/>
    <m/>
    <n v="22"/>
    <n v="22"/>
    <n v="17"/>
    <n v="5"/>
    <n v="82.120967741935445"/>
    <n v="24.153225806451601"/>
    <n v="0"/>
    <n v="0"/>
    <n v="0"/>
    <n v="0"/>
    <n v="62.798387096774164"/>
    <n v="0"/>
    <n v="0"/>
    <n v="0"/>
    <n v="38.645161290322562"/>
    <n v="4.8306451612903203"/>
    <n v="0"/>
    <n v="0"/>
    <n v="106.27419354838705"/>
    <n v="22"/>
    <n v="0"/>
    <n v="0"/>
    <n v="0"/>
    <n v="0"/>
    <n v="13"/>
    <n v="0"/>
    <n v="0"/>
    <n v="0"/>
    <n v="8"/>
    <n v="1"/>
    <n v="0"/>
    <n v="0"/>
    <n v="22"/>
    <x v="0"/>
    <m/>
    <m/>
    <x v="0"/>
    <s v="Decisión del directorio/propietarios de la empresa"/>
    <m/>
    <x v="1"/>
    <s v="Decisión del directorio/propietarios de la empresa"/>
    <m/>
    <x v="0"/>
    <m/>
    <m/>
    <x v="0"/>
    <m/>
    <m/>
    <x v="0"/>
    <m/>
    <m/>
    <m/>
    <m/>
    <m/>
    <m/>
    <m/>
    <m/>
    <m/>
    <m/>
    <m/>
    <m/>
    <m/>
    <m/>
    <m/>
    <m/>
    <m/>
    <m/>
    <m/>
    <m/>
    <m/>
    <m/>
    <m/>
    <m/>
    <m/>
    <m/>
    <m/>
    <m/>
    <m/>
    <m/>
    <m/>
    <m/>
    <m/>
    <m/>
    <m/>
    <m/>
    <m/>
    <m/>
    <m/>
    <m/>
    <m/>
    <m/>
    <m/>
    <m/>
    <m/>
    <m/>
    <m/>
    <m/>
    <m/>
    <m/>
    <x v="0"/>
    <x v="0"/>
    <x v="1"/>
    <x v="0"/>
    <x v="1"/>
    <x v="0"/>
    <x v="0"/>
    <x v="1"/>
    <x v="1"/>
    <x v="0"/>
    <x v="1"/>
    <x v="0"/>
    <x v="0"/>
    <m/>
    <m/>
    <m/>
    <m/>
    <m/>
    <m/>
    <s v="Recomendaciones de trabajadores de la empresa u otros actores"/>
    <m/>
    <m/>
    <m/>
    <m/>
    <s v="Banco de currículos de la empresa"/>
    <m/>
    <m/>
    <x v="0"/>
    <x v="0"/>
    <x v="0"/>
    <x v="1"/>
    <x v="0"/>
    <x v="1"/>
    <x v="0"/>
    <x v="0"/>
    <x v="0"/>
    <x v="0"/>
    <s v="Ninguna"/>
    <m/>
    <m/>
    <m/>
    <m/>
    <m/>
    <m/>
    <x v="1"/>
    <m/>
    <m/>
    <x v="2"/>
    <s v="Ambos"/>
    <m/>
    <m/>
    <x v="1"/>
    <x v="0"/>
    <x v="0"/>
    <x v="0"/>
    <x v="1"/>
    <x v="1"/>
    <m/>
    <m/>
    <x v="2"/>
    <s v="Poco probable"/>
    <s v="Poco probable"/>
    <s v="Poco probable"/>
    <s v="Probable"/>
    <s v="Probable"/>
    <x v="0"/>
    <s v="AUXILIAR ADMINISTRATIVO"/>
    <n v="4312"/>
    <n v="2"/>
    <n v="0"/>
    <n v="0"/>
    <n v="0"/>
    <n v="0"/>
    <s v="ATENCION Al Socio"/>
    <n v="4226"/>
    <n v="1"/>
    <n v="0"/>
    <n v="0"/>
    <n v="0"/>
    <n v="0"/>
    <s v="AUXILIAR CONTABLE"/>
    <n v="4311"/>
    <n v="1"/>
    <n v="0"/>
    <n v="0"/>
    <n v="0"/>
    <n v="0"/>
    <m/>
    <m/>
    <m/>
    <m/>
    <m/>
    <m/>
    <m/>
    <m/>
    <m/>
    <m/>
    <m/>
    <m/>
    <m/>
    <m/>
    <x v="0"/>
    <m/>
    <m/>
    <m/>
    <m/>
    <m/>
    <m/>
    <m/>
    <m/>
    <m/>
    <x v="0"/>
    <x v="0"/>
    <x v="0"/>
    <x v="1"/>
    <x v="1"/>
    <x v="1"/>
    <x v="0"/>
    <x v="0"/>
    <m/>
    <x v="0"/>
    <s v="ATENCION AL SOCIO"/>
    <s v="Técnicas de recepción y atención al cliente"/>
    <s v="CAJERA"/>
    <n v="4211"/>
    <m/>
    <m/>
    <m/>
    <m/>
    <m/>
    <m/>
    <m/>
    <m/>
    <m/>
    <m/>
    <m/>
    <m/>
    <m/>
    <m/>
    <m/>
    <m/>
    <m/>
    <m/>
    <m/>
    <m/>
    <s v="No"/>
    <m/>
    <m/>
    <m/>
    <m/>
    <m/>
    <x v="3"/>
    <s v="Importante"/>
    <s v="Importante"/>
    <s v="Importante"/>
    <s v="Importante"/>
    <s v="Importante"/>
    <s v="Importante"/>
    <s v="Muy importante"/>
    <s v="Ninguna"/>
    <m/>
    <x v="0"/>
    <x v="2"/>
    <x v="0"/>
    <x v="0"/>
    <x v="0"/>
    <x v="0"/>
    <x v="1"/>
    <x v="1"/>
    <x v="0"/>
    <x v="1"/>
    <x v="0"/>
    <x v="0"/>
    <m/>
    <s v="Jefe / Encargado (no propietario)"/>
    <m/>
    <n v="7"/>
    <n v="9"/>
    <s v="Completo"/>
    <m/>
    <m/>
    <m/>
    <m/>
    <m/>
    <m/>
    <s v="EN LA ASAMBLEA DESIGNARON AL ENCARGADO DE CRÉDITO PARA RESPONDER LA ENCUESTA"/>
    <s v="11 a 30 personas ocupadas"/>
    <s v="11 a 30 personas ocupadas"/>
    <x v="0"/>
    <s v="Intermediación financiera"/>
    <x v="0"/>
    <x v="0"/>
    <x v="0"/>
    <x v="0"/>
    <x v="0"/>
    <x v="0"/>
    <x v="0"/>
    <x v="0"/>
    <x v="0"/>
    <x v="0"/>
    <x v="1"/>
    <x v="0"/>
    <x v="1"/>
    <x v="0"/>
    <x v="0"/>
    <x v="0"/>
    <x v="0"/>
    <x v="0"/>
    <x v="0"/>
    <x v="1"/>
    <x v="0"/>
    <x v="0"/>
    <x v="0"/>
    <x v="0"/>
    <x v="0"/>
    <x v="0"/>
    <x v="0"/>
    <s v="ATENCIÓN AL CLIENTE, RECEPCIÓN"/>
    <m/>
    <m/>
    <m/>
    <m/>
    <m/>
    <s v="ADMINISTRACIÓN Y GESTIÓN"/>
    <m/>
    <m/>
    <m/>
    <m/>
    <m/>
    <n v="4.8306451612903203"/>
    <x v="0"/>
    <x v="0"/>
    <x v="0"/>
    <x v="0"/>
    <x v="0"/>
    <s v="Total"/>
  </r>
  <r>
    <n v="201566"/>
    <x v="0"/>
    <x v="1"/>
    <s v="Luque"/>
    <n v="65110"/>
    <s v="SERVICIOS  DE SEGURO DE VIDA"/>
    <s v="Servicio"/>
    <s v="Intermediación financiera"/>
    <s v="Micro (5 a 10 personas ocupadas)"/>
    <n v="17062024"/>
    <n v="17"/>
    <s v="Junio"/>
    <s v="Año Resultado Final"/>
    <n v="16"/>
    <n v="16"/>
    <n v="17062024"/>
    <n v="17"/>
    <s v="Junio"/>
    <s v="Año Resultado Final"/>
    <n v="1998"/>
    <n v="25"/>
    <x v="2"/>
    <s v="SERVICIO DE SEGURO DE VIDA"/>
    <s v="Seguros de vida"/>
    <s v="Único"/>
    <x v="0"/>
    <m/>
    <m/>
    <n v="6"/>
    <n v="6"/>
    <n v="1"/>
    <n v="5"/>
    <n v="3.3945945945945901"/>
    <n v="16.972972972972951"/>
    <n v="0"/>
    <n v="0"/>
    <n v="0"/>
    <n v="0"/>
    <n v="10.18378378378377"/>
    <n v="0"/>
    <n v="0"/>
    <n v="0"/>
    <n v="6.7891891891891802"/>
    <n v="3.3945945945945901"/>
    <n v="0"/>
    <n v="0"/>
    <n v="20.367567567567541"/>
    <n v="6"/>
    <n v="0"/>
    <n v="0"/>
    <n v="0"/>
    <n v="0"/>
    <n v="3"/>
    <n v="0"/>
    <n v="0"/>
    <n v="0"/>
    <n v="2"/>
    <n v="1"/>
    <n v="0"/>
    <n v="0"/>
    <n v="6"/>
    <x v="0"/>
    <m/>
    <m/>
    <x v="0"/>
    <s v="Decisión del directorio/propietarios de la empresa"/>
    <m/>
    <x v="0"/>
    <m/>
    <m/>
    <x v="0"/>
    <m/>
    <m/>
    <x v="0"/>
    <m/>
    <m/>
    <x v="0"/>
    <m/>
    <m/>
    <m/>
    <m/>
    <m/>
    <m/>
    <m/>
    <m/>
    <m/>
    <m/>
    <m/>
    <m/>
    <m/>
    <m/>
    <m/>
    <m/>
    <m/>
    <m/>
    <m/>
    <m/>
    <m/>
    <m/>
    <m/>
    <m/>
    <m/>
    <m/>
    <m/>
    <m/>
    <m/>
    <m/>
    <m/>
    <m/>
    <m/>
    <m/>
    <m/>
    <m/>
    <m/>
    <m/>
    <m/>
    <m/>
    <m/>
    <m/>
    <m/>
    <m/>
    <m/>
    <m/>
    <m/>
    <m/>
    <m/>
    <m/>
    <x v="0"/>
    <x v="0"/>
    <x v="0"/>
    <x v="1"/>
    <x v="1"/>
    <x v="0"/>
    <x v="0"/>
    <x v="1"/>
    <x v="0"/>
    <x v="0"/>
    <x v="0"/>
    <x v="1"/>
    <x v="0"/>
    <m/>
    <m/>
    <m/>
    <m/>
    <m/>
    <m/>
    <s v="Recomendaciones de trabajadores de la empresa u otros actores"/>
    <m/>
    <m/>
    <m/>
    <s v="Contactos personales del empleador"/>
    <m/>
    <m/>
    <m/>
    <x v="0"/>
    <x v="0"/>
    <x v="0"/>
    <x v="1"/>
    <x v="0"/>
    <x v="0"/>
    <x v="0"/>
    <x v="0"/>
    <x v="1"/>
    <x v="1"/>
    <s v="Ninguna"/>
    <m/>
    <m/>
    <m/>
    <m/>
    <m/>
    <m/>
    <x v="3"/>
    <m/>
    <m/>
    <x v="1"/>
    <m/>
    <m/>
    <m/>
    <x v="0"/>
    <x v="1"/>
    <x v="0"/>
    <x v="0"/>
    <x v="1"/>
    <x v="1"/>
    <m/>
    <m/>
    <x v="3"/>
    <s v="Poco probable"/>
    <s v="Poco probable"/>
    <s v="Poco probable"/>
    <s v="Poco probable"/>
    <s v="Muy probable"/>
    <x v="0"/>
    <s v="operario de ahorro y credito (agente de credito)"/>
    <n v="3312"/>
    <n v="1"/>
    <n v="1"/>
    <n v="0"/>
    <n v="0"/>
    <n v="0"/>
    <s v="atencion al cliente"/>
    <n v="4226"/>
    <n v="1"/>
    <n v="0"/>
    <n v="0"/>
    <n v="0"/>
    <n v="0"/>
    <s v="vendedores externo de seguro medico"/>
    <n v="3321"/>
    <n v="1"/>
    <n v="1"/>
    <n v="0"/>
    <n v="0"/>
    <n v="0"/>
    <s v="personal de limpieza (limpiadora de consultorio y oficina)"/>
    <n v="9112"/>
    <n v="1"/>
    <n v="0"/>
    <n v="0"/>
    <n v="0"/>
    <n v="0"/>
    <m/>
    <m/>
    <m/>
    <m/>
    <m/>
    <m/>
    <m/>
    <x v="0"/>
    <m/>
    <m/>
    <m/>
    <m/>
    <m/>
    <m/>
    <m/>
    <m/>
    <m/>
    <x v="0"/>
    <x v="0"/>
    <x v="0"/>
    <x v="0"/>
    <x v="1"/>
    <x v="1"/>
    <x v="0"/>
    <x v="0"/>
    <m/>
    <x v="0"/>
    <s v="MANEJO DE CAJA CHICA Y ARQUEO DE CAJA"/>
    <s v="Operación de caja comercial"/>
    <s v="CAJERA"/>
    <n v="4211"/>
    <s v="CAPACITACION DE SISTEMA INFORMATICO MANEJO DE REDES SOCIALES"/>
    <s v="Social media y community manager"/>
    <s v="ATENCION AL CLIENTE"/>
    <n v="4226"/>
    <m/>
    <m/>
    <m/>
    <m/>
    <m/>
    <m/>
    <m/>
    <m/>
    <m/>
    <m/>
    <m/>
    <m/>
    <m/>
    <m/>
    <m/>
    <m/>
    <s v="Si"/>
    <s v="No"/>
    <m/>
    <m/>
    <m/>
    <m/>
    <x v="1"/>
    <s v="Importante"/>
    <s v="Muy importante"/>
    <s v="Muy importante"/>
    <s v="Muy importante"/>
    <s v="Importante"/>
    <s v="Muy importante"/>
    <s v="Muy importante"/>
    <s v="Ninguna"/>
    <m/>
    <x v="2"/>
    <x v="2"/>
    <x v="0"/>
    <x v="0"/>
    <x v="2"/>
    <x v="2"/>
    <x v="1"/>
    <x v="1"/>
    <x v="0"/>
    <x v="0"/>
    <x v="0"/>
    <x v="0"/>
    <m/>
    <s v="Gerente / Directivo"/>
    <m/>
    <n v="16"/>
    <n v="59"/>
    <s v="Completo"/>
    <m/>
    <m/>
    <m/>
    <m/>
    <m/>
    <m/>
    <m/>
    <s v="5 a 10 personas ocupadas"/>
    <s v="5 a 10 personas ocupadas"/>
    <x v="0"/>
    <s v="Intermediación financiera"/>
    <x v="0"/>
    <x v="0"/>
    <x v="0"/>
    <x v="0"/>
    <x v="0"/>
    <x v="0"/>
    <x v="0"/>
    <x v="0"/>
    <x v="0"/>
    <x v="0"/>
    <x v="1"/>
    <x v="1"/>
    <x v="1"/>
    <x v="0"/>
    <x v="0"/>
    <x v="0"/>
    <x v="0"/>
    <x v="1"/>
    <x v="0"/>
    <x v="1"/>
    <x v="0"/>
    <x v="0"/>
    <x v="0"/>
    <x v="0"/>
    <x v="0"/>
    <x v="0"/>
    <x v="0"/>
    <s v="USO Y MANEJO DE CAJAS"/>
    <s v="USO Y MANEJO DE REDES SOCIALES"/>
    <m/>
    <m/>
    <m/>
    <m/>
    <s v="ADMINISTRACIÓN Y GESTIÓN"/>
    <s v="TIC"/>
    <m/>
    <m/>
    <m/>
    <m/>
    <n v="3.3945945945945901"/>
    <x v="0"/>
    <x v="0"/>
    <x v="0"/>
    <x v="0"/>
    <x v="0"/>
    <s v="Total"/>
  </r>
  <r>
    <n v="202008"/>
    <x v="0"/>
    <x v="1"/>
    <s v="Luque"/>
    <n v="56101"/>
    <s v="SERVICIO DE VENTA DE COMIDA EN RESTAURANTE.-"/>
    <s v="Servicio"/>
    <s v="Restaurantes y hoteles"/>
    <s v="Micro (5 a 10 personas ocupadas)"/>
    <n v="30072024"/>
    <n v="30"/>
    <s v="Julio"/>
    <s v="Año Resultado Final"/>
    <n v="10"/>
    <n v="46"/>
    <n v="30072024"/>
    <n v="30"/>
    <s v="Julio"/>
    <s v="Año Resultado Final"/>
    <n v="1999"/>
    <n v="24"/>
    <x v="2"/>
    <s v="VENTAS DE COMIDAS"/>
    <s v="Restaurantes y parrilladas"/>
    <s v="Único"/>
    <x v="0"/>
    <m/>
    <m/>
    <n v="5"/>
    <n v="5"/>
    <n v="1"/>
    <n v="4"/>
    <n v="3.3945945945945901"/>
    <n v="13.57837837837836"/>
    <n v="0"/>
    <n v="0"/>
    <n v="0"/>
    <n v="0"/>
    <n v="10.18378378378377"/>
    <n v="0"/>
    <n v="0"/>
    <n v="0"/>
    <n v="6.7891891891891802"/>
    <n v="0"/>
    <n v="0"/>
    <n v="0"/>
    <n v="16.972972972972951"/>
    <n v="5"/>
    <n v="0"/>
    <n v="0"/>
    <n v="0"/>
    <n v="0"/>
    <n v="3"/>
    <n v="0"/>
    <n v="0"/>
    <n v="0"/>
    <n v="2"/>
    <n v="0"/>
    <n v="0"/>
    <n v="0"/>
    <n v="5"/>
    <x v="1"/>
    <s v="Decisión del directorio/propietarios de la empresa"/>
    <m/>
    <x v="1"/>
    <m/>
    <m/>
    <x v="1"/>
    <s v="Decisión del directorio/propietarios de la empresa"/>
    <m/>
    <x v="0"/>
    <m/>
    <m/>
    <x v="0"/>
    <m/>
    <m/>
    <x v="1"/>
    <m/>
    <n v="5246"/>
    <s v="ATENCION AL CLIENTE"/>
    <s v="Sí"/>
    <s v="No"/>
    <s v="No"/>
    <m/>
    <m/>
    <m/>
    <m/>
    <m/>
    <m/>
    <m/>
    <m/>
    <m/>
    <m/>
    <m/>
    <m/>
    <m/>
    <m/>
    <m/>
    <m/>
    <m/>
    <m/>
    <m/>
    <m/>
    <m/>
    <m/>
    <m/>
    <m/>
    <m/>
    <m/>
    <m/>
    <m/>
    <m/>
    <m/>
    <m/>
    <m/>
    <m/>
    <m/>
    <m/>
    <m/>
    <m/>
    <m/>
    <m/>
    <m/>
    <m/>
    <m/>
    <m/>
    <m/>
    <x v="0"/>
    <x v="0"/>
    <x v="0"/>
    <x v="0"/>
    <x v="0"/>
    <x v="0"/>
    <x v="0"/>
    <x v="1"/>
    <x v="0"/>
    <x v="0"/>
    <x v="1"/>
    <x v="1"/>
    <x v="0"/>
    <m/>
    <m/>
    <m/>
    <m/>
    <m/>
    <m/>
    <s v="Recomendaciones de trabajadores de la empresa u otros actores"/>
    <m/>
    <m/>
    <m/>
    <s v="Contactos personales del empleador"/>
    <m/>
    <m/>
    <m/>
    <x v="0"/>
    <x v="0"/>
    <x v="2"/>
    <x v="2"/>
    <x v="0"/>
    <x v="2"/>
    <x v="0"/>
    <x v="2"/>
    <x v="1"/>
    <x v="1"/>
    <s v="Ninguna"/>
    <m/>
    <m/>
    <m/>
    <m/>
    <m/>
    <m/>
    <x v="1"/>
    <m/>
    <m/>
    <x v="1"/>
    <m/>
    <m/>
    <m/>
    <x v="1"/>
    <x v="1"/>
    <x v="1"/>
    <x v="1"/>
    <x v="1"/>
    <x v="1"/>
    <m/>
    <m/>
    <x v="1"/>
    <s v="Poco probable"/>
    <s v="Probable"/>
    <s v="Poco probable"/>
    <s v="Poco probable"/>
    <s v="Poco probable"/>
    <x v="3"/>
    <m/>
    <m/>
    <m/>
    <m/>
    <m/>
    <m/>
    <m/>
    <m/>
    <m/>
    <m/>
    <m/>
    <m/>
    <m/>
    <m/>
    <m/>
    <m/>
    <m/>
    <m/>
    <m/>
    <m/>
    <m/>
    <m/>
    <m/>
    <m/>
    <m/>
    <m/>
    <m/>
    <m/>
    <m/>
    <m/>
    <m/>
    <m/>
    <m/>
    <m/>
    <m/>
    <x v="0"/>
    <m/>
    <m/>
    <m/>
    <m/>
    <m/>
    <m/>
    <m/>
    <m/>
    <m/>
    <x v="0"/>
    <x v="0"/>
    <x v="0"/>
    <x v="0"/>
    <x v="1"/>
    <x v="1"/>
    <x v="0"/>
    <x v="0"/>
    <m/>
    <x v="0"/>
    <s v="CAPACITACION AVANZADA SOBRE TECNICAS DE ATENCION AL CLIENTE"/>
    <s v="Técnicas de recepción y atención al cliente"/>
    <s v="ATENCION AL CLIENTE"/>
    <n v="5246"/>
    <s v="MANIPULACIÓN DE COMIDAS PARA VENTAS"/>
    <s v="Manipulación de alimentos"/>
    <s v="ATENCION AL CLIENTE"/>
    <n v="5246"/>
    <m/>
    <m/>
    <m/>
    <m/>
    <m/>
    <m/>
    <m/>
    <m/>
    <m/>
    <m/>
    <m/>
    <m/>
    <m/>
    <m/>
    <m/>
    <m/>
    <s v="Si"/>
    <s v="No"/>
    <m/>
    <m/>
    <m/>
    <m/>
    <x v="0"/>
    <s v="Muy importante"/>
    <s v="Poco importante"/>
    <s v="Muy importante"/>
    <s v="Muy importante"/>
    <s v="Muy importante"/>
    <s v="Muy importante"/>
    <s v="Muy importante"/>
    <s v="Ninguna"/>
    <m/>
    <x v="2"/>
    <x v="2"/>
    <x v="0"/>
    <x v="0"/>
    <x v="0"/>
    <x v="2"/>
    <x v="0"/>
    <x v="0"/>
    <x v="0"/>
    <x v="0"/>
    <x v="0"/>
    <x v="0"/>
    <m/>
    <s v="Dueño o propietario"/>
    <m/>
    <n v="11"/>
    <n v="34"/>
    <s v="Completo"/>
    <m/>
    <m/>
    <m/>
    <m/>
    <m/>
    <m/>
    <m/>
    <s v="5 a 10 personas ocupadas"/>
    <s v="5 a 10 personas ocupadas"/>
    <x v="0"/>
    <s v="Restaurantes y hoteles"/>
    <x v="0"/>
    <x v="0"/>
    <x v="0"/>
    <x v="0"/>
    <x v="1"/>
    <x v="0"/>
    <x v="0"/>
    <x v="0"/>
    <x v="0"/>
    <x v="0"/>
    <x v="1"/>
    <x v="0"/>
    <x v="0"/>
    <x v="0"/>
    <x v="0"/>
    <x v="0"/>
    <x v="0"/>
    <x v="0"/>
    <x v="0"/>
    <x v="1"/>
    <x v="0"/>
    <x v="1"/>
    <x v="1"/>
    <x v="0"/>
    <x v="0"/>
    <x v="0"/>
    <x v="0"/>
    <s v="ATENCIÓN AL CLIENTE, RECEPCIÓN"/>
    <s v="MANIPULACION DE ALIMENTOS"/>
    <m/>
    <m/>
    <m/>
    <m/>
    <s v="ADMINISTRACIÓN Y GESTIÓN"/>
    <s v="ALIMENTOS"/>
    <m/>
    <m/>
    <m/>
    <m/>
    <n v="3.3945945945945901"/>
    <x v="1"/>
    <x v="1"/>
    <x v="1"/>
    <x v="0"/>
    <x v="0"/>
    <s v="Total"/>
  </r>
  <r>
    <n v="202011"/>
    <x v="0"/>
    <x v="1"/>
    <s v="Luque"/>
    <n v="56101"/>
    <s v="SERVICIOS DE VENTA DE COMIDAS AL PLATO"/>
    <s v="Servicio"/>
    <s v="Restaurantes y hoteles"/>
    <s v="Micro (5 a 10 personas ocupadas)"/>
    <n v="17062024"/>
    <n v="17"/>
    <s v="Junio"/>
    <s v="Año Resultado Final"/>
    <n v="16"/>
    <n v="5"/>
    <n v="18062024"/>
    <n v="18"/>
    <s v="Junio"/>
    <s v="Año Resultado Final"/>
    <n v="2005"/>
    <n v="18"/>
    <x v="0"/>
    <s v="SERVICIO DE VENTA DE COMIDA AL PLATO"/>
    <s v="Restaurantes y parrilladas"/>
    <s v="Único"/>
    <x v="0"/>
    <m/>
    <m/>
    <n v="23"/>
    <n v="23"/>
    <n v="6"/>
    <n v="17"/>
    <n v="28.983870967741922"/>
    <n v="82.120967741935445"/>
    <n v="0"/>
    <n v="0"/>
    <n v="0"/>
    <n v="0"/>
    <n v="62.798387096774164"/>
    <n v="0"/>
    <n v="14.491935483870961"/>
    <n v="0"/>
    <n v="24.153225806451601"/>
    <n v="9.6612903225806406"/>
    <n v="0"/>
    <n v="0"/>
    <n v="111.10483870967737"/>
    <n v="23"/>
    <n v="0"/>
    <n v="0"/>
    <n v="0"/>
    <n v="0"/>
    <n v="13"/>
    <n v="0"/>
    <n v="3"/>
    <n v="0"/>
    <n v="5"/>
    <n v="2"/>
    <n v="0"/>
    <n v="0"/>
    <n v="23"/>
    <x v="1"/>
    <s v="Decisión del directorio/propietarios de la empresa"/>
    <m/>
    <x v="0"/>
    <s v="Decisión del directorio/propietarios de la empresa"/>
    <m/>
    <x v="0"/>
    <m/>
    <m/>
    <x v="0"/>
    <m/>
    <m/>
    <x v="0"/>
    <m/>
    <m/>
    <x v="1"/>
    <m/>
    <n v="5131"/>
    <s v="ATENCION AL CLIENTE (MOZO)"/>
    <s v="Sí"/>
    <s v="Sí"/>
    <s v="Sí"/>
    <n v="9412"/>
    <s v="AYUDANTE DE COCINA"/>
    <s v="Sí"/>
    <s v="Sí"/>
    <s v="No"/>
    <m/>
    <m/>
    <m/>
    <m/>
    <m/>
    <s v="Candidatos sin habilidades blandas o socioemocionales (proactividad, actitud de aprendizaje, compromiso, entre otros)"/>
    <m/>
    <m/>
    <s v="Candidatos que no aceptaron las condiciones laborales ofrecidas (ubicación, horario, remuneración)"/>
    <m/>
    <m/>
    <m/>
    <m/>
    <s v="Candidatos sin habilidades blandas o socioemocionales (proactividad, actitud de aprendizaje, compromiso, entre otros)"/>
    <m/>
    <s v="Candidatos con falt de experiencia laboral"/>
    <m/>
    <m/>
    <m/>
    <m/>
    <m/>
    <m/>
    <m/>
    <m/>
    <m/>
    <m/>
    <m/>
    <m/>
    <m/>
    <s v="Capacitar a los trabajadores actuales para que puedan cumplir funciones que estaban asignadas a esa vacante"/>
    <s v="Reasignar / redefinir los puestos de trabajo existentes"/>
    <m/>
    <m/>
    <s v="Incorporar trabajadores temporales a través de agencias"/>
    <m/>
    <m/>
    <m/>
    <m/>
    <m/>
    <x v="0"/>
    <x v="0"/>
    <x v="0"/>
    <x v="0"/>
    <x v="0"/>
    <x v="0"/>
    <x v="0"/>
    <x v="1"/>
    <x v="0"/>
    <x v="0"/>
    <x v="1"/>
    <x v="1"/>
    <x v="0"/>
    <m/>
    <m/>
    <m/>
    <m/>
    <m/>
    <m/>
    <s v="Recomendaciones de trabajadores de la empresa u otros actores"/>
    <m/>
    <m/>
    <m/>
    <s v="Contactos personales del empleador"/>
    <m/>
    <m/>
    <m/>
    <x v="0"/>
    <x v="0"/>
    <x v="0"/>
    <x v="1"/>
    <x v="0"/>
    <x v="0"/>
    <x v="0"/>
    <x v="0"/>
    <x v="1"/>
    <x v="1"/>
    <s v="Ninguna"/>
    <m/>
    <m/>
    <m/>
    <m/>
    <m/>
    <m/>
    <x v="0"/>
    <m/>
    <m/>
    <x v="1"/>
    <m/>
    <m/>
    <m/>
    <x v="0"/>
    <x v="0"/>
    <x v="0"/>
    <x v="1"/>
    <x v="1"/>
    <x v="1"/>
    <m/>
    <m/>
    <x v="2"/>
    <s v="Poco probable"/>
    <s v="Poco probable"/>
    <s v="Poco probable"/>
    <s v="Poco probable"/>
    <s v="Muy probable"/>
    <x v="2"/>
    <m/>
    <m/>
    <m/>
    <m/>
    <m/>
    <m/>
    <m/>
    <m/>
    <m/>
    <m/>
    <m/>
    <m/>
    <m/>
    <m/>
    <m/>
    <m/>
    <m/>
    <m/>
    <m/>
    <m/>
    <m/>
    <m/>
    <m/>
    <m/>
    <m/>
    <m/>
    <m/>
    <m/>
    <m/>
    <m/>
    <m/>
    <m/>
    <m/>
    <m/>
    <m/>
    <x v="0"/>
    <m/>
    <m/>
    <m/>
    <m/>
    <m/>
    <m/>
    <m/>
    <m/>
    <m/>
    <x v="0"/>
    <x v="0"/>
    <x v="0"/>
    <x v="0"/>
    <x v="1"/>
    <x v="1"/>
    <x v="0"/>
    <x v="0"/>
    <m/>
    <x v="0"/>
    <s v="MANEJO DE HORNO INTELIGENTE A VAPOR,MANTENER LA TEMPERATURA TIPOS DE COCCION."/>
    <s v="Operación y mantenimiento de maquinarias de industrias alimentarias"/>
    <s v="AYUDANTE DE COCINA"/>
    <n v="9412"/>
    <s v="PREVENCION SEGURIDAD Y RIESGO DE INCENDIO (EN LA MAQUINARIA DE HORNO INTELIGENTE)"/>
    <s v="Seguridad industrial y salud ocupacional"/>
    <s v="AYUDANTE DE COCINA"/>
    <n v="9412"/>
    <m/>
    <m/>
    <m/>
    <m/>
    <m/>
    <m/>
    <m/>
    <m/>
    <m/>
    <m/>
    <m/>
    <m/>
    <m/>
    <m/>
    <m/>
    <m/>
    <s v="Si"/>
    <s v="No"/>
    <m/>
    <m/>
    <m/>
    <m/>
    <x v="0"/>
    <s v="Muy importante"/>
    <s v="Muy importante"/>
    <s v="Muy importante"/>
    <s v="Muy importante"/>
    <s v="Muy importante"/>
    <s v="Muy importante"/>
    <s v="Muy importante"/>
    <s v="Ninguna"/>
    <m/>
    <x v="2"/>
    <x v="2"/>
    <x v="0"/>
    <x v="0"/>
    <x v="2"/>
    <x v="2"/>
    <x v="0"/>
    <x v="0"/>
    <x v="0"/>
    <x v="0"/>
    <x v="0"/>
    <x v="0"/>
    <m/>
    <s v="Administrador/Contador"/>
    <m/>
    <n v="12"/>
    <n v="37"/>
    <s v="Completo"/>
    <m/>
    <m/>
    <m/>
    <m/>
    <m/>
    <m/>
    <m/>
    <s v="11 a 30 personas ocupadas"/>
    <s v="11 a 30 personas ocupadas"/>
    <x v="0"/>
    <s v="Restaurantes y hoteles"/>
    <x v="0"/>
    <x v="0"/>
    <x v="0"/>
    <x v="0"/>
    <x v="1"/>
    <x v="0"/>
    <x v="0"/>
    <x v="0"/>
    <x v="1"/>
    <x v="0"/>
    <x v="1"/>
    <x v="0"/>
    <x v="0"/>
    <x v="0"/>
    <x v="0"/>
    <x v="0"/>
    <x v="0"/>
    <x v="0"/>
    <x v="0"/>
    <x v="1"/>
    <x v="0"/>
    <x v="1"/>
    <x v="0"/>
    <x v="0"/>
    <x v="0"/>
    <x v="0"/>
    <x v="1"/>
    <s v="GASTRONOMIA"/>
    <s v="SALUD Y SEGURIDAD OCUPACIONAL"/>
    <m/>
    <m/>
    <m/>
    <m/>
    <s v="ALIMENTOS"/>
    <s v="SALUD Y SEGURIDAD OCUPACIONAL"/>
    <m/>
    <m/>
    <m/>
    <m/>
    <n v="4.8306451612903203"/>
    <x v="1"/>
    <x v="2"/>
    <x v="0"/>
    <x v="0"/>
    <x v="0"/>
    <s v="Total"/>
  </r>
  <r>
    <n v="202051"/>
    <x v="0"/>
    <x v="1"/>
    <s v="Luque"/>
    <n v="77290"/>
    <s v="SERVICIO INTEGRALES PARA EVENTOS."/>
    <s v="Servicio"/>
    <s v="Servicios a las empresas"/>
    <s v="Pequeñas (11 a 30 personas ocupadas)"/>
    <n v="17072024"/>
    <n v="17"/>
    <s v="Julio"/>
    <s v="Año Resultado Final"/>
    <n v="16"/>
    <n v="10"/>
    <n v="23072024"/>
    <n v="23"/>
    <s v="Julio"/>
    <s v="Año Resultado Final"/>
    <n v="1984"/>
    <n v="39"/>
    <x v="1"/>
    <s v="SERVICIOS DE ALQUILERES PARA EVENTOS"/>
    <s v="Alquiler y arrendamiento de otros efectos personales y enseres domésticos n.c.p."/>
    <s v="Casa Matriz"/>
    <x v="1"/>
    <n v="2"/>
    <n v="2"/>
    <n v="16"/>
    <n v="16"/>
    <n v="10"/>
    <n v="6"/>
    <n v="48.306451612903203"/>
    <n v="28.983870967741922"/>
    <n v="0"/>
    <n v="0"/>
    <n v="14.491935483870961"/>
    <n v="0"/>
    <n v="28.983870967741922"/>
    <n v="14.491935483870961"/>
    <n v="0"/>
    <n v="0"/>
    <n v="4.8306451612903203"/>
    <n v="14.491935483870961"/>
    <n v="0"/>
    <n v="0"/>
    <n v="77.290322580645125"/>
    <n v="16"/>
    <n v="0"/>
    <n v="0"/>
    <n v="3"/>
    <n v="0"/>
    <n v="6"/>
    <n v="3"/>
    <n v="0"/>
    <n v="0"/>
    <n v="1"/>
    <n v="3"/>
    <n v="0"/>
    <n v="0"/>
    <n v="16"/>
    <x v="1"/>
    <s v="Decisión del directorio/propietarios de la empresa"/>
    <m/>
    <x v="0"/>
    <s v="Ley de empleo parcial (Ley 6339/19, Decreto 2817/19, Resolución MTESS 951/22)"/>
    <m/>
    <x v="1"/>
    <s v="Decisión del directorio/propietarios de la empresa"/>
    <m/>
    <x v="1"/>
    <s v="Decisión del directorio/propietarios de la empresa"/>
    <m/>
    <x v="0"/>
    <m/>
    <m/>
    <x v="0"/>
    <m/>
    <m/>
    <m/>
    <m/>
    <m/>
    <m/>
    <m/>
    <m/>
    <m/>
    <m/>
    <m/>
    <m/>
    <m/>
    <m/>
    <m/>
    <m/>
    <m/>
    <m/>
    <m/>
    <m/>
    <m/>
    <m/>
    <m/>
    <m/>
    <m/>
    <m/>
    <m/>
    <m/>
    <m/>
    <m/>
    <m/>
    <m/>
    <m/>
    <m/>
    <m/>
    <m/>
    <m/>
    <m/>
    <m/>
    <m/>
    <m/>
    <m/>
    <m/>
    <m/>
    <m/>
    <m/>
    <m/>
    <m/>
    <m/>
    <m/>
    <x v="1"/>
    <x v="0"/>
    <x v="0"/>
    <x v="0"/>
    <x v="1"/>
    <x v="0"/>
    <x v="0"/>
    <x v="1"/>
    <x v="0"/>
    <x v="0"/>
    <x v="1"/>
    <x v="1"/>
    <x v="0"/>
    <m/>
    <m/>
    <m/>
    <s v="Redes sociales de la empresa (Facebook, Twitter, Instagram, etc)"/>
    <m/>
    <m/>
    <s v="Recomendaciones de trabajadores de la empresa u otros actores"/>
    <m/>
    <m/>
    <m/>
    <s v="Contactos personales del empleador"/>
    <m/>
    <m/>
    <m/>
    <x v="0"/>
    <x v="0"/>
    <x v="0"/>
    <x v="0"/>
    <x v="0"/>
    <x v="0"/>
    <x v="0"/>
    <x v="0"/>
    <x v="0"/>
    <x v="1"/>
    <s v="Ninguna"/>
    <m/>
    <m/>
    <m/>
    <m/>
    <s v="Ambos"/>
    <m/>
    <x v="0"/>
    <m/>
    <m/>
    <x v="2"/>
    <m/>
    <m/>
    <m/>
    <x v="0"/>
    <x v="0"/>
    <x v="0"/>
    <x v="0"/>
    <x v="0"/>
    <x v="1"/>
    <m/>
    <m/>
    <x v="2"/>
    <s v="Poco probable"/>
    <s v="Poco probable"/>
    <s v="Poco probable"/>
    <s v="Probable"/>
    <s v="Probable"/>
    <x v="0"/>
    <s v="estibador"/>
    <n v="9333"/>
    <n v="5"/>
    <n v="3"/>
    <n v="3"/>
    <n v="3"/>
    <n v="3"/>
    <s v="administrador de la  empresa"/>
    <n v="2421"/>
    <n v="1"/>
    <n v="0"/>
    <n v="0"/>
    <n v="0"/>
    <n v="0"/>
    <s v="auxiliar administrativo"/>
    <n v="4419"/>
    <n v="1"/>
    <n v="1"/>
    <n v="0"/>
    <n v="0"/>
    <n v="0"/>
    <s v="jefe de deposito"/>
    <n v="4321"/>
    <n v="1"/>
    <n v="0"/>
    <n v="0"/>
    <n v="0"/>
    <n v="0"/>
    <m/>
    <m/>
    <m/>
    <m/>
    <m/>
    <m/>
    <m/>
    <x v="0"/>
    <m/>
    <m/>
    <m/>
    <m/>
    <m/>
    <m/>
    <m/>
    <m/>
    <m/>
    <x v="0"/>
    <x v="0"/>
    <x v="1"/>
    <x v="1"/>
    <x v="0"/>
    <x v="1"/>
    <x v="0"/>
    <x v="0"/>
    <m/>
    <x v="0"/>
    <s v="RECURSO DE PERSONAL"/>
    <s v="Gestión integrada de recursos humanos"/>
    <s v="ADMINISTRADOR"/>
    <n v="2421"/>
    <s v="MARKETING EN VENTAS"/>
    <s v="Marketing y comercialización"/>
    <s v="ADMINISTRADOR"/>
    <n v="2421"/>
    <s v="MARKETING  EN VENTAS"/>
    <s v="Marketing y comercialización"/>
    <s v="SECRETARIA"/>
    <n v="4120"/>
    <m/>
    <m/>
    <m/>
    <m/>
    <m/>
    <m/>
    <m/>
    <m/>
    <m/>
    <m/>
    <m/>
    <m/>
    <s v="Si"/>
    <s v="Si"/>
    <s v="No"/>
    <m/>
    <m/>
    <m/>
    <x v="1"/>
    <s v="Muy importante"/>
    <s v="Importante"/>
    <s v="Importante"/>
    <s v="Importante"/>
    <s v="Muy importante"/>
    <s v="Muy importante"/>
    <s v="Muy importante"/>
    <s v="Ninguna"/>
    <m/>
    <x v="2"/>
    <x v="2"/>
    <x v="0"/>
    <x v="0"/>
    <x v="0"/>
    <x v="0"/>
    <x v="0"/>
    <x v="0"/>
    <x v="0"/>
    <x v="0"/>
    <x v="0"/>
    <x v="0"/>
    <m/>
    <s v="Dueño o propietario"/>
    <m/>
    <n v="19"/>
    <n v="20"/>
    <s v="Completo"/>
    <m/>
    <m/>
    <m/>
    <m/>
    <m/>
    <m/>
    <m/>
    <s v="11 a 30 personas ocupadas"/>
    <s v="11 a 30 personas ocupadas"/>
    <x v="0"/>
    <s v="Servicios a las empresas"/>
    <x v="0"/>
    <x v="0"/>
    <x v="0"/>
    <x v="0"/>
    <x v="0"/>
    <x v="0"/>
    <x v="0"/>
    <x v="0"/>
    <x v="0"/>
    <x v="0"/>
    <x v="0"/>
    <x v="0"/>
    <x v="1"/>
    <x v="0"/>
    <x v="0"/>
    <x v="0"/>
    <x v="0"/>
    <x v="1"/>
    <x v="0"/>
    <x v="0"/>
    <x v="0"/>
    <x v="0"/>
    <x v="0"/>
    <x v="0"/>
    <x v="0"/>
    <x v="0"/>
    <x v="0"/>
    <s v="GESTIÓN DEL TALENTO HUMANO"/>
    <s v="MARKETING"/>
    <s v="MARKETING"/>
    <m/>
    <m/>
    <m/>
    <s v="ADMINISTRACIÓN Y GESTIÓN"/>
    <s v="ADMINISTRACIÓN Y GESTIÓN"/>
    <s v="ADMINISTRACIÓN Y GESTIÓN"/>
    <m/>
    <m/>
    <m/>
    <n v="4.8306451612903203"/>
    <x v="0"/>
    <x v="0"/>
    <x v="0"/>
    <x v="0"/>
    <x v="0"/>
    <s v="Total"/>
  </r>
  <r>
    <n v="202080"/>
    <x v="0"/>
    <x v="1"/>
    <s v="Luque"/>
    <n v="10919"/>
    <s v="ELABORACION DE PANIFICADOS.-"/>
    <s v="Industria"/>
    <s v="Manufactura"/>
    <s v="Pequeñas (11 a 30 personas ocupadas)"/>
    <n v="17072024"/>
    <n v="17"/>
    <s v="Julio"/>
    <s v="Año Resultado Final"/>
    <n v="15"/>
    <n v="16"/>
    <n v="29072024"/>
    <n v="29"/>
    <s v="Julio"/>
    <s v="Año Resultado Final"/>
    <n v="1995"/>
    <n v="28"/>
    <x v="2"/>
    <s v="ELABORACION DE PANIFICACIÓN"/>
    <s v="Elaboración de otros productos de panadería n.c.p."/>
    <s v="Único"/>
    <x v="0"/>
    <m/>
    <m/>
    <n v="20"/>
    <n v="20"/>
    <n v="10"/>
    <n v="10"/>
    <n v="38.058252427184499"/>
    <n v="38.058252427184499"/>
    <n v="0"/>
    <n v="0"/>
    <n v="0"/>
    <n v="0"/>
    <n v="57.087378640776748"/>
    <n v="15.223300970873799"/>
    <n v="0"/>
    <n v="0"/>
    <n v="3.8058252427184498"/>
    <n v="0"/>
    <n v="0"/>
    <n v="0"/>
    <n v="76.116504854368998"/>
    <n v="20"/>
    <n v="0"/>
    <n v="0"/>
    <n v="0"/>
    <n v="0"/>
    <n v="15"/>
    <n v="4"/>
    <n v="0"/>
    <n v="0"/>
    <n v="1"/>
    <n v="0"/>
    <n v="0"/>
    <n v="0"/>
    <n v="20"/>
    <x v="0"/>
    <m/>
    <m/>
    <x v="0"/>
    <s v="Decisión del directorio/propietarios de la empresa"/>
    <m/>
    <x v="1"/>
    <s v="Decisión del directorio/propietarios de la empresa"/>
    <m/>
    <x v="0"/>
    <m/>
    <m/>
    <x v="0"/>
    <m/>
    <m/>
    <x v="1"/>
    <m/>
    <n v="4226"/>
    <s v="ATENCION AL CLIENTE"/>
    <s v="No"/>
    <s v="Sí"/>
    <s v="Sí"/>
    <n v="5230"/>
    <s v="CAJERO"/>
    <s v="No"/>
    <s v="Sí"/>
    <s v="No"/>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m/>
    <m/>
    <m/>
    <m/>
    <m/>
    <m/>
    <m/>
    <m/>
    <x v="1"/>
    <x v="0"/>
    <x v="0"/>
    <x v="1"/>
    <x v="0"/>
    <x v="1"/>
    <x v="0"/>
    <x v="0"/>
    <x v="0"/>
    <x v="0"/>
    <x v="0"/>
    <x v="1"/>
    <x v="0"/>
    <m/>
    <m/>
    <m/>
    <s v="Redes sociales de la empresa (Facebook, Twitter, Instagram, etc)"/>
    <m/>
    <m/>
    <m/>
    <m/>
    <m/>
    <m/>
    <m/>
    <m/>
    <m/>
    <m/>
    <x v="0"/>
    <x v="0"/>
    <x v="0"/>
    <x v="1"/>
    <x v="0"/>
    <x v="2"/>
    <x v="0"/>
    <x v="2"/>
    <x v="1"/>
    <x v="0"/>
    <s v="Ninguna"/>
    <m/>
    <m/>
    <m/>
    <m/>
    <m/>
    <m/>
    <x v="1"/>
    <m/>
    <m/>
    <x v="1"/>
    <s v="Nuevas contrataciones"/>
    <m/>
    <m/>
    <x v="0"/>
    <x v="1"/>
    <x v="0"/>
    <x v="1"/>
    <x v="1"/>
    <x v="1"/>
    <m/>
    <m/>
    <x v="0"/>
    <s v="Poco probable"/>
    <s v="Poco probable"/>
    <s v="Poco probable"/>
    <s v="Probable"/>
    <s v="Probable"/>
    <x v="0"/>
    <s v="ATENCION AL CLIENTE"/>
    <n v="4226"/>
    <n v="1"/>
    <n v="1"/>
    <n v="0"/>
    <n v="0"/>
    <n v="0"/>
    <s v="AYUDANTE COCINA"/>
    <n v="9412"/>
    <n v="1"/>
    <n v="0"/>
    <n v="0"/>
    <n v="0"/>
    <n v="0"/>
    <s v="AUXILIAR ADMINISTRATIVO"/>
    <n v="4419"/>
    <n v="1"/>
    <n v="0"/>
    <n v="0"/>
    <n v="0"/>
    <n v="0"/>
    <m/>
    <m/>
    <m/>
    <m/>
    <m/>
    <m/>
    <m/>
    <m/>
    <m/>
    <m/>
    <m/>
    <m/>
    <m/>
    <m/>
    <x v="0"/>
    <m/>
    <m/>
    <m/>
    <m/>
    <m/>
    <m/>
    <m/>
    <m/>
    <m/>
    <x v="0"/>
    <x v="0"/>
    <x v="0"/>
    <x v="0"/>
    <x v="1"/>
    <x v="1"/>
    <x v="0"/>
    <x v="0"/>
    <m/>
    <x v="0"/>
    <s v="CONOCIMIENTO DE GASTRONOMÍA"/>
    <s v="Gastronomía"/>
    <s v="COCINERA"/>
    <n v="5120"/>
    <s v="CONOCIMIENTO DE ATENCIÓN"/>
    <s v="Técnicas de recepción y atención al cliente"/>
    <s v="ATENCION AL CLIENTE"/>
    <n v="4226"/>
    <m/>
    <m/>
    <m/>
    <m/>
    <m/>
    <m/>
    <m/>
    <m/>
    <m/>
    <m/>
    <m/>
    <m/>
    <m/>
    <m/>
    <m/>
    <m/>
    <s v="Si"/>
    <s v="No"/>
    <m/>
    <m/>
    <m/>
    <m/>
    <x v="0"/>
    <s v="Muy importante"/>
    <s v="Muy importante"/>
    <s v="Muy importante"/>
    <s v="Muy importante"/>
    <s v="Muy importante"/>
    <s v="Muy importante"/>
    <s v="Muy importante"/>
    <s v="Ninguna"/>
    <m/>
    <x v="2"/>
    <x v="2"/>
    <x v="0"/>
    <x v="0"/>
    <x v="0"/>
    <x v="0"/>
    <x v="0"/>
    <x v="0"/>
    <x v="0"/>
    <x v="0"/>
    <x v="0"/>
    <x v="0"/>
    <m/>
    <s v="Dueño o propietario"/>
    <m/>
    <n v="8"/>
    <n v="57"/>
    <s v="Completo"/>
    <m/>
    <m/>
    <m/>
    <m/>
    <m/>
    <m/>
    <m/>
    <s v="11 a 30 personas ocupadas"/>
    <s v="11 a 30 personas ocupadas"/>
    <x v="1"/>
    <s v="Manufactura"/>
    <x v="0"/>
    <x v="0"/>
    <x v="0"/>
    <x v="1"/>
    <x v="1"/>
    <x v="0"/>
    <x v="0"/>
    <x v="0"/>
    <x v="0"/>
    <x v="0"/>
    <x v="1"/>
    <x v="0"/>
    <x v="1"/>
    <x v="0"/>
    <x v="0"/>
    <x v="0"/>
    <x v="0"/>
    <x v="1"/>
    <x v="0"/>
    <x v="1"/>
    <x v="0"/>
    <x v="0"/>
    <x v="1"/>
    <x v="0"/>
    <x v="0"/>
    <x v="0"/>
    <x v="0"/>
    <s v="GASTRONOMIA"/>
    <s v="ATENCIÓN AL CLIENTE, RECEPCIÓN"/>
    <m/>
    <m/>
    <m/>
    <m/>
    <s v="ALIMENTOS"/>
    <s v="ADMINISTRACIÓN Y GESTIÓN"/>
    <m/>
    <m/>
    <m/>
    <m/>
    <n v="3.8058252427184498"/>
    <x v="2"/>
    <x v="2"/>
    <x v="0"/>
    <x v="0"/>
    <x v="0"/>
    <s v="Total"/>
  </r>
  <r>
    <n v="202208"/>
    <x v="0"/>
    <x v="1"/>
    <s v="Luque"/>
    <n v="68100"/>
    <s v="ACTIVIDADES DE COMPRA Y VENTA DE INMUEBLES"/>
    <s v="Servicio"/>
    <s v="Servicios inmobiliarios"/>
    <s v="Micro (5 a 10 personas ocupadas)"/>
    <n v="17072024"/>
    <n v="17"/>
    <s v="Julio"/>
    <s v="Año Resultado Final"/>
    <n v="15"/>
    <n v="41"/>
    <n v="17072024"/>
    <n v="17"/>
    <s v="Julio"/>
    <s v="Año Resultado Final"/>
    <n v="2000"/>
    <n v="23"/>
    <x v="2"/>
    <s v="ACTIVIDAD DE COMPRA Y VENTAS DE INMUEBLES"/>
    <s v="Actividades inmobiliarias realizadas con bienes propios o arrendados"/>
    <s v="Único"/>
    <x v="0"/>
    <m/>
    <m/>
    <n v="20"/>
    <n v="20"/>
    <n v="16"/>
    <n v="4"/>
    <n v="77.290322580645125"/>
    <n v="19.322580645161281"/>
    <n v="0"/>
    <n v="0"/>
    <n v="0"/>
    <n v="0"/>
    <n v="72.459677419354804"/>
    <n v="0"/>
    <n v="0"/>
    <n v="0"/>
    <n v="24.153225806451601"/>
    <n v="0"/>
    <n v="0"/>
    <n v="0"/>
    <n v="96.612903225806406"/>
    <n v="20"/>
    <n v="0"/>
    <n v="0"/>
    <n v="0"/>
    <n v="0"/>
    <n v="15"/>
    <n v="0"/>
    <n v="0"/>
    <n v="0"/>
    <n v="5"/>
    <n v="0"/>
    <n v="0"/>
    <n v="0"/>
    <n v="20"/>
    <x v="0"/>
    <m/>
    <m/>
    <x v="0"/>
    <s v="Convenios con organizaciones privadas y/o ONG"/>
    <m/>
    <x v="0"/>
    <m/>
    <m/>
    <x v="0"/>
    <m/>
    <m/>
    <x v="0"/>
    <m/>
    <m/>
    <x v="1"/>
    <m/>
    <n v="2431"/>
    <s v="ASESOR COMERCIAL (OFRECE PRODUCTO  Y DA CONOCIMIENTO)"/>
    <s v="Sí"/>
    <s v="No"/>
    <s v="Sí"/>
    <n v="9333"/>
    <s v="PERSONAL LOGÍSTICA ( TRASLADO DE MATERIALES DE CONSTRUCCIONE"/>
    <s v="Sí"/>
    <s v="No"/>
    <s v="Sí"/>
    <n v="3343"/>
    <s v="ASISTENTE ADMINISTRATIVO ( REALIZAR IMPRESIONES DE DOCUMENTO"/>
    <s v="Sí"/>
    <s v="No"/>
    <m/>
    <m/>
    <m/>
    <m/>
    <m/>
    <m/>
    <m/>
    <m/>
    <m/>
    <m/>
    <m/>
    <m/>
    <m/>
    <m/>
    <m/>
    <m/>
    <m/>
    <m/>
    <m/>
    <m/>
    <m/>
    <m/>
    <m/>
    <m/>
    <m/>
    <m/>
    <m/>
    <m/>
    <m/>
    <m/>
    <m/>
    <m/>
    <m/>
    <m/>
    <m/>
    <x v="0"/>
    <x v="1"/>
    <x v="0"/>
    <x v="0"/>
    <x v="0"/>
    <x v="0"/>
    <x v="0"/>
    <x v="1"/>
    <x v="1"/>
    <x v="1"/>
    <x v="0"/>
    <x v="0"/>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2"/>
    <x v="2"/>
    <x v="0"/>
    <x v="1"/>
    <x v="1"/>
    <s v="Ninguna"/>
    <m/>
    <m/>
    <m/>
    <m/>
    <m/>
    <m/>
    <x v="1"/>
    <s v="Transformación de competencia"/>
    <m/>
    <x v="1"/>
    <m/>
    <m/>
    <m/>
    <x v="0"/>
    <x v="1"/>
    <x v="0"/>
    <x v="0"/>
    <x v="1"/>
    <x v="1"/>
    <m/>
    <m/>
    <x v="0"/>
    <s v="Poco probable"/>
    <s v="Poco probable"/>
    <s v="Probable"/>
    <s v="Probable"/>
    <s v="Muy probable"/>
    <x v="0"/>
    <s v="AUXILIAR ADMINISTRATIVA"/>
    <n v="4419"/>
    <n v="2"/>
    <n v="2"/>
    <n v="2"/>
    <n v="2"/>
    <n v="2"/>
    <m/>
    <m/>
    <m/>
    <m/>
    <m/>
    <m/>
    <m/>
    <m/>
    <m/>
    <m/>
    <m/>
    <m/>
    <m/>
    <m/>
    <m/>
    <m/>
    <m/>
    <m/>
    <m/>
    <m/>
    <m/>
    <m/>
    <m/>
    <m/>
    <m/>
    <m/>
    <m/>
    <m/>
    <x v="0"/>
    <m/>
    <m/>
    <m/>
    <m/>
    <m/>
    <m/>
    <m/>
    <m/>
    <m/>
    <x v="0"/>
    <x v="0"/>
    <x v="0"/>
    <x v="0"/>
    <x v="1"/>
    <x v="1"/>
    <x v="0"/>
    <x v="0"/>
    <m/>
    <x v="0"/>
    <s v="CONOCIMIENTO TECNICO SOBRE HERRAMIENTAS DIGITALES DE DIFUSION DEL PRODUCTO."/>
    <s v="Herramientas digitales para la gestión y productividad"/>
    <s v="ASESOR COMERCIAL ( VENDEDOR DEL PRODUCTO)"/>
    <n v="3322"/>
    <s v="CONOCIMIENTO PARA EVALUACIÓN DE PRODUCTOS  ( COMPRA Y VENTAS DE MATERIALES PARA OBRAS)"/>
    <s v="Elaboración de costos de producción"/>
    <s v="OPERARIO LOGISTICO"/>
    <n v="4321"/>
    <m/>
    <m/>
    <m/>
    <m/>
    <m/>
    <m/>
    <m/>
    <m/>
    <m/>
    <m/>
    <m/>
    <m/>
    <m/>
    <m/>
    <m/>
    <m/>
    <s v="Si"/>
    <s v="No"/>
    <m/>
    <m/>
    <m/>
    <m/>
    <x v="0"/>
    <s v="Muy importante"/>
    <s v="Importante"/>
    <s v="Importante"/>
    <s v="Importante"/>
    <s v="Importante"/>
    <s v="Importante"/>
    <s v="Importante"/>
    <s v="Ninguna"/>
    <m/>
    <x v="2"/>
    <x v="2"/>
    <x v="0"/>
    <x v="0"/>
    <x v="0"/>
    <x v="2"/>
    <x v="0"/>
    <x v="0"/>
    <x v="0"/>
    <x v="0"/>
    <x v="0"/>
    <x v="0"/>
    <m/>
    <s v="Gerente / Directivo"/>
    <m/>
    <n v="20"/>
    <n v="0"/>
    <s v="Completo"/>
    <m/>
    <m/>
    <m/>
    <m/>
    <m/>
    <m/>
    <m/>
    <s v="11 a 30 personas ocupadas"/>
    <s v="11 a 30 personas ocupadas"/>
    <x v="0"/>
    <s v="Servicios inmobiliarios"/>
    <x v="0"/>
    <x v="1"/>
    <x v="1"/>
    <x v="0"/>
    <x v="0"/>
    <x v="0"/>
    <x v="0"/>
    <x v="0"/>
    <x v="1"/>
    <x v="0"/>
    <x v="1"/>
    <x v="0"/>
    <x v="1"/>
    <x v="0"/>
    <x v="0"/>
    <x v="0"/>
    <x v="0"/>
    <x v="0"/>
    <x v="0"/>
    <x v="1"/>
    <x v="1"/>
    <x v="0"/>
    <x v="0"/>
    <x v="0"/>
    <x v="0"/>
    <x v="0"/>
    <x v="0"/>
    <s v="HERRAMIENTAS DIGITALES PARA VENTA"/>
    <s v="CONTABILIDAD Y AUDITORIA"/>
    <m/>
    <m/>
    <m/>
    <m/>
    <s v="ADMINISTRACIÓN Y GESTIÓN"/>
    <s v="ADMINISTRACIÓN Y GESTIÓN"/>
    <m/>
    <m/>
    <m/>
    <m/>
    <n v="4.8306451612903203"/>
    <x v="1"/>
    <x v="1"/>
    <x v="0"/>
    <x v="0"/>
    <x v="0"/>
    <s v="Total"/>
  </r>
  <r>
    <n v="202336"/>
    <x v="0"/>
    <x v="1"/>
    <s v="Luque"/>
    <n v="64190"/>
    <s v="SERVICIOS DE AHORRO Y CREDITOS EN COOPERATIVA"/>
    <s v="Servicio"/>
    <s v="Intermediación financiera"/>
    <s v="Grandes (con 51 o más personas ocupadas)"/>
    <n v="17072024"/>
    <n v="17"/>
    <s v="Julio"/>
    <s v="Año Resultado Final"/>
    <n v="15"/>
    <n v="2"/>
    <n v="24072024"/>
    <n v="24"/>
    <s v="Julio"/>
    <s v="Año Resultado Final"/>
    <n v="1987"/>
    <n v="36"/>
    <x v="1"/>
    <s v="SERCIVIOS DE DE AHORRO Y CREDITO PARA SOCIOS DE LA COOPERATIVA"/>
    <s v="Otros tipos de intermediación monetaria"/>
    <s v="Casa Matriz"/>
    <x v="1"/>
    <n v="4"/>
    <n v="3"/>
    <n v="275"/>
    <n v="223"/>
    <n v="138"/>
    <n v="85"/>
    <n v="138"/>
    <n v="85"/>
    <n v="0"/>
    <n v="0"/>
    <n v="32"/>
    <n v="0"/>
    <n v="43"/>
    <n v="19"/>
    <n v="1"/>
    <n v="1"/>
    <n v="83"/>
    <n v="13"/>
    <n v="31"/>
    <n v="0"/>
    <n v="223"/>
    <n v="223"/>
    <n v="0"/>
    <n v="0"/>
    <n v="32"/>
    <n v="0"/>
    <n v="43"/>
    <n v="19"/>
    <n v="1"/>
    <n v="1"/>
    <n v="83"/>
    <n v="13"/>
    <n v="31"/>
    <n v="0"/>
    <n v="223"/>
    <x v="0"/>
    <m/>
    <m/>
    <x v="0"/>
    <s v="Decisión del directorio/propietarios de la empresa"/>
    <m/>
    <x v="1"/>
    <s v="Decisión del directorio/propietarios de la empresa"/>
    <m/>
    <x v="1"/>
    <s v="Ley para incorporación de personas con discapacidad (Ley 4962/13)"/>
    <m/>
    <x v="0"/>
    <m/>
    <m/>
    <x v="1"/>
    <m/>
    <n v="1120"/>
    <s v="GERENCIA GRAL"/>
    <s v="Sí"/>
    <s v="No"/>
    <s v="Sí"/>
    <n v="2421"/>
    <s v="JEFATURA DE ORGANIZACION Y METODO"/>
    <s v="Sí"/>
    <s v="No"/>
    <s v="Sí"/>
    <n v="1346"/>
    <s v="JEFATURA DE DPTO DE SERVICIOS COOPERATIVOS"/>
    <s v="Sí"/>
    <s v="No"/>
    <m/>
    <m/>
    <m/>
    <m/>
    <m/>
    <m/>
    <m/>
    <m/>
    <m/>
    <m/>
    <m/>
    <m/>
    <m/>
    <m/>
    <m/>
    <m/>
    <m/>
    <m/>
    <m/>
    <m/>
    <m/>
    <m/>
    <m/>
    <m/>
    <m/>
    <m/>
    <m/>
    <m/>
    <m/>
    <m/>
    <m/>
    <m/>
    <m/>
    <m/>
    <m/>
    <x v="1"/>
    <x v="0"/>
    <x v="0"/>
    <x v="0"/>
    <x v="0"/>
    <x v="0"/>
    <x v="0"/>
    <x v="1"/>
    <x v="1"/>
    <x v="0"/>
    <x v="0"/>
    <x v="0"/>
    <x v="0"/>
    <m/>
    <m/>
    <m/>
    <s v="Redes sociales de la empresa (Facebook, Twitter, Instagram, etc)"/>
    <m/>
    <m/>
    <m/>
    <m/>
    <m/>
    <m/>
    <m/>
    <s v="Banco de currículos de la empresa"/>
    <m/>
    <m/>
    <x v="0"/>
    <x v="0"/>
    <x v="0"/>
    <x v="1"/>
    <x v="0"/>
    <x v="1"/>
    <x v="0"/>
    <x v="2"/>
    <x v="0"/>
    <x v="2"/>
    <s v="Ninguna"/>
    <m/>
    <m/>
    <m/>
    <m/>
    <m/>
    <m/>
    <x v="1"/>
    <m/>
    <m/>
    <x v="0"/>
    <m/>
    <m/>
    <m/>
    <x v="0"/>
    <x v="0"/>
    <x v="1"/>
    <x v="0"/>
    <x v="0"/>
    <x v="0"/>
    <m/>
    <m/>
    <x v="2"/>
    <s v="Poco probable"/>
    <s v="Poco probable"/>
    <s v="Poco probable"/>
    <s v="Poco probable"/>
    <s v="Probable"/>
    <x v="3"/>
    <m/>
    <m/>
    <m/>
    <m/>
    <m/>
    <m/>
    <m/>
    <m/>
    <m/>
    <m/>
    <m/>
    <m/>
    <m/>
    <m/>
    <m/>
    <m/>
    <m/>
    <m/>
    <m/>
    <m/>
    <m/>
    <m/>
    <m/>
    <m/>
    <m/>
    <m/>
    <m/>
    <m/>
    <m/>
    <m/>
    <m/>
    <m/>
    <m/>
    <m/>
    <m/>
    <x v="0"/>
    <m/>
    <m/>
    <m/>
    <m/>
    <m/>
    <m/>
    <m/>
    <m/>
    <m/>
    <x v="0"/>
    <x v="0"/>
    <x v="0"/>
    <x v="1"/>
    <x v="1"/>
    <x v="1"/>
    <x v="0"/>
    <x v="0"/>
    <m/>
    <x v="0"/>
    <s v="MARKETING EN VENTAS Y PUBLICIDAD"/>
    <s v="Marketing y comercialización"/>
    <s v="JEFE DE MARKETING"/>
    <n v="2431"/>
    <s v="TECNICO EN SALUD Y SEGURIDAD INDUSTRIAL"/>
    <s v="Seguridad industrial y salud ocupacional"/>
    <s v="GERENTE INTERMEDIO"/>
    <n v="1346"/>
    <s v="CAPACITACION  DE INTELIGENCIA ARTIFICIAL"/>
    <s v="Herramientas digitales para la gestión y productividad"/>
    <s v="TECNICO INFORMATICO"/>
    <n v="3511"/>
    <m/>
    <m/>
    <m/>
    <m/>
    <m/>
    <m/>
    <m/>
    <m/>
    <m/>
    <m/>
    <m/>
    <m/>
    <s v="Si"/>
    <s v="Si"/>
    <s v="No"/>
    <m/>
    <m/>
    <m/>
    <x v="1"/>
    <s v="Muy importante"/>
    <s v="Muy importante"/>
    <s v="Muy importante"/>
    <s v="Muy importante"/>
    <s v="Muy importante"/>
    <s v="Muy importante"/>
    <s v="Muy importante"/>
    <s v="Ninguna"/>
    <m/>
    <x v="2"/>
    <x v="2"/>
    <x v="0"/>
    <x v="1"/>
    <x v="0"/>
    <x v="1"/>
    <x v="0"/>
    <x v="0"/>
    <x v="0"/>
    <x v="0"/>
    <x v="0"/>
    <x v="0"/>
    <m/>
    <s v="Gerente / Directivo"/>
    <m/>
    <n v="19"/>
    <n v="44"/>
    <s v="Completo"/>
    <m/>
    <m/>
    <m/>
    <m/>
    <m/>
    <m/>
    <m/>
    <s v="51 y más personas ocupadas"/>
    <s v="51 y más personas ocupadas"/>
    <x v="0"/>
    <s v="Intermediación financiera"/>
    <x v="1"/>
    <x v="1"/>
    <x v="0"/>
    <x v="0"/>
    <x v="0"/>
    <x v="0"/>
    <x v="0"/>
    <x v="0"/>
    <x v="0"/>
    <x v="0"/>
    <x v="1"/>
    <x v="0"/>
    <x v="0"/>
    <x v="0"/>
    <x v="0"/>
    <x v="0"/>
    <x v="0"/>
    <x v="0"/>
    <x v="1"/>
    <x v="0"/>
    <x v="1"/>
    <x v="1"/>
    <x v="0"/>
    <x v="0"/>
    <x v="0"/>
    <x v="0"/>
    <x v="0"/>
    <s v="MARKETING"/>
    <s v="SALUD Y SEGURIDAD OCUPACIONAL"/>
    <s v="HERRAMIENTAS DE ANÁLISIS DE DATOS"/>
    <m/>
    <m/>
    <m/>
    <s v="ADMINISTRACIÓN Y GESTIÓN"/>
    <s v="SALUD Y SEGURIDAD OCUPACIONAL"/>
    <s v="TIC"/>
    <m/>
    <m/>
    <m/>
    <n v="1"/>
    <x v="1"/>
    <x v="1"/>
    <x v="0"/>
    <x v="0"/>
    <x v="0"/>
    <s v="Total"/>
  </r>
  <r>
    <n v="202424"/>
    <x v="0"/>
    <x v="1"/>
    <s v="Luque"/>
    <n v="14101"/>
    <s v="CONFECCION DE ROPAS EXTERIOR PARA NIÑOS"/>
    <s v="Industria"/>
    <s v="Manufactura"/>
    <s v="Medianas (31 a 50 personas ocupadas)"/>
    <n v="19062024"/>
    <n v="19"/>
    <s v="Junio"/>
    <s v="Año Resultado Final"/>
    <n v="9"/>
    <n v="31"/>
    <n v="19062024"/>
    <n v="19"/>
    <s v="Junio"/>
    <s v="Año Resultado Final"/>
    <n v="1992"/>
    <n v="31"/>
    <x v="1"/>
    <s v="FABRICACIÓN DE PRENDAS INFANTILES EXTERIOR"/>
    <s v="Confección de prendas de vestir exterior, excepto prendas de cuero y piel"/>
    <s v="Único"/>
    <x v="0"/>
    <m/>
    <m/>
    <n v="20"/>
    <n v="20"/>
    <n v="9"/>
    <n v="11"/>
    <n v="34.25242718446605"/>
    <n v="41.864077669902947"/>
    <n v="0"/>
    <n v="0"/>
    <n v="0"/>
    <n v="0"/>
    <n v="34.25242718446605"/>
    <n v="0"/>
    <n v="11.417475728155349"/>
    <n v="0"/>
    <n v="11.417475728155349"/>
    <n v="19.029126213592249"/>
    <n v="0"/>
    <n v="0"/>
    <n v="76.116504854368998"/>
    <n v="20"/>
    <n v="0"/>
    <n v="0"/>
    <n v="0"/>
    <n v="0"/>
    <n v="9"/>
    <n v="0"/>
    <n v="3"/>
    <n v="0"/>
    <n v="3"/>
    <n v="5"/>
    <n v="0"/>
    <n v="0"/>
    <n v="20"/>
    <x v="1"/>
    <s v="Decisión del directorio/propietarios de la empresa"/>
    <m/>
    <x v="0"/>
    <s v="Decisión del directorio/propietarios de la empresa"/>
    <m/>
    <x v="0"/>
    <m/>
    <m/>
    <x v="0"/>
    <m/>
    <m/>
    <x v="0"/>
    <m/>
    <m/>
    <x v="1"/>
    <m/>
    <n v="8153"/>
    <s v="OPERADOR DE MAQUINA"/>
    <s v="No"/>
    <s v="Sí"/>
    <s v="Sí"/>
    <n v="4120"/>
    <s v="SECRETARIA"/>
    <s v="Sí"/>
    <s v="Sí"/>
    <s v="No"/>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m/>
    <m/>
    <m/>
    <m/>
    <m/>
    <m/>
    <m/>
    <m/>
    <m/>
    <m/>
    <m/>
    <m/>
    <s v="Capacitar a los trabajadores actuales para que puedan cumplir funciones que estaban asignadas a esa vacante"/>
    <s v="Reasignar / redefinir los puestos de trabajo existentes"/>
    <m/>
    <m/>
    <m/>
    <m/>
    <m/>
    <m/>
    <m/>
    <m/>
    <x v="0"/>
    <x v="0"/>
    <x v="0"/>
    <x v="0"/>
    <x v="0"/>
    <x v="1"/>
    <x v="0"/>
    <x v="1"/>
    <x v="1"/>
    <x v="0"/>
    <x v="1"/>
    <x v="1"/>
    <x v="0"/>
    <m/>
    <m/>
    <m/>
    <s v="Redes sociales de la empresa (Facebook, Twitter, Instagram, etc)"/>
    <m/>
    <m/>
    <s v="Recomendaciones de trabajadores de la empresa u otros actores"/>
    <m/>
    <m/>
    <m/>
    <s v="Contactos personales del empleador"/>
    <m/>
    <m/>
    <m/>
    <x v="0"/>
    <x v="0"/>
    <x v="0"/>
    <x v="1"/>
    <x v="0"/>
    <x v="0"/>
    <x v="0"/>
    <x v="1"/>
    <x v="0"/>
    <x v="0"/>
    <s v="Ninguna"/>
    <m/>
    <m/>
    <m/>
    <m/>
    <m/>
    <m/>
    <x v="0"/>
    <m/>
    <s v="Nuevas contrataciones"/>
    <x v="3"/>
    <s v="Ambos"/>
    <m/>
    <m/>
    <x v="0"/>
    <x v="0"/>
    <x v="0"/>
    <x v="0"/>
    <x v="0"/>
    <x v="0"/>
    <m/>
    <m/>
    <x v="2"/>
    <s v="Poco probable"/>
    <s v="Poco probable"/>
    <s v="Probable"/>
    <s v="Probable"/>
    <s v="Probable"/>
    <x v="0"/>
    <s v="Costurero"/>
    <n v="7533"/>
    <n v="2"/>
    <n v="2"/>
    <n v="2"/>
    <n v="2"/>
    <n v="2"/>
    <s v="ASISTENTE de PRODUCCIÓN"/>
    <n v="4322"/>
    <n v="1"/>
    <n v="0"/>
    <n v="0"/>
    <n v="0"/>
    <n v="0"/>
    <m/>
    <m/>
    <m/>
    <m/>
    <m/>
    <m/>
    <m/>
    <m/>
    <m/>
    <m/>
    <m/>
    <m/>
    <m/>
    <m/>
    <m/>
    <m/>
    <m/>
    <m/>
    <m/>
    <m/>
    <m/>
    <x v="0"/>
    <m/>
    <m/>
    <m/>
    <m/>
    <m/>
    <m/>
    <m/>
    <m/>
    <m/>
    <x v="1"/>
    <x v="0"/>
    <x v="0"/>
    <x v="0"/>
    <x v="1"/>
    <x v="1"/>
    <x v="0"/>
    <x v="0"/>
    <m/>
    <x v="0"/>
    <s v="USO DE HERRAMIENTAS DE COMPUTADORA WORD EXCEL"/>
    <s v="Operación básica de computadoras"/>
    <s v="SECRETARIA"/>
    <n v="4120"/>
    <m/>
    <m/>
    <m/>
    <m/>
    <m/>
    <m/>
    <m/>
    <m/>
    <m/>
    <m/>
    <m/>
    <m/>
    <m/>
    <m/>
    <m/>
    <m/>
    <m/>
    <m/>
    <m/>
    <m/>
    <s v="No"/>
    <m/>
    <m/>
    <m/>
    <m/>
    <m/>
    <x v="1"/>
    <s v="Importante"/>
    <s v="Importante"/>
    <s v="Muy importante"/>
    <s v="Muy importante"/>
    <s v="Muy importante"/>
    <s v="Muy importante"/>
    <s v="Muy importante"/>
    <s v="Ninguna"/>
    <m/>
    <x v="2"/>
    <x v="1"/>
    <x v="0"/>
    <x v="0"/>
    <x v="2"/>
    <x v="0"/>
    <x v="0"/>
    <x v="0"/>
    <x v="0"/>
    <x v="0"/>
    <x v="0"/>
    <x v="0"/>
    <m/>
    <s v="Gerente / Directivo"/>
    <m/>
    <n v="20"/>
    <n v="21"/>
    <s v="Completo"/>
    <m/>
    <m/>
    <m/>
    <m/>
    <m/>
    <m/>
    <m/>
    <s v="11 a 30 personas ocupadas"/>
    <s v="11 a 30 personas ocupadas"/>
    <x v="1"/>
    <s v="Manufactura"/>
    <x v="0"/>
    <x v="0"/>
    <x v="0"/>
    <x v="1"/>
    <x v="0"/>
    <x v="0"/>
    <x v="0"/>
    <x v="1"/>
    <x v="0"/>
    <x v="0"/>
    <x v="1"/>
    <x v="0"/>
    <x v="1"/>
    <x v="0"/>
    <x v="0"/>
    <x v="1"/>
    <x v="0"/>
    <x v="0"/>
    <x v="0"/>
    <x v="1"/>
    <x v="0"/>
    <x v="0"/>
    <x v="0"/>
    <x v="0"/>
    <x v="0"/>
    <x v="0"/>
    <x v="0"/>
    <s v="OFIMATICA"/>
    <m/>
    <m/>
    <m/>
    <m/>
    <m/>
    <s v="TIC"/>
    <m/>
    <m/>
    <m/>
    <m/>
    <m/>
    <n v="3.8058252427184498"/>
    <x v="2"/>
    <x v="2"/>
    <x v="0"/>
    <x v="0"/>
    <x v="0"/>
    <s v="Total"/>
  </r>
  <r>
    <n v="202427"/>
    <x v="0"/>
    <x v="1"/>
    <s v="Mariano Roque Alonso"/>
    <n v="73100"/>
    <s v="FABRICACION DE CARTELES VIALES"/>
    <s v="Servicio"/>
    <s v="Servicios a las empresas"/>
    <s v="Micro (5 a 10 personas ocupadas)"/>
    <n v="5072024"/>
    <n v="5"/>
    <s v="Julio"/>
    <s v="Año Resultado Final"/>
    <n v="13"/>
    <n v="6"/>
    <n v="26072024"/>
    <n v="26"/>
    <s v="Julio"/>
    <s v="Año Resultado Final"/>
    <n v="2008"/>
    <n v="15"/>
    <x v="0"/>
    <s v="FABRICACIÓN DE CARTELES DE SEÑALIZACIÓN VIALES"/>
    <s v="Fabricación de otros productos elaborados de metal n.c.p."/>
    <s v="Único"/>
    <x v="0"/>
    <m/>
    <m/>
    <n v="5"/>
    <n v="5"/>
    <n v="3"/>
    <n v="2"/>
    <n v="14.380952380952369"/>
    <n v="9.5873015873015799"/>
    <n v="0"/>
    <n v="0"/>
    <n v="0"/>
    <n v="0"/>
    <n v="14.380952380952369"/>
    <n v="0"/>
    <n v="0"/>
    <n v="0"/>
    <n v="4.7936507936507899"/>
    <n v="0"/>
    <n v="4.7936507936507899"/>
    <n v="0"/>
    <n v="23.968253968253951"/>
    <n v="5"/>
    <n v="0"/>
    <n v="0"/>
    <n v="0"/>
    <n v="0"/>
    <n v="3"/>
    <n v="0"/>
    <n v="0"/>
    <n v="0"/>
    <n v="1"/>
    <n v="0"/>
    <n v="1"/>
    <n v="0"/>
    <n v="5"/>
    <x v="0"/>
    <m/>
    <m/>
    <x v="0"/>
    <s v="Decisión del directorio/propietarios de la empresa"/>
    <m/>
    <x v="0"/>
    <m/>
    <m/>
    <x v="0"/>
    <m/>
    <m/>
    <x v="0"/>
    <m/>
    <m/>
    <x v="0"/>
    <m/>
    <m/>
    <m/>
    <m/>
    <m/>
    <m/>
    <m/>
    <m/>
    <m/>
    <m/>
    <m/>
    <m/>
    <m/>
    <m/>
    <m/>
    <m/>
    <m/>
    <m/>
    <m/>
    <m/>
    <m/>
    <m/>
    <m/>
    <m/>
    <m/>
    <m/>
    <m/>
    <m/>
    <m/>
    <m/>
    <m/>
    <m/>
    <m/>
    <m/>
    <m/>
    <m/>
    <m/>
    <m/>
    <m/>
    <m/>
    <m/>
    <m/>
    <m/>
    <m/>
    <m/>
    <m/>
    <m/>
    <m/>
    <m/>
    <m/>
    <x v="0"/>
    <x v="0"/>
    <x v="0"/>
    <x v="0"/>
    <x v="0"/>
    <x v="0"/>
    <x v="0"/>
    <x v="0"/>
    <x v="0"/>
    <x v="0"/>
    <x v="0"/>
    <x v="1"/>
    <x v="0"/>
    <m/>
    <m/>
    <m/>
    <m/>
    <m/>
    <m/>
    <s v="Recomendaciones de trabajadores de la empresa u otros actores"/>
    <m/>
    <m/>
    <s v="Avisos en las inmediaciones de la empresa"/>
    <s v="Contactos personales del empleador"/>
    <m/>
    <m/>
    <m/>
    <x v="0"/>
    <x v="0"/>
    <x v="0"/>
    <x v="2"/>
    <x v="2"/>
    <x v="2"/>
    <x v="0"/>
    <x v="2"/>
    <x v="1"/>
    <x v="1"/>
    <s v="Ninguna"/>
    <m/>
    <m/>
    <m/>
    <m/>
    <m/>
    <m/>
    <x v="1"/>
    <m/>
    <m/>
    <x v="1"/>
    <m/>
    <m/>
    <m/>
    <x v="1"/>
    <x v="1"/>
    <x v="1"/>
    <x v="1"/>
    <x v="1"/>
    <x v="1"/>
    <m/>
    <m/>
    <x v="2"/>
    <s v="Poco probable"/>
    <s v="Poco probable"/>
    <s v="Poco probable"/>
    <s v="Probable"/>
    <s v="Probable"/>
    <x v="1"/>
    <m/>
    <m/>
    <m/>
    <m/>
    <m/>
    <m/>
    <m/>
    <m/>
    <m/>
    <m/>
    <m/>
    <m/>
    <m/>
    <m/>
    <m/>
    <m/>
    <m/>
    <m/>
    <m/>
    <m/>
    <m/>
    <m/>
    <m/>
    <m/>
    <m/>
    <m/>
    <m/>
    <m/>
    <m/>
    <m/>
    <m/>
    <m/>
    <m/>
    <m/>
    <m/>
    <x v="0"/>
    <m/>
    <m/>
    <m/>
    <m/>
    <m/>
    <m/>
    <m/>
    <m/>
    <m/>
    <x v="0"/>
    <x v="0"/>
    <x v="0"/>
    <x v="0"/>
    <x v="1"/>
    <x v="1"/>
    <x v="0"/>
    <x v="0"/>
    <m/>
    <x v="0"/>
    <s v="CONOCIMIENTO DE CARTELERIAS COMO PEGAR, CORTAR, IMPRESIONES."/>
    <s v="Serigrafía"/>
    <s v="TÉCNICOS OPERARIOS DE CARTELES"/>
    <n v="7214"/>
    <s v="HERRERÍA. ESTRUCTURAS MACIZAS DE PORTICOS Y TINGLADO"/>
    <s v="Herreria"/>
    <s v="HERRERO"/>
    <n v="7221"/>
    <m/>
    <m/>
    <m/>
    <m/>
    <m/>
    <m/>
    <m/>
    <m/>
    <m/>
    <m/>
    <m/>
    <m/>
    <m/>
    <m/>
    <m/>
    <m/>
    <s v="Si"/>
    <s v="No"/>
    <m/>
    <m/>
    <m/>
    <m/>
    <x v="0"/>
    <s v="Importante"/>
    <s v="Poco importante"/>
    <s v="Muy importante"/>
    <s v="Importante"/>
    <s v="Importante"/>
    <s v="Muy importante"/>
    <s v="Muy importante"/>
    <s v="Ninguna"/>
    <m/>
    <x v="2"/>
    <x v="2"/>
    <x v="0"/>
    <x v="0"/>
    <x v="0"/>
    <x v="2"/>
    <x v="0"/>
    <x v="1"/>
    <x v="0"/>
    <x v="0"/>
    <x v="0"/>
    <x v="0"/>
    <m/>
    <s v="Dueño o propietario"/>
    <m/>
    <n v="8"/>
    <n v="14"/>
    <s v="Completo"/>
    <m/>
    <m/>
    <m/>
    <m/>
    <m/>
    <m/>
    <s v="021750304 ELIZABETH"/>
    <s v="5 a 10 personas ocupadas"/>
    <s v="5 a 10 personas ocupadas"/>
    <x v="1"/>
    <s v="Manufactura"/>
    <x v="0"/>
    <x v="0"/>
    <x v="0"/>
    <x v="0"/>
    <x v="0"/>
    <x v="0"/>
    <x v="0"/>
    <x v="0"/>
    <x v="0"/>
    <x v="0"/>
    <x v="1"/>
    <x v="0"/>
    <x v="0"/>
    <x v="0"/>
    <x v="0"/>
    <x v="0"/>
    <x v="0"/>
    <x v="0"/>
    <x v="0"/>
    <x v="1"/>
    <x v="0"/>
    <x v="1"/>
    <x v="0"/>
    <x v="0"/>
    <x v="1"/>
    <x v="0"/>
    <x v="0"/>
    <s v="INDUSTRIAS GRÁFICAS"/>
    <s v="MECANICA Y METALES"/>
    <m/>
    <m/>
    <m/>
    <m/>
    <s v="INDUSTRIAS GRÁFICAS"/>
    <s v="MECANICA Y METALES"/>
    <m/>
    <m/>
    <m/>
    <m/>
    <n v="4.7936507936507899"/>
    <x v="0"/>
    <x v="0"/>
    <x v="1"/>
    <x v="0"/>
    <x v="0"/>
    <s v="Total"/>
  </r>
  <r>
    <n v="202559"/>
    <x v="0"/>
    <x v="1"/>
    <s v="Luque"/>
    <n v="46632"/>
    <s v="VENTA AL POR MAYOR DE MATERIALES DE CONSTRUCCION"/>
    <s v="Comercio"/>
    <s v="Comercio"/>
    <s v="Micro (5 a 10 personas ocupadas)"/>
    <n v="10072024"/>
    <n v="10"/>
    <s v="Julio"/>
    <s v="Año Resultado Final"/>
    <n v="15"/>
    <n v="59"/>
    <n v="26072024"/>
    <n v="26"/>
    <s v="Julio"/>
    <s v="Año Resultado Final"/>
    <n v="2009"/>
    <n v="14"/>
    <x v="0"/>
    <s v="VENTA AL POR MAYOR DE MATERIALES DE CONSTRUCCIÓN"/>
    <s v="Comercio al por mayor de materiales de construcción"/>
    <s v="Sucursal"/>
    <x v="1"/>
    <n v="2"/>
    <n v="2"/>
    <n v="11"/>
    <n v="11"/>
    <n v="9"/>
    <n v="2"/>
    <n v="113.8604651162793"/>
    <n v="25.302325581395401"/>
    <n v="0"/>
    <n v="0"/>
    <n v="37.953488372093105"/>
    <n v="0"/>
    <n v="50.604651162790802"/>
    <n v="25.302325581395401"/>
    <n v="0"/>
    <n v="0"/>
    <n v="12.6511627906977"/>
    <n v="12.6511627906977"/>
    <n v="0"/>
    <n v="0"/>
    <n v="139.16279069767469"/>
    <n v="11"/>
    <n v="0"/>
    <n v="0"/>
    <n v="3"/>
    <n v="0"/>
    <n v="4"/>
    <n v="2"/>
    <n v="0"/>
    <n v="0"/>
    <n v="1"/>
    <n v="1"/>
    <n v="0"/>
    <n v="0"/>
    <n v="11"/>
    <x v="0"/>
    <m/>
    <m/>
    <x v="1"/>
    <m/>
    <m/>
    <x v="0"/>
    <m/>
    <m/>
    <x v="0"/>
    <m/>
    <m/>
    <x v="0"/>
    <m/>
    <m/>
    <x v="0"/>
    <m/>
    <m/>
    <m/>
    <m/>
    <m/>
    <m/>
    <m/>
    <m/>
    <m/>
    <m/>
    <m/>
    <m/>
    <m/>
    <m/>
    <m/>
    <m/>
    <m/>
    <m/>
    <m/>
    <m/>
    <m/>
    <m/>
    <m/>
    <m/>
    <m/>
    <m/>
    <m/>
    <m/>
    <m/>
    <m/>
    <m/>
    <m/>
    <m/>
    <m/>
    <m/>
    <m/>
    <m/>
    <m/>
    <m/>
    <m/>
    <m/>
    <m/>
    <m/>
    <m/>
    <m/>
    <m/>
    <m/>
    <m/>
    <m/>
    <m/>
    <x v="0"/>
    <x v="0"/>
    <x v="0"/>
    <x v="1"/>
    <x v="1"/>
    <x v="1"/>
    <x v="1"/>
    <x v="0"/>
    <x v="0"/>
    <x v="1"/>
    <x v="0"/>
    <x v="1"/>
    <x v="0"/>
    <m/>
    <m/>
    <m/>
    <m/>
    <m/>
    <m/>
    <s v="Recomendaciones de trabajadores de la empresa u otros actores"/>
    <m/>
    <m/>
    <m/>
    <s v="Contactos personales del empleador"/>
    <m/>
    <m/>
    <m/>
    <x v="0"/>
    <x v="0"/>
    <x v="0"/>
    <x v="0"/>
    <x v="0"/>
    <x v="0"/>
    <x v="0"/>
    <x v="0"/>
    <x v="1"/>
    <x v="1"/>
    <s v="Ninguna"/>
    <m/>
    <m/>
    <m/>
    <m/>
    <s v="Transformación de competencia"/>
    <m/>
    <x v="0"/>
    <m/>
    <m/>
    <x v="1"/>
    <m/>
    <m/>
    <m/>
    <x v="0"/>
    <x v="1"/>
    <x v="0"/>
    <x v="0"/>
    <x v="1"/>
    <x v="1"/>
    <m/>
    <m/>
    <x v="1"/>
    <s v="Poco probable"/>
    <s v="Probable"/>
    <s v="Poco probable"/>
    <s v="Poco probable"/>
    <s v="Muy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Importante"/>
    <s v="Poco importante"/>
    <s v="Poco importante"/>
    <s v="Importante"/>
    <s v="Importante"/>
    <s v="Ninguna"/>
    <m/>
    <x v="2"/>
    <x v="2"/>
    <x v="0"/>
    <x v="0"/>
    <x v="2"/>
    <x v="2"/>
    <x v="1"/>
    <x v="1"/>
    <x v="1"/>
    <x v="1"/>
    <x v="1"/>
    <x v="0"/>
    <m/>
    <s v="Dueño o propietario"/>
    <m/>
    <n v="8"/>
    <n v="55"/>
    <s v="Completo"/>
    <m/>
    <m/>
    <m/>
    <m/>
    <m/>
    <m/>
    <s v="GRAL DIAZ ESQ SAUCE CASA MATRIZ"/>
    <s v="11 a 30 personas ocupadas"/>
    <s v="11 a 30 personas ocupadas"/>
    <x v="2"/>
    <s v="Comercio"/>
    <x v="0"/>
    <x v="0"/>
    <x v="0"/>
    <x v="0"/>
    <x v="0"/>
    <x v="0"/>
    <x v="0"/>
    <x v="0"/>
    <x v="0"/>
    <x v="0"/>
    <x v="1"/>
    <x v="0"/>
    <x v="0"/>
    <x v="0"/>
    <x v="0"/>
    <x v="0"/>
    <x v="0"/>
    <x v="0"/>
    <x v="0"/>
    <x v="1"/>
    <x v="0"/>
    <x v="1"/>
    <x v="0"/>
    <x v="0"/>
    <x v="0"/>
    <x v="0"/>
    <x v="0"/>
    <m/>
    <m/>
    <m/>
    <m/>
    <m/>
    <m/>
    <m/>
    <m/>
    <m/>
    <m/>
    <m/>
    <m/>
    <n v="12.6511627906977"/>
    <x v="0"/>
    <x v="0"/>
    <x v="0"/>
    <x v="1"/>
    <x v="2"/>
    <s v="Total"/>
  </r>
  <r>
    <n v="202820"/>
    <x v="0"/>
    <x v="1"/>
    <s v="Luque"/>
    <n v="22210"/>
    <s v="FABRICACION DE BOLSAS DE PLASTICO PARA BASURA"/>
    <s v="Industria"/>
    <s v="Manufactura"/>
    <s v="Micro (5 a 10 personas ocupadas)"/>
    <n v="17062024"/>
    <n v="17"/>
    <s v="Junio"/>
    <s v="Año Resultado Final"/>
    <n v="16"/>
    <n v="24"/>
    <n v="8072024"/>
    <n v="8"/>
    <s v="Julio"/>
    <s v="Año Resultado Final"/>
    <n v="2011"/>
    <n v="12"/>
    <x v="0"/>
    <s v="FABRICACIÓN DE BOLSAS DE BASURA"/>
    <s v="Fabricación de envases de plástico"/>
    <s v="Casa Matriz"/>
    <x v="1"/>
    <n v="2"/>
    <n v="2"/>
    <n v="42"/>
    <n v="42"/>
    <n v="31"/>
    <n v="11"/>
    <n v="109.53333333333323"/>
    <n v="38.866666666666632"/>
    <n v="0"/>
    <n v="0"/>
    <n v="63.599999999999945"/>
    <n v="0"/>
    <n v="49.466666666666619"/>
    <n v="14.13333333333332"/>
    <n v="3.5333333333333301"/>
    <n v="0"/>
    <n v="0"/>
    <n v="17.66666666666665"/>
    <n v="0"/>
    <n v="0"/>
    <n v="148.39999999999986"/>
    <n v="42"/>
    <n v="0"/>
    <n v="0"/>
    <n v="18"/>
    <n v="0"/>
    <n v="14"/>
    <n v="4"/>
    <n v="1"/>
    <n v="0"/>
    <n v="0"/>
    <n v="5"/>
    <n v="0"/>
    <n v="0"/>
    <n v="42"/>
    <x v="0"/>
    <m/>
    <m/>
    <x v="0"/>
    <s v="Decisión del directorio/propietarios de la empresa"/>
    <m/>
    <x v="0"/>
    <m/>
    <m/>
    <x v="0"/>
    <m/>
    <m/>
    <x v="0"/>
    <m/>
    <m/>
    <x v="1"/>
    <m/>
    <n v="8142"/>
    <s v="CORTADOR DE CAMISILLA CON MAQUINA"/>
    <s v="Sí"/>
    <s v="No"/>
    <s v="Sí"/>
    <n v="8142"/>
    <s v="AYUDANTE DE EXTURSOR"/>
    <s v="Sí"/>
    <s v="Sí"/>
    <s v="No"/>
    <m/>
    <m/>
    <m/>
    <m/>
    <m/>
    <m/>
    <m/>
    <m/>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s v="Capacitar a los trabajadores actuales para que puedan cumplir funciones que estaban asignadas a esa vacante"/>
    <s v="Reasignar / redefinir los puestos de trabajo existentes"/>
    <m/>
    <m/>
    <m/>
    <m/>
    <m/>
    <m/>
    <m/>
    <m/>
    <x v="1"/>
    <x v="1"/>
    <x v="0"/>
    <x v="1"/>
    <x v="1"/>
    <x v="1"/>
    <x v="0"/>
    <x v="0"/>
    <x v="1"/>
    <x v="0"/>
    <x v="0"/>
    <x v="1"/>
    <x v="0"/>
    <m/>
    <m/>
    <m/>
    <m/>
    <m/>
    <m/>
    <s v="Recomendaciones de trabajadores de la empresa u otros actores"/>
    <s v="Contratación de empresas de reclutamiento"/>
    <m/>
    <m/>
    <s v="Contactos personales del empleador"/>
    <s v="Banco de currículos de la empresa"/>
    <m/>
    <m/>
    <x v="0"/>
    <x v="0"/>
    <x v="0"/>
    <x v="1"/>
    <x v="0"/>
    <x v="1"/>
    <x v="0"/>
    <x v="2"/>
    <x v="2"/>
    <x v="2"/>
    <s v="Ninguna"/>
    <m/>
    <m/>
    <m/>
    <m/>
    <m/>
    <m/>
    <x v="1"/>
    <m/>
    <m/>
    <x v="1"/>
    <m/>
    <m/>
    <m/>
    <x v="1"/>
    <x v="1"/>
    <x v="1"/>
    <x v="1"/>
    <x v="1"/>
    <x v="1"/>
    <m/>
    <m/>
    <x v="1"/>
    <s v="Poco probable"/>
    <s v="Poco probable"/>
    <s v="Poco probable"/>
    <s v="Poco probable"/>
    <s v="Probable"/>
    <x v="2"/>
    <m/>
    <m/>
    <m/>
    <m/>
    <m/>
    <m/>
    <m/>
    <m/>
    <m/>
    <m/>
    <m/>
    <m/>
    <m/>
    <m/>
    <m/>
    <m/>
    <m/>
    <m/>
    <m/>
    <m/>
    <m/>
    <m/>
    <m/>
    <m/>
    <m/>
    <m/>
    <m/>
    <m/>
    <m/>
    <m/>
    <m/>
    <m/>
    <m/>
    <m/>
    <m/>
    <x v="0"/>
    <m/>
    <m/>
    <m/>
    <m/>
    <m/>
    <m/>
    <m/>
    <m/>
    <m/>
    <x v="0"/>
    <x v="0"/>
    <x v="0"/>
    <x v="0"/>
    <x v="0"/>
    <x v="1"/>
    <x v="0"/>
    <x v="0"/>
    <m/>
    <x v="0"/>
    <s v="BUENA UTILIZACIÓN DE LA EXTRUSORA"/>
    <s v="Operación y mantenimiento de maquinarias industriales"/>
    <s v="EXTRUSOR"/>
    <n v="8142"/>
    <m/>
    <m/>
    <m/>
    <m/>
    <m/>
    <m/>
    <m/>
    <m/>
    <m/>
    <m/>
    <m/>
    <m/>
    <m/>
    <m/>
    <m/>
    <m/>
    <m/>
    <m/>
    <m/>
    <m/>
    <s v="No"/>
    <m/>
    <m/>
    <m/>
    <m/>
    <m/>
    <x v="3"/>
    <s v="Importante"/>
    <s v="Muy importante"/>
    <s v="Importante"/>
    <s v="Importante"/>
    <s v="Importante"/>
    <s v="Muy importante"/>
    <s v="Muy importante"/>
    <s v="Ninguna"/>
    <m/>
    <x v="2"/>
    <x v="1"/>
    <x v="0"/>
    <x v="1"/>
    <x v="2"/>
    <x v="2"/>
    <x v="0"/>
    <x v="0"/>
    <x v="0"/>
    <x v="0"/>
    <x v="0"/>
    <x v="0"/>
    <m/>
    <s v="Dueño o propietario"/>
    <m/>
    <n v="20"/>
    <n v="30"/>
    <s v="Completo"/>
    <m/>
    <m/>
    <m/>
    <m/>
    <m/>
    <m/>
    <m/>
    <s v="31 a 50 personas ocupadas"/>
    <s v="31 a 50 personas ocupadas"/>
    <x v="1"/>
    <s v="Manufactura"/>
    <x v="0"/>
    <x v="0"/>
    <x v="0"/>
    <x v="0"/>
    <x v="0"/>
    <x v="0"/>
    <x v="0"/>
    <x v="1"/>
    <x v="0"/>
    <x v="0"/>
    <x v="1"/>
    <x v="0"/>
    <x v="0"/>
    <x v="0"/>
    <x v="0"/>
    <x v="0"/>
    <x v="0"/>
    <x v="0"/>
    <x v="0"/>
    <x v="1"/>
    <x v="0"/>
    <x v="1"/>
    <x v="0"/>
    <x v="0"/>
    <x v="0"/>
    <x v="1"/>
    <x v="0"/>
    <s v="USO Y REPARACIÓN DE MAQUINARIAS, HERRAMIENTAS Y EQUIPOS"/>
    <m/>
    <m/>
    <m/>
    <m/>
    <m/>
    <s v="USO Y REPARACIÓN DE MAQUINARIAS, HERRAMIENTAS Y EQUIPOS"/>
    <m/>
    <m/>
    <m/>
    <m/>
    <m/>
    <n v="3.5333333333333301"/>
    <x v="1"/>
    <x v="2"/>
    <x v="1"/>
    <x v="0"/>
    <x v="0"/>
    <s v="Total"/>
  </r>
  <r>
    <n v="202913"/>
    <x v="0"/>
    <x v="1"/>
    <s v="Luque"/>
    <n v="81210"/>
    <s v="SERVICIOS DE LIMPIEZA DE EDIFICIOS"/>
    <s v="Servicio"/>
    <s v="Servicios a las empresas"/>
    <s v="Pequeñas (11 a 30 personas ocupadas)"/>
    <n v="17062024"/>
    <n v="17"/>
    <s v="Junio"/>
    <s v="Año Resultado Final"/>
    <n v="16"/>
    <n v="4"/>
    <n v="17062024"/>
    <n v="17"/>
    <s v="Junio"/>
    <s v="Año Resultado Final"/>
    <n v="2005"/>
    <n v="18"/>
    <x v="0"/>
    <s v="LIMPIEZA DE EMPRESAS Y VIVIENDAS"/>
    <s v="Limpieza general de edificios"/>
    <s v="Único"/>
    <x v="0"/>
    <m/>
    <m/>
    <n v="5"/>
    <n v="5"/>
    <n v="2"/>
    <n v="3"/>
    <n v="6.7891891891891802"/>
    <n v="10.18378378378377"/>
    <n v="0"/>
    <n v="0"/>
    <n v="6.7891891891891802"/>
    <n v="0"/>
    <n v="0"/>
    <n v="0"/>
    <n v="0"/>
    <n v="0"/>
    <n v="0"/>
    <n v="10.18378378378377"/>
    <n v="0"/>
    <n v="0"/>
    <n v="16.972972972972951"/>
    <n v="5"/>
    <n v="0"/>
    <n v="0"/>
    <n v="2"/>
    <n v="0"/>
    <n v="0"/>
    <n v="0"/>
    <n v="0"/>
    <n v="0"/>
    <n v="0"/>
    <n v="3"/>
    <n v="0"/>
    <n v="0"/>
    <n v="5"/>
    <x v="0"/>
    <m/>
    <m/>
    <x v="1"/>
    <m/>
    <m/>
    <x v="0"/>
    <m/>
    <m/>
    <x v="0"/>
    <m/>
    <m/>
    <x v="0"/>
    <m/>
    <m/>
    <x v="1"/>
    <m/>
    <n v="9112"/>
    <s v="AYUDANTE DE LIMPIEZA"/>
    <s v="Sí"/>
    <s v="No"/>
    <s v="Sí"/>
    <n v="9123"/>
    <s v="LIMPIEZA DE BLINDEX"/>
    <s v="Sí"/>
    <s v="No"/>
    <s v="No"/>
    <m/>
    <m/>
    <m/>
    <m/>
    <m/>
    <m/>
    <m/>
    <m/>
    <m/>
    <m/>
    <m/>
    <m/>
    <m/>
    <m/>
    <m/>
    <m/>
    <m/>
    <m/>
    <m/>
    <m/>
    <m/>
    <m/>
    <m/>
    <m/>
    <m/>
    <m/>
    <m/>
    <m/>
    <m/>
    <m/>
    <m/>
    <m/>
    <m/>
    <m/>
    <m/>
    <m/>
    <m/>
    <m/>
    <m/>
    <x v="1"/>
    <x v="0"/>
    <x v="0"/>
    <x v="0"/>
    <x v="0"/>
    <x v="0"/>
    <x v="0"/>
    <x v="0"/>
    <x v="0"/>
    <x v="0"/>
    <x v="0"/>
    <x v="1"/>
    <x v="0"/>
    <m/>
    <m/>
    <m/>
    <m/>
    <m/>
    <m/>
    <s v="Recomendaciones de trabajadores de la empresa u otros actores"/>
    <m/>
    <m/>
    <m/>
    <s v="Contactos personales del empleador"/>
    <s v="Banco de currículos de la empresa"/>
    <m/>
    <m/>
    <x v="0"/>
    <x v="0"/>
    <x v="0"/>
    <x v="1"/>
    <x v="0"/>
    <x v="2"/>
    <x v="1"/>
    <x v="0"/>
    <x v="1"/>
    <x v="1"/>
    <s v="Ninguna"/>
    <m/>
    <m/>
    <m/>
    <m/>
    <m/>
    <m/>
    <x v="1"/>
    <m/>
    <m/>
    <x v="1"/>
    <m/>
    <m/>
    <m/>
    <x v="1"/>
    <x v="1"/>
    <x v="1"/>
    <x v="1"/>
    <x v="1"/>
    <x v="1"/>
    <m/>
    <m/>
    <x v="2"/>
    <s v="Probable"/>
    <s v="Poco probable"/>
    <s v="Poco probable"/>
    <s v="Probable"/>
    <s v="Probable"/>
    <x v="0"/>
    <s v="LIMPIADOR DE LOS VIDRIOS O BLINDEX"/>
    <n v="9123"/>
    <n v="2"/>
    <n v="2"/>
    <n v="2"/>
    <n v="2"/>
    <n v="2"/>
    <s v="limpiadora"/>
    <n v="9112"/>
    <n v="3"/>
    <n v="5"/>
    <n v="7"/>
    <n v="10"/>
    <n v="11"/>
    <s v="pulidor"/>
    <n v="9112"/>
    <n v="1"/>
    <n v="0"/>
    <n v="0"/>
    <n v="0"/>
    <n v="0"/>
    <m/>
    <m/>
    <m/>
    <m/>
    <m/>
    <m/>
    <m/>
    <m/>
    <m/>
    <m/>
    <m/>
    <m/>
    <m/>
    <m/>
    <x v="0"/>
    <m/>
    <m/>
    <m/>
    <m/>
    <m/>
    <m/>
    <m/>
    <m/>
    <m/>
    <x v="1"/>
    <x v="0"/>
    <x v="1"/>
    <x v="0"/>
    <x v="0"/>
    <x v="0"/>
    <x v="0"/>
    <x v="0"/>
    <m/>
    <x v="0"/>
    <s v="MANEJO DE EQUIPOS PARA EL AREA DE LIMPIEZA"/>
    <s v="Limpieza de establecimientos"/>
    <s v="LIMPIADOR GRAL DE EDIFICIOS Y VIVIENDAS"/>
    <n v="9112"/>
    <s v="MANEJO DE POSTURAS PARA TRABAJAR SIN DAÑAR LA POSTURA DE LA  ESPALDA"/>
    <s v="Seguridad industrial y salud ocupacional"/>
    <s v="LIMPIADOR GRAL"/>
    <n v="9112"/>
    <m/>
    <m/>
    <m/>
    <m/>
    <m/>
    <m/>
    <m/>
    <m/>
    <m/>
    <m/>
    <m/>
    <m/>
    <m/>
    <m/>
    <m/>
    <m/>
    <s v="Si"/>
    <s v="No"/>
    <m/>
    <m/>
    <m/>
    <m/>
    <x v="1"/>
    <s v="Muy importante"/>
    <s v="Importante"/>
    <s v="Muy importante"/>
    <s v="Muy importante"/>
    <s v="Muy importante"/>
    <s v="Muy importante"/>
    <s v="Muy importante"/>
    <s v="Ninguna"/>
    <m/>
    <x v="0"/>
    <x v="2"/>
    <x v="0"/>
    <x v="1"/>
    <x v="1"/>
    <x v="0"/>
    <x v="1"/>
    <x v="1"/>
    <x v="0"/>
    <x v="1"/>
    <x v="0"/>
    <x v="0"/>
    <m/>
    <s v="Administrador/Contador"/>
    <m/>
    <n v="21"/>
    <n v="54"/>
    <s v="Completo"/>
    <m/>
    <m/>
    <m/>
    <m/>
    <m/>
    <m/>
    <m/>
    <s v="5 a 10 personas ocupadas"/>
    <s v="5 a 10 personas ocupadas"/>
    <x v="0"/>
    <s v="Servicios a las empresas"/>
    <x v="0"/>
    <x v="0"/>
    <x v="0"/>
    <x v="0"/>
    <x v="0"/>
    <x v="0"/>
    <x v="0"/>
    <x v="0"/>
    <x v="1"/>
    <x v="0"/>
    <x v="1"/>
    <x v="0"/>
    <x v="0"/>
    <x v="0"/>
    <x v="0"/>
    <x v="0"/>
    <x v="0"/>
    <x v="1"/>
    <x v="0"/>
    <x v="1"/>
    <x v="0"/>
    <x v="1"/>
    <x v="0"/>
    <x v="0"/>
    <x v="0"/>
    <x v="0"/>
    <x v="1"/>
    <s v="LIMPIEZA"/>
    <s v="SALUD Y SEGURIDAD OCUPACIONAL"/>
    <m/>
    <m/>
    <m/>
    <m/>
    <s v="OTROS TIPOS DE CAPACITACIONES RELACIONADOS A OTROS SERVICIOS"/>
    <s v="SALUD Y SEGURIDAD OCUPACIONAL"/>
    <m/>
    <m/>
    <m/>
    <m/>
    <n v="3.3945945945945901"/>
    <x v="1"/>
    <x v="1"/>
    <x v="1"/>
    <x v="0"/>
    <x v="0"/>
    <s v="Total"/>
  </r>
  <r>
    <n v="203076"/>
    <x v="0"/>
    <x v="1"/>
    <s v="Luque"/>
    <n v="10919"/>
    <s v="ELABORACION DE PRODUCTOS PANIFICADOS"/>
    <s v="Industria"/>
    <s v="Manufactura"/>
    <s v="Medianas (31 a 50 personas ocupadas)"/>
    <n v="18062024"/>
    <n v="18"/>
    <s v="Junio"/>
    <s v="Año Resultado Final"/>
    <n v="11"/>
    <n v="32"/>
    <n v="18062024"/>
    <n v="18"/>
    <s v="Junio"/>
    <s v="Año Resultado Final"/>
    <n v="1998"/>
    <n v="25"/>
    <x v="2"/>
    <s v="ELABORACIÓN DE PANIFICADOS"/>
    <s v="Elaboración de otros productos de panadería n.c.p."/>
    <s v="Único"/>
    <x v="0"/>
    <m/>
    <m/>
    <n v="80"/>
    <n v="80"/>
    <n v="48"/>
    <n v="32"/>
    <n v="129.7777777777776"/>
    <n v="86.518518518518405"/>
    <n v="0"/>
    <n v="0"/>
    <n v="0"/>
    <n v="0"/>
    <n v="181.14814814814792"/>
    <n v="0"/>
    <n v="0"/>
    <n v="0"/>
    <n v="16.2222222222222"/>
    <n v="16.2222222222222"/>
    <n v="2.7037037037037002"/>
    <n v="0"/>
    <n v="216.29629629629602"/>
    <n v="80"/>
    <n v="0"/>
    <n v="0"/>
    <n v="0"/>
    <n v="0"/>
    <n v="67"/>
    <n v="0"/>
    <n v="0"/>
    <n v="0"/>
    <n v="6"/>
    <n v="6"/>
    <n v="1"/>
    <n v="0"/>
    <n v="80"/>
    <x v="0"/>
    <m/>
    <m/>
    <x v="0"/>
    <s v="Decisión del directorio/propietarios de la empresa"/>
    <m/>
    <x v="1"/>
    <s v="Decisión del directorio/propietarios de la empresa"/>
    <m/>
    <x v="0"/>
    <m/>
    <m/>
    <x v="0"/>
    <m/>
    <m/>
    <x v="1"/>
    <m/>
    <n v="7512"/>
    <s v="PANADERO"/>
    <s v="Sí"/>
    <s v="No"/>
    <s v="Sí"/>
    <n v="9321"/>
    <s v="EMPAQUETADORA"/>
    <s v="Sí"/>
    <s v="No"/>
    <s v="Sí"/>
    <n v="9334"/>
    <s v="REPOSITOR DE SUPERMERCADOS"/>
    <s v="Sí"/>
    <s v="No"/>
    <m/>
    <m/>
    <m/>
    <m/>
    <m/>
    <m/>
    <m/>
    <m/>
    <m/>
    <m/>
    <m/>
    <m/>
    <m/>
    <m/>
    <m/>
    <m/>
    <m/>
    <m/>
    <m/>
    <m/>
    <m/>
    <m/>
    <m/>
    <m/>
    <m/>
    <m/>
    <m/>
    <m/>
    <m/>
    <m/>
    <m/>
    <m/>
    <m/>
    <m/>
    <m/>
    <x v="1"/>
    <x v="1"/>
    <x v="0"/>
    <x v="0"/>
    <x v="0"/>
    <x v="0"/>
    <x v="0"/>
    <x v="1"/>
    <x v="0"/>
    <x v="0"/>
    <x v="1"/>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2"/>
    <x v="1"/>
    <x v="2"/>
    <s v="Ninguna"/>
    <m/>
    <m/>
    <m/>
    <m/>
    <m/>
    <m/>
    <x v="1"/>
    <m/>
    <m/>
    <x v="1"/>
    <m/>
    <m/>
    <m/>
    <x v="1"/>
    <x v="1"/>
    <x v="1"/>
    <x v="1"/>
    <x v="1"/>
    <x v="1"/>
    <m/>
    <m/>
    <x v="3"/>
    <s v="Poco probable"/>
    <s v="Poco probable"/>
    <s v="Poco probable"/>
    <s v="Probable"/>
    <s v="Muy probable"/>
    <x v="0"/>
    <s v="PANADERO"/>
    <n v="7512"/>
    <n v="5"/>
    <n v="0"/>
    <n v="0"/>
    <n v="0"/>
    <n v="0"/>
    <s v="EMPAQUETADORES"/>
    <n v="9321"/>
    <n v="5"/>
    <n v="0"/>
    <n v="0"/>
    <n v="0"/>
    <n v="0"/>
    <s v="REPOSITOR EN SUPERMERCADOS"/>
    <n v="9334"/>
    <n v="3"/>
    <n v="0"/>
    <n v="0"/>
    <n v="0"/>
    <n v="0"/>
    <s v="REPARTIDOR/Chofer"/>
    <n v="8322"/>
    <n v="2"/>
    <n v="0"/>
    <n v="0"/>
    <n v="0"/>
    <n v="0"/>
    <m/>
    <m/>
    <m/>
    <m/>
    <m/>
    <m/>
    <m/>
    <x v="0"/>
    <m/>
    <m/>
    <m/>
    <m/>
    <m/>
    <m/>
    <m/>
    <m/>
    <m/>
    <x v="0"/>
    <x v="0"/>
    <x v="0"/>
    <x v="0"/>
    <x v="1"/>
    <x v="1"/>
    <x v="0"/>
    <x v="0"/>
    <m/>
    <x v="0"/>
    <s v="MANEJO INFORMATICO WORD EXCEL"/>
    <s v="Operación básica de computadoras"/>
    <s v="SECRETARIA"/>
    <n v="4120"/>
    <s v="USO DE MAQUINARIAS"/>
    <s v="Operación y mantenimiento de maquinarias de industrias alimentarias"/>
    <s v="PANADERO"/>
    <n v="7512"/>
    <m/>
    <m/>
    <m/>
    <m/>
    <m/>
    <m/>
    <m/>
    <m/>
    <m/>
    <m/>
    <m/>
    <m/>
    <m/>
    <m/>
    <m/>
    <m/>
    <s v="Si"/>
    <s v="No"/>
    <m/>
    <m/>
    <m/>
    <m/>
    <x v="0"/>
    <s v="Importante"/>
    <s v="Importante"/>
    <s v="Importante"/>
    <s v="Importante"/>
    <s v="Importante"/>
    <s v="Importante"/>
    <s v="Importante"/>
    <s v="Ninguna"/>
    <m/>
    <x v="2"/>
    <x v="1"/>
    <x v="0"/>
    <x v="1"/>
    <x v="2"/>
    <x v="0"/>
    <x v="1"/>
    <x v="1"/>
    <x v="0"/>
    <x v="1"/>
    <x v="0"/>
    <x v="0"/>
    <m/>
    <s v="Jefe / Encargado (no propietario)"/>
    <m/>
    <n v="19"/>
    <n v="58"/>
    <s v="Completo"/>
    <m/>
    <m/>
    <m/>
    <m/>
    <m/>
    <m/>
    <s v="SE PIDIÓ HABLAR CON LA GERENTE Y NOS HABLO LA ENCARGADA DE RRHH"/>
    <s v="51 y más personas ocupadas"/>
    <s v="51 y más personas ocupadas"/>
    <x v="1"/>
    <s v="Manufactura"/>
    <x v="0"/>
    <x v="0"/>
    <x v="0"/>
    <x v="0"/>
    <x v="0"/>
    <x v="0"/>
    <x v="1"/>
    <x v="0"/>
    <x v="1"/>
    <x v="0"/>
    <x v="1"/>
    <x v="0"/>
    <x v="0"/>
    <x v="0"/>
    <x v="0"/>
    <x v="1"/>
    <x v="1"/>
    <x v="1"/>
    <x v="0"/>
    <x v="1"/>
    <x v="0"/>
    <x v="0"/>
    <x v="0"/>
    <x v="0"/>
    <x v="1"/>
    <x v="0"/>
    <x v="0"/>
    <s v="OFIMATICA"/>
    <s v="USO Y REPARACIÓN DE MAQUINARIAS, HERRAMIENTAS Y EQUIPOS"/>
    <m/>
    <m/>
    <m/>
    <m/>
    <s v="TIC"/>
    <s v="USO Y REPARACIÓN DE MAQUINARIAS, HERRAMIENTAS Y EQUIPOS"/>
    <m/>
    <m/>
    <m/>
    <m/>
    <n v="2.7037037037037002"/>
    <x v="1"/>
    <x v="1"/>
    <x v="1"/>
    <x v="0"/>
    <x v="0"/>
    <s v="Total"/>
  </r>
  <r>
    <n v="203159"/>
    <x v="0"/>
    <x v="1"/>
    <s v="Luque"/>
    <n v="42100"/>
    <s v="ACTIVIDADES DE CONSTRUCCION DE OBRAS VIALES"/>
    <s v="Industria"/>
    <s v="Construcción"/>
    <s v="Grandes (con 51 o más personas ocupadas)"/>
    <n v="9072024"/>
    <n v="9"/>
    <s v="Julio"/>
    <s v="Año Resultado Final"/>
    <n v="8"/>
    <n v="14"/>
    <n v="26072024"/>
    <n v="26"/>
    <s v="Julio"/>
    <s v="Año Resultado Final"/>
    <n v="1976"/>
    <n v="47"/>
    <x v="1"/>
    <s v="ACTIVIDADES DE CONSTRUCCIÓN DE OBRAS VIALES"/>
    <s v="Construcción de carreteras y vías férreas, puentes y túneles"/>
    <s v="Único"/>
    <x v="0"/>
    <m/>
    <m/>
    <n v="391"/>
    <n v="391"/>
    <n v="296"/>
    <n v="95"/>
    <n v="296"/>
    <n v="95"/>
    <n v="0"/>
    <n v="0"/>
    <n v="31"/>
    <n v="5"/>
    <n v="131"/>
    <n v="15"/>
    <n v="10"/>
    <n v="0"/>
    <n v="169"/>
    <n v="19"/>
    <n v="9"/>
    <n v="2"/>
    <n v="391"/>
    <n v="391"/>
    <n v="0"/>
    <n v="0"/>
    <n v="31"/>
    <n v="5"/>
    <n v="131"/>
    <n v="15"/>
    <n v="10"/>
    <n v="0"/>
    <n v="169"/>
    <n v="19"/>
    <n v="9"/>
    <n v="2"/>
    <n v="391"/>
    <x v="1"/>
    <s v="Decisión del directorio/propietarios de la empresa"/>
    <m/>
    <x v="0"/>
    <s v="Convenios con organizaciones privadas y/o ONG"/>
    <m/>
    <x v="0"/>
    <m/>
    <m/>
    <x v="0"/>
    <m/>
    <m/>
    <x v="1"/>
    <s v="Decisión del directorio/propietarios de la empresa"/>
    <m/>
    <x v="1"/>
    <m/>
    <n v="8342"/>
    <s v="OPERARIO DE RASTRILLERO"/>
    <s v="Sí"/>
    <s v="No"/>
    <s v="Sí"/>
    <n v="9112"/>
    <s v="LIMPIADORA DE MINERA (OBRAS)"/>
    <s v="Sí"/>
    <s v="No"/>
    <s v="Sí"/>
    <n v="4321"/>
    <s v="ENCARGADO DE TALLER (DEPOSITERO)"/>
    <s v="Sí"/>
    <s v="No"/>
    <m/>
    <m/>
    <m/>
    <m/>
    <m/>
    <m/>
    <m/>
    <m/>
    <m/>
    <m/>
    <m/>
    <m/>
    <m/>
    <m/>
    <m/>
    <m/>
    <m/>
    <m/>
    <m/>
    <m/>
    <m/>
    <m/>
    <m/>
    <m/>
    <m/>
    <m/>
    <m/>
    <m/>
    <m/>
    <m/>
    <m/>
    <m/>
    <m/>
    <m/>
    <m/>
    <x v="1"/>
    <x v="0"/>
    <x v="0"/>
    <x v="0"/>
    <x v="0"/>
    <x v="0"/>
    <x v="0"/>
    <x v="1"/>
    <x v="1"/>
    <x v="0"/>
    <x v="0"/>
    <x v="0"/>
    <x v="0"/>
    <m/>
    <m/>
    <m/>
    <s v="Redes sociales de la empresa (Facebook, Twitter, Instagram, etc)"/>
    <m/>
    <m/>
    <s v="Recomendaciones de trabajadores de la empresa u otros actores"/>
    <m/>
    <m/>
    <m/>
    <m/>
    <m/>
    <m/>
    <m/>
    <x v="0"/>
    <x v="0"/>
    <x v="0"/>
    <x v="1"/>
    <x v="0"/>
    <x v="1"/>
    <x v="0"/>
    <x v="0"/>
    <x v="1"/>
    <x v="2"/>
    <s v="Ninguna"/>
    <m/>
    <m/>
    <m/>
    <m/>
    <m/>
    <m/>
    <x v="1"/>
    <m/>
    <m/>
    <x v="1"/>
    <m/>
    <m/>
    <m/>
    <x v="1"/>
    <x v="1"/>
    <x v="1"/>
    <x v="1"/>
    <x v="1"/>
    <x v="1"/>
    <m/>
    <m/>
    <x v="2"/>
    <s v="Probable"/>
    <s v="Poco probable"/>
    <s v="Poco probable"/>
    <s v="Probable"/>
    <s v="Probable"/>
    <x v="0"/>
    <s v="marketing publicitaria (asistente)"/>
    <n v="3339"/>
    <n v="1"/>
    <n v="1"/>
    <n v="1"/>
    <n v="1"/>
    <n v="0"/>
    <s v="ingeniero civil"/>
    <n v="2142"/>
    <n v="2"/>
    <n v="2"/>
    <n v="2"/>
    <n v="2"/>
    <n v="2"/>
    <s v="encargada de proveer insumos"/>
    <n v="4321"/>
    <n v="1"/>
    <n v="1"/>
    <n v="1"/>
    <n v="0"/>
    <n v="0"/>
    <s v="OPERARIO EN GENERAL (SEÑALEROS, RASTRILLERO)"/>
    <n v="8342"/>
    <n v="5"/>
    <n v="5"/>
    <n v="5"/>
    <n v="5"/>
    <n v="5"/>
    <m/>
    <m/>
    <m/>
    <m/>
    <m/>
    <m/>
    <m/>
    <x v="0"/>
    <m/>
    <m/>
    <m/>
    <m/>
    <m/>
    <m/>
    <m/>
    <m/>
    <m/>
    <x v="0"/>
    <x v="0"/>
    <x v="0"/>
    <x v="0"/>
    <x v="0"/>
    <x v="0"/>
    <x v="0"/>
    <x v="0"/>
    <m/>
    <x v="0"/>
    <s v="CONTROL DE CALIDAD NORMAS ISO"/>
    <s v="Gestión de la producción y calidad"/>
    <s v="AUXILIAR DE AUDITORIA"/>
    <n v="4311"/>
    <s v="ACTUALIZACION DE LEYES LABORALES"/>
    <s v="Legislación laboral y seguridad social"/>
    <s v="AUXILIAR DE RECURSOS HUMANOS"/>
    <n v="4416"/>
    <s v="MANEJO DE MAQUINARIAS"/>
    <s v="Operación y mantenimiento de maquinarias de la construcción"/>
    <s v="TRACTORISTA"/>
    <n v="8342"/>
    <m/>
    <m/>
    <m/>
    <m/>
    <m/>
    <m/>
    <m/>
    <m/>
    <m/>
    <m/>
    <m/>
    <m/>
    <s v="Si"/>
    <s v="Si"/>
    <s v="No"/>
    <m/>
    <m/>
    <m/>
    <x v="1"/>
    <s v="Muy importante"/>
    <s v="Muy importante"/>
    <s v="Muy importante"/>
    <s v="Muy importante"/>
    <s v="Muy importante"/>
    <s v="Muy importante"/>
    <s v="Importante"/>
    <s v="Ninguna"/>
    <m/>
    <x v="0"/>
    <x v="1"/>
    <x v="0"/>
    <x v="0"/>
    <x v="0"/>
    <x v="0"/>
    <x v="0"/>
    <x v="0"/>
    <x v="0"/>
    <x v="0"/>
    <x v="0"/>
    <x v="0"/>
    <m/>
    <s v="Jefe / Encargado (no propietario)"/>
    <m/>
    <n v="8"/>
    <n v="41"/>
    <s v="Completo"/>
    <m/>
    <m/>
    <m/>
    <m/>
    <m/>
    <m/>
    <m/>
    <s v="51 y más personas ocupadas"/>
    <s v="51 y más personas ocupadas"/>
    <x v="1"/>
    <s v="Construcción"/>
    <x v="0"/>
    <x v="0"/>
    <x v="0"/>
    <x v="1"/>
    <x v="0"/>
    <x v="0"/>
    <x v="0"/>
    <x v="1"/>
    <x v="1"/>
    <x v="0"/>
    <x v="0"/>
    <x v="1"/>
    <x v="1"/>
    <x v="0"/>
    <x v="0"/>
    <x v="0"/>
    <x v="1"/>
    <x v="0"/>
    <x v="0"/>
    <x v="1"/>
    <x v="0"/>
    <x v="0"/>
    <x v="0"/>
    <x v="0"/>
    <x v="0"/>
    <x v="1"/>
    <x v="0"/>
    <s v="GESTIÓN DE CALIDAD"/>
    <s v="LEYES LABORALES, JUDICIALES, TRIBUTARIAS"/>
    <s v="CONSTRUCCIÓN"/>
    <m/>
    <m/>
    <m/>
    <s v="ADMINISTRACIÓN Y GESTIÓN"/>
    <s v="ADMINISTRACIÓN Y GESTIÓN"/>
    <s v="CONSTRUCCIÓN"/>
    <m/>
    <m/>
    <m/>
    <n v="1"/>
    <x v="1"/>
    <x v="1"/>
    <x v="1"/>
    <x v="0"/>
    <x v="0"/>
    <s v="Total"/>
  </r>
  <r>
    <n v="203263"/>
    <x v="0"/>
    <x v="1"/>
    <s v="Luque"/>
    <n v="45202"/>
    <s v="SERVICIOS DE REPARACION DE ELECTROMECANICA DE VEHICULOS"/>
    <s v="Comercio"/>
    <s v="Comercio"/>
    <s v="Micro (5 a 10 personas ocupadas)"/>
    <n v="18062024"/>
    <n v="18"/>
    <s v="Junio"/>
    <s v="Año Resultado Final"/>
    <n v="10"/>
    <n v="4"/>
    <n v="18062024"/>
    <n v="18"/>
    <s v="Junio"/>
    <s v="Año Resultado Final"/>
    <n v="1989"/>
    <n v="34"/>
    <x v="1"/>
    <s v="SERVICIOS DE  REPARACION ELECTROMECANICA DEL AUTOMOVIL"/>
    <s v="Mantenimiento y reparación eléctrica y electrónica de vehículos"/>
    <s v="Único"/>
    <x v="0"/>
    <m/>
    <m/>
    <n v="5"/>
    <n v="5"/>
    <n v="5"/>
    <n v="0"/>
    <n v="41.422018348623844"/>
    <n v="0"/>
    <n v="0"/>
    <n v="0"/>
    <n v="0"/>
    <n v="0"/>
    <n v="16.568807339449538"/>
    <n v="8.2844036697247692"/>
    <n v="16.568807339449538"/>
    <n v="0"/>
    <n v="0"/>
    <n v="0"/>
    <n v="0"/>
    <n v="0"/>
    <n v="41.422018348623844"/>
    <n v="5"/>
    <n v="0"/>
    <n v="0"/>
    <n v="0"/>
    <n v="0"/>
    <n v="2"/>
    <n v="1"/>
    <n v="2"/>
    <n v="0"/>
    <n v="0"/>
    <n v="0"/>
    <n v="0"/>
    <n v="0"/>
    <n v="5"/>
    <x v="0"/>
    <m/>
    <m/>
    <x v="1"/>
    <m/>
    <m/>
    <x v="0"/>
    <m/>
    <m/>
    <x v="0"/>
    <m/>
    <m/>
    <x v="0"/>
    <m/>
    <m/>
    <x v="0"/>
    <m/>
    <m/>
    <m/>
    <m/>
    <m/>
    <m/>
    <m/>
    <m/>
    <m/>
    <m/>
    <m/>
    <m/>
    <m/>
    <m/>
    <m/>
    <m/>
    <m/>
    <m/>
    <m/>
    <m/>
    <m/>
    <m/>
    <m/>
    <m/>
    <m/>
    <m/>
    <m/>
    <m/>
    <m/>
    <m/>
    <m/>
    <m/>
    <m/>
    <m/>
    <m/>
    <m/>
    <m/>
    <m/>
    <m/>
    <m/>
    <m/>
    <m/>
    <m/>
    <m/>
    <m/>
    <m/>
    <m/>
    <m/>
    <m/>
    <m/>
    <x v="0"/>
    <x v="0"/>
    <x v="0"/>
    <x v="0"/>
    <x v="0"/>
    <x v="1"/>
    <x v="0"/>
    <x v="0"/>
    <x v="0"/>
    <x v="0"/>
    <x v="0"/>
    <x v="1"/>
    <x v="0"/>
    <m/>
    <m/>
    <m/>
    <m/>
    <m/>
    <m/>
    <m/>
    <m/>
    <m/>
    <m/>
    <s v="Contactos personales del empleador"/>
    <m/>
    <m/>
    <m/>
    <x v="0"/>
    <x v="0"/>
    <x v="2"/>
    <x v="2"/>
    <x v="0"/>
    <x v="2"/>
    <x v="2"/>
    <x v="0"/>
    <x v="1"/>
    <x v="1"/>
    <s v="Ninguna"/>
    <m/>
    <m/>
    <m/>
    <m/>
    <m/>
    <m/>
    <x v="1"/>
    <s v="Transformación de competencia"/>
    <m/>
    <x v="1"/>
    <m/>
    <m/>
    <m/>
    <x v="1"/>
    <x v="1"/>
    <x v="0"/>
    <x v="1"/>
    <x v="1"/>
    <x v="1"/>
    <m/>
    <m/>
    <x v="2"/>
    <s v="Probable"/>
    <s v="Poco probable"/>
    <s v="Poco probable"/>
    <s v="Poco probable"/>
    <s v="Probable"/>
    <x v="2"/>
    <m/>
    <m/>
    <m/>
    <m/>
    <m/>
    <m/>
    <m/>
    <m/>
    <m/>
    <m/>
    <m/>
    <m/>
    <m/>
    <m/>
    <m/>
    <m/>
    <m/>
    <m/>
    <m/>
    <m/>
    <m/>
    <m/>
    <m/>
    <m/>
    <m/>
    <m/>
    <m/>
    <m/>
    <m/>
    <m/>
    <m/>
    <m/>
    <m/>
    <m/>
    <m/>
    <x v="0"/>
    <m/>
    <m/>
    <m/>
    <m/>
    <m/>
    <m/>
    <m/>
    <m/>
    <m/>
    <x v="0"/>
    <x v="0"/>
    <x v="0"/>
    <x v="0"/>
    <x v="1"/>
    <x v="1"/>
    <x v="0"/>
    <x v="0"/>
    <m/>
    <x v="0"/>
    <s v="INYECCION ELECTRONICA"/>
    <s v="Electrónica"/>
    <s v="AYUDANTE DE INYECCION ELECTRONICA"/>
    <n v="7412"/>
    <s v="ALTENADOR Y ARRANQUE"/>
    <s v="Mecánica del automóvil"/>
    <s v="AYUDANTE DE ELECTRICISTA DEL AUTOMOVIL"/>
    <n v="7412"/>
    <s v="CABLEADO DE AUTOMOVILES"/>
    <s v="Mecánica del automóvil"/>
    <s v="AYUDANTE DE ELECTRICISTA DEL AUTOMOVIL"/>
    <n v="7412"/>
    <m/>
    <m/>
    <m/>
    <m/>
    <m/>
    <m/>
    <m/>
    <m/>
    <m/>
    <m/>
    <m/>
    <m/>
    <s v="Si"/>
    <s v="Si"/>
    <s v="No"/>
    <m/>
    <m/>
    <m/>
    <x v="0"/>
    <s v="Importante"/>
    <s v="Importante"/>
    <s v="Importante"/>
    <s v="Importante"/>
    <s v="Importante"/>
    <s v="Muy importante"/>
    <s v="Muy importante"/>
    <s v="Ninguna"/>
    <m/>
    <x v="2"/>
    <x v="2"/>
    <x v="0"/>
    <x v="0"/>
    <x v="2"/>
    <x v="2"/>
    <x v="1"/>
    <x v="1"/>
    <x v="0"/>
    <x v="1"/>
    <x v="0"/>
    <x v="0"/>
    <m/>
    <s v="Dueño o propietario"/>
    <m/>
    <n v="21"/>
    <n v="10"/>
    <s v="Completo"/>
    <m/>
    <m/>
    <m/>
    <m/>
    <m/>
    <m/>
    <m/>
    <s v="5 a 10 personas ocupadas"/>
    <s v="5 a 10 personas ocupadas"/>
    <x v="2"/>
    <s v="Comercio"/>
    <x v="0"/>
    <x v="0"/>
    <x v="0"/>
    <x v="0"/>
    <x v="0"/>
    <x v="0"/>
    <x v="0"/>
    <x v="0"/>
    <x v="0"/>
    <x v="0"/>
    <x v="1"/>
    <x v="0"/>
    <x v="0"/>
    <x v="0"/>
    <x v="0"/>
    <x v="0"/>
    <x v="0"/>
    <x v="0"/>
    <x v="0"/>
    <x v="1"/>
    <x v="0"/>
    <x v="1"/>
    <x v="0"/>
    <x v="0"/>
    <x v="1"/>
    <x v="0"/>
    <x v="0"/>
    <s v="ELECTROMECANICA AUTOMOTRIZ"/>
    <s v="ELECTRICIDAD AUTOMOTRIZ"/>
    <s v="ELECTRICIDAD AUTOMOTRIZ"/>
    <m/>
    <m/>
    <m/>
    <s v="AUTOMOTORES"/>
    <s v="AUTOMOTORES"/>
    <s v="AUTOMOTORES"/>
    <m/>
    <m/>
    <m/>
    <n v="8.2844036697247692"/>
    <x v="0"/>
    <x v="0"/>
    <x v="0"/>
    <x v="0"/>
    <x v="0"/>
    <s v="Total"/>
  </r>
  <r>
    <n v="203324"/>
    <x v="0"/>
    <x v="1"/>
    <s v="Luque"/>
    <n v="41002"/>
    <s v="ACTIVIDADES DE CONSTRUCCION DE VIVIENDAS Y EDIFICIOS"/>
    <s v="Industria"/>
    <s v="Construcción"/>
    <s v="Micro (5 a 10 personas ocupadas)"/>
    <n v="18062024"/>
    <n v="18"/>
    <s v="Junio"/>
    <s v="Año Resultado Final"/>
    <n v="9"/>
    <n v="59"/>
    <n v="18062024"/>
    <n v="18"/>
    <s v="Junio"/>
    <s v="Año Resultado Final"/>
    <n v="1988"/>
    <n v="35"/>
    <x v="1"/>
    <s v="CONSTRUCCIÓN DE VIVIENDAS"/>
    <s v="Construcción de edificios"/>
    <s v="Único"/>
    <x v="0"/>
    <m/>
    <m/>
    <n v="5"/>
    <n v="5"/>
    <n v="5"/>
    <n v="0"/>
    <n v="23.968253968253951"/>
    <n v="0"/>
    <n v="0"/>
    <n v="0"/>
    <n v="0"/>
    <n v="0"/>
    <n v="0"/>
    <n v="9.5873015873015799"/>
    <n v="9.5873015873015799"/>
    <n v="0"/>
    <n v="0"/>
    <n v="0"/>
    <n v="4.7936507936507899"/>
    <n v="0"/>
    <n v="23.968253968253951"/>
    <n v="5"/>
    <n v="0"/>
    <n v="0"/>
    <n v="0"/>
    <n v="0"/>
    <n v="0"/>
    <n v="2"/>
    <n v="2"/>
    <n v="0"/>
    <n v="0"/>
    <n v="0"/>
    <n v="1"/>
    <n v="0"/>
    <n v="5"/>
    <x v="0"/>
    <m/>
    <m/>
    <x v="1"/>
    <m/>
    <m/>
    <x v="0"/>
    <m/>
    <m/>
    <x v="0"/>
    <m/>
    <m/>
    <x v="0"/>
    <m/>
    <m/>
    <x v="0"/>
    <m/>
    <m/>
    <m/>
    <m/>
    <m/>
    <m/>
    <m/>
    <m/>
    <m/>
    <m/>
    <m/>
    <m/>
    <m/>
    <m/>
    <m/>
    <m/>
    <m/>
    <m/>
    <m/>
    <m/>
    <m/>
    <m/>
    <m/>
    <m/>
    <m/>
    <m/>
    <m/>
    <m/>
    <m/>
    <m/>
    <m/>
    <m/>
    <m/>
    <m/>
    <m/>
    <m/>
    <m/>
    <m/>
    <m/>
    <m/>
    <m/>
    <m/>
    <m/>
    <m/>
    <m/>
    <m/>
    <m/>
    <m/>
    <m/>
    <m/>
    <x v="0"/>
    <x v="0"/>
    <x v="0"/>
    <x v="1"/>
    <x v="0"/>
    <x v="1"/>
    <x v="1"/>
    <x v="0"/>
    <x v="0"/>
    <x v="1"/>
    <x v="0"/>
    <x v="1"/>
    <x v="0"/>
    <m/>
    <m/>
    <m/>
    <m/>
    <m/>
    <m/>
    <s v="Recomendaciones de trabajadores de la empresa u otros actores"/>
    <m/>
    <m/>
    <s v="Avisos en las inmediaciones de la empresa"/>
    <s v="Contactos personales del empleador"/>
    <m/>
    <m/>
    <m/>
    <x v="0"/>
    <x v="0"/>
    <x v="2"/>
    <x v="2"/>
    <x v="0"/>
    <x v="2"/>
    <x v="2"/>
    <x v="0"/>
    <x v="1"/>
    <x v="1"/>
    <s v="Ninguna"/>
    <m/>
    <m/>
    <m/>
    <m/>
    <m/>
    <m/>
    <x v="1"/>
    <s v="Transformación de competencia"/>
    <m/>
    <x v="1"/>
    <m/>
    <m/>
    <m/>
    <x v="0"/>
    <x v="1"/>
    <x v="0"/>
    <x v="1"/>
    <x v="1"/>
    <x v="1"/>
    <m/>
    <m/>
    <x v="1"/>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Importante"/>
    <s v="Importante"/>
    <s v="Poco importante"/>
    <s v="Poco importante"/>
    <s v="Importante"/>
    <s v="Importante"/>
    <s v="Ninguna"/>
    <m/>
    <x v="0"/>
    <x v="1"/>
    <x v="0"/>
    <x v="0"/>
    <x v="2"/>
    <x v="0"/>
    <x v="1"/>
    <x v="1"/>
    <x v="1"/>
    <x v="1"/>
    <x v="1"/>
    <x v="0"/>
    <m/>
    <s v="Dueño o propietario"/>
    <m/>
    <n v="19"/>
    <n v="53"/>
    <s v="Completo"/>
    <m/>
    <m/>
    <m/>
    <m/>
    <m/>
    <m/>
    <s v="LAS PERSONAS YA TIENEN AÑOS DE EXPERIENCIA"/>
    <s v="5 a 10 personas ocupadas"/>
    <s v="5 a 10 personas ocupadas"/>
    <x v="1"/>
    <s v="Construcción"/>
    <x v="0"/>
    <x v="0"/>
    <x v="0"/>
    <x v="0"/>
    <x v="0"/>
    <x v="0"/>
    <x v="0"/>
    <x v="0"/>
    <x v="0"/>
    <x v="0"/>
    <x v="1"/>
    <x v="0"/>
    <x v="0"/>
    <x v="0"/>
    <x v="0"/>
    <x v="0"/>
    <x v="0"/>
    <x v="0"/>
    <x v="0"/>
    <x v="1"/>
    <x v="0"/>
    <x v="1"/>
    <x v="0"/>
    <x v="0"/>
    <x v="0"/>
    <x v="0"/>
    <x v="0"/>
    <m/>
    <m/>
    <m/>
    <m/>
    <m/>
    <m/>
    <m/>
    <m/>
    <m/>
    <m/>
    <m/>
    <m/>
    <n v="4.7936507936507899"/>
    <x v="0"/>
    <x v="0"/>
    <x v="0"/>
    <x v="1"/>
    <x v="2"/>
    <s v="Total"/>
  </r>
  <r>
    <n v="203878"/>
    <x v="0"/>
    <x v="1"/>
    <s v="Luque"/>
    <n v="36000"/>
    <s v="SERVICIOS DE SUMINISTRO DE AGUA POTABLE"/>
    <s v="Servicio"/>
    <s v="Suministro de agua"/>
    <s v="Micro (5 a 10 personas ocupadas)"/>
    <n v="19062024"/>
    <n v="19"/>
    <s v="Junio"/>
    <s v="Año Resultado Final"/>
    <n v="10"/>
    <n v="55"/>
    <n v="2072024"/>
    <n v="2"/>
    <s v="Julio"/>
    <s v="Año Resultado Final"/>
    <n v="1990"/>
    <n v="33"/>
    <x v="1"/>
    <s v="SERVICIO DE DISTRIBUCION DE AGUA POTABLE"/>
    <s v="Captación, tratamiento y suministro de agua"/>
    <s v="Único"/>
    <x v="0"/>
    <m/>
    <m/>
    <n v="7"/>
    <n v="7"/>
    <n v="6"/>
    <n v="1"/>
    <n v="20.367567567567541"/>
    <n v="3.3945945945945901"/>
    <n v="0"/>
    <n v="0"/>
    <n v="0"/>
    <n v="0"/>
    <n v="0"/>
    <n v="0"/>
    <n v="16.972972972972951"/>
    <n v="0"/>
    <n v="3.3945945945945901"/>
    <n v="3.3945945945945901"/>
    <n v="0"/>
    <n v="0"/>
    <n v="23.762162162162131"/>
    <n v="7"/>
    <n v="0"/>
    <n v="0"/>
    <n v="0"/>
    <n v="0"/>
    <n v="0"/>
    <n v="0"/>
    <n v="5"/>
    <n v="0"/>
    <n v="1"/>
    <n v="1"/>
    <n v="0"/>
    <n v="0"/>
    <n v="7"/>
    <x v="0"/>
    <m/>
    <m/>
    <x v="1"/>
    <m/>
    <m/>
    <x v="1"/>
    <s v="Decisión del directorio/propietarios de la empresa"/>
    <m/>
    <x v="0"/>
    <m/>
    <m/>
    <x v="0"/>
    <m/>
    <m/>
    <x v="0"/>
    <m/>
    <m/>
    <m/>
    <m/>
    <m/>
    <m/>
    <m/>
    <m/>
    <m/>
    <m/>
    <m/>
    <m/>
    <m/>
    <m/>
    <m/>
    <m/>
    <m/>
    <m/>
    <m/>
    <m/>
    <m/>
    <m/>
    <m/>
    <m/>
    <m/>
    <m/>
    <m/>
    <m/>
    <m/>
    <m/>
    <m/>
    <m/>
    <m/>
    <m/>
    <m/>
    <m/>
    <m/>
    <m/>
    <m/>
    <m/>
    <m/>
    <m/>
    <m/>
    <m/>
    <m/>
    <m/>
    <m/>
    <m/>
    <m/>
    <m/>
    <x v="0"/>
    <x v="0"/>
    <x v="0"/>
    <x v="0"/>
    <x v="0"/>
    <x v="0"/>
    <x v="0"/>
    <x v="1"/>
    <x v="1"/>
    <x v="0"/>
    <x v="0"/>
    <x v="1"/>
    <x v="0"/>
    <m/>
    <m/>
    <m/>
    <m/>
    <m/>
    <m/>
    <s v="Recomendaciones de trabajadores de la empresa u otros actores"/>
    <m/>
    <m/>
    <s v="Avisos en las inmediaciones de la empresa"/>
    <s v="Contactos personales del empleador"/>
    <m/>
    <m/>
    <m/>
    <x v="0"/>
    <x v="0"/>
    <x v="0"/>
    <x v="1"/>
    <x v="0"/>
    <x v="2"/>
    <x v="0"/>
    <x v="0"/>
    <x v="1"/>
    <x v="1"/>
    <s v="Ninguna"/>
    <m/>
    <m/>
    <m/>
    <m/>
    <m/>
    <m/>
    <x v="1"/>
    <m/>
    <m/>
    <x v="1"/>
    <m/>
    <m/>
    <m/>
    <x v="1"/>
    <x v="1"/>
    <x v="1"/>
    <x v="1"/>
    <x v="1"/>
    <x v="1"/>
    <m/>
    <m/>
    <x v="2"/>
    <s v="Poco probable"/>
    <s v="Poco probable"/>
    <s v="Poco probable"/>
    <s v="Probable"/>
    <s v="Probable"/>
    <x v="0"/>
    <s v="plomero"/>
    <n v="7126"/>
    <n v="1"/>
    <n v="1"/>
    <n v="1"/>
    <n v="1"/>
    <n v="1"/>
    <m/>
    <m/>
    <m/>
    <m/>
    <m/>
    <m/>
    <m/>
    <m/>
    <m/>
    <m/>
    <m/>
    <m/>
    <m/>
    <m/>
    <m/>
    <m/>
    <m/>
    <m/>
    <m/>
    <m/>
    <m/>
    <m/>
    <m/>
    <m/>
    <m/>
    <m/>
    <m/>
    <m/>
    <x v="0"/>
    <m/>
    <m/>
    <m/>
    <m/>
    <m/>
    <m/>
    <m/>
    <m/>
    <m/>
    <x v="0"/>
    <x v="0"/>
    <x v="0"/>
    <x v="0"/>
    <x v="1"/>
    <x v="1"/>
    <x v="0"/>
    <x v="0"/>
    <m/>
    <x v="0"/>
    <s v="PLOMERIA"/>
    <s v="Fontanería"/>
    <s v="PLOMERO"/>
    <n v="7126"/>
    <s v="ELECTRICISTA PARA REPARACION  Y MANTENIMIENTO DE MOTOBOMBAS"/>
    <s v="Electricidad"/>
    <s v="TECNICO ELECTRICISTA"/>
    <n v="3113"/>
    <m/>
    <m/>
    <m/>
    <m/>
    <m/>
    <m/>
    <m/>
    <m/>
    <m/>
    <m/>
    <m/>
    <m/>
    <m/>
    <m/>
    <m/>
    <m/>
    <s v="Si"/>
    <s v="No"/>
    <m/>
    <m/>
    <m/>
    <m/>
    <x v="0"/>
    <s v="Importante"/>
    <s v="Importante"/>
    <s v="Importante"/>
    <s v="Importante"/>
    <s v="Importante"/>
    <s v="Importante"/>
    <s v="Importante"/>
    <s v="Ninguna"/>
    <m/>
    <x v="0"/>
    <x v="1"/>
    <x v="0"/>
    <x v="0"/>
    <x v="0"/>
    <x v="0"/>
    <x v="1"/>
    <x v="1"/>
    <x v="0"/>
    <x v="0"/>
    <x v="0"/>
    <x v="0"/>
    <m/>
    <s v="Jefe / Encargado (no propietario)"/>
    <m/>
    <n v="18"/>
    <n v="42"/>
    <s v="Completo"/>
    <m/>
    <m/>
    <m/>
    <m/>
    <m/>
    <m/>
    <s v="EL DUEÑO PROPIETARIO SR ALBERTO RIVAS , AUTORIZO QUE SU0984223077 ENCARGADA , CAJERA RESPONDA LA ENTREVISTA .\nDEBIDO A QUE EL SR ,MANIFESTO QUE YA LE VISITARO EN SU LOCAL DE CALLE'I .&quot;AGUATERIA LA FAMILIA&quot; TELEFONO DE LA OFICINA DE SU AGUATERIA LA FAMILIA. 0984223077"/>
    <s v="5 a 10 personas ocupadas"/>
    <s v="5 a 10 personas ocupadas"/>
    <x v="0"/>
    <s v="Suministro de agua"/>
    <x v="0"/>
    <x v="0"/>
    <x v="0"/>
    <x v="0"/>
    <x v="0"/>
    <x v="0"/>
    <x v="0"/>
    <x v="0"/>
    <x v="0"/>
    <x v="0"/>
    <x v="1"/>
    <x v="0"/>
    <x v="0"/>
    <x v="0"/>
    <x v="0"/>
    <x v="1"/>
    <x v="0"/>
    <x v="0"/>
    <x v="0"/>
    <x v="1"/>
    <x v="1"/>
    <x v="1"/>
    <x v="0"/>
    <x v="0"/>
    <x v="1"/>
    <x v="0"/>
    <x v="0"/>
    <s v="CONSTRUCCIÓN"/>
    <s v="ELECTRICIDAD Y ELECTRONICA"/>
    <m/>
    <m/>
    <m/>
    <m/>
    <s v="CONSTRUCCIÓN"/>
    <s v="ELECTRICIDAD Y ELECTRONICA"/>
    <m/>
    <m/>
    <m/>
    <m/>
    <n v="3.3945945945945901"/>
    <x v="0"/>
    <x v="0"/>
    <x v="1"/>
    <x v="0"/>
    <x v="0"/>
    <s v="Total"/>
  </r>
  <r>
    <n v="203979"/>
    <x v="0"/>
    <x v="1"/>
    <s v="Luque"/>
    <n v="82920"/>
    <s v="ACTIVIDADES DE ENVASADORA DE PRODUCTOS VARIOS"/>
    <s v="Servicio"/>
    <s v="Servicios a las empresas"/>
    <s v="Pequeñas (11 a 30 personas ocupadas)"/>
    <n v="10072024"/>
    <n v="10"/>
    <s v="Julio"/>
    <s v="Año Resultado Final"/>
    <n v="15"/>
    <n v="13"/>
    <n v="30072024"/>
    <n v="30"/>
    <s v="Julio"/>
    <s v="Año Resultado Final"/>
    <n v="2018"/>
    <n v="5"/>
    <x v="3"/>
    <s v="EMBASADORA Y DISTRIBUIDORA DE ALIMENTOS NO PERECEDERO"/>
    <s v="Actividades de envase y empaque"/>
    <s v="Único"/>
    <x v="0"/>
    <m/>
    <m/>
    <n v="45"/>
    <n v="45"/>
    <n v="35"/>
    <n v="10"/>
    <n v="183.44827586206904"/>
    <n v="52.413793103448299"/>
    <n v="0"/>
    <n v="0"/>
    <n v="20.96551724137932"/>
    <n v="0"/>
    <n v="157.24137931034491"/>
    <n v="26.206896551724149"/>
    <n v="10.48275862068966"/>
    <n v="0"/>
    <n v="20.96551724137932"/>
    <n v="0"/>
    <n v="0"/>
    <n v="0"/>
    <n v="235.86206896551735"/>
    <n v="45"/>
    <n v="0"/>
    <n v="0"/>
    <n v="4"/>
    <n v="0"/>
    <n v="30"/>
    <n v="5"/>
    <n v="2"/>
    <n v="0"/>
    <n v="4"/>
    <n v="0"/>
    <n v="0"/>
    <n v="0"/>
    <n v="45"/>
    <x v="0"/>
    <m/>
    <m/>
    <x v="0"/>
    <s v="Decisión del directorio/propietarios de la empresa"/>
    <m/>
    <x v="1"/>
    <s v="Decisión del directorio/propietarios de la empresa"/>
    <m/>
    <x v="0"/>
    <m/>
    <m/>
    <x v="0"/>
    <m/>
    <m/>
    <x v="1"/>
    <m/>
    <n v="8332"/>
    <s v="REPARTIDOR EN CAMION DE MEDIANO PORTE"/>
    <s v="Sí"/>
    <s v="No"/>
    <s v="Sí"/>
    <n v="8322"/>
    <s v="CHOFER DE VEHÍCULOS LIVIANOS"/>
    <s v="Sí"/>
    <s v="No"/>
    <s v="Sí"/>
    <n v="3322"/>
    <s v="VENDEDOR EXTERNO"/>
    <s v="Sí"/>
    <s v="Sí"/>
    <m/>
    <m/>
    <m/>
    <m/>
    <m/>
    <m/>
    <m/>
    <m/>
    <m/>
    <m/>
    <m/>
    <m/>
    <m/>
    <m/>
    <m/>
    <m/>
    <s v="Candidatos sin capacitación o habilidades técnicas necesarios"/>
    <s v="Candidatos sin habilidades blandas o socioemocionales (proactividad, actitud de aprendizaje, compromiso, entre otros)"/>
    <m/>
    <m/>
    <m/>
    <m/>
    <m/>
    <m/>
    <m/>
    <m/>
    <s v="Reasignar / redefinir los puestos de trabajo existentes"/>
    <s v="Utilizar tecnología o maquinaria para sustituir el trabajo de la vacante"/>
    <m/>
    <m/>
    <m/>
    <s v="Aumentar los esfuerzos en el reclutamiento (más divulgación de la vacante, más bolsas de empleo)"/>
    <m/>
    <m/>
    <m/>
    <x v="0"/>
    <x v="0"/>
    <x v="0"/>
    <x v="1"/>
    <x v="0"/>
    <x v="0"/>
    <x v="0"/>
    <x v="1"/>
    <x v="1"/>
    <x v="0"/>
    <x v="0"/>
    <x v="0"/>
    <x v="0"/>
    <m/>
    <s v="Anuncio en un medio de prensa impreso"/>
    <m/>
    <m/>
    <m/>
    <m/>
    <s v="Recomendaciones de trabajadores de la empresa u otros actores"/>
    <m/>
    <m/>
    <s v="Avisos en las inmediaciones de la empresa"/>
    <s v="Contactos personales del empleador"/>
    <s v="Banco de currículos de la empresa"/>
    <m/>
    <m/>
    <x v="0"/>
    <x v="0"/>
    <x v="0"/>
    <x v="1"/>
    <x v="0"/>
    <x v="0"/>
    <x v="0"/>
    <x v="1"/>
    <x v="0"/>
    <x v="2"/>
    <s v="Ninguna"/>
    <m/>
    <m/>
    <m/>
    <m/>
    <m/>
    <m/>
    <x v="3"/>
    <m/>
    <s v="Transformación de competencia"/>
    <x v="0"/>
    <m/>
    <m/>
    <m/>
    <x v="0"/>
    <x v="0"/>
    <x v="0"/>
    <x v="0"/>
    <x v="0"/>
    <x v="0"/>
    <m/>
    <m/>
    <x v="3"/>
    <s v="Poco probable"/>
    <s v="Poco probable"/>
    <s v="Probable"/>
    <s v="Probable"/>
    <s v="Probable"/>
    <x v="2"/>
    <m/>
    <m/>
    <m/>
    <m/>
    <m/>
    <m/>
    <m/>
    <m/>
    <m/>
    <m/>
    <m/>
    <m/>
    <m/>
    <m/>
    <m/>
    <m/>
    <m/>
    <m/>
    <m/>
    <m/>
    <m/>
    <m/>
    <m/>
    <m/>
    <m/>
    <m/>
    <m/>
    <m/>
    <m/>
    <m/>
    <m/>
    <m/>
    <m/>
    <m/>
    <m/>
    <x v="0"/>
    <m/>
    <m/>
    <m/>
    <m/>
    <m/>
    <m/>
    <m/>
    <m/>
    <m/>
    <x v="0"/>
    <x v="0"/>
    <x v="0"/>
    <x v="0"/>
    <x v="1"/>
    <x v="1"/>
    <x v="0"/>
    <x v="0"/>
    <m/>
    <x v="0"/>
    <s v="MANTENIMIENTO DE MÁQUINAS"/>
    <s v="Operación y mantenimiento de maquinarias de industrias alimentarias"/>
    <s v="TECNICO EN MÁQUINA INDUSTRIALES"/>
    <n v="7233"/>
    <s v="SALUBRIDAD"/>
    <s v="Seguridad industrial y salud ocupacional"/>
    <s v="ENVASADOR"/>
    <n v="8183"/>
    <s v="MANTENIMIENTO EN ELECTRICIDAD"/>
    <s v="Electricidad"/>
    <s v="ENCARGADO DE MANTENIMIENTO(SERVICIOS GENERALES)"/>
    <n v="9622"/>
    <m/>
    <m/>
    <m/>
    <m/>
    <m/>
    <m/>
    <m/>
    <m/>
    <m/>
    <m/>
    <m/>
    <m/>
    <s v="Si"/>
    <s v="Si"/>
    <s v="No"/>
    <m/>
    <m/>
    <m/>
    <x v="0"/>
    <s v="Muy importante"/>
    <s v="Muy importante"/>
    <s v="Muy importante"/>
    <s v="Muy importante"/>
    <s v="Muy importante"/>
    <s v="Muy importante"/>
    <s v="Muy importante"/>
    <s v="Ninguna"/>
    <m/>
    <x v="1"/>
    <x v="2"/>
    <x v="0"/>
    <x v="0"/>
    <x v="0"/>
    <x v="0"/>
    <x v="0"/>
    <x v="0"/>
    <x v="0"/>
    <x v="0"/>
    <x v="0"/>
    <x v="0"/>
    <m/>
    <s v="Administrador/Contador"/>
    <m/>
    <n v="8"/>
    <n v="18"/>
    <s v="Completo"/>
    <m/>
    <m/>
    <m/>
    <m/>
    <m/>
    <m/>
    <s v="DESDES EL 2022 CAMBIO DE NOMBRE  COMERCIAL RAZÓN SOCIAL Y RUC"/>
    <s v="31 a 50 personas ocupadas"/>
    <s v="31 a 50 personas ocupadas"/>
    <x v="0"/>
    <s v="Servicios a las empresas"/>
    <x v="0"/>
    <x v="0"/>
    <x v="1"/>
    <x v="0"/>
    <x v="0"/>
    <x v="0"/>
    <x v="0"/>
    <x v="1"/>
    <x v="0"/>
    <x v="0"/>
    <x v="1"/>
    <x v="0"/>
    <x v="0"/>
    <x v="0"/>
    <x v="0"/>
    <x v="0"/>
    <x v="0"/>
    <x v="0"/>
    <x v="0"/>
    <x v="1"/>
    <x v="0"/>
    <x v="1"/>
    <x v="0"/>
    <x v="0"/>
    <x v="1"/>
    <x v="1"/>
    <x v="1"/>
    <s v="MECANICA Y METALES"/>
    <s v="SALUD Y SEGURIDAD OCUPACIONAL"/>
    <s v="ELECTRICIDAD Y ELECTRONICA"/>
    <m/>
    <m/>
    <m/>
    <s v="MECANICA Y METALES"/>
    <s v="SALUD Y SEGURIDAD OCUPACIONAL"/>
    <s v="ELECTRICIDAD Y ELECTRONICA"/>
    <m/>
    <m/>
    <m/>
    <n v="5.2413793103448301"/>
    <x v="1"/>
    <x v="2"/>
    <x v="0"/>
    <x v="0"/>
    <x v="0"/>
    <s v="Total"/>
  </r>
  <r>
    <n v="204039"/>
    <x v="0"/>
    <x v="1"/>
    <s v="Luque"/>
    <n v="47220"/>
    <s v="COMERCIO AL POR MENOR DE BEBIDAS"/>
    <s v="Comercio"/>
    <s v="Comercio"/>
    <s v="Micro (5 a 10 personas ocupadas)"/>
    <n v="28062024"/>
    <n v="28"/>
    <s v="Junio"/>
    <s v="Año Resultado Final"/>
    <n v="15"/>
    <n v="45"/>
    <n v="17072024"/>
    <n v="17"/>
    <s v="Julio"/>
    <s v="Año Resultado Final"/>
    <n v="2012"/>
    <n v="11"/>
    <x v="0"/>
    <s v="VENTAS DE BEBIDAS AL POR MENOR"/>
    <s v="Comercio al por menor de bebidas"/>
    <s v="Sucursal"/>
    <x v="1"/>
    <n v="3"/>
    <n v="3"/>
    <n v="8"/>
    <n v="8"/>
    <n v="8"/>
    <n v="0"/>
    <n v="66.275229357798153"/>
    <n v="0"/>
    <n v="0"/>
    <n v="0"/>
    <n v="0"/>
    <n v="0"/>
    <n v="49.706422018348619"/>
    <n v="0"/>
    <n v="0"/>
    <n v="0"/>
    <n v="8.2844036697247692"/>
    <n v="8.2844036697247692"/>
    <n v="0"/>
    <n v="0"/>
    <n v="66.275229357798153"/>
    <n v="8"/>
    <n v="0"/>
    <n v="0"/>
    <n v="0"/>
    <n v="0"/>
    <n v="6"/>
    <n v="0"/>
    <n v="0"/>
    <n v="0"/>
    <n v="1"/>
    <n v="1"/>
    <n v="0"/>
    <n v="0"/>
    <n v="8"/>
    <x v="1"/>
    <s v="Decisión del directorio/propietarios de la empresa"/>
    <m/>
    <x v="1"/>
    <m/>
    <m/>
    <x v="0"/>
    <m/>
    <m/>
    <x v="0"/>
    <m/>
    <m/>
    <x v="0"/>
    <m/>
    <m/>
    <x v="0"/>
    <m/>
    <m/>
    <m/>
    <m/>
    <m/>
    <m/>
    <m/>
    <m/>
    <m/>
    <m/>
    <m/>
    <m/>
    <m/>
    <m/>
    <m/>
    <m/>
    <m/>
    <m/>
    <m/>
    <m/>
    <m/>
    <m/>
    <m/>
    <m/>
    <m/>
    <m/>
    <m/>
    <m/>
    <m/>
    <m/>
    <m/>
    <m/>
    <m/>
    <m/>
    <m/>
    <m/>
    <m/>
    <m/>
    <m/>
    <m/>
    <m/>
    <m/>
    <m/>
    <m/>
    <m/>
    <m/>
    <m/>
    <m/>
    <m/>
    <m/>
    <x v="0"/>
    <x v="0"/>
    <x v="0"/>
    <x v="0"/>
    <x v="0"/>
    <x v="0"/>
    <x v="0"/>
    <x v="1"/>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robable"/>
    <s v="Probable"/>
    <x v="1"/>
    <m/>
    <m/>
    <m/>
    <m/>
    <m/>
    <m/>
    <m/>
    <m/>
    <m/>
    <m/>
    <m/>
    <m/>
    <m/>
    <m/>
    <m/>
    <m/>
    <m/>
    <m/>
    <m/>
    <m/>
    <m/>
    <m/>
    <m/>
    <m/>
    <m/>
    <m/>
    <m/>
    <m/>
    <m/>
    <m/>
    <m/>
    <m/>
    <m/>
    <m/>
    <m/>
    <x v="0"/>
    <m/>
    <m/>
    <m/>
    <m/>
    <m/>
    <m/>
    <m/>
    <m/>
    <m/>
    <x v="1"/>
    <x v="0"/>
    <x v="0"/>
    <x v="1"/>
    <x v="0"/>
    <x v="1"/>
    <x v="0"/>
    <x v="0"/>
    <m/>
    <x v="0"/>
    <s v="ATENCION AL CLIENTE"/>
    <s v="Técnicas de recepción y atención al cliente"/>
    <s v="CAJERO"/>
    <n v="5230"/>
    <s v="CURSO DE CHOFER PARA TRANSPORTE DE CARGA"/>
    <s v="Conducción de vehículos"/>
    <s v="CHOFER DE CAMION MEDIANO"/>
    <n v="8332"/>
    <s v="CURSO DE ADMINISTRACION (INVENTARIO Y AUDITORIA)"/>
    <s v="Operaciones auxiliares de servicios administrativos"/>
    <s v="ENCARGADO  ADMINISTRADOR GRAL"/>
    <n v="1420"/>
    <m/>
    <m/>
    <m/>
    <m/>
    <m/>
    <m/>
    <m/>
    <m/>
    <m/>
    <m/>
    <m/>
    <m/>
    <s v="Si"/>
    <s v="Si"/>
    <s v="No"/>
    <m/>
    <m/>
    <m/>
    <x v="0"/>
    <s v="Importante"/>
    <s v="Importante"/>
    <s v="Muy importante"/>
    <s v="Importante"/>
    <s v="Importante"/>
    <s v="Muy importante"/>
    <s v="Muy importante"/>
    <s v="Ninguna"/>
    <m/>
    <x v="2"/>
    <x v="2"/>
    <x v="0"/>
    <x v="1"/>
    <x v="2"/>
    <x v="0"/>
    <x v="0"/>
    <x v="1"/>
    <x v="0"/>
    <x v="1"/>
    <x v="0"/>
    <x v="0"/>
    <m/>
    <s v="Jefe / Encargado (no propietario)"/>
    <m/>
    <n v="7"/>
    <n v="58"/>
    <s v="Completo"/>
    <m/>
    <m/>
    <m/>
    <m/>
    <m/>
    <m/>
    <m/>
    <s v="5 a 10 personas ocupadas"/>
    <s v="5 a 10 personas ocupadas"/>
    <x v="2"/>
    <s v="Comercio"/>
    <x v="0"/>
    <x v="0"/>
    <x v="0"/>
    <x v="0"/>
    <x v="0"/>
    <x v="0"/>
    <x v="0"/>
    <x v="0"/>
    <x v="0"/>
    <x v="0"/>
    <x v="1"/>
    <x v="0"/>
    <x v="0"/>
    <x v="0"/>
    <x v="0"/>
    <x v="0"/>
    <x v="0"/>
    <x v="0"/>
    <x v="1"/>
    <x v="1"/>
    <x v="0"/>
    <x v="1"/>
    <x v="1"/>
    <x v="0"/>
    <x v="0"/>
    <x v="1"/>
    <x v="0"/>
    <s v="ATENCIÓN AL CLIENTE, RECEPCIÓN"/>
    <s v="CONDUCCIÓN DE VEHICULOS"/>
    <s v="CONTABILIDAD Y AUDITORIA"/>
    <m/>
    <m/>
    <m/>
    <s v="ADMINISTRACIÓN Y GESTIÓN"/>
    <s v="CONDUCCIÓN"/>
    <s v="ADMINISTRACIÓN Y GESTIÓN"/>
    <m/>
    <m/>
    <m/>
    <n v="8.2844036697247692"/>
    <x v="0"/>
    <x v="0"/>
    <x v="1"/>
    <x v="0"/>
    <x v="0"/>
    <s v="Total"/>
  </r>
  <r>
    <n v="204337"/>
    <x v="0"/>
    <x v="1"/>
    <s v="Luque"/>
    <n v="30910"/>
    <s v="FABRICACION DE MOTOCICLETAS"/>
    <s v="Industria"/>
    <s v="Manufactura"/>
    <s v="Grandes (con 51 o más personas ocupadas)"/>
    <n v="17062024"/>
    <n v="17"/>
    <s v="Junio"/>
    <s v="Año Resultado Final"/>
    <n v="9"/>
    <n v="35"/>
    <n v="26072024"/>
    <n v="26"/>
    <s v="Julio"/>
    <s v="Año Resultado Final"/>
    <n v="1945"/>
    <n v="78"/>
    <x v="1"/>
    <s v="ENSAMBLAJES DE MOTOS"/>
    <s v="Fabricación de motocicletas"/>
    <s v="Casa Matriz"/>
    <x v="1"/>
    <n v="82"/>
    <n v="26"/>
    <n v="1500"/>
    <n v="740"/>
    <n v="533"/>
    <n v="207"/>
    <n v="533"/>
    <n v="207"/>
    <n v="0"/>
    <n v="0"/>
    <n v="0"/>
    <n v="0"/>
    <n v="137"/>
    <n v="0"/>
    <n v="160"/>
    <n v="0"/>
    <n v="180"/>
    <n v="250"/>
    <n v="8"/>
    <n v="5"/>
    <n v="740"/>
    <n v="740"/>
    <n v="0"/>
    <n v="0"/>
    <n v="0"/>
    <n v="0"/>
    <n v="137"/>
    <n v="0"/>
    <n v="160"/>
    <n v="0"/>
    <n v="180"/>
    <n v="250"/>
    <n v="8"/>
    <n v="5"/>
    <n v="740"/>
    <x v="1"/>
    <s v="Decisión del directorio/propietarios de la empresa"/>
    <m/>
    <x v="0"/>
    <s v="Decisión del directorio/propietarios de la empresa"/>
    <m/>
    <x v="0"/>
    <m/>
    <m/>
    <x v="1"/>
    <s v="Decisión del directorio/propietarios de la empresa"/>
    <m/>
    <x v="0"/>
    <m/>
    <m/>
    <x v="1"/>
    <m/>
    <n v="2431"/>
    <s v="ASSESORES COMERCIALES"/>
    <s v="Sí"/>
    <s v="Sí"/>
    <s v="Sí"/>
    <n v="4214"/>
    <s v="GESTORES DE COBRANZA"/>
    <s v="Sí"/>
    <s v="Sí"/>
    <s v="Sí"/>
    <n v="8211"/>
    <s v="OPERADOR DE FABRICA JUNIOR"/>
    <s v="Sí"/>
    <s v="Sí"/>
    <m/>
    <m/>
    <m/>
    <s v="Candidatos con falt de experiencia laboral"/>
    <m/>
    <m/>
    <m/>
    <m/>
    <m/>
    <m/>
    <m/>
    <s v="Candidatos con falt de experiencia laboral"/>
    <m/>
    <s v="Falta de postulantes/candidatos"/>
    <m/>
    <m/>
    <m/>
    <s v="Candidatos sin habilidades blandas o socioemocionales (proactividad, actitud de aprendizaje, compromiso, entre otros)"/>
    <m/>
    <m/>
    <m/>
    <m/>
    <m/>
    <m/>
    <m/>
    <m/>
    <m/>
    <m/>
    <m/>
    <m/>
    <m/>
    <s v="Aumentar los esfuerzos en el reclutamiento (más divulgación de la vacante, más bolsas de empleo)"/>
    <m/>
    <m/>
    <m/>
    <x v="0"/>
    <x v="1"/>
    <x v="0"/>
    <x v="0"/>
    <x v="0"/>
    <x v="0"/>
    <x v="0"/>
    <x v="1"/>
    <x v="1"/>
    <x v="0"/>
    <x v="0"/>
    <x v="0"/>
    <x v="0"/>
    <m/>
    <m/>
    <s v="Plataforma web privada gratuita (Bolsas de trabajo) (excluyendo redes sociales)"/>
    <s v="Redes sociales de la empresa (Facebook, Twitter, Instagram, etc)"/>
    <m/>
    <s v="Redes de profesionales o egresados"/>
    <m/>
    <s v="Contratación de empresas de reclutamiento"/>
    <s v="Ferias de empleo"/>
    <m/>
    <m/>
    <s v="Banco de currículos de la empresa"/>
    <m/>
    <m/>
    <x v="0"/>
    <x v="0"/>
    <x v="0"/>
    <x v="1"/>
    <x v="0"/>
    <x v="1"/>
    <x v="0"/>
    <x v="2"/>
    <x v="2"/>
    <x v="0"/>
    <s v="Ninguna"/>
    <m/>
    <m/>
    <m/>
    <m/>
    <m/>
    <m/>
    <x v="1"/>
    <m/>
    <m/>
    <x v="1"/>
    <s v="Ambos"/>
    <m/>
    <m/>
    <x v="1"/>
    <x v="0"/>
    <x v="1"/>
    <x v="0"/>
    <x v="1"/>
    <x v="0"/>
    <m/>
    <m/>
    <x v="3"/>
    <s v="Probable"/>
    <s v="Poco probable"/>
    <s v="Poco probable"/>
    <s v="Probable"/>
    <s v="Probable"/>
    <x v="0"/>
    <s v="asesores comerciales"/>
    <n v="2431"/>
    <n v="10"/>
    <n v="10"/>
    <n v="10"/>
    <n v="10"/>
    <n v="10"/>
    <s v="gestores de cobranzas"/>
    <n v="4214"/>
    <n v="5"/>
    <n v="5"/>
    <n v="5"/>
    <n v="5"/>
    <n v="5"/>
    <s v="ENSAMBLADOR DE MOTOS"/>
    <n v="8211"/>
    <n v="10"/>
    <n v="10"/>
    <n v="10"/>
    <n v="10"/>
    <n v="10"/>
    <s v="ayudante de logistica"/>
    <n v="9333"/>
    <n v="3"/>
    <n v="3"/>
    <n v="3"/>
    <n v="3"/>
    <n v="3"/>
    <s v="CHOFER DE CAMION DE LOGISTICA"/>
    <n v="8332"/>
    <n v="3"/>
    <n v="3"/>
    <n v="3"/>
    <n v="3"/>
    <n v="3"/>
    <x v="0"/>
    <m/>
    <m/>
    <m/>
    <m/>
    <m/>
    <m/>
    <m/>
    <m/>
    <m/>
    <x v="0"/>
    <x v="0"/>
    <x v="0"/>
    <x v="0"/>
    <x v="1"/>
    <x v="1"/>
    <x v="0"/>
    <x v="0"/>
    <m/>
    <x v="0"/>
    <s v="GESTION DE VENTAS"/>
    <s v="Técnicas de ventas"/>
    <s v="ATENCION AL CLIENTE PARA SALON Y EXTERNO"/>
    <n v="5223"/>
    <s v="LEY DEL CONSUMIDOR"/>
    <s v="OTROS"/>
    <s v="COBRADOR"/>
    <n v="4214"/>
    <s v="CURSO DE ENSAMBLAJE DE MOTOS"/>
    <s v="Operación y mantenimiento de maquinarias industriales"/>
    <s v="EMSAMBLADOR DE MOTOS"/>
    <n v="8211"/>
    <m/>
    <m/>
    <m/>
    <m/>
    <m/>
    <m/>
    <m/>
    <m/>
    <m/>
    <m/>
    <m/>
    <m/>
    <s v="Si"/>
    <s v="Si"/>
    <s v="No"/>
    <m/>
    <m/>
    <m/>
    <x v="1"/>
    <s v="Muy importante"/>
    <s v="Importante"/>
    <s v="Importante"/>
    <s v="Muy importante"/>
    <s v="Muy importante"/>
    <s v="Importante"/>
    <s v="Importante"/>
    <s v="Ninguna"/>
    <m/>
    <x v="0"/>
    <x v="2"/>
    <x v="0"/>
    <x v="1"/>
    <x v="1"/>
    <x v="1"/>
    <x v="0"/>
    <x v="0"/>
    <x v="0"/>
    <x v="0"/>
    <x v="0"/>
    <x v="0"/>
    <m/>
    <s v="Gerente / Directivo"/>
    <m/>
    <n v="8"/>
    <n v="24"/>
    <s v="Completo"/>
    <m/>
    <m/>
    <m/>
    <m/>
    <m/>
    <m/>
    <m/>
    <s v="51 y más personas ocupadas"/>
    <s v="51 y más personas ocupadas"/>
    <x v="1"/>
    <s v="Manufactura"/>
    <x v="0"/>
    <x v="1"/>
    <x v="0"/>
    <x v="1"/>
    <x v="0"/>
    <x v="0"/>
    <x v="0"/>
    <x v="1"/>
    <x v="0"/>
    <x v="0"/>
    <x v="0"/>
    <x v="0"/>
    <x v="1"/>
    <x v="0"/>
    <x v="0"/>
    <x v="0"/>
    <x v="1"/>
    <x v="1"/>
    <x v="0"/>
    <x v="1"/>
    <x v="0"/>
    <x v="0"/>
    <x v="1"/>
    <x v="0"/>
    <x v="0"/>
    <x v="1"/>
    <x v="0"/>
    <s v="VENTA"/>
    <s v="NORMATIVAS Y REGULACIONES DEL MERCADO"/>
    <s v="OTROS"/>
    <m/>
    <m/>
    <m/>
    <s v="ADMINISTRACIÓN Y GESTIÓN"/>
    <s v="PROGRAMAS GUBERNAMENTALES"/>
    <s v="ATENCIÓN A MESAS"/>
    <m/>
    <m/>
    <m/>
    <n v="1"/>
    <x v="1"/>
    <x v="2"/>
    <x v="0"/>
    <x v="0"/>
    <x v="0"/>
    <s v="Total"/>
  </r>
  <r>
    <n v="204403"/>
    <x v="0"/>
    <x v="1"/>
    <s v="Luque"/>
    <n v="46302"/>
    <s v="VENTA AL POR MAYOR DE PRODUCTOS COMESTIBLES DE DESPENSA"/>
    <s v="Comercio"/>
    <s v="Comercio"/>
    <s v="Grandes (con 51 o más personas ocupadas)"/>
    <n v="17062024"/>
    <n v="17"/>
    <s v="Junio"/>
    <s v="Año Resultado Final"/>
    <n v="9"/>
    <n v="14"/>
    <n v="26072024"/>
    <n v="26"/>
    <s v="Julio"/>
    <s v="Año Resultado Final"/>
    <n v="1992"/>
    <n v="31"/>
    <x v="1"/>
    <s v="VENTA AL POR MAYOR DE PRODUCTOS COMESTIBLES DE DESPENSA"/>
    <s v="Comercio al por mayor de comestibles, excepto carnes"/>
    <s v="Único"/>
    <x v="0"/>
    <m/>
    <m/>
    <n v="87"/>
    <n v="87"/>
    <n v="46"/>
    <n v="41"/>
    <n v="208.4375"/>
    <n v="185.78125"/>
    <n v="0"/>
    <n v="0"/>
    <n v="0"/>
    <n v="0"/>
    <n v="290"/>
    <n v="0"/>
    <n v="0"/>
    <n v="0"/>
    <n v="45.3125"/>
    <n v="49.84375"/>
    <n v="9.0625"/>
    <n v="0"/>
    <n v="394.21875"/>
    <n v="87"/>
    <n v="0"/>
    <n v="0"/>
    <n v="0"/>
    <n v="0"/>
    <n v="64"/>
    <n v="0"/>
    <n v="0"/>
    <n v="0"/>
    <n v="10"/>
    <n v="11"/>
    <n v="2"/>
    <n v="0"/>
    <n v="87"/>
    <x v="0"/>
    <m/>
    <m/>
    <x v="1"/>
    <m/>
    <m/>
    <x v="0"/>
    <m/>
    <m/>
    <x v="0"/>
    <m/>
    <m/>
    <x v="0"/>
    <m/>
    <m/>
    <x v="1"/>
    <m/>
    <n v="9334"/>
    <s v="REPOSITOR DE SUPERMERCADO"/>
    <s v="Sí"/>
    <s v="Sí"/>
    <s v="Sí"/>
    <n v="8322"/>
    <s v="CHOFER DE VEHÍCULOS MEDIANO"/>
    <s v="Sí"/>
    <s v="No"/>
    <s v="Sí"/>
    <n v="2411"/>
    <s v="ANALISTA CONTABLE"/>
    <s v="No"/>
    <s v="Sí"/>
    <m/>
    <m/>
    <s v="Candidato sin licencias, certificados orequisitos legales requeridos para ejercer la ocupación"/>
    <m/>
    <s v="Candidatos que no aceptaron las condiciones laborales ofrecidas (ubicación, horario, remuneración)"/>
    <m/>
    <m/>
    <m/>
    <m/>
    <m/>
    <m/>
    <m/>
    <m/>
    <m/>
    <m/>
    <m/>
    <s v="Candidatos sin capacitación o habilidades técnicas necesarios"/>
    <m/>
    <m/>
    <m/>
    <s v="Candidatos que no aceptaron las condiciones laborales ofrecidas (ubicación, horario, remuneración)"/>
    <m/>
    <m/>
    <m/>
    <m/>
    <s v="Capacitar a los trabajadores actuales para que puedan cumplir funciones que estaban asignadas a esa vacante"/>
    <m/>
    <m/>
    <m/>
    <m/>
    <m/>
    <m/>
    <m/>
    <m/>
    <m/>
    <x v="0"/>
    <x v="1"/>
    <x v="0"/>
    <x v="0"/>
    <x v="0"/>
    <x v="0"/>
    <x v="0"/>
    <x v="1"/>
    <x v="1"/>
    <x v="0"/>
    <x v="0"/>
    <x v="0"/>
    <x v="0"/>
    <m/>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2"/>
    <x v="0"/>
    <x v="0"/>
    <s v="Ninguna"/>
    <m/>
    <m/>
    <m/>
    <m/>
    <m/>
    <m/>
    <x v="1"/>
    <m/>
    <m/>
    <x v="2"/>
    <s v="Transformación de competencia"/>
    <m/>
    <m/>
    <x v="0"/>
    <x v="0"/>
    <x v="1"/>
    <x v="1"/>
    <x v="1"/>
    <x v="1"/>
    <m/>
    <m/>
    <x v="1"/>
    <s v="Poco probable"/>
    <s v="Poco probable"/>
    <s v="Probable"/>
    <s v="Probable"/>
    <s v="Probable"/>
    <x v="0"/>
    <s v="Analista contable"/>
    <n v="2411"/>
    <n v="3"/>
    <n v="0"/>
    <n v="0"/>
    <n v="0"/>
    <n v="0"/>
    <s v="Analista de RRHH"/>
    <n v="2423"/>
    <n v="1"/>
    <n v="0"/>
    <n v="0"/>
    <n v="0"/>
    <n v="0"/>
    <s v="REPOSITOR de puntos de venta pdv"/>
    <n v="9334"/>
    <n v="2"/>
    <n v="2"/>
    <n v="2"/>
    <n v="2"/>
    <n v="2"/>
    <s v="VENDEDOR (LEVANTA PEDIDOS)"/>
    <n v="3322"/>
    <n v="1"/>
    <n v="0"/>
    <n v="0"/>
    <n v="0"/>
    <n v="0"/>
    <s v="chofer repartidor"/>
    <n v="8332"/>
    <n v="3"/>
    <n v="0"/>
    <n v="0"/>
    <n v="0"/>
    <n v="0"/>
    <x v="0"/>
    <m/>
    <m/>
    <m/>
    <m/>
    <m/>
    <m/>
    <m/>
    <m/>
    <m/>
    <x v="1"/>
    <x v="0"/>
    <x v="0"/>
    <x v="0"/>
    <x v="1"/>
    <x v="1"/>
    <x v="0"/>
    <x v="0"/>
    <m/>
    <x v="0"/>
    <s v="CURSO Y HABILITACION FORMAL DE LOS CHOFERES"/>
    <s v="Conducción de vehículos"/>
    <s v="CHOFERES REPARTIDORES"/>
    <n v="8332"/>
    <s v="CURSO Y HABILITACION DE MONTACARGUISTA"/>
    <s v="Operación y mantenimiento de maquinarias industriales"/>
    <s v="MONTACARGUISTA"/>
    <n v="8344"/>
    <s v="EXCEL"/>
    <s v="Microsoft Excel básico y avanzado"/>
    <s v="ANALISTA CONTABLE"/>
    <n v="2411"/>
    <s v="POWER BI"/>
    <s v="Microsoft Power BI"/>
    <s v="ANALISTA CONTABLE"/>
    <n v="2411"/>
    <s v="POWER BI"/>
    <s v="Microsoft Power BI"/>
    <s v="ANALISTA DE DATOS"/>
    <n v="2521"/>
    <s v="SAP REPORT"/>
    <s v="Inteligencia de negocios (Business intelligence)"/>
    <s v="JEFATURA DE CONTABILIDAD"/>
    <n v="2411"/>
    <s v="Si"/>
    <s v="Si"/>
    <s v="Si"/>
    <s v="Si"/>
    <s v="Si"/>
    <s v="No"/>
    <x v="1"/>
    <s v="Muy importante"/>
    <s v="Muy importante"/>
    <s v="Muy importante"/>
    <s v="Muy importante"/>
    <s v="Importante"/>
    <s v="Muy importante"/>
    <s v="Muy importante"/>
    <s v="Ninguna"/>
    <m/>
    <x v="2"/>
    <x v="2"/>
    <x v="0"/>
    <x v="0"/>
    <x v="0"/>
    <x v="0"/>
    <x v="1"/>
    <x v="1"/>
    <x v="0"/>
    <x v="0"/>
    <x v="0"/>
    <x v="0"/>
    <m/>
    <s v="Jefe / Encargado (no propietario)"/>
    <m/>
    <n v="8"/>
    <n v="51"/>
    <s v="Completo"/>
    <m/>
    <m/>
    <m/>
    <m/>
    <m/>
    <m/>
    <s v="LA SRA ROSSANA DIRECTORA GRAL DE VASCOL ASIGNO A LA JEFA DE RRHH QUE DESDE EL VIERNES ASUMIÓ DICHO CARGO LA REALIZARON CON LA JEFA DE CONTABILIDAD"/>
    <s v="51 y más personas ocupadas"/>
    <s v="51 y más personas ocupadas"/>
    <x v="2"/>
    <s v="Comercio"/>
    <x v="0"/>
    <x v="1"/>
    <x v="0"/>
    <x v="0"/>
    <x v="0"/>
    <x v="0"/>
    <x v="0"/>
    <x v="1"/>
    <x v="1"/>
    <x v="0"/>
    <x v="0"/>
    <x v="1"/>
    <x v="0"/>
    <x v="0"/>
    <x v="0"/>
    <x v="0"/>
    <x v="1"/>
    <x v="1"/>
    <x v="0"/>
    <x v="0"/>
    <x v="0"/>
    <x v="1"/>
    <x v="0"/>
    <x v="0"/>
    <x v="0"/>
    <x v="1"/>
    <x v="0"/>
    <s v="CONDUCCIÓN DE VEHICULOS"/>
    <s v="USO Y REPARACIÓN DE MAQUINARIAS, HERRAMIENTAS Y EQUIPOS"/>
    <s v="OFIMATICA"/>
    <s v="HERRAMIENTAS DE ANÁLISIS DE DATOS"/>
    <s v="HERRAMIENTAS DE ANÁLISIS DE DATOS"/>
    <s v="USO DE SISTEMAS Y SOFTWARE ESPECIALIZADOS"/>
    <s v="CONDUCCIÓN"/>
    <s v="USO Y REPARACIÓN DE MAQUINARIAS, HERRAMIENTAS Y EQUIPOS"/>
    <s v="TIC"/>
    <s v="TIC"/>
    <s v="TIC"/>
    <s v="TIC"/>
    <n v="4.53125"/>
    <x v="2"/>
    <x v="2"/>
    <x v="0"/>
    <x v="0"/>
    <x v="0"/>
    <s v="Total"/>
  </r>
  <r>
    <n v="204424"/>
    <x v="0"/>
    <x v="1"/>
    <s v="Luque"/>
    <n v="51100"/>
    <s v="SERVICIOS DE TRANSPORTE AEREO DE PASAJEROS"/>
    <s v="Servicio"/>
    <s v="Transporte"/>
    <s v="Pequeñas (11 a 30 personas ocupadas)"/>
    <n v="17072024"/>
    <n v="17"/>
    <s v="Julio"/>
    <s v="Año Resultado Final"/>
    <n v="14"/>
    <n v="42"/>
    <n v="19072024"/>
    <n v="19"/>
    <s v="Julio"/>
    <s v="Año Resultado Final"/>
    <n v="2007"/>
    <n v="16"/>
    <x v="0"/>
    <s v="SERVICIOS DE TRANSPORTE AÉREOS DE PASAJEROS"/>
    <s v="Transporte aéreo de pasajeros"/>
    <s v="Único"/>
    <x v="0"/>
    <m/>
    <m/>
    <n v="12"/>
    <n v="12"/>
    <n v="11"/>
    <n v="1"/>
    <n v="53.137096774193523"/>
    <n v="4.8306451612903203"/>
    <n v="0"/>
    <n v="0"/>
    <n v="0"/>
    <n v="0"/>
    <n v="0"/>
    <n v="0"/>
    <n v="0"/>
    <n v="0"/>
    <n v="28.983870967741922"/>
    <n v="14.491935483870961"/>
    <n v="14.491935483870961"/>
    <n v="0"/>
    <n v="57.967741935483843"/>
    <n v="12"/>
    <n v="0"/>
    <n v="0"/>
    <n v="0"/>
    <n v="0"/>
    <n v="0"/>
    <n v="0"/>
    <n v="0"/>
    <n v="0"/>
    <n v="6"/>
    <n v="3"/>
    <n v="3"/>
    <n v="0"/>
    <n v="12"/>
    <x v="0"/>
    <m/>
    <m/>
    <x v="1"/>
    <m/>
    <m/>
    <x v="0"/>
    <m/>
    <m/>
    <x v="0"/>
    <m/>
    <m/>
    <x v="0"/>
    <m/>
    <m/>
    <x v="0"/>
    <m/>
    <m/>
    <m/>
    <m/>
    <m/>
    <m/>
    <m/>
    <m/>
    <m/>
    <m/>
    <m/>
    <m/>
    <m/>
    <m/>
    <m/>
    <m/>
    <m/>
    <m/>
    <m/>
    <m/>
    <m/>
    <m/>
    <m/>
    <m/>
    <m/>
    <m/>
    <m/>
    <m/>
    <m/>
    <m/>
    <m/>
    <m/>
    <m/>
    <m/>
    <m/>
    <m/>
    <m/>
    <m/>
    <m/>
    <m/>
    <m/>
    <m/>
    <m/>
    <m/>
    <m/>
    <m/>
    <m/>
    <m/>
    <m/>
    <m/>
    <x v="1"/>
    <x v="0"/>
    <x v="1"/>
    <x v="0"/>
    <x v="1"/>
    <x v="0"/>
    <x v="0"/>
    <x v="1"/>
    <x v="1"/>
    <x v="0"/>
    <x v="0"/>
    <x v="0"/>
    <x v="0"/>
    <m/>
    <s v="Anuncio en un medio de prensa impreso"/>
    <m/>
    <s v="Redes sociales de la empresa (Facebook, Twitter, Instagram, etc)"/>
    <m/>
    <m/>
    <m/>
    <m/>
    <m/>
    <m/>
    <m/>
    <s v="Banco de currículos de la empresa"/>
    <m/>
    <m/>
    <x v="0"/>
    <x v="0"/>
    <x v="0"/>
    <x v="1"/>
    <x v="0"/>
    <x v="1"/>
    <x v="0"/>
    <x v="2"/>
    <x v="2"/>
    <x v="2"/>
    <s v="Ninguna"/>
    <m/>
    <m/>
    <m/>
    <m/>
    <m/>
    <m/>
    <x v="1"/>
    <m/>
    <m/>
    <x v="1"/>
    <m/>
    <m/>
    <m/>
    <x v="1"/>
    <x v="1"/>
    <x v="1"/>
    <x v="1"/>
    <x v="1"/>
    <x v="1"/>
    <m/>
    <m/>
    <x v="2"/>
    <s v="Poco probable"/>
    <s v="Poco probable"/>
    <s v="Poco probable"/>
    <s v="Probable"/>
    <s v="Probable"/>
    <x v="2"/>
    <m/>
    <m/>
    <m/>
    <m/>
    <m/>
    <m/>
    <m/>
    <m/>
    <m/>
    <m/>
    <m/>
    <m/>
    <m/>
    <m/>
    <m/>
    <m/>
    <m/>
    <m/>
    <m/>
    <m/>
    <m/>
    <m/>
    <m/>
    <m/>
    <m/>
    <m/>
    <m/>
    <m/>
    <m/>
    <m/>
    <m/>
    <m/>
    <m/>
    <m/>
    <m/>
    <x v="1"/>
    <m/>
    <m/>
    <m/>
    <m/>
    <m/>
    <m/>
    <m/>
    <s v="Otro"/>
    <s v="VIAJAN A  CAPACITARSE  EN BRASIL"/>
    <x v="1"/>
    <x v="1"/>
    <x v="1"/>
    <x v="1"/>
    <x v="0"/>
    <x v="0"/>
    <x v="0"/>
    <x v="0"/>
    <m/>
    <x v="2"/>
    <m/>
    <m/>
    <m/>
    <m/>
    <m/>
    <m/>
    <m/>
    <m/>
    <m/>
    <m/>
    <m/>
    <m/>
    <m/>
    <m/>
    <m/>
    <m/>
    <m/>
    <m/>
    <m/>
    <m/>
    <m/>
    <m/>
    <m/>
    <m/>
    <m/>
    <m/>
    <m/>
    <m/>
    <m/>
    <m/>
    <x v="2"/>
    <s v="Muy importante"/>
    <s v="Muy importante"/>
    <s v="Muy importante"/>
    <s v="Muy importante"/>
    <s v="Muy importante"/>
    <s v="Muy importante"/>
    <s v="Muy importante"/>
    <s v="Ninguna"/>
    <m/>
    <x v="2"/>
    <x v="2"/>
    <x v="0"/>
    <x v="2"/>
    <x v="2"/>
    <x v="2"/>
    <x v="1"/>
    <x v="1"/>
    <x v="1"/>
    <x v="1"/>
    <x v="1"/>
    <x v="0"/>
    <m/>
    <s v="Gerente / Directivo"/>
    <m/>
    <n v="9"/>
    <n v="28"/>
    <s v="Completo"/>
    <m/>
    <m/>
    <m/>
    <m/>
    <m/>
    <m/>
    <s v="LA EMPRESA ES UNA SUCURSAL EN PY. SE CAPACITAN ACTIVAMENTE PERO EN BRASIL."/>
    <s v="11 a 30 personas ocupadas"/>
    <s v="11 a 30 personas ocupadas"/>
    <x v="0"/>
    <s v="Transporte"/>
    <x v="0"/>
    <x v="0"/>
    <x v="0"/>
    <x v="0"/>
    <x v="0"/>
    <x v="0"/>
    <x v="0"/>
    <x v="0"/>
    <x v="0"/>
    <x v="0"/>
    <x v="1"/>
    <x v="0"/>
    <x v="0"/>
    <x v="0"/>
    <x v="0"/>
    <x v="0"/>
    <x v="0"/>
    <x v="0"/>
    <x v="0"/>
    <x v="1"/>
    <x v="0"/>
    <x v="1"/>
    <x v="0"/>
    <x v="0"/>
    <x v="0"/>
    <x v="0"/>
    <x v="0"/>
    <m/>
    <m/>
    <m/>
    <m/>
    <m/>
    <m/>
    <m/>
    <m/>
    <m/>
    <m/>
    <m/>
    <m/>
    <n v="4.8306451612903203"/>
    <x v="0"/>
    <x v="0"/>
    <x v="1"/>
    <x v="1"/>
    <x v="2"/>
    <s v="Total"/>
  </r>
  <r>
    <n v="204459"/>
    <x v="0"/>
    <x v="1"/>
    <s v="Luque"/>
    <n v="51200"/>
    <s v="SERVICIO DE TRANSPORTE DE CARGA AEREA"/>
    <s v="Servicio"/>
    <s v="Transporte"/>
    <s v="Pequeñas (11 a 30 personas ocupadas)"/>
    <n v="17062024"/>
    <n v="17"/>
    <s v="Junio"/>
    <s v="Año Resultado Final"/>
    <n v="14"/>
    <n v="46"/>
    <n v="17072024"/>
    <n v="17"/>
    <s v="Julio"/>
    <s v="Año Resultado Final"/>
    <n v="1997"/>
    <n v="26"/>
    <x v="2"/>
    <s v="SERVICIO DE ASISTENCIA DE CARGA AEREA PARA LA AEROLINA"/>
    <s v="Actividades auxiliares al transporte aéreo"/>
    <s v="Único"/>
    <x v="0"/>
    <m/>
    <m/>
    <n v="13"/>
    <n v="13"/>
    <n v="10"/>
    <n v="3"/>
    <n v="48.306451612903203"/>
    <n v="14.491935483870961"/>
    <n v="0"/>
    <n v="0"/>
    <n v="0"/>
    <n v="0"/>
    <n v="24.153225806451601"/>
    <n v="0"/>
    <n v="9.6612903225806406"/>
    <n v="0"/>
    <n v="9.6612903225806406"/>
    <n v="19.322580645161281"/>
    <n v="0"/>
    <n v="0"/>
    <n v="62.798387096774164"/>
    <n v="13"/>
    <n v="0"/>
    <n v="0"/>
    <n v="0"/>
    <n v="0"/>
    <n v="5"/>
    <n v="0"/>
    <n v="2"/>
    <n v="0"/>
    <n v="2"/>
    <n v="4"/>
    <n v="0"/>
    <n v="0"/>
    <n v="13"/>
    <x v="0"/>
    <m/>
    <m/>
    <x v="0"/>
    <s v="Decisión del directorio/propietarios de la empresa"/>
    <m/>
    <x v="0"/>
    <m/>
    <m/>
    <x v="0"/>
    <m/>
    <m/>
    <x v="0"/>
    <m/>
    <m/>
    <x v="1"/>
    <m/>
    <n v="9333"/>
    <s v="OPERADOR DE RAMPA DEL AEROPUERTO"/>
    <s v="Sí"/>
    <s v="Sí"/>
    <s v="Sí"/>
    <n v="4311"/>
    <s v="AUXILIAR DE ADMINISTRACION EN CONTABILIDAD"/>
    <s v="Sí"/>
    <s v="Sí"/>
    <s v="No"/>
    <m/>
    <m/>
    <m/>
    <m/>
    <s v="Candidatos sin capacitación o habilidades técnicas necesarios"/>
    <m/>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m/>
    <m/>
    <m/>
    <m/>
    <m/>
    <s v="Aumentar los esfuerzos en el reclutamiento (más divulgación de la vacante, más bolsas de empleo)"/>
    <m/>
    <m/>
    <m/>
    <x v="1"/>
    <x v="1"/>
    <x v="1"/>
    <x v="0"/>
    <x v="0"/>
    <x v="0"/>
    <x v="0"/>
    <x v="1"/>
    <x v="1"/>
    <x v="0"/>
    <x v="0"/>
    <x v="1"/>
    <x v="0"/>
    <m/>
    <m/>
    <m/>
    <m/>
    <m/>
    <m/>
    <s v="Recomendaciones de trabajadores de la empresa u otros actores"/>
    <s v="Contratación de empresas de reclutamiento"/>
    <m/>
    <m/>
    <s v="Contactos personales del empleador"/>
    <s v="Banco de currículos de la empresa"/>
    <m/>
    <m/>
    <x v="0"/>
    <x v="0"/>
    <x v="0"/>
    <x v="1"/>
    <x v="0"/>
    <x v="1"/>
    <x v="0"/>
    <x v="0"/>
    <x v="0"/>
    <x v="1"/>
    <s v="Ninguna"/>
    <m/>
    <m/>
    <m/>
    <m/>
    <m/>
    <m/>
    <x v="1"/>
    <m/>
    <m/>
    <x v="0"/>
    <m/>
    <m/>
    <m/>
    <x v="0"/>
    <x v="0"/>
    <x v="0"/>
    <x v="0"/>
    <x v="0"/>
    <x v="0"/>
    <m/>
    <m/>
    <x v="2"/>
    <s v="Poco probable"/>
    <s v="Poco probable"/>
    <s v="Poco probable"/>
    <s v="Poco probable"/>
    <s v="Muy probable"/>
    <x v="0"/>
    <s v="operadores de rampa"/>
    <n v="9333"/>
    <n v="3"/>
    <n v="0"/>
    <n v="0"/>
    <n v="0"/>
    <n v="0"/>
    <s v="ejecutivo comercial"/>
    <n v="2431"/>
    <n v="1"/>
    <n v="0"/>
    <n v="0"/>
    <n v="0"/>
    <n v="0"/>
    <m/>
    <m/>
    <m/>
    <m/>
    <m/>
    <m/>
    <m/>
    <m/>
    <m/>
    <m/>
    <m/>
    <m/>
    <m/>
    <m/>
    <m/>
    <m/>
    <m/>
    <m/>
    <m/>
    <m/>
    <m/>
    <x v="0"/>
    <m/>
    <m/>
    <m/>
    <m/>
    <m/>
    <m/>
    <m/>
    <m/>
    <m/>
    <x v="1"/>
    <x v="0"/>
    <x v="1"/>
    <x v="1"/>
    <x v="1"/>
    <x v="0"/>
    <x v="0"/>
    <x v="0"/>
    <m/>
    <x v="0"/>
    <s v="MANEJO DE APLICACIONES INFORMATICAS"/>
    <s v="Herramientas digitales para la gestión y productividad"/>
    <s v="ATENCION AL CLIENTE, CUSTOMER SERVICE"/>
    <n v="4222"/>
    <s v="OPERADOR DE RAMPA PARA AEROPUERTO"/>
    <s v="OTROS"/>
    <s v="OPERADOR DE RAMPA"/>
    <n v="9333"/>
    <m/>
    <m/>
    <m/>
    <m/>
    <m/>
    <m/>
    <m/>
    <m/>
    <m/>
    <m/>
    <m/>
    <m/>
    <m/>
    <m/>
    <m/>
    <m/>
    <s v="Si"/>
    <s v="No"/>
    <m/>
    <m/>
    <m/>
    <m/>
    <x v="1"/>
    <s v="Muy importante"/>
    <s v="Importante"/>
    <s v="Importante"/>
    <s v="Importante"/>
    <s v="Importante"/>
    <s v="Muy importante"/>
    <s v="Muy importante"/>
    <s v="Ninguna"/>
    <m/>
    <x v="2"/>
    <x v="1"/>
    <x v="0"/>
    <x v="0"/>
    <x v="0"/>
    <x v="0"/>
    <x v="1"/>
    <x v="1"/>
    <x v="1"/>
    <x v="1"/>
    <x v="1"/>
    <x v="0"/>
    <m/>
    <s v="Gerente / Directivo"/>
    <m/>
    <n v="7"/>
    <n v="39"/>
    <s v="Completo"/>
    <m/>
    <m/>
    <m/>
    <m/>
    <m/>
    <m/>
    <m/>
    <s v="11 a 30 personas ocupadas"/>
    <s v="11 a 30 personas ocupadas"/>
    <x v="0"/>
    <s v="Transporte"/>
    <x v="0"/>
    <x v="0"/>
    <x v="0"/>
    <x v="1"/>
    <x v="0"/>
    <x v="0"/>
    <x v="0"/>
    <x v="0"/>
    <x v="1"/>
    <x v="0"/>
    <x v="0"/>
    <x v="0"/>
    <x v="0"/>
    <x v="0"/>
    <x v="0"/>
    <x v="0"/>
    <x v="0"/>
    <x v="1"/>
    <x v="0"/>
    <x v="1"/>
    <x v="0"/>
    <x v="0"/>
    <x v="0"/>
    <x v="0"/>
    <x v="0"/>
    <x v="0"/>
    <x v="1"/>
    <s v="USO DE SISTEMAS Y SOFTWARE ESPECIALIZADOS"/>
    <s v="USO Y REPARACIÓN DE MAQUINARIAS, HERRAMIENTAS Y EQUIPOS"/>
    <m/>
    <m/>
    <m/>
    <m/>
    <s v="TIC"/>
    <s v="USO Y REPARACIÓN DE MAQUINARIAS, HERRAMIENTAS Y EQUIPOS"/>
    <m/>
    <m/>
    <m/>
    <m/>
    <n v="4.8306451612903203"/>
    <x v="1"/>
    <x v="2"/>
    <x v="0"/>
    <x v="0"/>
    <x v="0"/>
    <s v="Total"/>
  </r>
  <r>
    <n v="204474"/>
    <x v="0"/>
    <x v="1"/>
    <s v="Luque"/>
    <n v="64190"/>
    <s v="SERVICIOS DE AHORRO Y CREDITOS EN COOPERATIVAS"/>
    <s v="Servicio"/>
    <s v="Intermediación financiera"/>
    <s v="Grandes (con 51 o más personas ocupadas)"/>
    <n v="17072024"/>
    <n v="17"/>
    <s v="Julio"/>
    <s v="Año Resultado Final"/>
    <n v="14"/>
    <n v="46"/>
    <n v="31072024"/>
    <n v="31"/>
    <s v="Julio"/>
    <s v="Año Resultado Final"/>
    <n v="1977"/>
    <n v="46"/>
    <x v="1"/>
    <s v="TRANSPORTE DE PASAJEROS EN REMISES"/>
    <s v="Transporte en taxímetros y remises"/>
    <s v="Casa Matriz"/>
    <x v="1"/>
    <n v="2"/>
    <n v="2"/>
    <n v="5"/>
    <n v="5"/>
    <n v="4"/>
    <n v="1"/>
    <n v="13.57837837837836"/>
    <n v="3.3945945945945901"/>
    <n v="0"/>
    <n v="0"/>
    <n v="0"/>
    <n v="0"/>
    <n v="0"/>
    <n v="0"/>
    <n v="0"/>
    <n v="0"/>
    <n v="16.972972972972951"/>
    <n v="0"/>
    <n v="0"/>
    <n v="0"/>
    <n v="16.972972972972951"/>
    <n v="5"/>
    <n v="0"/>
    <n v="0"/>
    <n v="0"/>
    <n v="0"/>
    <n v="0"/>
    <n v="0"/>
    <n v="0"/>
    <n v="0"/>
    <n v="5"/>
    <n v="0"/>
    <n v="0"/>
    <n v="0"/>
    <n v="5"/>
    <x v="0"/>
    <m/>
    <m/>
    <x v="1"/>
    <m/>
    <m/>
    <x v="0"/>
    <m/>
    <m/>
    <x v="0"/>
    <m/>
    <m/>
    <x v="0"/>
    <m/>
    <m/>
    <x v="0"/>
    <m/>
    <m/>
    <m/>
    <m/>
    <m/>
    <m/>
    <m/>
    <m/>
    <m/>
    <m/>
    <m/>
    <m/>
    <m/>
    <m/>
    <m/>
    <m/>
    <m/>
    <m/>
    <m/>
    <m/>
    <m/>
    <m/>
    <m/>
    <m/>
    <m/>
    <m/>
    <m/>
    <m/>
    <m/>
    <m/>
    <m/>
    <m/>
    <m/>
    <m/>
    <m/>
    <m/>
    <m/>
    <m/>
    <m/>
    <m/>
    <m/>
    <m/>
    <m/>
    <m/>
    <m/>
    <m/>
    <m/>
    <m/>
    <m/>
    <m/>
    <x v="1"/>
    <x v="0"/>
    <x v="1"/>
    <x v="0"/>
    <x v="0"/>
    <x v="0"/>
    <x v="0"/>
    <x v="1"/>
    <x v="1"/>
    <x v="0"/>
    <x v="0"/>
    <x v="0"/>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robable"/>
    <s v="Probable"/>
    <s v="Muy probable"/>
    <x v="2"/>
    <m/>
    <m/>
    <m/>
    <m/>
    <m/>
    <m/>
    <m/>
    <m/>
    <m/>
    <m/>
    <m/>
    <m/>
    <m/>
    <m/>
    <m/>
    <m/>
    <m/>
    <m/>
    <m/>
    <m/>
    <m/>
    <m/>
    <m/>
    <m/>
    <m/>
    <m/>
    <m/>
    <m/>
    <m/>
    <m/>
    <m/>
    <m/>
    <m/>
    <m/>
    <m/>
    <x v="0"/>
    <m/>
    <m/>
    <m/>
    <m/>
    <m/>
    <m/>
    <m/>
    <m/>
    <m/>
    <x v="0"/>
    <x v="0"/>
    <x v="0"/>
    <x v="0"/>
    <x v="1"/>
    <x v="1"/>
    <x v="0"/>
    <x v="0"/>
    <m/>
    <x v="0"/>
    <s v="CONOCIMIENTO AVANZADA DE INFORMACIÓN EXCEL WORD"/>
    <s v="Operación básica de computadoras"/>
    <s v="SECRETARIA"/>
    <n v="4120"/>
    <m/>
    <m/>
    <m/>
    <m/>
    <m/>
    <m/>
    <m/>
    <m/>
    <m/>
    <m/>
    <m/>
    <m/>
    <m/>
    <m/>
    <m/>
    <m/>
    <m/>
    <m/>
    <m/>
    <m/>
    <s v="No"/>
    <m/>
    <m/>
    <m/>
    <m/>
    <m/>
    <x v="0"/>
    <s v="Muy importante"/>
    <s v="Muy importante"/>
    <s v="Muy importante"/>
    <s v="Muy importante"/>
    <s v="Muy importante"/>
    <s v="Muy importante"/>
    <s v="Muy importante"/>
    <s v="Ninguna"/>
    <m/>
    <x v="2"/>
    <x v="2"/>
    <x v="0"/>
    <x v="2"/>
    <x v="0"/>
    <x v="2"/>
    <x v="0"/>
    <x v="0"/>
    <x v="0"/>
    <x v="0"/>
    <x v="0"/>
    <x v="0"/>
    <m/>
    <s v="Gerente / Directivo"/>
    <m/>
    <n v="9"/>
    <n v="14"/>
    <s v="Completo"/>
    <m/>
    <m/>
    <m/>
    <m/>
    <m/>
    <m/>
    <m/>
    <s v="5 a 10 personas ocupadas"/>
    <s v="5 a 10 personas ocupadas"/>
    <x v="0"/>
    <s v="Transporte"/>
    <x v="0"/>
    <x v="0"/>
    <x v="0"/>
    <x v="0"/>
    <x v="0"/>
    <x v="0"/>
    <x v="0"/>
    <x v="0"/>
    <x v="0"/>
    <x v="0"/>
    <x v="1"/>
    <x v="0"/>
    <x v="0"/>
    <x v="0"/>
    <x v="0"/>
    <x v="0"/>
    <x v="0"/>
    <x v="0"/>
    <x v="0"/>
    <x v="1"/>
    <x v="0"/>
    <x v="0"/>
    <x v="0"/>
    <x v="0"/>
    <x v="0"/>
    <x v="0"/>
    <x v="0"/>
    <s v="OFIMATICA"/>
    <m/>
    <m/>
    <m/>
    <m/>
    <m/>
    <s v="TIC"/>
    <m/>
    <m/>
    <m/>
    <m/>
    <m/>
    <n v="3.3945945945945901"/>
    <x v="0"/>
    <x v="0"/>
    <x v="1"/>
    <x v="0"/>
    <x v="0"/>
    <s v="Total"/>
  </r>
  <r>
    <n v="204481"/>
    <x v="0"/>
    <x v="0"/>
    <s v="San Roque"/>
    <n v="53200"/>
    <s v="SERVICIOS DE CURRIER"/>
    <s v="Servicio"/>
    <s v="Transporte"/>
    <s v="Grandes (con 51 o más personas ocupadas)"/>
    <n v="11062024"/>
    <n v="11"/>
    <s v="Junio"/>
    <s v="Año Resultado Final"/>
    <n v="11"/>
    <n v="9"/>
    <n v="11062024"/>
    <n v="11"/>
    <s v="Junio"/>
    <s v="Año Resultado Final"/>
    <n v="1982"/>
    <n v="41"/>
    <x v="1"/>
    <s v="SERVICIOS DE COURIER"/>
    <s v="Servicios de mensajería"/>
    <s v="Casa Matriz"/>
    <x v="1"/>
    <n v="6"/>
    <n v="5"/>
    <n v="88"/>
    <n v="85"/>
    <n v="43"/>
    <n v="42"/>
    <n v="340.81481481481501"/>
    <n v="332.88888888888908"/>
    <n v="0"/>
    <n v="0"/>
    <n v="0"/>
    <n v="0"/>
    <n v="459.70370370370392"/>
    <n v="0"/>
    <n v="0"/>
    <n v="0"/>
    <n v="182.29629629629639"/>
    <n v="0"/>
    <n v="31.70370370370372"/>
    <n v="0"/>
    <n v="673.70370370370404"/>
    <n v="85"/>
    <n v="0"/>
    <n v="0"/>
    <n v="0"/>
    <n v="0"/>
    <n v="58"/>
    <n v="0"/>
    <n v="0"/>
    <n v="0"/>
    <n v="23"/>
    <n v="0"/>
    <n v="4"/>
    <n v="0"/>
    <n v="85"/>
    <x v="1"/>
    <s v="Convenios con organizaciones privadas y/o ONG"/>
    <m/>
    <x v="0"/>
    <s v="Decisión del directorio/propietarios de la empresa"/>
    <m/>
    <x v="0"/>
    <m/>
    <m/>
    <x v="0"/>
    <m/>
    <m/>
    <x v="0"/>
    <m/>
    <m/>
    <x v="1"/>
    <m/>
    <n v="2431"/>
    <s v="EJECUTIVO COMERCIAL"/>
    <s v="Sí"/>
    <s v="Sí"/>
    <s v="Sí"/>
    <n v="4412"/>
    <s v="CURRIER"/>
    <s v="Sí"/>
    <s v="Sí"/>
    <s v="Sí"/>
    <n v="4226"/>
    <s v="ATENCION AL CLIENTE"/>
    <s v="Sí"/>
    <s v="No"/>
    <s v="Candidatos sin capacitación o habilidades técnicas necesarios"/>
    <m/>
    <m/>
    <m/>
    <m/>
    <m/>
    <m/>
    <m/>
    <s v="Candidatos sin capacitación o habilidades técnicas necesarios"/>
    <m/>
    <s v="Candidato sin licencias, certificados orequisitos legales requeridos para ejercer la ocupación"/>
    <m/>
    <m/>
    <m/>
    <m/>
    <m/>
    <m/>
    <m/>
    <m/>
    <m/>
    <m/>
    <m/>
    <m/>
    <m/>
    <m/>
    <s v="Capacitar a los trabajadores actuales para que puedan cumplir funciones que estaban asignadas a esa vacante"/>
    <m/>
    <m/>
    <m/>
    <m/>
    <m/>
    <s v="Aumentar los esfuerzos en el reclutamiento (más divulgación de la vacante, más bolsas de empleo)"/>
    <m/>
    <m/>
    <m/>
    <x v="1"/>
    <x v="1"/>
    <x v="1"/>
    <x v="0"/>
    <x v="0"/>
    <x v="0"/>
    <x v="0"/>
    <x v="1"/>
    <x v="0"/>
    <x v="0"/>
    <x v="0"/>
    <x v="1"/>
    <x v="0"/>
    <m/>
    <m/>
    <m/>
    <m/>
    <m/>
    <s v="Redes de profesionales o egresados"/>
    <s v="Recomendaciones de trabajadores de la empresa u otros actores"/>
    <s v="Contratación de empresas de reclutamiento"/>
    <m/>
    <m/>
    <m/>
    <s v="Banco de currículos de la empresa"/>
    <m/>
    <m/>
    <x v="0"/>
    <x v="0"/>
    <x v="0"/>
    <x v="1"/>
    <x v="0"/>
    <x v="1"/>
    <x v="0"/>
    <x v="0"/>
    <x v="0"/>
    <x v="2"/>
    <s v="Ninguna"/>
    <m/>
    <m/>
    <m/>
    <m/>
    <m/>
    <m/>
    <x v="1"/>
    <m/>
    <m/>
    <x v="2"/>
    <m/>
    <m/>
    <m/>
    <x v="0"/>
    <x v="0"/>
    <x v="1"/>
    <x v="0"/>
    <x v="0"/>
    <x v="0"/>
    <m/>
    <m/>
    <x v="2"/>
    <s v="Probable"/>
    <s v="Poco probable"/>
    <s v="Poco probable"/>
    <s v="Probable"/>
    <s v="Probable"/>
    <x v="0"/>
    <s v="Agentes de aeropuertos"/>
    <n v="4412"/>
    <n v="2"/>
    <n v="2"/>
    <n v="2"/>
    <n v="2"/>
    <n v="2"/>
    <s v="Atencion al cliente"/>
    <n v="4226"/>
    <n v="2"/>
    <n v="2"/>
    <n v="2"/>
    <n v="2"/>
    <n v="2"/>
    <s v="Ejecutivo Comercial"/>
    <n v="2431"/>
    <n v="1"/>
    <n v="0"/>
    <n v="1"/>
    <n v="0"/>
    <n v="0"/>
    <m/>
    <m/>
    <m/>
    <m/>
    <m/>
    <m/>
    <m/>
    <m/>
    <m/>
    <m/>
    <m/>
    <m/>
    <m/>
    <m/>
    <x v="0"/>
    <m/>
    <m/>
    <m/>
    <m/>
    <m/>
    <m/>
    <m/>
    <m/>
    <m/>
    <x v="1"/>
    <x v="0"/>
    <x v="0"/>
    <x v="0"/>
    <x v="1"/>
    <x v="1"/>
    <x v="0"/>
    <x v="0"/>
    <m/>
    <x v="0"/>
    <s v="CURRIER"/>
    <s v="OTROS"/>
    <s v="CURRIER"/>
    <n v="4412"/>
    <s v="ATENCION AL CLIENTE"/>
    <s v="Técnicas de recepción y atención al cliente"/>
    <s v="ATENCION AL CLIENTE"/>
    <n v="4226"/>
    <m/>
    <m/>
    <m/>
    <m/>
    <m/>
    <m/>
    <m/>
    <m/>
    <m/>
    <m/>
    <m/>
    <m/>
    <m/>
    <m/>
    <m/>
    <m/>
    <s v="Si"/>
    <s v="No"/>
    <m/>
    <m/>
    <m/>
    <m/>
    <x v="1"/>
    <s v="Muy importante"/>
    <s v="Muy importante"/>
    <s v="Muy importante"/>
    <s v="Muy importante"/>
    <s v="Muy importante"/>
    <s v="Muy importante"/>
    <s v="Muy importante"/>
    <s v="Ninguna"/>
    <m/>
    <x v="2"/>
    <x v="1"/>
    <x v="0"/>
    <x v="0"/>
    <x v="0"/>
    <x v="0"/>
    <x v="1"/>
    <x v="1"/>
    <x v="0"/>
    <x v="1"/>
    <x v="0"/>
    <x v="0"/>
    <m/>
    <s v="Jefe / Encargado (no propietario)"/>
    <m/>
    <n v="12"/>
    <n v="58"/>
    <s v="Completo"/>
    <m/>
    <m/>
    <m/>
    <m/>
    <m/>
    <m/>
    <m/>
    <s v="51 y más personas ocupadas"/>
    <s v="51 y más personas ocupadas"/>
    <x v="0"/>
    <s v="Transporte"/>
    <x v="0"/>
    <x v="1"/>
    <x v="0"/>
    <x v="1"/>
    <x v="0"/>
    <x v="0"/>
    <x v="0"/>
    <x v="0"/>
    <x v="0"/>
    <x v="0"/>
    <x v="0"/>
    <x v="0"/>
    <x v="1"/>
    <x v="0"/>
    <x v="0"/>
    <x v="0"/>
    <x v="0"/>
    <x v="0"/>
    <x v="0"/>
    <x v="1"/>
    <x v="0"/>
    <x v="0"/>
    <x v="0"/>
    <x v="0"/>
    <x v="0"/>
    <x v="0"/>
    <x v="0"/>
    <s v="TRANSPORTE Y LOGISTICA"/>
    <s v="ATENCIÓN AL CLIENTE, RECEPCIÓN"/>
    <m/>
    <m/>
    <m/>
    <m/>
    <s v="TRANSPORTE Y LOGISTICA"/>
    <s v="ADMINISTRACIÓN Y GESTIÓN"/>
    <m/>
    <m/>
    <m/>
    <m/>
    <n v="7.92592592592593"/>
    <x v="1"/>
    <x v="2"/>
    <x v="0"/>
    <x v="0"/>
    <x v="0"/>
    <s v="Total"/>
  </r>
  <r>
    <n v="204495"/>
    <x v="0"/>
    <x v="1"/>
    <s v="Luque"/>
    <n v="51100"/>
    <s v="SERVICIO DE TRANSPORTE AEREO DE PASAJEROS.-"/>
    <s v="Servicio"/>
    <s v="Transporte"/>
    <s v="Micro (5 a 10 personas ocupadas)"/>
    <n v="9072024"/>
    <n v="9"/>
    <s v="Julio"/>
    <s v="Año Resultado Final"/>
    <n v="10"/>
    <n v="42"/>
    <n v="30072024"/>
    <n v="30"/>
    <s v="Julio"/>
    <s v="Año Resultado Final"/>
    <n v="1996"/>
    <n v="27"/>
    <x v="2"/>
    <s v="SERVICIOS DE HANGAR"/>
    <s v="Actividades auxiliares al transporte aéreo"/>
    <s v="Único"/>
    <x v="0"/>
    <m/>
    <m/>
    <n v="7"/>
    <n v="7"/>
    <n v="6"/>
    <n v="1"/>
    <n v="20.367567567567541"/>
    <n v="3.3945945945945901"/>
    <n v="0"/>
    <n v="0"/>
    <n v="0"/>
    <n v="0"/>
    <n v="16.972972972972951"/>
    <n v="0"/>
    <n v="0"/>
    <n v="0"/>
    <n v="6.7891891891891802"/>
    <n v="0"/>
    <n v="0"/>
    <n v="0"/>
    <n v="23.762162162162131"/>
    <n v="7"/>
    <n v="0"/>
    <n v="0"/>
    <n v="0"/>
    <n v="0"/>
    <n v="5"/>
    <n v="0"/>
    <n v="0"/>
    <n v="0"/>
    <n v="2"/>
    <n v="0"/>
    <n v="0"/>
    <n v="0"/>
    <n v="7"/>
    <x v="0"/>
    <m/>
    <m/>
    <x v="0"/>
    <s v="Decisión del directorio/propietarios de la empresa"/>
    <m/>
    <x v="0"/>
    <m/>
    <m/>
    <x v="0"/>
    <m/>
    <m/>
    <x v="0"/>
    <m/>
    <m/>
    <x v="0"/>
    <m/>
    <m/>
    <m/>
    <m/>
    <m/>
    <m/>
    <m/>
    <m/>
    <m/>
    <m/>
    <m/>
    <m/>
    <m/>
    <m/>
    <m/>
    <m/>
    <m/>
    <m/>
    <m/>
    <m/>
    <m/>
    <m/>
    <m/>
    <m/>
    <m/>
    <m/>
    <m/>
    <m/>
    <m/>
    <m/>
    <m/>
    <m/>
    <m/>
    <m/>
    <m/>
    <m/>
    <m/>
    <m/>
    <m/>
    <m/>
    <m/>
    <m/>
    <m/>
    <m/>
    <m/>
    <m/>
    <m/>
    <m/>
    <m/>
    <m/>
    <x v="0"/>
    <x v="0"/>
    <x v="0"/>
    <x v="0"/>
    <x v="0"/>
    <x v="0"/>
    <x v="0"/>
    <x v="0"/>
    <x v="0"/>
    <x v="0"/>
    <x v="1"/>
    <x v="1"/>
    <x v="0"/>
    <m/>
    <m/>
    <m/>
    <m/>
    <m/>
    <m/>
    <s v="Recomendaciones de trabajadores de la empresa u otros actores"/>
    <m/>
    <m/>
    <m/>
    <s v="Contactos personales del empleador"/>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1"/>
    <x v="0"/>
    <x v="1"/>
    <x v="1"/>
    <x v="0"/>
    <x v="1"/>
    <x v="0"/>
    <x v="0"/>
    <m/>
    <x v="1"/>
    <m/>
    <m/>
    <m/>
    <m/>
    <m/>
    <m/>
    <m/>
    <m/>
    <m/>
    <m/>
    <m/>
    <m/>
    <m/>
    <m/>
    <m/>
    <m/>
    <m/>
    <m/>
    <m/>
    <m/>
    <m/>
    <m/>
    <m/>
    <m/>
    <m/>
    <m/>
    <m/>
    <m/>
    <m/>
    <m/>
    <x v="0"/>
    <s v="Importante"/>
    <s v="Importante"/>
    <s v="Importante"/>
    <s v="Importante"/>
    <s v="Importante"/>
    <s v="Importante"/>
    <s v="Importante"/>
    <s v="Ninguna"/>
    <m/>
    <x v="2"/>
    <x v="2"/>
    <x v="0"/>
    <x v="0"/>
    <x v="0"/>
    <x v="0"/>
    <x v="1"/>
    <x v="1"/>
    <x v="1"/>
    <x v="1"/>
    <x v="1"/>
    <x v="0"/>
    <m/>
    <s v="Administrador/Contador"/>
    <m/>
    <n v="8"/>
    <n v="14"/>
    <s v="Completo"/>
    <m/>
    <m/>
    <m/>
    <m/>
    <m/>
    <m/>
    <m/>
    <s v="5 a 10 personas ocupadas"/>
    <s v="5 a 10 personas ocupadas"/>
    <x v="0"/>
    <s v="Transporte"/>
    <x v="0"/>
    <x v="0"/>
    <x v="0"/>
    <x v="0"/>
    <x v="0"/>
    <x v="0"/>
    <x v="0"/>
    <x v="0"/>
    <x v="0"/>
    <x v="0"/>
    <x v="1"/>
    <x v="0"/>
    <x v="0"/>
    <x v="0"/>
    <x v="0"/>
    <x v="0"/>
    <x v="0"/>
    <x v="0"/>
    <x v="0"/>
    <x v="1"/>
    <x v="0"/>
    <x v="1"/>
    <x v="0"/>
    <x v="0"/>
    <x v="0"/>
    <x v="0"/>
    <x v="0"/>
    <m/>
    <m/>
    <m/>
    <m/>
    <m/>
    <m/>
    <m/>
    <m/>
    <m/>
    <m/>
    <m/>
    <m/>
    <n v="3.3945945945945901"/>
    <x v="0"/>
    <x v="0"/>
    <x v="1"/>
    <x v="0"/>
    <x v="1"/>
    <s v="Total"/>
  </r>
  <r>
    <n v="204501"/>
    <x v="0"/>
    <x v="1"/>
    <s v="Luque"/>
    <n v="51200"/>
    <s v="TRANSPORTE AEREO DECARGA"/>
    <s v="Servicio"/>
    <s v="Transporte"/>
    <s v="Pequeñas (11 a 30 personas ocupadas)"/>
    <n v="7072024"/>
    <n v="7"/>
    <s v="Julio"/>
    <s v="Año Resultado Final"/>
    <n v="16"/>
    <n v="27"/>
    <n v="26072024"/>
    <n v="26"/>
    <s v="Julio"/>
    <s v="Año Resultado Final"/>
    <n v="1999"/>
    <n v="24"/>
    <x v="2"/>
    <s v="SERVICIO DE TRANSPORTE AEREO DE PASAJEROS"/>
    <n v="51110"/>
    <s v="Único"/>
    <x v="0"/>
    <m/>
    <m/>
    <n v="12"/>
    <n v="12"/>
    <n v="8"/>
    <n v="4"/>
    <n v="38.645161290322562"/>
    <n v="19.322580645161281"/>
    <n v="0"/>
    <n v="0"/>
    <n v="0"/>
    <n v="0"/>
    <n v="19.322580645161281"/>
    <n v="0"/>
    <n v="9.6612903225806406"/>
    <n v="0"/>
    <n v="19.322580645161281"/>
    <n v="4.8306451612903203"/>
    <n v="4.8306451612903203"/>
    <n v="0"/>
    <n v="57.967741935483843"/>
    <n v="12"/>
    <n v="0"/>
    <n v="0"/>
    <n v="0"/>
    <n v="0"/>
    <n v="4"/>
    <n v="0"/>
    <n v="2"/>
    <n v="0"/>
    <n v="4"/>
    <n v="1"/>
    <n v="1"/>
    <n v="0"/>
    <n v="12"/>
    <x v="0"/>
    <m/>
    <m/>
    <x v="0"/>
    <s v="Decisión del directorio/propietarios de la empresa"/>
    <m/>
    <x v="0"/>
    <m/>
    <m/>
    <x v="0"/>
    <m/>
    <m/>
    <x v="0"/>
    <m/>
    <m/>
    <x v="0"/>
    <m/>
    <m/>
    <m/>
    <m/>
    <m/>
    <m/>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2"/>
    <x v="0"/>
    <x v="1"/>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2"/>
    <x v="0"/>
    <x v="0"/>
    <x v="2"/>
    <x v="0"/>
    <x v="1"/>
    <x v="1"/>
    <x v="0"/>
    <x v="1"/>
    <x v="0"/>
    <x v="0"/>
    <m/>
    <s v="Dueño o propietario"/>
    <m/>
    <n v="8"/>
    <n v="50"/>
    <s v="Completo"/>
    <m/>
    <m/>
    <m/>
    <m/>
    <m/>
    <m/>
    <m/>
    <s v="11 a 30 personas ocupadas"/>
    <s v="11 a 30 personas ocupadas"/>
    <x v="0"/>
    <s v="Transporte"/>
    <x v="0"/>
    <x v="0"/>
    <x v="0"/>
    <x v="0"/>
    <x v="0"/>
    <x v="0"/>
    <x v="0"/>
    <x v="0"/>
    <x v="0"/>
    <x v="0"/>
    <x v="1"/>
    <x v="0"/>
    <x v="0"/>
    <x v="0"/>
    <x v="0"/>
    <x v="0"/>
    <x v="0"/>
    <x v="0"/>
    <x v="0"/>
    <x v="1"/>
    <x v="0"/>
    <x v="1"/>
    <x v="0"/>
    <x v="0"/>
    <x v="0"/>
    <x v="0"/>
    <x v="0"/>
    <m/>
    <m/>
    <m/>
    <m/>
    <m/>
    <m/>
    <m/>
    <m/>
    <m/>
    <m/>
    <m/>
    <m/>
    <n v="4.8306451612903203"/>
    <x v="0"/>
    <x v="0"/>
    <x v="1"/>
    <x v="0"/>
    <x v="1"/>
    <s v="Total"/>
  </r>
  <r>
    <n v="204503"/>
    <x v="0"/>
    <x v="1"/>
    <s v="Luque"/>
    <n v="33150"/>
    <s v="ACTIVIDADES DE TESTEO DE CORRIENTES INDUCIDAS DE IMPERFECCIONES EN HELICES DE AVIONES"/>
    <s v="Industria"/>
    <s v="Manufactura"/>
    <s v="Grandes (con 51 o más personas ocupadas)"/>
    <n v="1082024"/>
    <n v="1"/>
    <s v="Agosto"/>
    <s v="Año Resultado Final"/>
    <n v="8"/>
    <n v="29"/>
    <n v="29082024"/>
    <n v="29"/>
    <s v="Agosto"/>
    <s v="Año Resultado Final"/>
    <n v="1961"/>
    <n v="62"/>
    <x v="1"/>
    <s v="SERVICIOS DE REPARACION Y MANTENIMIENTO DE AERONAVES"/>
    <s v="Mantenimiento y reparación de equipos de transporte, excepto los vehículos automotores"/>
    <s v="Único"/>
    <x v="0"/>
    <m/>
    <m/>
    <n v="75"/>
    <n v="75"/>
    <n v="57"/>
    <n v="18"/>
    <n v="154.11111111111092"/>
    <n v="48.6666666666666"/>
    <n v="0"/>
    <n v="0"/>
    <n v="0"/>
    <n v="5.4074074074074003"/>
    <n v="89.222222222222101"/>
    <n v="0"/>
    <n v="32.4444444444444"/>
    <n v="8.1111111111111001"/>
    <n v="29.740740740740701"/>
    <n v="24.3333333333333"/>
    <n v="8.1111111111111001"/>
    <n v="5.4074074074074003"/>
    <n v="202.77777777777752"/>
    <n v="75"/>
    <n v="0"/>
    <n v="0"/>
    <n v="0"/>
    <n v="2"/>
    <n v="33"/>
    <n v="0"/>
    <n v="12"/>
    <n v="3"/>
    <n v="11"/>
    <n v="9"/>
    <n v="3"/>
    <n v="2"/>
    <n v="75"/>
    <x v="0"/>
    <m/>
    <m/>
    <x v="0"/>
    <s v="Convenio con organizaciones públicas"/>
    <m/>
    <x v="0"/>
    <m/>
    <m/>
    <x v="0"/>
    <m/>
    <m/>
    <x v="0"/>
    <m/>
    <m/>
    <x v="1"/>
    <m/>
    <n v="1221"/>
    <s v="GERENTE DE ATENCION AL CLIENTE"/>
    <s v="Sí"/>
    <s v="No"/>
    <s v="Sí"/>
    <n v="4226"/>
    <s v="RECEPCIONISTA"/>
    <s v="Sí"/>
    <s v="No"/>
    <s v="Sí"/>
    <n v="2411"/>
    <s v="CONTADOR"/>
    <s v="Sí"/>
    <s v="No"/>
    <m/>
    <m/>
    <m/>
    <m/>
    <m/>
    <m/>
    <m/>
    <m/>
    <m/>
    <m/>
    <m/>
    <m/>
    <m/>
    <m/>
    <m/>
    <m/>
    <m/>
    <m/>
    <m/>
    <m/>
    <m/>
    <m/>
    <m/>
    <m/>
    <m/>
    <m/>
    <m/>
    <m/>
    <m/>
    <m/>
    <m/>
    <m/>
    <m/>
    <m/>
    <m/>
    <x v="1"/>
    <x v="0"/>
    <x v="1"/>
    <x v="0"/>
    <x v="1"/>
    <x v="0"/>
    <x v="0"/>
    <x v="1"/>
    <x v="0"/>
    <x v="0"/>
    <x v="0"/>
    <x v="0"/>
    <x v="0"/>
    <m/>
    <m/>
    <s v="Plataforma web privada gratuita (Bolsas de trabajo) (excluyendo redes sociales)"/>
    <m/>
    <m/>
    <s v="Redes de profesionales o egresados"/>
    <s v="Recomendaciones de trabajadores de la empresa u otros actores"/>
    <m/>
    <m/>
    <m/>
    <m/>
    <s v="Banco de currículos de la empresa"/>
    <m/>
    <m/>
    <x v="0"/>
    <x v="0"/>
    <x v="0"/>
    <x v="1"/>
    <x v="0"/>
    <x v="1"/>
    <x v="0"/>
    <x v="0"/>
    <x v="0"/>
    <x v="0"/>
    <s v="Ninguna"/>
    <m/>
    <m/>
    <m/>
    <m/>
    <m/>
    <m/>
    <x v="1"/>
    <m/>
    <m/>
    <x v="2"/>
    <s v="Ambos"/>
    <m/>
    <m/>
    <x v="0"/>
    <x v="0"/>
    <x v="0"/>
    <x v="1"/>
    <x v="1"/>
    <x v="1"/>
    <m/>
    <m/>
    <x v="2"/>
    <s v="Poco probable"/>
    <s v="Poco probable"/>
    <s v="Poco probable"/>
    <s v="Probable"/>
    <s v="Muy probable"/>
    <x v="0"/>
    <s v="tecnico, mecanico aeronautico"/>
    <n v="7232"/>
    <n v="1"/>
    <n v="1"/>
    <n v="1"/>
    <n v="1"/>
    <n v="1"/>
    <m/>
    <m/>
    <m/>
    <m/>
    <m/>
    <m/>
    <m/>
    <m/>
    <m/>
    <m/>
    <m/>
    <m/>
    <m/>
    <m/>
    <m/>
    <m/>
    <m/>
    <m/>
    <m/>
    <m/>
    <m/>
    <m/>
    <m/>
    <m/>
    <m/>
    <m/>
    <m/>
    <m/>
    <x v="0"/>
    <m/>
    <m/>
    <m/>
    <m/>
    <m/>
    <m/>
    <m/>
    <m/>
    <m/>
    <x v="0"/>
    <x v="0"/>
    <x v="0"/>
    <x v="0"/>
    <x v="1"/>
    <x v="1"/>
    <x v="0"/>
    <x v="0"/>
    <m/>
    <x v="0"/>
    <s v="CAPACITACION DE PLOMERIA"/>
    <s v="Fontanería"/>
    <s v="ENCARGADO DE MANTENIMIENTO"/>
    <n v="9622"/>
    <s v="CAPACITACION PARA JARDINERIA"/>
    <s v="Jardinería"/>
    <s v="ENCARGADO DE MANTENIMIENTO"/>
    <n v="9622"/>
    <s v="CAPACITACION  DE ALBAÑILERIA"/>
    <s v="Oficiales de la construcción, pintores, mármoleros y afines"/>
    <s v="ENCARGADO DE MANTENIMIENTO"/>
    <n v="9622"/>
    <s v="SEGURIDAD OCUPACIONAL"/>
    <s v="Seguridad industrial y salud ocupacional"/>
    <s v="ENCARGADO DE MANTENIMIENTO"/>
    <n v="9622"/>
    <s v="CAPACITACIÓN EN LIMPIEZA Y MANEJO DE MAQUINAS DE LIMPIEZA"/>
    <s v="Limpieza de establecimientos"/>
    <s v="ENCARGADO DE MANTENIMIENTO"/>
    <n v="9622"/>
    <m/>
    <m/>
    <m/>
    <m/>
    <s v="Si"/>
    <s v="Si"/>
    <s v="Si"/>
    <s v="Si"/>
    <s v="No"/>
    <m/>
    <x v="0"/>
    <s v="Muy importante"/>
    <s v="Importante"/>
    <s v="Muy importante"/>
    <s v="Muy importante"/>
    <s v="Muy importante"/>
    <s v="Muy importante"/>
    <s v="Muy importante"/>
    <s v="Ninguna"/>
    <m/>
    <x v="0"/>
    <x v="2"/>
    <x v="0"/>
    <x v="0"/>
    <x v="0"/>
    <x v="0"/>
    <x v="1"/>
    <x v="1"/>
    <x v="0"/>
    <x v="1"/>
    <x v="0"/>
    <x v="0"/>
    <m/>
    <s v="Gerente / Directivo"/>
    <m/>
    <n v="9"/>
    <n v="1"/>
    <s v="Completo"/>
    <m/>
    <m/>
    <m/>
    <m/>
    <m/>
    <m/>
    <m/>
    <s v="51 y más personas ocupadas"/>
    <s v="51 y más personas ocupadas"/>
    <x v="1"/>
    <s v="Manufactura"/>
    <x v="1"/>
    <x v="1"/>
    <x v="0"/>
    <x v="1"/>
    <x v="0"/>
    <x v="0"/>
    <x v="0"/>
    <x v="0"/>
    <x v="0"/>
    <x v="0"/>
    <x v="1"/>
    <x v="0"/>
    <x v="0"/>
    <x v="0"/>
    <x v="0"/>
    <x v="1"/>
    <x v="0"/>
    <x v="0"/>
    <x v="0"/>
    <x v="1"/>
    <x v="0"/>
    <x v="1"/>
    <x v="0"/>
    <x v="0"/>
    <x v="0"/>
    <x v="0"/>
    <x v="1"/>
    <s v="CONSTRUCCIÓN"/>
    <s v="JARDINERÍA"/>
    <s v="CONSTRUCCIÓN"/>
    <s v="SALUD Y SEGURIDAD OCUPACIONAL"/>
    <s v="JARDINERÍA"/>
    <m/>
    <s v="CONSTRUCCIÓN"/>
    <s v="OTROS TIPOS DE CAPACITACIONES RELACIONADOS A OTROS SERVICIOS"/>
    <s v="CONSTRUCCIÓN"/>
    <s v="SALUD Y SEGURIDAD OCUPACIONAL"/>
    <s v="OTROS TIPOS DE CAPACITACIONES RELACIONADOS A OTROS SERVICIOS"/>
    <m/>
    <n v="2.7037037037037002"/>
    <x v="1"/>
    <x v="1"/>
    <x v="0"/>
    <x v="0"/>
    <x v="0"/>
    <s v="Total"/>
  </r>
  <r>
    <n v="204507"/>
    <x v="0"/>
    <x v="1"/>
    <s v="Luque"/>
    <n v="52100"/>
    <s v="SERVICIO DE ALMACENAMIENTO DE CARGAS TERRESTRES Y AEREAS DE LA ADUANA"/>
    <s v="Servicio"/>
    <s v="Transporte"/>
    <s v="Medianas (31 a 50 personas ocupadas)"/>
    <n v="28062024"/>
    <n v="28"/>
    <s v="Junio"/>
    <s v="Año Resultado Final"/>
    <n v="15"/>
    <n v="37"/>
    <n v="31072024"/>
    <n v="31"/>
    <s v="Julio"/>
    <s v="Año Resultado Final"/>
    <n v="2008"/>
    <n v="15"/>
    <x v="0"/>
    <s v="ALMACENAJE DE MERCADERIA"/>
    <s v="Depósito y alamacenamiento"/>
    <s v="Único"/>
    <x v="0"/>
    <m/>
    <m/>
    <n v="50"/>
    <n v="50"/>
    <n v="30"/>
    <n v="20"/>
    <n v="157.24137931034491"/>
    <n v="104.8275862068966"/>
    <n v="0"/>
    <n v="0"/>
    <n v="0"/>
    <n v="0"/>
    <n v="52.413793103448299"/>
    <n v="0"/>
    <n v="0"/>
    <n v="0"/>
    <n v="78.620689655172455"/>
    <n v="104.8275862068966"/>
    <n v="26.206896551724149"/>
    <n v="0"/>
    <n v="262.06896551724151"/>
    <n v="50"/>
    <n v="0"/>
    <n v="0"/>
    <n v="0"/>
    <n v="0"/>
    <n v="10"/>
    <n v="0"/>
    <n v="0"/>
    <n v="0"/>
    <n v="15"/>
    <n v="20"/>
    <n v="5"/>
    <n v="0"/>
    <n v="50"/>
    <x v="0"/>
    <m/>
    <m/>
    <x v="1"/>
    <m/>
    <m/>
    <x v="1"/>
    <s v="Decisión del directorio/propietarios de la empresa"/>
    <m/>
    <x v="0"/>
    <m/>
    <m/>
    <x v="0"/>
    <m/>
    <m/>
    <x v="1"/>
    <m/>
    <n v="4321"/>
    <s v="DEPOSITERO"/>
    <s v="Sí"/>
    <s v="Sí"/>
    <s v="Sí"/>
    <n v="9333"/>
    <s v="AUXILIAR DE LOGÍSTICA (OPERATIVO)"/>
    <s v="Sí"/>
    <s v="No"/>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m/>
    <m/>
    <m/>
    <m/>
    <m/>
    <s v="Externalizar el trabajo por fuera de la empresa (outsourcing)"/>
    <s v="Incorporar trabajadores temporales a través de agencias"/>
    <m/>
    <m/>
    <m/>
    <m/>
    <m/>
    <x v="0"/>
    <x v="0"/>
    <x v="0"/>
    <x v="1"/>
    <x v="0"/>
    <x v="0"/>
    <x v="0"/>
    <x v="1"/>
    <x v="0"/>
    <x v="1"/>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m/>
    <s v="Banco de currículos de la empresa"/>
    <m/>
    <m/>
    <x v="0"/>
    <x v="0"/>
    <x v="0"/>
    <x v="2"/>
    <x v="0"/>
    <x v="1"/>
    <x v="0"/>
    <x v="0"/>
    <x v="1"/>
    <x v="1"/>
    <s v="Ninguna"/>
    <m/>
    <m/>
    <m/>
    <m/>
    <m/>
    <m/>
    <x v="1"/>
    <m/>
    <m/>
    <x v="1"/>
    <m/>
    <m/>
    <m/>
    <x v="1"/>
    <x v="1"/>
    <x v="1"/>
    <x v="1"/>
    <x v="1"/>
    <x v="1"/>
    <m/>
    <m/>
    <x v="1"/>
    <s v="Poco probable"/>
    <s v="Poco probable"/>
    <s v="Poco probable"/>
    <s v="Probable"/>
    <s v="Probable"/>
    <x v="0"/>
    <s v="Depositero"/>
    <n v="4321"/>
    <n v="3"/>
    <n v="0"/>
    <n v="0"/>
    <n v="0"/>
    <n v="0"/>
    <s v="AUXILIAR DE LOGÍSTICA (OPERATIVO)"/>
    <n v="9333"/>
    <n v="1"/>
    <n v="0"/>
    <n v="0"/>
    <n v="0"/>
    <n v="0"/>
    <m/>
    <m/>
    <m/>
    <m/>
    <m/>
    <m/>
    <m/>
    <m/>
    <m/>
    <m/>
    <m/>
    <m/>
    <m/>
    <m/>
    <m/>
    <m/>
    <m/>
    <m/>
    <m/>
    <m/>
    <m/>
    <x v="0"/>
    <m/>
    <m/>
    <m/>
    <m/>
    <m/>
    <m/>
    <m/>
    <m/>
    <m/>
    <x v="0"/>
    <x v="0"/>
    <x v="1"/>
    <x v="1"/>
    <x v="1"/>
    <x v="1"/>
    <x v="0"/>
    <x v="0"/>
    <m/>
    <x v="1"/>
    <m/>
    <m/>
    <m/>
    <m/>
    <m/>
    <m/>
    <m/>
    <m/>
    <m/>
    <m/>
    <m/>
    <m/>
    <m/>
    <m/>
    <m/>
    <m/>
    <m/>
    <m/>
    <m/>
    <m/>
    <m/>
    <m/>
    <m/>
    <m/>
    <m/>
    <m/>
    <m/>
    <m/>
    <m/>
    <m/>
    <x v="0"/>
    <s v="Importante"/>
    <s v="Importante"/>
    <s v="Importante"/>
    <s v="Importante"/>
    <s v="Importante"/>
    <s v="Importante"/>
    <s v="Importante"/>
    <s v="Ninguna"/>
    <m/>
    <x v="2"/>
    <x v="2"/>
    <x v="0"/>
    <x v="2"/>
    <x v="2"/>
    <x v="2"/>
    <x v="1"/>
    <x v="1"/>
    <x v="1"/>
    <x v="1"/>
    <x v="1"/>
    <x v="0"/>
    <m/>
    <s v="Gerente / Directivo"/>
    <m/>
    <n v="9"/>
    <n v="19"/>
    <s v="Completo"/>
    <m/>
    <m/>
    <m/>
    <m/>
    <m/>
    <m/>
    <m/>
    <s v="31 a 50 personas ocupadas"/>
    <s v="31 a 50 personas ocupadas"/>
    <x v="0"/>
    <s v="Transporte"/>
    <x v="0"/>
    <x v="0"/>
    <x v="0"/>
    <x v="1"/>
    <x v="0"/>
    <x v="0"/>
    <x v="0"/>
    <x v="0"/>
    <x v="1"/>
    <x v="0"/>
    <x v="1"/>
    <x v="0"/>
    <x v="1"/>
    <x v="0"/>
    <x v="0"/>
    <x v="0"/>
    <x v="0"/>
    <x v="1"/>
    <x v="0"/>
    <x v="1"/>
    <x v="0"/>
    <x v="1"/>
    <x v="0"/>
    <x v="0"/>
    <x v="0"/>
    <x v="0"/>
    <x v="0"/>
    <m/>
    <m/>
    <m/>
    <m/>
    <m/>
    <m/>
    <m/>
    <m/>
    <m/>
    <m/>
    <m/>
    <m/>
    <n v="5.2413793103448301"/>
    <x v="1"/>
    <x v="2"/>
    <x v="1"/>
    <x v="0"/>
    <x v="1"/>
    <s v="Total"/>
  </r>
  <r>
    <n v="204522"/>
    <x v="0"/>
    <x v="1"/>
    <s v="Luque"/>
    <n v="64190"/>
    <s v="ACTIVIDADES DE AHORRO Y CREDITO EN COOPERATIVA"/>
    <s v="Servicio"/>
    <s v="Intermediación financiera"/>
    <s v="Medianas (31 a 50 personas ocupadas)"/>
    <n v="17062024"/>
    <n v="17"/>
    <s v="Junio"/>
    <s v="Año Resultado Final"/>
    <n v="14"/>
    <n v="24"/>
    <n v="17062024"/>
    <n v="17"/>
    <s v="Junio"/>
    <s v="Año Resultado Final"/>
    <n v="2002"/>
    <n v="21"/>
    <x v="2"/>
    <s v="ACTIVIDADES DE AHORRO Y CREDITO"/>
    <s v="Otros tipos de intermediación monetaria"/>
    <s v="Casa Matriz"/>
    <x v="1"/>
    <n v="3"/>
    <n v="2"/>
    <n v="58"/>
    <n v="22"/>
    <n v="10"/>
    <n v="12"/>
    <n v="29.7826086956522"/>
    <n v="35.739130434782638"/>
    <n v="0"/>
    <n v="0"/>
    <n v="0"/>
    <n v="0"/>
    <n v="11.91304347826088"/>
    <n v="0"/>
    <n v="2.97826086956522"/>
    <n v="0"/>
    <n v="26.804347826086978"/>
    <n v="23.82608695652176"/>
    <n v="0"/>
    <n v="0"/>
    <n v="65.521739130434838"/>
    <n v="22"/>
    <n v="0"/>
    <n v="0"/>
    <n v="0"/>
    <n v="0"/>
    <n v="4"/>
    <n v="0"/>
    <n v="1"/>
    <n v="0"/>
    <n v="9"/>
    <n v="8"/>
    <n v="0"/>
    <n v="0"/>
    <n v="22"/>
    <x v="0"/>
    <m/>
    <m/>
    <x v="0"/>
    <s v="Decisión del directorio/propietarios de la empresa"/>
    <m/>
    <x v="0"/>
    <m/>
    <m/>
    <x v="0"/>
    <m/>
    <m/>
    <x v="0"/>
    <m/>
    <m/>
    <x v="1"/>
    <m/>
    <n v="4311"/>
    <s v="AUXILIAR DE CONTABILIDAD"/>
    <s v="No"/>
    <s v="Sí"/>
    <s v="Sí"/>
    <n v="4312"/>
    <s v="AUXILIAR ADMINISTRATIVO"/>
    <s v="No"/>
    <s v="No"/>
    <s v="No"/>
    <m/>
    <m/>
    <m/>
    <m/>
    <s v="Candidatos sin capacitación o habilidades técnicas necesarios"/>
    <m/>
    <m/>
    <s v="Candidatos con falt de experiencia laboral"/>
    <m/>
    <m/>
    <m/>
    <m/>
    <m/>
    <m/>
    <m/>
    <m/>
    <m/>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0"/>
    <x v="0"/>
    <x v="0"/>
    <x v="0"/>
    <x v="0"/>
    <x v="0"/>
    <x v="0"/>
    <x v="1"/>
    <x v="1"/>
    <x v="0"/>
    <x v="0"/>
    <x v="0"/>
    <x v="0"/>
    <m/>
    <m/>
    <m/>
    <s v="Redes sociales de la empresa (Facebook, Twitter, Instagram, etc)"/>
    <m/>
    <m/>
    <s v="Recomendaciones de trabajadores de la empresa u otros actores"/>
    <m/>
    <m/>
    <m/>
    <m/>
    <s v="Banco de currículos de la empresa"/>
    <m/>
    <m/>
    <x v="0"/>
    <x v="0"/>
    <x v="0"/>
    <x v="1"/>
    <x v="0"/>
    <x v="1"/>
    <x v="0"/>
    <x v="0"/>
    <x v="1"/>
    <x v="1"/>
    <s v="Ninguna"/>
    <m/>
    <m/>
    <m/>
    <m/>
    <m/>
    <m/>
    <x v="1"/>
    <m/>
    <m/>
    <x v="1"/>
    <m/>
    <m/>
    <m/>
    <x v="1"/>
    <x v="1"/>
    <x v="1"/>
    <x v="1"/>
    <x v="1"/>
    <x v="1"/>
    <m/>
    <m/>
    <x v="2"/>
    <s v="Poco probable"/>
    <s v="Poco probable"/>
    <s v="Poco probable"/>
    <s v="Muy probable"/>
    <s v="Muy probable"/>
    <x v="0"/>
    <s v="AUXILIAR ADMINISTRATIVO"/>
    <n v="4312"/>
    <n v="1"/>
    <n v="0"/>
    <n v="0"/>
    <n v="0"/>
    <n v="0"/>
    <s v="Analista de sistema"/>
    <n v="2511"/>
    <n v="2"/>
    <n v="0"/>
    <n v="0"/>
    <n v="0"/>
    <n v="0"/>
    <m/>
    <m/>
    <m/>
    <m/>
    <m/>
    <m/>
    <m/>
    <m/>
    <m/>
    <m/>
    <m/>
    <m/>
    <m/>
    <m/>
    <m/>
    <m/>
    <m/>
    <m/>
    <m/>
    <m/>
    <m/>
    <x v="0"/>
    <m/>
    <m/>
    <m/>
    <m/>
    <m/>
    <m/>
    <m/>
    <m/>
    <m/>
    <x v="0"/>
    <x v="0"/>
    <x v="0"/>
    <x v="0"/>
    <x v="0"/>
    <x v="1"/>
    <x v="0"/>
    <x v="0"/>
    <m/>
    <x v="0"/>
    <s v="PREVENCION DE LAVADO DE ACTIVOS"/>
    <s v="OTROS"/>
    <s v="OFICIAL DE CUMPLIMIENTO"/>
    <n v="4312"/>
    <m/>
    <m/>
    <m/>
    <m/>
    <m/>
    <m/>
    <m/>
    <m/>
    <m/>
    <m/>
    <m/>
    <m/>
    <m/>
    <m/>
    <m/>
    <m/>
    <m/>
    <m/>
    <m/>
    <m/>
    <s v="No"/>
    <m/>
    <m/>
    <m/>
    <m/>
    <m/>
    <x v="1"/>
    <s v="Muy importante"/>
    <s v="Muy importante"/>
    <s v="Muy importante"/>
    <s v="Importante"/>
    <s v="Importante"/>
    <s v="Importante"/>
    <s v="Poco importante"/>
    <s v="Ninguna"/>
    <m/>
    <x v="2"/>
    <x v="2"/>
    <x v="0"/>
    <x v="0"/>
    <x v="0"/>
    <x v="2"/>
    <x v="0"/>
    <x v="1"/>
    <x v="0"/>
    <x v="0"/>
    <x v="0"/>
    <x v="0"/>
    <m/>
    <s v="Gerente / Directivo"/>
    <m/>
    <n v="17"/>
    <n v="55"/>
    <s v="Completo"/>
    <m/>
    <m/>
    <m/>
    <m/>
    <m/>
    <m/>
    <s v="NINGUNA"/>
    <s v="51 y más personas ocupadas"/>
    <s v="11 a 30 personas ocupadas"/>
    <x v="0"/>
    <s v="Intermediación financiera"/>
    <x v="0"/>
    <x v="0"/>
    <x v="0"/>
    <x v="1"/>
    <x v="0"/>
    <x v="0"/>
    <x v="0"/>
    <x v="0"/>
    <x v="0"/>
    <x v="0"/>
    <x v="0"/>
    <x v="0"/>
    <x v="1"/>
    <x v="0"/>
    <x v="0"/>
    <x v="0"/>
    <x v="0"/>
    <x v="0"/>
    <x v="0"/>
    <x v="1"/>
    <x v="0"/>
    <x v="0"/>
    <x v="0"/>
    <x v="0"/>
    <x v="0"/>
    <x v="0"/>
    <x v="0"/>
    <s v="NORMATIVAS Y REGULACIONES DEL MERCADO"/>
    <m/>
    <m/>
    <m/>
    <m/>
    <m/>
    <s v="PROGRAMAS GUBERNAMENTALES"/>
    <m/>
    <m/>
    <m/>
    <m/>
    <m/>
    <n v="2.97826086956522"/>
    <x v="2"/>
    <x v="2"/>
    <x v="1"/>
    <x v="0"/>
    <x v="0"/>
    <s v="Total"/>
  </r>
  <r>
    <n v="204641"/>
    <x v="0"/>
    <x v="1"/>
    <s v="Mariano Roque Alonso"/>
    <n v="93190"/>
    <s v="SERVICIO DE CUIDADO DE CABALLOS"/>
    <s v="Servicio"/>
    <s v="Servicios a los hogares"/>
    <s v="Pequeñas (11 a 30 personas ocupadas)"/>
    <n v="17072024"/>
    <n v="17"/>
    <s v="Julio"/>
    <s v="Año Resultado Final"/>
    <n v="12"/>
    <n v="7"/>
    <n v="29072024"/>
    <n v="29"/>
    <s v="Julio"/>
    <s v="Año Resultado Final"/>
    <n v="1965"/>
    <n v="58"/>
    <x v="1"/>
    <s v="cuidado de caballos de terceros"/>
    <s v="Actividades deportivas"/>
    <s v="Único"/>
    <x v="0"/>
    <m/>
    <m/>
    <n v="28"/>
    <n v="28"/>
    <n v="26"/>
    <n v="2"/>
    <n v="125.59677419354833"/>
    <n v="9.6612903225806406"/>
    <n v="0"/>
    <n v="0"/>
    <n v="0"/>
    <n v="0"/>
    <n v="125.59677419354833"/>
    <n v="0"/>
    <n v="0"/>
    <n v="0"/>
    <n v="4.8306451612903203"/>
    <n v="0"/>
    <n v="0"/>
    <n v="4.8306451612903203"/>
    <n v="135.25806451612897"/>
    <n v="28"/>
    <n v="0"/>
    <n v="0"/>
    <n v="0"/>
    <n v="0"/>
    <n v="26"/>
    <n v="0"/>
    <n v="0"/>
    <n v="0"/>
    <n v="1"/>
    <n v="0"/>
    <n v="0"/>
    <n v="1"/>
    <n v="28"/>
    <x v="0"/>
    <m/>
    <m/>
    <x v="0"/>
    <s v="Decisión del directorio/propietarios de la empresa"/>
    <m/>
    <x v="1"/>
    <s v="Decisión del directorio/propietarios de la empresa"/>
    <m/>
    <x v="0"/>
    <m/>
    <m/>
    <x v="0"/>
    <m/>
    <m/>
    <x v="1"/>
    <m/>
    <n v="5164"/>
    <s v="CUIDADORES DE CABALLOS"/>
    <s v="Sí"/>
    <s v="Sí"/>
    <s v="Sí"/>
    <n v="9214"/>
    <s v="JARDINERO CON MANEJO DE TRACTOR PARA CORTAR CESPED"/>
    <s v="Sí"/>
    <s v="No"/>
    <s v="No"/>
    <m/>
    <m/>
    <m/>
    <m/>
    <m/>
    <m/>
    <m/>
    <s v="Candidatos con falt de experiencia laboral"/>
    <s v="Candidatos que no aceptaron las condiciones laborales ofrecidas (ubicación, horario, remuneración)"/>
    <s v="Falta de postulantes/candidatos"/>
    <m/>
    <m/>
    <m/>
    <m/>
    <m/>
    <m/>
    <m/>
    <m/>
    <m/>
    <m/>
    <m/>
    <m/>
    <m/>
    <m/>
    <m/>
    <m/>
    <m/>
    <m/>
    <m/>
    <m/>
    <s v="Reasignar / redefinir los puestos de trabajo existentes"/>
    <m/>
    <m/>
    <m/>
    <m/>
    <s v="Aumentar los esfuerzos en el reclutamiento (más divulgación de la vacante, más bolsas de empleo)"/>
    <m/>
    <m/>
    <m/>
    <x v="0"/>
    <x v="0"/>
    <x v="0"/>
    <x v="0"/>
    <x v="0"/>
    <x v="0"/>
    <x v="0"/>
    <x v="1"/>
    <x v="1"/>
    <x v="0"/>
    <x v="0"/>
    <x v="0"/>
    <x v="0"/>
    <m/>
    <m/>
    <m/>
    <m/>
    <m/>
    <m/>
    <s v="Recomendaciones de trabajadores de la empresa u otros actores"/>
    <m/>
    <m/>
    <m/>
    <m/>
    <s v="Banco de currículos de la empresa"/>
    <m/>
    <m/>
    <x v="0"/>
    <x v="0"/>
    <x v="0"/>
    <x v="1"/>
    <x v="0"/>
    <x v="2"/>
    <x v="0"/>
    <x v="0"/>
    <x v="1"/>
    <x v="1"/>
    <s v="Ninguna"/>
    <m/>
    <m/>
    <m/>
    <m/>
    <m/>
    <m/>
    <x v="1"/>
    <m/>
    <m/>
    <x v="1"/>
    <m/>
    <m/>
    <m/>
    <x v="1"/>
    <x v="1"/>
    <x v="1"/>
    <x v="1"/>
    <x v="1"/>
    <x v="1"/>
    <m/>
    <m/>
    <x v="3"/>
    <s v="Poco probable"/>
    <s v="Poco probable"/>
    <s v="Poco probable"/>
    <s v="Probable"/>
    <s v="Probable"/>
    <x v="2"/>
    <m/>
    <m/>
    <m/>
    <m/>
    <m/>
    <m/>
    <m/>
    <m/>
    <m/>
    <m/>
    <m/>
    <m/>
    <m/>
    <m/>
    <m/>
    <m/>
    <m/>
    <m/>
    <m/>
    <m/>
    <m/>
    <m/>
    <m/>
    <m/>
    <m/>
    <m/>
    <m/>
    <m/>
    <m/>
    <m/>
    <m/>
    <m/>
    <m/>
    <m/>
    <m/>
    <x v="0"/>
    <m/>
    <m/>
    <m/>
    <m/>
    <m/>
    <m/>
    <m/>
    <m/>
    <m/>
    <x v="1"/>
    <x v="0"/>
    <x v="1"/>
    <x v="0"/>
    <x v="0"/>
    <x v="0"/>
    <x v="0"/>
    <x v="0"/>
    <m/>
    <x v="0"/>
    <s v="RASTRAS DE PISTAS Y MANTENIMIENTO EN SI"/>
    <s v="Operación y mantenimiento de maquinarias de la construcción"/>
    <s v="OPERARIO DE MAQUINA MOLA  NIVELADORA DE PISTA DE CARRERA"/>
    <n v="8342"/>
    <s v="TECNICAS DE CUIDADOS DE CABALLOS"/>
    <s v="Veterinaria y aseo animal"/>
    <s v="CUIDADOR DE CABALLO"/>
    <n v="5164"/>
    <s v="CAPACITACION SOBRE FACTURACION DIGITAL"/>
    <s v="Facturación electrónica"/>
    <s v="AUXILIAR ADMINISTRATIVO"/>
    <n v="4419"/>
    <m/>
    <m/>
    <m/>
    <m/>
    <m/>
    <m/>
    <m/>
    <m/>
    <m/>
    <m/>
    <m/>
    <m/>
    <s v="Si"/>
    <s v="Si"/>
    <s v="No"/>
    <m/>
    <m/>
    <m/>
    <x v="0"/>
    <s v="Importante"/>
    <s v="Importante"/>
    <s v="Importante"/>
    <s v="Importante"/>
    <s v="Importante"/>
    <s v="Importante"/>
    <s v="Muy importante"/>
    <s v="Ninguna"/>
    <m/>
    <x v="0"/>
    <x v="1"/>
    <x v="0"/>
    <x v="1"/>
    <x v="2"/>
    <x v="0"/>
    <x v="0"/>
    <x v="0"/>
    <x v="1"/>
    <x v="0"/>
    <x v="0"/>
    <x v="0"/>
    <m/>
    <s v="Administrador/Contador"/>
    <m/>
    <n v="9"/>
    <n v="2"/>
    <s v="Completo"/>
    <m/>
    <m/>
    <m/>
    <m/>
    <m/>
    <m/>
    <m/>
    <s v="11 a 30 personas ocupadas"/>
    <s v="11 a 30 personas ocupadas"/>
    <x v="0"/>
    <s v="Servicios a los hogares"/>
    <x v="0"/>
    <x v="0"/>
    <x v="0"/>
    <x v="0"/>
    <x v="1"/>
    <x v="0"/>
    <x v="0"/>
    <x v="0"/>
    <x v="1"/>
    <x v="0"/>
    <x v="1"/>
    <x v="0"/>
    <x v="0"/>
    <x v="0"/>
    <x v="0"/>
    <x v="0"/>
    <x v="0"/>
    <x v="0"/>
    <x v="0"/>
    <x v="1"/>
    <x v="0"/>
    <x v="0"/>
    <x v="1"/>
    <x v="0"/>
    <x v="0"/>
    <x v="1"/>
    <x v="0"/>
    <s v="USO Y REPARACIÓN DE MAQUINARIAS, HERRAMIENTAS Y EQUIPOS"/>
    <s v="OTROS"/>
    <s v="USO DE SISTEMAS Y SOFTWARE ESPECIALIZADOS"/>
    <m/>
    <m/>
    <m/>
    <s v="USO Y REPARACIÓN DE MAQUINARIAS, HERRAMIENTAS Y EQUIPOS"/>
    <s v="OTROS TIPOS DE CAPACITACIONES RELACIONADOS A OTROS SERVICIOS"/>
    <s v="TIC"/>
    <m/>
    <m/>
    <m/>
    <n v="4.8306451612903203"/>
    <x v="1"/>
    <x v="2"/>
    <x v="1"/>
    <x v="0"/>
    <x v="0"/>
    <s v="Total"/>
  </r>
  <r>
    <n v="204746"/>
    <x v="0"/>
    <x v="1"/>
    <s v="Mariano Roque Alonso"/>
    <n v="25920"/>
    <s v="ACTIVIDAD DE TRATAMIENTO TERMICO DE TUBERIAS Y TANQUES DE METAL"/>
    <s v="Industria"/>
    <s v="Manufactura"/>
    <s v="Pequeñas (11 a 30 personas ocupadas)"/>
    <n v="19072024"/>
    <n v="19"/>
    <s v="Julio"/>
    <s v="Año Resultado Final"/>
    <n v="15"/>
    <n v="46"/>
    <n v="26072024"/>
    <n v="26"/>
    <s v="Julio"/>
    <s v="Año Resultado Final"/>
    <n v="2009"/>
    <n v="14"/>
    <x v="0"/>
    <s v="ACTIVIDADES DE AISLAMIENTO TERMICO DE TUBERIAS DE ALUMINIO"/>
    <s v="Mecanizado; tratamiento y revestimiento de metales"/>
    <s v="Casa Matriz"/>
    <x v="1"/>
    <n v="3"/>
    <n v="3"/>
    <n v="50"/>
    <n v="50"/>
    <n v="40"/>
    <n v="10"/>
    <n v="141.3333333333332"/>
    <n v="35.3333333333333"/>
    <n v="0"/>
    <n v="0"/>
    <n v="0"/>
    <n v="0"/>
    <n v="35.3333333333333"/>
    <n v="7.0666666666666602"/>
    <n v="105.9999999999999"/>
    <n v="0"/>
    <n v="17.66666666666665"/>
    <n v="7.0666666666666602"/>
    <n v="3.5333333333333301"/>
    <n v="0"/>
    <n v="176.66666666666652"/>
    <n v="50"/>
    <n v="0"/>
    <n v="0"/>
    <n v="0"/>
    <n v="0"/>
    <n v="10"/>
    <n v="2"/>
    <n v="30"/>
    <n v="0"/>
    <n v="5"/>
    <n v="2"/>
    <n v="1"/>
    <n v="0"/>
    <n v="50"/>
    <x v="1"/>
    <s v="Decisión del directorio/propietarios de la empresa"/>
    <m/>
    <x v="1"/>
    <m/>
    <m/>
    <x v="0"/>
    <m/>
    <m/>
    <x v="0"/>
    <m/>
    <m/>
    <x v="0"/>
    <m/>
    <m/>
    <x v="0"/>
    <m/>
    <m/>
    <m/>
    <m/>
    <m/>
    <m/>
    <m/>
    <m/>
    <m/>
    <m/>
    <m/>
    <m/>
    <m/>
    <m/>
    <m/>
    <m/>
    <m/>
    <m/>
    <m/>
    <m/>
    <m/>
    <m/>
    <m/>
    <m/>
    <m/>
    <m/>
    <m/>
    <m/>
    <m/>
    <m/>
    <m/>
    <m/>
    <m/>
    <m/>
    <m/>
    <m/>
    <m/>
    <m/>
    <m/>
    <m/>
    <m/>
    <m/>
    <m/>
    <m/>
    <m/>
    <m/>
    <m/>
    <m/>
    <m/>
    <m/>
    <x v="0"/>
    <x v="0"/>
    <x v="0"/>
    <x v="0"/>
    <x v="1"/>
    <x v="0"/>
    <x v="0"/>
    <x v="1"/>
    <x v="1"/>
    <x v="0"/>
    <x v="0"/>
    <x v="1"/>
    <x v="0"/>
    <m/>
    <s v="Anuncio en un medio de prensa impreso"/>
    <m/>
    <m/>
    <m/>
    <m/>
    <s v="Recomendaciones de trabajadores de la empresa u otros actores"/>
    <m/>
    <m/>
    <m/>
    <s v="Contactos personales del empleador"/>
    <s v="Banco de currículos de la empresa"/>
    <m/>
    <m/>
    <x v="0"/>
    <x v="0"/>
    <x v="0"/>
    <x v="1"/>
    <x v="0"/>
    <x v="1"/>
    <x v="0"/>
    <x v="0"/>
    <x v="1"/>
    <x v="2"/>
    <s v="Ninguna"/>
    <m/>
    <m/>
    <m/>
    <m/>
    <m/>
    <m/>
    <x v="1"/>
    <m/>
    <m/>
    <x v="1"/>
    <m/>
    <m/>
    <m/>
    <x v="1"/>
    <x v="1"/>
    <x v="1"/>
    <x v="1"/>
    <x v="1"/>
    <x v="1"/>
    <m/>
    <m/>
    <x v="2"/>
    <s v="Probable"/>
    <s v="Poco probable"/>
    <s v="Poco probable"/>
    <s v="Probable"/>
    <s v="Probable"/>
    <x v="0"/>
    <s v="operario en aislacion tecnica industrial"/>
    <n v="7124"/>
    <n v="1"/>
    <n v="1"/>
    <n v="1"/>
    <n v="1"/>
    <n v="1"/>
    <s v="auxilar administrativo"/>
    <n v="4419"/>
    <n v="2"/>
    <n v="0"/>
    <n v="0"/>
    <n v="0"/>
    <n v="0"/>
    <m/>
    <m/>
    <m/>
    <m/>
    <m/>
    <m/>
    <m/>
    <m/>
    <m/>
    <m/>
    <m/>
    <m/>
    <m/>
    <m/>
    <m/>
    <m/>
    <m/>
    <m/>
    <m/>
    <m/>
    <m/>
    <x v="0"/>
    <m/>
    <m/>
    <m/>
    <m/>
    <m/>
    <m/>
    <m/>
    <m/>
    <m/>
    <x v="0"/>
    <x v="0"/>
    <x v="1"/>
    <x v="1"/>
    <x v="0"/>
    <x v="0"/>
    <x v="0"/>
    <x v="0"/>
    <m/>
    <x v="0"/>
    <s v="CAPACITACION DE AISLACION TERMICA INDUSTRIAL"/>
    <s v="Técnicas de refrigeracion y climatización"/>
    <s v="TECNICO OPERARIO"/>
    <n v="7127"/>
    <m/>
    <m/>
    <m/>
    <m/>
    <m/>
    <m/>
    <m/>
    <m/>
    <m/>
    <m/>
    <m/>
    <m/>
    <m/>
    <m/>
    <m/>
    <m/>
    <m/>
    <m/>
    <m/>
    <m/>
    <s v="No"/>
    <m/>
    <m/>
    <m/>
    <m/>
    <m/>
    <x v="0"/>
    <s v="Muy importante"/>
    <s v="Muy importante"/>
    <s v="Importante"/>
    <s v="Importante"/>
    <s v="Importante"/>
    <s v="Muy importante"/>
    <s v="Muy importante"/>
    <s v="Ninguna"/>
    <m/>
    <x v="0"/>
    <x v="1"/>
    <x v="1"/>
    <x v="1"/>
    <x v="0"/>
    <x v="2"/>
    <x v="1"/>
    <x v="1"/>
    <x v="0"/>
    <x v="1"/>
    <x v="0"/>
    <x v="0"/>
    <m/>
    <s v="Dueño o propietario"/>
    <m/>
    <n v="22"/>
    <n v="2"/>
    <s v="Completo"/>
    <m/>
    <m/>
    <m/>
    <m/>
    <m/>
    <m/>
    <m/>
    <s v="31 a 50 personas ocupadas"/>
    <s v="31 a 50 personas ocupadas"/>
    <x v="1"/>
    <s v="Manufactura"/>
    <x v="0"/>
    <x v="0"/>
    <x v="0"/>
    <x v="0"/>
    <x v="0"/>
    <x v="0"/>
    <x v="0"/>
    <x v="0"/>
    <x v="0"/>
    <x v="0"/>
    <x v="1"/>
    <x v="0"/>
    <x v="1"/>
    <x v="0"/>
    <x v="0"/>
    <x v="1"/>
    <x v="0"/>
    <x v="0"/>
    <x v="0"/>
    <x v="1"/>
    <x v="0"/>
    <x v="1"/>
    <x v="0"/>
    <x v="0"/>
    <x v="1"/>
    <x v="0"/>
    <x v="0"/>
    <s v="ELECTRICIDAD Y ELECTRONICA"/>
    <m/>
    <m/>
    <m/>
    <m/>
    <m/>
    <s v="ELECTRICIDAD Y ELECTRONICA"/>
    <m/>
    <m/>
    <m/>
    <m/>
    <m/>
    <n v="3.5333333333333301"/>
    <x v="0"/>
    <x v="0"/>
    <x v="1"/>
    <x v="0"/>
    <x v="0"/>
    <s v="Total"/>
  </r>
  <r>
    <n v="204935"/>
    <x v="0"/>
    <x v="1"/>
    <s v="Mariano Roque Alonso"/>
    <n v="31001"/>
    <s v="FABRICACION DE MUEBLES DE MADERA"/>
    <s v="Industria"/>
    <s v="Manufactura"/>
    <s v="Pequeñas (11 a 30 personas ocupadas)"/>
    <n v="11062024"/>
    <n v="11"/>
    <s v="Junio"/>
    <s v="Año Resultado Final"/>
    <n v="17"/>
    <n v="11"/>
    <n v="9072024"/>
    <n v="9"/>
    <s v="Julio"/>
    <s v="Año Resultado Final"/>
    <n v="1992"/>
    <n v="31"/>
    <x v="1"/>
    <s v="FABRICACION DE MUEBLES PARA EL HOGAR"/>
    <s v="Fabricación de muebles de madera"/>
    <s v="Único"/>
    <x v="0"/>
    <m/>
    <m/>
    <n v="16"/>
    <n v="16"/>
    <n v="16"/>
    <n v="0"/>
    <n v="60.893203883495197"/>
    <n v="0"/>
    <n v="0"/>
    <n v="0"/>
    <n v="0"/>
    <n v="0"/>
    <n v="57.087378640776748"/>
    <n v="0"/>
    <n v="0"/>
    <n v="0"/>
    <n v="3.8058252427184498"/>
    <n v="0"/>
    <n v="0"/>
    <n v="0"/>
    <n v="60.893203883495197"/>
    <n v="16"/>
    <n v="0"/>
    <n v="0"/>
    <n v="0"/>
    <n v="0"/>
    <n v="15"/>
    <n v="0"/>
    <n v="0"/>
    <n v="0"/>
    <n v="1"/>
    <n v="0"/>
    <n v="0"/>
    <n v="0"/>
    <n v="16"/>
    <x v="0"/>
    <m/>
    <m/>
    <x v="1"/>
    <m/>
    <m/>
    <x v="0"/>
    <m/>
    <m/>
    <x v="0"/>
    <m/>
    <m/>
    <x v="0"/>
    <m/>
    <m/>
    <x v="0"/>
    <m/>
    <m/>
    <m/>
    <m/>
    <m/>
    <m/>
    <m/>
    <m/>
    <m/>
    <m/>
    <m/>
    <m/>
    <m/>
    <m/>
    <m/>
    <m/>
    <m/>
    <m/>
    <m/>
    <m/>
    <m/>
    <m/>
    <m/>
    <m/>
    <m/>
    <m/>
    <m/>
    <m/>
    <m/>
    <m/>
    <m/>
    <m/>
    <m/>
    <m/>
    <m/>
    <m/>
    <m/>
    <m/>
    <m/>
    <m/>
    <m/>
    <m/>
    <m/>
    <m/>
    <m/>
    <m/>
    <m/>
    <m/>
    <m/>
    <m/>
    <x v="0"/>
    <x v="0"/>
    <x v="0"/>
    <x v="1"/>
    <x v="0"/>
    <x v="0"/>
    <x v="0"/>
    <x v="0"/>
    <x v="0"/>
    <x v="0"/>
    <x v="1"/>
    <x v="1"/>
    <x v="0"/>
    <m/>
    <m/>
    <m/>
    <m/>
    <m/>
    <m/>
    <s v="Recomendaciones de trabajadores de la empresa u otros actores"/>
    <m/>
    <m/>
    <m/>
    <m/>
    <m/>
    <m/>
    <m/>
    <x v="0"/>
    <x v="0"/>
    <x v="0"/>
    <x v="2"/>
    <x v="0"/>
    <x v="2"/>
    <x v="0"/>
    <x v="0"/>
    <x v="1"/>
    <x v="1"/>
    <s v="Ninguna"/>
    <m/>
    <m/>
    <m/>
    <m/>
    <m/>
    <m/>
    <x v="1"/>
    <m/>
    <m/>
    <x v="1"/>
    <m/>
    <m/>
    <m/>
    <x v="1"/>
    <x v="1"/>
    <x v="1"/>
    <x v="1"/>
    <x v="1"/>
    <x v="1"/>
    <m/>
    <m/>
    <x v="0"/>
    <s v="Poco probable"/>
    <s v="Poco probable"/>
    <s v="Poco probable"/>
    <s v="Poco probable"/>
    <s v="Probable"/>
    <x v="2"/>
    <m/>
    <m/>
    <m/>
    <m/>
    <m/>
    <m/>
    <m/>
    <m/>
    <m/>
    <m/>
    <m/>
    <m/>
    <m/>
    <m/>
    <m/>
    <m/>
    <m/>
    <m/>
    <m/>
    <m/>
    <m/>
    <m/>
    <m/>
    <m/>
    <m/>
    <m/>
    <m/>
    <m/>
    <m/>
    <m/>
    <m/>
    <m/>
    <m/>
    <m/>
    <m/>
    <x v="0"/>
    <m/>
    <m/>
    <m/>
    <m/>
    <m/>
    <m/>
    <m/>
    <m/>
    <m/>
    <x v="1"/>
    <x v="0"/>
    <x v="1"/>
    <x v="1"/>
    <x v="1"/>
    <x v="1"/>
    <x v="0"/>
    <x v="0"/>
    <m/>
    <x v="0"/>
    <s v="MANEJO DE MAQUINA DE CORTE DE MADERA"/>
    <s v="Operación y mantenimiento de maquinarias industriales"/>
    <s v="CARPINTERO CORTADOR"/>
    <n v="7522"/>
    <s v="LUSTRADOR DE MUEBLES"/>
    <s v="Carpinteria de muebles y afines"/>
    <s v="LUSTRADOR"/>
    <n v="7522"/>
    <s v="SOLDADOR DE HIERRO"/>
    <s v="Soldadura"/>
    <s v="HERRRERO"/>
    <n v="7221"/>
    <m/>
    <m/>
    <m/>
    <m/>
    <m/>
    <m/>
    <m/>
    <m/>
    <m/>
    <m/>
    <m/>
    <m/>
    <s v="Si"/>
    <s v="Si"/>
    <s v="No"/>
    <m/>
    <m/>
    <m/>
    <x v="0"/>
    <s v="Muy importante"/>
    <s v="Importante"/>
    <s v="Importante"/>
    <s v="Importante"/>
    <s v="Importante"/>
    <s v="Muy importante"/>
    <s v="Muy importante"/>
    <s v="Ninguna"/>
    <m/>
    <x v="2"/>
    <x v="0"/>
    <x v="0"/>
    <x v="0"/>
    <x v="0"/>
    <x v="0"/>
    <x v="1"/>
    <x v="1"/>
    <x v="0"/>
    <x v="1"/>
    <x v="0"/>
    <x v="0"/>
    <m/>
    <s v="Dueño o propietario"/>
    <m/>
    <n v="10"/>
    <n v="40"/>
    <s v="Completo"/>
    <m/>
    <m/>
    <m/>
    <m/>
    <m/>
    <m/>
    <m/>
    <s v="11 a 30 personas ocupadas"/>
    <s v="11 a 30 personas ocupadas"/>
    <x v="1"/>
    <s v="Manufactura"/>
    <x v="0"/>
    <x v="0"/>
    <x v="0"/>
    <x v="0"/>
    <x v="0"/>
    <x v="0"/>
    <x v="0"/>
    <x v="0"/>
    <x v="0"/>
    <x v="0"/>
    <x v="1"/>
    <x v="0"/>
    <x v="0"/>
    <x v="0"/>
    <x v="0"/>
    <x v="0"/>
    <x v="0"/>
    <x v="0"/>
    <x v="0"/>
    <x v="1"/>
    <x v="0"/>
    <x v="1"/>
    <x v="0"/>
    <x v="0"/>
    <x v="1"/>
    <x v="0"/>
    <x v="0"/>
    <s v="CONSTRUCCIÓN"/>
    <s v="CONSTRUCCIÓN"/>
    <s v="MECANICA Y METALES"/>
    <m/>
    <m/>
    <m/>
    <s v="CONSTRUCCIÓN"/>
    <s v="CONSTRUCCIÓN"/>
    <s v="MECANICA Y METALES"/>
    <m/>
    <m/>
    <m/>
    <n v="3.8058252427184498"/>
    <x v="0"/>
    <x v="0"/>
    <x v="1"/>
    <x v="0"/>
    <x v="0"/>
    <s v="Total"/>
  </r>
  <r>
    <n v="204978"/>
    <x v="0"/>
    <x v="1"/>
    <s v="Mariano Roque Alonso"/>
    <n v="49232"/>
    <s v="SERVICIO DE TRANSPORTE DE CARGA TERRESTRE INTERDEPARTAMENTAL E INTERNACIONAL"/>
    <s v="Servicio"/>
    <s v="Transporte"/>
    <s v="Micro (5 a 10 personas ocupadas)"/>
    <n v="16072024"/>
    <n v="16"/>
    <s v="Julio"/>
    <s v="Año Resultado Final"/>
    <n v="16"/>
    <n v="19"/>
    <n v="23072024"/>
    <n v="23"/>
    <s v="Julio"/>
    <s v="Año Resultado Final"/>
    <n v="2008"/>
    <n v="15"/>
    <x v="0"/>
    <s v="SERVICIOS DE TRANSPORTE DE CARGA TERRESTRE INTERDEPARTAMENTALES E INTERIOR"/>
    <s v="Transporte terrestre de carga interdepartamental e internacional"/>
    <s v="Único"/>
    <x v="0"/>
    <m/>
    <m/>
    <n v="6"/>
    <n v="6"/>
    <n v="5"/>
    <n v="1"/>
    <n v="16.972972972972951"/>
    <n v="3.3945945945945901"/>
    <n v="0"/>
    <n v="0"/>
    <n v="0"/>
    <n v="13.57837837837836"/>
    <n v="0"/>
    <n v="0"/>
    <n v="0"/>
    <n v="0"/>
    <n v="6.7891891891891802"/>
    <n v="0"/>
    <n v="0"/>
    <n v="0"/>
    <n v="20.367567567567541"/>
    <n v="6"/>
    <n v="0"/>
    <n v="0"/>
    <n v="0"/>
    <n v="4"/>
    <n v="0"/>
    <n v="0"/>
    <n v="0"/>
    <n v="0"/>
    <n v="2"/>
    <n v="0"/>
    <n v="0"/>
    <n v="0"/>
    <n v="6"/>
    <x v="0"/>
    <m/>
    <m/>
    <x v="1"/>
    <m/>
    <m/>
    <x v="0"/>
    <m/>
    <m/>
    <x v="0"/>
    <m/>
    <m/>
    <x v="0"/>
    <m/>
    <m/>
    <x v="0"/>
    <m/>
    <m/>
    <m/>
    <m/>
    <m/>
    <m/>
    <m/>
    <m/>
    <m/>
    <m/>
    <m/>
    <m/>
    <m/>
    <m/>
    <m/>
    <m/>
    <m/>
    <m/>
    <m/>
    <m/>
    <m/>
    <m/>
    <m/>
    <m/>
    <m/>
    <m/>
    <m/>
    <m/>
    <m/>
    <m/>
    <m/>
    <m/>
    <m/>
    <m/>
    <m/>
    <m/>
    <m/>
    <m/>
    <m/>
    <m/>
    <m/>
    <m/>
    <m/>
    <m/>
    <m/>
    <m/>
    <m/>
    <m/>
    <m/>
    <m/>
    <x v="0"/>
    <x v="0"/>
    <x v="0"/>
    <x v="0"/>
    <x v="0"/>
    <x v="1"/>
    <x v="0"/>
    <x v="0"/>
    <x v="0"/>
    <x v="0"/>
    <x v="1"/>
    <x v="1"/>
    <x v="0"/>
    <m/>
    <m/>
    <m/>
    <m/>
    <m/>
    <m/>
    <s v="Recomendaciones de trabajadores de la empresa u otros actores"/>
    <m/>
    <m/>
    <m/>
    <s v="Contactos personales del empleador"/>
    <m/>
    <m/>
    <m/>
    <x v="0"/>
    <x v="0"/>
    <x v="0"/>
    <x v="2"/>
    <x v="1"/>
    <x v="2"/>
    <x v="0"/>
    <x v="0"/>
    <x v="1"/>
    <x v="1"/>
    <s v="Ninguna"/>
    <m/>
    <m/>
    <m/>
    <m/>
    <m/>
    <s v="Transformación de competencia"/>
    <x v="1"/>
    <m/>
    <m/>
    <x v="1"/>
    <m/>
    <m/>
    <m/>
    <x v="0"/>
    <x v="1"/>
    <x v="1"/>
    <x v="1"/>
    <x v="1"/>
    <x v="1"/>
    <m/>
    <m/>
    <x v="2"/>
    <s v="Poco probable"/>
    <s v="Poco probable"/>
    <s v="Poco probable"/>
    <s v="Muy probable"/>
    <s v="Muy probable"/>
    <x v="2"/>
    <m/>
    <m/>
    <m/>
    <m/>
    <m/>
    <m/>
    <m/>
    <m/>
    <m/>
    <m/>
    <m/>
    <m/>
    <m/>
    <m/>
    <m/>
    <m/>
    <m/>
    <m/>
    <m/>
    <m/>
    <m/>
    <m/>
    <m/>
    <m/>
    <m/>
    <m/>
    <m/>
    <m/>
    <m/>
    <m/>
    <m/>
    <m/>
    <m/>
    <m/>
    <m/>
    <x v="0"/>
    <m/>
    <m/>
    <m/>
    <m/>
    <m/>
    <m/>
    <m/>
    <m/>
    <m/>
    <x v="0"/>
    <x v="0"/>
    <x v="0"/>
    <x v="0"/>
    <x v="1"/>
    <x v="1"/>
    <x v="0"/>
    <x v="0"/>
    <m/>
    <x v="0"/>
    <s v="ULTIZACION DE SISTEMA *JAM * SERIA DE  UBICACIÓNES"/>
    <s v="Herramientas digitales para la gestión y productividad"/>
    <s v="CHOFERES DE CAMIONES GRANDES"/>
    <n v="8332"/>
    <s v="CONOCIMIENTO BASICO SOBRE FILTROS, ACEITES, CAMBIO DE CUBIERTAS RUEDAS"/>
    <s v="Mecánica del automóvil"/>
    <s v="CHOFERES DE CAMIONES GRANDES"/>
    <n v="8332"/>
    <m/>
    <m/>
    <m/>
    <m/>
    <m/>
    <m/>
    <m/>
    <m/>
    <m/>
    <m/>
    <m/>
    <m/>
    <m/>
    <m/>
    <m/>
    <m/>
    <s v="Si"/>
    <s v="No"/>
    <m/>
    <m/>
    <m/>
    <m/>
    <x v="0"/>
    <s v="Muy importante"/>
    <s v="Muy importante"/>
    <s v="Muy importante"/>
    <s v="Muy importante"/>
    <s v="Muy importante"/>
    <s v="Muy importante"/>
    <s v="Muy importante"/>
    <s v="Ninguna"/>
    <m/>
    <x v="2"/>
    <x v="2"/>
    <x v="0"/>
    <x v="0"/>
    <x v="0"/>
    <x v="2"/>
    <x v="0"/>
    <x v="0"/>
    <x v="0"/>
    <x v="0"/>
    <x v="0"/>
    <x v="0"/>
    <m/>
    <s v="Dueño o propietario"/>
    <m/>
    <n v="22"/>
    <n v="49"/>
    <s v="Completo"/>
    <m/>
    <m/>
    <m/>
    <m/>
    <m/>
    <m/>
    <s v="NINGUNA"/>
    <s v="5 a 10 personas ocupadas"/>
    <s v="5 a 10 personas ocupadas"/>
    <x v="0"/>
    <s v="Transporte"/>
    <x v="0"/>
    <x v="0"/>
    <x v="0"/>
    <x v="0"/>
    <x v="0"/>
    <x v="0"/>
    <x v="0"/>
    <x v="0"/>
    <x v="0"/>
    <x v="0"/>
    <x v="1"/>
    <x v="0"/>
    <x v="0"/>
    <x v="0"/>
    <x v="0"/>
    <x v="0"/>
    <x v="0"/>
    <x v="0"/>
    <x v="0"/>
    <x v="1"/>
    <x v="0"/>
    <x v="1"/>
    <x v="0"/>
    <x v="0"/>
    <x v="0"/>
    <x v="1"/>
    <x v="0"/>
    <s v="USO DE SISTEMAS Y SOFTWARE ESPECIALIZADOS"/>
    <s v="MECANICA AUTOTRIZ"/>
    <m/>
    <m/>
    <m/>
    <m/>
    <s v="TIC"/>
    <s v="AUTOMOTORES"/>
    <m/>
    <m/>
    <m/>
    <m/>
    <n v="3.3945945945945901"/>
    <x v="0"/>
    <x v="0"/>
    <x v="0"/>
    <x v="0"/>
    <x v="0"/>
    <s v="Total"/>
  </r>
  <r>
    <n v="205096"/>
    <x v="0"/>
    <x v="1"/>
    <s v="Mariano Roque Alonso"/>
    <n v="25920"/>
    <s v="SERVICIOS DE ELASTIQUERIA DE VEHICULOS"/>
    <s v="Industria"/>
    <s v="Manufactura"/>
    <s v="Micro (5 a 10 personas ocupadas)"/>
    <n v="12062024"/>
    <n v="12"/>
    <s v="Junio"/>
    <s v="Año Resultado Final"/>
    <n v="13"/>
    <n v="44"/>
    <n v="12062024"/>
    <n v="12"/>
    <s v="Junio"/>
    <s v="Año Resultado Final"/>
    <n v="2006"/>
    <n v="17"/>
    <x v="0"/>
    <s v="SERVICIO DE REPARACION DE SUSPENSION DE VEHICULOS"/>
    <s v="Mantenimiento y reparación mecánica de vehículos"/>
    <s v="Único"/>
    <x v="0"/>
    <m/>
    <m/>
    <n v="9"/>
    <n v="9"/>
    <n v="8"/>
    <n v="1"/>
    <n v="66.275229357798153"/>
    <n v="8.2844036697247692"/>
    <n v="0"/>
    <n v="0"/>
    <n v="0"/>
    <n v="0"/>
    <n v="57.990825688073386"/>
    <n v="0"/>
    <n v="0"/>
    <n v="0"/>
    <n v="8.2844036697247692"/>
    <n v="8.2844036697247692"/>
    <n v="0"/>
    <n v="0"/>
    <n v="74.559633027522921"/>
    <n v="9"/>
    <n v="0"/>
    <n v="0"/>
    <n v="0"/>
    <n v="0"/>
    <n v="7"/>
    <n v="0"/>
    <n v="0"/>
    <n v="0"/>
    <n v="1"/>
    <n v="1"/>
    <n v="0"/>
    <n v="0"/>
    <n v="9"/>
    <x v="0"/>
    <m/>
    <m/>
    <x v="0"/>
    <s v="Decisión del directorio/propietarios de la empresa"/>
    <m/>
    <x v="0"/>
    <m/>
    <m/>
    <x v="0"/>
    <m/>
    <m/>
    <x v="0"/>
    <m/>
    <m/>
    <x v="0"/>
    <m/>
    <m/>
    <m/>
    <m/>
    <m/>
    <m/>
    <m/>
    <m/>
    <m/>
    <m/>
    <m/>
    <m/>
    <m/>
    <m/>
    <m/>
    <m/>
    <m/>
    <m/>
    <m/>
    <m/>
    <m/>
    <m/>
    <m/>
    <m/>
    <m/>
    <m/>
    <m/>
    <m/>
    <m/>
    <m/>
    <m/>
    <m/>
    <m/>
    <m/>
    <m/>
    <m/>
    <m/>
    <m/>
    <m/>
    <m/>
    <m/>
    <m/>
    <m/>
    <m/>
    <m/>
    <m/>
    <m/>
    <m/>
    <m/>
    <m/>
    <x v="0"/>
    <x v="0"/>
    <x v="0"/>
    <x v="1"/>
    <x v="0"/>
    <x v="1"/>
    <x v="0"/>
    <x v="0"/>
    <x v="0"/>
    <x v="0"/>
    <x v="1"/>
    <x v="1"/>
    <x v="0"/>
    <m/>
    <m/>
    <m/>
    <s v="Redes sociales de la empresa (Facebook, Twitter, Instagram, etc)"/>
    <m/>
    <m/>
    <m/>
    <m/>
    <m/>
    <m/>
    <m/>
    <m/>
    <m/>
    <m/>
    <x v="0"/>
    <x v="0"/>
    <x v="0"/>
    <x v="1"/>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1"/>
    <x v="0"/>
    <x v="1"/>
    <x v="1"/>
    <x v="0"/>
    <x v="0"/>
    <x v="0"/>
    <x v="0"/>
    <m/>
    <x v="0"/>
    <s v="SOLDADOR METALURGICO DE AUTOMOTRIZ"/>
    <s v="Soldadura"/>
    <s v="SOLDADOR METALURGICO AUTOMOTRIZ"/>
    <n v="7212"/>
    <s v="REPARACION DE TREN DELANTERO"/>
    <s v="Mecánica del automóvil"/>
    <s v="MECANICO DE VEHICULO"/>
    <n v="7231"/>
    <m/>
    <m/>
    <m/>
    <m/>
    <m/>
    <m/>
    <m/>
    <m/>
    <m/>
    <m/>
    <m/>
    <m/>
    <m/>
    <m/>
    <m/>
    <m/>
    <s v="Si"/>
    <s v="No"/>
    <m/>
    <m/>
    <m/>
    <m/>
    <x v="0"/>
    <s v="Importante"/>
    <s v="Importante"/>
    <s v="Importante"/>
    <s v="Importante"/>
    <s v="Importante"/>
    <s v="Muy importante"/>
    <s v="Muy importante"/>
    <s v="Ninguna"/>
    <m/>
    <x v="0"/>
    <x v="2"/>
    <x v="0"/>
    <x v="1"/>
    <x v="0"/>
    <x v="0"/>
    <x v="1"/>
    <x v="1"/>
    <x v="0"/>
    <x v="1"/>
    <x v="0"/>
    <x v="0"/>
    <m/>
    <s v="Jefe / Encargado (no propietario)"/>
    <m/>
    <n v="17"/>
    <n v="22"/>
    <s v="Completo"/>
    <m/>
    <m/>
    <m/>
    <m/>
    <m/>
    <m/>
    <m/>
    <s v="5 a 10 personas ocupadas"/>
    <s v="5 a 10 personas ocupadas"/>
    <x v="2"/>
    <s v="Comercio"/>
    <x v="0"/>
    <x v="0"/>
    <x v="0"/>
    <x v="0"/>
    <x v="0"/>
    <x v="0"/>
    <x v="0"/>
    <x v="0"/>
    <x v="0"/>
    <x v="0"/>
    <x v="1"/>
    <x v="0"/>
    <x v="0"/>
    <x v="0"/>
    <x v="0"/>
    <x v="0"/>
    <x v="0"/>
    <x v="0"/>
    <x v="0"/>
    <x v="1"/>
    <x v="0"/>
    <x v="1"/>
    <x v="0"/>
    <x v="0"/>
    <x v="1"/>
    <x v="0"/>
    <x v="0"/>
    <s v="MECANICA Y METALES"/>
    <s v="MECANICA AUTOTRIZ"/>
    <m/>
    <m/>
    <m/>
    <m/>
    <s v="MECANICA Y METALES"/>
    <s v="AUTOMOTORES"/>
    <m/>
    <m/>
    <m/>
    <m/>
    <n v="8.2844036697247692"/>
    <x v="0"/>
    <x v="0"/>
    <x v="1"/>
    <x v="0"/>
    <x v="0"/>
    <s v="Total"/>
  </r>
  <r>
    <n v="205098"/>
    <x v="0"/>
    <x v="1"/>
    <s v="Mariano Roque Alonso"/>
    <n v="49232"/>
    <s v="SERVICIO DE TRANSPORTE TERRESTRE DE CARGAS INTERNACIONAL"/>
    <s v="Servicio"/>
    <s v="Transporte"/>
    <s v="Micro (5 a 10 personas ocupadas)"/>
    <n v="12062024"/>
    <n v="12"/>
    <s v="Junio"/>
    <s v="Año Resultado Final"/>
    <n v="13"/>
    <n v="50"/>
    <n v="26072024"/>
    <n v="26"/>
    <s v="Julio"/>
    <s v="Año Resultado Final"/>
    <n v="2000"/>
    <n v="23"/>
    <x v="2"/>
    <s v="SERVICIOS DE TRANSPORTE TERRESTRE INTERNACIONAL DE CARGAS"/>
    <s v="Transporte terrestre de carga interdepartamental e internacional"/>
    <s v="Único"/>
    <x v="0"/>
    <m/>
    <m/>
    <n v="18"/>
    <n v="18"/>
    <n v="15"/>
    <n v="3"/>
    <n v="72.459677419354804"/>
    <n v="14.491935483870961"/>
    <n v="0"/>
    <n v="0"/>
    <n v="0"/>
    <n v="0"/>
    <n v="57.967741935483843"/>
    <n v="0"/>
    <n v="4.8306451612903203"/>
    <n v="0"/>
    <n v="24.153225806451601"/>
    <n v="0"/>
    <n v="0"/>
    <n v="0"/>
    <n v="86.951612903225765"/>
    <n v="18"/>
    <n v="0"/>
    <n v="0"/>
    <n v="0"/>
    <n v="0"/>
    <n v="12"/>
    <n v="0"/>
    <n v="1"/>
    <n v="0"/>
    <n v="5"/>
    <n v="0"/>
    <n v="0"/>
    <n v="0"/>
    <n v="18"/>
    <x v="0"/>
    <m/>
    <m/>
    <x v="1"/>
    <m/>
    <m/>
    <x v="0"/>
    <m/>
    <m/>
    <x v="0"/>
    <m/>
    <m/>
    <x v="0"/>
    <m/>
    <m/>
    <x v="1"/>
    <m/>
    <n v="8332"/>
    <s v="CHOFER DE CAMION DE CARGA PESADA"/>
    <s v="Sí"/>
    <s v="No"/>
    <s v="No"/>
    <m/>
    <m/>
    <m/>
    <m/>
    <m/>
    <m/>
    <m/>
    <m/>
    <m/>
    <m/>
    <m/>
    <m/>
    <m/>
    <m/>
    <m/>
    <m/>
    <m/>
    <m/>
    <m/>
    <m/>
    <m/>
    <m/>
    <m/>
    <m/>
    <m/>
    <m/>
    <m/>
    <m/>
    <m/>
    <m/>
    <m/>
    <m/>
    <m/>
    <m/>
    <m/>
    <m/>
    <m/>
    <m/>
    <m/>
    <m/>
    <m/>
    <m/>
    <m/>
    <m/>
    <x v="1"/>
    <x v="0"/>
    <x v="0"/>
    <x v="0"/>
    <x v="0"/>
    <x v="0"/>
    <x v="0"/>
    <x v="0"/>
    <x v="0"/>
    <x v="0"/>
    <x v="0"/>
    <x v="0"/>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robable"/>
    <s v="Poco probable"/>
    <s v="Poco probable"/>
    <s v="Poco probable"/>
    <s v="Probable"/>
    <x v="0"/>
    <s v="Choferes de camion de carga pesada"/>
    <n v="8332"/>
    <n v="2"/>
    <n v="0"/>
    <n v="0"/>
    <n v="0"/>
    <n v="0"/>
    <s v="Auxiliar ADMINISTRATIVO"/>
    <n v="4419"/>
    <n v="2"/>
    <n v="0"/>
    <n v="0"/>
    <n v="0"/>
    <n v="0"/>
    <s v="Vendedor de salon de flete"/>
    <n v="5223"/>
    <n v="1"/>
    <n v="0"/>
    <n v="0"/>
    <n v="0"/>
    <n v="0"/>
    <m/>
    <m/>
    <m/>
    <m/>
    <m/>
    <m/>
    <m/>
    <m/>
    <m/>
    <m/>
    <m/>
    <m/>
    <m/>
    <m/>
    <x v="0"/>
    <m/>
    <m/>
    <m/>
    <m/>
    <m/>
    <m/>
    <m/>
    <m/>
    <m/>
    <x v="1"/>
    <x v="0"/>
    <x v="1"/>
    <x v="1"/>
    <x v="0"/>
    <x v="0"/>
    <x v="0"/>
    <x v="0"/>
    <m/>
    <x v="0"/>
    <s v="ESTRATEGIA DE VENTA"/>
    <s v="Técnicas de ventas"/>
    <s v="VENDEDORES DE SALON DE FLETES"/>
    <n v="5223"/>
    <m/>
    <m/>
    <m/>
    <m/>
    <m/>
    <m/>
    <m/>
    <m/>
    <m/>
    <m/>
    <m/>
    <m/>
    <m/>
    <m/>
    <m/>
    <m/>
    <m/>
    <m/>
    <m/>
    <m/>
    <s v="No"/>
    <m/>
    <m/>
    <m/>
    <m/>
    <m/>
    <x v="0"/>
    <s v="Importante"/>
    <s v="Importante"/>
    <s v="Importante"/>
    <s v="Importante"/>
    <s v="Importante"/>
    <s v="Muy importante"/>
    <s v="Muy importante"/>
    <s v="Ninguna"/>
    <m/>
    <x v="2"/>
    <x v="2"/>
    <x v="0"/>
    <x v="0"/>
    <x v="2"/>
    <x v="0"/>
    <x v="0"/>
    <x v="1"/>
    <x v="0"/>
    <x v="0"/>
    <x v="0"/>
    <x v="0"/>
    <m/>
    <s v="Gerente / Directivo"/>
    <m/>
    <n v="8"/>
    <n v="40"/>
    <s v="Completo"/>
    <m/>
    <m/>
    <m/>
    <m/>
    <m/>
    <m/>
    <m/>
    <s v="11 a 30 personas ocupadas"/>
    <s v="11 a 30 personas ocupadas"/>
    <x v="0"/>
    <s v="Transporte"/>
    <x v="0"/>
    <x v="0"/>
    <x v="0"/>
    <x v="0"/>
    <x v="0"/>
    <x v="0"/>
    <x v="0"/>
    <x v="1"/>
    <x v="0"/>
    <x v="0"/>
    <x v="1"/>
    <x v="0"/>
    <x v="1"/>
    <x v="1"/>
    <x v="0"/>
    <x v="0"/>
    <x v="1"/>
    <x v="0"/>
    <x v="0"/>
    <x v="1"/>
    <x v="0"/>
    <x v="1"/>
    <x v="1"/>
    <x v="0"/>
    <x v="0"/>
    <x v="0"/>
    <x v="0"/>
    <s v="VENTA"/>
    <m/>
    <m/>
    <m/>
    <m/>
    <m/>
    <s v="ADMINISTRACIÓN Y GESTIÓN"/>
    <m/>
    <m/>
    <m/>
    <m/>
    <m/>
    <n v="4.8306451612903203"/>
    <x v="1"/>
    <x v="1"/>
    <x v="1"/>
    <x v="0"/>
    <x v="0"/>
    <s v="Total"/>
  </r>
  <r>
    <n v="205141"/>
    <x v="0"/>
    <x v="1"/>
    <s v="Mariano Roque Alonso"/>
    <n v="55102"/>
    <s v="SERVICIO DE ALOJAMIENTO EN MOTELES"/>
    <s v="Servicio"/>
    <s v="Restaurantes y hoteles"/>
    <s v="Pequeñas (11 a 30 personas ocupadas)"/>
    <n v="12062024"/>
    <n v="12"/>
    <s v="Junio"/>
    <s v="Año Resultado Final"/>
    <n v="11"/>
    <n v="22"/>
    <n v="12062024"/>
    <n v="12"/>
    <s v="Junio"/>
    <s v="Año Resultado Final"/>
    <n v="2014"/>
    <n v="9"/>
    <x v="3"/>
    <s v="SERVICIO DE ALOJAMIENTO"/>
    <s v="Actividades de alojamiento en casas de huéspedes y moteles"/>
    <s v="Único"/>
    <x v="0"/>
    <m/>
    <m/>
    <n v="13"/>
    <n v="13"/>
    <n v="4"/>
    <n v="9"/>
    <n v="19.322580645161281"/>
    <n v="43.475806451612883"/>
    <n v="0"/>
    <n v="0"/>
    <n v="0"/>
    <n v="0"/>
    <n v="48.306451612903203"/>
    <n v="0"/>
    <n v="4.8306451612903203"/>
    <n v="0"/>
    <n v="4.8306451612903203"/>
    <n v="0"/>
    <n v="4.8306451612903203"/>
    <n v="0"/>
    <n v="62.798387096774164"/>
    <n v="13"/>
    <n v="0"/>
    <n v="0"/>
    <n v="0"/>
    <n v="0"/>
    <n v="10"/>
    <n v="0"/>
    <n v="1"/>
    <n v="0"/>
    <n v="1"/>
    <n v="0"/>
    <n v="1"/>
    <n v="0"/>
    <n v="13"/>
    <x v="1"/>
    <s v="Decisión del directorio/propietarios de la empresa"/>
    <m/>
    <x v="1"/>
    <m/>
    <m/>
    <x v="0"/>
    <m/>
    <m/>
    <x v="0"/>
    <m/>
    <m/>
    <x v="0"/>
    <m/>
    <m/>
    <x v="1"/>
    <m/>
    <n v="9112"/>
    <s v="MUCAMA"/>
    <s v="Sí"/>
    <s v="Sí"/>
    <s v="No"/>
    <m/>
    <m/>
    <m/>
    <m/>
    <m/>
    <m/>
    <m/>
    <m/>
    <m/>
    <m/>
    <s v="Candidatos sin habilidades blandas o socioemocionales (proactividad, actitud de aprendizaje, compromiso, entre otros)"/>
    <m/>
    <m/>
    <s v="Candidatos que no aceptaron las condiciones laborales ofrecidas (ubicación, horario, remuneración)"/>
    <m/>
    <m/>
    <m/>
    <m/>
    <m/>
    <m/>
    <m/>
    <m/>
    <m/>
    <m/>
    <m/>
    <m/>
    <m/>
    <m/>
    <m/>
    <m/>
    <m/>
    <m/>
    <m/>
    <m/>
    <m/>
    <m/>
    <m/>
    <m/>
    <m/>
    <m/>
    <s v="Aumentar los esfuerzos en el reclutamiento (más divulgación de la vacante, más bolsas de empleo)"/>
    <m/>
    <m/>
    <m/>
    <x v="1"/>
    <x v="0"/>
    <x v="0"/>
    <x v="0"/>
    <x v="1"/>
    <x v="1"/>
    <x v="0"/>
    <x v="0"/>
    <x v="0"/>
    <x v="0"/>
    <x v="1"/>
    <x v="1"/>
    <x v="0"/>
    <m/>
    <m/>
    <m/>
    <s v="Redes sociales de la empresa (Facebook, Twitter, Instagram, etc)"/>
    <m/>
    <m/>
    <m/>
    <m/>
    <m/>
    <m/>
    <s v="Contactos personales del empleador"/>
    <m/>
    <m/>
    <m/>
    <x v="0"/>
    <x v="0"/>
    <x v="0"/>
    <x v="1"/>
    <x v="0"/>
    <x v="1"/>
    <x v="0"/>
    <x v="0"/>
    <x v="1"/>
    <x v="1"/>
    <s v="Ninguna"/>
    <m/>
    <m/>
    <m/>
    <m/>
    <m/>
    <m/>
    <x v="1"/>
    <m/>
    <m/>
    <x v="1"/>
    <m/>
    <m/>
    <m/>
    <x v="1"/>
    <x v="1"/>
    <x v="1"/>
    <x v="1"/>
    <x v="1"/>
    <x v="1"/>
    <m/>
    <m/>
    <x v="1"/>
    <s v="Poco probable"/>
    <s v="Poco probable"/>
    <s v="Probable"/>
    <s v="Poco probable"/>
    <s v="Probable"/>
    <x v="0"/>
    <s v="MUCAMA"/>
    <n v="9112"/>
    <n v="3"/>
    <n v="0"/>
    <n v="0"/>
    <n v="0"/>
    <n v="0"/>
    <s v="Lavandera"/>
    <n v="8157"/>
    <n v="3"/>
    <n v="0"/>
    <n v="0"/>
    <n v="0"/>
    <n v="0"/>
    <s v="ENCARGADO del servicio gral"/>
    <n v="9622"/>
    <n v="1"/>
    <n v="0"/>
    <n v="0"/>
    <n v="0"/>
    <n v="0"/>
    <m/>
    <m/>
    <m/>
    <m/>
    <m/>
    <m/>
    <m/>
    <m/>
    <m/>
    <m/>
    <m/>
    <m/>
    <m/>
    <m/>
    <x v="0"/>
    <m/>
    <m/>
    <m/>
    <m/>
    <m/>
    <m/>
    <m/>
    <m/>
    <m/>
    <x v="0"/>
    <x v="0"/>
    <x v="0"/>
    <x v="0"/>
    <x v="1"/>
    <x v="1"/>
    <x v="0"/>
    <x v="0"/>
    <m/>
    <x v="0"/>
    <s v="MEDIDAS DE SEGURIDAD EN ACONDICIONAMIENTO DE CAMAS"/>
    <s v="Seguridad industrial y salud ocupacional"/>
    <s v="MUCAMA"/>
    <n v="9112"/>
    <m/>
    <m/>
    <m/>
    <m/>
    <m/>
    <m/>
    <m/>
    <m/>
    <m/>
    <m/>
    <m/>
    <m/>
    <m/>
    <m/>
    <m/>
    <m/>
    <m/>
    <m/>
    <m/>
    <m/>
    <s v="No"/>
    <m/>
    <m/>
    <m/>
    <m/>
    <m/>
    <x v="3"/>
    <s v="Muy importante"/>
    <s v="Importante"/>
    <s v="Importante"/>
    <s v="Importante"/>
    <s v="Importante"/>
    <s v="Muy importante"/>
    <s v="Muy importante"/>
    <s v="Ninguna"/>
    <m/>
    <x v="2"/>
    <x v="1"/>
    <x v="0"/>
    <x v="0"/>
    <x v="2"/>
    <x v="0"/>
    <x v="1"/>
    <x v="1"/>
    <x v="0"/>
    <x v="1"/>
    <x v="0"/>
    <x v="0"/>
    <m/>
    <s v="Jefe / Encargado (no propietario)"/>
    <m/>
    <n v="13"/>
    <n v="14"/>
    <s v="Completo"/>
    <m/>
    <m/>
    <m/>
    <m/>
    <m/>
    <m/>
    <m/>
    <s v="11 a 30 personas ocupadas"/>
    <s v="11 a 30 personas ocupadas"/>
    <x v="0"/>
    <s v="Restaurantes y hoteles"/>
    <x v="0"/>
    <x v="0"/>
    <x v="0"/>
    <x v="0"/>
    <x v="0"/>
    <x v="0"/>
    <x v="0"/>
    <x v="0"/>
    <x v="1"/>
    <x v="0"/>
    <x v="1"/>
    <x v="0"/>
    <x v="0"/>
    <x v="0"/>
    <x v="0"/>
    <x v="0"/>
    <x v="1"/>
    <x v="1"/>
    <x v="0"/>
    <x v="1"/>
    <x v="0"/>
    <x v="1"/>
    <x v="0"/>
    <x v="0"/>
    <x v="0"/>
    <x v="0"/>
    <x v="1"/>
    <s v="LIMPIEZA"/>
    <m/>
    <m/>
    <m/>
    <m/>
    <m/>
    <s v="OTROS TIPOS DE CAPACITACIONES RELACIONADOS A OTROS SERVICIOS"/>
    <m/>
    <m/>
    <m/>
    <m/>
    <m/>
    <n v="4.8306451612903203"/>
    <x v="1"/>
    <x v="2"/>
    <x v="1"/>
    <x v="0"/>
    <x v="0"/>
    <s v="Total"/>
  </r>
  <r>
    <n v="205168"/>
    <x v="0"/>
    <x v="1"/>
    <s v="Mariano Roque Alonso"/>
    <n v="47523"/>
    <s v="COMERCIO AL POR MENOR DE EQUIPO SANITARIO"/>
    <s v="Comercio"/>
    <s v="Comercio"/>
    <s v="Pequeñas (11 a 30 personas ocupadas)"/>
    <n v="12062024"/>
    <n v="12"/>
    <s v="Junio"/>
    <s v="Año Resultado Final"/>
    <n v="11"/>
    <n v="0"/>
    <n v="25062024"/>
    <n v="25"/>
    <s v="Junio"/>
    <s v="Año Resultado Final"/>
    <n v="1992"/>
    <n v="31"/>
    <x v="1"/>
    <s v="VENTA AL POR MENOR DE EQUIPO SANITARIO"/>
    <s v="Comercio al por menor de otros materiales de construcción tales como ladrillos, madera, equipo sanitario"/>
    <s v="Único"/>
    <x v="0"/>
    <m/>
    <m/>
    <n v="17"/>
    <n v="17"/>
    <n v="12"/>
    <n v="5"/>
    <n v="151.81395348837242"/>
    <n v="63.255813953488499"/>
    <n v="0"/>
    <n v="0"/>
    <n v="0"/>
    <n v="0"/>
    <n v="101.2093023255816"/>
    <n v="37.953488372093105"/>
    <n v="0"/>
    <n v="0"/>
    <n v="37.953488372093105"/>
    <n v="37.953488372093105"/>
    <n v="0"/>
    <n v="0"/>
    <n v="215.0697674418609"/>
    <n v="17"/>
    <n v="0"/>
    <n v="0"/>
    <n v="0"/>
    <n v="0"/>
    <n v="8"/>
    <n v="3"/>
    <n v="0"/>
    <n v="0"/>
    <n v="3"/>
    <n v="3"/>
    <n v="0"/>
    <n v="0"/>
    <n v="17"/>
    <x v="0"/>
    <m/>
    <m/>
    <x v="0"/>
    <s v="Decisión del directorio/propietarios de la empresa"/>
    <m/>
    <x v="0"/>
    <m/>
    <m/>
    <x v="0"/>
    <m/>
    <m/>
    <x v="0"/>
    <m/>
    <m/>
    <x v="1"/>
    <m/>
    <n v="9333"/>
    <s v="AYUDANTE DE DEPÓSITO"/>
    <s v="No"/>
    <s v="No"/>
    <s v="No"/>
    <m/>
    <m/>
    <m/>
    <m/>
    <m/>
    <m/>
    <m/>
    <m/>
    <m/>
    <m/>
    <m/>
    <m/>
    <m/>
    <m/>
    <m/>
    <m/>
    <m/>
    <m/>
    <m/>
    <m/>
    <m/>
    <m/>
    <m/>
    <m/>
    <m/>
    <m/>
    <m/>
    <m/>
    <m/>
    <m/>
    <m/>
    <m/>
    <m/>
    <m/>
    <m/>
    <m/>
    <m/>
    <m/>
    <m/>
    <m/>
    <m/>
    <m/>
    <m/>
    <m/>
    <x v="0"/>
    <x v="0"/>
    <x v="0"/>
    <x v="0"/>
    <x v="0"/>
    <x v="0"/>
    <x v="1"/>
    <x v="1"/>
    <x v="1"/>
    <x v="0"/>
    <x v="0"/>
    <x v="1"/>
    <x v="1"/>
    <s v="TIENE Q RADICAR EN MARIANO O ALREDEDORES"/>
    <m/>
    <m/>
    <s v="Redes sociales de la empresa (Facebook, Twitter, Instagram, etc)"/>
    <m/>
    <m/>
    <s v="Recomendaciones de trabajadores de la empresa u otros actores"/>
    <m/>
    <m/>
    <m/>
    <s v="Contactos personales del empleador"/>
    <s v="Banco de currículos de la empresa"/>
    <m/>
    <m/>
    <x v="0"/>
    <x v="0"/>
    <x v="0"/>
    <x v="1"/>
    <x v="0"/>
    <x v="0"/>
    <x v="0"/>
    <x v="0"/>
    <x v="1"/>
    <x v="1"/>
    <s v="Ninguna"/>
    <m/>
    <m/>
    <m/>
    <m/>
    <m/>
    <m/>
    <x v="2"/>
    <m/>
    <m/>
    <x v="1"/>
    <m/>
    <m/>
    <m/>
    <x v="1"/>
    <x v="1"/>
    <x v="1"/>
    <x v="0"/>
    <x v="1"/>
    <x v="1"/>
    <m/>
    <m/>
    <x v="1"/>
    <s v="Poco probable"/>
    <s v="Poco probable"/>
    <s v="Poco probable"/>
    <s v="Poco probable"/>
    <s v="Probable"/>
    <x v="0"/>
    <s v="CHOFER de CAMION CARGA PESADA"/>
    <n v="8332"/>
    <n v="1"/>
    <n v="0"/>
    <n v="0"/>
    <n v="0"/>
    <n v="0"/>
    <s v="vendedor externo con movilidad propia"/>
    <n v="3322"/>
    <n v="1"/>
    <n v="1"/>
    <n v="0"/>
    <n v="0"/>
    <n v="0"/>
    <m/>
    <m/>
    <m/>
    <m/>
    <m/>
    <m/>
    <m/>
    <m/>
    <m/>
    <m/>
    <m/>
    <m/>
    <m/>
    <m/>
    <m/>
    <m/>
    <m/>
    <m/>
    <m/>
    <m/>
    <m/>
    <x v="0"/>
    <m/>
    <m/>
    <m/>
    <m/>
    <m/>
    <m/>
    <m/>
    <m/>
    <m/>
    <x v="0"/>
    <x v="0"/>
    <x v="0"/>
    <x v="0"/>
    <x v="1"/>
    <x v="1"/>
    <x v="0"/>
    <x v="0"/>
    <m/>
    <x v="0"/>
    <s v="TECNICO DE VENTA"/>
    <s v="Técnicas de ventas"/>
    <s v="VENDEDOR EN LOCAL PUESTO FIJO"/>
    <n v="5223"/>
    <m/>
    <m/>
    <m/>
    <m/>
    <m/>
    <m/>
    <m/>
    <m/>
    <m/>
    <m/>
    <m/>
    <m/>
    <m/>
    <m/>
    <m/>
    <m/>
    <m/>
    <m/>
    <m/>
    <m/>
    <s v="No"/>
    <m/>
    <m/>
    <m/>
    <m/>
    <m/>
    <x v="1"/>
    <s v="Muy importante"/>
    <s v="Importante"/>
    <s v="Importante"/>
    <s v="Importante"/>
    <s v="Importante"/>
    <s v="Muy importante"/>
    <s v="Muy importante"/>
    <s v="Ninguna"/>
    <m/>
    <x v="2"/>
    <x v="2"/>
    <x v="0"/>
    <x v="0"/>
    <x v="0"/>
    <x v="0"/>
    <x v="1"/>
    <x v="1"/>
    <x v="1"/>
    <x v="1"/>
    <x v="1"/>
    <x v="0"/>
    <m/>
    <s v="Gerente / Directivo"/>
    <m/>
    <n v="7"/>
    <n v="18"/>
    <s v="Completo"/>
    <m/>
    <m/>
    <m/>
    <m/>
    <m/>
    <m/>
    <s v="EL CURSO QUE NO EXISTE OPERADOR DE MONTACARGA ES LO Q LE INTERESA PERO NO ENCUENTRAN PARA CAPACITAR"/>
    <s v="11 a 30 personas ocupadas"/>
    <s v="11 a 30 personas ocupadas"/>
    <x v="2"/>
    <s v="Comercio"/>
    <x v="0"/>
    <x v="0"/>
    <x v="0"/>
    <x v="0"/>
    <x v="0"/>
    <x v="0"/>
    <x v="0"/>
    <x v="0"/>
    <x v="1"/>
    <x v="0"/>
    <x v="1"/>
    <x v="1"/>
    <x v="0"/>
    <x v="0"/>
    <x v="0"/>
    <x v="0"/>
    <x v="1"/>
    <x v="0"/>
    <x v="0"/>
    <x v="1"/>
    <x v="0"/>
    <x v="1"/>
    <x v="1"/>
    <x v="0"/>
    <x v="0"/>
    <x v="0"/>
    <x v="0"/>
    <s v="VENTA"/>
    <m/>
    <m/>
    <m/>
    <m/>
    <m/>
    <s v="ADMINISTRACIÓN Y GESTIÓN"/>
    <m/>
    <m/>
    <m/>
    <m/>
    <m/>
    <n v="12.6511627906977"/>
    <x v="2"/>
    <x v="1"/>
    <x v="0"/>
    <x v="0"/>
    <x v="0"/>
    <s v="Total"/>
  </r>
  <r>
    <n v="205207"/>
    <x v="0"/>
    <x v="1"/>
    <s v="Mariano Roque Alonso"/>
    <n v="45303"/>
    <s v="VENTA DE REPUESTOS NUEVOS Y USADOS PARA VEHICULOS"/>
    <s v="Comercio"/>
    <s v="Comercio"/>
    <s v="Micro (5 a 10 personas ocupadas)"/>
    <n v="11062024"/>
    <n v="11"/>
    <s v="Junio"/>
    <s v="Año Resultado Final"/>
    <n v="16"/>
    <n v="23"/>
    <n v="17062024"/>
    <n v="17"/>
    <s v="Junio"/>
    <s v="Año Resultado Final"/>
    <n v="2003"/>
    <n v="20"/>
    <x v="2"/>
    <s v="VENTA DE REPUESTOS NUEVOS Y USADOS PARA VEHICULOS"/>
    <s v="Comercio de partes, piezas y accesorios nuevos y usados para vehículos automotores"/>
    <s v="Único"/>
    <x v="0"/>
    <m/>
    <m/>
    <n v="5"/>
    <n v="5"/>
    <n v="4"/>
    <n v="1"/>
    <n v="33.137614678899077"/>
    <n v="8.2844036697247692"/>
    <n v="0"/>
    <n v="0"/>
    <n v="0"/>
    <n v="0"/>
    <n v="16.568807339449538"/>
    <n v="8.2844036697247692"/>
    <n v="0"/>
    <n v="0"/>
    <n v="16.568807339449538"/>
    <n v="0"/>
    <n v="0"/>
    <n v="0"/>
    <n v="41.422018348623844"/>
    <n v="5"/>
    <n v="0"/>
    <n v="0"/>
    <n v="0"/>
    <n v="0"/>
    <n v="2"/>
    <n v="1"/>
    <n v="0"/>
    <n v="0"/>
    <n v="2"/>
    <n v="0"/>
    <n v="0"/>
    <n v="0"/>
    <n v="5"/>
    <x v="0"/>
    <m/>
    <m/>
    <x v="1"/>
    <m/>
    <m/>
    <x v="0"/>
    <m/>
    <m/>
    <x v="0"/>
    <m/>
    <m/>
    <x v="0"/>
    <m/>
    <m/>
    <x v="0"/>
    <m/>
    <m/>
    <m/>
    <m/>
    <m/>
    <m/>
    <m/>
    <m/>
    <m/>
    <m/>
    <m/>
    <m/>
    <m/>
    <m/>
    <m/>
    <m/>
    <m/>
    <m/>
    <m/>
    <m/>
    <m/>
    <m/>
    <m/>
    <m/>
    <m/>
    <m/>
    <m/>
    <m/>
    <m/>
    <m/>
    <m/>
    <m/>
    <m/>
    <m/>
    <m/>
    <m/>
    <m/>
    <m/>
    <m/>
    <m/>
    <m/>
    <m/>
    <m/>
    <m/>
    <m/>
    <m/>
    <m/>
    <m/>
    <m/>
    <m/>
    <x v="0"/>
    <x v="0"/>
    <x v="0"/>
    <x v="0"/>
    <x v="0"/>
    <x v="1"/>
    <x v="1"/>
    <x v="1"/>
    <x v="1"/>
    <x v="0"/>
    <x v="1"/>
    <x v="1"/>
    <x v="0"/>
    <m/>
    <m/>
    <m/>
    <m/>
    <m/>
    <m/>
    <s v="Recomendaciones de trabajadores de la empresa u otros actores"/>
    <m/>
    <m/>
    <m/>
    <s v="Contactos personales del empleador"/>
    <m/>
    <m/>
    <m/>
    <x v="0"/>
    <x v="0"/>
    <x v="0"/>
    <x v="1"/>
    <x v="0"/>
    <x v="2"/>
    <x v="0"/>
    <x v="2"/>
    <x v="1"/>
    <x v="1"/>
    <s v="Ninguna"/>
    <m/>
    <m/>
    <m/>
    <m/>
    <m/>
    <m/>
    <x v="1"/>
    <m/>
    <m/>
    <x v="1"/>
    <m/>
    <m/>
    <m/>
    <x v="1"/>
    <x v="1"/>
    <x v="1"/>
    <x v="1"/>
    <x v="1"/>
    <x v="1"/>
    <m/>
    <m/>
    <x v="1"/>
    <s v="Poco probable"/>
    <s v="Poco probable"/>
    <s v="Poco probable"/>
    <s v="Probable"/>
    <s v="Probable"/>
    <x v="0"/>
    <s v="AUXILIAR ADMINISTRATIVA"/>
    <n v="4419"/>
    <n v="1"/>
    <n v="0"/>
    <n v="0"/>
    <n v="0"/>
    <n v="0"/>
    <s v="vendedor de repuestos nuevos de para vehículos"/>
    <n v="5223"/>
    <n v="1"/>
    <n v="0"/>
    <n v="0"/>
    <n v="0"/>
    <n v="0"/>
    <m/>
    <m/>
    <m/>
    <m/>
    <m/>
    <m/>
    <m/>
    <m/>
    <m/>
    <m/>
    <m/>
    <m/>
    <m/>
    <m/>
    <m/>
    <m/>
    <m/>
    <m/>
    <m/>
    <m/>
    <m/>
    <x v="0"/>
    <m/>
    <m/>
    <m/>
    <m/>
    <m/>
    <m/>
    <m/>
    <m/>
    <m/>
    <x v="1"/>
    <x v="0"/>
    <x v="0"/>
    <x v="0"/>
    <x v="1"/>
    <x v="1"/>
    <x v="0"/>
    <x v="0"/>
    <m/>
    <x v="0"/>
    <s v="AUXILIAR ADMINISTRATIVA( SABER HACER INVENTARIO, RENDICIÓN Y OTROS)"/>
    <s v="Operaciones auxiliares de servicios administrativos"/>
    <s v="AUXILIAR ADMINISTRATIVA"/>
    <n v="4419"/>
    <s v="AGENTE EN VENTAS  ESPECIALISTA Y CON CONOCIMIENTO EN REPUESTOS DE VEHÍCULOS"/>
    <s v="Técnicas de ventas"/>
    <s v="VENDEDOR DE REPUESTOS PARA VEHICULOS"/>
    <n v="5223"/>
    <m/>
    <m/>
    <m/>
    <m/>
    <m/>
    <m/>
    <m/>
    <m/>
    <m/>
    <m/>
    <m/>
    <m/>
    <m/>
    <m/>
    <m/>
    <m/>
    <s v="Si"/>
    <s v="No"/>
    <m/>
    <m/>
    <m/>
    <m/>
    <x v="0"/>
    <s v="Poco importante"/>
    <s v="Importante"/>
    <s v="Importante"/>
    <s v="Poco importante"/>
    <s v="Importante"/>
    <s v="Importante"/>
    <s v="Importante"/>
    <s v="Ninguna"/>
    <m/>
    <x v="2"/>
    <x v="2"/>
    <x v="0"/>
    <x v="0"/>
    <x v="0"/>
    <x v="2"/>
    <x v="1"/>
    <x v="1"/>
    <x v="0"/>
    <x v="0"/>
    <x v="0"/>
    <x v="0"/>
    <m/>
    <s v="Dueño o propietario"/>
    <m/>
    <n v="7"/>
    <n v="19"/>
    <s v="Completo"/>
    <m/>
    <m/>
    <m/>
    <m/>
    <m/>
    <m/>
    <s v="ANTONIO SUAREZ POR LA MAÑANA"/>
    <s v="5 a 10 personas ocupadas"/>
    <s v="5 a 10 personas ocupadas"/>
    <x v="2"/>
    <s v="Comercio"/>
    <x v="0"/>
    <x v="0"/>
    <x v="0"/>
    <x v="0"/>
    <x v="0"/>
    <x v="0"/>
    <x v="0"/>
    <x v="0"/>
    <x v="0"/>
    <x v="0"/>
    <x v="1"/>
    <x v="0"/>
    <x v="1"/>
    <x v="1"/>
    <x v="0"/>
    <x v="0"/>
    <x v="0"/>
    <x v="0"/>
    <x v="0"/>
    <x v="1"/>
    <x v="0"/>
    <x v="0"/>
    <x v="1"/>
    <x v="0"/>
    <x v="0"/>
    <x v="0"/>
    <x v="0"/>
    <s v="AUXILIAR ADMINISTRATIVO"/>
    <s v="VENTA"/>
    <m/>
    <m/>
    <m/>
    <m/>
    <s v="ADMINISTRACIÓN Y GESTIÓN"/>
    <s v="ADMINISTRACIÓN Y GESTIÓN"/>
    <m/>
    <m/>
    <m/>
    <m/>
    <n v="8.2844036697247692"/>
    <x v="0"/>
    <x v="0"/>
    <x v="1"/>
    <x v="0"/>
    <x v="0"/>
    <s v="Total"/>
  </r>
  <r>
    <n v="205224"/>
    <x v="0"/>
    <x v="1"/>
    <s v="Mariano Roque Alonso"/>
    <n v="41002"/>
    <s v="CONSTRUCCION DE EDIFICIOS.-"/>
    <s v="Industria"/>
    <s v="Construcción"/>
    <s v="Micro (5 a 10 personas ocupadas)"/>
    <n v="30072024"/>
    <n v="30"/>
    <s v="Julio"/>
    <s v="Año Resultado Final"/>
    <n v="15"/>
    <n v="6"/>
    <n v="31072024"/>
    <n v="31"/>
    <s v="Julio"/>
    <s v="Año Resultado Final"/>
    <n v="1980"/>
    <n v="43"/>
    <x v="1"/>
    <s v="CONSTRUCCIÓN DE EDIFICIOS VEREDAS"/>
    <s v="Construcción de edificios"/>
    <s v="Único"/>
    <x v="0"/>
    <m/>
    <m/>
    <n v="5"/>
    <n v="5"/>
    <n v="2"/>
    <n v="3"/>
    <n v="9.5873015873015799"/>
    <n v="14.380952380952369"/>
    <n v="0"/>
    <n v="0"/>
    <n v="4.7936507936507899"/>
    <n v="0"/>
    <n v="0"/>
    <n v="0"/>
    <n v="0"/>
    <n v="0"/>
    <n v="9.5873015873015799"/>
    <n v="9.5873015873015799"/>
    <n v="0"/>
    <n v="0"/>
    <n v="23.968253968253951"/>
    <n v="5"/>
    <n v="0"/>
    <n v="0"/>
    <n v="1"/>
    <n v="0"/>
    <n v="0"/>
    <n v="0"/>
    <n v="0"/>
    <n v="0"/>
    <n v="2"/>
    <n v="2"/>
    <n v="0"/>
    <n v="0"/>
    <n v="5"/>
    <x v="0"/>
    <m/>
    <m/>
    <x v="1"/>
    <m/>
    <m/>
    <x v="0"/>
    <m/>
    <m/>
    <x v="0"/>
    <m/>
    <m/>
    <x v="0"/>
    <m/>
    <m/>
    <x v="0"/>
    <m/>
    <m/>
    <m/>
    <m/>
    <m/>
    <m/>
    <m/>
    <m/>
    <m/>
    <m/>
    <m/>
    <m/>
    <m/>
    <m/>
    <m/>
    <m/>
    <m/>
    <m/>
    <m/>
    <m/>
    <m/>
    <m/>
    <m/>
    <m/>
    <m/>
    <m/>
    <m/>
    <m/>
    <m/>
    <m/>
    <m/>
    <m/>
    <m/>
    <m/>
    <m/>
    <m/>
    <m/>
    <m/>
    <m/>
    <m/>
    <m/>
    <m/>
    <m/>
    <m/>
    <m/>
    <m/>
    <m/>
    <m/>
    <m/>
    <m/>
    <x v="0"/>
    <x v="0"/>
    <x v="0"/>
    <x v="0"/>
    <x v="0"/>
    <x v="0"/>
    <x v="1"/>
    <x v="0"/>
    <x v="0"/>
    <x v="0"/>
    <x v="0"/>
    <x v="1"/>
    <x v="0"/>
    <m/>
    <m/>
    <m/>
    <s v="Redes sociales de la empresa (Facebook, Twitter, Instagram, etc)"/>
    <m/>
    <s v="Redes de profesionales o egresados"/>
    <s v="Recomendaciones de trabajadores de la empresa u otros actores"/>
    <m/>
    <m/>
    <m/>
    <s v="Contactos personales del empleador"/>
    <m/>
    <s v="Otra"/>
    <s v="AVISOS EN LAS AREAS DE TRABAJO"/>
    <x v="0"/>
    <x v="0"/>
    <x v="0"/>
    <x v="2"/>
    <x v="0"/>
    <x v="0"/>
    <x v="1"/>
    <x v="0"/>
    <x v="1"/>
    <x v="1"/>
    <s v="Ninguna"/>
    <m/>
    <m/>
    <m/>
    <m/>
    <m/>
    <m/>
    <x v="3"/>
    <m/>
    <m/>
    <x v="1"/>
    <m/>
    <m/>
    <m/>
    <x v="0"/>
    <x v="0"/>
    <x v="1"/>
    <x v="1"/>
    <x v="1"/>
    <x v="0"/>
    <m/>
    <m/>
    <x v="1"/>
    <s v="Poco probable"/>
    <s v="Poco probable"/>
    <s v="Probable"/>
    <s v="Probable"/>
    <s v="Muy probable"/>
    <x v="3"/>
    <m/>
    <m/>
    <m/>
    <m/>
    <m/>
    <m/>
    <m/>
    <m/>
    <m/>
    <m/>
    <m/>
    <m/>
    <m/>
    <m/>
    <m/>
    <m/>
    <m/>
    <m/>
    <m/>
    <m/>
    <m/>
    <m/>
    <m/>
    <m/>
    <m/>
    <m/>
    <m/>
    <m/>
    <m/>
    <m/>
    <m/>
    <m/>
    <m/>
    <m/>
    <m/>
    <x v="0"/>
    <m/>
    <m/>
    <m/>
    <m/>
    <m/>
    <m/>
    <m/>
    <m/>
    <m/>
    <x v="1"/>
    <x v="0"/>
    <x v="1"/>
    <x v="0"/>
    <x v="1"/>
    <x v="0"/>
    <x v="0"/>
    <x v="0"/>
    <m/>
    <x v="0"/>
    <s v="ATENCIÓN AL CLIENTE"/>
    <s v="Técnicas de recepción y atención al cliente"/>
    <s v="SECRETARIA"/>
    <n v="4120"/>
    <s v="DESARROLLO DE PROYECTOS EN INGENIERÍA CIVIL"/>
    <s v="OTROS"/>
    <s v="GERENTE GRAL"/>
    <n v="1120"/>
    <m/>
    <m/>
    <m/>
    <m/>
    <m/>
    <m/>
    <m/>
    <m/>
    <m/>
    <m/>
    <m/>
    <m/>
    <m/>
    <m/>
    <m/>
    <m/>
    <s v="Si"/>
    <s v="No"/>
    <m/>
    <m/>
    <m/>
    <m/>
    <x v="1"/>
    <s v="Muy importante"/>
    <s v="Muy importante"/>
    <s v="Muy importante"/>
    <s v="Muy importante"/>
    <s v="Importante"/>
    <s v="Muy importante"/>
    <s v="Muy importante"/>
    <s v="Ninguna"/>
    <m/>
    <x v="0"/>
    <x v="2"/>
    <x v="0"/>
    <x v="0"/>
    <x v="0"/>
    <x v="0"/>
    <x v="0"/>
    <x v="1"/>
    <x v="0"/>
    <x v="0"/>
    <x v="0"/>
    <x v="0"/>
    <m/>
    <s v="Dueño o propietario"/>
    <m/>
    <n v="15"/>
    <n v="19"/>
    <s v="Completo"/>
    <m/>
    <m/>
    <m/>
    <m/>
    <m/>
    <m/>
    <m/>
    <s v="5 a 10 personas ocupadas"/>
    <s v="5 a 10 personas ocupadas"/>
    <x v="1"/>
    <s v="Construcción"/>
    <x v="0"/>
    <x v="0"/>
    <x v="0"/>
    <x v="0"/>
    <x v="0"/>
    <x v="0"/>
    <x v="0"/>
    <x v="0"/>
    <x v="0"/>
    <x v="0"/>
    <x v="1"/>
    <x v="0"/>
    <x v="0"/>
    <x v="0"/>
    <x v="0"/>
    <x v="0"/>
    <x v="0"/>
    <x v="0"/>
    <x v="1"/>
    <x v="1"/>
    <x v="0"/>
    <x v="0"/>
    <x v="0"/>
    <x v="0"/>
    <x v="0"/>
    <x v="0"/>
    <x v="0"/>
    <s v="ATENCIÓN AL CLIENTE, RECEPCIÓN"/>
    <s v="CONSTRUCCIÓN"/>
    <m/>
    <m/>
    <m/>
    <m/>
    <s v="ADMINISTRACIÓN Y GESTIÓN"/>
    <s v="CONSTRUCCIÓN"/>
    <m/>
    <m/>
    <m/>
    <m/>
    <n v="4.7936507936507899"/>
    <x v="0"/>
    <x v="0"/>
    <x v="0"/>
    <x v="0"/>
    <x v="0"/>
    <s v="Total"/>
  </r>
  <r>
    <n v="205313"/>
    <x v="0"/>
    <x v="1"/>
    <s v="Mariano Roque Alonso"/>
    <n v="75000"/>
    <s v="ACTIVIDADES DE CLINICA VETERINARIA"/>
    <s v="Servicio"/>
    <s v="Servicios a las empresas"/>
    <s v="Micro (5 a 10 personas ocupadas)"/>
    <n v="11062024"/>
    <n v="11"/>
    <s v="Junio"/>
    <s v="Año Resultado Final"/>
    <n v="13"/>
    <n v="36"/>
    <n v="11062024"/>
    <n v="11"/>
    <s v="Junio"/>
    <s v="Año Resultado Final"/>
    <n v="2000"/>
    <n v="23"/>
    <x v="2"/>
    <s v="ACTIVIDAD DE VETERINARIA"/>
    <s v="Actividades veterinarias"/>
    <s v="Único"/>
    <x v="0"/>
    <m/>
    <m/>
    <n v="25"/>
    <n v="25"/>
    <n v="15"/>
    <n v="10"/>
    <n v="72.459677419354804"/>
    <n v="48.306451612903203"/>
    <n v="0"/>
    <n v="0"/>
    <n v="24.153225806451601"/>
    <n v="0"/>
    <n v="48.306451612903203"/>
    <n v="0"/>
    <n v="0"/>
    <n v="0"/>
    <n v="48.306451612903203"/>
    <n v="0"/>
    <n v="0"/>
    <n v="0"/>
    <n v="120.76612903225801"/>
    <n v="25"/>
    <n v="0"/>
    <n v="0"/>
    <n v="5"/>
    <n v="0"/>
    <n v="10"/>
    <n v="0"/>
    <n v="0"/>
    <n v="0"/>
    <n v="10"/>
    <n v="0"/>
    <n v="0"/>
    <n v="0"/>
    <n v="25"/>
    <x v="1"/>
    <s v="Contrato de aprendizaje (Código laboral y Resolución N° 1159/19)"/>
    <m/>
    <x v="0"/>
    <s v="Contrato de aprendizaje (Código laboral y Resolución N° 1159/19)"/>
    <m/>
    <x v="0"/>
    <m/>
    <m/>
    <x v="0"/>
    <m/>
    <m/>
    <x v="0"/>
    <m/>
    <m/>
    <x v="1"/>
    <m/>
    <n v="5164"/>
    <s v="BAÑADOR DE PERRO"/>
    <s v="Sí"/>
    <s v="No"/>
    <s v="Sí"/>
    <n v="5164"/>
    <s v="SECADOR DE PERRO"/>
    <s v="Sí"/>
    <s v="No"/>
    <s v="Sí"/>
    <n v="5164"/>
    <s v="PELUQUERIA DE PERRO"/>
    <s v="Sí"/>
    <s v="No"/>
    <m/>
    <m/>
    <m/>
    <m/>
    <m/>
    <m/>
    <m/>
    <m/>
    <m/>
    <m/>
    <m/>
    <m/>
    <m/>
    <m/>
    <m/>
    <m/>
    <m/>
    <m/>
    <m/>
    <m/>
    <m/>
    <m/>
    <m/>
    <m/>
    <m/>
    <m/>
    <m/>
    <m/>
    <m/>
    <m/>
    <m/>
    <m/>
    <m/>
    <m/>
    <m/>
    <x v="0"/>
    <x v="0"/>
    <x v="0"/>
    <x v="1"/>
    <x v="1"/>
    <x v="0"/>
    <x v="0"/>
    <x v="1"/>
    <x v="0"/>
    <x v="0"/>
    <x v="0"/>
    <x v="0"/>
    <x v="0"/>
    <m/>
    <m/>
    <m/>
    <m/>
    <m/>
    <m/>
    <s v="Recomendaciones de trabajadores de la empresa u otros actores"/>
    <m/>
    <m/>
    <m/>
    <s v="Contactos personales del empleador"/>
    <m/>
    <m/>
    <m/>
    <x v="0"/>
    <x v="0"/>
    <x v="0"/>
    <x v="1"/>
    <x v="0"/>
    <x v="0"/>
    <x v="0"/>
    <x v="0"/>
    <x v="1"/>
    <x v="1"/>
    <s v="Ninguna"/>
    <m/>
    <m/>
    <m/>
    <m/>
    <m/>
    <m/>
    <x v="0"/>
    <m/>
    <m/>
    <x v="1"/>
    <m/>
    <m/>
    <m/>
    <x v="0"/>
    <x v="1"/>
    <x v="1"/>
    <x v="1"/>
    <x v="1"/>
    <x v="1"/>
    <m/>
    <m/>
    <x v="2"/>
    <s v="Probable"/>
    <s v="Poco probable"/>
    <s v="Poco probable"/>
    <s v="Poco probable"/>
    <s v="Probable"/>
    <x v="0"/>
    <s v="peluquero de perro"/>
    <n v="5164"/>
    <n v="3"/>
    <n v="3"/>
    <n v="0"/>
    <n v="0"/>
    <n v="0"/>
    <s v="secador de perro"/>
    <n v="5164"/>
    <n v="3"/>
    <n v="3"/>
    <n v="0"/>
    <n v="0"/>
    <n v="0"/>
    <s v="bañador de perro"/>
    <n v="5164"/>
    <n v="3"/>
    <n v="3"/>
    <n v="0"/>
    <n v="0"/>
    <n v="0"/>
    <m/>
    <m/>
    <m/>
    <m/>
    <m/>
    <m/>
    <m/>
    <m/>
    <m/>
    <m/>
    <m/>
    <m/>
    <m/>
    <m/>
    <x v="0"/>
    <m/>
    <m/>
    <m/>
    <m/>
    <m/>
    <m/>
    <m/>
    <m/>
    <m/>
    <x v="0"/>
    <x v="0"/>
    <x v="1"/>
    <x v="1"/>
    <x v="0"/>
    <x v="0"/>
    <x v="0"/>
    <x v="0"/>
    <m/>
    <x v="0"/>
    <s v="BAÑADOR DE PERRO"/>
    <s v="Veterinaria y aseo animal"/>
    <s v="BAÑADOR DE PERRO"/>
    <n v="5164"/>
    <s v="SECADOR DE PERRO"/>
    <s v="Veterinaria y aseo animal"/>
    <s v="SECADOR DE PERRO"/>
    <n v="5164"/>
    <s v="PELUQUERO DE PERRO"/>
    <s v="Veterinaria y aseo animal"/>
    <s v="PELUQUERO DE PERRO"/>
    <n v="5164"/>
    <m/>
    <m/>
    <m/>
    <m/>
    <m/>
    <m/>
    <m/>
    <m/>
    <m/>
    <m/>
    <m/>
    <m/>
    <s v="Si"/>
    <s v="Si"/>
    <s v="No"/>
    <m/>
    <m/>
    <m/>
    <x v="0"/>
    <s v="Importante"/>
    <s v="Importante"/>
    <s v="Importante"/>
    <s v="Muy importante"/>
    <s v="Importante"/>
    <s v="Muy importante"/>
    <s v="Muy importante"/>
    <s v="Ninguna"/>
    <m/>
    <x v="0"/>
    <x v="2"/>
    <x v="1"/>
    <x v="0"/>
    <x v="0"/>
    <x v="0"/>
    <x v="1"/>
    <x v="1"/>
    <x v="0"/>
    <x v="1"/>
    <x v="0"/>
    <x v="0"/>
    <m/>
    <s v="Administrador/Contador"/>
    <m/>
    <n v="20"/>
    <n v="49"/>
    <s v="Completo"/>
    <m/>
    <m/>
    <m/>
    <m/>
    <m/>
    <m/>
    <m/>
    <s v="11 a 30 personas ocupadas"/>
    <s v="11 a 30 personas ocupadas"/>
    <x v="0"/>
    <s v="Servicios a las empresas"/>
    <x v="0"/>
    <x v="0"/>
    <x v="0"/>
    <x v="0"/>
    <x v="1"/>
    <x v="0"/>
    <x v="0"/>
    <x v="0"/>
    <x v="0"/>
    <x v="0"/>
    <x v="1"/>
    <x v="0"/>
    <x v="0"/>
    <x v="1"/>
    <x v="0"/>
    <x v="0"/>
    <x v="0"/>
    <x v="0"/>
    <x v="0"/>
    <x v="1"/>
    <x v="0"/>
    <x v="1"/>
    <x v="1"/>
    <x v="0"/>
    <x v="0"/>
    <x v="0"/>
    <x v="0"/>
    <s v="AGROPECUARIO"/>
    <s v="AGROPECUARIO"/>
    <s v="AGROPECUARIO"/>
    <m/>
    <m/>
    <m/>
    <s v="OTROS TIPOS DE CAPACITACIONES RELACIONADOS A OTROS SERVICIOS"/>
    <s v="OTROS TIPOS DE CAPACITACIONES RELACIONADOS A OTROS SERVICIOS"/>
    <s v="OTROS TIPOS DE CAPACITACIONES RELACIONADOS A OTROS SERVICIOS"/>
    <m/>
    <m/>
    <m/>
    <n v="4.8306451612903203"/>
    <x v="1"/>
    <x v="1"/>
    <x v="0"/>
    <x v="0"/>
    <x v="0"/>
    <s v="Total"/>
  </r>
  <r>
    <n v="205488"/>
    <x v="0"/>
    <x v="1"/>
    <s v="Mariano Roque Alonso"/>
    <n v="25920"/>
    <s v="SERVICIOS DE TALLER DE ELASTIQUERIA"/>
    <s v="Industria"/>
    <s v="Manufactura"/>
    <s v="Micro (5 a 10 personas ocupadas)"/>
    <n v="11062024"/>
    <n v="11"/>
    <s v="Junio"/>
    <s v="Año Resultado Final"/>
    <n v="15"/>
    <n v="22"/>
    <n v="26072024"/>
    <n v="26"/>
    <s v="Julio"/>
    <s v="Año Resultado Final"/>
    <n v="1984"/>
    <n v="39"/>
    <x v="1"/>
    <s v="SERVICIO DE REPARACION DE SUSPENSIÓN DEL VEHÍCULO"/>
    <s v="Mantenimiento y reparación mecánica de vehículos"/>
    <s v="Único"/>
    <x v="0"/>
    <m/>
    <m/>
    <n v="7"/>
    <n v="7"/>
    <n v="7"/>
    <n v="0"/>
    <n v="57.990825688073386"/>
    <n v="0"/>
    <n v="0"/>
    <n v="0"/>
    <n v="0"/>
    <n v="0"/>
    <n v="49.706422018348619"/>
    <n v="0"/>
    <n v="8.2844036697247692"/>
    <n v="0"/>
    <n v="0"/>
    <n v="0"/>
    <n v="0"/>
    <n v="0"/>
    <n v="57.990825688073386"/>
    <n v="7"/>
    <n v="0"/>
    <n v="0"/>
    <n v="0"/>
    <n v="0"/>
    <n v="6"/>
    <n v="0"/>
    <n v="1"/>
    <n v="0"/>
    <n v="0"/>
    <n v="0"/>
    <n v="0"/>
    <n v="0"/>
    <n v="7"/>
    <x v="1"/>
    <s v="Decisión del directorio/propietarios de la empresa"/>
    <m/>
    <x v="1"/>
    <m/>
    <m/>
    <x v="0"/>
    <m/>
    <m/>
    <x v="0"/>
    <m/>
    <m/>
    <x v="0"/>
    <m/>
    <m/>
    <x v="1"/>
    <m/>
    <n v="7231"/>
    <s v="AYUDANTE DE MECANICO"/>
    <s v="Sí"/>
    <s v="Sí"/>
    <s v="No"/>
    <m/>
    <m/>
    <m/>
    <m/>
    <m/>
    <m/>
    <m/>
    <m/>
    <m/>
    <m/>
    <s v="Candidatos sin habilidades blandas o socioemocionales (proactividad, actitud de aprendizaje, compromiso, entre otros)"/>
    <m/>
    <m/>
    <s v="Candidatos que no aceptaron las condiciones laborales ofrecidas (ubicación, horario, remuneración)"/>
    <s v="Falta de postulantes/candidatos"/>
    <m/>
    <m/>
    <m/>
    <m/>
    <m/>
    <m/>
    <m/>
    <m/>
    <m/>
    <m/>
    <m/>
    <m/>
    <m/>
    <m/>
    <m/>
    <m/>
    <m/>
    <m/>
    <s v="Aumentar la remuneración para hacer la vacante más atractiva"/>
    <m/>
    <m/>
    <m/>
    <m/>
    <m/>
    <m/>
    <s v="Aumentar los esfuerzos en el reclutamiento (más divulgación de la vacante, más bolsas de empleo)"/>
    <m/>
    <m/>
    <m/>
    <x v="0"/>
    <x v="0"/>
    <x v="0"/>
    <x v="0"/>
    <x v="1"/>
    <x v="0"/>
    <x v="0"/>
    <x v="0"/>
    <x v="1"/>
    <x v="0"/>
    <x v="1"/>
    <x v="1"/>
    <x v="0"/>
    <m/>
    <m/>
    <m/>
    <m/>
    <m/>
    <m/>
    <s v="Recomendaciones de trabajadores de la empresa u otros actores"/>
    <m/>
    <m/>
    <s v="Avisos en las inmediaciones de la empresa"/>
    <s v="Contactos personales del empleador"/>
    <m/>
    <m/>
    <m/>
    <x v="0"/>
    <x v="0"/>
    <x v="0"/>
    <x v="1"/>
    <x v="0"/>
    <x v="2"/>
    <x v="0"/>
    <x v="0"/>
    <x v="1"/>
    <x v="1"/>
    <s v="Ninguna"/>
    <m/>
    <m/>
    <m/>
    <m/>
    <m/>
    <m/>
    <x v="1"/>
    <m/>
    <m/>
    <x v="1"/>
    <m/>
    <m/>
    <m/>
    <x v="1"/>
    <x v="1"/>
    <x v="1"/>
    <x v="1"/>
    <x v="1"/>
    <x v="1"/>
    <m/>
    <m/>
    <x v="1"/>
    <s v="Probable"/>
    <s v="Poco probable"/>
    <s v="Poco probable"/>
    <s v="Probable"/>
    <s v="Probable"/>
    <x v="2"/>
    <m/>
    <m/>
    <m/>
    <m/>
    <m/>
    <m/>
    <m/>
    <m/>
    <m/>
    <m/>
    <m/>
    <m/>
    <m/>
    <m/>
    <m/>
    <m/>
    <m/>
    <m/>
    <m/>
    <m/>
    <m/>
    <m/>
    <m/>
    <m/>
    <m/>
    <m/>
    <m/>
    <m/>
    <m/>
    <m/>
    <m/>
    <m/>
    <m/>
    <m/>
    <m/>
    <x v="0"/>
    <m/>
    <m/>
    <m/>
    <m/>
    <m/>
    <m/>
    <m/>
    <m/>
    <m/>
    <x v="0"/>
    <x v="0"/>
    <x v="0"/>
    <x v="0"/>
    <x v="0"/>
    <x v="1"/>
    <x v="0"/>
    <x v="0"/>
    <m/>
    <x v="0"/>
    <s v="CAPACITACION EN SUSPENSIÓN DE VEHÍCULOS"/>
    <s v="Mecánica del automóvil"/>
    <s v="MECÁNICO DE VEHÍCULO"/>
    <n v="7231"/>
    <s v="CAPACITACIÓN Y SUSPENSIÓN DE VEHÍCULO"/>
    <s v="Mecánica del automóvil"/>
    <s v="AYUDANTE DE MECÁNICO"/>
    <n v="7231"/>
    <m/>
    <m/>
    <m/>
    <m/>
    <m/>
    <m/>
    <m/>
    <m/>
    <m/>
    <m/>
    <m/>
    <m/>
    <m/>
    <m/>
    <m/>
    <m/>
    <s v="Si"/>
    <s v="No"/>
    <m/>
    <m/>
    <m/>
    <m/>
    <x v="0"/>
    <s v="Muy importante"/>
    <s v="Importante"/>
    <s v="Importante"/>
    <s v="Importante"/>
    <s v="Importante"/>
    <s v="Muy importante"/>
    <s v="Muy importante"/>
    <s v="Ninguna"/>
    <m/>
    <x v="2"/>
    <x v="2"/>
    <x v="0"/>
    <x v="0"/>
    <x v="2"/>
    <x v="0"/>
    <x v="0"/>
    <x v="1"/>
    <x v="0"/>
    <x v="1"/>
    <x v="0"/>
    <x v="0"/>
    <m/>
    <s v="Administrador/Contador"/>
    <m/>
    <n v="8"/>
    <n v="38"/>
    <s v="Completo"/>
    <m/>
    <m/>
    <m/>
    <m/>
    <m/>
    <m/>
    <s v="NINGUNA"/>
    <s v="5 a 10 personas ocupadas"/>
    <s v="5 a 10 personas ocupadas"/>
    <x v="2"/>
    <s v="Comercio"/>
    <x v="0"/>
    <x v="0"/>
    <x v="0"/>
    <x v="0"/>
    <x v="0"/>
    <x v="0"/>
    <x v="1"/>
    <x v="0"/>
    <x v="0"/>
    <x v="0"/>
    <x v="1"/>
    <x v="0"/>
    <x v="0"/>
    <x v="0"/>
    <x v="0"/>
    <x v="0"/>
    <x v="0"/>
    <x v="0"/>
    <x v="0"/>
    <x v="1"/>
    <x v="0"/>
    <x v="1"/>
    <x v="0"/>
    <x v="0"/>
    <x v="1"/>
    <x v="0"/>
    <x v="0"/>
    <s v="MECANICA AUTOTRIZ"/>
    <s v="MECANICA AUTOTRIZ"/>
    <m/>
    <m/>
    <m/>
    <m/>
    <s v="AUTOMOTORES"/>
    <s v="AUTOMOTORES"/>
    <m/>
    <m/>
    <m/>
    <m/>
    <n v="8.2844036697247692"/>
    <x v="1"/>
    <x v="2"/>
    <x v="1"/>
    <x v="0"/>
    <x v="0"/>
    <s v="Total"/>
  </r>
  <r>
    <n v="205646"/>
    <x v="0"/>
    <x v="1"/>
    <s v="Mariano Roque Alonso"/>
    <n v="52220"/>
    <s v="ACTIVIDAD PORTUARIA"/>
    <s v="Servicio"/>
    <s v="Transporte"/>
    <s v="Grandes (con 51 o más personas ocupadas)"/>
    <n v="16072024"/>
    <n v="16"/>
    <s v="Julio"/>
    <s v="Año Resultado Final"/>
    <n v="16"/>
    <n v="57"/>
    <n v="26072024"/>
    <n v="26"/>
    <s v="Julio"/>
    <s v="Año Resultado Final"/>
    <n v="2009"/>
    <n v="14"/>
    <x v="0"/>
    <s v="ACTIVIDAD LOGÍSTICA PUERTUARIA"/>
    <s v="Actividades auxiliares al transporte acuático"/>
    <s v="Único"/>
    <x v="0"/>
    <m/>
    <m/>
    <n v="69"/>
    <n v="69"/>
    <n v="53"/>
    <n v="16"/>
    <n v="157.84782608695664"/>
    <n v="47.652173913043519"/>
    <n v="0"/>
    <n v="0"/>
    <n v="0"/>
    <n v="0"/>
    <n v="145.93478260869577"/>
    <n v="0"/>
    <n v="0"/>
    <n v="0"/>
    <n v="29.7826086956522"/>
    <n v="17.869565217391319"/>
    <n v="11.91304347826088"/>
    <n v="0"/>
    <n v="205.50000000000017"/>
    <n v="69"/>
    <n v="0"/>
    <n v="0"/>
    <n v="0"/>
    <n v="0"/>
    <n v="49"/>
    <n v="0"/>
    <n v="0"/>
    <n v="0"/>
    <n v="10"/>
    <n v="6"/>
    <n v="4"/>
    <n v="0"/>
    <n v="69"/>
    <x v="0"/>
    <m/>
    <m/>
    <x v="0"/>
    <s v="Convenios con organizaciones privadas y/o ONG"/>
    <m/>
    <x v="0"/>
    <m/>
    <m/>
    <x v="0"/>
    <m/>
    <m/>
    <x v="0"/>
    <m/>
    <m/>
    <x v="1"/>
    <m/>
    <n v="9333"/>
    <s v="ESTIBADORES ( CARGA Y DESCARGA MERCADERIA"/>
    <s v="Sí"/>
    <s v="No"/>
    <s v="Sí"/>
    <n v="9112"/>
    <s v="LIMPIADORA DEL ESTABLECIMIENTO"/>
    <s v="Sí"/>
    <s v="No"/>
    <s v="Sí"/>
    <n v="9112"/>
    <s v="AUXILIAR MANTENIMIENTO LIMPIADOR DEL PREDIO"/>
    <s v="Sí"/>
    <s v="No"/>
    <m/>
    <m/>
    <m/>
    <m/>
    <m/>
    <m/>
    <m/>
    <m/>
    <m/>
    <m/>
    <m/>
    <m/>
    <m/>
    <m/>
    <m/>
    <m/>
    <m/>
    <m/>
    <m/>
    <m/>
    <m/>
    <m/>
    <m/>
    <m/>
    <m/>
    <m/>
    <m/>
    <m/>
    <m/>
    <m/>
    <m/>
    <m/>
    <m/>
    <m/>
    <m/>
    <x v="0"/>
    <x v="0"/>
    <x v="0"/>
    <x v="1"/>
    <x v="0"/>
    <x v="0"/>
    <x v="0"/>
    <x v="0"/>
    <x v="0"/>
    <x v="0"/>
    <x v="0"/>
    <x v="0"/>
    <x v="1"/>
    <s v="GENTE DD ZONA"/>
    <m/>
    <m/>
    <s v="Redes sociales de la empresa (Facebook, Twitter, Instagram, etc)"/>
    <m/>
    <m/>
    <s v="Recomendaciones de trabajadores de la empresa u otros actores"/>
    <m/>
    <m/>
    <m/>
    <m/>
    <s v="Banco de currículos de la empresa"/>
    <m/>
    <m/>
    <x v="0"/>
    <x v="0"/>
    <x v="0"/>
    <x v="1"/>
    <x v="0"/>
    <x v="1"/>
    <x v="0"/>
    <x v="0"/>
    <x v="1"/>
    <x v="1"/>
    <s v="Ninguna"/>
    <m/>
    <m/>
    <m/>
    <m/>
    <m/>
    <m/>
    <x v="1"/>
    <m/>
    <m/>
    <x v="1"/>
    <m/>
    <m/>
    <m/>
    <x v="1"/>
    <x v="1"/>
    <x v="1"/>
    <x v="1"/>
    <x v="1"/>
    <x v="1"/>
    <m/>
    <m/>
    <x v="2"/>
    <s v="Poco probable"/>
    <s v="Poco probable"/>
    <s v="Poco probable"/>
    <s v="Poco probable"/>
    <s v="Muy probable"/>
    <x v="0"/>
    <s v="OPERARIO de MAQUINARIA ( CARGA y descarga de MERCADERIAS"/>
    <n v="8344"/>
    <n v="1"/>
    <n v="1"/>
    <n v="1"/>
    <n v="0"/>
    <n v="0"/>
    <s v="AUXILIAR ADMINISTRATIVo"/>
    <n v="4419"/>
    <n v="1"/>
    <n v="1"/>
    <n v="1"/>
    <n v="1"/>
    <n v="1"/>
    <m/>
    <m/>
    <m/>
    <m/>
    <m/>
    <m/>
    <m/>
    <m/>
    <m/>
    <m/>
    <m/>
    <m/>
    <m/>
    <m/>
    <m/>
    <m/>
    <m/>
    <m/>
    <m/>
    <m/>
    <m/>
    <x v="0"/>
    <m/>
    <m/>
    <m/>
    <m/>
    <m/>
    <m/>
    <m/>
    <m/>
    <m/>
    <x v="1"/>
    <x v="0"/>
    <x v="0"/>
    <x v="0"/>
    <x v="0"/>
    <x v="1"/>
    <x v="0"/>
    <x v="0"/>
    <m/>
    <x v="0"/>
    <s v="CONOCIMIENTOS SOBRE COMO OPERAR EL  OPERARIO DE MONTACARGA. ( USO DE MAQUINARIA POR EJEMPLO EL TRACTORCITO MOVER, COLOCAR, ORDENAR LAS MERCANCÍAS"/>
    <s v="Operación y mantenimiento de maquinarias industriales"/>
    <s v="OPERARIO DE MAQUINARIAS (MONTACARGA)"/>
    <n v="8344"/>
    <s v="CONOCIMIENTO SOBRE RIESGO Y SEGURIDAD"/>
    <s v="Seguridad industrial y salud ocupacional"/>
    <s v="ESTIBADORES"/>
    <n v="9333"/>
    <s v="SABER COMO MANEJAR  SEGURO DE MERCADERIA"/>
    <s v="OTROS"/>
    <s v="ESTIBADORES"/>
    <n v="9333"/>
    <s v="CONOCIMIENTO SOBRE PREVENCION DE INCENDIOS"/>
    <s v="Seguridad industrial y salud ocupacional"/>
    <s v="ADMINISTRADOR"/>
    <n v="2421"/>
    <s v="ATENCIÓN  AL  CLIENTE ( DAR INFORMACIÓN SOBRE  RECIBIR O ENVIAR O VENDER MERCADERIAS"/>
    <s v="Técnicas de recepción y atención al cliente"/>
    <s v="VENDEDOR DE MERCADERIAS"/>
    <n v="5223"/>
    <s v="ACTUALIZACION AL PERSONAL  ADMINISTRATIVO  SOBRE SET"/>
    <s v="Operaciones auxiliares de servicios administrativos"/>
    <s v="AUXILIAR ADMINISTRATIVO"/>
    <n v="4419"/>
    <s v="Si"/>
    <s v="Si"/>
    <s v="Si"/>
    <s v="Si"/>
    <s v="Si"/>
    <s v="No"/>
    <x v="0"/>
    <s v="Muy importante"/>
    <s v="Muy importante"/>
    <s v="Importante"/>
    <s v="Muy importante"/>
    <s v="Importante"/>
    <s v="Muy importante"/>
    <s v="Muy importante"/>
    <s v="Ninguna"/>
    <m/>
    <x v="0"/>
    <x v="2"/>
    <x v="0"/>
    <x v="0"/>
    <x v="0"/>
    <x v="0"/>
    <x v="0"/>
    <x v="0"/>
    <x v="0"/>
    <x v="0"/>
    <x v="0"/>
    <x v="0"/>
    <m/>
    <s v="Jefe / Encargado (no propietario)"/>
    <m/>
    <n v="8"/>
    <n v="12"/>
    <s v="Completo"/>
    <m/>
    <m/>
    <m/>
    <m/>
    <m/>
    <m/>
    <m/>
    <s v="51 y más personas ocupadas"/>
    <s v="51 y más personas ocupadas"/>
    <x v="0"/>
    <s v="Transporte"/>
    <x v="0"/>
    <x v="0"/>
    <x v="0"/>
    <x v="0"/>
    <x v="0"/>
    <x v="0"/>
    <x v="0"/>
    <x v="0"/>
    <x v="1"/>
    <x v="0"/>
    <x v="1"/>
    <x v="0"/>
    <x v="1"/>
    <x v="0"/>
    <x v="0"/>
    <x v="0"/>
    <x v="1"/>
    <x v="0"/>
    <x v="0"/>
    <x v="0"/>
    <x v="0"/>
    <x v="0"/>
    <x v="1"/>
    <x v="0"/>
    <x v="0"/>
    <x v="1"/>
    <x v="1"/>
    <s v="USO Y REPARACIÓN DE MAQUINARIAS, HERRAMIENTAS Y EQUIPOS"/>
    <s v="SALUD Y SEGURIDAD OCUPACIONAL"/>
    <s v="TRANSPORTE Y LOGISTICA"/>
    <s v="SALUD Y SEGURIDAD OCUPACIONAL"/>
    <s v="ATENCIÓN AL CLIENTE, RECEPCIÓN"/>
    <s v="CONTABILIDAD Y AUDITORIA"/>
    <s v="USO Y REPARACIÓN DE MAQUINARIAS, HERRAMIENTAS Y EQUIPOS"/>
    <s v="SALUD Y SEGURIDAD OCUPACIONAL"/>
    <s v="TRANSPORTE Y LOGISTICA"/>
    <s v="SALUD Y SEGURIDAD OCUPACIONAL"/>
    <s v="ADMINISTRACIÓN Y GESTIÓN"/>
    <s v="ADMINISTRACIÓN Y GESTIÓN"/>
    <n v="2.97826086956522"/>
    <x v="1"/>
    <x v="1"/>
    <x v="1"/>
    <x v="0"/>
    <x v="0"/>
    <s v="Total"/>
  </r>
  <r>
    <n v="205696"/>
    <x v="0"/>
    <x v="1"/>
    <s v="Mariano Roque Alonso"/>
    <n v="49232"/>
    <s v="SERVCIO DE TRANSPORTE TERRESTRE INTERNACIONAL DE CARGA"/>
    <s v="Servicio"/>
    <s v="Transporte"/>
    <s v="Micro (5 a 10 personas ocupadas)"/>
    <n v="8072024"/>
    <n v="8"/>
    <s v="Julio"/>
    <s v="Año Resultado Final"/>
    <n v="16"/>
    <n v="16"/>
    <n v="16072024"/>
    <n v="16"/>
    <s v="Julio"/>
    <s v="Año Resultado Final"/>
    <n v="1991"/>
    <n v="32"/>
    <x v="1"/>
    <s v="SERVICIO DE TRANSPORTE TERRESTRE NACIONAL E INTERNACIONAL"/>
    <s v="Transporte terrestre de carga interdepartamental e internacional"/>
    <s v="Único"/>
    <x v="0"/>
    <m/>
    <m/>
    <n v="7"/>
    <n v="7"/>
    <n v="6"/>
    <n v="1"/>
    <n v="20.367567567567541"/>
    <n v="3.3945945945945901"/>
    <n v="0"/>
    <n v="0"/>
    <n v="0"/>
    <n v="0"/>
    <n v="13.57837837837836"/>
    <n v="0"/>
    <n v="3.3945945945945901"/>
    <n v="0"/>
    <n v="0"/>
    <n v="6.7891891891891802"/>
    <n v="0"/>
    <n v="0"/>
    <n v="23.762162162162131"/>
    <n v="7"/>
    <n v="0"/>
    <n v="0"/>
    <n v="0"/>
    <n v="0"/>
    <n v="4"/>
    <n v="0"/>
    <n v="1"/>
    <n v="0"/>
    <n v="0"/>
    <n v="2"/>
    <n v="0"/>
    <n v="0"/>
    <n v="7"/>
    <x v="0"/>
    <m/>
    <m/>
    <x v="0"/>
    <s v="Decisión del directorio/propietarios de la empresa"/>
    <m/>
    <x v="0"/>
    <m/>
    <m/>
    <x v="0"/>
    <m/>
    <m/>
    <x v="0"/>
    <m/>
    <m/>
    <x v="0"/>
    <m/>
    <m/>
    <m/>
    <m/>
    <m/>
    <m/>
    <m/>
    <m/>
    <m/>
    <m/>
    <m/>
    <m/>
    <m/>
    <m/>
    <m/>
    <m/>
    <m/>
    <m/>
    <m/>
    <m/>
    <m/>
    <m/>
    <m/>
    <m/>
    <m/>
    <m/>
    <m/>
    <m/>
    <m/>
    <m/>
    <m/>
    <m/>
    <m/>
    <m/>
    <m/>
    <m/>
    <m/>
    <m/>
    <m/>
    <m/>
    <m/>
    <m/>
    <m/>
    <m/>
    <m/>
    <m/>
    <m/>
    <m/>
    <m/>
    <m/>
    <x v="1"/>
    <x v="0"/>
    <x v="0"/>
    <x v="1"/>
    <x v="0"/>
    <x v="0"/>
    <x v="0"/>
    <x v="0"/>
    <x v="0"/>
    <x v="0"/>
    <x v="0"/>
    <x v="1"/>
    <x v="0"/>
    <m/>
    <m/>
    <m/>
    <m/>
    <m/>
    <m/>
    <s v="Recomendaciones de trabajadores de la empresa u otros actores"/>
    <m/>
    <m/>
    <m/>
    <m/>
    <m/>
    <m/>
    <m/>
    <x v="0"/>
    <x v="0"/>
    <x v="0"/>
    <x v="2"/>
    <x v="0"/>
    <x v="2"/>
    <x v="0"/>
    <x v="0"/>
    <x v="1"/>
    <x v="2"/>
    <s v="Ninguna"/>
    <m/>
    <m/>
    <m/>
    <m/>
    <m/>
    <m/>
    <x v="1"/>
    <m/>
    <m/>
    <x v="1"/>
    <m/>
    <m/>
    <m/>
    <x v="1"/>
    <x v="1"/>
    <x v="1"/>
    <x v="1"/>
    <x v="1"/>
    <x v="1"/>
    <m/>
    <m/>
    <x v="1"/>
    <s v="Poco probable"/>
    <s v="Muy probable"/>
    <s v="Poco probable"/>
    <s v="Poco probable"/>
    <s v="Poco probable"/>
    <x v="3"/>
    <m/>
    <m/>
    <m/>
    <m/>
    <m/>
    <m/>
    <m/>
    <m/>
    <m/>
    <m/>
    <m/>
    <m/>
    <m/>
    <m/>
    <m/>
    <m/>
    <m/>
    <m/>
    <m/>
    <m/>
    <m/>
    <m/>
    <m/>
    <m/>
    <m/>
    <m/>
    <m/>
    <m/>
    <m/>
    <m/>
    <m/>
    <m/>
    <m/>
    <m/>
    <m/>
    <x v="0"/>
    <m/>
    <m/>
    <m/>
    <m/>
    <m/>
    <m/>
    <m/>
    <m/>
    <m/>
    <x v="0"/>
    <x v="0"/>
    <x v="0"/>
    <x v="0"/>
    <x v="1"/>
    <x v="0"/>
    <x v="0"/>
    <x v="0"/>
    <m/>
    <x v="0"/>
    <s v="MECANICA (CONOCER COMO FUNCIONA EL CAMION Y MANTENIMIENTO)"/>
    <s v="Mecánica del automóvil"/>
    <s v="CHOFER DE CAMION DE GRAN PORTE"/>
    <n v="8332"/>
    <s v="TECNICAS DE MANEJO DE CAMIONES DE GRAN PORTE"/>
    <s v="Conducción de vehículos"/>
    <s v="CHOFER DE CAMION"/>
    <n v="8332"/>
    <s v="ESCANER DE CAMIONES (ELECTRONICA)"/>
    <s v="Electrónica"/>
    <s v="AYUDANTE DE MECANICA"/>
    <n v="7231"/>
    <s v="MANEJO DE EXCEL AVANZADO"/>
    <s v="Microsoft Excel básico y avanzado"/>
    <s v="AUXILIAR ADMINISTRATIVO"/>
    <n v="4419"/>
    <m/>
    <m/>
    <m/>
    <m/>
    <m/>
    <m/>
    <m/>
    <m/>
    <s v="Si"/>
    <s v="Si"/>
    <s v="Si"/>
    <s v="No"/>
    <m/>
    <m/>
    <x v="0"/>
    <s v="Muy importante"/>
    <s v="Muy importante"/>
    <s v="Importante"/>
    <s v="Muy importante"/>
    <s v="Muy importante"/>
    <s v="Muy importante"/>
    <s v="Muy importante"/>
    <s v="Ninguna"/>
    <m/>
    <x v="2"/>
    <x v="2"/>
    <x v="0"/>
    <x v="0"/>
    <x v="2"/>
    <x v="0"/>
    <x v="0"/>
    <x v="0"/>
    <x v="0"/>
    <x v="0"/>
    <x v="0"/>
    <x v="0"/>
    <m/>
    <s v="Dueño o propietario"/>
    <m/>
    <n v="16"/>
    <n v="26"/>
    <s v="Completo"/>
    <m/>
    <m/>
    <m/>
    <m/>
    <m/>
    <m/>
    <m/>
    <s v="5 a 10 personas ocupadas"/>
    <s v="5 a 10 personas ocupadas"/>
    <x v="0"/>
    <s v="Transporte"/>
    <x v="0"/>
    <x v="0"/>
    <x v="0"/>
    <x v="0"/>
    <x v="0"/>
    <x v="0"/>
    <x v="0"/>
    <x v="0"/>
    <x v="0"/>
    <x v="0"/>
    <x v="1"/>
    <x v="0"/>
    <x v="0"/>
    <x v="0"/>
    <x v="0"/>
    <x v="0"/>
    <x v="0"/>
    <x v="0"/>
    <x v="0"/>
    <x v="1"/>
    <x v="0"/>
    <x v="0"/>
    <x v="0"/>
    <x v="0"/>
    <x v="1"/>
    <x v="1"/>
    <x v="0"/>
    <s v="MECANICA AUTOTRIZ"/>
    <s v="CONDUCCIÓN DE VEHICULOS"/>
    <s v="ELECTRICIDAD AUTOMOTRIZ"/>
    <s v="OFIMATICA"/>
    <m/>
    <m/>
    <s v="AUTOMOTORES"/>
    <s v="CONDUCCIÓN"/>
    <s v="AUTOMOTORES"/>
    <s v="TIC"/>
    <m/>
    <m/>
    <n v="3.3945945945945901"/>
    <x v="0"/>
    <x v="0"/>
    <x v="1"/>
    <x v="0"/>
    <x v="0"/>
    <s v="Total"/>
  </r>
  <r>
    <n v="205851"/>
    <x v="0"/>
    <x v="1"/>
    <s v="Mariano Roque Alonso"/>
    <n v="80000"/>
    <s v="ACTIVIDADES DE SERVICIO DE SEGURIDAD PRIVADA"/>
    <s v="Servicio"/>
    <s v="Servicios a las empresas"/>
    <s v="Medianas (31 a 50 personas ocupadas)"/>
    <n v="11062024"/>
    <n v="11"/>
    <s v="Junio"/>
    <s v="Año Resultado Final"/>
    <n v="9"/>
    <n v="59"/>
    <n v="31072024"/>
    <n v="31"/>
    <s v="Julio"/>
    <s v="Año Resultado Final"/>
    <n v="2003"/>
    <n v="20"/>
    <x v="2"/>
    <s v="SERVICIO DE SEGURIDAD PRIVADA"/>
    <s v="Actividades de investigación y seguridad"/>
    <s v="Casa Matriz"/>
    <x v="1"/>
    <n v="2"/>
    <n v="1"/>
    <n v="104"/>
    <n v="64"/>
    <n v="57"/>
    <n v="7"/>
    <n v="169.76086956521755"/>
    <n v="20.847826086956541"/>
    <n v="0"/>
    <n v="0"/>
    <n v="0"/>
    <n v="0"/>
    <n v="95.304347826087039"/>
    <n v="17.869565217391319"/>
    <n v="0"/>
    <n v="0"/>
    <n v="23.82608695652176"/>
    <n v="41.695652173913082"/>
    <n v="11.91304347826088"/>
    <n v="0"/>
    <n v="190.60869565217408"/>
    <n v="64"/>
    <n v="0"/>
    <n v="0"/>
    <n v="0"/>
    <n v="0"/>
    <n v="32"/>
    <n v="6"/>
    <n v="0"/>
    <n v="0"/>
    <n v="8"/>
    <n v="14"/>
    <n v="4"/>
    <n v="0"/>
    <n v="64"/>
    <x v="0"/>
    <m/>
    <m/>
    <x v="1"/>
    <m/>
    <m/>
    <x v="0"/>
    <m/>
    <m/>
    <x v="0"/>
    <m/>
    <m/>
    <x v="0"/>
    <m/>
    <m/>
    <x v="1"/>
    <m/>
    <n v="5414"/>
    <s v="GUARDIA DE SEGURIDAD"/>
    <s v="Sí"/>
    <s v="No"/>
    <s v="Sí"/>
    <n v="5414"/>
    <s v="SUPERVISOR DE GUARDIA DE SEGURIDAD"/>
    <s v="Sí"/>
    <s v="No"/>
    <s v="No"/>
    <m/>
    <m/>
    <m/>
    <m/>
    <m/>
    <m/>
    <m/>
    <m/>
    <m/>
    <m/>
    <m/>
    <m/>
    <m/>
    <m/>
    <m/>
    <m/>
    <m/>
    <m/>
    <m/>
    <m/>
    <m/>
    <m/>
    <m/>
    <m/>
    <m/>
    <m/>
    <m/>
    <m/>
    <m/>
    <m/>
    <m/>
    <m/>
    <m/>
    <m/>
    <m/>
    <m/>
    <m/>
    <m/>
    <m/>
    <x v="1"/>
    <x v="0"/>
    <x v="0"/>
    <x v="0"/>
    <x v="1"/>
    <x v="0"/>
    <x v="1"/>
    <x v="0"/>
    <x v="0"/>
    <x v="0"/>
    <x v="1"/>
    <x v="1"/>
    <x v="1"/>
    <s v="CARNET PARA GDIA DE SEGURIDAD"/>
    <s v="Anuncio en un medio de prensa impreso"/>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0"/>
    <x v="1"/>
    <s v="Si utiliza actualmente"/>
    <s v="RADIO BASE Y RADIO WALKIE TALKIE"/>
    <m/>
    <m/>
    <m/>
    <m/>
    <m/>
    <x v="0"/>
    <m/>
    <m/>
    <x v="0"/>
    <m/>
    <m/>
    <m/>
    <x v="0"/>
    <x v="0"/>
    <x v="0"/>
    <x v="0"/>
    <x v="0"/>
    <x v="0"/>
    <m/>
    <m/>
    <x v="1"/>
    <s v="Muy probable"/>
    <s v="Poco probable"/>
    <s v="Probable"/>
    <s v="Poco probable"/>
    <s v="Muy probable"/>
    <x v="0"/>
    <s v="GUARDIA de seguridad"/>
    <n v="5414"/>
    <n v="200"/>
    <n v="500"/>
    <n v="0"/>
    <n v="0"/>
    <n v="0"/>
    <s v="SUPERVISOR DE GUARDIA"/>
    <n v="5414"/>
    <n v="5"/>
    <n v="10"/>
    <n v="0"/>
    <n v="0"/>
    <n v="0"/>
    <s v="JEFE DE GRUPO GUARDIA"/>
    <n v="5414"/>
    <n v="4"/>
    <n v="10"/>
    <n v="0"/>
    <n v="0"/>
    <n v="0"/>
    <s v="ASISTENTE de Recursos Humanos"/>
    <n v="4416"/>
    <n v="1"/>
    <n v="3"/>
    <n v="0"/>
    <n v="0"/>
    <n v="0"/>
    <s v="OPERADOR DE PLANILLA DE ASISTENCIAS"/>
    <n v="4313"/>
    <n v="1"/>
    <n v="2"/>
    <n v="0"/>
    <n v="0"/>
    <n v="0"/>
    <x v="0"/>
    <m/>
    <m/>
    <m/>
    <m/>
    <m/>
    <m/>
    <m/>
    <m/>
    <m/>
    <x v="1"/>
    <x v="0"/>
    <x v="0"/>
    <x v="1"/>
    <x v="1"/>
    <x v="1"/>
    <x v="0"/>
    <x v="0"/>
    <m/>
    <x v="1"/>
    <m/>
    <m/>
    <m/>
    <m/>
    <m/>
    <m/>
    <m/>
    <m/>
    <m/>
    <m/>
    <m/>
    <m/>
    <m/>
    <m/>
    <m/>
    <m/>
    <m/>
    <m/>
    <m/>
    <m/>
    <m/>
    <m/>
    <m/>
    <m/>
    <m/>
    <m/>
    <m/>
    <m/>
    <m/>
    <m/>
    <x v="0"/>
    <s v="Importante"/>
    <s v="Importante"/>
    <s v="Muy importante"/>
    <s v="Muy importante"/>
    <s v="Muy importante"/>
    <s v="Muy importante"/>
    <s v="Muy importante"/>
    <s v="Ninguna"/>
    <m/>
    <x v="0"/>
    <x v="1"/>
    <x v="1"/>
    <x v="0"/>
    <x v="0"/>
    <x v="0"/>
    <x v="0"/>
    <x v="0"/>
    <x v="0"/>
    <x v="0"/>
    <x v="0"/>
    <x v="0"/>
    <m/>
    <s v="Gerente / Directivo"/>
    <m/>
    <n v="9"/>
    <n v="29"/>
    <s v="Completo"/>
    <m/>
    <m/>
    <m/>
    <m/>
    <m/>
    <m/>
    <s v="NINGUNA"/>
    <s v="51 y más personas ocupadas"/>
    <s v="51 y más personas ocupadas"/>
    <x v="0"/>
    <s v="Servicios a las empresas"/>
    <x v="0"/>
    <x v="0"/>
    <x v="0"/>
    <x v="0"/>
    <x v="1"/>
    <x v="0"/>
    <x v="0"/>
    <x v="0"/>
    <x v="0"/>
    <x v="0"/>
    <x v="1"/>
    <x v="0"/>
    <x v="1"/>
    <x v="1"/>
    <x v="0"/>
    <x v="0"/>
    <x v="0"/>
    <x v="0"/>
    <x v="0"/>
    <x v="1"/>
    <x v="0"/>
    <x v="1"/>
    <x v="0"/>
    <x v="0"/>
    <x v="0"/>
    <x v="0"/>
    <x v="0"/>
    <m/>
    <m/>
    <m/>
    <m/>
    <m/>
    <m/>
    <m/>
    <m/>
    <m/>
    <m/>
    <m/>
    <m/>
    <n v="2.97826086956522"/>
    <x v="1"/>
    <x v="1"/>
    <x v="0"/>
    <x v="0"/>
    <x v="1"/>
    <s v="Total"/>
  </r>
  <r>
    <n v="205857"/>
    <x v="0"/>
    <x v="1"/>
    <s v="Mariano Roque Alonso"/>
    <n v="17010"/>
    <s v="PRODUCCION BOBINAS DE PAPEL PARA ELABORACION DE PAPEL HIGIENICO"/>
    <s v="Industria"/>
    <s v="Manufactura"/>
    <s v="Grandes (con 51 o más personas ocupadas)"/>
    <n v="30072024"/>
    <n v="30"/>
    <s v="Julio"/>
    <s v="Año Resultado Final"/>
    <n v="13"/>
    <n v="51"/>
    <n v="31072024"/>
    <n v="31"/>
    <s v="Julio"/>
    <s v="Año Resultado Final"/>
    <n v="1997"/>
    <n v="26"/>
    <x v="2"/>
    <s v="PRODUCCION BOBINAS DE PAPELES PARA ELABORACION DEL PAPEL HIGIÉNICO"/>
    <s v="Fabricación de pasta de madera, papel y cartón"/>
    <s v="Único"/>
    <x v="0"/>
    <m/>
    <m/>
    <n v="65"/>
    <n v="65"/>
    <n v="63"/>
    <n v="2"/>
    <n v="170.33333333333312"/>
    <n v="5.4074074074074003"/>
    <n v="0"/>
    <n v="0"/>
    <n v="81.111111111111001"/>
    <n v="0"/>
    <n v="81.111111111111001"/>
    <n v="0"/>
    <n v="2.7037037037037002"/>
    <n v="0"/>
    <n v="2.7037037037037002"/>
    <n v="8.1111111111111001"/>
    <n v="0"/>
    <n v="0"/>
    <n v="175.74074074074051"/>
    <n v="65"/>
    <n v="0"/>
    <n v="0"/>
    <n v="30"/>
    <n v="0"/>
    <n v="30"/>
    <n v="0"/>
    <n v="1"/>
    <n v="0"/>
    <n v="1"/>
    <n v="3"/>
    <n v="0"/>
    <n v="0"/>
    <n v="65"/>
    <x v="0"/>
    <m/>
    <m/>
    <x v="1"/>
    <m/>
    <m/>
    <x v="0"/>
    <m/>
    <m/>
    <x v="0"/>
    <m/>
    <m/>
    <x v="0"/>
    <m/>
    <m/>
    <x v="1"/>
    <m/>
    <n v="8143"/>
    <s v="OPERARIO DE MAQUINA INDUSTRIAL"/>
    <s v="Sí"/>
    <s v="No"/>
    <s v="No"/>
    <m/>
    <m/>
    <m/>
    <m/>
    <m/>
    <m/>
    <m/>
    <m/>
    <m/>
    <m/>
    <m/>
    <m/>
    <m/>
    <m/>
    <m/>
    <m/>
    <m/>
    <m/>
    <m/>
    <m/>
    <m/>
    <m/>
    <m/>
    <m/>
    <m/>
    <m/>
    <m/>
    <m/>
    <m/>
    <m/>
    <m/>
    <m/>
    <m/>
    <m/>
    <m/>
    <m/>
    <m/>
    <m/>
    <m/>
    <m/>
    <m/>
    <m/>
    <m/>
    <m/>
    <x v="1"/>
    <x v="0"/>
    <x v="0"/>
    <x v="0"/>
    <x v="1"/>
    <x v="1"/>
    <x v="0"/>
    <x v="1"/>
    <x v="1"/>
    <x v="0"/>
    <x v="1"/>
    <x v="1"/>
    <x v="0"/>
    <m/>
    <m/>
    <m/>
    <m/>
    <m/>
    <m/>
    <s v="Recomendaciones de trabajadores de la empresa u otros actores"/>
    <m/>
    <m/>
    <m/>
    <s v="Contactos personales del empleador"/>
    <s v="Banco de currículos de la empresa"/>
    <m/>
    <m/>
    <x v="0"/>
    <x v="0"/>
    <x v="0"/>
    <x v="1"/>
    <x v="2"/>
    <x v="2"/>
    <x v="0"/>
    <x v="0"/>
    <x v="2"/>
    <x v="2"/>
    <s v="Ninguna"/>
    <m/>
    <m/>
    <m/>
    <m/>
    <m/>
    <m/>
    <x v="1"/>
    <m/>
    <m/>
    <x v="1"/>
    <m/>
    <m/>
    <m/>
    <x v="1"/>
    <x v="1"/>
    <x v="1"/>
    <x v="1"/>
    <x v="1"/>
    <x v="1"/>
    <m/>
    <m/>
    <x v="3"/>
    <s v="Poco probable"/>
    <s v="Poco probable"/>
    <s v="Poco probable"/>
    <s v="Poco probable"/>
    <s v="Probable"/>
    <x v="3"/>
    <m/>
    <m/>
    <m/>
    <m/>
    <m/>
    <m/>
    <m/>
    <m/>
    <m/>
    <m/>
    <m/>
    <m/>
    <m/>
    <m/>
    <m/>
    <m/>
    <m/>
    <m/>
    <m/>
    <m/>
    <m/>
    <m/>
    <m/>
    <m/>
    <m/>
    <m/>
    <m/>
    <m/>
    <m/>
    <m/>
    <m/>
    <m/>
    <m/>
    <m/>
    <m/>
    <x v="0"/>
    <m/>
    <m/>
    <m/>
    <m/>
    <m/>
    <m/>
    <m/>
    <m/>
    <m/>
    <x v="1"/>
    <x v="1"/>
    <x v="1"/>
    <x v="1"/>
    <x v="0"/>
    <x v="0"/>
    <x v="0"/>
    <x v="1"/>
    <m/>
    <x v="0"/>
    <s v="CONOCIMIENTO BÁSICO DE TORNERIA"/>
    <s v="Torneria"/>
    <s v="TORNERO"/>
    <n v="7223"/>
    <s v="CONOCIMIENTO AVANZADO DE SOLDADURA"/>
    <s v="Soldadura"/>
    <s v="SOLDADOR"/>
    <n v="7212"/>
    <s v="SEGURIDAD INDUSTRIAL"/>
    <s v="Seguridad industrial y salud ocupacional"/>
    <s v="OPERARIO DE MAQUINARIA"/>
    <n v="8143"/>
    <s v="CONOCIMIENTO BÁSICO DE ELECTRICIDAD"/>
    <s v="Electricidad"/>
    <s v="OPERARIO DE MAQUINARIA"/>
    <n v="8143"/>
    <s v="CONOCIMIENTO SOBRE INFORMÁTICA"/>
    <s v="Redes y sistemas informáticos"/>
    <s v="AUXILIAR INFORMATICO"/>
    <n v="3511"/>
    <s v="CONOCIMIENTOS DE MECATRONICA"/>
    <s v="Robótica y mecatrónica"/>
    <s v="OPERARIO DE MAQUINARIA"/>
    <n v="8143"/>
    <s v="Si"/>
    <s v="Si"/>
    <s v="Si"/>
    <s v="Si"/>
    <s v="Si"/>
    <s v="No"/>
    <x v="0"/>
    <s v="Importante"/>
    <s v="Importante"/>
    <s v="Muy importante"/>
    <s v="Importante"/>
    <s v="Muy importante"/>
    <s v="Muy importante"/>
    <s v="Muy importante"/>
    <s v="Ninguna"/>
    <m/>
    <x v="2"/>
    <x v="2"/>
    <x v="0"/>
    <x v="0"/>
    <x v="2"/>
    <x v="2"/>
    <x v="1"/>
    <x v="1"/>
    <x v="1"/>
    <x v="1"/>
    <x v="1"/>
    <x v="0"/>
    <m/>
    <s v="Dueño o propietario"/>
    <m/>
    <n v="8"/>
    <n v="15"/>
    <s v="Completo"/>
    <m/>
    <m/>
    <m/>
    <m/>
    <m/>
    <m/>
    <m/>
    <s v="51 y más personas ocupadas"/>
    <s v="51 y más personas ocupadas"/>
    <x v="1"/>
    <s v="Manufactura"/>
    <x v="0"/>
    <x v="0"/>
    <x v="0"/>
    <x v="0"/>
    <x v="0"/>
    <x v="0"/>
    <x v="0"/>
    <x v="1"/>
    <x v="0"/>
    <x v="0"/>
    <x v="1"/>
    <x v="0"/>
    <x v="0"/>
    <x v="0"/>
    <x v="0"/>
    <x v="0"/>
    <x v="0"/>
    <x v="0"/>
    <x v="0"/>
    <x v="1"/>
    <x v="1"/>
    <x v="1"/>
    <x v="0"/>
    <x v="0"/>
    <x v="1"/>
    <x v="1"/>
    <x v="0"/>
    <s v="MECANICA Y METALES"/>
    <s v="MECANICA Y METALES"/>
    <s v="SALUD Y SEGURIDAD OCUPACIONAL"/>
    <s v="ELECTRICIDAD Y ELECTRONICA"/>
    <s v="SOPORTE TÉCNICO Y REDES"/>
    <s v="USO Y REPARACIÓN DE MAQUINARIAS, HERRAMIENTAS Y EQUIPOS"/>
    <s v="MECANICA Y METALES"/>
    <s v="MECANICA Y METALES"/>
    <s v="SALUD Y SEGURIDAD OCUPACIONAL"/>
    <s v="ELECTRICIDAD Y ELECTRONICA"/>
    <s v="TIC"/>
    <s v="USO Y REPARACIÓN DE MAQUINARIAS, HERRAMIENTAS Y EQUIPOS"/>
    <n v="2.7037037037037002"/>
    <x v="1"/>
    <x v="1"/>
    <x v="1"/>
    <x v="2"/>
    <x v="0"/>
    <s v="Total"/>
  </r>
  <r>
    <n v="205873"/>
    <x v="0"/>
    <x v="1"/>
    <s v="Mariano Roque Alonso"/>
    <n v="38302"/>
    <s v="ACTIVIDADES DE CLASIFICACION Y TRITURACION DE PLASTICOS RECICLADOS"/>
    <s v="Servicio"/>
    <s v="Suministro de agua"/>
    <s v="Micro (5 a 10 personas ocupadas)"/>
    <n v="11062024"/>
    <n v="11"/>
    <s v="Junio"/>
    <s v="Año Resultado Final"/>
    <n v="9"/>
    <n v="50"/>
    <n v="11062024"/>
    <n v="11"/>
    <s v="Junio"/>
    <s v="Año Resultado Final"/>
    <n v="2021"/>
    <n v="2"/>
    <x v="3"/>
    <s v="ACTIVIDEDES DE RECICLAJE DE PLASTICO"/>
    <s v="Recuperación de materiales no metálicos"/>
    <s v="Único"/>
    <x v="0"/>
    <m/>
    <m/>
    <n v="50"/>
    <n v="50"/>
    <n v="47"/>
    <n v="3"/>
    <n v="246.344827586207"/>
    <n v="15.724137931034491"/>
    <n v="0"/>
    <n v="0"/>
    <n v="0"/>
    <n v="0"/>
    <n v="209.6551724137932"/>
    <n v="0"/>
    <n v="20.96551724137932"/>
    <n v="0"/>
    <n v="31.448275862068982"/>
    <n v="0"/>
    <n v="0"/>
    <n v="0"/>
    <n v="262.06896551724151"/>
    <n v="50"/>
    <n v="0"/>
    <n v="0"/>
    <n v="0"/>
    <n v="0"/>
    <n v="40"/>
    <n v="0"/>
    <n v="4"/>
    <n v="0"/>
    <n v="6"/>
    <n v="0"/>
    <n v="0"/>
    <n v="0"/>
    <n v="50"/>
    <x v="1"/>
    <s v="Decisión del directorio/propietarios de la empresa"/>
    <m/>
    <x v="1"/>
    <m/>
    <m/>
    <x v="0"/>
    <m/>
    <m/>
    <x v="0"/>
    <m/>
    <m/>
    <x v="0"/>
    <m/>
    <m/>
    <x v="1"/>
    <m/>
    <n v="8142"/>
    <s v="OPERADOR DE MAQUINA DE TRITURAR"/>
    <s v="Sí"/>
    <s v="No"/>
    <s v="Sí"/>
    <n v="8142"/>
    <s v="OPERADOR DE EXTRUSORA"/>
    <s v="Sí"/>
    <s v="No"/>
    <s v="No"/>
    <m/>
    <m/>
    <m/>
    <m/>
    <m/>
    <m/>
    <m/>
    <m/>
    <m/>
    <m/>
    <m/>
    <m/>
    <m/>
    <m/>
    <m/>
    <m/>
    <m/>
    <m/>
    <m/>
    <m/>
    <m/>
    <m/>
    <m/>
    <m/>
    <m/>
    <m/>
    <m/>
    <m/>
    <m/>
    <m/>
    <m/>
    <m/>
    <m/>
    <m/>
    <m/>
    <m/>
    <m/>
    <m/>
    <m/>
    <x v="1"/>
    <x v="0"/>
    <x v="0"/>
    <x v="0"/>
    <x v="0"/>
    <x v="0"/>
    <x v="0"/>
    <x v="0"/>
    <x v="0"/>
    <x v="0"/>
    <x v="0"/>
    <x v="0"/>
    <x v="0"/>
    <m/>
    <m/>
    <m/>
    <m/>
    <m/>
    <m/>
    <s v="Recomendaciones de trabajadores de la empresa u otros actores"/>
    <m/>
    <m/>
    <s v="Avisos en las inmediaciones de la empresa"/>
    <m/>
    <s v="Banco de currículos de la empresa"/>
    <m/>
    <m/>
    <x v="0"/>
    <x v="0"/>
    <x v="0"/>
    <x v="0"/>
    <x v="1"/>
    <x v="0"/>
    <x v="0"/>
    <x v="0"/>
    <x v="0"/>
    <x v="1"/>
    <s v="Ninguna"/>
    <m/>
    <m/>
    <m/>
    <m/>
    <s v="Ambos"/>
    <s v="Ambos"/>
    <x v="2"/>
    <m/>
    <m/>
    <x v="2"/>
    <m/>
    <m/>
    <m/>
    <x v="0"/>
    <x v="1"/>
    <x v="1"/>
    <x v="1"/>
    <x v="1"/>
    <x v="1"/>
    <m/>
    <m/>
    <x v="1"/>
    <s v="Poco probable"/>
    <s v="Poco probable"/>
    <s v="Poco probable"/>
    <s v="Poco probable"/>
    <s v="Probable"/>
    <x v="2"/>
    <m/>
    <m/>
    <m/>
    <m/>
    <m/>
    <m/>
    <m/>
    <m/>
    <m/>
    <m/>
    <m/>
    <m/>
    <m/>
    <m/>
    <m/>
    <m/>
    <m/>
    <m/>
    <m/>
    <m/>
    <m/>
    <m/>
    <m/>
    <m/>
    <m/>
    <m/>
    <m/>
    <m/>
    <m/>
    <m/>
    <m/>
    <m/>
    <m/>
    <m/>
    <m/>
    <x v="0"/>
    <m/>
    <m/>
    <m/>
    <m/>
    <m/>
    <m/>
    <m/>
    <m/>
    <m/>
    <x v="1"/>
    <x v="0"/>
    <x v="1"/>
    <x v="0"/>
    <x v="0"/>
    <x v="0"/>
    <x v="0"/>
    <x v="0"/>
    <m/>
    <x v="0"/>
    <s v="OPERADOR DE MAQUINA DE ESTRUSORAS"/>
    <s v="Operación y mantenimiento de maquinarias industriales"/>
    <s v="TECNICO OPERARIO DE MAQUINA EXTRUSORA"/>
    <n v="8142"/>
    <m/>
    <m/>
    <m/>
    <m/>
    <m/>
    <m/>
    <m/>
    <m/>
    <m/>
    <m/>
    <m/>
    <m/>
    <m/>
    <m/>
    <m/>
    <m/>
    <m/>
    <m/>
    <m/>
    <m/>
    <s v="No"/>
    <m/>
    <m/>
    <m/>
    <m/>
    <m/>
    <x v="0"/>
    <s v="Muy importante"/>
    <s v="Importante"/>
    <s v="Importante"/>
    <s v="Muy importante"/>
    <s v="Importante"/>
    <s v="Muy importante"/>
    <s v="Muy importante"/>
    <s v="Ninguna"/>
    <m/>
    <x v="2"/>
    <x v="2"/>
    <x v="0"/>
    <x v="1"/>
    <x v="2"/>
    <x v="0"/>
    <x v="1"/>
    <x v="1"/>
    <x v="0"/>
    <x v="0"/>
    <x v="0"/>
    <x v="0"/>
    <m/>
    <s v="Gerente / Directivo"/>
    <m/>
    <n v="20"/>
    <n v="47"/>
    <s v="Completo"/>
    <m/>
    <m/>
    <m/>
    <m/>
    <m/>
    <m/>
    <s v="SE CONSULTO AL SR COORDINADOR ESTEBAN NUÑEZ REALIZAR ESTA ENCUENTA"/>
    <s v="31 a 50 personas ocupadas"/>
    <s v="31 a 50 personas ocupadas"/>
    <x v="0"/>
    <s v="Suministro de agua"/>
    <x v="0"/>
    <x v="0"/>
    <x v="0"/>
    <x v="0"/>
    <x v="0"/>
    <x v="0"/>
    <x v="0"/>
    <x v="1"/>
    <x v="0"/>
    <x v="0"/>
    <x v="1"/>
    <x v="0"/>
    <x v="0"/>
    <x v="0"/>
    <x v="0"/>
    <x v="0"/>
    <x v="0"/>
    <x v="0"/>
    <x v="0"/>
    <x v="1"/>
    <x v="0"/>
    <x v="1"/>
    <x v="0"/>
    <x v="0"/>
    <x v="0"/>
    <x v="1"/>
    <x v="0"/>
    <s v="USO Y REPARACIÓN DE MAQUINARIAS, HERRAMIENTAS Y EQUIPOS"/>
    <m/>
    <m/>
    <m/>
    <m/>
    <m/>
    <s v="USO Y REPARACIÓN DE MAQUINARIAS, HERRAMIENTAS Y EQUIPOS"/>
    <m/>
    <m/>
    <m/>
    <m/>
    <m/>
    <n v="5.2413793103448301"/>
    <x v="1"/>
    <x v="1"/>
    <x v="0"/>
    <x v="0"/>
    <x v="0"/>
    <s v="Total"/>
  </r>
  <r>
    <n v="206335"/>
    <x v="0"/>
    <x v="1"/>
    <s v="Mariano Roque Alonso"/>
    <n v="56101"/>
    <s v="SERVICIOS DE VENTA DE COMIDA EN PLATO"/>
    <s v="Servicio"/>
    <s v="Restaurantes y hoteles"/>
    <s v="Pequeñas (11 a 30 personas ocupadas)"/>
    <n v="9072024"/>
    <n v="9"/>
    <s v="Julio"/>
    <s v="Año Resultado Final"/>
    <n v="8"/>
    <n v="45"/>
    <n v="26072024"/>
    <n v="26"/>
    <s v="Julio"/>
    <s v="Año Resultado Final"/>
    <n v="2009"/>
    <n v="14"/>
    <x v="0"/>
    <s v="SERVICIOS DE  VENTA DE COMIDAS EN PLATOS"/>
    <s v="Actividades de alojamiento en hoteles"/>
    <s v="Único"/>
    <x v="0"/>
    <m/>
    <m/>
    <n v="21"/>
    <n v="21"/>
    <n v="16"/>
    <n v="5"/>
    <n v="77.290322580645125"/>
    <n v="24.153225806451601"/>
    <n v="0"/>
    <n v="0"/>
    <n v="0"/>
    <n v="0"/>
    <n v="82.120967741935445"/>
    <n v="0"/>
    <n v="0"/>
    <n v="0"/>
    <n v="0"/>
    <n v="9.6612903225806406"/>
    <n v="9.6612903225806406"/>
    <n v="0"/>
    <n v="101.44354838709673"/>
    <n v="21"/>
    <n v="0"/>
    <n v="0"/>
    <n v="0"/>
    <n v="0"/>
    <n v="17"/>
    <n v="0"/>
    <n v="0"/>
    <n v="0"/>
    <n v="0"/>
    <n v="2"/>
    <n v="2"/>
    <n v="0"/>
    <n v="21"/>
    <x v="1"/>
    <s v="Decisión del directorio/propietarios de la empresa"/>
    <m/>
    <x v="0"/>
    <s v="Decisión del directorio/propietarios de la empresa"/>
    <m/>
    <x v="0"/>
    <m/>
    <m/>
    <x v="0"/>
    <m/>
    <m/>
    <x v="0"/>
    <m/>
    <m/>
    <x v="1"/>
    <m/>
    <n v="5120"/>
    <s v="COCINERA"/>
    <s v="Sí"/>
    <s v="No"/>
    <s v="Sí"/>
    <n v="5131"/>
    <s v="MESERO"/>
    <s v="Sí"/>
    <s v="No"/>
    <s v="No"/>
    <m/>
    <m/>
    <m/>
    <m/>
    <m/>
    <m/>
    <m/>
    <m/>
    <m/>
    <m/>
    <m/>
    <m/>
    <m/>
    <m/>
    <m/>
    <m/>
    <m/>
    <m/>
    <m/>
    <m/>
    <m/>
    <m/>
    <m/>
    <m/>
    <m/>
    <m/>
    <m/>
    <m/>
    <m/>
    <m/>
    <m/>
    <m/>
    <m/>
    <m/>
    <m/>
    <m/>
    <m/>
    <m/>
    <m/>
    <x v="1"/>
    <x v="0"/>
    <x v="0"/>
    <x v="0"/>
    <x v="1"/>
    <x v="0"/>
    <x v="0"/>
    <x v="1"/>
    <x v="1"/>
    <x v="0"/>
    <x v="0"/>
    <x v="1"/>
    <x v="0"/>
    <m/>
    <m/>
    <m/>
    <s v="Redes sociales de la empresa (Facebook, Twitter, Instagram, etc)"/>
    <m/>
    <m/>
    <s v="Recomendaciones de trabajadores de la empresa u otros actores"/>
    <m/>
    <m/>
    <m/>
    <s v="Contactos personales del empleador"/>
    <s v="Banco de currículos de la empresa"/>
    <m/>
    <m/>
    <x v="0"/>
    <x v="0"/>
    <x v="0"/>
    <x v="2"/>
    <x v="0"/>
    <x v="2"/>
    <x v="0"/>
    <x v="0"/>
    <x v="1"/>
    <x v="2"/>
    <s v="Ninguna"/>
    <m/>
    <m/>
    <m/>
    <m/>
    <m/>
    <m/>
    <x v="1"/>
    <m/>
    <m/>
    <x v="1"/>
    <m/>
    <m/>
    <m/>
    <x v="1"/>
    <x v="1"/>
    <x v="1"/>
    <x v="1"/>
    <x v="1"/>
    <x v="1"/>
    <m/>
    <m/>
    <x v="2"/>
    <s v="Poco probable"/>
    <s v="Poco probable"/>
    <s v="Poco probable"/>
    <s v="Poco probable"/>
    <s v="Probable"/>
    <x v="0"/>
    <s v="cocinero"/>
    <n v="5120"/>
    <n v="2"/>
    <n v="2"/>
    <n v="2"/>
    <n v="2"/>
    <n v="2"/>
    <s v="MESERO"/>
    <n v="5131"/>
    <n v="2"/>
    <n v="2"/>
    <n v="2"/>
    <n v="2"/>
    <n v="0"/>
    <m/>
    <m/>
    <m/>
    <m/>
    <m/>
    <m/>
    <m/>
    <m/>
    <m/>
    <m/>
    <m/>
    <m/>
    <m/>
    <m/>
    <m/>
    <m/>
    <m/>
    <m/>
    <m/>
    <m/>
    <m/>
    <x v="0"/>
    <m/>
    <m/>
    <m/>
    <m/>
    <m/>
    <m/>
    <m/>
    <m/>
    <m/>
    <x v="0"/>
    <x v="0"/>
    <x v="0"/>
    <x v="0"/>
    <x v="1"/>
    <x v="1"/>
    <x v="0"/>
    <x v="0"/>
    <m/>
    <x v="0"/>
    <s v="TÉCNICOS DE MANEJO DE MATERIALES PRIMAS"/>
    <s v="Manipulación de alimentos"/>
    <s v="COCINERA"/>
    <n v="5120"/>
    <s v="MANEJO AVANZADO DE TECNOLOGÍA EXCEL WORD APLICACIONES"/>
    <s v="Operación básica de computadoras"/>
    <s v="CAJERO"/>
    <n v="5230"/>
    <m/>
    <m/>
    <m/>
    <m/>
    <m/>
    <m/>
    <m/>
    <m/>
    <m/>
    <m/>
    <m/>
    <m/>
    <m/>
    <m/>
    <m/>
    <m/>
    <s v="Si"/>
    <s v="No"/>
    <m/>
    <m/>
    <m/>
    <m/>
    <x v="0"/>
    <s v="Muy importante"/>
    <s v="Muy importante"/>
    <s v="Muy importante"/>
    <s v="Muy importante"/>
    <s v="Muy importante"/>
    <s v="Muy importante"/>
    <s v="Muy importante"/>
    <s v="Ninguna"/>
    <m/>
    <x v="2"/>
    <x v="2"/>
    <x v="0"/>
    <x v="2"/>
    <x v="2"/>
    <x v="2"/>
    <x v="0"/>
    <x v="0"/>
    <x v="0"/>
    <x v="0"/>
    <x v="0"/>
    <x v="0"/>
    <m/>
    <s v="Jefe / Encargado (no propietario)"/>
    <m/>
    <n v="8"/>
    <n v="11"/>
    <s v="Completo"/>
    <m/>
    <m/>
    <m/>
    <m/>
    <m/>
    <m/>
    <s v="AUTORIZA DUEÑA A QUE RESPONDA EN ENCARGADO GENERAL"/>
    <s v="11 a 30 personas ocupadas"/>
    <s v="11 a 30 personas ocupadas"/>
    <x v="0"/>
    <s v="Restaurantes y hoteles"/>
    <x v="0"/>
    <x v="0"/>
    <x v="0"/>
    <x v="0"/>
    <x v="1"/>
    <x v="0"/>
    <x v="0"/>
    <x v="0"/>
    <x v="0"/>
    <x v="0"/>
    <x v="1"/>
    <x v="0"/>
    <x v="0"/>
    <x v="1"/>
    <x v="0"/>
    <x v="0"/>
    <x v="0"/>
    <x v="0"/>
    <x v="0"/>
    <x v="1"/>
    <x v="0"/>
    <x v="1"/>
    <x v="1"/>
    <x v="0"/>
    <x v="0"/>
    <x v="0"/>
    <x v="0"/>
    <s v="MANIPULACION DE ALIMENTOS"/>
    <s v="OFIMATICA"/>
    <m/>
    <m/>
    <m/>
    <m/>
    <s v="ALIMENTOS"/>
    <s v="TIC"/>
    <m/>
    <m/>
    <m/>
    <m/>
    <n v="4.8306451612903203"/>
    <x v="1"/>
    <x v="1"/>
    <x v="1"/>
    <x v="0"/>
    <x v="0"/>
    <s v="Total"/>
  </r>
  <r>
    <n v="206603"/>
    <x v="0"/>
    <x v="1"/>
    <s v="Mariano Roque Alonso"/>
    <n v="55102"/>
    <s v="SERVICIOS DE HOSPEDAJE EN MOTELES"/>
    <s v="Servicio"/>
    <s v="Restaurantes y hoteles"/>
    <s v="Pequeñas (11 a 30 personas ocupadas)"/>
    <n v="12062024"/>
    <n v="12"/>
    <s v="Junio"/>
    <s v="Año Resultado Final"/>
    <n v="13"/>
    <n v="43"/>
    <n v="17062024"/>
    <n v="17"/>
    <s v="Junio"/>
    <s v="Año Resultado Final"/>
    <n v="2007"/>
    <n v="16"/>
    <x v="0"/>
    <s v="SERVICIOS DE ALOJAMIENTO EN MOTEL"/>
    <s v="Actividades de alojamiento en casas de huéspedes y moteles"/>
    <s v="Único"/>
    <x v="0"/>
    <m/>
    <m/>
    <n v="16"/>
    <n v="16"/>
    <n v="4"/>
    <n v="12"/>
    <n v="19.322580645161281"/>
    <n v="57.967741935483843"/>
    <n v="0"/>
    <n v="0"/>
    <n v="0"/>
    <n v="0"/>
    <n v="53.137096774193523"/>
    <n v="24.153225806451601"/>
    <n v="0"/>
    <n v="0"/>
    <n v="0"/>
    <n v="0"/>
    <n v="0"/>
    <n v="0"/>
    <n v="77.290322580645125"/>
    <n v="16"/>
    <n v="0"/>
    <n v="0"/>
    <n v="0"/>
    <n v="0"/>
    <n v="11"/>
    <n v="5"/>
    <n v="0"/>
    <n v="0"/>
    <n v="0"/>
    <n v="0"/>
    <n v="0"/>
    <n v="0"/>
    <n v="16"/>
    <x v="1"/>
    <s v="Decisión del directorio/propietarios de la empresa"/>
    <m/>
    <x v="1"/>
    <m/>
    <m/>
    <x v="1"/>
    <s v="Decisión del directorio/propietarios de la empresa"/>
    <m/>
    <x v="0"/>
    <m/>
    <m/>
    <x v="0"/>
    <m/>
    <m/>
    <x v="1"/>
    <m/>
    <n v="9112"/>
    <s v="LIMPIADORA SERVICIOS DE LIMPIEZA"/>
    <s v="Sí"/>
    <s v="No"/>
    <s v="Sí"/>
    <n v="5230"/>
    <s v="CAJERA PARA MOTEL"/>
    <s v="Sí"/>
    <s v="No"/>
    <s v="No"/>
    <m/>
    <m/>
    <m/>
    <m/>
    <m/>
    <m/>
    <m/>
    <m/>
    <m/>
    <m/>
    <m/>
    <m/>
    <m/>
    <m/>
    <m/>
    <m/>
    <m/>
    <m/>
    <m/>
    <m/>
    <m/>
    <m/>
    <m/>
    <m/>
    <m/>
    <m/>
    <m/>
    <m/>
    <m/>
    <m/>
    <m/>
    <m/>
    <m/>
    <m/>
    <m/>
    <m/>
    <m/>
    <m/>
    <m/>
    <x v="1"/>
    <x v="0"/>
    <x v="0"/>
    <x v="0"/>
    <x v="0"/>
    <x v="1"/>
    <x v="0"/>
    <x v="1"/>
    <x v="0"/>
    <x v="1"/>
    <x v="1"/>
    <x v="1"/>
    <x v="0"/>
    <m/>
    <m/>
    <m/>
    <m/>
    <m/>
    <m/>
    <s v="Recomendaciones de trabajadores de la empresa u otros actores"/>
    <m/>
    <m/>
    <m/>
    <m/>
    <s v="Banco de currículos de la empresa"/>
    <m/>
    <m/>
    <x v="0"/>
    <x v="0"/>
    <x v="0"/>
    <x v="1"/>
    <x v="0"/>
    <x v="2"/>
    <x v="1"/>
    <x v="0"/>
    <x v="1"/>
    <x v="1"/>
    <s v="Ninguna"/>
    <m/>
    <m/>
    <m/>
    <m/>
    <m/>
    <m/>
    <x v="1"/>
    <m/>
    <m/>
    <x v="1"/>
    <m/>
    <m/>
    <m/>
    <x v="1"/>
    <x v="1"/>
    <x v="1"/>
    <x v="1"/>
    <x v="1"/>
    <x v="1"/>
    <m/>
    <m/>
    <x v="2"/>
    <s v="Probable"/>
    <s v="Probable"/>
    <s v="Probable"/>
    <s v="Probable"/>
    <s v="Probable"/>
    <x v="0"/>
    <s v="SERVICIOS DE LIMPIEZA"/>
    <n v="9112"/>
    <n v="2"/>
    <n v="2"/>
    <n v="0"/>
    <n v="0"/>
    <n v="0"/>
    <s v="CAJERA PARA MOTEL"/>
    <n v="5230"/>
    <n v="2"/>
    <n v="0"/>
    <n v="0"/>
    <n v="0"/>
    <n v="0"/>
    <m/>
    <m/>
    <m/>
    <m/>
    <m/>
    <m/>
    <m/>
    <m/>
    <m/>
    <m/>
    <m/>
    <m/>
    <m/>
    <m/>
    <m/>
    <m/>
    <m/>
    <m/>
    <m/>
    <m/>
    <m/>
    <x v="1"/>
    <m/>
    <m/>
    <s v="No hay oferta de capacitación en áreas o contenidos relevantes para la empresa"/>
    <m/>
    <m/>
    <s v="La capacitación no es una prioridad para la empresa"/>
    <m/>
    <m/>
    <m/>
    <x v="1"/>
    <x v="1"/>
    <x v="1"/>
    <x v="1"/>
    <x v="0"/>
    <x v="0"/>
    <x v="0"/>
    <x v="0"/>
    <m/>
    <x v="2"/>
    <m/>
    <m/>
    <m/>
    <m/>
    <m/>
    <m/>
    <m/>
    <m/>
    <m/>
    <m/>
    <m/>
    <m/>
    <m/>
    <m/>
    <m/>
    <m/>
    <m/>
    <m/>
    <m/>
    <m/>
    <m/>
    <m/>
    <m/>
    <m/>
    <m/>
    <m/>
    <m/>
    <m/>
    <m/>
    <m/>
    <x v="2"/>
    <s v="Importante"/>
    <s v="Importante"/>
    <s v="Importante"/>
    <s v="Importante"/>
    <s v="Importante"/>
    <s v="Importante"/>
    <s v="Importante"/>
    <s v="Ninguna"/>
    <m/>
    <x v="2"/>
    <x v="2"/>
    <x v="0"/>
    <x v="2"/>
    <x v="2"/>
    <x v="2"/>
    <x v="1"/>
    <x v="1"/>
    <x v="1"/>
    <x v="1"/>
    <x v="1"/>
    <x v="0"/>
    <m/>
    <s v="Jefe / Encargado (no propietario)"/>
    <m/>
    <n v="7"/>
    <n v="30"/>
    <s v="Completo"/>
    <m/>
    <m/>
    <m/>
    <m/>
    <m/>
    <m/>
    <s v="DUEÑA ME TRASPASA A QUE EL JEFE ENCARGADO DE LA EMPRESA"/>
    <s v="11 a 30 personas ocupadas"/>
    <s v="11 a 30 personas ocupadas"/>
    <x v="0"/>
    <s v="Restaurantes y hoteles"/>
    <x v="0"/>
    <x v="0"/>
    <x v="0"/>
    <x v="0"/>
    <x v="1"/>
    <x v="0"/>
    <x v="0"/>
    <x v="0"/>
    <x v="1"/>
    <x v="0"/>
    <x v="1"/>
    <x v="0"/>
    <x v="0"/>
    <x v="1"/>
    <x v="0"/>
    <x v="0"/>
    <x v="0"/>
    <x v="1"/>
    <x v="0"/>
    <x v="1"/>
    <x v="0"/>
    <x v="1"/>
    <x v="0"/>
    <x v="0"/>
    <x v="0"/>
    <x v="0"/>
    <x v="0"/>
    <m/>
    <m/>
    <m/>
    <m/>
    <m/>
    <m/>
    <m/>
    <m/>
    <m/>
    <m/>
    <m/>
    <m/>
    <n v="4.8306451612903203"/>
    <x v="1"/>
    <x v="1"/>
    <x v="1"/>
    <x v="1"/>
    <x v="2"/>
    <s v="Total"/>
  </r>
  <r>
    <n v="206675"/>
    <x v="0"/>
    <x v="1"/>
    <s v="Mariano Roque Alonso"/>
    <n v="24100"/>
    <s v="FABRICACION DE VARILLAS DE ACERO TORNEADO EN FRIO"/>
    <s v="Industria"/>
    <s v="Manufactura"/>
    <s v="Medianas (31 a 50 personas ocupadas)"/>
    <n v="9072024"/>
    <n v="9"/>
    <s v="Julio"/>
    <s v="Año Resultado Final"/>
    <n v="11"/>
    <n v="38"/>
    <n v="16072024"/>
    <n v="16"/>
    <s v="Julio"/>
    <s v="Año Resultado Final"/>
    <n v="2005"/>
    <n v="18"/>
    <x v="0"/>
    <s v="FABRICACION DE VARILLA DE ACERO LAMINADO EN FRIO"/>
    <s v="Fabricación básica de hierro y acero"/>
    <s v="Único"/>
    <x v="0"/>
    <m/>
    <m/>
    <n v="26"/>
    <n v="26"/>
    <n v="23"/>
    <n v="3"/>
    <n v="87.53398058252435"/>
    <n v="11.417475728155349"/>
    <n v="0"/>
    <n v="0"/>
    <n v="0"/>
    <n v="0"/>
    <n v="72.310679611650542"/>
    <n v="0"/>
    <n v="3.8058252427184498"/>
    <n v="0"/>
    <n v="22.834951456310698"/>
    <n v="0"/>
    <n v="0"/>
    <n v="0"/>
    <n v="98.951456310679688"/>
    <n v="26"/>
    <n v="0"/>
    <n v="0"/>
    <n v="0"/>
    <n v="0"/>
    <n v="19"/>
    <n v="0"/>
    <n v="1"/>
    <n v="0"/>
    <n v="6"/>
    <n v="0"/>
    <n v="0"/>
    <n v="0"/>
    <n v="26"/>
    <x v="1"/>
    <s v="Decisión del directorio/propietarios de la empresa"/>
    <m/>
    <x v="0"/>
    <s v="Decisión del directorio/propietarios de la empresa"/>
    <m/>
    <x v="0"/>
    <m/>
    <m/>
    <x v="0"/>
    <m/>
    <m/>
    <x v="0"/>
    <m/>
    <m/>
    <x v="1"/>
    <m/>
    <n v="9333"/>
    <s v="AUXILIAR DE OPERADOR(ESTIBADOR,ACOMPAÑAMIENTO AL OPERADOR)"/>
    <s v="Sí"/>
    <s v="Sí"/>
    <s v="Sí"/>
    <n v="2141"/>
    <s v="PROYECTISTAS:"/>
    <s v="Sí"/>
    <s v="No"/>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m/>
    <m/>
    <m/>
    <m/>
    <m/>
    <m/>
    <m/>
    <m/>
    <m/>
    <m/>
    <s v="Utilizar tecnología o maquinaria para sustituir el trabajo de la vacante"/>
    <s v="Externalizar el trabajo por fuera de la empresa (outsourcing)"/>
    <s v="Incorporar trabajadores temporales a través de agencias"/>
    <m/>
    <m/>
    <s v="Contratar trabajadores del exterior"/>
    <m/>
    <m/>
    <x v="1"/>
    <x v="0"/>
    <x v="1"/>
    <x v="1"/>
    <x v="0"/>
    <x v="0"/>
    <x v="0"/>
    <x v="1"/>
    <x v="1"/>
    <x v="0"/>
    <x v="0"/>
    <x v="0"/>
    <x v="0"/>
    <m/>
    <m/>
    <m/>
    <m/>
    <m/>
    <m/>
    <s v="Recomendaciones de trabajadores de la empresa u otros actores"/>
    <s v="Contratación de empresas de reclutamiento"/>
    <m/>
    <m/>
    <s v="Contactos personales del empleador"/>
    <s v="Banco de currículos de la empresa"/>
    <m/>
    <m/>
    <x v="0"/>
    <x v="0"/>
    <x v="0"/>
    <x v="1"/>
    <x v="0"/>
    <x v="1"/>
    <x v="0"/>
    <x v="2"/>
    <x v="2"/>
    <x v="2"/>
    <s v="Ninguna"/>
    <m/>
    <m/>
    <m/>
    <m/>
    <m/>
    <m/>
    <x v="1"/>
    <m/>
    <m/>
    <x v="1"/>
    <m/>
    <m/>
    <m/>
    <x v="1"/>
    <x v="1"/>
    <x v="1"/>
    <x v="1"/>
    <x v="1"/>
    <x v="1"/>
    <m/>
    <m/>
    <x v="2"/>
    <s v="Muy probable"/>
    <s v="Poco probable"/>
    <s v="Poco probable"/>
    <s v="Probable"/>
    <s v="Muy probable"/>
    <x v="0"/>
    <s v="OPERARIO DE FABRICACIÓN USO DE MAQUINAS"/>
    <n v="8122"/>
    <n v="1"/>
    <n v="1"/>
    <n v="1"/>
    <n v="1"/>
    <n v="1"/>
    <m/>
    <m/>
    <m/>
    <m/>
    <m/>
    <m/>
    <m/>
    <m/>
    <m/>
    <m/>
    <m/>
    <m/>
    <m/>
    <m/>
    <m/>
    <m/>
    <m/>
    <m/>
    <m/>
    <m/>
    <m/>
    <m/>
    <m/>
    <m/>
    <m/>
    <m/>
    <m/>
    <m/>
    <x v="0"/>
    <m/>
    <m/>
    <m/>
    <m/>
    <m/>
    <m/>
    <m/>
    <m/>
    <m/>
    <x v="1"/>
    <x v="1"/>
    <x v="1"/>
    <x v="1"/>
    <x v="0"/>
    <x v="0"/>
    <x v="0"/>
    <x v="1"/>
    <m/>
    <x v="0"/>
    <s v="CONOCIMIENTO AVANZADO SOBRE ELECTRICIDAD."/>
    <s v="Electricidad"/>
    <s v="OPERARIO DE MAQUINARIA"/>
    <n v="8122"/>
    <s v="CONOCIMIENTO AVANZADO EN MECANICA"/>
    <s v="Mecánica"/>
    <s v="OPERADOR DE MAQUINARIA"/>
    <n v="8122"/>
    <m/>
    <m/>
    <m/>
    <m/>
    <m/>
    <m/>
    <m/>
    <m/>
    <m/>
    <m/>
    <m/>
    <m/>
    <m/>
    <m/>
    <m/>
    <m/>
    <s v="Si"/>
    <s v="No"/>
    <m/>
    <m/>
    <m/>
    <m/>
    <x v="1"/>
    <s v="Muy importante"/>
    <s v="Muy importante"/>
    <s v="Importante"/>
    <s v="Poco importante"/>
    <s v="Importante"/>
    <s v="Importante"/>
    <s v="Importante"/>
    <s v="Ninguna"/>
    <m/>
    <x v="1"/>
    <x v="0"/>
    <x v="2"/>
    <x v="1"/>
    <x v="2"/>
    <x v="2"/>
    <x v="0"/>
    <x v="0"/>
    <x v="0"/>
    <x v="0"/>
    <x v="0"/>
    <x v="0"/>
    <m/>
    <s v="Gerente / Directivo"/>
    <m/>
    <n v="9"/>
    <n v="33"/>
    <s v="Completo"/>
    <m/>
    <m/>
    <m/>
    <m/>
    <m/>
    <m/>
    <m/>
    <s v="11 a 30 personas ocupadas"/>
    <s v="11 a 30 personas ocupadas"/>
    <x v="1"/>
    <s v="Manufactura"/>
    <x v="0"/>
    <x v="1"/>
    <x v="0"/>
    <x v="0"/>
    <x v="0"/>
    <x v="0"/>
    <x v="0"/>
    <x v="0"/>
    <x v="1"/>
    <x v="0"/>
    <x v="1"/>
    <x v="0"/>
    <x v="0"/>
    <x v="0"/>
    <x v="0"/>
    <x v="0"/>
    <x v="1"/>
    <x v="0"/>
    <x v="0"/>
    <x v="1"/>
    <x v="0"/>
    <x v="1"/>
    <x v="0"/>
    <x v="0"/>
    <x v="0"/>
    <x v="1"/>
    <x v="0"/>
    <s v="ELECTRICIDAD Y ELECTRONICA"/>
    <s v="MECANICA Y METALES"/>
    <m/>
    <m/>
    <m/>
    <m/>
    <s v="ELECTRICIDAD Y ELECTRONICA"/>
    <s v="MECANICA Y METALES"/>
    <m/>
    <m/>
    <m/>
    <m/>
    <n v="3.8058252427184498"/>
    <x v="1"/>
    <x v="2"/>
    <x v="1"/>
    <x v="2"/>
    <x v="0"/>
    <s v="Total"/>
  </r>
  <r>
    <n v="206686"/>
    <x v="0"/>
    <x v="1"/>
    <s v="Mariano Roque Alonso"/>
    <n v="55102"/>
    <s v="SERVICIO DE ALOJAMIENTO EN MOTEL"/>
    <s v="Servicio"/>
    <s v="Restaurantes y hoteles"/>
    <s v="Micro (5 a 10 personas ocupadas)"/>
    <n v="11062024"/>
    <n v="11"/>
    <s v="Junio"/>
    <s v="Año Resultado Final"/>
    <n v="11"/>
    <n v="58"/>
    <n v="12072024"/>
    <n v="12"/>
    <s v="Julio"/>
    <s v="Año Resultado Final"/>
    <n v="2012"/>
    <n v="11"/>
    <x v="0"/>
    <s v="SERVICIO ALOJAMIENTO EN MOTEL"/>
    <s v="Actividades de alojamiento en casas de huéspedes y moteles"/>
    <s v="Único"/>
    <x v="0"/>
    <m/>
    <m/>
    <n v="6"/>
    <n v="6"/>
    <n v="3"/>
    <n v="3"/>
    <n v="10.18378378378377"/>
    <n v="10.18378378378377"/>
    <n v="0"/>
    <n v="0"/>
    <n v="0"/>
    <n v="0"/>
    <n v="6.7891891891891802"/>
    <n v="0"/>
    <n v="0"/>
    <n v="0"/>
    <n v="13.57837837837836"/>
    <n v="0"/>
    <n v="0"/>
    <n v="0"/>
    <n v="20.367567567567541"/>
    <n v="6"/>
    <n v="0"/>
    <n v="0"/>
    <n v="0"/>
    <n v="0"/>
    <n v="2"/>
    <n v="0"/>
    <n v="0"/>
    <n v="0"/>
    <n v="4"/>
    <n v="0"/>
    <n v="0"/>
    <n v="0"/>
    <n v="6"/>
    <x v="0"/>
    <m/>
    <m/>
    <x v="1"/>
    <m/>
    <m/>
    <x v="0"/>
    <m/>
    <m/>
    <x v="0"/>
    <m/>
    <m/>
    <x v="0"/>
    <m/>
    <m/>
    <x v="1"/>
    <m/>
    <n v="9112"/>
    <s v="LIMPIADORA"/>
    <s v="Sí"/>
    <s v="No"/>
    <s v="No"/>
    <m/>
    <m/>
    <m/>
    <m/>
    <m/>
    <m/>
    <m/>
    <m/>
    <m/>
    <m/>
    <m/>
    <m/>
    <m/>
    <m/>
    <m/>
    <m/>
    <m/>
    <m/>
    <m/>
    <m/>
    <m/>
    <m/>
    <m/>
    <m/>
    <m/>
    <m/>
    <m/>
    <m/>
    <m/>
    <m/>
    <m/>
    <m/>
    <m/>
    <m/>
    <m/>
    <m/>
    <m/>
    <m/>
    <m/>
    <m/>
    <m/>
    <m/>
    <m/>
    <m/>
    <x v="1"/>
    <x v="0"/>
    <x v="0"/>
    <x v="1"/>
    <x v="0"/>
    <x v="1"/>
    <x v="0"/>
    <x v="0"/>
    <x v="0"/>
    <x v="0"/>
    <x v="1"/>
    <x v="1"/>
    <x v="0"/>
    <m/>
    <m/>
    <m/>
    <m/>
    <m/>
    <m/>
    <s v="Recomendaciones de trabajadores de la empresa u otros actores"/>
    <m/>
    <m/>
    <m/>
    <s v="Contactos personales del empleador"/>
    <m/>
    <m/>
    <m/>
    <x v="0"/>
    <x v="0"/>
    <x v="0"/>
    <x v="2"/>
    <x v="0"/>
    <x v="2"/>
    <x v="2"/>
    <x v="0"/>
    <x v="1"/>
    <x v="1"/>
    <s v="Ninguna"/>
    <m/>
    <m/>
    <m/>
    <m/>
    <m/>
    <m/>
    <x v="1"/>
    <s v="Transformación de competencia"/>
    <m/>
    <x v="1"/>
    <m/>
    <m/>
    <m/>
    <x v="0"/>
    <x v="1"/>
    <x v="1"/>
    <x v="0"/>
    <x v="1"/>
    <x v="1"/>
    <m/>
    <m/>
    <x v="2"/>
    <s v="Poco probable"/>
    <s v="Muy probable"/>
    <s v="Poco probable"/>
    <s v="Poco probable"/>
    <s v="Probable"/>
    <x v="3"/>
    <m/>
    <m/>
    <m/>
    <m/>
    <m/>
    <m/>
    <m/>
    <m/>
    <m/>
    <m/>
    <m/>
    <m/>
    <m/>
    <m/>
    <m/>
    <m/>
    <m/>
    <m/>
    <m/>
    <m/>
    <m/>
    <m/>
    <m/>
    <m/>
    <m/>
    <m/>
    <m/>
    <m/>
    <m/>
    <m/>
    <m/>
    <m/>
    <m/>
    <m/>
    <m/>
    <x v="1"/>
    <m/>
    <m/>
    <m/>
    <m/>
    <m/>
    <m/>
    <m/>
    <s v="Otro"/>
    <s v="LA EMPRESA ESTA EN VENTA"/>
    <x v="1"/>
    <x v="1"/>
    <x v="1"/>
    <x v="1"/>
    <x v="0"/>
    <x v="0"/>
    <x v="0"/>
    <x v="0"/>
    <m/>
    <x v="2"/>
    <m/>
    <m/>
    <m/>
    <m/>
    <m/>
    <m/>
    <m/>
    <m/>
    <m/>
    <m/>
    <m/>
    <m/>
    <m/>
    <m/>
    <m/>
    <m/>
    <m/>
    <m/>
    <m/>
    <m/>
    <m/>
    <m/>
    <m/>
    <m/>
    <m/>
    <m/>
    <m/>
    <m/>
    <m/>
    <m/>
    <x v="2"/>
    <s v="Poco importante"/>
    <s v="Importante"/>
    <s v="Importante"/>
    <s v="Poco importante"/>
    <s v="Poco importante"/>
    <s v="Muy importante"/>
    <s v="Muy importante"/>
    <s v="Ninguna"/>
    <m/>
    <x v="2"/>
    <x v="2"/>
    <x v="0"/>
    <x v="0"/>
    <x v="2"/>
    <x v="2"/>
    <x v="1"/>
    <x v="1"/>
    <x v="1"/>
    <x v="1"/>
    <x v="1"/>
    <x v="0"/>
    <m/>
    <s v="Jefe / Encargado (no propietario)"/>
    <m/>
    <n v="17"/>
    <n v="11"/>
    <s v="Completo"/>
    <m/>
    <m/>
    <m/>
    <m/>
    <m/>
    <m/>
    <m/>
    <s v="5 a 10 personas ocupadas"/>
    <s v="5 a 10 personas ocupadas"/>
    <x v="0"/>
    <s v="Restaurantes y hoteles"/>
    <x v="0"/>
    <x v="0"/>
    <x v="0"/>
    <x v="0"/>
    <x v="0"/>
    <x v="0"/>
    <x v="0"/>
    <x v="0"/>
    <x v="1"/>
    <x v="0"/>
    <x v="1"/>
    <x v="0"/>
    <x v="0"/>
    <x v="0"/>
    <x v="0"/>
    <x v="0"/>
    <x v="0"/>
    <x v="0"/>
    <x v="0"/>
    <x v="1"/>
    <x v="0"/>
    <x v="1"/>
    <x v="0"/>
    <x v="0"/>
    <x v="0"/>
    <x v="0"/>
    <x v="0"/>
    <m/>
    <m/>
    <m/>
    <m/>
    <m/>
    <m/>
    <m/>
    <m/>
    <m/>
    <m/>
    <m/>
    <m/>
    <n v="3.3945945945945901"/>
    <x v="1"/>
    <x v="1"/>
    <x v="0"/>
    <x v="1"/>
    <x v="2"/>
    <s v="Total"/>
  </r>
  <r>
    <n v="206731"/>
    <x v="0"/>
    <x v="1"/>
    <s v="Mariano Roque Alonso"/>
    <n v="47722"/>
    <s v="COMERCIO AL POR MENOR DE MEDICAMENTOS VETERINARIOS"/>
    <s v="Comercio"/>
    <s v="Comercio"/>
    <s v="Pequeñas (11 a 30 personas ocupadas)"/>
    <n v="11062024"/>
    <n v="11"/>
    <s v="Junio"/>
    <s v="Año Resultado Final"/>
    <n v="16"/>
    <n v="37"/>
    <n v="11062024"/>
    <n v="11"/>
    <s v="Junio"/>
    <s v="Año Resultado Final"/>
    <n v="2003"/>
    <n v="20"/>
    <x v="2"/>
    <s v="COMERCIO POR MAYOR DE SEMILLAS DE PASTURA PARA ALIMENTACION DE ANIMALES VACUNOS"/>
    <s v="Comercio al por mayor de materias primas agrícolas"/>
    <s v="Único"/>
    <x v="0"/>
    <m/>
    <m/>
    <n v="5"/>
    <n v="5"/>
    <n v="3"/>
    <n v="2"/>
    <n v="24.853211009174309"/>
    <n v="16.568807339449538"/>
    <n v="0"/>
    <n v="0"/>
    <n v="0"/>
    <n v="0"/>
    <n v="8.2844036697247692"/>
    <n v="0"/>
    <n v="0"/>
    <n v="0"/>
    <n v="33.137614678899077"/>
    <n v="0"/>
    <n v="0"/>
    <n v="0"/>
    <n v="41.422018348623844"/>
    <n v="5"/>
    <n v="0"/>
    <n v="0"/>
    <n v="0"/>
    <n v="0"/>
    <n v="1"/>
    <n v="0"/>
    <n v="0"/>
    <n v="0"/>
    <n v="4"/>
    <n v="0"/>
    <n v="0"/>
    <n v="0"/>
    <n v="5"/>
    <x v="0"/>
    <m/>
    <m/>
    <x v="1"/>
    <m/>
    <m/>
    <x v="0"/>
    <m/>
    <m/>
    <x v="0"/>
    <m/>
    <m/>
    <x v="0"/>
    <m/>
    <m/>
    <x v="1"/>
    <m/>
    <n v="2250"/>
    <s v="VETERINARIO"/>
    <s v="Sí"/>
    <s v="No"/>
    <s v="No"/>
    <m/>
    <m/>
    <m/>
    <m/>
    <m/>
    <m/>
    <m/>
    <m/>
    <m/>
    <m/>
    <m/>
    <m/>
    <m/>
    <m/>
    <m/>
    <m/>
    <m/>
    <m/>
    <m/>
    <m/>
    <m/>
    <m/>
    <m/>
    <m/>
    <m/>
    <m/>
    <m/>
    <m/>
    <m/>
    <m/>
    <m/>
    <m/>
    <m/>
    <m/>
    <m/>
    <m/>
    <m/>
    <m/>
    <m/>
    <m/>
    <m/>
    <m/>
    <m/>
    <m/>
    <x v="0"/>
    <x v="0"/>
    <x v="0"/>
    <x v="1"/>
    <x v="0"/>
    <x v="0"/>
    <x v="0"/>
    <x v="1"/>
    <x v="0"/>
    <x v="0"/>
    <x v="0"/>
    <x v="0"/>
    <x v="0"/>
    <m/>
    <m/>
    <m/>
    <s v="Redes sociales de la empresa (Facebook, Twitter, Instagram, etc)"/>
    <m/>
    <m/>
    <s v="Recomendaciones de trabajadores de la empresa u otros actores"/>
    <m/>
    <m/>
    <m/>
    <s v="Contactos personales del empleador"/>
    <m/>
    <m/>
    <m/>
    <x v="0"/>
    <x v="0"/>
    <x v="0"/>
    <x v="1"/>
    <x v="0"/>
    <x v="1"/>
    <x v="0"/>
    <x v="2"/>
    <x v="1"/>
    <x v="1"/>
    <s v="Ninguna"/>
    <m/>
    <m/>
    <m/>
    <m/>
    <m/>
    <m/>
    <x v="1"/>
    <m/>
    <m/>
    <x v="1"/>
    <m/>
    <m/>
    <m/>
    <x v="1"/>
    <x v="1"/>
    <x v="1"/>
    <x v="1"/>
    <x v="1"/>
    <x v="1"/>
    <m/>
    <m/>
    <x v="1"/>
    <s v="Poco probable"/>
    <s v="Poco probable"/>
    <s v="Poco probable"/>
    <s v="Muy probable"/>
    <s v="Muy probable"/>
    <x v="0"/>
    <s v="veterinario"/>
    <n v="2250"/>
    <n v="1"/>
    <n v="1"/>
    <n v="1"/>
    <n v="0"/>
    <n v="0"/>
    <s v="agronomo"/>
    <n v="2132"/>
    <n v="1"/>
    <n v="1"/>
    <n v="1"/>
    <n v="0"/>
    <n v="0"/>
    <m/>
    <m/>
    <m/>
    <m/>
    <m/>
    <m/>
    <m/>
    <m/>
    <m/>
    <m/>
    <m/>
    <m/>
    <m/>
    <m/>
    <m/>
    <m/>
    <m/>
    <m/>
    <m/>
    <m/>
    <m/>
    <x v="0"/>
    <m/>
    <m/>
    <m/>
    <m/>
    <m/>
    <m/>
    <m/>
    <m/>
    <m/>
    <x v="1"/>
    <x v="1"/>
    <x v="1"/>
    <x v="1"/>
    <x v="0"/>
    <x v="0"/>
    <x v="0"/>
    <x v="1"/>
    <m/>
    <x v="0"/>
    <s v="INSTRUCCION PARA MANEJO DE SEMILLA"/>
    <s v="Agropecuario"/>
    <s v="AGRONOMO"/>
    <n v="2132"/>
    <m/>
    <m/>
    <m/>
    <m/>
    <m/>
    <m/>
    <m/>
    <m/>
    <m/>
    <m/>
    <m/>
    <m/>
    <m/>
    <m/>
    <m/>
    <m/>
    <m/>
    <m/>
    <m/>
    <m/>
    <s v="No"/>
    <m/>
    <m/>
    <m/>
    <m/>
    <m/>
    <x v="0"/>
    <s v="Muy importante"/>
    <s v="Muy importante"/>
    <s v="Muy importante"/>
    <s v="Poco importante"/>
    <s v="Importante"/>
    <s v="Importante"/>
    <s v="Muy importante"/>
    <s v="Ninguna"/>
    <m/>
    <x v="0"/>
    <x v="2"/>
    <x v="0"/>
    <x v="0"/>
    <x v="2"/>
    <x v="2"/>
    <x v="1"/>
    <x v="1"/>
    <x v="0"/>
    <x v="1"/>
    <x v="0"/>
    <x v="0"/>
    <m/>
    <s v="Administrador/Contador"/>
    <m/>
    <n v="17"/>
    <n v="8"/>
    <s v="Completo"/>
    <m/>
    <m/>
    <m/>
    <m/>
    <m/>
    <m/>
    <m/>
    <s v="5 a 10 personas ocupadas"/>
    <s v="5 a 10 personas ocupadas"/>
    <x v="2"/>
    <s v="Comercio"/>
    <x v="0"/>
    <x v="1"/>
    <x v="0"/>
    <x v="0"/>
    <x v="0"/>
    <x v="0"/>
    <x v="0"/>
    <x v="0"/>
    <x v="0"/>
    <x v="0"/>
    <x v="0"/>
    <x v="0"/>
    <x v="0"/>
    <x v="0"/>
    <x v="0"/>
    <x v="0"/>
    <x v="0"/>
    <x v="0"/>
    <x v="0"/>
    <x v="0"/>
    <x v="0"/>
    <x v="1"/>
    <x v="0"/>
    <x v="0"/>
    <x v="0"/>
    <x v="0"/>
    <x v="0"/>
    <s v="AGROPECUARIO"/>
    <m/>
    <m/>
    <m/>
    <m/>
    <m/>
    <s v="AGROPECUARIO"/>
    <m/>
    <m/>
    <m/>
    <m/>
    <m/>
    <n v="8.2844036697247692"/>
    <x v="1"/>
    <x v="1"/>
    <x v="1"/>
    <x v="2"/>
    <x v="0"/>
    <s v="Total"/>
  </r>
  <r>
    <n v="206748"/>
    <x v="0"/>
    <x v="1"/>
    <s v="Mariano Roque Alonso"/>
    <n v="45301"/>
    <s v="VENTA DE REPUESTOS NUEVOS AL POR MENOR PARA CAMIONES"/>
    <s v="Comercio"/>
    <s v="Comercio"/>
    <s v="Micro (5 a 10 personas ocupadas)"/>
    <n v="16072024"/>
    <n v="16"/>
    <s v="Julio"/>
    <s v="Año Resultado Final"/>
    <n v="11"/>
    <n v="27"/>
    <n v="29072024"/>
    <n v="29"/>
    <s v="Julio"/>
    <s v="Año Resultado Final"/>
    <n v="2008"/>
    <n v="15"/>
    <x v="0"/>
    <s v="VENTA DE REPUESTOS NUEVOS PARA VEHICULOS EN GRAL A MINORISTAS"/>
    <s v="Comercio de partes, piezas y accesorios nuevos para vehículos automotores"/>
    <s v="Único"/>
    <x v="0"/>
    <m/>
    <m/>
    <n v="13"/>
    <n v="13"/>
    <n v="12"/>
    <n v="1"/>
    <n v="151.81395348837242"/>
    <n v="12.6511627906977"/>
    <n v="0"/>
    <n v="0"/>
    <n v="12.6511627906977"/>
    <n v="0"/>
    <n v="63.255813953488499"/>
    <n v="0"/>
    <n v="37.953488372093105"/>
    <n v="0"/>
    <n v="12.6511627906977"/>
    <n v="25.302325581395401"/>
    <n v="12.6511627906977"/>
    <n v="0"/>
    <n v="164.46511627907012"/>
    <n v="13"/>
    <n v="0"/>
    <n v="0"/>
    <n v="1"/>
    <n v="0"/>
    <n v="5"/>
    <n v="0"/>
    <n v="3"/>
    <n v="0"/>
    <n v="1"/>
    <n v="2"/>
    <n v="1"/>
    <n v="0"/>
    <n v="13"/>
    <x v="1"/>
    <s v="Decisión del directorio/propietarios de la empresa"/>
    <m/>
    <x v="1"/>
    <m/>
    <m/>
    <x v="0"/>
    <m/>
    <m/>
    <x v="1"/>
    <s v="Ley para incorporación de personas con discapacidad (Ley 4962/13)"/>
    <m/>
    <x v="0"/>
    <m/>
    <m/>
    <x v="1"/>
    <m/>
    <n v="4321"/>
    <s v="DEPOSITERO DE STOCK"/>
    <s v="Sí"/>
    <s v="No"/>
    <s v="Sí"/>
    <n v="5223"/>
    <s v="VENDEDOR DE SALON"/>
    <s v="Sí"/>
    <s v="No"/>
    <s v="No"/>
    <m/>
    <m/>
    <m/>
    <m/>
    <m/>
    <m/>
    <m/>
    <m/>
    <m/>
    <m/>
    <m/>
    <m/>
    <m/>
    <m/>
    <m/>
    <m/>
    <m/>
    <m/>
    <m/>
    <m/>
    <m/>
    <m/>
    <m/>
    <m/>
    <m/>
    <m/>
    <m/>
    <m/>
    <m/>
    <m/>
    <m/>
    <m/>
    <m/>
    <m/>
    <m/>
    <m/>
    <m/>
    <m/>
    <m/>
    <x v="0"/>
    <x v="1"/>
    <x v="0"/>
    <x v="0"/>
    <x v="1"/>
    <x v="0"/>
    <x v="0"/>
    <x v="1"/>
    <x v="1"/>
    <x v="0"/>
    <x v="1"/>
    <x v="1"/>
    <x v="0"/>
    <m/>
    <m/>
    <m/>
    <m/>
    <m/>
    <m/>
    <s v="Recomendaciones de trabajadores de la empresa u otros actores"/>
    <m/>
    <m/>
    <m/>
    <s v="Contactos personales del empleador"/>
    <m/>
    <m/>
    <m/>
    <x v="0"/>
    <x v="0"/>
    <x v="0"/>
    <x v="1"/>
    <x v="0"/>
    <x v="0"/>
    <x v="0"/>
    <x v="1"/>
    <x v="1"/>
    <x v="1"/>
    <s v="Ninguna"/>
    <m/>
    <m/>
    <m/>
    <m/>
    <m/>
    <m/>
    <x v="0"/>
    <m/>
    <s v="Transformación de competencia"/>
    <x v="1"/>
    <m/>
    <m/>
    <m/>
    <x v="0"/>
    <x v="0"/>
    <x v="1"/>
    <x v="1"/>
    <x v="1"/>
    <x v="1"/>
    <m/>
    <m/>
    <x v="2"/>
    <s v="Probable"/>
    <s v="Poco probable"/>
    <s v="Probable"/>
    <s v="Probable"/>
    <s v="Muy probable"/>
    <x v="0"/>
    <s v="vendedor de salon"/>
    <n v="5223"/>
    <n v="2"/>
    <n v="0"/>
    <n v="0"/>
    <n v="0"/>
    <n v="0"/>
    <s v="GERENTE GENERAL"/>
    <n v="1120"/>
    <n v="0"/>
    <n v="0"/>
    <n v="0"/>
    <n v="1"/>
    <n v="0"/>
    <m/>
    <m/>
    <m/>
    <m/>
    <m/>
    <m/>
    <m/>
    <m/>
    <m/>
    <m/>
    <m/>
    <m/>
    <m/>
    <m/>
    <m/>
    <m/>
    <m/>
    <m/>
    <m/>
    <m/>
    <m/>
    <x v="0"/>
    <m/>
    <m/>
    <m/>
    <m/>
    <m/>
    <m/>
    <m/>
    <m/>
    <m/>
    <x v="0"/>
    <x v="1"/>
    <x v="1"/>
    <x v="1"/>
    <x v="1"/>
    <x v="0"/>
    <x v="0"/>
    <x v="0"/>
    <m/>
    <x v="0"/>
    <s v="TECNICAS DE VENTAS"/>
    <s v="Técnicas de ventas"/>
    <s v="VENDEDOR DE SALON"/>
    <n v="5223"/>
    <m/>
    <m/>
    <m/>
    <m/>
    <m/>
    <m/>
    <m/>
    <m/>
    <m/>
    <m/>
    <m/>
    <m/>
    <m/>
    <m/>
    <m/>
    <m/>
    <m/>
    <m/>
    <m/>
    <m/>
    <s v="No"/>
    <m/>
    <m/>
    <m/>
    <m/>
    <m/>
    <x v="0"/>
    <s v="Importante"/>
    <s v="Importante"/>
    <s v="Importante"/>
    <s v="Importante"/>
    <s v="Importante"/>
    <s v="Importante"/>
    <s v="Muy importante"/>
    <s v="Ninguna"/>
    <m/>
    <x v="2"/>
    <x v="2"/>
    <x v="0"/>
    <x v="0"/>
    <x v="2"/>
    <x v="0"/>
    <x v="0"/>
    <x v="1"/>
    <x v="0"/>
    <x v="0"/>
    <x v="0"/>
    <x v="0"/>
    <m/>
    <s v="Gerente / Directivo"/>
    <m/>
    <n v="9"/>
    <n v="1"/>
    <s v="Completo"/>
    <m/>
    <m/>
    <m/>
    <m/>
    <m/>
    <m/>
    <m/>
    <s v="11 a 30 personas ocupadas"/>
    <s v="11 a 30 personas ocupadas"/>
    <x v="2"/>
    <s v="Comercio"/>
    <x v="0"/>
    <x v="0"/>
    <x v="0"/>
    <x v="1"/>
    <x v="1"/>
    <x v="0"/>
    <x v="0"/>
    <x v="0"/>
    <x v="0"/>
    <x v="1"/>
    <x v="1"/>
    <x v="0"/>
    <x v="0"/>
    <x v="1"/>
    <x v="0"/>
    <x v="0"/>
    <x v="0"/>
    <x v="0"/>
    <x v="0"/>
    <x v="1"/>
    <x v="0"/>
    <x v="1"/>
    <x v="1"/>
    <x v="0"/>
    <x v="0"/>
    <x v="0"/>
    <x v="0"/>
    <s v="VENTA"/>
    <m/>
    <m/>
    <m/>
    <m/>
    <m/>
    <s v="ADMINISTRACIÓN Y GESTIÓN"/>
    <m/>
    <m/>
    <m/>
    <m/>
    <m/>
    <n v="12.6511627906977"/>
    <x v="1"/>
    <x v="1"/>
    <x v="0"/>
    <x v="0"/>
    <x v="0"/>
    <s v="Total"/>
  </r>
  <r>
    <n v="206933"/>
    <x v="0"/>
    <x v="1"/>
    <s v="Mariano Roque Alonso"/>
    <n v="29200"/>
    <s v="FABRICACION DE CARROCERIA PARA CAMIONES"/>
    <s v="Industria"/>
    <s v="Manufactura"/>
    <s v="Pequeñas (11 a 30 personas ocupadas)"/>
    <n v="8072024"/>
    <n v="8"/>
    <s v="Julio"/>
    <s v="Año Resultado Final"/>
    <n v="15"/>
    <n v="23"/>
    <n v="9072024"/>
    <n v="9"/>
    <s v="Julio"/>
    <s v="Año Resultado Final"/>
    <n v="2006"/>
    <n v="17"/>
    <x v="0"/>
    <s v="FABRICACIÓN DE CARROCERÍAS"/>
    <s v="Fabricación de carrocerías para vehículos automotores; fabricación de remolques y semirremolques"/>
    <s v="Único"/>
    <x v="0"/>
    <m/>
    <m/>
    <n v="11"/>
    <n v="11"/>
    <n v="10"/>
    <n v="1"/>
    <n v="38.058252427184499"/>
    <n v="3.8058252427184498"/>
    <n v="0"/>
    <n v="0"/>
    <n v="0"/>
    <n v="0"/>
    <n v="19.029126213592249"/>
    <n v="0"/>
    <n v="15.223300970873799"/>
    <n v="0"/>
    <n v="3.8058252427184498"/>
    <n v="0"/>
    <n v="3.8058252427184498"/>
    <n v="0"/>
    <n v="41.864077669902947"/>
    <n v="11"/>
    <n v="0"/>
    <n v="0"/>
    <n v="0"/>
    <n v="0"/>
    <n v="5"/>
    <n v="0"/>
    <n v="4"/>
    <n v="0"/>
    <n v="1"/>
    <n v="0"/>
    <n v="1"/>
    <n v="0"/>
    <n v="11"/>
    <x v="0"/>
    <m/>
    <m/>
    <x v="1"/>
    <m/>
    <m/>
    <x v="0"/>
    <m/>
    <m/>
    <x v="0"/>
    <m/>
    <m/>
    <x v="0"/>
    <m/>
    <m/>
    <x v="0"/>
    <m/>
    <m/>
    <m/>
    <m/>
    <m/>
    <m/>
    <m/>
    <m/>
    <m/>
    <m/>
    <m/>
    <m/>
    <m/>
    <m/>
    <m/>
    <m/>
    <m/>
    <m/>
    <m/>
    <m/>
    <m/>
    <m/>
    <m/>
    <m/>
    <m/>
    <m/>
    <m/>
    <m/>
    <m/>
    <m/>
    <m/>
    <m/>
    <m/>
    <m/>
    <m/>
    <m/>
    <m/>
    <m/>
    <m/>
    <m/>
    <m/>
    <m/>
    <m/>
    <m/>
    <m/>
    <m/>
    <m/>
    <m/>
    <m/>
    <m/>
    <x v="0"/>
    <x v="0"/>
    <x v="0"/>
    <x v="1"/>
    <x v="0"/>
    <x v="0"/>
    <x v="0"/>
    <x v="0"/>
    <x v="0"/>
    <x v="0"/>
    <x v="0"/>
    <x v="1"/>
    <x v="0"/>
    <m/>
    <s v="Anuncio en un medio de prensa impreso"/>
    <m/>
    <m/>
    <m/>
    <m/>
    <s v="Recomendaciones de trabajadores de la empresa u otros actores"/>
    <m/>
    <m/>
    <m/>
    <s v="Contactos personales del empleador"/>
    <s v="Banco de currículos de la empresa"/>
    <m/>
    <m/>
    <x v="0"/>
    <x v="0"/>
    <x v="0"/>
    <x v="1"/>
    <x v="0"/>
    <x v="0"/>
    <x v="0"/>
    <x v="0"/>
    <x v="1"/>
    <x v="0"/>
    <s v="Ninguna"/>
    <m/>
    <m/>
    <m/>
    <m/>
    <m/>
    <m/>
    <x v="2"/>
    <m/>
    <m/>
    <x v="1"/>
    <s v="Ambos"/>
    <m/>
    <m/>
    <x v="1"/>
    <x v="0"/>
    <x v="0"/>
    <x v="1"/>
    <x v="1"/>
    <x v="0"/>
    <m/>
    <m/>
    <x v="1"/>
    <s v="Poco probable"/>
    <s v="Poco probable"/>
    <s v="Poco probable"/>
    <s v="Probable"/>
    <s v="Probable"/>
    <x v="0"/>
    <s v="OFICIAL de soldadores"/>
    <n v="7212"/>
    <n v="2"/>
    <n v="0"/>
    <n v="0"/>
    <n v="0"/>
    <n v="0"/>
    <s v="PINTORES DE CARROCERIA"/>
    <n v="7132"/>
    <n v="2"/>
    <n v="0"/>
    <n v="0"/>
    <n v="0"/>
    <n v="0"/>
    <m/>
    <m/>
    <m/>
    <m/>
    <m/>
    <m/>
    <m/>
    <m/>
    <m/>
    <m/>
    <m/>
    <m/>
    <m/>
    <m/>
    <m/>
    <m/>
    <m/>
    <m/>
    <m/>
    <m/>
    <m/>
    <x v="0"/>
    <m/>
    <m/>
    <m/>
    <m/>
    <m/>
    <m/>
    <m/>
    <m/>
    <m/>
    <x v="1"/>
    <x v="1"/>
    <x v="1"/>
    <x v="1"/>
    <x v="0"/>
    <x v="0"/>
    <x v="0"/>
    <x v="1"/>
    <m/>
    <x v="0"/>
    <s v="CAPACITACIÓN EN PINTURA POLIURETANO"/>
    <s v="OTROS"/>
    <s v="PINTORES DE CARROCERÍA"/>
    <n v="7132"/>
    <s v="CAPACITACIÓN EN MANEJO Y COLOCACIÓN DE FIBRA DE VIDRIO"/>
    <s v="Técnicas de trabajo en vidrio"/>
    <s v="PINTORES DE CARROCERÍA"/>
    <n v="7132"/>
    <s v="MANEJO DE EQUIPOS DE SOLDAR MIG"/>
    <s v="Soldadura"/>
    <s v="SOLDADORES DE CARROCERÍA"/>
    <n v="7212"/>
    <m/>
    <m/>
    <m/>
    <m/>
    <m/>
    <m/>
    <m/>
    <m/>
    <m/>
    <m/>
    <m/>
    <m/>
    <s v="Si"/>
    <s v="Si"/>
    <s v="No"/>
    <m/>
    <m/>
    <m/>
    <x v="1"/>
    <s v="Importante"/>
    <s v="Importante"/>
    <s v="Importante"/>
    <s v="Importante"/>
    <s v="Importante"/>
    <s v="Muy importante"/>
    <s v="Muy importante"/>
    <s v="Ninguna"/>
    <m/>
    <x v="2"/>
    <x v="2"/>
    <x v="0"/>
    <x v="2"/>
    <x v="2"/>
    <x v="0"/>
    <x v="1"/>
    <x v="1"/>
    <x v="0"/>
    <x v="1"/>
    <x v="0"/>
    <x v="0"/>
    <m/>
    <s v="Gerente / Directivo"/>
    <m/>
    <n v="16"/>
    <n v="40"/>
    <s v="Completo"/>
    <m/>
    <m/>
    <m/>
    <m/>
    <m/>
    <m/>
    <m/>
    <s v="11 a 30 personas ocupadas"/>
    <s v="11 a 30 personas ocupadas"/>
    <x v="1"/>
    <s v="Manufactura"/>
    <x v="0"/>
    <x v="0"/>
    <x v="0"/>
    <x v="0"/>
    <x v="0"/>
    <x v="0"/>
    <x v="0"/>
    <x v="0"/>
    <x v="0"/>
    <x v="0"/>
    <x v="1"/>
    <x v="0"/>
    <x v="0"/>
    <x v="0"/>
    <x v="0"/>
    <x v="1"/>
    <x v="0"/>
    <x v="0"/>
    <x v="0"/>
    <x v="1"/>
    <x v="0"/>
    <x v="1"/>
    <x v="0"/>
    <x v="0"/>
    <x v="1"/>
    <x v="0"/>
    <x v="0"/>
    <s v="CHAPERIA Y PINTURA"/>
    <s v="MECANICA Y METALES"/>
    <s v="MECANICA Y METALES"/>
    <m/>
    <m/>
    <m/>
    <s v="AUTOMOTORES"/>
    <s v="MECANICA Y METALES"/>
    <s v="MECANICA Y METALES"/>
    <m/>
    <m/>
    <m/>
    <n v="3.8058252427184498"/>
    <x v="0"/>
    <x v="0"/>
    <x v="0"/>
    <x v="2"/>
    <x v="0"/>
    <s v="Total"/>
  </r>
  <r>
    <n v="207040"/>
    <x v="0"/>
    <x v="1"/>
    <s v="Mariano Roque Alonso"/>
    <n v="20931"/>
    <s v="FABRICACION DE PRODUCTOS DE LIMPIEZA INDUSTRIALES"/>
    <s v="Industria"/>
    <s v="Manufactura"/>
    <s v="Pequeñas (11 a 30 personas ocupadas)"/>
    <n v="12062024"/>
    <n v="12"/>
    <s v="Junio"/>
    <s v="Año Resultado Final"/>
    <n v="10"/>
    <n v="40"/>
    <n v="12062024"/>
    <n v="12"/>
    <s v="Junio"/>
    <s v="Año Resultado Final"/>
    <n v="1985"/>
    <n v="38"/>
    <x v="1"/>
    <s v="FABRICACIÓN DE PRODUCTOS DE LIMPIEZA"/>
    <s v="Fabricación de jabones, detergentes y preparados de limpieza"/>
    <s v="Único"/>
    <x v="0"/>
    <m/>
    <m/>
    <n v="7"/>
    <n v="7"/>
    <n v="7"/>
    <n v="0"/>
    <n v="33.555555555555529"/>
    <n v="0"/>
    <n v="0"/>
    <n v="0"/>
    <n v="0"/>
    <n v="0"/>
    <n v="28.761904761904738"/>
    <n v="4.7936507936507899"/>
    <n v="0"/>
    <n v="0"/>
    <n v="0"/>
    <n v="0"/>
    <n v="0"/>
    <n v="0"/>
    <n v="33.555555555555529"/>
    <n v="7"/>
    <n v="0"/>
    <n v="0"/>
    <n v="0"/>
    <n v="0"/>
    <n v="6"/>
    <n v="1"/>
    <n v="0"/>
    <n v="0"/>
    <n v="0"/>
    <n v="0"/>
    <n v="0"/>
    <n v="0"/>
    <n v="7"/>
    <x v="1"/>
    <s v="Decisión del directorio/propietarios de la empresa"/>
    <m/>
    <x v="1"/>
    <m/>
    <m/>
    <x v="0"/>
    <m/>
    <m/>
    <x v="0"/>
    <m/>
    <m/>
    <x v="0"/>
    <m/>
    <m/>
    <x v="1"/>
    <m/>
    <n v="8332"/>
    <s v="CHOFER REPARTIDOR DE PRODUCTOS DE LIMPIEZA"/>
    <s v="Sí"/>
    <s v="No"/>
    <s v="No"/>
    <m/>
    <m/>
    <m/>
    <m/>
    <m/>
    <m/>
    <m/>
    <m/>
    <m/>
    <m/>
    <m/>
    <m/>
    <m/>
    <m/>
    <m/>
    <m/>
    <m/>
    <m/>
    <m/>
    <m/>
    <m/>
    <m/>
    <m/>
    <m/>
    <m/>
    <m/>
    <m/>
    <m/>
    <m/>
    <m/>
    <m/>
    <m/>
    <m/>
    <m/>
    <m/>
    <m/>
    <m/>
    <m/>
    <m/>
    <m/>
    <m/>
    <m/>
    <m/>
    <m/>
    <x v="0"/>
    <x v="1"/>
    <x v="0"/>
    <x v="1"/>
    <x v="1"/>
    <x v="0"/>
    <x v="0"/>
    <x v="0"/>
    <x v="0"/>
    <x v="0"/>
    <x v="1"/>
    <x v="1"/>
    <x v="0"/>
    <m/>
    <m/>
    <m/>
    <m/>
    <m/>
    <m/>
    <m/>
    <m/>
    <m/>
    <s v="Avisos en las inmediaciones de la empresa"/>
    <s v="Contactos personales del empleador"/>
    <m/>
    <m/>
    <m/>
    <x v="0"/>
    <x v="0"/>
    <x v="0"/>
    <x v="1"/>
    <x v="0"/>
    <x v="1"/>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1"/>
    <x v="0"/>
    <x v="1"/>
    <x v="1"/>
    <x v="0"/>
    <x v="0"/>
    <x v="0"/>
    <x v="0"/>
    <m/>
    <x v="0"/>
    <s v="MANTENIMENTO DE MAQUINARIA  DE ENSACHETADORA"/>
    <s v="Operación y mantenimiento de maquinarias industriales"/>
    <s v="OPERARIOS DE PRODUCCION DE LAVANDINAS SUAVIZANTES"/>
    <n v="8131"/>
    <m/>
    <m/>
    <m/>
    <m/>
    <m/>
    <m/>
    <m/>
    <m/>
    <m/>
    <m/>
    <m/>
    <m/>
    <m/>
    <m/>
    <m/>
    <m/>
    <m/>
    <m/>
    <m/>
    <m/>
    <s v="No"/>
    <m/>
    <m/>
    <m/>
    <m/>
    <m/>
    <x v="0"/>
    <s v="Importante"/>
    <s v="Poco importante"/>
    <s v="Importante"/>
    <s v="Importante"/>
    <s v="Importante"/>
    <s v="Importante"/>
    <s v="Importante"/>
    <s v="Ninguna"/>
    <m/>
    <x v="0"/>
    <x v="1"/>
    <x v="0"/>
    <x v="0"/>
    <x v="0"/>
    <x v="0"/>
    <x v="1"/>
    <x v="1"/>
    <x v="0"/>
    <x v="1"/>
    <x v="0"/>
    <x v="0"/>
    <m/>
    <s v="Administrador/Contador"/>
    <m/>
    <n v="16"/>
    <n v="30"/>
    <s v="Completo"/>
    <m/>
    <m/>
    <m/>
    <m/>
    <m/>
    <m/>
    <m/>
    <s v="5 a 10 personas ocupadas"/>
    <s v="5 a 10 personas ocupadas"/>
    <x v="1"/>
    <s v="Manufactura"/>
    <x v="0"/>
    <x v="0"/>
    <x v="0"/>
    <x v="0"/>
    <x v="0"/>
    <x v="0"/>
    <x v="0"/>
    <x v="1"/>
    <x v="0"/>
    <x v="0"/>
    <x v="1"/>
    <x v="0"/>
    <x v="0"/>
    <x v="0"/>
    <x v="0"/>
    <x v="0"/>
    <x v="0"/>
    <x v="0"/>
    <x v="0"/>
    <x v="1"/>
    <x v="0"/>
    <x v="1"/>
    <x v="0"/>
    <x v="0"/>
    <x v="0"/>
    <x v="1"/>
    <x v="0"/>
    <s v="USO Y REPARACIÓN DE MAQUINARIAS, HERRAMIENTAS Y EQUIPOS"/>
    <m/>
    <m/>
    <m/>
    <m/>
    <m/>
    <s v="USO Y REPARACIÓN DE MAQUINARIAS, HERRAMIENTAS Y EQUIPOS"/>
    <m/>
    <m/>
    <m/>
    <m/>
    <m/>
    <n v="4.7936507936507899"/>
    <x v="1"/>
    <x v="1"/>
    <x v="1"/>
    <x v="0"/>
    <x v="0"/>
    <s v="Total"/>
  </r>
  <r>
    <n v="207582"/>
    <x v="0"/>
    <x v="1"/>
    <s v="Mariano Roque Alonso"/>
    <n v="23920"/>
    <s v="FABRICACION DE BALDOSAS"/>
    <s v="Industria"/>
    <s v="Manufactura"/>
    <s v="Micro (5 a 10 personas ocupadas)"/>
    <n v="12062024"/>
    <n v="12"/>
    <s v="Junio"/>
    <s v="Año Resultado Final"/>
    <n v="15"/>
    <n v="26"/>
    <n v="13062024"/>
    <n v="13"/>
    <s v="Junio"/>
    <s v="Año Resultado Final"/>
    <n v="1999"/>
    <n v="24"/>
    <x v="2"/>
    <s v="FABRICACION DE BALDOSAS"/>
    <s v="Fabricación de materiales de arcilla para la construcción"/>
    <s v="Único"/>
    <x v="0"/>
    <m/>
    <m/>
    <n v="7"/>
    <n v="7"/>
    <n v="4"/>
    <n v="3"/>
    <n v="19.17460317460316"/>
    <n v="14.380952380952369"/>
    <n v="0"/>
    <n v="0"/>
    <n v="0"/>
    <n v="0"/>
    <n v="23.968253968253951"/>
    <n v="4.7936507936507899"/>
    <n v="0"/>
    <n v="0"/>
    <n v="0"/>
    <n v="4.7936507936507899"/>
    <n v="0"/>
    <n v="0"/>
    <n v="33.555555555555529"/>
    <n v="7"/>
    <n v="0"/>
    <n v="0"/>
    <n v="0"/>
    <n v="0"/>
    <n v="5"/>
    <n v="1"/>
    <n v="0"/>
    <n v="0"/>
    <n v="0"/>
    <n v="1"/>
    <n v="0"/>
    <n v="0"/>
    <n v="7"/>
    <x v="0"/>
    <m/>
    <m/>
    <x v="1"/>
    <m/>
    <m/>
    <x v="0"/>
    <m/>
    <m/>
    <x v="0"/>
    <m/>
    <m/>
    <x v="0"/>
    <m/>
    <m/>
    <x v="0"/>
    <m/>
    <m/>
    <m/>
    <m/>
    <m/>
    <m/>
    <m/>
    <m/>
    <m/>
    <m/>
    <m/>
    <m/>
    <m/>
    <m/>
    <m/>
    <m/>
    <m/>
    <m/>
    <m/>
    <m/>
    <m/>
    <m/>
    <m/>
    <m/>
    <m/>
    <m/>
    <m/>
    <m/>
    <m/>
    <m/>
    <m/>
    <m/>
    <m/>
    <m/>
    <m/>
    <m/>
    <m/>
    <m/>
    <m/>
    <m/>
    <m/>
    <m/>
    <m/>
    <m/>
    <m/>
    <m/>
    <m/>
    <m/>
    <m/>
    <m/>
    <x v="0"/>
    <x v="0"/>
    <x v="0"/>
    <x v="1"/>
    <x v="0"/>
    <x v="1"/>
    <x v="0"/>
    <x v="1"/>
    <x v="0"/>
    <x v="0"/>
    <x v="1"/>
    <x v="1"/>
    <x v="0"/>
    <m/>
    <m/>
    <m/>
    <m/>
    <m/>
    <m/>
    <m/>
    <m/>
    <m/>
    <m/>
    <s v="Contactos personales del empleador"/>
    <m/>
    <m/>
    <m/>
    <x v="0"/>
    <x v="0"/>
    <x v="1"/>
    <x v="0"/>
    <x v="2"/>
    <x v="2"/>
    <x v="0"/>
    <x v="0"/>
    <x v="1"/>
    <x v="1"/>
    <s v="Ninguna"/>
    <m/>
    <m/>
    <m/>
    <s v="Ambos"/>
    <s v="Nuevas contrataciones"/>
    <m/>
    <x v="1"/>
    <m/>
    <m/>
    <x v="1"/>
    <m/>
    <m/>
    <m/>
    <x v="0"/>
    <x v="1"/>
    <x v="1"/>
    <x v="0"/>
    <x v="1"/>
    <x v="1"/>
    <m/>
    <m/>
    <x v="1"/>
    <s v="Poco probable"/>
    <s v="Poco probable"/>
    <s v="Poco probable"/>
    <s v="Probable"/>
    <s v="Probable"/>
    <x v="0"/>
    <s v="estibador de baldosa y poste de cemento"/>
    <n v="9333"/>
    <n v="1"/>
    <n v="1"/>
    <n v="1"/>
    <n v="0"/>
    <n v="0"/>
    <s v="operario de maquina para fabricar baldosas"/>
    <n v="8181"/>
    <n v="1"/>
    <n v="0"/>
    <n v="0"/>
    <n v="0"/>
    <n v="0"/>
    <m/>
    <m/>
    <m/>
    <m/>
    <m/>
    <m/>
    <m/>
    <m/>
    <m/>
    <m/>
    <m/>
    <m/>
    <m/>
    <m/>
    <m/>
    <m/>
    <m/>
    <m/>
    <m/>
    <m/>
    <m/>
    <x v="0"/>
    <m/>
    <m/>
    <m/>
    <m/>
    <m/>
    <m/>
    <m/>
    <m/>
    <m/>
    <x v="1"/>
    <x v="0"/>
    <x v="1"/>
    <x v="1"/>
    <x v="0"/>
    <x v="0"/>
    <x v="0"/>
    <x v="0"/>
    <m/>
    <x v="1"/>
    <m/>
    <m/>
    <m/>
    <m/>
    <m/>
    <m/>
    <m/>
    <m/>
    <m/>
    <m/>
    <m/>
    <m/>
    <m/>
    <m/>
    <m/>
    <m/>
    <m/>
    <m/>
    <m/>
    <m/>
    <m/>
    <m/>
    <m/>
    <m/>
    <m/>
    <m/>
    <m/>
    <m/>
    <m/>
    <m/>
    <x v="0"/>
    <s v="Importante"/>
    <s v="Muy importante"/>
    <s v="Importante"/>
    <s v="Importante"/>
    <s v="Importante"/>
    <s v="Importante"/>
    <s v="Importante"/>
    <s v="Ninguna"/>
    <m/>
    <x v="2"/>
    <x v="2"/>
    <x v="0"/>
    <x v="0"/>
    <x v="2"/>
    <x v="0"/>
    <x v="1"/>
    <x v="1"/>
    <x v="0"/>
    <x v="1"/>
    <x v="0"/>
    <x v="0"/>
    <m/>
    <s v="Dueño o propietario"/>
    <m/>
    <n v="12"/>
    <n v="8"/>
    <s v="Completo"/>
    <m/>
    <m/>
    <m/>
    <m/>
    <m/>
    <m/>
    <m/>
    <s v="5 a 10 personas ocupadas"/>
    <s v="5 a 10 personas ocupadas"/>
    <x v="1"/>
    <s v="Manufactura"/>
    <x v="0"/>
    <x v="0"/>
    <x v="0"/>
    <x v="0"/>
    <x v="0"/>
    <x v="0"/>
    <x v="0"/>
    <x v="0"/>
    <x v="0"/>
    <x v="0"/>
    <x v="1"/>
    <x v="0"/>
    <x v="0"/>
    <x v="0"/>
    <x v="0"/>
    <x v="0"/>
    <x v="1"/>
    <x v="1"/>
    <x v="0"/>
    <x v="1"/>
    <x v="0"/>
    <x v="1"/>
    <x v="0"/>
    <x v="0"/>
    <x v="0"/>
    <x v="0"/>
    <x v="0"/>
    <m/>
    <m/>
    <m/>
    <m/>
    <m/>
    <m/>
    <m/>
    <m/>
    <m/>
    <m/>
    <m/>
    <m/>
    <n v="4.7936507936507899"/>
    <x v="0"/>
    <x v="0"/>
    <x v="0"/>
    <x v="0"/>
    <x v="1"/>
    <s v="Total"/>
  </r>
  <r>
    <n v="207590"/>
    <x v="0"/>
    <x v="1"/>
    <s v="Mariano Roque Alonso"/>
    <n v="25920"/>
    <s v="ACTIVIDADES DE TORNERIA MECANICA INDUSTRIAL"/>
    <s v="Industria"/>
    <s v="Manufactura"/>
    <s v="Micro (5 a 10 personas ocupadas)"/>
    <n v="12062024"/>
    <n v="12"/>
    <s v="Junio"/>
    <s v="Año Resultado Final"/>
    <n v="15"/>
    <n v="28"/>
    <n v="26072024"/>
    <n v="26"/>
    <s v="Julio"/>
    <s v="Año Resultado Final"/>
    <n v="1996"/>
    <n v="27"/>
    <x v="2"/>
    <s v="ACTIVIDAD DE TORNERIA MECANICO INDUSTRIAL"/>
    <s v="Mecanizado; tratamiento y revestimiento de metales"/>
    <s v="Único"/>
    <x v="0"/>
    <m/>
    <m/>
    <n v="5"/>
    <n v="5"/>
    <n v="4"/>
    <n v="1"/>
    <n v="19.17460317460316"/>
    <n v="4.7936507936507899"/>
    <n v="0"/>
    <n v="0"/>
    <n v="4.7936507936507899"/>
    <n v="0"/>
    <n v="9.5873015873015799"/>
    <n v="0"/>
    <n v="0"/>
    <n v="0"/>
    <n v="9.5873015873015799"/>
    <n v="0"/>
    <n v="0"/>
    <n v="0"/>
    <n v="23.968253968253951"/>
    <n v="5"/>
    <n v="0"/>
    <n v="0"/>
    <n v="1"/>
    <n v="0"/>
    <n v="2"/>
    <n v="0"/>
    <n v="0"/>
    <n v="0"/>
    <n v="2"/>
    <n v="0"/>
    <n v="0"/>
    <n v="0"/>
    <n v="5"/>
    <x v="0"/>
    <m/>
    <m/>
    <x v="1"/>
    <m/>
    <m/>
    <x v="0"/>
    <m/>
    <m/>
    <x v="0"/>
    <m/>
    <m/>
    <x v="0"/>
    <m/>
    <m/>
    <x v="0"/>
    <m/>
    <m/>
    <m/>
    <m/>
    <m/>
    <m/>
    <m/>
    <m/>
    <m/>
    <m/>
    <m/>
    <m/>
    <m/>
    <m/>
    <m/>
    <m/>
    <m/>
    <m/>
    <m/>
    <m/>
    <m/>
    <m/>
    <m/>
    <m/>
    <m/>
    <m/>
    <m/>
    <m/>
    <m/>
    <m/>
    <m/>
    <m/>
    <m/>
    <m/>
    <m/>
    <m/>
    <m/>
    <m/>
    <m/>
    <m/>
    <m/>
    <m/>
    <m/>
    <m/>
    <m/>
    <m/>
    <m/>
    <m/>
    <m/>
    <m/>
    <x v="0"/>
    <x v="0"/>
    <x v="0"/>
    <x v="1"/>
    <x v="0"/>
    <x v="1"/>
    <x v="0"/>
    <x v="1"/>
    <x v="0"/>
    <x v="1"/>
    <x v="1"/>
    <x v="1"/>
    <x v="0"/>
    <m/>
    <m/>
    <m/>
    <m/>
    <m/>
    <m/>
    <s v="Recomendaciones de trabajadores de la empresa u otros actores"/>
    <m/>
    <m/>
    <m/>
    <m/>
    <m/>
    <m/>
    <m/>
    <x v="0"/>
    <x v="0"/>
    <x v="0"/>
    <x v="2"/>
    <x v="0"/>
    <x v="2"/>
    <x v="0"/>
    <x v="0"/>
    <x v="1"/>
    <x v="1"/>
    <s v="Ninguna"/>
    <m/>
    <m/>
    <m/>
    <m/>
    <m/>
    <m/>
    <x v="1"/>
    <m/>
    <m/>
    <x v="1"/>
    <m/>
    <m/>
    <m/>
    <x v="1"/>
    <x v="1"/>
    <x v="1"/>
    <x v="1"/>
    <x v="1"/>
    <x v="1"/>
    <m/>
    <m/>
    <x v="1"/>
    <s v="Probable"/>
    <s v="Muy probable"/>
    <s v="Probable"/>
    <s v="Probable"/>
    <s v="Poco probable"/>
    <x v="3"/>
    <m/>
    <m/>
    <m/>
    <m/>
    <m/>
    <m/>
    <m/>
    <m/>
    <m/>
    <m/>
    <m/>
    <m/>
    <m/>
    <m/>
    <m/>
    <m/>
    <m/>
    <m/>
    <m/>
    <m/>
    <m/>
    <m/>
    <m/>
    <m/>
    <m/>
    <m/>
    <m/>
    <m/>
    <m/>
    <m/>
    <m/>
    <m/>
    <m/>
    <m/>
    <m/>
    <x v="1"/>
    <m/>
    <m/>
    <m/>
    <m/>
    <m/>
    <m/>
    <m/>
    <s v="Otro"/>
    <s v="ESTA PENSANDO VENDER EL NEGOCIO"/>
    <x v="1"/>
    <x v="1"/>
    <x v="1"/>
    <x v="1"/>
    <x v="0"/>
    <x v="0"/>
    <x v="0"/>
    <x v="0"/>
    <m/>
    <x v="2"/>
    <m/>
    <m/>
    <m/>
    <m/>
    <m/>
    <m/>
    <m/>
    <m/>
    <m/>
    <m/>
    <m/>
    <m/>
    <m/>
    <m/>
    <m/>
    <m/>
    <m/>
    <m/>
    <m/>
    <m/>
    <m/>
    <m/>
    <m/>
    <m/>
    <m/>
    <m/>
    <m/>
    <m/>
    <m/>
    <m/>
    <x v="2"/>
    <s v="Importante"/>
    <s v="Importante"/>
    <s v="Importante"/>
    <s v="Importante"/>
    <s v="Importante"/>
    <s v="Importante"/>
    <s v="Importante"/>
    <s v="Ninguna"/>
    <m/>
    <x v="2"/>
    <x v="2"/>
    <x v="0"/>
    <x v="0"/>
    <x v="0"/>
    <x v="2"/>
    <x v="1"/>
    <x v="1"/>
    <x v="1"/>
    <x v="1"/>
    <x v="1"/>
    <x v="0"/>
    <m/>
    <s v="Dueño o propietario"/>
    <m/>
    <n v="8"/>
    <n v="8"/>
    <s v="Completo"/>
    <m/>
    <m/>
    <m/>
    <m/>
    <m/>
    <m/>
    <s v="EL SR DECLARÓ PENSAR VENDE DU NEGOCIO Y DECICARSE A RECICLAJE DE HULE"/>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207680"/>
    <x v="0"/>
    <x v="1"/>
    <s v="Mariano Roque Alonso"/>
    <n v="68100"/>
    <s v="ACTIVIDADES DE VENTA DE LOTES"/>
    <s v="Servicio"/>
    <s v="Servicios inmobiliarios"/>
    <s v="Medianas (31 a 50 personas ocupadas)"/>
    <n v="13062024"/>
    <n v="13"/>
    <s v="Junio"/>
    <s v="Año Resultado Final"/>
    <n v="10"/>
    <n v="38"/>
    <n v="26072024"/>
    <n v="26"/>
    <s v="Julio"/>
    <s v="Año Resultado Final"/>
    <n v="1982"/>
    <n v="41"/>
    <x v="1"/>
    <s v="ACTIVIDADES INMOBILIARIAS REALIZADAS CON BIENES PROPIOS O ARENDADAS"/>
    <s v="Actividades inmobiliarias realizadas con bienes propios o arrendados"/>
    <s v="Oficina administrativa"/>
    <x v="1"/>
    <n v="2"/>
    <n v="2"/>
    <n v="58"/>
    <n v="58"/>
    <n v="33"/>
    <n v="25"/>
    <n v="98.282608695652257"/>
    <n v="74.456521739130494"/>
    <n v="0"/>
    <n v="0"/>
    <n v="0"/>
    <n v="0"/>
    <n v="59.565217391304401"/>
    <n v="17.869565217391319"/>
    <n v="0"/>
    <n v="0"/>
    <n v="41.695652173913082"/>
    <n v="53.608695652173957"/>
    <n v="0"/>
    <n v="0"/>
    <n v="172.73913043478277"/>
    <n v="58"/>
    <n v="0"/>
    <n v="0"/>
    <n v="0"/>
    <n v="0"/>
    <n v="20"/>
    <n v="6"/>
    <n v="0"/>
    <n v="0"/>
    <n v="14"/>
    <n v="18"/>
    <n v="0"/>
    <n v="0"/>
    <n v="58"/>
    <x v="0"/>
    <m/>
    <m/>
    <x v="0"/>
    <s v="Decisión del directorio/propietarios de la empresa"/>
    <m/>
    <x v="0"/>
    <m/>
    <m/>
    <x v="0"/>
    <m/>
    <m/>
    <x v="0"/>
    <m/>
    <m/>
    <x v="1"/>
    <m/>
    <n v="2411"/>
    <s v="CONTADOR"/>
    <s v="Sí"/>
    <s v="Sí"/>
    <s v="Sí"/>
    <n v="5414"/>
    <s v="PREVECION DE SEGURIDAD"/>
    <s v="Sí"/>
    <s v="No"/>
    <s v="Sí"/>
    <n v="4419"/>
    <s v="AUXILIAR ADMINISTRATIVO (SOLICITUD DE DOCUMENTOS, POS VENTA)"/>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m/>
    <m/>
    <m/>
    <m/>
    <m/>
    <m/>
    <m/>
    <m/>
    <m/>
    <m/>
    <m/>
    <m/>
    <m/>
    <m/>
    <m/>
    <m/>
    <m/>
    <m/>
    <m/>
    <m/>
    <m/>
    <m/>
    <m/>
    <m/>
    <m/>
    <s v="Redefinir el perfil y características de la vacante"/>
    <s v="Aumentar los esfuerzos en el reclutamiento (más divulgación de la vacante, más bolsas de empleo)"/>
    <m/>
    <s v="Otra"/>
    <s v="CONCURSOS INTERNOS"/>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m/>
    <s v="Ferias de empleo"/>
    <m/>
    <s v="Contactos personales del empleador"/>
    <m/>
    <m/>
    <m/>
    <x v="0"/>
    <x v="0"/>
    <x v="0"/>
    <x v="1"/>
    <x v="0"/>
    <x v="0"/>
    <x v="0"/>
    <x v="0"/>
    <x v="1"/>
    <x v="1"/>
    <s v="Ninguna"/>
    <m/>
    <m/>
    <m/>
    <m/>
    <m/>
    <m/>
    <x v="0"/>
    <m/>
    <m/>
    <x v="1"/>
    <m/>
    <m/>
    <m/>
    <x v="1"/>
    <x v="0"/>
    <x v="0"/>
    <x v="0"/>
    <x v="0"/>
    <x v="1"/>
    <m/>
    <m/>
    <x v="3"/>
    <s v="Probable"/>
    <s v="Poco probable"/>
    <s v="Poco probable"/>
    <s v="Probable"/>
    <s v="Probable"/>
    <x v="0"/>
    <s v="Agente de venta"/>
    <n v="3334"/>
    <n v="1"/>
    <n v="1"/>
    <n v="1"/>
    <n v="1"/>
    <n v="1"/>
    <s v="ASISTENTE de Marketing"/>
    <n v="3339"/>
    <n v="1"/>
    <n v="0"/>
    <n v="0"/>
    <n v="0"/>
    <n v="0"/>
    <s v="ASISTENTE de contratos"/>
    <n v="4419"/>
    <n v="1"/>
    <n v="0"/>
    <n v="0"/>
    <n v="0"/>
    <n v="0"/>
    <m/>
    <m/>
    <m/>
    <m/>
    <m/>
    <m/>
    <m/>
    <m/>
    <m/>
    <m/>
    <m/>
    <m/>
    <m/>
    <m/>
    <x v="0"/>
    <m/>
    <m/>
    <m/>
    <m/>
    <m/>
    <m/>
    <m/>
    <m/>
    <m/>
    <x v="0"/>
    <x v="0"/>
    <x v="1"/>
    <x v="0"/>
    <x v="0"/>
    <x v="0"/>
    <x v="0"/>
    <x v="0"/>
    <m/>
    <x v="0"/>
    <s v="RG90"/>
    <s v="Educación tributaria"/>
    <s v="CONTADOR"/>
    <n v="2411"/>
    <s v="ATENCION AL CLIENTE"/>
    <s v="Técnicas de recepción y atención al cliente"/>
    <s v="AUXILIAR ADMINISTRATIVO (SOLICITUD DE DOCUMENTOS, POS VENTA)"/>
    <n v="4419"/>
    <s v="ATENCION AL CLIENTE"/>
    <s v="Técnicas de recepción y atención al cliente"/>
    <s v="COBRADOR"/>
    <n v="4214"/>
    <s v="PREVENCION DE ROBO DE DATOS"/>
    <s v="OTROS"/>
    <s v="TECNICO INFORMÁTICO"/>
    <n v="3511"/>
    <m/>
    <m/>
    <m/>
    <m/>
    <m/>
    <m/>
    <m/>
    <m/>
    <s v="Si"/>
    <s v="Si"/>
    <s v="Si"/>
    <s v="No"/>
    <m/>
    <m/>
    <x v="0"/>
    <s v="Muy importante"/>
    <s v="Muy importante"/>
    <s v="Muy importante"/>
    <s v="Muy importante"/>
    <s v="Muy importante"/>
    <s v="Muy importante"/>
    <s v="Muy importante"/>
    <s v="Ninguna"/>
    <s v="PRIMERO AUXILIO"/>
    <x v="2"/>
    <x v="2"/>
    <x v="0"/>
    <x v="1"/>
    <x v="0"/>
    <x v="0"/>
    <x v="0"/>
    <x v="0"/>
    <x v="0"/>
    <x v="0"/>
    <x v="0"/>
    <x v="0"/>
    <m/>
    <s v="Jefe / Encargado (no propietario)"/>
    <m/>
    <n v="8"/>
    <n v="32"/>
    <s v="Completo"/>
    <m/>
    <m/>
    <m/>
    <m/>
    <m/>
    <m/>
    <s v="CORRESPONDE AL BARRIO DE LIMPIO PERO LA OFICINA ADMINISTRATIVA TIENE EN LA RURAL DE MARIANO 2DO PISO"/>
    <s v="51 y más personas ocupadas"/>
    <s v="51 y más personas ocupadas"/>
    <x v="0"/>
    <s v="Servicios inmobiliarios"/>
    <x v="0"/>
    <x v="1"/>
    <x v="0"/>
    <x v="1"/>
    <x v="1"/>
    <x v="0"/>
    <x v="0"/>
    <x v="0"/>
    <x v="0"/>
    <x v="0"/>
    <x v="1"/>
    <x v="1"/>
    <x v="1"/>
    <x v="0"/>
    <x v="0"/>
    <x v="0"/>
    <x v="0"/>
    <x v="0"/>
    <x v="0"/>
    <x v="0"/>
    <x v="1"/>
    <x v="0"/>
    <x v="0"/>
    <x v="0"/>
    <x v="0"/>
    <x v="0"/>
    <x v="0"/>
    <s v="CONTABILIDAD Y AUDITORIA"/>
    <s v="ATENCIÓN AL CLIENTE, RECEPCIÓN"/>
    <s v="ATENCIÓN AL CLIENTE, RECEPCIÓN"/>
    <s v="OTRAS RELACIONADAS A TIC"/>
    <m/>
    <m/>
    <s v="ADMINISTRACIÓN Y GESTIÓN"/>
    <s v="ADMINISTRACIÓN Y GESTIÓN"/>
    <s v="ADMINISTRACIÓN Y GESTIÓN"/>
    <s v="TIC"/>
    <m/>
    <m/>
    <n v="2.97826086956522"/>
    <x v="1"/>
    <x v="2"/>
    <x v="0"/>
    <x v="0"/>
    <x v="0"/>
    <s v="Total"/>
  </r>
  <r>
    <n v="207885"/>
    <x v="0"/>
    <x v="1"/>
    <s v="Mariano Roque Alonso"/>
    <n v="56102"/>
    <s v="SERVICIO DE VENTA DE POLLO AL SPIEDO"/>
    <s v="Servicio"/>
    <s v="Restaurantes y hoteles"/>
    <s v="Micro (5 a 10 personas ocupadas)"/>
    <n v="11062024"/>
    <n v="11"/>
    <s v="Junio"/>
    <s v="Año Resultado Final"/>
    <n v="10"/>
    <n v="49"/>
    <n v="11062024"/>
    <n v="11"/>
    <s v="Junio"/>
    <s v="Año Resultado Final"/>
    <n v="1974"/>
    <n v="49"/>
    <x v="1"/>
    <s v="SERVICIO DE VENTAS DE POLLO AL SPIEDO"/>
    <s v="Rotiserías"/>
    <s v="Único"/>
    <x v="0"/>
    <m/>
    <m/>
    <n v="10"/>
    <n v="10"/>
    <n v="3"/>
    <n v="7"/>
    <n v="10.18378378378377"/>
    <n v="23.762162162162131"/>
    <n v="0"/>
    <n v="0"/>
    <n v="0"/>
    <n v="0"/>
    <n v="23.762162162162131"/>
    <n v="0"/>
    <n v="3.3945945945945901"/>
    <n v="0"/>
    <n v="3.3945945945945901"/>
    <n v="3.3945945945945901"/>
    <n v="0"/>
    <n v="0"/>
    <n v="33.945945945945901"/>
    <n v="10"/>
    <n v="0"/>
    <n v="0"/>
    <n v="0"/>
    <n v="0"/>
    <n v="7"/>
    <n v="0"/>
    <n v="1"/>
    <n v="0"/>
    <n v="1"/>
    <n v="1"/>
    <n v="0"/>
    <n v="0"/>
    <n v="10"/>
    <x v="0"/>
    <m/>
    <m/>
    <x v="1"/>
    <m/>
    <m/>
    <x v="0"/>
    <m/>
    <m/>
    <x v="0"/>
    <m/>
    <m/>
    <x v="0"/>
    <m/>
    <m/>
    <x v="0"/>
    <m/>
    <m/>
    <m/>
    <m/>
    <m/>
    <m/>
    <m/>
    <m/>
    <m/>
    <m/>
    <m/>
    <m/>
    <m/>
    <m/>
    <m/>
    <m/>
    <m/>
    <m/>
    <m/>
    <m/>
    <m/>
    <m/>
    <m/>
    <m/>
    <m/>
    <m/>
    <m/>
    <m/>
    <m/>
    <m/>
    <m/>
    <m/>
    <m/>
    <m/>
    <m/>
    <m/>
    <m/>
    <m/>
    <m/>
    <m/>
    <m/>
    <m/>
    <m/>
    <m/>
    <m/>
    <m/>
    <m/>
    <m/>
    <m/>
    <m/>
    <x v="0"/>
    <x v="0"/>
    <x v="0"/>
    <x v="1"/>
    <x v="1"/>
    <x v="1"/>
    <x v="1"/>
    <x v="0"/>
    <x v="0"/>
    <x v="1"/>
    <x v="1"/>
    <x v="1"/>
    <x v="0"/>
    <m/>
    <m/>
    <m/>
    <m/>
    <m/>
    <m/>
    <m/>
    <m/>
    <m/>
    <m/>
    <m/>
    <m/>
    <s v="Otra"/>
    <s v="TRABAJADORES FAMILIARES"/>
    <x v="0"/>
    <x v="0"/>
    <x v="2"/>
    <x v="2"/>
    <x v="2"/>
    <x v="2"/>
    <x v="1"/>
    <x v="0"/>
    <x v="1"/>
    <x v="1"/>
    <s v="Ninguna"/>
    <m/>
    <m/>
    <m/>
    <m/>
    <m/>
    <m/>
    <x v="1"/>
    <m/>
    <m/>
    <x v="1"/>
    <m/>
    <m/>
    <m/>
    <x v="1"/>
    <x v="1"/>
    <x v="1"/>
    <x v="1"/>
    <x v="1"/>
    <x v="1"/>
    <m/>
    <m/>
    <x v="1"/>
    <s v="Poco probable"/>
    <s v="Poco probable"/>
    <s v="Poco probable"/>
    <s v="Probable"/>
    <s v="Probable"/>
    <x v="3"/>
    <m/>
    <m/>
    <m/>
    <m/>
    <m/>
    <m/>
    <m/>
    <m/>
    <m/>
    <m/>
    <m/>
    <m/>
    <m/>
    <m/>
    <m/>
    <m/>
    <m/>
    <m/>
    <m/>
    <m/>
    <m/>
    <m/>
    <m/>
    <m/>
    <m/>
    <m/>
    <m/>
    <m/>
    <m/>
    <m/>
    <m/>
    <m/>
    <m/>
    <m/>
    <m/>
    <x v="1"/>
    <m/>
    <m/>
    <m/>
    <m/>
    <m/>
    <m/>
    <m/>
    <s v="Otro"/>
    <s v="LA EMPRESA ES FAMILIAR"/>
    <x v="1"/>
    <x v="1"/>
    <x v="1"/>
    <x v="1"/>
    <x v="0"/>
    <x v="0"/>
    <x v="0"/>
    <x v="0"/>
    <m/>
    <x v="2"/>
    <m/>
    <m/>
    <m/>
    <m/>
    <m/>
    <m/>
    <m/>
    <m/>
    <m/>
    <m/>
    <m/>
    <m/>
    <m/>
    <m/>
    <m/>
    <m/>
    <m/>
    <m/>
    <m/>
    <m/>
    <m/>
    <m/>
    <m/>
    <m/>
    <m/>
    <m/>
    <m/>
    <m/>
    <m/>
    <m/>
    <x v="2"/>
    <s v="Poco importante"/>
    <s v="Importante"/>
    <s v="Importante"/>
    <s v="Importante"/>
    <s v="Importante"/>
    <s v="Muy importante"/>
    <s v="Muy importante"/>
    <s v="Ninguna"/>
    <m/>
    <x v="2"/>
    <x v="2"/>
    <x v="0"/>
    <x v="2"/>
    <x v="2"/>
    <x v="2"/>
    <x v="1"/>
    <x v="1"/>
    <x v="1"/>
    <x v="1"/>
    <x v="1"/>
    <x v="0"/>
    <m/>
    <s v="Dueño o propietario"/>
    <m/>
    <n v="11"/>
    <n v="43"/>
    <s v="Completo"/>
    <m/>
    <m/>
    <m/>
    <m/>
    <m/>
    <m/>
    <s v="LA EMPRESA ESTA CONFORMADA SOLO POR FAMILIARES"/>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1"/>
    <x v="1"/>
    <x v="2"/>
    <s v="Total"/>
  </r>
  <r>
    <n v="207939"/>
    <x v="0"/>
    <x v="1"/>
    <s v="Mariano Roque Alonso"/>
    <n v="45302"/>
    <s v="VENTA DE CUBIERTAS USADAS PARA VEHICULOS"/>
    <s v="Comercio"/>
    <s v="Comercio"/>
    <s v="Pequeñas (11 a 30 personas ocupadas)"/>
    <n v="11062024"/>
    <n v="11"/>
    <s v="Junio"/>
    <s v="Año Resultado Final"/>
    <n v="15"/>
    <n v="59"/>
    <n v="17062024"/>
    <n v="17"/>
    <s v="Junio"/>
    <s v="Año Resultado Final"/>
    <n v="1991"/>
    <n v="32"/>
    <x v="1"/>
    <s v="VENTAS DE CUBIERTAS USADAS Y NUEVAS PARA VEHICULOS"/>
    <s v="Comercio de partes, piezas y accesorios nuevos y usados para vehículos automotores"/>
    <s v="Único"/>
    <x v="0"/>
    <m/>
    <m/>
    <n v="9"/>
    <n v="9"/>
    <n v="8"/>
    <n v="1"/>
    <n v="66.275229357798153"/>
    <n v="8.2844036697247692"/>
    <n v="0"/>
    <n v="0"/>
    <n v="0"/>
    <n v="0"/>
    <n v="66.275229357798153"/>
    <n v="0"/>
    <n v="0"/>
    <n v="0"/>
    <n v="8.2844036697247692"/>
    <n v="0"/>
    <n v="0"/>
    <n v="0"/>
    <n v="74.559633027522921"/>
    <n v="9"/>
    <n v="0"/>
    <n v="0"/>
    <n v="0"/>
    <n v="0"/>
    <n v="8"/>
    <n v="0"/>
    <n v="0"/>
    <n v="0"/>
    <n v="1"/>
    <n v="0"/>
    <n v="0"/>
    <n v="0"/>
    <n v="9"/>
    <x v="0"/>
    <m/>
    <m/>
    <x v="1"/>
    <m/>
    <m/>
    <x v="0"/>
    <m/>
    <m/>
    <x v="0"/>
    <m/>
    <m/>
    <x v="0"/>
    <m/>
    <m/>
    <x v="0"/>
    <m/>
    <m/>
    <m/>
    <m/>
    <m/>
    <m/>
    <m/>
    <m/>
    <m/>
    <m/>
    <m/>
    <m/>
    <m/>
    <m/>
    <m/>
    <m/>
    <m/>
    <m/>
    <m/>
    <m/>
    <m/>
    <m/>
    <m/>
    <m/>
    <m/>
    <m/>
    <m/>
    <m/>
    <m/>
    <m/>
    <m/>
    <m/>
    <m/>
    <m/>
    <m/>
    <m/>
    <m/>
    <m/>
    <m/>
    <m/>
    <m/>
    <m/>
    <m/>
    <m/>
    <m/>
    <m/>
    <m/>
    <m/>
    <m/>
    <m/>
    <x v="0"/>
    <x v="0"/>
    <x v="0"/>
    <x v="1"/>
    <x v="0"/>
    <x v="1"/>
    <x v="0"/>
    <x v="1"/>
    <x v="0"/>
    <x v="1"/>
    <x v="0"/>
    <x v="1"/>
    <x v="0"/>
    <m/>
    <m/>
    <m/>
    <m/>
    <m/>
    <m/>
    <s v="Recomendaciones de trabajadores de la empresa u otros actores"/>
    <m/>
    <m/>
    <m/>
    <m/>
    <m/>
    <m/>
    <m/>
    <x v="0"/>
    <x v="0"/>
    <x v="0"/>
    <x v="1"/>
    <x v="0"/>
    <x v="1"/>
    <x v="0"/>
    <x v="2"/>
    <x v="1"/>
    <x v="1"/>
    <s v="Ninguna"/>
    <m/>
    <m/>
    <m/>
    <m/>
    <m/>
    <m/>
    <x v="1"/>
    <m/>
    <m/>
    <x v="1"/>
    <m/>
    <m/>
    <m/>
    <x v="1"/>
    <x v="1"/>
    <x v="1"/>
    <x v="1"/>
    <x v="1"/>
    <x v="1"/>
    <m/>
    <m/>
    <x v="2"/>
    <s v="Poco probable"/>
    <s v="Poco probable"/>
    <s v="Poco probable"/>
    <s v="Poco probable"/>
    <s v="Probable"/>
    <x v="2"/>
    <m/>
    <m/>
    <m/>
    <m/>
    <m/>
    <m/>
    <m/>
    <m/>
    <m/>
    <m/>
    <m/>
    <m/>
    <m/>
    <m/>
    <m/>
    <m/>
    <m/>
    <m/>
    <m/>
    <m/>
    <m/>
    <m/>
    <m/>
    <m/>
    <m/>
    <m/>
    <m/>
    <m/>
    <m/>
    <m/>
    <m/>
    <m/>
    <m/>
    <m/>
    <m/>
    <x v="1"/>
    <m/>
    <m/>
    <s v="No hay oferta de capacitación en áreas o contenidos relevantes para la empresa"/>
    <m/>
    <m/>
    <m/>
    <m/>
    <m/>
    <m/>
    <x v="1"/>
    <x v="1"/>
    <x v="1"/>
    <x v="1"/>
    <x v="0"/>
    <x v="0"/>
    <x v="0"/>
    <x v="0"/>
    <m/>
    <x v="2"/>
    <m/>
    <m/>
    <m/>
    <m/>
    <m/>
    <m/>
    <m/>
    <m/>
    <m/>
    <m/>
    <m/>
    <m/>
    <m/>
    <m/>
    <m/>
    <m/>
    <m/>
    <m/>
    <m/>
    <m/>
    <m/>
    <m/>
    <m/>
    <m/>
    <m/>
    <m/>
    <m/>
    <m/>
    <m/>
    <m/>
    <x v="2"/>
    <s v="Importante"/>
    <s v="Importante"/>
    <s v="Poco importante"/>
    <s v="Poco importante"/>
    <s v="Poco importante"/>
    <s v="Poco importante"/>
    <s v="Poco importante"/>
    <s v="Ninguna"/>
    <m/>
    <x v="2"/>
    <x v="2"/>
    <x v="0"/>
    <x v="0"/>
    <x v="2"/>
    <x v="0"/>
    <x v="1"/>
    <x v="0"/>
    <x v="0"/>
    <x v="1"/>
    <x v="0"/>
    <x v="0"/>
    <m/>
    <s v="Administrador/Contador"/>
    <m/>
    <n v="7"/>
    <n v="15"/>
    <s v="Completo"/>
    <m/>
    <m/>
    <m/>
    <m/>
    <m/>
    <m/>
    <s v="NINGUNA"/>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207962"/>
    <x v="0"/>
    <x v="1"/>
    <s v="Mariano Roque Alonso"/>
    <n v="49232"/>
    <s v="TRANSPORTE DE CARGA POR CARRETRA INTERDEPARTAMENTAL E INTERNACIONAL"/>
    <s v="Servicio"/>
    <s v="Transporte"/>
    <s v="Pequeñas (11 a 30 personas ocupadas)"/>
    <n v="16072024"/>
    <n v="16"/>
    <s v="Julio"/>
    <s v="Año Resultado Final"/>
    <n v="8"/>
    <n v="54"/>
    <n v="17072024"/>
    <n v="17"/>
    <s v="Julio"/>
    <s v="Año Resultado Final"/>
    <n v="2008"/>
    <n v="15"/>
    <x v="0"/>
    <s v="TRANSPORTE DE CARGA POR CARRETERA INTERNACIONAL"/>
    <s v="Transporte terrestre de carga interdepartamental e internacional"/>
    <s v="Único"/>
    <x v="0"/>
    <m/>
    <m/>
    <n v="13"/>
    <n v="13"/>
    <n v="12"/>
    <n v="1"/>
    <n v="57.967741935483843"/>
    <n v="4.8306451612903203"/>
    <n v="0"/>
    <n v="0"/>
    <n v="0"/>
    <n v="0"/>
    <n v="62.798387096774164"/>
    <n v="0"/>
    <n v="0"/>
    <n v="0"/>
    <n v="0"/>
    <n v="0"/>
    <n v="0"/>
    <n v="0"/>
    <n v="62.798387096774164"/>
    <n v="13"/>
    <n v="0"/>
    <n v="0"/>
    <n v="0"/>
    <n v="0"/>
    <n v="13"/>
    <n v="0"/>
    <n v="0"/>
    <n v="0"/>
    <n v="0"/>
    <n v="0"/>
    <n v="0"/>
    <n v="0"/>
    <n v="13"/>
    <x v="0"/>
    <m/>
    <m/>
    <x v="1"/>
    <m/>
    <m/>
    <x v="0"/>
    <m/>
    <m/>
    <x v="0"/>
    <m/>
    <m/>
    <x v="0"/>
    <m/>
    <m/>
    <x v="0"/>
    <m/>
    <m/>
    <m/>
    <m/>
    <m/>
    <m/>
    <m/>
    <m/>
    <m/>
    <m/>
    <m/>
    <m/>
    <m/>
    <m/>
    <m/>
    <m/>
    <m/>
    <m/>
    <m/>
    <m/>
    <m/>
    <m/>
    <m/>
    <m/>
    <m/>
    <m/>
    <m/>
    <m/>
    <m/>
    <m/>
    <m/>
    <m/>
    <m/>
    <m/>
    <m/>
    <m/>
    <m/>
    <m/>
    <m/>
    <m/>
    <m/>
    <m/>
    <m/>
    <m/>
    <m/>
    <m/>
    <m/>
    <m/>
    <m/>
    <m/>
    <x v="1"/>
    <x v="0"/>
    <x v="0"/>
    <x v="0"/>
    <x v="0"/>
    <x v="0"/>
    <x v="0"/>
    <x v="0"/>
    <x v="1"/>
    <x v="0"/>
    <x v="0"/>
    <x v="1"/>
    <x v="0"/>
    <m/>
    <m/>
    <m/>
    <m/>
    <m/>
    <m/>
    <s v="Recomendaciones de trabajadores de la empresa u otros actores"/>
    <m/>
    <m/>
    <m/>
    <s v="Contactos personales del empleador"/>
    <m/>
    <m/>
    <m/>
    <x v="0"/>
    <x v="0"/>
    <x v="0"/>
    <x v="2"/>
    <x v="0"/>
    <x v="2"/>
    <x v="2"/>
    <x v="0"/>
    <x v="1"/>
    <x v="1"/>
    <s v="Ninguna"/>
    <m/>
    <m/>
    <m/>
    <m/>
    <m/>
    <m/>
    <x v="1"/>
    <s v="Transformación de competencia"/>
    <m/>
    <x v="1"/>
    <m/>
    <m/>
    <m/>
    <x v="0"/>
    <x v="0"/>
    <x v="1"/>
    <x v="1"/>
    <x v="1"/>
    <x v="1"/>
    <m/>
    <m/>
    <x v="1"/>
    <s v="Poco probable"/>
    <s v="Poco probable"/>
    <s v="Poco probable"/>
    <s v="Probable"/>
    <s v="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2"/>
    <x v="2"/>
    <x v="0"/>
    <x v="0"/>
    <x v="2"/>
    <x v="2"/>
    <x v="1"/>
    <x v="1"/>
    <x v="1"/>
    <x v="1"/>
    <x v="1"/>
    <x v="0"/>
    <m/>
    <s v="Jefe / Encargado (no propietario)"/>
    <m/>
    <n v="6"/>
    <n v="25"/>
    <s v="Completo"/>
    <m/>
    <m/>
    <m/>
    <m/>
    <m/>
    <m/>
    <m/>
    <s v="11 a 30 personas ocupadas"/>
    <s v="11 a 30 personas ocupadas"/>
    <x v="0"/>
    <s v="Transporte"/>
    <x v="0"/>
    <x v="0"/>
    <x v="0"/>
    <x v="0"/>
    <x v="0"/>
    <x v="0"/>
    <x v="0"/>
    <x v="0"/>
    <x v="0"/>
    <x v="0"/>
    <x v="1"/>
    <x v="0"/>
    <x v="0"/>
    <x v="0"/>
    <x v="0"/>
    <x v="0"/>
    <x v="0"/>
    <x v="0"/>
    <x v="0"/>
    <x v="1"/>
    <x v="0"/>
    <x v="1"/>
    <x v="0"/>
    <x v="0"/>
    <x v="0"/>
    <x v="0"/>
    <x v="0"/>
    <m/>
    <m/>
    <m/>
    <m/>
    <m/>
    <m/>
    <m/>
    <m/>
    <m/>
    <m/>
    <m/>
    <m/>
    <n v="4.8306451612903203"/>
    <x v="0"/>
    <x v="0"/>
    <x v="0"/>
    <x v="1"/>
    <x v="2"/>
    <s v="Total"/>
  </r>
  <r>
    <n v="208461"/>
    <x v="0"/>
    <x v="1"/>
    <s v="Nueva Italia"/>
    <n v="20201"/>
    <s v="FABRICACION DE ALCOHOL DE CAÑA DE AZUCAR"/>
    <s v="Industria"/>
    <s v="Manufactura"/>
    <s v="Pequeñas (11 a 30 personas ocupadas)"/>
    <n v="24062024"/>
    <n v="24"/>
    <s v="Junio"/>
    <s v="Año Resultado Final"/>
    <n v="11"/>
    <n v="55"/>
    <n v="2072024"/>
    <n v="2"/>
    <s v="Julio"/>
    <s v="Año Resultado Final"/>
    <n v="2007"/>
    <n v="16"/>
    <x v="0"/>
    <s v="FABRICACION DE ALCOHOL DE CAÑA DE AZUCAR"/>
    <s v="Fabricación de alcohol"/>
    <s v="Único"/>
    <x v="0"/>
    <m/>
    <m/>
    <n v="5"/>
    <n v="5"/>
    <n v="4"/>
    <n v="1"/>
    <n v="19.17460317460316"/>
    <n v="4.7936507936507899"/>
    <n v="0"/>
    <n v="0"/>
    <n v="0"/>
    <n v="0"/>
    <n v="19.17460317460316"/>
    <n v="0"/>
    <n v="0"/>
    <n v="0"/>
    <n v="0"/>
    <n v="0"/>
    <n v="4.7936507936507899"/>
    <n v="0"/>
    <n v="23.968253968253951"/>
    <n v="5"/>
    <n v="0"/>
    <n v="0"/>
    <n v="0"/>
    <n v="0"/>
    <n v="4"/>
    <n v="0"/>
    <n v="0"/>
    <n v="0"/>
    <n v="0"/>
    <n v="0"/>
    <n v="1"/>
    <n v="0"/>
    <n v="5"/>
    <x v="0"/>
    <m/>
    <m/>
    <x v="1"/>
    <m/>
    <m/>
    <x v="0"/>
    <m/>
    <m/>
    <x v="0"/>
    <m/>
    <m/>
    <x v="0"/>
    <m/>
    <m/>
    <x v="0"/>
    <m/>
    <m/>
    <m/>
    <m/>
    <m/>
    <m/>
    <m/>
    <m/>
    <m/>
    <m/>
    <m/>
    <m/>
    <m/>
    <m/>
    <m/>
    <m/>
    <m/>
    <m/>
    <m/>
    <m/>
    <m/>
    <m/>
    <m/>
    <m/>
    <m/>
    <m/>
    <m/>
    <m/>
    <m/>
    <m/>
    <m/>
    <m/>
    <m/>
    <m/>
    <m/>
    <m/>
    <m/>
    <m/>
    <m/>
    <m/>
    <m/>
    <m/>
    <m/>
    <m/>
    <m/>
    <m/>
    <m/>
    <m/>
    <m/>
    <m/>
    <x v="0"/>
    <x v="0"/>
    <x v="0"/>
    <x v="1"/>
    <x v="0"/>
    <x v="0"/>
    <x v="0"/>
    <x v="0"/>
    <x v="0"/>
    <x v="0"/>
    <x v="0"/>
    <x v="0"/>
    <x v="0"/>
    <m/>
    <m/>
    <m/>
    <m/>
    <m/>
    <m/>
    <s v="Recomendaciones de trabajadores de la empresa u otros actores"/>
    <m/>
    <m/>
    <s v="Avisos en las inmediaciones de la empresa"/>
    <s v="Contactos personales del empleador"/>
    <m/>
    <m/>
    <m/>
    <x v="0"/>
    <x v="1"/>
    <x v="0"/>
    <x v="2"/>
    <x v="0"/>
    <x v="0"/>
    <x v="0"/>
    <x v="0"/>
    <x v="1"/>
    <x v="1"/>
    <s v="Ninguna"/>
    <m/>
    <m/>
    <m/>
    <m/>
    <m/>
    <m/>
    <x v="2"/>
    <m/>
    <m/>
    <x v="1"/>
    <m/>
    <m/>
    <m/>
    <x v="0"/>
    <x v="1"/>
    <x v="1"/>
    <x v="1"/>
    <x v="1"/>
    <x v="1"/>
    <m/>
    <m/>
    <x v="2"/>
    <s v="Poco probable"/>
    <s v="Poco probable"/>
    <s v="Probable"/>
    <s v="Probable"/>
    <s v="Probable"/>
    <x v="1"/>
    <m/>
    <m/>
    <m/>
    <m/>
    <m/>
    <m/>
    <m/>
    <m/>
    <m/>
    <m/>
    <m/>
    <m/>
    <m/>
    <m/>
    <m/>
    <m/>
    <m/>
    <m/>
    <m/>
    <m/>
    <m/>
    <m/>
    <m/>
    <m/>
    <m/>
    <m/>
    <m/>
    <m/>
    <m/>
    <m/>
    <m/>
    <m/>
    <m/>
    <m/>
    <m/>
    <x v="0"/>
    <m/>
    <m/>
    <m/>
    <m/>
    <m/>
    <m/>
    <m/>
    <m/>
    <m/>
    <x v="0"/>
    <x v="0"/>
    <x v="0"/>
    <x v="1"/>
    <x v="0"/>
    <x v="0"/>
    <x v="0"/>
    <x v="0"/>
    <m/>
    <x v="0"/>
    <s v="MANTENIMIENTO INDUSTRIAL"/>
    <s v="Operación y mantenimiento de maquinarias industriales"/>
    <s v="ELECTROMECANICO"/>
    <n v="7412"/>
    <m/>
    <m/>
    <m/>
    <m/>
    <m/>
    <m/>
    <m/>
    <m/>
    <m/>
    <m/>
    <m/>
    <m/>
    <m/>
    <m/>
    <m/>
    <m/>
    <m/>
    <m/>
    <m/>
    <m/>
    <s v="No"/>
    <m/>
    <m/>
    <m/>
    <m/>
    <m/>
    <x v="0"/>
    <s v="Importante"/>
    <s v="Importante"/>
    <s v="Importante"/>
    <s v="Importante"/>
    <s v="Muy importante"/>
    <s v="Importante"/>
    <s v="Muy importante"/>
    <s v="Ninguna"/>
    <m/>
    <x v="0"/>
    <x v="1"/>
    <x v="1"/>
    <x v="0"/>
    <x v="0"/>
    <x v="0"/>
    <x v="0"/>
    <x v="1"/>
    <x v="1"/>
    <x v="1"/>
    <x v="0"/>
    <x v="0"/>
    <m/>
    <s v="Dueño o propietario"/>
    <m/>
    <n v="14"/>
    <n v="44"/>
    <s v="Completo"/>
    <m/>
    <m/>
    <m/>
    <m/>
    <m/>
    <m/>
    <m/>
    <s v="5 a 10 personas ocupadas"/>
    <s v="5 a 10 personas ocupadas"/>
    <x v="1"/>
    <s v="Manufactura"/>
    <x v="0"/>
    <x v="0"/>
    <x v="0"/>
    <x v="0"/>
    <x v="0"/>
    <x v="0"/>
    <x v="0"/>
    <x v="0"/>
    <x v="0"/>
    <x v="0"/>
    <x v="1"/>
    <x v="0"/>
    <x v="0"/>
    <x v="0"/>
    <x v="0"/>
    <x v="0"/>
    <x v="0"/>
    <x v="0"/>
    <x v="0"/>
    <x v="1"/>
    <x v="0"/>
    <x v="1"/>
    <x v="0"/>
    <x v="0"/>
    <x v="1"/>
    <x v="0"/>
    <x v="0"/>
    <s v="MECANICA Y METALES"/>
    <m/>
    <m/>
    <m/>
    <m/>
    <m/>
    <s v="MECANICA Y METALES"/>
    <m/>
    <m/>
    <m/>
    <m/>
    <m/>
    <n v="4.7936507936507899"/>
    <x v="0"/>
    <x v="0"/>
    <x v="0"/>
    <x v="0"/>
    <x v="0"/>
    <s v="Total"/>
  </r>
  <r>
    <n v="208615"/>
    <x v="0"/>
    <x v="1"/>
    <s v="Nueva Italia"/>
    <n v="47521"/>
    <s v="COMERCIO AL POR MENOR DE ARTICULOS DE FERRETERIA"/>
    <s v="Comercio"/>
    <s v="Comercio"/>
    <s v="Micro (5 a 10 personas ocupadas)"/>
    <n v="28062024"/>
    <n v="28"/>
    <s v="Junio"/>
    <s v="Año Resultado Final"/>
    <n v="11"/>
    <n v="49"/>
    <n v="28062024"/>
    <n v="28"/>
    <s v="Junio"/>
    <s v="Año Resultado Final"/>
    <n v="1998"/>
    <n v="25"/>
    <x v="2"/>
    <s v="COMERCIO AL POR MENOR DE ARTICULOS DE FERRETERIA"/>
    <s v="Comercio al por menor de artículos de ferretería"/>
    <s v="Único"/>
    <x v="0"/>
    <m/>
    <m/>
    <n v="6"/>
    <n v="6"/>
    <n v="4"/>
    <n v="2"/>
    <n v="33.137614678899077"/>
    <n v="16.568807339449538"/>
    <n v="0"/>
    <n v="0"/>
    <n v="0"/>
    <n v="0"/>
    <n v="41.422018348623844"/>
    <n v="0"/>
    <n v="0"/>
    <n v="0"/>
    <n v="8.2844036697247692"/>
    <n v="0"/>
    <n v="0"/>
    <n v="0"/>
    <n v="49.706422018348619"/>
    <n v="6"/>
    <n v="0"/>
    <n v="0"/>
    <n v="0"/>
    <n v="0"/>
    <n v="5"/>
    <n v="0"/>
    <n v="0"/>
    <n v="0"/>
    <n v="1"/>
    <n v="0"/>
    <n v="0"/>
    <n v="0"/>
    <n v="6"/>
    <x v="0"/>
    <m/>
    <m/>
    <x v="0"/>
    <s v="Decisión del directorio/propietarios de la empresa"/>
    <m/>
    <x v="0"/>
    <m/>
    <m/>
    <x v="0"/>
    <m/>
    <m/>
    <x v="0"/>
    <m/>
    <m/>
    <x v="0"/>
    <m/>
    <m/>
    <m/>
    <m/>
    <m/>
    <m/>
    <m/>
    <m/>
    <m/>
    <m/>
    <m/>
    <m/>
    <m/>
    <m/>
    <m/>
    <m/>
    <m/>
    <m/>
    <m/>
    <m/>
    <m/>
    <m/>
    <m/>
    <m/>
    <m/>
    <m/>
    <m/>
    <m/>
    <m/>
    <m/>
    <m/>
    <m/>
    <m/>
    <m/>
    <m/>
    <m/>
    <m/>
    <m/>
    <m/>
    <m/>
    <m/>
    <m/>
    <m/>
    <m/>
    <m/>
    <m/>
    <m/>
    <m/>
    <m/>
    <m/>
    <x v="1"/>
    <x v="1"/>
    <x v="0"/>
    <x v="0"/>
    <x v="0"/>
    <x v="0"/>
    <x v="0"/>
    <x v="0"/>
    <x v="0"/>
    <x v="0"/>
    <x v="1"/>
    <x v="0"/>
    <x v="0"/>
    <m/>
    <m/>
    <m/>
    <s v="Redes sociales de la empresa (Facebook, Twitter, Instagram, etc)"/>
    <m/>
    <m/>
    <s v="Recomendaciones de trabajadores de la empresa u otros actores"/>
    <m/>
    <m/>
    <m/>
    <m/>
    <m/>
    <m/>
    <m/>
    <x v="0"/>
    <x v="0"/>
    <x v="0"/>
    <x v="2"/>
    <x v="0"/>
    <x v="2"/>
    <x v="0"/>
    <x v="2"/>
    <x v="1"/>
    <x v="1"/>
    <s v="Ninguna"/>
    <m/>
    <m/>
    <m/>
    <m/>
    <m/>
    <m/>
    <x v="1"/>
    <m/>
    <m/>
    <x v="1"/>
    <m/>
    <m/>
    <m/>
    <x v="1"/>
    <x v="1"/>
    <x v="1"/>
    <x v="1"/>
    <x v="1"/>
    <x v="1"/>
    <m/>
    <m/>
    <x v="2"/>
    <s v="Probable"/>
    <s v="Poco probable"/>
    <s v="Probable"/>
    <s v="Probable"/>
    <s v="Probable"/>
    <x v="0"/>
    <s v="conductor de vehiculo liviano"/>
    <n v="8322"/>
    <n v="1"/>
    <n v="1"/>
    <n v="1"/>
    <n v="0"/>
    <n v="0"/>
    <m/>
    <m/>
    <m/>
    <m/>
    <m/>
    <m/>
    <m/>
    <m/>
    <m/>
    <m/>
    <m/>
    <m/>
    <m/>
    <m/>
    <m/>
    <m/>
    <m/>
    <m/>
    <m/>
    <m/>
    <m/>
    <m/>
    <m/>
    <m/>
    <m/>
    <m/>
    <m/>
    <m/>
    <x v="0"/>
    <m/>
    <m/>
    <m/>
    <m/>
    <m/>
    <m/>
    <m/>
    <m/>
    <m/>
    <x v="1"/>
    <x v="1"/>
    <x v="1"/>
    <x v="1"/>
    <x v="0"/>
    <x v="0"/>
    <x v="1"/>
    <x v="0"/>
    <s v="HONESTIDAD,  ETICA"/>
    <x v="0"/>
    <s v="PLOMERIA"/>
    <s v="Fontanería"/>
    <s v="ATENCION AL CLIENTE EN EL SALON"/>
    <n v="5223"/>
    <s v="ELECTRICISTA"/>
    <s v="Electricidad"/>
    <s v="ATENCION AL CLIENTE"/>
    <n v="5223"/>
    <s v="ALBAÑILERIA Y PINTURA"/>
    <s v="Oficiales de la construcción, pintores, mármoleros y afines"/>
    <s v="ATENCION AL CLIENTE"/>
    <n v="5223"/>
    <m/>
    <m/>
    <m/>
    <m/>
    <m/>
    <m/>
    <m/>
    <m/>
    <m/>
    <m/>
    <m/>
    <m/>
    <s v="Si"/>
    <s v="Si"/>
    <s v="No"/>
    <m/>
    <m/>
    <m/>
    <x v="0"/>
    <s v="Muy importante"/>
    <s v="Muy importante"/>
    <s v="Muy importante"/>
    <s v="Muy importante"/>
    <s v="Muy importante"/>
    <s v="Muy importante"/>
    <s v="Muy importante"/>
    <s v="Ninguna"/>
    <m/>
    <x v="2"/>
    <x v="0"/>
    <x v="0"/>
    <x v="1"/>
    <x v="0"/>
    <x v="0"/>
    <x v="1"/>
    <x v="1"/>
    <x v="0"/>
    <x v="1"/>
    <x v="0"/>
    <x v="0"/>
    <m/>
    <s v="Dueño o propietario"/>
    <m/>
    <n v="12"/>
    <n v="26"/>
    <s v="Completo"/>
    <m/>
    <m/>
    <m/>
    <m/>
    <m/>
    <m/>
    <s v="LAS CAPACITACIONES SOLICITADAS ES PARA QUE EL PERSONAL TENGA CONOCIMIENTO DE LOS ARTICULOS DE FERRETERIA"/>
    <s v="5 a 10 personas ocupadas"/>
    <s v="5 a 10 personas ocupadas"/>
    <x v="2"/>
    <s v="Comercio"/>
    <x v="0"/>
    <x v="0"/>
    <x v="0"/>
    <x v="0"/>
    <x v="0"/>
    <x v="0"/>
    <x v="0"/>
    <x v="0"/>
    <x v="0"/>
    <x v="0"/>
    <x v="1"/>
    <x v="0"/>
    <x v="0"/>
    <x v="0"/>
    <x v="0"/>
    <x v="0"/>
    <x v="1"/>
    <x v="0"/>
    <x v="0"/>
    <x v="1"/>
    <x v="0"/>
    <x v="1"/>
    <x v="1"/>
    <x v="0"/>
    <x v="0"/>
    <x v="0"/>
    <x v="0"/>
    <s v="CONSTRUCCIÓN"/>
    <s v="ELECTRICIDAD Y ELECTRONICA"/>
    <s v="CONSTRUCCIÓN"/>
    <m/>
    <m/>
    <m/>
    <s v="CONSTRUCCIÓN"/>
    <s v="ELECTRICIDAD Y ELECTRONICA"/>
    <s v="CONSTRUCCIÓN"/>
    <m/>
    <m/>
    <m/>
    <n v="8.2844036697247692"/>
    <x v="0"/>
    <x v="0"/>
    <x v="1"/>
    <x v="0"/>
    <x v="0"/>
    <s v="Total"/>
  </r>
  <r>
    <n v="208681"/>
    <x v="0"/>
    <x v="1"/>
    <s v="Nueva Italia"/>
    <n v="36000"/>
    <s v="SERVICIOS DE SUMINISTRO DE AGUA POTABLE"/>
    <s v="Servicio"/>
    <s v="Suministro de agua"/>
    <s v="Micro (5 a 10 personas ocupadas)"/>
    <n v="24062024"/>
    <n v="24"/>
    <s v="Junio"/>
    <s v="Año Resultado Final"/>
    <n v="11"/>
    <n v="2"/>
    <n v="8072024"/>
    <n v="8"/>
    <s v="Julio"/>
    <s v="Año Resultado Final"/>
    <n v="1984"/>
    <n v="39"/>
    <x v="1"/>
    <s v="PROVEER DE AGUA POTABLE A LA COMUNIDAD"/>
    <s v="Captación, tratamiento y suministro de agua"/>
    <s v="Oficina administrativa"/>
    <x v="1"/>
    <n v="6"/>
    <n v="6"/>
    <n v="5"/>
    <n v="5"/>
    <n v="3"/>
    <n v="2"/>
    <n v="10.18378378378377"/>
    <n v="6.7891891891891802"/>
    <n v="0"/>
    <n v="0"/>
    <n v="0"/>
    <n v="0"/>
    <n v="6.7891891891891802"/>
    <n v="0"/>
    <n v="3.3945945945945901"/>
    <n v="0"/>
    <n v="6.7891891891891802"/>
    <n v="0"/>
    <n v="0"/>
    <n v="0"/>
    <n v="16.972972972972951"/>
    <n v="5"/>
    <n v="0"/>
    <n v="0"/>
    <n v="0"/>
    <n v="0"/>
    <n v="2"/>
    <n v="0"/>
    <n v="1"/>
    <n v="0"/>
    <n v="2"/>
    <n v="0"/>
    <n v="0"/>
    <n v="0"/>
    <n v="5"/>
    <x v="0"/>
    <m/>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1"/>
    <x v="1"/>
    <x v="1"/>
    <x v="0"/>
    <x v="0"/>
    <x v="0"/>
    <m/>
    <m/>
    <m/>
    <s v="Redes sociales de la empresa (Facebook, Twitter, Instagram, etc)"/>
    <m/>
    <m/>
    <s v="Recomendaciones de trabajadores de la empresa u otros actores"/>
    <s v="Contratación de empresas de reclutamiento"/>
    <m/>
    <m/>
    <s v="Contactos personales del empleador"/>
    <m/>
    <m/>
    <m/>
    <x v="0"/>
    <x v="0"/>
    <x v="0"/>
    <x v="1"/>
    <x v="0"/>
    <x v="0"/>
    <x v="0"/>
    <x v="0"/>
    <x v="1"/>
    <x v="1"/>
    <s v="Ninguna"/>
    <m/>
    <m/>
    <m/>
    <m/>
    <m/>
    <m/>
    <x v="3"/>
    <m/>
    <m/>
    <x v="1"/>
    <m/>
    <m/>
    <m/>
    <x v="0"/>
    <x v="0"/>
    <x v="0"/>
    <x v="0"/>
    <x v="0"/>
    <x v="0"/>
    <m/>
    <m/>
    <x v="2"/>
    <s v="Poco probable"/>
    <s v="Poco probable"/>
    <s v="Poco probable"/>
    <s v="Poco probable"/>
    <s v="Probable"/>
    <x v="2"/>
    <m/>
    <m/>
    <m/>
    <m/>
    <m/>
    <m/>
    <m/>
    <m/>
    <m/>
    <m/>
    <m/>
    <m/>
    <m/>
    <m/>
    <m/>
    <m/>
    <m/>
    <m/>
    <m/>
    <m/>
    <m/>
    <m/>
    <m/>
    <m/>
    <m/>
    <m/>
    <m/>
    <m/>
    <m/>
    <m/>
    <m/>
    <m/>
    <m/>
    <m/>
    <m/>
    <x v="0"/>
    <m/>
    <m/>
    <m/>
    <m/>
    <m/>
    <m/>
    <m/>
    <m/>
    <m/>
    <x v="0"/>
    <x v="0"/>
    <x v="0"/>
    <x v="0"/>
    <x v="1"/>
    <x v="1"/>
    <x v="0"/>
    <x v="0"/>
    <m/>
    <x v="0"/>
    <s v="TÉCNICO EN ELECTROMECANICA"/>
    <s v="Mecánica"/>
    <s v="ENCARGADO DE PARTE ELECTROMECANICA"/>
    <n v="7412"/>
    <s v="TECNICO EN PLOMERIA"/>
    <s v="Fontanería"/>
    <s v="PLOMERO"/>
    <n v="7126"/>
    <m/>
    <m/>
    <m/>
    <m/>
    <m/>
    <m/>
    <m/>
    <m/>
    <m/>
    <m/>
    <m/>
    <m/>
    <m/>
    <m/>
    <m/>
    <m/>
    <s v="Si"/>
    <s v="No"/>
    <m/>
    <m/>
    <m/>
    <m/>
    <x v="0"/>
    <s v="Importante"/>
    <s v="Muy importante"/>
    <s v="Muy importante"/>
    <s v="Muy importante"/>
    <s v="Importante"/>
    <s v="Muy importante"/>
    <s v="Muy importante"/>
    <s v="Ninguna"/>
    <m/>
    <x v="2"/>
    <x v="2"/>
    <x v="0"/>
    <x v="1"/>
    <x v="2"/>
    <x v="2"/>
    <x v="1"/>
    <x v="1"/>
    <x v="0"/>
    <x v="0"/>
    <x v="0"/>
    <x v="0"/>
    <m/>
    <s v="Gerente / Directivo"/>
    <m/>
    <n v="11"/>
    <n v="58"/>
    <s v="Completo"/>
    <m/>
    <m/>
    <m/>
    <m/>
    <m/>
    <m/>
    <m/>
    <s v="5 a 10 personas ocupadas"/>
    <s v="5 a 10 personas ocupadas"/>
    <x v="0"/>
    <s v="Suministro de agua"/>
    <x v="0"/>
    <x v="0"/>
    <x v="0"/>
    <x v="0"/>
    <x v="0"/>
    <x v="0"/>
    <x v="0"/>
    <x v="0"/>
    <x v="0"/>
    <x v="0"/>
    <x v="1"/>
    <x v="0"/>
    <x v="0"/>
    <x v="0"/>
    <x v="0"/>
    <x v="0"/>
    <x v="0"/>
    <x v="0"/>
    <x v="0"/>
    <x v="1"/>
    <x v="0"/>
    <x v="1"/>
    <x v="0"/>
    <x v="0"/>
    <x v="1"/>
    <x v="0"/>
    <x v="0"/>
    <s v="ELECTRICIDAD Y ELECTRONICA"/>
    <s v="CONSTRUCCIÓN"/>
    <m/>
    <m/>
    <m/>
    <m/>
    <s v="ELECTRICIDAD Y ELECTRONICA"/>
    <s v="CONSTRUCCIÓN"/>
    <m/>
    <m/>
    <m/>
    <m/>
    <n v="3.3945945945945901"/>
    <x v="0"/>
    <x v="0"/>
    <x v="0"/>
    <x v="0"/>
    <x v="0"/>
    <s v="Total"/>
  </r>
  <r>
    <n v="208783"/>
    <x v="0"/>
    <x v="1"/>
    <s v="Ñemby"/>
    <n v="60100"/>
    <s v="ACTIVIDADES DE PROGRAMACION Y DIFUSION DE RADIO"/>
    <s v="Servicio"/>
    <s v="Telecomunicaciones"/>
    <s v="Pequeñas (11 a 30 personas ocupadas)"/>
    <n v="25062024"/>
    <n v="25"/>
    <s v="Junio"/>
    <s v="Año Resultado Final"/>
    <n v="14"/>
    <n v="24"/>
    <n v="2072024"/>
    <n v="2"/>
    <s v="Julio"/>
    <s v="Año Resultado Final"/>
    <n v="1936"/>
    <n v="87"/>
    <x v="1"/>
    <s v="ACTIVIDADES DE RADIO DIFUSION"/>
    <s v="Actividades programación y difusión de radio"/>
    <s v="Casa Matriz"/>
    <x v="1"/>
    <n v="2"/>
    <n v="2"/>
    <n v="22"/>
    <n v="22"/>
    <n v="20"/>
    <n v="2"/>
    <n v="96.612903225806406"/>
    <n v="9.6612903225806406"/>
    <n v="0"/>
    <n v="0"/>
    <n v="0"/>
    <n v="0"/>
    <n v="38.645161290322562"/>
    <n v="0"/>
    <n v="14.491935483870961"/>
    <n v="0"/>
    <n v="33.814516129032242"/>
    <n v="9.6612903225806406"/>
    <n v="9.6612903225806406"/>
    <n v="0"/>
    <n v="106.27419354838705"/>
    <n v="22"/>
    <n v="0"/>
    <n v="0"/>
    <n v="0"/>
    <n v="0"/>
    <n v="8"/>
    <n v="0"/>
    <n v="3"/>
    <n v="0"/>
    <n v="7"/>
    <n v="2"/>
    <n v="2"/>
    <n v="0"/>
    <n v="22"/>
    <x v="0"/>
    <m/>
    <m/>
    <x v="0"/>
    <s v="Ley de empleo parcial (Ley 6339/19, Decreto 2817/19, Resolución MTESS 951/22)"/>
    <m/>
    <x v="0"/>
    <m/>
    <m/>
    <x v="0"/>
    <m/>
    <m/>
    <x v="0"/>
    <m/>
    <m/>
    <x v="1"/>
    <m/>
    <n v="2642"/>
    <s v="CRONISTA"/>
    <s v="Sí"/>
    <s v="No"/>
    <s v="Sí"/>
    <n v="2642"/>
    <s v="PRODUCTOR PERIODÍSTICO"/>
    <s v="Sí"/>
    <s v="No"/>
    <s v="Sí"/>
    <n v="3339"/>
    <s v="COMMUNITY MANAGER EN REDACCION ADMINISTRADOR ONLINE"/>
    <s v="Sí"/>
    <s v="No"/>
    <m/>
    <m/>
    <m/>
    <m/>
    <m/>
    <m/>
    <m/>
    <m/>
    <m/>
    <m/>
    <m/>
    <m/>
    <m/>
    <m/>
    <m/>
    <m/>
    <m/>
    <m/>
    <m/>
    <m/>
    <m/>
    <m/>
    <m/>
    <m/>
    <m/>
    <m/>
    <m/>
    <m/>
    <m/>
    <m/>
    <m/>
    <m/>
    <m/>
    <m/>
    <m/>
    <x v="1"/>
    <x v="0"/>
    <x v="0"/>
    <x v="0"/>
    <x v="0"/>
    <x v="0"/>
    <x v="0"/>
    <x v="1"/>
    <x v="1"/>
    <x v="0"/>
    <x v="0"/>
    <x v="0"/>
    <x v="1"/>
    <s v="SER DE LA RELIGIÓN  CATÓLICA"/>
    <m/>
    <m/>
    <s v="Redes sociales de la empresa (Facebook, Twitter, Instagram, etc)"/>
    <m/>
    <s v="Redes de profesionales o egresados"/>
    <s v="Recomendaciones de trabajadores de la empresa u otros actores"/>
    <m/>
    <m/>
    <m/>
    <m/>
    <m/>
    <m/>
    <m/>
    <x v="0"/>
    <x v="0"/>
    <x v="0"/>
    <x v="1"/>
    <x v="0"/>
    <x v="1"/>
    <x v="0"/>
    <x v="0"/>
    <x v="0"/>
    <x v="1"/>
    <s v="Ninguna"/>
    <m/>
    <m/>
    <m/>
    <m/>
    <m/>
    <m/>
    <x v="1"/>
    <m/>
    <m/>
    <x v="0"/>
    <m/>
    <m/>
    <m/>
    <x v="1"/>
    <x v="0"/>
    <x v="0"/>
    <x v="1"/>
    <x v="0"/>
    <x v="1"/>
    <m/>
    <m/>
    <x v="2"/>
    <s v="Poco probable"/>
    <s v="Poco probable"/>
    <s v="Poco probable"/>
    <s v="Probable"/>
    <s v="Probable"/>
    <x v="0"/>
    <s v="periodista de contenido Radio televisión"/>
    <n v="2642"/>
    <n v="2"/>
    <n v="0"/>
    <n v="0"/>
    <n v="0"/>
    <n v="0"/>
    <s v="periodista de microfono  locucion y coduccion radio y tv"/>
    <n v="2656"/>
    <n v="4"/>
    <n v="0"/>
    <n v="0"/>
    <n v="0"/>
    <n v="0"/>
    <s v="PERIODISTA REDACTOR GUIONISTA ARTICULO DE NOTICIAS"/>
    <n v="2642"/>
    <n v="2"/>
    <n v="0"/>
    <n v="0"/>
    <n v="0"/>
    <n v="0"/>
    <s v="camarografo radio y tv"/>
    <n v="3521"/>
    <n v="1"/>
    <n v="0"/>
    <n v="0"/>
    <n v="0"/>
    <n v="0"/>
    <m/>
    <m/>
    <m/>
    <m/>
    <m/>
    <m/>
    <m/>
    <x v="0"/>
    <m/>
    <m/>
    <m/>
    <m/>
    <m/>
    <m/>
    <m/>
    <m/>
    <m/>
    <x v="0"/>
    <x v="0"/>
    <x v="0"/>
    <x v="1"/>
    <x v="1"/>
    <x v="1"/>
    <x v="0"/>
    <x v="0"/>
    <m/>
    <x v="0"/>
    <s v="OPERADOR DE RADIO DIFUSION"/>
    <s v="OTROS"/>
    <s v="OPERADOR DE RADIO"/>
    <n v="3521"/>
    <s v="VENTAS DE SERVICIOS PUBLICITARIOS EN MEDIOS DE COMUNICACION"/>
    <s v="Técnicas de ventas"/>
    <s v="VENDEDORES DE PUBLICIDAD"/>
    <n v="3339"/>
    <m/>
    <m/>
    <m/>
    <m/>
    <m/>
    <m/>
    <m/>
    <m/>
    <m/>
    <m/>
    <m/>
    <m/>
    <m/>
    <m/>
    <m/>
    <m/>
    <s v="Si"/>
    <s v="No"/>
    <m/>
    <m/>
    <m/>
    <m/>
    <x v="1"/>
    <s v="Muy importante"/>
    <s v="Muy importante"/>
    <s v="Muy importante"/>
    <s v="Importante"/>
    <s v="Importante"/>
    <s v="Muy importante"/>
    <s v="Muy importante"/>
    <s v="Ninguna"/>
    <m/>
    <x v="2"/>
    <x v="1"/>
    <x v="0"/>
    <x v="1"/>
    <x v="0"/>
    <x v="0"/>
    <x v="0"/>
    <x v="0"/>
    <x v="0"/>
    <x v="1"/>
    <x v="0"/>
    <x v="0"/>
    <m/>
    <s v="Gerente / Directivo"/>
    <m/>
    <n v="7"/>
    <n v="34"/>
    <s v="Completo"/>
    <m/>
    <m/>
    <m/>
    <m/>
    <m/>
    <m/>
    <m/>
    <s v="11 a 30 personas ocupadas"/>
    <s v="11 a 30 personas ocupadas"/>
    <x v="0"/>
    <s v="Telecomunicaciones"/>
    <x v="0"/>
    <x v="1"/>
    <x v="1"/>
    <x v="0"/>
    <x v="0"/>
    <x v="0"/>
    <x v="0"/>
    <x v="0"/>
    <x v="0"/>
    <x v="0"/>
    <x v="0"/>
    <x v="1"/>
    <x v="0"/>
    <x v="0"/>
    <x v="0"/>
    <x v="0"/>
    <x v="0"/>
    <x v="0"/>
    <x v="0"/>
    <x v="1"/>
    <x v="1"/>
    <x v="1"/>
    <x v="0"/>
    <x v="0"/>
    <x v="0"/>
    <x v="0"/>
    <x v="0"/>
    <s v="IMAGEN, SONIDO Y COMUNICACIÓN"/>
    <s v="VENTA"/>
    <m/>
    <m/>
    <m/>
    <m/>
    <s v="IMAGEN, SONIDO Y COMUNICACIÓN"/>
    <s v="ADMINISTRACIÓN Y GESTIÓN"/>
    <m/>
    <m/>
    <m/>
    <m/>
    <n v="4.8306451612903203"/>
    <x v="1"/>
    <x v="1"/>
    <x v="0"/>
    <x v="0"/>
    <x v="0"/>
    <s v="Total"/>
  </r>
  <r>
    <n v="209894"/>
    <x v="0"/>
    <x v="1"/>
    <s v="Ñemby"/>
    <n v="31001"/>
    <s v="FABRICACION DE MUEBLES DE MADERA"/>
    <s v="Industria"/>
    <s v="Manufactura"/>
    <s v="Pequeñas (11 a 30 personas ocupadas)"/>
    <n v="21062024"/>
    <n v="21"/>
    <s v="Junio"/>
    <s v="Año Resultado Final"/>
    <n v="8"/>
    <n v="54"/>
    <n v="25062024"/>
    <n v="25"/>
    <s v="Junio"/>
    <s v="Año Resultado Final"/>
    <n v="2008"/>
    <n v="15"/>
    <x v="0"/>
    <s v="FABRICACION DE MUEBLES DE MADERA"/>
    <s v="Fabricación de muebles de madera"/>
    <s v="Único"/>
    <x v="0"/>
    <m/>
    <m/>
    <n v="8"/>
    <n v="8"/>
    <n v="8"/>
    <n v="0"/>
    <n v="38.34920634920632"/>
    <n v="0"/>
    <n v="0"/>
    <n v="0"/>
    <n v="0"/>
    <n v="0"/>
    <n v="28.761904761904738"/>
    <n v="0"/>
    <n v="0"/>
    <n v="0"/>
    <n v="9.5873015873015799"/>
    <n v="0"/>
    <n v="0"/>
    <n v="0"/>
    <n v="38.34920634920632"/>
    <n v="8"/>
    <n v="0"/>
    <n v="0"/>
    <n v="0"/>
    <n v="0"/>
    <n v="6"/>
    <n v="0"/>
    <n v="0"/>
    <n v="0"/>
    <n v="2"/>
    <n v="0"/>
    <n v="0"/>
    <n v="0"/>
    <n v="8"/>
    <x v="0"/>
    <m/>
    <m/>
    <x v="1"/>
    <m/>
    <m/>
    <x v="0"/>
    <m/>
    <m/>
    <x v="0"/>
    <m/>
    <m/>
    <x v="0"/>
    <m/>
    <m/>
    <x v="0"/>
    <m/>
    <m/>
    <m/>
    <m/>
    <m/>
    <m/>
    <m/>
    <m/>
    <m/>
    <m/>
    <m/>
    <m/>
    <m/>
    <m/>
    <m/>
    <m/>
    <m/>
    <m/>
    <m/>
    <m/>
    <m/>
    <m/>
    <m/>
    <m/>
    <m/>
    <m/>
    <m/>
    <m/>
    <m/>
    <m/>
    <m/>
    <m/>
    <m/>
    <m/>
    <m/>
    <m/>
    <m/>
    <m/>
    <m/>
    <m/>
    <m/>
    <m/>
    <m/>
    <m/>
    <m/>
    <m/>
    <m/>
    <m/>
    <m/>
    <m/>
    <x v="0"/>
    <x v="1"/>
    <x v="0"/>
    <x v="0"/>
    <x v="0"/>
    <x v="1"/>
    <x v="1"/>
    <x v="0"/>
    <x v="0"/>
    <x v="1"/>
    <x v="1"/>
    <x v="1"/>
    <x v="0"/>
    <m/>
    <m/>
    <m/>
    <m/>
    <m/>
    <m/>
    <s v="Recomendaciones de trabajadores de la empresa u otros actores"/>
    <m/>
    <m/>
    <m/>
    <m/>
    <m/>
    <m/>
    <m/>
    <x v="0"/>
    <x v="0"/>
    <x v="0"/>
    <x v="2"/>
    <x v="0"/>
    <x v="2"/>
    <x v="0"/>
    <x v="0"/>
    <x v="1"/>
    <x v="1"/>
    <s v="Ninguna"/>
    <m/>
    <m/>
    <m/>
    <m/>
    <m/>
    <m/>
    <x v="1"/>
    <m/>
    <m/>
    <x v="1"/>
    <m/>
    <m/>
    <m/>
    <x v="1"/>
    <x v="1"/>
    <x v="1"/>
    <x v="1"/>
    <x v="1"/>
    <x v="1"/>
    <m/>
    <m/>
    <x v="1"/>
    <s v="Probable"/>
    <s v="Poco probable"/>
    <s v="Poco probable"/>
    <s v="Probable"/>
    <s v="Probable"/>
    <x v="1"/>
    <m/>
    <m/>
    <m/>
    <m/>
    <m/>
    <m/>
    <m/>
    <m/>
    <m/>
    <m/>
    <m/>
    <m/>
    <m/>
    <m/>
    <m/>
    <m/>
    <m/>
    <m/>
    <m/>
    <m/>
    <m/>
    <m/>
    <m/>
    <m/>
    <m/>
    <m/>
    <m/>
    <m/>
    <m/>
    <m/>
    <m/>
    <m/>
    <m/>
    <m/>
    <m/>
    <x v="0"/>
    <m/>
    <m/>
    <m/>
    <m/>
    <m/>
    <m/>
    <m/>
    <m/>
    <m/>
    <x v="1"/>
    <x v="0"/>
    <x v="1"/>
    <x v="0"/>
    <x v="0"/>
    <x v="0"/>
    <x v="0"/>
    <x v="0"/>
    <m/>
    <x v="1"/>
    <m/>
    <m/>
    <m/>
    <m/>
    <m/>
    <m/>
    <m/>
    <m/>
    <m/>
    <m/>
    <m/>
    <m/>
    <m/>
    <m/>
    <m/>
    <m/>
    <m/>
    <m/>
    <m/>
    <m/>
    <m/>
    <m/>
    <m/>
    <m/>
    <m/>
    <m/>
    <m/>
    <m/>
    <m/>
    <m/>
    <x v="0"/>
    <s v="Importante"/>
    <s v="Importante"/>
    <s v="Importante"/>
    <s v="Importante"/>
    <s v="Importante"/>
    <s v="Importante"/>
    <s v="Importante"/>
    <s v="Ninguna"/>
    <m/>
    <x v="2"/>
    <x v="2"/>
    <x v="0"/>
    <x v="0"/>
    <x v="2"/>
    <x v="0"/>
    <x v="1"/>
    <x v="1"/>
    <x v="0"/>
    <x v="1"/>
    <x v="0"/>
    <x v="0"/>
    <m/>
    <s v="Dueño o propietario"/>
    <m/>
    <n v="9"/>
    <n v="2"/>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0"/>
    <x v="1"/>
    <s v="Total"/>
  </r>
  <r>
    <n v="210210"/>
    <x v="0"/>
    <x v="1"/>
    <s v="Ñemby"/>
    <n v="47523"/>
    <s v="COMERCIO AL POR MENOR DE MATERIALES DE CONSTRUCCION"/>
    <s v="Comercio"/>
    <s v="Comercio"/>
    <s v="Pequeñas (11 a 30 personas ocupadas)"/>
    <n v="20062024"/>
    <n v="20"/>
    <s v="Junio"/>
    <s v="Año Resultado Final"/>
    <n v="9"/>
    <n v="21"/>
    <n v="19072024"/>
    <n v="19"/>
    <s v="Julio"/>
    <s v="Año Resultado Final"/>
    <n v="2009"/>
    <n v="14"/>
    <x v="0"/>
    <s v="COMERCIO AL POR MENOR DE MATERIALES DE CONSTRUCCIÓN"/>
    <s v="Comercio al por menor de otros materiales de construcción tales como ladrillos, madera, equipo sanitario"/>
    <s v="Único"/>
    <x v="0"/>
    <m/>
    <m/>
    <n v="6"/>
    <n v="6"/>
    <n v="4"/>
    <n v="2"/>
    <n v="33.137614678899077"/>
    <n v="16.568807339449538"/>
    <n v="0"/>
    <n v="0"/>
    <n v="0"/>
    <n v="24.853211009174309"/>
    <n v="8.2844036697247692"/>
    <n v="8.2844036697247692"/>
    <n v="0"/>
    <n v="0"/>
    <n v="0"/>
    <n v="8.2844036697247692"/>
    <n v="0"/>
    <n v="0"/>
    <n v="49.706422018348619"/>
    <n v="6"/>
    <n v="0"/>
    <n v="0"/>
    <n v="0"/>
    <n v="3"/>
    <n v="1"/>
    <n v="1"/>
    <n v="0"/>
    <n v="0"/>
    <n v="0"/>
    <n v="1"/>
    <n v="0"/>
    <n v="0"/>
    <n v="6"/>
    <x v="1"/>
    <s v="Decisión del directorio/propietarios de la empresa"/>
    <m/>
    <x v="1"/>
    <m/>
    <m/>
    <x v="0"/>
    <m/>
    <m/>
    <x v="0"/>
    <m/>
    <m/>
    <x v="1"/>
    <s v="Decisión del directorio/propietarios de la empresa"/>
    <m/>
    <x v="0"/>
    <m/>
    <m/>
    <m/>
    <m/>
    <m/>
    <m/>
    <m/>
    <m/>
    <m/>
    <m/>
    <m/>
    <m/>
    <m/>
    <m/>
    <m/>
    <m/>
    <m/>
    <m/>
    <m/>
    <m/>
    <m/>
    <m/>
    <m/>
    <m/>
    <m/>
    <m/>
    <m/>
    <m/>
    <m/>
    <m/>
    <m/>
    <m/>
    <m/>
    <m/>
    <m/>
    <m/>
    <m/>
    <m/>
    <m/>
    <m/>
    <m/>
    <m/>
    <m/>
    <m/>
    <m/>
    <m/>
    <m/>
    <m/>
    <m/>
    <m/>
    <x v="0"/>
    <x v="0"/>
    <x v="0"/>
    <x v="0"/>
    <x v="1"/>
    <x v="1"/>
    <x v="0"/>
    <x v="1"/>
    <x v="1"/>
    <x v="0"/>
    <x v="0"/>
    <x v="0"/>
    <x v="0"/>
    <m/>
    <m/>
    <m/>
    <m/>
    <m/>
    <m/>
    <s v="Recomendaciones de trabajadores de la empresa u otros actores"/>
    <m/>
    <m/>
    <m/>
    <m/>
    <m/>
    <m/>
    <m/>
    <x v="1"/>
    <x v="2"/>
    <x v="1"/>
    <x v="0"/>
    <x v="0"/>
    <x v="0"/>
    <x v="0"/>
    <x v="1"/>
    <x v="0"/>
    <x v="1"/>
    <s v="Ninguna"/>
    <m/>
    <s v="Nuevas contrataciones"/>
    <s v="Nuevas contrataciones"/>
    <s v="Nuevas contrataciones"/>
    <s v="Nuevas contrataciones"/>
    <m/>
    <x v="0"/>
    <m/>
    <s v="Transformación de competencia"/>
    <x v="3"/>
    <m/>
    <m/>
    <m/>
    <x v="1"/>
    <x v="0"/>
    <x v="0"/>
    <x v="0"/>
    <x v="0"/>
    <x v="1"/>
    <m/>
    <m/>
    <x v="1"/>
    <s v="Probable"/>
    <s v="Poco probable"/>
    <s v="Probable"/>
    <s v="Probable"/>
    <s v="Muy probable"/>
    <x v="0"/>
    <s v="VENDEDOR EN LOCAL MAYORISTA Y MINORISTA"/>
    <n v="5223"/>
    <n v="5"/>
    <n v="5"/>
    <n v="5"/>
    <n v="5"/>
    <n v="5"/>
    <s v="auxiliar de logística"/>
    <n v="9333"/>
    <n v="5"/>
    <n v="5"/>
    <n v="5"/>
    <n v="5"/>
    <n v="5"/>
    <s v="chofer de camiones bolquete"/>
    <n v="8332"/>
    <n v="3"/>
    <n v="3"/>
    <n v="3"/>
    <n v="3"/>
    <n v="3"/>
    <m/>
    <m/>
    <m/>
    <m/>
    <m/>
    <m/>
    <m/>
    <m/>
    <m/>
    <m/>
    <m/>
    <m/>
    <m/>
    <m/>
    <x v="1"/>
    <m/>
    <m/>
    <m/>
    <m/>
    <m/>
    <m/>
    <s v="Muchos trabajadores son temporales y puede que no permanezcan en nuestra empresa"/>
    <m/>
    <m/>
    <x v="1"/>
    <x v="1"/>
    <x v="1"/>
    <x v="1"/>
    <x v="0"/>
    <x v="0"/>
    <x v="0"/>
    <x v="0"/>
    <m/>
    <x v="2"/>
    <m/>
    <m/>
    <m/>
    <m/>
    <m/>
    <m/>
    <m/>
    <m/>
    <m/>
    <m/>
    <m/>
    <m/>
    <m/>
    <m/>
    <m/>
    <m/>
    <m/>
    <m/>
    <m/>
    <m/>
    <m/>
    <m/>
    <m/>
    <m/>
    <m/>
    <m/>
    <m/>
    <m/>
    <m/>
    <m/>
    <x v="2"/>
    <s v="Importante"/>
    <s v="Importante"/>
    <s v="Importante"/>
    <s v="Importante"/>
    <s v="Importante"/>
    <s v="Importante"/>
    <s v="Importante"/>
    <s v="Ninguna"/>
    <m/>
    <x v="2"/>
    <x v="1"/>
    <x v="0"/>
    <x v="0"/>
    <x v="0"/>
    <x v="0"/>
    <x v="1"/>
    <x v="1"/>
    <x v="1"/>
    <x v="1"/>
    <x v="1"/>
    <x v="0"/>
    <m/>
    <s v="Dueño o propietario"/>
    <m/>
    <n v="8"/>
    <n v="4"/>
    <s v="Completo"/>
    <m/>
    <m/>
    <m/>
    <m/>
    <m/>
    <m/>
    <m/>
    <s v="5 a 10 personas ocupadas"/>
    <s v="5 a 10 personas ocupadas"/>
    <x v="2"/>
    <s v="Comercio"/>
    <x v="0"/>
    <x v="0"/>
    <x v="0"/>
    <x v="0"/>
    <x v="0"/>
    <x v="0"/>
    <x v="0"/>
    <x v="0"/>
    <x v="0"/>
    <x v="0"/>
    <x v="1"/>
    <x v="0"/>
    <x v="0"/>
    <x v="1"/>
    <x v="0"/>
    <x v="0"/>
    <x v="1"/>
    <x v="1"/>
    <x v="0"/>
    <x v="1"/>
    <x v="0"/>
    <x v="1"/>
    <x v="0"/>
    <x v="0"/>
    <x v="0"/>
    <x v="0"/>
    <x v="0"/>
    <m/>
    <m/>
    <m/>
    <m/>
    <m/>
    <m/>
    <m/>
    <m/>
    <m/>
    <m/>
    <m/>
    <m/>
    <n v="8.2844036697247692"/>
    <x v="0"/>
    <x v="0"/>
    <x v="0"/>
    <x v="1"/>
    <x v="2"/>
    <s v="Total"/>
  </r>
  <r>
    <n v="210440"/>
    <x v="0"/>
    <x v="1"/>
    <s v="Ñemby"/>
    <n v="86200"/>
    <s v="SERVICIOS DE CONSULTAS MEDICAS"/>
    <s v="Servicio"/>
    <s v="Servicios a los hogares"/>
    <s v="Micro (5 a 10 personas ocupadas)"/>
    <n v="28062024"/>
    <n v="28"/>
    <s v="Junio"/>
    <s v="Año Resultado Final"/>
    <n v="15"/>
    <n v="34"/>
    <n v="6072024"/>
    <n v="6"/>
    <s v="Julio"/>
    <s v="Año Resultado Final"/>
    <n v="1992"/>
    <n v="31"/>
    <x v="1"/>
    <s v="SERVICIOS DE MEDICINA GENERAL AMBULATORIA Y DE DIAGNOSTICO"/>
    <s v="Actividades de médicos y odontólogos"/>
    <s v="Casa Matriz"/>
    <x v="1"/>
    <n v="2"/>
    <n v="2"/>
    <n v="10"/>
    <n v="10"/>
    <n v="3"/>
    <n v="7"/>
    <n v="10.18378378378377"/>
    <n v="23.762162162162131"/>
    <n v="0"/>
    <n v="0"/>
    <n v="0"/>
    <n v="0"/>
    <n v="0"/>
    <n v="0"/>
    <n v="0"/>
    <n v="0"/>
    <n v="27.156756756756721"/>
    <n v="0"/>
    <n v="6.7891891891891802"/>
    <n v="0"/>
    <n v="33.945945945945901"/>
    <n v="10"/>
    <n v="0"/>
    <n v="0"/>
    <n v="0"/>
    <n v="0"/>
    <n v="0"/>
    <n v="0"/>
    <n v="0"/>
    <n v="0"/>
    <n v="8"/>
    <n v="0"/>
    <n v="2"/>
    <n v="0"/>
    <n v="10"/>
    <x v="0"/>
    <m/>
    <m/>
    <x v="0"/>
    <s v="Decisión del directorio/propietarios de la empresa"/>
    <m/>
    <x v="0"/>
    <m/>
    <m/>
    <x v="0"/>
    <m/>
    <m/>
    <x v="0"/>
    <m/>
    <m/>
    <x v="0"/>
    <m/>
    <m/>
    <m/>
    <m/>
    <m/>
    <m/>
    <m/>
    <m/>
    <m/>
    <m/>
    <m/>
    <m/>
    <m/>
    <m/>
    <m/>
    <m/>
    <m/>
    <m/>
    <m/>
    <m/>
    <m/>
    <m/>
    <m/>
    <m/>
    <m/>
    <m/>
    <m/>
    <m/>
    <m/>
    <m/>
    <m/>
    <m/>
    <m/>
    <m/>
    <m/>
    <m/>
    <m/>
    <m/>
    <m/>
    <m/>
    <m/>
    <m/>
    <m/>
    <m/>
    <m/>
    <m/>
    <m/>
    <m/>
    <m/>
    <m/>
    <x v="1"/>
    <x v="0"/>
    <x v="0"/>
    <x v="0"/>
    <x v="0"/>
    <x v="0"/>
    <x v="0"/>
    <x v="1"/>
    <x v="0"/>
    <x v="0"/>
    <x v="0"/>
    <x v="0"/>
    <x v="0"/>
    <m/>
    <m/>
    <m/>
    <m/>
    <m/>
    <m/>
    <s v="Recomendaciones de trabajadores de la empresa u otros actores"/>
    <m/>
    <m/>
    <m/>
    <m/>
    <m/>
    <m/>
    <m/>
    <x v="0"/>
    <x v="0"/>
    <x v="0"/>
    <x v="1"/>
    <x v="0"/>
    <x v="0"/>
    <x v="0"/>
    <x v="1"/>
    <x v="0"/>
    <x v="0"/>
    <s v="Ninguna"/>
    <m/>
    <m/>
    <m/>
    <m/>
    <m/>
    <m/>
    <x v="3"/>
    <m/>
    <s v="Nuevas contrataciones"/>
    <x v="3"/>
    <s v="Nuevas contrataciones"/>
    <m/>
    <m/>
    <x v="0"/>
    <x v="0"/>
    <x v="0"/>
    <x v="1"/>
    <x v="1"/>
    <x v="0"/>
    <m/>
    <m/>
    <x v="1"/>
    <s v="Probable"/>
    <s v="Poco probable"/>
    <s v="Poco probable"/>
    <s v="Probable"/>
    <s v="Probable"/>
    <x v="0"/>
    <s v="Administrador de inteligencia artificial"/>
    <n v="2522"/>
    <n v="2"/>
    <n v="0"/>
    <n v="0"/>
    <n v="0"/>
    <n v="0"/>
    <s v="Neurologo"/>
    <n v="2212"/>
    <n v="1"/>
    <n v="0"/>
    <n v="0"/>
    <n v="0"/>
    <n v="0"/>
    <s v="Traumatologo"/>
    <n v="2212"/>
    <n v="1"/>
    <n v="0"/>
    <n v="0"/>
    <n v="0"/>
    <n v="0"/>
    <m/>
    <m/>
    <m/>
    <m/>
    <m/>
    <m/>
    <m/>
    <m/>
    <m/>
    <m/>
    <m/>
    <m/>
    <m/>
    <m/>
    <x v="0"/>
    <m/>
    <m/>
    <m/>
    <m/>
    <m/>
    <m/>
    <m/>
    <m/>
    <m/>
    <x v="0"/>
    <x v="0"/>
    <x v="0"/>
    <x v="0"/>
    <x v="1"/>
    <x v="1"/>
    <x v="0"/>
    <x v="0"/>
    <m/>
    <x v="0"/>
    <s v="CAPACITACIÓNES PARA INTELIGENCIA ARTIFICIAL"/>
    <s v="Herramientas digitales para la gestión y productividad"/>
    <s v="ADMINISTRADOR DE INTELIGENCIA ARTIFICIAL"/>
    <n v="2522"/>
    <m/>
    <m/>
    <m/>
    <m/>
    <m/>
    <m/>
    <m/>
    <m/>
    <m/>
    <m/>
    <m/>
    <m/>
    <m/>
    <m/>
    <m/>
    <m/>
    <m/>
    <m/>
    <m/>
    <m/>
    <s v="No"/>
    <m/>
    <m/>
    <m/>
    <m/>
    <m/>
    <x v="1"/>
    <s v="Muy importante"/>
    <s v="Muy importante"/>
    <s v="Muy importante"/>
    <s v="Muy importante"/>
    <s v="Muy importante"/>
    <s v="Muy importante"/>
    <s v="Muy importante"/>
    <s v="Ninguna"/>
    <m/>
    <x v="0"/>
    <x v="0"/>
    <x v="0"/>
    <x v="1"/>
    <x v="0"/>
    <x v="2"/>
    <x v="0"/>
    <x v="0"/>
    <x v="0"/>
    <x v="0"/>
    <x v="0"/>
    <x v="0"/>
    <m/>
    <s v="Dueño o propietario"/>
    <m/>
    <n v="11"/>
    <n v="42"/>
    <s v="Completo"/>
    <m/>
    <m/>
    <m/>
    <m/>
    <m/>
    <m/>
    <m/>
    <s v="5 a 10 personas ocupadas"/>
    <s v="5 a 10 personas ocupadas"/>
    <x v="0"/>
    <s v="Servicios a los hogares"/>
    <x v="0"/>
    <x v="0"/>
    <x v="0"/>
    <x v="0"/>
    <x v="0"/>
    <x v="0"/>
    <x v="0"/>
    <x v="0"/>
    <x v="0"/>
    <x v="0"/>
    <x v="0"/>
    <x v="0"/>
    <x v="0"/>
    <x v="0"/>
    <x v="0"/>
    <x v="0"/>
    <x v="0"/>
    <x v="0"/>
    <x v="0"/>
    <x v="0"/>
    <x v="0"/>
    <x v="1"/>
    <x v="0"/>
    <x v="0"/>
    <x v="0"/>
    <x v="0"/>
    <x v="0"/>
    <s v="HERRAMIENTAS DE ANÁLISIS DE DATOS"/>
    <m/>
    <m/>
    <m/>
    <m/>
    <m/>
    <s v="TIC"/>
    <m/>
    <m/>
    <m/>
    <m/>
    <m/>
    <n v="3.3945945945945901"/>
    <x v="0"/>
    <x v="0"/>
    <x v="0"/>
    <x v="0"/>
    <x v="0"/>
    <s v="Total"/>
  </r>
  <r>
    <n v="210529"/>
    <x v="0"/>
    <x v="1"/>
    <s v="San Lorenzo"/>
    <n v="10502"/>
    <s v="ELABORACION DE HELADOS A BASE LACTEA"/>
    <s v="Industria"/>
    <s v="Manufactura"/>
    <s v="Micro (5 a 10 personas ocupadas)"/>
    <n v="18062024"/>
    <n v="18"/>
    <s v="Junio"/>
    <s v="Año Resultado Final"/>
    <n v="8"/>
    <n v="47"/>
    <n v="19072024"/>
    <n v="19"/>
    <s v="Julio"/>
    <s v="Año Resultado Final"/>
    <n v="1994"/>
    <n v="29"/>
    <x v="2"/>
    <s v="ELABORACION DE HELADOS ARTESANALES"/>
    <s v="Elaboración industrial de helados"/>
    <s v="Casa Matriz"/>
    <x v="1"/>
    <n v="4"/>
    <n v="3"/>
    <n v="7"/>
    <n v="6"/>
    <n v="6"/>
    <n v="0"/>
    <n v="28.761904761904738"/>
    <n v="0"/>
    <n v="0"/>
    <n v="0"/>
    <n v="28.761904761904738"/>
    <n v="0"/>
    <n v="0"/>
    <n v="0"/>
    <n v="0"/>
    <n v="0"/>
    <n v="0"/>
    <n v="0"/>
    <n v="0"/>
    <n v="0"/>
    <n v="28.761904761904738"/>
    <n v="6"/>
    <n v="0"/>
    <n v="0"/>
    <n v="6"/>
    <n v="0"/>
    <n v="0"/>
    <n v="0"/>
    <n v="0"/>
    <n v="0"/>
    <n v="0"/>
    <n v="0"/>
    <n v="0"/>
    <n v="0"/>
    <n v="6"/>
    <x v="0"/>
    <m/>
    <m/>
    <x v="1"/>
    <m/>
    <m/>
    <x v="0"/>
    <m/>
    <m/>
    <x v="0"/>
    <m/>
    <m/>
    <x v="0"/>
    <m/>
    <m/>
    <x v="1"/>
    <m/>
    <n v="8160"/>
    <s v="OPERARIO DE MAQUINARIA DE ELABORACION DE HELADOS"/>
    <s v="Sí"/>
    <s v="No"/>
    <s v="No"/>
    <m/>
    <m/>
    <m/>
    <m/>
    <m/>
    <m/>
    <m/>
    <m/>
    <m/>
    <m/>
    <m/>
    <m/>
    <m/>
    <m/>
    <m/>
    <m/>
    <m/>
    <m/>
    <m/>
    <m/>
    <m/>
    <m/>
    <m/>
    <m/>
    <m/>
    <m/>
    <m/>
    <m/>
    <m/>
    <m/>
    <m/>
    <m/>
    <m/>
    <m/>
    <m/>
    <m/>
    <m/>
    <m/>
    <m/>
    <m/>
    <m/>
    <m/>
    <m/>
    <m/>
    <x v="0"/>
    <x v="0"/>
    <x v="0"/>
    <x v="0"/>
    <x v="0"/>
    <x v="1"/>
    <x v="0"/>
    <x v="0"/>
    <x v="0"/>
    <x v="0"/>
    <x v="0"/>
    <x v="1"/>
    <x v="0"/>
    <m/>
    <m/>
    <m/>
    <m/>
    <m/>
    <m/>
    <s v="Recomendaciones de trabajadores de la empresa u otros actores"/>
    <m/>
    <m/>
    <m/>
    <s v="Contactos personales del empleador"/>
    <m/>
    <m/>
    <m/>
    <x v="0"/>
    <x v="0"/>
    <x v="0"/>
    <x v="2"/>
    <x v="0"/>
    <x v="2"/>
    <x v="0"/>
    <x v="0"/>
    <x v="1"/>
    <x v="2"/>
    <s v="Ninguna"/>
    <m/>
    <m/>
    <m/>
    <m/>
    <m/>
    <m/>
    <x v="1"/>
    <m/>
    <m/>
    <x v="1"/>
    <m/>
    <m/>
    <m/>
    <x v="1"/>
    <x v="1"/>
    <x v="1"/>
    <x v="1"/>
    <x v="1"/>
    <x v="1"/>
    <m/>
    <m/>
    <x v="2"/>
    <s v="Poco probable"/>
    <s v="Poco probable"/>
    <s v="Poco probable"/>
    <s v="Poco probable"/>
    <s v="Probable"/>
    <x v="2"/>
    <m/>
    <m/>
    <m/>
    <m/>
    <m/>
    <m/>
    <m/>
    <m/>
    <m/>
    <m/>
    <m/>
    <m/>
    <m/>
    <m/>
    <m/>
    <m/>
    <m/>
    <m/>
    <m/>
    <m/>
    <m/>
    <m/>
    <m/>
    <m/>
    <m/>
    <m/>
    <m/>
    <m/>
    <m/>
    <m/>
    <m/>
    <m/>
    <m/>
    <m/>
    <m/>
    <x v="0"/>
    <m/>
    <m/>
    <m/>
    <m/>
    <m/>
    <m/>
    <m/>
    <m/>
    <m/>
    <x v="1"/>
    <x v="0"/>
    <x v="1"/>
    <x v="1"/>
    <x v="0"/>
    <x v="0"/>
    <x v="0"/>
    <x v="0"/>
    <m/>
    <x v="0"/>
    <s v="CAPACITACION DE VENTA"/>
    <s v="Técnicas de ventas"/>
    <s v="ENCARGADO DE SALON"/>
    <n v="5222"/>
    <m/>
    <m/>
    <m/>
    <m/>
    <m/>
    <m/>
    <m/>
    <m/>
    <m/>
    <m/>
    <m/>
    <m/>
    <m/>
    <m/>
    <m/>
    <m/>
    <m/>
    <m/>
    <m/>
    <m/>
    <s v="No"/>
    <m/>
    <m/>
    <m/>
    <m/>
    <m/>
    <x v="0"/>
    <s v="Importante"/>
    <s v="Importante"/>
    <s v="Importante"/>
    <s v="Importante"/>
    <s v="Importante"/>
    <s v="Importante"/>
    <s v="Importante"/>
    <s v="Ninguna"/>
    <m/>
    <x v="2"/>
    <x v="2"/>
    <x v="0"/>
    <x v="0"/>
    <x v="2"/>
    <x v="2"/>
    <x v="1"/>
    <x v="1"/>
    <x v="0"/>
    <x v="1"/>
    <x v="0"/>
    <x v="0"/>
    <m/>
    <s v="Dueño o propietario"/>
    <m/>
    <n v="9"/>
    <n v="54"/>
    <s v="Completo"/>
    <m/>
    <m/>
    <m/>
    <m/>
    <m/>
    <m/>
    <s v="NINGUNA"/>
    <s v="5 a 10 personas ocupadas"/>
    <s v="5 a 10 personas ocupadas"/>
    <x v="1"/>
    <s v="Manufactura"/>
    <x v="0"/>
    <x v="0"/>
    <x v="0"/>
    <x v="0"/>
    <x v="0"/>
    <x v="0"/>
    <x v="0"/>
    <x v="1"/>
    <x v="0"/>
    <x v="0"/>
    <x v="1"/>
    <x v="0"/>
    <x v="0"/>
    <x v="0"/>
    <x v="0"/>
    <x v="0"/>
    <x v="0"/>
    <x v="0"/>
    <x v="0"/>
    <x v="1"/>
    <x v="0"/>
    <x v="1"/>
    <x v="1"/>
    <x v="0"/>
    <x v="0"/>
    <x v="0"/>
    <x v="0"/>
    <s v="VENTA"/>
    <m/>
    <m/>
    <m/>
    <m/>
    <m/>
    <s v="ADMINISTRACIÓN Y GESTIÓN"/>
    <m/>
    <m/>
    <m/>
    <m/>
    <m/>
    <n v="4.7936507936507899"/>
    <x v="1"/>
    <x v="1"/>
    <x v="1"/>
    <x v="0"/>
    <x v="0"/>
    <s v="Total"/>
  </r>
  <r>
    <n v="210580"/>
    <x v="0"/>
    <x v="1"/>
    <s v="Ñemby"/>
    <n v="47412"/>
    <s v="VENTA AL POR MENOR DE CELULARES Y SUS ACCESORIOS"/>
    <s v="Comercio"/>
    <s v="Comercio"/>
    <s v="Pequeñas (11 a 30 personas ocupadas)"/>
    <n v="18062024"/>
    <n v="18"/>
    <s v="Junio"/>
    <s v="Año Resultado Final"/>
    <n v="16"/>
    <n v="11"/>
    <n v="18062024"/>
    <n v="18"/>
    <s v="Junio"/>
    <s v="Año Resultado Final"/>
    <n v="2000"/>
    <n v="23"/>
    <x v="2"/>
    <s v="VENTAS AL POR MENOR DE CELULARES ACCESORIOS"/>
    <s v="Comercio al por menor de equipos de telecomunicaciones"/>
    <s v="Casa Matriz"/>
    <x v="1"/>
    <n v="2"/>
    <n v="2"/>
    <n v="8"/>
    <n v="8"/>
    <n v="3"/>
    <n v="5"/>
    <n v="24.853211009174309"/>
    <n v="41.422018348623844"/>
    <n v="0"/>
    <n v="0"/>
    <n v="0"/>
    <n v="0"/>
    <n v="24.853211009174309"/>
    <n v="0"/>
    <n v="0"/>
    <n v="0"/>
    <n v="8.2844036697247692"/>
    <n v="24.853211009174309"/>
    <n v="0"/>
    <n v="8.2844036697247692"/>
    <n v="66.275229357798153"/>
    <n v="8"/>
    <n v="0"/>
    <n v="0"/>
    <n v="0"/>
    <n v="0"/>
    <n v="3"/>
    <n v="0"/>
    <n v="0"/>
    <n v="0"/>
    <n v="1"/>
    <n v="3"/>
    <n v="0"/>
    <n v="1"/>
    <n v="8"/>
    <x v="1"/>
    <s v="Decisión del directorio/propietarios de la empresa"/>
    <m/>
    <x v="1"/>
    <m/>
    <m/>
    <x v="0"/>
    <m/>
    <m/>
    <x v="0"/>
    <m/>
    <m/>
    <x v="0"/>
    <m/>
    <m/>
    <x v="1"/>
    <m/>
    <n v="5223"/>
    <s v="VENDEDORA DE ARTICULOS DE CELULAR EN EL LOCAL"/>
    <s v="Sí"/>
    <s v="No"/>
    <s v="No"/>
    <m/>
    <m/>
    <m/>
    <m/>
    <m/>
    <m/>
    <m/>
    <m/>
    <m/>
    <m/>
    <m/>
    <m/>
    <m/>
    <m/>
    <m/>
    <m/>
    <m/>
    <m/>
    <m/>
    <m/>
    <m/>
    <m/>
    <m/>
    <m/>
    <m/>
    <m/>
    <m/>
    <m/>
    <m/>
    <m/>
    <m/>
    <m/>
    <m/>
    <m/>
    <m/>
    <m/>
    <m/>
    <m/>
    <m/>
    <m/>
    <m/>
    <m/>
    <m/>
    <m/>
    <x v="0"/>
    <x v="0"/>
    <x v="0"/>
    <x v="0"/>
    <x v="1"/>
    <x v="0"/>
    <x v="0"/>
    <x v="1"/>
    <x v="0"/>
    <x v="0"/>
    <x v="1"/>
    <x v="1"/>
    <x v="0"/>
    <m/>
    <m/>
    <m/>
    <s v="Redes sociales de la empresa (Facebook, Twitter, Instagram, etc)"/>
    <m/>
    <m/>
    <s v="Recomendaciones de trabajadores de la empresa u otros actores"/>
    <m/>
    <m/>
    <m/>
    <m/>
    <m/>
    <m/>
    <m/>
    <x v="0"/>
    <x v="0"/>
    <x v="0"/>
    <x v="1"/>
    <x v="0"/>
    <x v="0"/>
    <x v="0"/>
    <x v="0"/>
    <x v="1"/>
    <x v="1"/>
    <s v="Ninguna"/>
    <m/>
    <m/>
    <m/>
    <m/>
    <m/>
    <m/>
    <x v="0"/>
    <m/>
    <m/>
    <x v="1"/>
    <m/>
    <m/>
    <m/>
    <x v="1"/>
    <x v="1"/>
    <x v="0"/>
    <x v="1"/>
    <x v="1"/>
    <x v="1"/>
    <m/>
    <m/>
    <x v="2"/>
    <s v="Poco probable"/>
    <s v="Poco probable"/>
    <s v="Poco probable"/>
    <s v="Poco probable"/>
    <s v="Probable"/>
    <x v="1"/>
    <m/>
    <m/>
    <m/>
    <m/>
    <m/>
    <m/>
    <m/>
    <m/>
    <m/>
    <m/>
    <m/>
    <m/>
    <m/>
    <m/>
    <m/>
    <m/>
    <m/>
    <m/>
    <m/>
    <m/>
    <m/>
    <m/>
    <m/>
    <m/>
    <m/>
    <m/>
    <m/>
    <m/>
    <m/>
    <m/>
    <m/>
    <m/>
    <m/>
    <m/>
    <m/>
    <x v="0"/>
    <m/>
    <m/>
    <m/>
    <m/>
    <m/>
    <m/>
    <m/>
    <m/>
    <m/>
    <x v="1"/>
    <x v="0"/>
    <x v="0"/>
    <x v="0"/>
    <x v="1"/>
    <x v="0"/>
    <x v="0"/>
    <x v="0"/>
    <m/>
    <x v="0"/>
    <s v="CAPACITACION EN VENTAS DE SALON"/>
    <s v="Técnicas de ventas"/>
    <s v="VENDEDORAS DE SALON"/>
    <n v="5223"/>
    <s v="CAPACITACION EN INFORMATICA BASICA"/>
    <s v="Operación básica de computadoras"/>
    <s v="COBRADOR"/>
    <n v="4214"/>
    <m/>
    <m/>
    <m/>
    <m/>
    <m/>
    <m/>
    <m/>
    <m/>
    <m/>
    <m/>
    <m/>
    <m/>
    <m/>
    <m/>
    <m/>
    <m/>
    <s v="Si"/>
    <s v="No"/>
    <m/>
    <m/>
    <m/>
    <m/>
    <x v="1"/>
    <s v="Muy importante"/>
    <s v="Muy importante"/>
    <s v="Muy importante"/>
    <s v="Muy importante"/>
    <s v="Importante"/>
    <s v="Muy importante"/>
    <s v="Muy importante"/>
    <s v="Ninguna"/>
    <m/>
    <x v="2"/>
    <x v="2"/>
    <x v="0"/>
    <x v="0"/>
    <x v="0"/>
    <x v="0"/>
    <x v="1"/>
    <x v="1"/>
    <x v="0"/>
    <x v="1"/>
    <x v="0"/>
    <x v="0"/>
    <m/>
    <s v="Administrador/Contador"/>
    <m/>
    <n v="17"/>
    <n v="22"/>
    <s v="Completo"/>
    <m/>
    <m/>
    <m/>
    <m/>
    <m/>
    <m/>
    <m/>
    <s v="5 a 10 personas ocupadas"/>
    <s v="5 a 10 personas ocupadas"/>
    <x v="2"/>
    <s v="Comercio"/>
    <x v="0"/>
    <x v="0"/>
    <x v="0"/>
    <x v="0"/>
    <x v="1"/>
    <x v="0"/>
    <x v="0"/>
    <x v="0"/>
    <x v="0"/>
    <x v="0"/>
    <x v="1"/>
    <x v="0"/>
    <x v="0"/>
    <x v="0"/>
    <x v="0"/>
    <x v="0"/>
    <x v="0"/>
    <x v="0"/>
    <x v="0"/>
    <x v="1"/>
    <x v="0"/>
    <x v="0"/>
    <x v="1"/>
    <x v="0"/>
    <x v="0"/>
    <x v="0"/>
    <x v="0"/>
    <s v="VENTA"/>
    <s v="OFIMATICA"/>
    <m/>
    <m/>
    <m/>
    <m/>
    <s v="ADMINISTRACIÓN Y GESTIÓN"/>
    <s v="TIC"/>
    <m/>
    <m/>
    <m/>
    <m/>
    <n v="8.2844036697247692"/>
    <x v="1"/>
    <x v="1"/>
    <x v="0"/>
    <x v="0"/>
    <x v="0"/>
    <s v="Total"/>
  </r>
  <r>
    <n v="210687"/>
    <x v="0"/>
    <x v="1"/>
    <s v="Ñemby"/>
    <n v="85210"/>
    <s v="SERVICIOS DE ENSEÑANZA SECUNDARIA"/>
    <s v="Servicio"/>
    <s v="Servicios a los hogares"/>
    <s v="Grandes (con 51 o más personas ocupadas)"/>
    <n v="22072024"/>
    <n v="22"/>
    <s v="Julio"/>
    <s v="Año Resultado Final"/>
    <n v="9"/>
    <n v="54"/>
    <n v="31072024"/>
    <n v="31"/>
    <s v="Julio"/>
    <s v="Año Resultado Final"/>
    <n v="1988"/>
    <n v="35"/>
    <x v="1"/>
    <s v="SERVICIOS DE ENSEÑANZA SECUNDARIA"/>
    <s v="Enseñanza secundaria de formación general"/>
    <s v="Único"/>
    <x v="0"/>
    <m/>
    <m/>
    <n v="78"/>
    <n v="78"/>
    <n v="15"/>
    <n v="63"/>
    <n v="44.673913043478301"/>
    <n v="187.63043478260886"/>
    <n v="0"/>
    <n v="0"/>
    <n v="5.9565217391304399"/>
    <n v="0"/>
    <n v="0"/>
    <n v="0"/>
    <n v="0"/>
    <n v="0"/>
    <n v="208.47826086956539"/>
    <n v="0"/>
    <n v="17.869565217391319"/>
    <n v="0"/>
    <n v="232.30434782608717"/>
    <n v="78"/>
    <n v="0"/>
    <n v="0"/>
    <n v="2"/>
    <n v="0"/>
    <n v="0"/>
    <n v="0"/>
    <n v="0"/>
    <n v="0"/>
    <n v="70"/>
    <n v="0"/>
    <n v="6"/>
    <n v="0"/>
    <n v="78"/>
    <x v="0"/>
    <m/>
    <m/>
    <x v="0"/>
    <s v="Decisión del directorio/propietarios de la empresa"/>
    <m/>
    <x v="0"/>
    <m/>
    <m/>
    <x v="0"/>
    <m/>
    <m/>
    <x v="0"/>
    <m/>
    <m/>
    <x v="1"/>
    <m/>
    <n v="2342"/>
    <s v="DOCENTES NIVEL INICIAL"/>
    <s v="Sí"/>
    <s v="No"/>
    <s v="Sí"/>
    <n v="2330"/>
    <s v="DOCENTE NIVEL SECUNDARIA"/>
    <s v="Sí"/>
    <s v="No"/>
    <s v="No"/>
    <m/>
    <m/>
    <m/>
    <m/>
    <m/>
    <m/>
    <m/>
    <m/>
    <m/>
    <m/>
    <m/>
    <m/>
    <m/>
    <m/>
    <m/>
    <m/>
    <m/>
    <m/>
    <m/>
    <m/>
    <m/>
    <m/>
    <m/>
    <m/>
    <m/>
    <m/>
    <m/>
    <m/>
    <m/>
    <m/>
    <m/>
    <m/>
    <m/>
    <m/>
    <m/>
    <m/>
    <m/>
    <m/>
    <m/>
    <x v="1"/>
    <x v="0"/>
    <x v="0"/>
    <x v="1"/>
    <x v="0"/>
    <x v="0"/>
    <x v="0"/>
    <x v="0"/>
    <x v="0"/>
    <x v="1"/>
    <x v="0"/>
    <x v="0"/>
    <x v="0"/>
    <m/>
    <m/>
    <m/>
    <s v="Redes sociales de la empresa (Facebook, Twitter, Instagram, etc)"/>
    <m/>
    <m/>
    <s v="Recomendaciones de trabajadores de la empresa u otros actores"/>
    <m/>
    <m/>
    <m/>
    <s v="Contactos personales del empleador"/>
    <m/>
    <m/>
    <m/>
    <x v="0"/>
    <x v="0"/>
    <x v="0"/>
    <x v="0"/>
    <x v="0"/>
    <x v="1"/>
    <x v="0"/>
    <x v="0"/>
    <x v="1"/>
    <x v="1"/>
    <s v="Ninguna"/>
    <m/>
    <m/>
    <m/>
    <m/>
    <s v="Nuevas contrataciones"/>
    <m/>
    <x v="1"/>
    <m/>
    <m/>
    <x v="1"/>
    <m/>
    <m/>
    <m/>
    <x v="0"/>
    <x v="0"/>
    <x v="0"/>
    <x v="1"/>
    <x v="1"/>
    <x v="1"/>
    <m/>
    <m/>
    <x v="2"/>
    <s v="Poco probable"/>
    <s v="Poco probable"/>
    <s v="Probable"/>
    <s v="Poco probable"/>
    <s v="Poco probable"/>
    <x v="2"/>
    <m/>
    <m/>
    <m/>
    <m/>
    <m/>
    <m/>
    <m/>
    <m/>
    <m/>
    <m/>
    <m/>
    <m/>
    <m/>
    <m/>
    <m/>
    <m/>
    <m/>
    <m/>
    <m/>
    <m/>
    <m/>
    <m/>
    <m/>
    <m/>
    <m/>
    <m/>
    <m/>
    <m/>
    <m/>
    <m/>
    <m/>
    <m/>
    <m/>
    <m/>
    <m/>
    <x v="1"/>
    <m/>
    <m/>
    <m/>
    <m/>
    <m/>
    <m/>
    <m/>
    <s v="Otro"/>
    <s v="TIENEN SU CAPACITACIÓN DE LA INSTITUCIÓN"/>
    <x v="1"/>
    <x v="1"/>
    <x v="1"/>
    <x v="1"/>
    <x v="0"/>
    <x v="0"/>
    <x v="0"/>
    <x v="0"/>
    <m/>
    <x v="2"/>
    <m/>
    <m/>
    <m/>
    <m/>
    <m/>
    <m/>
    <m/>
    <m/>
    <m/>
    <m/>
    <m/>
    <m/>
    <m/>
    <m/>
    <m/>
    <m/>
    <m/>
    <m/>
    <m/>
    <m/>
    <m/>
    <m/>
    <m/>
    <m/>
    <m/>
    <m/>
    <m/>
    <m/>
    <m/>
    <m/>
    <x v="2"/>
    <s v="Importante"/>
    <s v="Importante"/>
    <s v="Importante"/>
    <s v="Importante"/>
    <s v="Importante"/>
    <s v="Importante"/>
    <s v="Importante"/>
    <s v="Ninguna"/>
    <m/>
    <x v="2"/>
    <x v="2"/>
    <x v="0"/>
    <x v="0"/>
    <x v="0"/>
    <x v="2"/>
    <x v="1"/>
    <x v="1"/>
    <x v="0"/>
    <x v="1"/>
    <x v="0"/>
    <x v="0"/>
    <m/>
    <s v="Jefe / Encargado (no propietario)"/>
    <m/>
    <n v="9"/>
    <n v="27"/>
    <s v="Completo"/>
    <m/>
    <m/>
    <m/>
    <m/>
    <m/>
    <m/>
    <m/>
    <s v="51 y más personas ocupadas"/>
    <s v="51 y más personas ocupadas"/>
    <x v="0"/>
    <s v="Servicios a los hogares"/>
    <x v="0"/>
    <x v="1"/>
    <x v="0"/>
    <x v="0"/>
    <x v="0"/>
    <x v="0"/>
    <x v="0"/>
    <x v="0"/>
    <x v="0"/>
    <x v="0"/>
    <x v="1"/>
    <x v="0"/>
    <x v="0"/>
    <x v="0"/>
    <x v="0"/>
    <x v="0"/>
    <x v="0"/>
    <x v="0"/>
    <x v="0"/>
    <x v="1"/>
    <x v="0"/>
    <x v="1"/>
    <x v="0"/>
    <x v="0"/>
    <x v="0"/>
    <x v="0"/>
    <x v="0"/>
    <m/>
    <m/>
    <m/>
    <m/>
    <m/>
    <m/>
    <m/>
    <m/>
    <m/>
    <m/>
    <m/>
    <m/>
    <n v="2.97826086956522"/>
    <x v="1"/>
    <x v="1"/>
    <x v="0"/>
    <x v="1"/>
    <x v="2"/>
    <s v="Total"/>
  </r>
  <r>
    <n v="210748"/>
    <x v="0"/>
    <x v="1"/>
    <s v="Ñemby"/>
    <n v="60100"/>
    <s v="ACTIVIDADES DE RADIO DIFUSORA"/>
    <s v="Servicio"/>
    <s v="Telecomunicaciones"/>
    <s v="Pequeñas (11 a 30 personas ocupadas)"/>
    <n v="18062024"/>
    <n v="18"/>
    <s v="Junio"/>
    <s v="Año Resultado Final"/>
    <n v="14"/>
    <n v="12"/>
    <n v="24072024"/>
    <n v="24"/>
    <s v="Julio"/>
    <s v="Año Resultado Final"/>
    <n v="1994"/>
    <n v="29"/>
    <x v="2"/>
    <s v="RADIO CRISTIANA"/>
    <s v="Actividades programación y difusión de radio"/>
    <s v="Único"/>
    <x v="0"/>
    <m/>
    <m/>
    <n v="9"/>
    <n v="9"/>
    <n v="5"/>
    <n v="4"/>
    <n v="16.972972972972951"/>
    <n v="13.57837837837836"/>
    <n v="0"/>
    <n v="0"/>
    <n v="0"/>
    <n v="0"/>
    <n v="27.156756756756721"/>
    <n v="0"/>
    <n v="3.3945945945945901"/>
    <n v="0"/>
    <n v="0"/>
    <n v="0"/>
    <n v="0"/>
    <n v="0"/>
    <n v="30.551351351351311"/>
    <n v="9"/>
    <n v="0"/>
    <n v="0"/>
    <n v="0"/>
    <n v="0"/>
    <n v="8"/>
    <n v="0"/>
    <n v="1"/>
    <n v="0"/>
    <n v="0"/>
    <n v="0"/>
    <n v="0"/>
    <n v="0"/>
    <n v="9"/>
    <x v="0"/>
    <m/>
    <m/>
    <x v="0"/>
    <s v="Decisión del directorio/propietarios de la empresa"/>
    <m/>
    <x v="1"/>
    <s v="Decisión del directorio/propietarios de la empresa"/>
    <m/>
    <x v="1"/>
    <s v="Decisión del directorio/propietarios de la empresa"/>
    <m/>
    <x v="0"/>
    <m/>
    <m/>
    <x v="1"/>
    <m/>
    <n v="3339"/>
    <s v="COMMUNITY  MANAGER"/>
    <s v="Sí"/>
    <s v="Sí"/>
    <s v="No"/>
    <m/>
    <m/>
    <m/>
    <m/>
    <m/>
    <m/>
    <m/>
    <m/>
    <m/>
    <m/>
    <s v="Candidatos sin habilidades blandas o socioemocionales (proactividad, actitud de aprendizaje, compromiso, entre otros)"/>
    <m/>
    <m/>
    <m/>
    <m/>
    <m/>
    <m/>
    <m/>
    <m/>
    <m/>
    <m/>
    <m/>
    <m/>
    <m/>
    <m/>
    <m/>
    <m/>
    <m/>
    <m/>
    <m/>
    <m/>
    <m/>
    <m/>
    <m/>
    <m/>
    <m/>
    <m/>
    <m/>
    <m/>
    <m/>
    <s v="Aumentar los esfuerzos en el reclutamiento (más divulgación de la vacante, más bolsas de empleo)"/>
    <m/>
    <m/>
    <m/>
    <x v="1"/>
    <x v="0"/>
    <x v="0"/>
    <x v="0"/>
    <x v="1"/>
    <x v="0"/>
    <x v="0"/>
    <x v="1"/>
    <x v="0"/>
    <x v="0"/>
    <x v="0"/>
    <x v="1"/>
    <x v="0"/>
    <m/>
    <m/>
    <m/>
    <s v="Redes sociales de la empresa (Facebook, Twitter, Instagram, etc)"/>
    <m/>
    <m/>
    <m/>
    <m/>
    <m/>
    <s v="Avisos en las inmediaciones de la empresa"/>
    <s v="Contactos personales del empleador"/>
    <m/>
    <m/>
    <m/>
    <x v="0"/>
    <x v="0"/>
    <x v="0"/>
    <x v="2"/>
    <x v="0"/>
    <x v="1"/>
    <x v="2"/>
    <x v="0"/>
    <x v="1"/>
    <x v="1"/>
    <s v="Ninguna"/>
    <m/>
    <m/>
    <m/>
    <m/>
    <m/>
    <m/>
    <x v="1"/>
    <s v="Transformación de competencia"/>
    <m/>
    <x v="1"/>
    <m/>
    <m/>
    <m/>
    <x v="1"/>
    <x v="1"/>
    <x v="1"/>
    <x v="1"/>
    <x v="1"/>
    <x v="0"/>
    <m/>
    <m/>
    <x v="2"/>
    <s v="Poco probable"/>
    <s v="Poco probable"/>
    <s v="Poco probable"/>
    <s v="Poco probable"/>
    <s v="Probable"/>
    <x v="2"/>
    <m/>
    <m/>
    <m/>
    <m/>
    <m/>
    <m/>
    <m/>
    <m/>
    <m/>
    <m/>
    <m/>
    <m/>
    <m/>
    <m/>
    <m/>
    <m/>
    <m/>
    <m/>
    <m/>
    <m/>
    <m/>
    <m/>
    <m/>
    <m/>
    <m/>
    <m/>
    <m/>
    <m/>
    <m/>
    <m/>
    <m/>
    <m/>
    <m/>
    <m/>
    <m/>
    <x v="1"/>
    <m/>
    <m/>
    <m/>
    <m/>
    <m/>
    <s v="La capacitación no es una prioridad para la empresa"/>
    <m/>
    <m/>
    <s v="DEPENDEN DE RECURSOS HUMANOS DE OTRA EMPRESA."/>
    <x v="1"/>
    <x v="1"/>
    <x v="1"/>
    <x v="1"/>
    <x v="0"/>
    <x v="0"/>
    <x v="0"/>
    <x v="0"/>
    <m/>
    <x v="2"/>
    <m/>
    <m/>
    <m/>
    <m/>
    <m/>
    <m/>
    <m/>
    <m/>
    <m/>
    <m/>
    <m/>
    <m/>
    <m/>
    <m/>
    <m/>
    <m/>
    <m/>
    <m/>
    <m/>
    <m/>
    <m/>
    <m/>
    <m/>
    <m/>
    <m/>
    <m/>
    <m/>
    <m/>
    <m/>
    <m/>
    <x v="2"/>
    <s v="Importante"/>
    <s v="Importante"/>
    <s v="Importante"/>
    <s v="Importante"/>
    <s v="Importante"/>
    <s v="Importante"/>
    <s v="Importante"/>
    <s v="Ninguna"/>
    <m/>
    <x v="2"/>
    <x v="2"/>
    <x v="0"/>
    <x v="0"/>
    <x v="0"/>
    <x v="0"/>
    <x v="1"/>
    <x v="1"/>
    <x v="1"/>
    <x v="1"/>
    <x v="1"/>
    <x v="0"/>
    <m/>
    <s v="Gerente / Directivo"/>
    <m/>
    <n v="7"/>
    <n v="58"/>
    <s v="Completo"/>
    <m/>
    <m/>
    <m/>
    <m/>
    <m/>
    <m/>
    <m/>
    <s v="5 a 10 personas ocupadas"/>
    <s v="5 a 10 personas ocupadas"/>
    <x v="0"/>
    <s v="Telecomunicaciones"/>
    <x v="0"/>
    <x v="0"/>
    <x v="1"/>
    <x v="0"/>
    <x v="0"/>
    <x v="0"/>
    <x v="0"/>
    <x v="0"/>
    <x v="0"/>
    <x v="0"/>
    <x v="1"/>
    <x v="0"/>
    <x v="0"/>
    <x v="0"/>
    <x v="0"/>
    <x v="0"/>
    <x v="0"/>
    <x v="0"/>
    <x v="0"/>
    <x v="1"/>
    <x v="0"/>
    <x v="1"/>
    <x v="0"/>
    <x v="0"/>
    <x v="0"/>
    <x v="0"/>
    <x v="0"/>
    <m/>
    <m/>
    <m/>
    <m/>
    <m/>
    <m/>
    <m/>
    <m/>
    <m/>
    <m/>
    <m/>
    <m/>
    <n v="3.3945945945945901"/>
    <x v="1"/>
    <x v="2"/>
    <x v="0"/>
    <x v="1"/>
    <x v="2"/>
    <s v="Total"/>
  </r>
  <r>
    <n v="210859"/>
    <x v="0"/>
    <x v="1"/>
    <s v="Ñemby"/>
    <n v="25920"/>
    <s v="SERVICIOS DE TORNERIA PARA CAMIONES"/>
    <s v="Industria"/>
    <s v="Manufactura"/>
    <s v="Micro (5 a 10 personas ocupadas)"/>
    <n v="28062024"/>
    <n v="28"/>
    <s v="Junio"/>
    <s v="Año Resultado Final"/>
    <n v="10"/>
    <n v="56"/>
    <n v="19072024"/>
    <n v="19"/>
    <s v="Julio"/>
    <s v="Año Resultado Final"/>
    <n v="2014"/>
    <n v="9"/>
    <x v="3"/>
    <s v="SERVICIOS DE REPARACIÓN DE CAMIONES PESADOS (TORNERIA)"/>
    <s v="Mecanizado; tratamiento y revestimiento de metales"/>
    <s v="Único"/>
    <x v="0"/>
    <m/>
    <m/>
    <n v="7"/>
    <n v="7"/>
    <n v="7"/>
    <n v="0"/>
    <n v="33.555555555555529"/>
    <n v="0"/>
    <n v="0"/>
    <n v="0"/>
    <n v="0"/>
    <n v="0"/>
    <n v="33.555555555555529"/>
    <n v="0"/>
    <n v="0"/>
    <n v="0"/>
    <n v="0"/>
    <n v="0"/>
    <n v="0"/>
    <n v="0"/>
    <n v="33.555555555555529"/>
    <n v="7"/>
    <n v="0"/>
    <n v="0"/>
    <n v="0"/>
    <n v="0"/>
    <n v="7"/>
    <n v="0"/>
    <n v="0"/>
    <n v="0"/>
    <n v="0"/>
    <n v="0"/>
    <n v="0"/>
    <n v="0"/>
    <n v="7"/>
    <x v="1"/>
    <s v="Decisión del directorio/propietarios de la empresa"/>
    <m/>
    <x v="0"/>
    <s v="Decisión del directorio/propietarios de la empresa"/>
    <m/>
    <x v="0"/>
    <m/>
    <m/>
    <x v="0"/>
    <m/>
    <m/>
    <x v="0"/>
    <m/>
    <m/>
    <x v="0"/>
    <m/>
    <m/>
    <m/>
    <m/>
    <m/>
    <m/>
    <m/>
    <m/>
    <m/>
    <m/>
    <m/>
    <m/>
    <m/>
    <m/>
    <m/>
    <m/>
    <m/>
    <m/>
    <m/>
    <m/>
    <m/>
    <m/>
    <m/>
    <m/>
    <m/>
    <m/>
    <m/>
    <m/>
    <m/>
    <m/>
    <m/>
    <m/>
    <m/>
    <m/>
    <m/>
    <m/>
    <m/>
    <m/>
    <m/>
    <m/>
    <m/>
    <m/>
    <m/>
    <m/>
    <m/>
    <m/>
    <m/>
    <m/>
    <m/>
    <m/>
    <x v="0"/>
    <x v="1"/>
    <x v="0"/>
    <x v="1"/>
    <x v="0"/>
    <x v="0"/>
    <x v="0"/>
    <x v="0"/>
    <x v="0"/>
    <x v="0"/>
    <x v="1"/>
    <x v="1"/>
    <x v="0"/>
    <m/>
    <m/>
    <m/>
    <m/>
    <m/>
    <m/>
    <s v="Recomendaciones de trabajadores de la empresa u otros actores"/>
    <m/>
    <m/>
    <m/>
    <m/>
    <m/>
    <m/>
    <m/>
    <x v="0"/>
    <x v="0"/>
    <x v="2"/>
    <x v="2"/>
    <x v="2"/>
    <x v="2"/>
    <x v="1"/>
    <x v="0"/>
    <x v="1"/>
    <x v="1"/>
    <s v="Ninguna"/>
    <m/>
    <m/>
    <m/>
    <m/>
    <m/>
    <m/>
    <x v="1"/>
    <m/>
    <m/>
    <x v="1"/>
    <m/>
    <m/>
    <m/>
    <x v="1"/>
    <x v="1"/>
    <x v="1"/>
    <x v="1"/>
    <x v="1"/>
    <x v="1"/>
    <m/>
    <m/>
    <x v="1"/>
    <s v="Poco probable"/>
    <s v="Poco probable"/>
    <s v="Poco probable"/>
    <s v="Poco probable"/>
    <s v="Probable"/>
    <x v="1"/>
    <m/>
    <m/>
    <m/>
    <m/>
    <m/>
    <m/>
    <m/>
    <m/>
    <m/>
    <m/>
    <m/>
    <m/>
    <m/>
    <m/>
    <m/>
    <m/>
    <m/>
    <m/>
    <m/>
    <m/>
    <m/>
    <m/>
    <m/>
    <m/>
    <m/>
    <m/>
    <m/>
    <m/>
    <m/>
    <m/>
    <m/>
    <m/>
    <m/>
    <m/>
    <m/>
    <x v="1"/>
    <m/>
    <m/>
    <m/>
    <m/>
    <m/>
    <m/>
    <s v="Muchos trabajadores son temporales y puede que no permanezcan en nuestra empresa"/>
    <m/>
    <m/>
    <x v="1"/>
    <x v="1"/>
    <x v="1"/>
    <x v="1"/>
    <x v="0"/>
    <x v="0"/>
    <x v="0"/>
    <x v="0"/>
    <m/>
    <x v="2"/>
    <m/>
    <m/>
    <m/>
    <m/>
    <m/>
    <m/>
    <m/>
    <m/>
    <m/>
    <m/>
    <m/>
    <m/>
    <m/>
    <m/>
    <m/>
    <m/>
    <m/>
    <m/>
    <m/>
    <m/>
    <m/>
    <m/>
    <m/>
    <m/>
    <m/>
    <m/>
    <m/>
    <m/>
    <m/>
    <m/>
    <x v="2"/>
    <s v="Poco importante"/>
    <s v="Poco importante"/>
    <s v="Importante"/>
    <s v="Importante"/>
    <s v="Importante"/>
    <s v="Importante"/>
    <s v="Importante"/>
    <s v="Ninguna"/>
    <m/>
    <x v="2"/>
    <x v="2"/>
    <x v="0"/>
    <x v="0"/>
    <x v="2"/>
    <x v="2"/>
    <x v="1"/>
    <x v="1"/>
    <x v="1"/>
    <x v="1"/>
    <x v="1"/>
    <x v="0"/>
    <m/>
    <s v="Dueño o propietario"/>
    <m/>
    <n v="7"/>
    <n v="46"/>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211082"/>
    <x v="0"/>
    <x v="1"/>
    <s v="Ñemby"/>
    <n v="85420"/>
    <s v="ACTIVIDADES DE ACADEMIA DE DANZA"/>
    <s v="Servicio"/>
    <s v="Servicios a los hogares"/>
    <s v="Pequeñas (11 a 30 personas ocupadas)"/>
    <n v="22072024"/>
    <n v="22"/>
    <s v="Julio"/>
    <s v="Año Resultado Final"/>
    <n v="16"/>
    <n v="22"/>
    <n v="31072024"/>
    <n v="31"/>
    <s v="Julio"/>
    <s v="Año Resultado Final"/>
    <n v="2002"/>
    <n v="21"/>
    <x v="2"/>
    <s v="ACTIVIDADES DE ACADEMIA DE DANZAS"/>
    <s v="Educación cultural"/>
    <s v="Único"/>
    <x v="0"/>
    <m/>
    <m/>
    <n v="18"/>
    <n v="18"/>
    <n v="5"/>
    <n v="13"/>
    <n v="24.153225806451601"/>
    <n v="62.798387096774164"/>
    <n v="0"/>
    <n v="0"/>
    <n v="0"/>
    <n v="0"/>
    <n v="0"/>
    <n v="0"/>
    <n v="57.967741935483843"/>
    <n v="0"/>
    <n v="19.322580645161281"/>
    <n v="9.6612903225806406"/>
    <n v="0"/>
    <n v="0"/>
    <n v="86.951612903225765"/>
    <n v="18"/>
    <n v="0"/>
    <n v="0"/>
    <n v="0"/>
    <n v="0"/>
    <n v="0"/>
    <n v="0"/>
    <n v="12"/>
    <n v="0"/>
    <n v="4"/>
    <n v="2"/>
    <n v="0"/>
    <n v="0"/>
    <n v="18"/>
    <x v="0"/>
    <m/>
    <m/>
    <x v="0"/>
    <s v="Decisión del directorio/propietarios de la empresa"/>
    <m/>
    <x v="1"/>
    <s v="Decisión del directorio/propietarios de la empresa"/>
    <m/>
    <x v="0"/>
    <m/>
    <m/>
    <x v="0"/>
    <m/>
    <m/>
    <x v="0"/>
    <m/>
    <m/>
    <m/>
    <m/>
    <m/>
    <m/>
    <m/>
    <m/>
    <m/>
    <m/>
    <m/>
    <m/>
    <m/>
    <m/>
    <m/>
    <m/>
    <m/>
    <m/>
    <m/>
    <m/>
    <m/>
    <m/>
    <m/>
    <m/>
    <m/>
    <m/>
    <m/>
    <m/>
    <m/>
    <m/>
    <m/>
    <m/>
    <m/>
    <m/>
    <m/>
    <m/>
    <m/>
    <m/>
    <m/>
    <m/>
    <m/>
    <m/>
    <m/>
    <m/>
    <m/>
    <m/>
    <m/>
    <m/>
    <m/>
    <m/>
    <x v="0"/>
    <x v="0"/>
    <x v="0"/>
    <x v="1"/>
    <x v="0"/>
    <x v="0"/>
    <x v="0"/>
    <x v="0"/>
    <x v="0"/>
    <x v="0"/>
    <x v="0"/>
    <x v="0"/>
    <x v="0"/>
    <m/>
    <m/>
    <m/>
    <m/>
    <m/>
    <m/>
    <s v="Recomendaciones de trabajadores de la empresa u otros actores"/>
    <m/>
    <m/>
    <m/>
    <m/>
    <m/>
    <m/>
    <m/>
    <x v="0"/>
    <x v="0"/>
    <x v="0"/>
    <x v="0"/>
    <x v="0"/>
    <x v="2"/>
    <x v="0"/>
    <x v="0"/>
    <x v="1"/>
    <x v="1"/>
    <s v="Ninguna"/>
    <m/>
    <m/>
    <m/>
    <m/>
    <s v="Nuevas contrataciones"/>
    <m/>
    <x v="1"/>
    <m/>
    <m/>
    <x v="1"/>
    <m/>
    <m/>
    <m/>
    <x v="1"/>
    <x v="0"/>
    <x v="1"/>
    <x v="0"/>
    <x v="1"/>
    <x v="1"/>
    <m/>
    <m/>
    <x v="2"/>
    <s v="Muy probable"/>
    <s v="Poco probable"/>
    <s v="Poco probable"/>
    <s v="Poco probable"/>
    <s v="Poco probable"/>
    <x v="0"/>
    <s v="profesor de danza"/>
    <n v="3435"/>
    <n v="8"/>
    <n v="0"/>
    <n v="0"/>
    <n v="0"/>
    <n v="0"/>
    <s v="recepción"/>
    <n v="4226"/>
    <n v="1"/>
    <n v="0"/>
    <n v="0"/>
    <n v="0"/>
    <n v="0"/>
    <s v="cantinera"/>
    <n v="5246"/>
    <n v="1"/>
    <n v="0"/>
    <n v="0"/>
    <n v="0"/>
    <n v="0"/>
    <s v="limpiadora"/>
    <n v="9112"/>
    <n v="1"/>
    <n v="0"/>
    <n v="0"/>
    <n v="0"/>
    <n v="0"/>
    <m/>
    <m/>
    <m/>
    <m/>
    <m/>
    <m/>
    <m/>
    <x v="1"/>
    <m/>
    <m/>
    <m/>
    <m/>
    <m/>
    <m/>
    <m/>
    <s v="Otro"/>
    <s v="CADA PROFE SE ENCARGA DE SU CAPACITACIONES"/>
    <x v="1"/>
    <x v="1"/>
    <x v="1"/>
    <x v="1"/>
    <x v="0"/>
    <x v="0"/>
    <x v="0"/>
    <x v="0"/>
    <m/>
    <x v="2"/>
    <m/>
    <m/>
    <m/>
    <m/>
    <m/>
    <m/>
    <m/>
    <m/>
    <m/>
    <m/>
    <m/>
    <m/>
    <m/>
    <m/>
    <m/>
    <m/>
    <m/>
    <m/>
    <m/>
    <m/>
    <m/>
    <m/>
    <m/>
    <m/>
    <m/>
    <m/>
    <m/>
    <m/>
    <m/>
    <m/>
    <x v="2"/>
    <s v="Importante"/>
    <s v="Poco importante"/>
    <s v="Importante"/>
    <s v="Importante"/>
    <s v="Importante"/>
    <s v="Importante"/>
    <s v="Importante"/>
    <s v="Ninguna"/>
    <m/>
    <x v="2"/>
    <x v="2"/>
    <x v="0"/>
    <x v="0"/>
    <x v="0"/>
    <x v="2"/>
    <x v="1"/>
    <x v="1"/>
    <x v="0"/>
    <x v="0"/>
    <x v="0"/>
    <x v="0"/>
    <m/>
    <s v="Administrador/Contador"/>
    <m/>
    <n v="9"/>
    <n v="29"/>
    <s v="Completo"/>
    <m/>
    <m/>
    <m/>
    <m/>
    <m/>
    <m/>
    <m/>
    <s v="11 a 30 personas ocupadas"/>
    <s v="11 a 30 personas ocupadas"/>
    <x v="0"/>
    <s v="Servicios a los hogares"/>
    <x v="0"/>
    <x v="0"/>
    <x v="0"/>
    <x v="0"/>
    <x v="0"/>
    <x v="0"/>
    <x v="0"/>
    <x v="0"/>
    <x v="0"/>
    <x v="0"/>
    <x v="1"/>
    <x v="1"/>
    <x v="1"/>
    <x v="1"/>
    <x v="0"/>
    <x v="0"/>
    <x v="0"/>
    <x v="1"/>
    <x v="0"/>
    <x v="1"/>
    <x v="0"/>
    <x v="1"/>
    <x v="0"/>
    <x v="0"/>
    <x v="0"/>
    <x v="0"/>
    <x v="0"/>
    <m/>
    <m/>
    <m/>
    <m/>
    <m/>
    <m/>
    <m/>
    <m/>
    <m/>
    <m/>
    <m/>
    <m/>
    <n v="4.8306451612903203"/>
    <x v="0"/>
    <x v="0"/>
    <x v="0"/>
    <x v="1"/>
    <x v="2"/>
    <s v="Total"/>
  </r>
  <r>
    <n v="211111"/>
    <x v="0"/>
    <x v="1"/>
    <s v="Ñemby"/>
    <n v="47411"/>
    <s v="VENTA AL POR MENOR DE ARTICULOS ELECTRONICOS"/>
    <s v="Comercio"/>
    <s v="Comercio"/>
    <s v="Micro (5 a 10 personas ocupadas)"/>
    <n v="18062024"/>
    <n v="18"/>
    <s v="Junio"/>
    <s v="Año Resultado Final"/>
    <n v="15"/>
    <n v="0"/>
    <n v="31072024"/>
    <n v="31"/>
    <s v="Julio"/>
    <s v="Año Resultado Final"/>
    <n v="2000"/>
    <n v="23"/>
    <x v="2"/>
    <s v="COMERCIO DE CELULARES AL POR MENOR"/>
    <s v="Comercio al por menor de equipos de telecomunicaciones"/>
    <s v="Único"/>
    <x v="0"/>
    <m/>
    <m/>
    <n v="5"/>
    <n v="5"/>
    <n v="2"/>
    <n v="3"/>
    <n v="16.568807339449538"/>
    <n v="24.853211009174309"/>
    <n v="0"/>
    <n v="0"/>
    <n v="0"/>
    <n v="0"/>
    <n v="24.853211009174309"/>
    <n v="0"/>
    <n v="0"/>
    <n v="0"/>
    <n v="0"/>
    <n v="16.568807339449538"/>
    <n v="0"/>
    <n v="0"/>
    <n v="41.422018348623844"/>
    <n v="5"/>
    <n v="0"/>
    <n v="0"/>
    <n v="0"/>
    <n v="0"/>
    <n v="3"/>
    <n v="0"/>
    <n v="0"/>
    <n v="0"/>
    <n v="0"/>
    <n v="2"/>
    <n v="0"/>
    <n v="0"/>
    <n v="5"/>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1"/>
    <x v="1"/>
    <x v="1"/>
    <x v="0"/>
    <x v="0"/>
    <x v="0"/>
    <x v="1"/>
    <x v="1"/>
    <x v="0"/>
    <m/>
    <m/>
    <m/>
    <m/>
    <m/>
    <m/>
    <s v="Recomendaciones de trabajadores de la empresa u otros actores"/>
    <m/>
    <m/>
    <m/>
    <s v="Contactos personales del empleador"/>
    <m/>
    <m/>
    <m/>
    <x v="0"/>
    <x v="0"/>
    <x v="1"/>
    <x v="1"/>
    <x v="0"/>
    <x v="0"/>
    <x v="0"/>
    <x v="1"/>
    <x v="1"/>
    <x v="0"/>
    <s v="Ninguna"/>
    <m/>
    <m/>
    <m/>
    <s v="Transformación de competencia"/>
    <m/>
    <m/>
    <x v="0"/>
    <m/>
    <s v="Transformación de competencia"/>
    <x v="1"/>
    <s v="Transformación de competencia"/>
    <m/>
    <m/>
    <x v="0"/>
    <x v="1"/>
    <x v="0"/>
    <x v="0"/>
    <x v="0"/>
    <x v="1"/>
    <m/>
    <m/>
    <x v="0"/>
    <s v="Poco probable"/>
    <s v="Poco probable"/>
    <s v="Poco probable"/>
    <s v="Probable"/>
    <s v="Probable"/>
    <x v="2"/>
    <m/>
    <m/>
    <m/>
    <m/>
    <m/>
    <m/>
    <m/>
    <m/>
    <m/>
    <m/>
    <m/>
    <m/>
    <m/>
    <m/>
    <m/>
    <m/>
    <m/>
    <m/>
    <m/>
    <m/>
    <m/>
    <m/>
    <m/>
    <m/>
    <m/>
    <m/>
    <m/>
    <m/>
    <m/>
    <m/>
    <m/>
    <m/>
    <m/>
    <m/>
    <m/>
    <x v="0"/>
    <m/>
    <m/>
    <m/>
    <m/>
    <m/>
    <m/>
    <m/>
    <m/>
    <m/>
    <x v="0"/>
    <x v="0"/>
    <x v="1"/>
    <x v="0"/>
    <x v="0"/>
    <x v="1"/>
    <x v="0"/>
    <x v="0"/>
    <m/>
    <x v="0"/>
    <s v="TECNICO EN MANEJOS DE PROGRAMACION DE FACTURACION"/>
    <s v="Facturación electrónica"/>
    <s v="VENDEDOR"/>
    <n v="5223"/>
    <m/>
    <m/>
    <m/>
    <m/>
    <m/>
    <m/>
    <m/>
    <m/>
    <m/>
    <m/>
    <m/>
    <m/>
    <m/>
    <m/>
    <m/>
    <m/>
    <m/>
    <m/>
    <m/>
    <m/>
    <s v="No"/>
    <m/>
    <m/>
    <m/>
    <m/>
    <m/>
    <x v="0"/>
    <s v="Muy importante"/>
    <s v="Importante"/>
    <s v="Importante"/>
    <s v="Importante"/>
    <s v="Importante"/>
    <s v="Importante"/>
    <s v="Importante"/>
    <s v="Ninguna"/>
    <m/>
    <x v="2"/>
    <x v="1"/>
    <x v="1"/>
    <x v="0"/>
    <x v="2"/>
    <x v="0"/>
    <x v="1"/>
    <x v="1"/>
    <x v="0"/>
    <x v="1"/>
    <x v="0"/>
    <x v="0"/>
    <m/>
    <s v="Dueño o propietario"/>
    <m/>
    <n v="15"/>
    <n v="7"/>
    <s v="Completo"/>
    <m/>
    <m/>
    <m/>
    <m/>
    <m/>
    <m/>
    <m/>
    <s v="5 a 10 personas ocupadas"/>
    <s v="5 a 10 personas ocupadas"/>
    <x v="2"/>
    <s v="Comercio"/>
    <x v="0"/>
    <x v="0"/>
    <x v="0"/>
    <x v="0"/>
    <x v="0"/>
    <x v="0"/>
    <x v="0"/>
    <x v="0"/>
    <x v="0"/>
    <x v="0"/>
    <x v="1"/>
    <x v="0"/>
    <x v="0"/>
    <x v="0"/>
    <x v="0"/>
    <x v="0"/>
    <x v="0"/>
    <x v="0"/>
    <x v="0"/>
    <x v="1"/>
    <x v="0"/>
    <x v="1"/>
    <x v="1"/>
    <x v="0"/>
    <x v="0"/>
    <x v="0"/>
    <x v="0"/>
    <s v="USO DE SISTEMAS Y SOFTWARE ESPECIALIZADOS"/>
    <m/>
    <m/>
    <m/>
    <m/>
    <m/>
    <s v="TIC"/>
    <m/>
    <m/>
    <m/>
    <m/>
    <m/>
    <n v="8.2844036697247692"/>
    <x v="0"/>
    <x v="0"/>
    <x v="0"/>
    <x v="0"/>
    <x v="0"/>
    <s v="Total"/>
  </r>
  <r>
    <n v="211653"/>
    <x v="0"/>
    <x v="1"/>
    <s v="Ñemby"/>
    <n v="36000"/>
    <s v="ACTIVIDADES DE SUMINISTRO DE AGUA POTABLE"/>
    <s v="Servicio"/>
    <s v="Suministro de agua"/>
    <s v="Pequeñas (11 a 30 personas ocupadas)"/>
    <n v="18062024"/>
    <n v="18"/>
    <s v="Junio"/>
    <s v="Año Resultado Final"/>
    <n v="15"/>
    <n v="50"/>
    <n v="19062024"/>
    <n v="19"/>
    <s v="Junio"/>
    <s v="Año Resultado Final"/>
    <n v="1999"/>
    <n v="24"/>
    <x v="2"/>
    <s v="ACTIVIDAD DE SUMINISTRO DE AGUA POTABLE"/>
    <s v="Captación, tratamiento y suministro de agua"/>
    <s v="Único"/>
    <x v="0"/>
    <m/>
    <m/>
    <n v="16"/>
    <n v="16"/>
    <n v="10"/>
    <n v="6"/>
    <n v="48.306451612903203"/>
    <n v="28.983870967741922"/>
    <n v="0"/>
    <n v="0"/>
    <n v="0"/>
    <n v="0"/>
    <n v="43.475806451612883"/>
    <n v="14.491935483870961"/>
    <n v="0"/>
    <n v="0"/>
    <n v="4.8306451612903203"/>
    <n v="9.6612903225806406"/>
    <n v="0"/>
    <n v="4.8306451612903203"/>
    <n v="77.290322580645125"/>
    <n v="16"/>
    <n v="0"/>
    <n v="0"/>
    <n v="0"/>
    <n v="0"/>
    <n v="9"/>
    <n v="3"/>
    <n v="0"/>
    <n v="0"/>
    <n v="1"/>
    <n v="2"/>
    <n v="0"/>
    <n v="1"/>
    <n v="16"/>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1"/>
    <x v="0"/>
    <x v="0"/>
    <x v="0"/>
    <x v="0"/>
    <m/>
    <m/>
    <m/>
    <m/>
    <m/>
    <m/>
    <s v="Recomendaciones de trabajadores de la empresa u otros actores"/>
    <m/>
    <m/>
    <m/>
    <m/>
    <m/>
    <m/>
    <m/>
    <x v="0"/>
    <x v="0"/>
    <x v="0"/>
    <x v="1"/>
    <x v="2"/>
    <x v="2"/>
    <x v="2"/>
    <x v="0"/>
    <x v="1"/>
    <x v="1"/>
    <s v="Ninguna"/>
    <m/>
    <m/>
    <m/>
    <m/>
    <m/>
    <m/>
    <x v="1"/>
    <s v="Ambos"/>
    <m/>
    <x v="1"/>
    <m/>
    <m/>
    <m/>
    <x v="0"/>
    <x v="1"/>
    <x v="1"/>
    <x v="0"/>
    <x v="1"/>
    <x v="1"/>
    <m/>
    <m/>
    <x v="2"/>
    <s v="Probable"/>
    <s v="Poco probable"/>
    <s v="Poco probable"/>
    <s v="Probable"/>
    <s v="Probable"/>
    <x v="1"/>
    <m/>
    <m/>
    <m/>
    <m/>
    <m/>
    <m/>
    <m/>
    <m/>
    <m/>
    <m/>
    <m/>
    <m/>
    <m/>
    <m/>
    <m/>
    <m/>
    <m/>
    <m/>
    <m/>
    <m/>
    <m/>
    <m/>
    <m/>
    <m/>
    <m/>
    <m/>
    <m/>
    <m/>
    <m/>
    <m/>
    <m/>
    <m/>
    <m/>
    <m/>
    <m/>
    <x v="0"/>
    <m/>
    <m/>
    <m/>
    <m/>
    <m/>
    <m/>
    <m/>
    <m/>
    <m/>
    <x v="0"/>
    <x v="0"/>
    <x v="0"/>
    <x v="0"/>
    <x v="0"/>
    <x v="1"/>
    <x v="0"/>
    <x v="0"/>
    <m/>
    <x v="0"/>
    <s v="OFIMÁTICA"/>
    <s v="Operación básica de computadoras"/>
    <s v="COBRADOR"/>
    <n v="4214"/>
    <s v="CAPACITACION EN PLOMERIA"/>
    <s v="Fontanería"/>
    <s v="PLOMERO"/>
    <n v="7126"/>
    <m/>
    <m/>
    <m/>
    <m/>
    <m/>
    <m/>
    <m/>
    <m/>
    <m/>
    <m/>
    <m/>
    <m/>
    <m/>
    <m/>
    <m/>
    <m/>
    <s v="Si"/>
    <s v="No"/>
    <m/>
    <m/>
    <m/>
    <m/>
    <x v="0"/>
    <s v="Muy importante"/>
    <s v="Importante"/>
    <s v="Importante"/>
    <s v="Importante"/>
    <s v="Importante"/>
    <s v="Importante"/>
    <s v="Importante"/>
    <s v="Ninguna"/>
    <m/>
    <x v="0"/>
    <x v="1"/>
    <x v="0"/>
    <x v="0"/>
    <x v="2"/>
    <x v="0"/>
    <x v="1"/>
    <x v="1"/>
    <x v="0"/>
    <x v="0"/>
    <x v="0"/>
    <x v="0"/>
    <m/>
    <s v="Jefe / Encargado (no propietario)"/>
    <m/>
    <n v="13"/>
    <n v="10"/>
    <s v="Completo"/>
    <m/>
    <m/>
    <m/>
    <m/>
    <m/>
    <m/>
    <m/>
    <s v="11 a 30 personas ocupadas"/>
    <s v="11 a 30 personas ocupadas"/>
    <x v="0"/>
    <s v="Suministro de agua"/>
    <x v="0"/>
    <x v="0"/>
    <x v="0"/>
    <x v="0"/>
    <x v="0"/>
    <x v="0"/>
    <x v="0"/>
    <x v="0"/>
    <x v="0"/>
    <x v="0"/>
    <x v="1"/>
    <x v="0"/>
    <x v="0"/>
    <x v="0"/>
    <x v="0"/>
    <x v="0"/>
    <x v="0"/>
    <x v="0"/>
    <x v="0"/>
    <x v="1"/>
    <x v="0"/>
    <x v="0"/>
    <x v="0"/>
    <x v="0"/>
    <x v="1"/>
    <x v="0"/>
    <x v="0"/>
    <s v="OFIMATICA"/>
    <s v="CONSTRUCCIÓN"/>
    <m/>
    <m/>
    <m/>
    <m/>
    <s v="TIC"/>
    <s v="CONSTRUCCIÓN"/>
    <m/>
    <m/>
    <m/>
    <m/>
    <n v="4.8306451612903203"/>
    <x v="0"/>
    <x v="0"/>
    <x v="0"/>
    <x v="0"/>
    <x v="0"/>
    <s v="Total"/>
  </r>
  <r>
    <n v="212190"/>
    <x v="0"/>
    <x v="1"/>
    <s v="Ñemby"/>
    <n v="31001"/>
    <s v="FABRICACION DE MUEBLES DE MADERA"/>
    <s v="Industria"/>
    <s v="Manufactura"/>
    <s v="Micro (5 a 10 personas ocupadas)"/>
    <n v="19062024"/>
    <n v="19"/>
    <s v="Junio"/>
    <s v="Año Resultado Final"/>
    <n v="11"/>
    <n v="29"/>
    <n v="19062024"/>
    <n v="19"/>
    <s v="Junio"/>
    <s v="Año Resultado Final"/>
    <n v="2009"/>
    <n v="14"/>
    <x v="0"/>
    <s v="FABRICACION DE MUEBLES DE MADERA"/>
    <s v="Fabricación de muebles de madera"/>
    <s v="Único"/>
    <x v="0"/>
    <m/>
    <m/>
    <n v="8"/>
    <n v="8"/>
    <n v="7"/>
    <n v="1"/>
    <n v="33.555555555555529"/>
    <n v="4.7936507936507899"/>
    <n v="0"/>
    <n v="0"/>
    <n v="0"/>
    <n v="0"/>
    <n v="28.761904761904738"/>
    <n v="9.5873015873015799"/>
    <n v="0"/>
    <n v="0"/>
    <n v="0"/>
    <n v="0"/>
    <n v="0"/>
    <n v="0"/>
    <n v="38.34920634920632"/>
    <n v="8"/>
    <n v="0"/>
    <n v="0"/>
    <n v="0"/>
    <n v="0"/>
    <n v="6"/>
    <n v="2"/>
    <n v="0"/>
    <n v="0"/>
    <n v="0"/>
    <n v="0"/>
    <n v="0"/>
    <n v="0"/>
    <n v="8"/>
    <x v="0"/>
    <m/>
    <m/>
    <x v="1"/>
    <m/>
    <m/>
    <x v="1"/>
    <s v="Decisión del directorio/propietarios de la empresa"/>
    <m/>
    <x v="0"/>
    <m/>
    <m/>
    <x v="0"/>
    <m/>
    <m/>
    <x v="1"/>
    <m/>
    <n v="7132"/>
    <s v="PINTOR DE MUEBLES DEL HOGAR SILLAS, MESAS,CÓMODAS, ROPEROS"/>
    <s v="Sí"/>
    <s v="No"/>
    <s v="No"/>
    <m/>
    <m/>
    <m/>
    <m/>
    <m/>
    <m/>
    <m/>
    <m/>
    <m/>
    <m/>
    <m/>
    <m/>
    <m/>
    <m/>
    <m/>
    <m/>
    <m/>
    <m/>
    <m/>
    <m/>
    <m/>
    <m/>
    <m/>
    <m/>
    <m/>
    <m/>
    <m/>
    <m/>
    <m/>
    <m/>
    <m/>
    <m/>
    <m/>
    <m/>
    <m/>
    <m/>
    <m/>
    <m/>
    <m/>
    <m/>
    <m/>
    <m/>
    <m/>
    <m/>
    <x v="1"/>
    <x v="1"/>
    <x v="0"/>
    <x v="0"/>
    <x v="1"/>
    <x v="0"/>
    <x v="1"/>
    <x v="0"/>
    <x v="0"/>
    <x v="0"/>
    <x v="0"/>
    <x v="0"/>
    <x v="0"/>
    <m/>
    <m/>
    <m/>
    <m/>
    <m/>
    <m/>
    <s v="Recomendaciones de trabajadores de la empresa u otros actores"/>
    <m/>
    <m/>
    <m/>
    <s v="Contactos personales del empleador"/>
    <m/>
    <m/>
    <m/>
    <x v="0"/>
    <x v="0"/>
    <x v="0"/>
    <x v="0"/>
    <x v="0"/>
    <x v="1"/>
    <x v="0"/>
    <x v="1"/>
    <x v="0"/>
    <x v="0"/>
    <s v="Ninguna"/>
    <m/>
    <m/>
    <m/>
    <m/>
    <s v="Transformación de competencia"/>
    <m/>
    <x v="1"/>
    <m/>
    <s v="Transformación de competencia"/>
    <x v="2"/>
    <s v="Ambos"/>
    <m/>
    <m/>
    <x v="0"/>
    <x v="0"/>
    <x v="0"/>
    <x v="0"/>
    <x v="0"/>
    <x v="0"/>
    <m/>
    <m/>
    <x v="2"/>
    <s v="Probable"/>
    <s v="Poco probable"/>
    <s v="Poco probable"/>
    <s v="Poco probable"/>
    <s v="Probable"/>
    <x v="0"/>
    <s v="soldador"/>
    <n v="7212"/>
    <n v="2"/>
    <n v="0"/>
    <n v="0"/>
    <n v="0"/>
    <n v="1"/>
    <s v="CARPINTERO"/>
    <n v="7522"/>
    <n v="5"/>
    <n v="0"/>
    <n v="0"/>
    <n v="0"/>
    <n v="7"/>
    <m/>
    <m/>
    <m/>
    <m/>
    <m/>
    <m/>
    <m/>
    <m/>
    <m/>
    <m/>
    <m/>
    <m/>
    <m/>
    <m/>
    <m/>
    <m/>
    <m/>
    <m/>
    <m/>
    <m/>
    <m/>
    <x v="1"/>
    <m/>
    <s v="Todo nuestro personal es plenamente competente, no se necesita capacitación"/>
    <m/>
    <m/>
    <m/>
    <s v="La capacitación no es una prioridad para la empresa"/>
    <m/>
    <m/>
    <m/>
    <x v="1"/>
    <x v="1"/>
    <x v="1"/>
    <x v="1"/>
    <x v="0"/>
    <x v="0"/>
    <x v="0"/>
    <x v="0"/>
    <m/>
    <x v="2"/>
    <m/>
    <m/>
    <m/>
    <m/>
    <m/>
    <m/>
    <m/>
    <m/>
    <m/>
    <m/>
    <m/>
    <m/>
    <m/>
    <m/>
    <m/>
    <m/>
    <m/>
    <m/>
    <m/>
    <m/>
    <m/>
    <m/>
    <m/>
    <m/>
    <m/>
    <m/>
    <m/>
    <m/>
    <m/>
    <m/>
    <x v="2"/>
    <s v="Poco importante"/>
    <s v="Poco importante"/>
    <s v="Importante"/>
    <s v="Importante"/>
    <s v="Importante"/>
    <s v="Importante"/>
    <s v="Importante"/>
    <s v="Ninguna"/>
    <m/>
    <x v="2"/>
    <x v="2"/>
    <x v="0"/>
    <x v="0"/>
    <x v="2"/>
    <x v="0"/>
    <x v="1"/>
    <x v="1"/>
    <x v="1"/>
    <x v="1"/>
    <x v="1"/>
    <x v="0"/>
    <m/>
    <s v="Dueño o propietario"/>
    <m/>
    <n v="16"/>
    <n v="16"/>
    <s v="Completo"/>
    <m/>
    <m/>
    <m/>
    <m/>
    <m/>
    <m/>
    <m/>
    <s v="5 a 10 personas ocupadas"/>
    <s v="5 a 10 personas ocupadas"/>
    <x v="1"/>
    <s v="Manufactura"/>
    <x v="0"/>
    <x v="0"/>
    <x v="0"/>
    <x v="0"/>
    <x v="0"/>
    <x v="0"/>
    <x v="1"/>
    <x v="0"/>
    <x v="0"/>
    <x v="0"/>
    <x v="1"/>
    <x v="0"/>
    <x v="0"/>
    <x v="0"/>
    <x v="0"/>
    <x v="1"/>
    <x v="0"/>
    <x v="0"/>
    <x v="0"/>
    <x v="1"/>
    <x v="0"/>
    <x v="1"/>
    <x v="0"/>
    <x v="0"/>
    <x v="0"/>
    <x v="0"/>
    <x v="0"/>
    <m/>
    <m/>
    <m/>
    <m/>
    <m/>
    <m/>
    <m/>
    <m/>
    <m/>
    <m/>
    <m/>
    <m/>
    <n v="4.7936507936507899"/>
    <x v="1"/>
    <x v="1"/>
    <x v="0"/>
    <x v="1"/>
    <x v="2"/>
    <s v="Total"/>
  </r>
  <r>
    <n v="212520"/>
    <x v="0"/>
    <x v="1"/>
    <s v="Ñemby"/>
    <n v="25110"/>
    <s v="FABRICACION DE TORRES AUTOSOPORTADOS DE METAL"/>
    <s v="Industria"/>
    <s v="Manufactura"/>
    <s v="Grandes (con 51 o más personas ocupadas)"/>
    <n v="22072024"/>
    <n v="22"/>
    <s v="Julio"/>
    <s v="Año Resultado Final"/>
    <n v="11"/>
    <n v="46"/>
    <n v="29072024"/>
    <n v="29"/>
    <s v="Julio"/>
    <s v="Año Resultado Final"/>
    <n v="1995"/>
    <n v="28"/>
    <x v="2"/>
    <s v="FABRICACION DE TORRES DE ALTA TENSION"/>
    <s v="Fabricación de productos metálicos para uso estructural"/>
    <s v="Oficina administrativa"/>
    <x v="1"/>
    <n v="3"/>
    <n v="3"/>
    <n v="68"/>
    <n v="68"/>
    <n v="60"/>
    <n v="8"/>
    <n v="162.222222222222"/>
    <n v="21.629629629629601"/>
    <n v="0"/>
    <n v="0"/>
    <n v="0"/>
    <n v="0"/>
    <n v="116.25925925925911"/>
    <n v="2.7037037037037002"/>
    <n v="0"/>
    <n v="0"/>
    <n v="48.6666666666666"/>
    <n v="16.2222222222222"/>
    <n v="0"/>
    <n v="0"/>
    <n v="183.85185185185162"/>
    <n v="68"/>
    <n v="0"/>
    <n v="0"/>
    <n v="0"/>
    <n v="0"/>
    <n v="43"/>
    <n v="1"/>
    <n v="0"/>
    <n v="0"/>
    <n v="18"/>
    <n v="6"/>
    <n v="0"/>
    <n v="0"/>
    <n v="68"/>
    <x v="1"/>
    <s v="Decisión del directorio/propietarios de la empresa"/>
    <m/>
    <x v="0"/>
    <s v="Decisión del directorio/propietarios de la empresa"/>
    <m/>
    <x v="1"/>
    <s v="Decisión del directorio/propietarios de la empresa"/>
    <m/>
    <x v="0"/>
    <m/>
    <m/>
    <x v="0"/>
    <m/>
    <m/>
    <x v="1"/>
    <m/>
    <n v="8332"/>
    <s v="CHÓFER"/>
    <s v="No"/>
    <s v="Sí"/>
    <s v="Sí"/>
    <n v="7212"/>
    <s v="LIMPIEZA PARA SOLDADURA, SOLDADOR"/>
    <s v="Sí"/>
    <s v="No"/>
    <s v="No"/>
    <m/>
    <m/>
    <m/>
    <m/>
    <m/>
    <s v="Candidatos sin habilidades blandas o socioemocionales (proactividad, actitud de aprendizaje, compromiso, entre otros)"/>
    <s v="Candidato sin licencias, certificados orequisitos legales requeridos para ejercer la ocupación"/>
    <m/>
    <m/>
    <m/>
    <m/>
    <m/>
    <m/>
    <m/>
    <m/>
    <m/>
    <m/>
    <m/>
    <m/>
    <m/>
    <m/>
    <m/>
    <m/>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0"/>
    <x v="0"/>
    <x v="0"/>
    <x v="0"/>
    <x v="0"/>
    <x v="0"/>
    <x v="0"/>
    <x v="1"/>
    <x v="0"/>
    <x v="0"/>
    <x v="0"/>
    <x v="0"/>
    <x v="0"/>
    <m/>
    <m/>
    <m/>
    <m/>
    <s v="Servicio Público de Empleo del Ministerio de Trabajo"/>
    <s v="Redes de profesionales o egresados"/>
    <s v="Recomendaciones de trabajadores de la empresa u otros actores"/>
    <m/>
    <s v="Ferias de empleo"/>
    <m/>
    <m/>
    <s v="Banco de currículos de la empresa"/>
    <m/>
    <m/>
    <x v="0"/>
    <x v="0"/>
    <x v="0"/>
    <x v="1"/>
    <x v="0"/>
    <x v="1"/>
    <x v="0"/>
    <x v="0"/>
    <x v="0"/>
    <x v="0"/>
    <s v="Ninguna"/>
    <m/>
    <m/>
    <m/>
    <m/>
    <m/>
    <m/>
    <x v="1"/>
    <m/>
    <m/>
    <x v="0"/>
    <s v="Transformación de competencia"/>
    <m/>
    <m/>
    <x v="0"/>
    <x v="0"/>
    <x v="1"/>
    <x v="1"/>
    <x v="1"/>
    <x v="0"/>
    <m/>
    <m/>
    <x v="2"/>
    <s v="Probable"/>
    <s v="Poco probable"/>
    <s v="Poco probable"/>
    <s v="Probable"/>
    <s v="Muy probable"/>
    <x v="0"/>
    <s v="ingeniería electromecánico"/>
    <n v="2144"/>
    <n v="1"/>
    <n v="1"/>
    <n v="1"/>
    <n v="1"/>
    <n v="1"/>
    <s v="encargado de producción de herrería"/>
    <n v="7221"/>
    <n v="10"/>
    <n v="15"/>
    <n v="10"/>
    <n v="10"/>
    <n v="15"/>
    <s v="auxiliar de recursos humanos"/>
    <n v="4416"/>
    <n v="1"/>
    <n v="0"/>
    <n v="1"/>
    <n v="0"/>
    <n v="0"/>
    <s v="Técnico INFORMÁTICO"/>
    <n v="3511"/>
    <n v="1"/>
    <n v="0"/>
    <n v="0"/>
    <n v="0"/>
    <n v="0"/>
    <m/>
    <m/>
    <m/>
    <m/>
    <m/>
    <m/>
    <m/>
    <x v="0"/>
    <m/>
    <m/>
    <m/>
    <m/>
    <m/>
    <m/>
    <m/>
    <m/>
    <m/>
    <x v="0"/>
    <x v="0"/>
    <x v="0"/>
    <x v="0"/>
    <x v="1"/>
    <x v="1"/>
    <x v="0"/>
    <x v="0"/>
    <m/>
    <x v="0"/>
    <s v="CAPACITACIONES USO DE METRO Y CALIBRE"/>
    <s v="Herreria"/>
    <s v="ENCARGADO DE CONTROL DE CALIDAD ( TRABAJOS DE HERRERIA)"/>
    <n v="7221"/>
    <s v="CAPACITACIONES EN SOLDADURAS"/>
    <s v="Soldadura"/>
    <s v="SOLDADOR"/>
    <n v="7212"/>
    <m/>
    <m/>
    <m/>
    <m/>
    <m/>
    <m/>
    <m/>
    <m/>
    <m/>
    <m/>
    <m/>
    <m/>
    <m/>
    <m/>
    <m/>
    <m/>
    <s v="Si"/>
    <s v="No"/>
    <m/>
    <m/>
    <m/>
    <m/>
    <x v="0"/>
    <s v="Muy importante"/>
    <s v="Muy importante"/>
    <s v="Muy importante"/>
    <s v="Importante"/>
    <s v="Importante"/>
    <s v="Muy importante"/>
    <s v="Importante"/>
    <s v="Ninguna"/>
    <m/>
    <x v="2"/>
    <x v="2"/>
    <x v="0"/>
    <x v="1"/>
    <x v="1"/>
    <x v="0"/>
    <x v="0"/>
    <x v="0"/>
    <x v="0"/>
    <x v="0"/>
    <x v="0"/>
    <x v="0"/>
    <m/>
    <s v="Jefe / Encargado (no propietario)"/>
    <m/>
    <n v="8"/>
    <n v="23"/>
    <s v="Completo"/>
    <m/>
    <m/>
    <m/>
    <m/>
    <m/>
    <m/>
    <m/>
    <s v="51 y más personas ocupadas"/>
    <s v="51 y más personas ocupadas"/>
    <x v="1"/>
    <s v="Manufactura"/>
    <x v="0"/>
    <x v="0"/>
    <x v="0"/>
    <x v="0"/>
    <x v="0"/>
    <x v="0"/>
    <x v="1"/>
    <x v="1"/>
    <x v="0"/>
    <x v="0"/>
    <x v="0"/>
    <x v="1"/>
    <x v="1"/>
    <x v="0"/>
    <x v="0"/>
    <x v="1"/>
    <x v="0"/>
    <x v="0"/>
    <x v="0"/>
    <x v="1"/>
    <x v="0"/>
    <x v="1"/>
    <x v="0"/>
    <x v="0"/>
    <x v="1"/>
    <x v="0"/>
    <x v="0"/>
    <s v="MECANICA Y METALES"/>
    <s v="MECANICA Y METALES"/>
    <m/>
    <m/>
    <m/>
    <m/>
    <s v="MECANICA Y METALES"/>
    <s v="MECANICA Y METALES"/>
    <m/>
    <m/>
    <m/>
    <m/>
    <n v="2.7037037037037002"/>
    <x v="2"/>
    <x v="2"/>
    <x v="0"/>
    <x v="0"/>
    <x v="0"/>
    <s v="Total"/>
  </r>
  <r>
    <n v="212817"/>
    <x v="0"/>
    <x v="1"/>
    <s v="Ñemby"/>
    <n v="73100"/>
    <s v="ELABORACION DE LETREROS PUBLICITARIOS"/>
    <s v="Servicio"/>
    <s v="Servicios a las empresas"/>
    <s v="Medianas (31 a 50 personas ocupadas)"/>
    <n v="9072024"/>
    <n v="9"/>
    <s v="Julio"/>
    <s v="Año Resultado Final"/>
    <n v="15"/>
    <n v="13"/>
    <n v="9072024"/>
    <n v="9"/>
    <s v="Julio"/>
    <s v="Año Resultado Final"/>
    <n v="1999"/>
    <n v="24"/>
    <x v="2"/>
    <s v="FABRICACION DE LETREROS PUBLICITARIOS"/>
    <s v="Actividades publicitarias"/>
    <s v="Único"/>
    <x v="0"/>
    <m/>
    <m/>
    <n v="46"/>
    <n v="46"/>
    <n v="41"/>
    <n v="5"/>
    <n v="214.89655172413802"/>
    <n v="26.206896551724149"/>
    <n v="0"/>
    <n v="0"/>
    <n v="0"/>
    <n v="0"/>
    <n v="152.00000000000009"/>
    <n v="0"/>
    <n v="0"/>
    <n v="10.48275862068966"/>
    <n v="20.96551724137932"/>
    <n v="47.172413793103473"/>
    <n v="10.48275862068966"/>
    <n v="0"/>
    <n v="241.10344827586218"/>
    <n v="46"/>
    <n v="0"/>
    <n v="0"/>
    <n v="0"/>
    <n v="0"/>
    <n v="29"/>
    <n v="0"/>
    <n v="0"/>
    <n v="2"/>
    <n v="4"/>
    <n v="9"/>
    <n v="2"/>
    <n v="0"/>
    <n v="46"/>
    <x v="1"/>
    <s v="Decisión del directorio/propietarios de la empresa"/>
    <m/>
    <x v="0"/>
    <s v="Decisión del directorio/propietarios de la empresa"/>
    <m/>
    <x v="1"/>
    <s v="Decisión del directorio/propietarios de la empresa"/>
    <m/>
    <x v="0"/>
    <m/>
    <m/>
    <x v="0"/>
    <m/>
    <m/>
    <x v="1"/>
    <m/>
    <n v="7214"/>
    <s v="MONTADOR DE CARTELES"/>
    <s v="Sí"/>
    <s v="Sí"/>
    <s v="Sí"/>
    <n v="7322"/>
    <s v="PLOTEADOR DE CARTEL PUBLICITARIO"/>
    <s v="Sí"/>
    <s v="Sí"/>
    <s v="Sí"/>
    <n v="4311"/>
    <s v="TESORERO"/>
    <s v="Sí"/>
    <s v="Sí"/>
    <m/>
    <m/>
    <m/>
    <s v="Candidatos con falt de experiencia laboral"/>
    <m/>
    <m/>
    <m/>
    <m/>
    <m/>
    <m/>
    <m/>
    <m/>
    <s v="Candidatos que no aceptaron las condiciones laborales ofrecidas (ubicación, horario, remuneración)"/>
    <m/>
    <m/>
    <m/>
    <m/>
    <m/>
    <m/>
    <s v="Candidatos con falt de experiencia laboral"/>
    <m/>
    <m/>
    <m/>
    <m/>
    <s v="Aumentar la remuneración para hacer la vacante más atractiva"/>
    <s v="Capacitar a los trabajadores actuales para que puedan cumplir funciones que estaban asignadas a esa vacante"/>
    <m/>
    <m/>
    <m/>
    <m/>
    <m/>
    <m/>
    <m/>
    <m/>
    <m/>
    <x v="0"/>
    <x v="0"/>
    <x v="0"/>
    <x v="0"/>
    <x v="0"/>
    <x v="0"/>
    <x v="0"/>
    <x v="1"/>
    <x v="0"/>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s v="Ferias de empleo"/>
    <s v="Avisos en las inmediaciones de la empresa"/>
    <m/>
    <s v="Banco de currículos de la empresa"/>
    <m/>
    <m/>
    <x v="0"/>
    <x v="0"/>
    <x v="0"/>
    <x v="1"/>
    <x v="0"/>
    <x v="1"/>
    <x v="0"/>
    <x v="0"/>
    <x v="2"/>
    <x v="0"/>
    <s v="Ninguna"/>
    <m/>
    <m/>
    <m/>
    <m/>
    <m/>
    <m/>
    <x v="1"/>
    <m/>
    <m/>
    <x v="1"/>
    <s v="Transformación de competencia"/>
    <m/>
    <m/>
    <x v="1"/>
    <x v="1"/>
    <x v="1"/>
    <x v="1"/>
    <x v="1"/>
    <x v="0"/>
    <m/>
    <m/>
    <x v="2"/>
    <s v="Muy probable"/>
    <s v="Poco probable"/>
    <s v="Poco probable"/>
    <s v="Poco probable"/>
    <s v="Probable"/>
    <x v="0"/>
    <s v="MONTADOR"/>
    <n v="7214"/>
    <n v="2"/>
    <n v="2"/>
    <n v="2"/>
    <n v="2"/>
    <n v="2"/>
    <m/>
    <m/>
    <m/>
    <m/>
    <m/>
    <m/>
    <m/>
    <m/>
    <m/>
    <m/>
    <m/>
    <m/>
    <m/>
    <m/>
    <m/>
    <m/>
    <m/>
    <m/>
    <m/>
    <m/>
    <m/>
    <m/>
    <m/>
    <m/>
    <m/>
    <m/>
    <m/>
    <m/>
    <x v="0"/>
    <m/>
    <m/>
    <m/>
    <m/>
    <m/>
    <m/>
    <m/>
    <m/>
    <m/>
    <x v="0"/>
    <x v="0"/>
    <x v="1"/>
    <x v="0"/>
    <x v="0"/>
    <x v="0"/>
    <x v="0"/>
    <x v="0"/>
    <m/>
    <x v="0"/>
    <s v="CAPACITACION EN MONTAJE"/>
    <s v="Herreria"/>
    <s v="MONTADORES"/>
    <n v="7214"/>
    <s v="SEGURIDAD INDUSTRIAL"/>
    <s v="Seguridad industrial y salud ocupacional"/>
    <s v="MONTAJE"/>
    <n v="7214"/>
    <s v="ATENCION AL CLIENTE"/>
    <s v="Técnicas de recepción y atención al cliente"/>
    <s v="ENCARGADA DE FACTURACION"/>
    <n v="4311"/>
    <s v="SOLDADURA"/>
    <s v="Soldadura"/>
    <s v="HERRERO"/>
    <n v="7221"/>
    <m/>
    <m/>
    <m/>
    <m/>
    <m/>
    <m/>
    <m/>
    <m/>
    <s v="Si"/>
    <s v="Si"/>
    <s v="Si"/>
    <s v="No"/>
    <m/>
    <m/>
    <x v="0"/>
    <s v="Importante"/>
    <s v="Muy importante"/>
    <s v="Importante"/>
    <s v="Importante"/>
    <s v="Muy importante"/>
    <s v="Muy importante"/>
    <s v="Muy importante"/>
    <s v="Ninguna"/>
    <m/>
    <x v="1"/>
    <x v="2"/>
    <x v="0"/>
    <x v="1"/>
    <x v="1"/>
    <x v="1"/>
    <x v="1"/>
    <x v="0"/>
    <x v="0"/>
    <x v="0"/>
    <x v="0"/>
    <x v="0"/>
    <m/>
    <s v="Jefe / Encargado (no propietario)"/>
    <m/>
    <n v="16"/>
    <n v="52"/>
    <s v="Completo"/>
    <m/>
    <m/>
    <m/>
    <m/>
    <m/>
    <m/>
    <m/>
    <s v="31 a 50 personas ocupadas"/>
    <s v="31 a 50 personas ocupadas"/>
    <x v="0"/>
    <s v="Servicios a las empresas"/>
    <x v="0"/>
    <x v="0"/>
    <x v="0"/>
    <x v="1"/>
    <x v="0"/>
    <x v="0"/>
    <x v="1"/>
    <x v="0"/>
    <x v="0"/>
    <x v="0"/>
    <x v="1"/>
    <x v="0"/>
    <x v="0"/>
    <x v="0"/>
    <x v="0"/>
    <x v="1"/>
    <x v="0"/>
    <x v="0"/>
    <x v="0"/>
    <x v="1"/>
    <x v="0"/>
    <x v="0"/>
    <x v="0"/>
    <x v="0"/>
    <x v="1"/>
    <x v="0"/>
    <x v="0"/>
    <s v="MECANICA Y METALES"/>
    <s v="SALUD Y SEGURIDAD OCUPACIONAL"/>
    <s v="ATENCIÓN AL CLIENTE, RECEPCIÓN"/>
    <s v="MECANICA Y METALES"/>
    <m/>
    <m/>
    <s v="MECANICA Y METALES"/>
    <s v="SALUD Y SEGURIDAD OCUPACIONAL"/>
    <s v="ADMINISTRACIÓN Y GESTIÓN"/>
    <s v="MECANICA Y METALES"/>
    <m/>
    <m/>
    <n v="5.2413793103448301"/>
    <x v="1"/>
    <x v="2"/>
    <x v="0"/>
    <x v="0"/>
    <x v="0"/>
    <s v="Total"/>
  </r>
  <r>
    <n v="213053"/>
    <x v="0"/>
    <x v="1"/>
    <s v="San Antonio"/>
    <n v="36000"/>
    <s v="SERVICIOS DE CAPTACION,TRATAMIENTO Y SUMINISTRO DE AGUA"/>
    <s v="Servicio"/>
    <s v="Suministro de agua"/>
    <s v="Micro (5 a 10 personas ocupadas)"/>
    <n v="20062024"/>
    <n v="20"/>
    <s v="Junio"/>
    <s v="Año Resultado Final"/>
    <n v="10"/>
    <n v="4"/>
    <n v="21062024"/>
    <n v="21"/>
    <s v="Junio"/>
    <s v="Año Resultado Final"/>
    <n v="1993"/>
    <n v="30"/>
    <x v="1"/>
    <s v="SUMISTRO DE AGUA POTABLE"/>
    <s v="Captación, tratamiento y suministro de agua"/>
    <s v="Oficina administrativa"/>
    <x v="1"/>
    <n v="8"/>
    <n v="8"/>
    <n v="7"/>
    <n v="7"/>
    <n v="6"/>
    <n v="1"/>
    <n v="20.367567567567541"/>
    <n v="3.3945945945945901"/>
    <n v="0"/>
    <n v="0"/>
    <n v="0"/>
    <n v="0"/>
    <n v="6.7891891891891802"/>
    <n v="0"/>
    <n v="10.18378378378377"/>
    <n v="0"/>
    <n v="6.7891891891891802"/>
    <n v="0"/>
    <n v="0"/>
    <n v="0"/>
    <n v="23.762162162162131"/>
    <n v="7"/>
    <n v="0"/>
    <n v="0"/>
    <n v="0"/>
    <n v="0"/>
    <n v="2"/>
    <n v="0"/>
    <n v="3"/>
    <n v="0"/>
    <n v="2"/>
    <n v="0"/>
    <n v="0"/>
    <n v="0"/>
    <n v="7"/>
    <x v="1"/>
    <s v="Decisión del directorio/propietarios de la empresa"/>
    <m/>
    <x v="0"/>
    <s v="Decisión del directorio/propietarios de la empresa"/>
    <m/>
    <x v="1"/>
    <s v="Decisión del directorio/propietarios de la empresa"/>
    <m/>
    <x v="0"/>
    <m/>
    <m/>
    <x v="0"/>
    <m/>
    <m/>
    <x v="1"/>
    <m/>
    <n v="7126"/>
    <s v="PLOMERO"/>
    <s v="Sí"/>
    <s v="No"/>
    <s v="Sí"/>
    <n v="1120"/>
    <s v="GERENTE GENERAL"/>
    <s v="Sí"/>
    <s v="No"/>
    <s v="No"/>
    <m/>
    <m/>
    <m/>
    <m/>
    <m/>
    <m/>
    <m/>
    <m/>
    <m/>
    <m/>
    <m/>
    <m/>
    <m/>
    <m/>
    <m/>
    <m/>
    <m/>
    <m/>
    <m/>
    <m/>
    <m/>
    <m/>
    <m/>
    <m/>
    <m/>
    <m/>
    <m/>
    <m/>
    <m/>
    <m/>
    <m/>
    <m/>
    <m/>
    <m/>
    <m/>
    <m/>
    <m/>
    <m/>
    <m/>
    <x v="0"/>
    <x v="1"/>
    <x v="0"/>
    <x v="1"/>
    <x v="0"/>
    <x v="1"/>
    <x v="0"/>
    <x v="0"/>
    <x v="0"/>
    <x v="0"/>
    <x v="0"/>
    <x v="1"/>
    <x v="0"/>
    <m/>
    <m/>
    <m/>
    <m/>
    <m/>
    <m/>
    <s v="Recomendaciones de trabajadores de la empresa u otros actores"/>
    <m/>
    <m/>
    <m/>
    <s v="Contactos personales del empleador"/>
    <m/>
    <m/>
    <m/>
    <x v="0"/>
    <x v="0"/>
    <x v="0"/>
    <x v="0"/>
    <x v="0"/>
    <x v="0"/>
    <x v="2"/>
    <x v="0"/>
    <x v="1"/>
    <x v="0"/>
    <s v="Ninguna"/>
    <m/>
    <m/>
    <m/>
    <m/>
    <s v="Transformación de competencia"/>
    <m/>
    <x v="0"/>
    <s v="Transformación de competencia"/>
    <m/>
    <x v="1"/>
    <s v="Transformación de competencia"/>
    <m/>
    <m/>
    <x v="1"/>
    <x v="1"/>
    <x v="1"/>
    <x v="0"/>
    <x v="0"/>
    <x v="0"/>
    <m/>
    <m/>
    <x v="0"/>
    <s v="Probable"/>
    <s v="Poco probable"/>
    <s v="Probable"/>
    <s v="Probable"/>
    <s v="Muy probable"/>
    <x v="0"/>
    <s v="PLOMERO"/>
    <n v="7126"/>
    <n v="2"/>
    <n v="2"/>
    <n v="2"/>
    <n v="2"/>
    <n v="2"/>
    <m/>
    <m/>
    <m/>
    <m/>
    <m/>
    <m/>
    <m/>
    <m/>
    <m/>
    <m/>
    <m/>
    <m/>
    <m/>
    <m/>
    <m/>
    <m/>
    <m/>
    <m/>
    <m/>
    <m/>
    <m/>
    <m/>
    <m/>
    <m/>
    <m/>
    <m/>
    <m/>
    <m/>
    <x v="0"/>
    <m/>
    <m/>
    <m/>
    <m/>
    <m/>
    <m/>
    <m/>
    <m/>
    <m/>
    <x v="0"/>
    <x v="0"/>
    <x v="1"/>
    <x v="0"/>
    <x v="0"/>
    <x v="1"/>
    <x v="0"/>
    <x v="0"/>
    <m/>
    <x v="0"/>
    <s v="TECNICO EN PLOMERIA"/>
    <s v="Fontanería"/>
    <s v="PLOMERO"/>
    <n v="7126"/>
    <s v="TÉCNICO ATENCION AL CLIENTE"/>
    <s v="Técnicas de recepción y atención al cliente"/>
    <s v="ATENCIÓN AL CLIENTE"/>
    <n v="4226"/>
    <m/>
    <m/>
    <m/>
    <m/>
    <m/>
    <m/>
    <m/>
    <m/>
    <m/>
    <m/>
    <m/>
    <m/>
    <m/>
    <m/>
    <m/>
    <m/>
    <s v="Si"/>
    <s v="No"/>
    <m/>
    <m/>
    <m/>
    <m/>
    <x v="0"/>
    <s v="Importante"/>
    <s v="Muy importante"/>
    <s v="Muy importante"/>
    <s v="Muy importante"/>
    <s v="Muy importante"/>
    <s v="Muy importante"/>
    <s v="Muy importante"/>
    <s v="Ninguna"/>
    <m/>
    <x v="2"/>
    <x v="1"/>
    <x v="0"/>
    <x v="0"/>
    <x v="2"/>
    <x v="0"/>
    <x v="1"/>
    <x v="1"/>
    <x v="0"/>
    <x v="0"/>
    <x v="0"/>
    <x v="0"/>
    <m/>
    <s v="Gerente / Directivo"/>
    <m/>
    <n v="2"/>
    <n v="9"/>
    <s v="Completo"/>
    <m/>
    <m/>
    <m/>
    <m/>
    <m/>
    <m/>
    <m/>
    <s v="5 a 10 personas ocupadas"/>
    <s v="5 a 10 personas ocupadas"/>
    <x v="0"/>
    <s v="Suministro de agua"/>
    <x v="1"/>
    <x v="0"/>
    <x v="0"/>
    <x v="0"/>
    <x v="0"/>
    <x v="0"/>
    <x v="1"/>
    <x v="0"/>
    <x v="0"/>
    <x v="0"/>
    <x v="1"/>
    <x v="0"/>
    <x v="0"/>
    <x v="0"/>
    <x v="0"/>
    <x v="1"/>
    <x v="0"/>
    <x v="0"/>
    <x v="0"/>
    <x v="1"/>
    <x v="0"/>
    <x v="0"/>
    <x v="0"/>
    <x v="0"/>
    <x v="1"/>
    <x v="0"/>
    <x v="0"/>
    <s v="CONSTRUCCIÓN"/>
    <s v="ATENCIÓN AL CLIENTE, RECEPCIÓN"/>
    <m/>
    <m/>
    <m/>
    <m/>
    <s v="CONSTRUCCIÓN"/>
    <s v="ADMINISTRACIÓN Y GESTIÓN"/>
    <m/>
    <m/>
    <m/>
    <m/>
    <n v="3.3945945945945901"/>
    <x v="1"/>
    <x v="1"/>
    <x v="0"/>
    <x v="0"/>
    <x v="0"/>
    <s v="Total"/>
  </r>
  <r>
    <n v="213532"/>
    <x v="0"/>
    <x v="1"/>
    <s v="San Antonio"/>
    <n v="82920"/>
    <s v="SERVICIO DE ENVASADO DE AZUCAR"/>
    <s v="Servicio"/>
    <s v="Servicios a las empresas"/>
    <s v="Pequeñas (11 a 30 personas ocupadas)"/>
    <n v="20062024"/>
    <n v="20"/>
    <s v="Junio"/>
    <s v="Año Resultado Final"/>
    <n v="12"/>
    <n v="43"/>
    <n v="8072024"/>
    <n v="8"/>
    <s v="Julio"/>
    <s v="Año Resultado Final"/>
    <n v="2006"/>
    <n v="17"/>
    <x v="0"/>
    <s v="ENVADASO DE PRODUCTOS ALIMENTCIOS"/>
    <s v="Actividades de envase y empaque"/>
    <s v="Único"/>
    <x v="0"/>
    <m/>
    <m/>
    <n v="35"/>
    <n v="35"/>
    <n v="18"/>
    <n v="17"/>
    <n v="94.344827586206947"/>
    <n v="89.103448275862107"/>
    <n v="0"/>
    <n v="0"/>
    <n v="0"/>
    <n v="0"/>
    <n v="115.31034482758626"/>
    <n v="0"/>
    <n v="10.48275862068966"/>
    <n v="10.48275862068966"/>
    <n v="20.96551724137932"/>
    <n v="26.206896551724149"/>
    <n v="0"/>
    <n v="0"/>
    <n v="183.44827586206904"/>
    <n v="35"/>
    <n v="0"/>
    <n v="0"/>
    <n v="0"/>
    <n v="0"/>
    <n v="22"/>
    <n v="0"/>
    <n v="2"/>
    <n v="2"/>
    <n v="4"/>
    <n v="5"/>
    <n v="0"/>
    <n v="0"/>
    <n v="35"/>
    <x v="1"/>
    <s v="Decisión del directorio/propietarios de la empresa"/>
    <m/>
    <x v="1"/>
    <m/>
    <m/>
    <x v="1"/>
    <s v="Decisión del directorio/propietarios de la empresa"/>
    <m/>
    <x v="0"/>
    <m/>
    <m/>
    <x v="0"/>
    <m/>
    <m/>
    <x v="1"/>
    <m/>
    <n v="3322"/>
    <s v="PREVENTISTA"/>
    <s v="Sí"/>
    <s v="Sí"/>
    <s v="Sí"/>
    <n v="9321"/>
    <s v="ENPAQUETADOR"/>
    <s v="Sí"/>
    <s v="No"/>
    <s v="No"/>
    <m/>
    <m/>
    <m/>
    <m/>
    <m/>
    <s v="Candidatos sin habilidades blandas o socioemocionales (proactividad, actitud de aprendizaje, compromiso, entre otros)"/>
    <m/>
    <m/>
    <s v="Candidatos que no aceptaron las condiciones laborales ofrecidas (ubicación, horario, remuneración)"/>
    <m/>
    <m/>
    <m/>
    <m/>
    <m/>
    <m/>
    <m/>
    <m/>
    <m/>
    <m/>
    <m/>
    <m/>
    <m/>
    <m/>
    <m/>
    <m/>
    <m/>
    <m/>
    <m/>
    <m/>
    <m/>
    <m/>
    <s v="Utilizar tecnología o maquinaria para sustituir el trabajo de la vacante"/>
    <m/>
    <m/>
    <m/>
    <m/>
    <m/>
    <m/>
    <m/>
    <x v="0"/>
    <x v="1"/>
    <x v="0"/>
    <x v="0"/>
    <x v="1"/>
    <x v="0"/>
    <x v="0"/>
    <x v="0"/>
    <x v="0"/>
    <x v="0"/>
    <x v="1"/>
    <x v="1"/>
    <x v="0"/>
    <m/>
    <m/>
    <m/>
    <m/>
    <m/>
    <m/>
    <s v="Recomendaciones de trabajadores de la empresa u otros actores"/>
    <m/>
    <m/>
    <s v="Avisos en las inmediaciones de la empresa"/>
    <s v="Contactos personales del empleador"/>
    <s v="Banco de currículos de la empresa"/>
    <m/>
    <m/>
    <x v="0"/>
    <x v="0"/>
    <x v="0"/>
    <x v="1"/>
    <x v="0"/>
    <x v="0"/>
    <x v="0"/>
    <x v="1"/>
    <x v="1"/>
    <x v="0"/>
    <s v="Ninguna"/>
    <m/>
    <m/>
    <m/>
    <m/>
    <m/>
    <m/>
    <x v="2"/>
    <m/>
    <s v="Ambos"/>
    <x v="1"/>
    <s v="Ambos"/>
    <m/>
    <m/>
    <x v="1"/>
    <x v="0"/>
    <x v="1"/>
    <x v="0"/>
    <x v="0"/>
    <x v="0"/>
    <m/>
    <m/>
    <x v="3"/>
    <s v="Poco probable"/>
    <s v="Poco probable"/>
    <s v="Poco probable"/>
    <s v="Muy probable"/>
    <s v="Probable"/>
    <x v="1"/>
    <m/>
    <m/>
    <m/>
    <m/>
    <m/>
    <m/>
    <m/>
    <m/>
    <m/>
    <m/>
    <m/>
    <m/>
    <m/>
    <m/>
    <m/>
    <m/>
    <m/>
    <m/>
    <m/>
    <m/>
    <m/>
    <m/>
    <m/>
    <m/>
    <m/>
    <m/>
    <m/>
    <m/>
    <m/>
    <m/>
    <m/>
    <m/>
    <m/>
    <m/>
    <m/>
    <x v="0"/>
    <m/>
    <m/>
    <m/>
    <m/>
    <m/>
    <m/>
    <m/>
    <m/>
    <m/>
    <x v="0"/>
    <x v="0"/>
    <x v="1"/>
    <x v="0"/>
    <x v="1"/>
    <x v="1"/>
    <x v="0"/>
    <x v="0"/>
    <m/>
    <x v="0"/>
    <s v="MANEJO DE MAQUINARIAS AUTOMATICAS ESPECIFICOS DEL RUBRO"/>
    <s v="Operación y mantenimiento de maquinarias industriales"/>
    <s v="EMPAQUETADOR"/>
    <n v="9321"/>
    <s v="SEGURIDAD INDUSTRIAL"/>
    <s v="Seguridad industrial y salud ocupacional"/>
    <s v="EMPAQUETADOR"/>
    <n v="9321"/>
    <s v="SEGURIDAD INDUSTRIAL"/>
    <s v="Seguridad industrial y salud ocupacional"/>
    <s v="ADMINISTRADOR"/>
    <n v="2421"/>
    <m/>
    <m/>
    <m/>
    <m/>
    <m/>
    <m/>
    <m/>
    <m/>
    <m/>
    <m/>
    <m/>
    <m/>
    <s v="Si"/>
    <s v="Si"/>
    <s v="No"/>
    <m/>
    <m/>
    <m/>
    <x v="0"/>
    <s v="Importante"/>
    <s v="Muy importante"/>
    <s v="Muy importante"/>
    <s v="Muy importante"/>
    <s v="Muy importante"/>
    <s v="Muy importante"/>
    <s v="Muy importante"/>
    <s v="Ninguna"/>
    <m/>
    <x v="2"/>
    <x v="2"/>
    <x v="0"/>
    <x v="0"/>
    <x v="2"/>
    <x v="0"/>
    <x v="1"/>
    <x v="0"/>
    <x v="1"/>
    <x v="1"/>
    <x v="0"/>
    <x v="0"/>
    <m/>
    <s v="Dueño o propietario"/>
    <m/>
    <n v="15"/>
    <n v="14"/>
    <s v="Completo"/>
    <m/>
    <m/>
    <m/>
    <m/>
    <m/>
    <m/>
    <s v="PLANEA INCRPORAR UNA MAQUINA QUE SOLICITO SU REALIZACION PARA EL EMPAQUETAMIENTO"/>
    <s v="31 a 50 personas ocupadas"/>
    <s v="31 a 50 personas ocupadas"/>
    <x v="0"/>
    <s v="Servicios a las empresas"/>
    <x v="0"/>
    <x v="0"/>
    <x v="1"/>
    <x v="0"/>
    <x v="0"/>
    <x v="0"/>
    <x v="0"/>
    <x v="0"/>
    <x v="1"/>
    <x v="0"/>
    <x v="1"/>
    <x v="0"/>
    <x v="0"/>
    <x v="0"/>
    <x v="0"/>
    <x v="0"/>
    <x v="0"/>
    <x v="0"/>
    <x v="0"/>
    <x v="0"/>
    <x v="0"/>
    <x v="1"/>
    <x v="0"/>
    <x v="0"/>
    <x v="0"/>
    <x v="0"/>
    <x v="1"/>
    <s v="USO Y REPARACIÓN DE MAQUINARIAS, HERRAMIENTAS Y EQUIPOS"/>
    <s v="SALUD Y SEGURIDAD OCUPACIONAL"/>
    <s v="SALUD Y SEGURIDAD OCUPACIONAL"/>
    <m/>
    <m/>
    <m/>
    <s v="USO Y REPARACIÓN DE MAQUINARIAS, HERRAMIENTAS Y EQUIPOS"/>
    <s v="SALUD Y SEGURIDAD OCUPACIONAL"/>
    <s v="SALUD Y SEGURIDAD OCUPACIONAL"/>
    <m/>
    <m/>
    <m/>
    <n v="5.2413793103448301"/>
    <x v="1"/>
    <x v="2"/>
    <x v="0"/>
    <x v="0"/>
    <x v="0"/>
    <s v="Total"/>
  </r>
  <r>
    <n v="215157"/>
    <x v="0"/>
    <x v="1"/>
    <s v="Fernando de la Mora"/>
    <n v="31001"/>
    <s v="FABRICACION DE MUEBLES DE MADERA"/>
    <s v="Industria"/>
    <s v="Manufactura"/>
    <s v="Grandes (con 51 o más personas ocupadas)"/>
    <n v="17072024"/>
    <n v="17"/>
    <s v="Julio"/>
    <s v="Año Resultado Final"/>
    <n v="14"/>
    <n v="28"/>
    <n v="21072024"/>
    <n v="21"/>
    <s v="Julio"/>
    <s v="Año Resultado Final"/>
    <n v="2000"/>
    <n v="23"/>
    <x v="2"/>
    <s v="FABRICACION DE MUEBLES DE MADERA"/>
    <s v="Fabricación de muebles de madera"/>
    <s v="Casa Matriz"/>
    <x v="1"/>
    <n v="2"/>
    <n v="2"/>
    <n v="53"/>
    <n v="53"/>
    <n v="46"/>
    <n v="7"/>
    <n v="124.37037037037021"/>
    <n v="18.925925925925903"/>
    <n v="0"/>
    <n v="0"/>
    <n v="0"/>
    <n v="0"/>
    <n v="108.14814814814801"/>
    <n v="0"/>
    <n v="27.037037037037003"/>
    <n v="0"/>
    <n v="5.4074074074074003"/>
    <n v="2.7037037037037002"/>
    <n v="0"/>
    <n v="0"/>
    <n v="143.29629629629611"/>
    <n v="53"/>
    <n v="0"/>
    <n v="0"/>
    <n v="0"/>
    <n v="0"/>
    <n v="40"/>
    <n v="0"/>
    <n v="10"/>
    <n v="0"/>
    <n v="2"/>
    <n v="1"/>
    <n v="0"/>
    <n v="0"/>
    <n v="53"/>
    <x v="0"/>
    <m/>
    <m/>
    <x v="1"/>
    <m/>
    <m/>
    <x v="0"/>
    <m/>
    <m/>
    <x v="0"/>
    <m/>
    <m/>
    <x v="0"/>
    <m/>
    <m/>
    <x v="1"/>
    <m/>
    <n v="7522"/>
    <s v="CORTADOR CARPINTERO(CORTE AFILADO DE MADERA"/>
    <s v="Sí"/>
    <s v="No"/>
    <s v="Sí"/>
    <n v="9112"/>
    <s v="LIMPIADOR/A MANTENIMIENTO"/>
    <s v="Sí"/>
    <s v="No"/>
    <s v="Sí"/>
    <n v="9333"/>
    <s v="ESTIBADOR"/>
    <s v="Sí"/>
    <s v="No"/>
    <m/>
    <m/>
    <m/>
    <m/>
    <m/>
    <m/>
    <m/>
    <m/>
    <m/>
    <m/>
    <m/>
    <m/>
    <m/>
    <m/>
    <m/>
    <m/>
    <m/>
    <m/>
    <m/>
    <m/>
    <m/>
    <m/>
    <m/>
    <m/>
    <m/>
    <m/>
    <m/>
    <m/>
    <m/>
    <m/>
    <m/>
    <m/>
    <m/>
    <m/>
    <m/>
    <x v="0"/>
    <x v="0"/>
    <x v="0"/>
    <x v="1"/>
    <x v="1"/>
    <x v="1"/>
    <x v="1"/>
    <x v="1"/>
    <x v="0"/>
    <x v="0"/>
    <x v="1"/>
    <x v="1"/>
    <x v="1"/>
    <s v="CONSTANCIA MEDICA PARA AREA DE PRODUCCION"/>
    <m/>
    <m/>
    <s v="Redes sociales de la empresa (Facebook, Twitter, Instagram, etc)"/>
    <m/>
    <m/>
    <s v="Recomendaciones de trabajadores de la empresa u otros actores"/>
    <m/>
    <m/>
    <m/>
    <m/>
    <m/>
    <m/>
    <m/>
    <x v="0"/>
    <x v="0"/>
    <x v="0"/>
    <x v="1"/>
    <x v="0"/>
    <x v="0"/>
    <x v="0"/>
    <x v="1"/>
    <x v="1"/>
    <x v="1"/>
    <s v="Ninguna"/>
    <m/>
    <m/>
    <m/>
    <m/>
    <m/>
    <m/>
    <x v="0"/>
    <m/>
    <s v="Transformación de competencia"/>
    <x v="1"/>
    <m/>
    <m/>
    <m/>
    <x v="0"/>
    <x v="1"/>
    <x v="1"/>
    <x v="1"/>
    <x v="1"/>
    <x v="1"/>
    <m/>
    <m/>
    <x v="2"/>
    <s v="Probable"/>
    <s v="Probable"/>
    <s v="Poco probable"/>
    <s v="Probable"/>
    <s v="Probable"/>
    <x v="2"/>
    <m/>
    <m/>
    <m/>
    <m/>
    <m/>
    <m/>
    <m/>
    <m/>
    <m/>
    <m/>
    <m/>
    <m/>
    <m/>
    <m/>
    <m/>
    <m/>
    <m/>
    <m/>
    <m/>
    <m/>
    <m/>
    <m/>
    <m/>
    <m/>
    <m/>
    <m/>
    <m/>
    <m/>
    <m/>
    <m/>
    <m/>
    <m/>
    <m/>
    <m/>
    <m/>
    <x v="0"/>
    <m/>
    <m/>
    <m/>
    <m/>
    <m/>
    <m/>
    <m/>
    <m/>
    <m/>
    <x v="1"/>
    <x v="0"/>
    <x v="1"/>
    <x v="1"/>
    <x v="0"/>
    <x v="0"/>
    <x v="0"/>
    <x v="0"/>
    <m/>
    <x v="0"/>
    <s v="PREVENCION DE RIESGO"/>
    <s v="Seguridad industrial y salud ocupacional"/>
    <s v="CARPINTERO"/>
    <n v="7522"/>
    <s v="PREVENCION DE RIESGO"/>
    <s v="Seguridad industrial y salud ocupacional"/>
    <s v="MANEJO DE VEHICULO REPARTIDOR"/>
    <n v="8332"/>
    <s v="PREVENCION DE RIESGO"/>
    <s v="Seguridad industrial y salud ocupacional"/>
    <s v="ESTIBADOR"/>
    <n v="9333"/>
    <s v="PREVENCION DE RIESGO"/>
    <s v="Seguridad industrial y salud ocupacional"/>
    <s v="ENCARGADA DE  DEPOSITO DE INSUMOS"/>
    <n v="4321"/>
    <s v="PREVENCION DE RIESGO"/>
    <s v="Seguridad industrial y salud ocupacional"/>
    <s v="AUXILIAR DE DEPOSITO DE INSUMOS"/>
    <n v="9333"/>
    <s v="PREVENCION DE RIESGO"/>
    <s v="Seguridad industrial y salud ocupacional"/>
    <s v="ENCARGADA GRAL DEL AREA ADMINISTRATIVA"/>
    <n v="2421"/>
    <s v="Si"/>
    <s v="Si"/>
    <s v="Si"/>
    <s v="Si"/>
    <s v="Si"/>
    <s v="No"/>
    <x v="0"/>
    <s v="Muy importante"/>
    <s v="Importante"/>
    <s v="Importante"/>
    <s v="Importante"/>
    <s v="Importante"/>
    <s v="Muy importante"/>
    <s v="Muy importante"/>
    <s v="Ninguna"/>
    <m/>
    <x v="2"/>
    <x v="2"/>
    <x v="0"/>
    <x v="0"/>
    <x v="0"/>
    <x v="0"/>
    <x v="1"/>
    <x v="1"/>
    <x v="1"/>
    <x v="0"/>
    <x v="0"/>
    <x v="0"/>
    <m/>
    <s v="Jefe / Encargado (no propietario)"/>
    <m/>
    <n v="22"/>
    <n v="22"/>
    <s v="Completo"/>
    <m/>
    <m/>
    <m/>
    <m/>
    <m/>
    <m/>
    <m/>
    <s v="51 y más personas ocupadas"/>
    <s v="51 y más personas ocupadas"/>
    <x v="1"/>
    <s v="Manufactura"/>
    <x v="0"/>
    <x v="0"/>
    <x v="0"/>
    <x v="0"/>
    <x v="0"/>
    <x v="0"/>
    <x v="1"/>
    <x v="0"/>
    <x v="1"/>
    <x v="0"/>
    <x v="1"/>
    <x v="0"/>
    <x v="0"/>
    <x v="0"/>
    <x v="0"/>
    <x v="0"/>
    <x v="0"/>
    <x v="0"/>
    <x v="0"/>
    <x v="0"/>
    <x v="0"/>
    <x v="0"/>
    <x v="0"/>
    <x v="0"/>
    <x v="1"/>
    <x v="1"/>
    <x v="1"/>
    <s v="SALUD Y SEGURIDAD OCUPACIONAL"/>
    <s v="SALUD Y SEGURIDAD OCUPACIONAL"/>
    <s v="SALUD Y SEGURIDAD OCUPACIONAL"/>
    <s v="SALUD Y SEGURIDAD OCUPACIONAL"/>
    <s v="SALUD Y SEGURIDAD OCUPACIONAL"/>
    <s v="SALUD Y SEGURIDAD OCUPACIONAL"/>
    <s v="SALUD Y SEGURIDAD OCUPACIONAL"/>
    <s v="SALUD Y SEGURIDAD OCUPACIONAL"/>
    <s v="SALUD Y SEGURIDAD OCUPACIONAL"/>
    <s v="SALUD Y SEGURIDAD OCUPACIONAL"/>
    <s v="SALUD Y SEGURIDAD OCUPACIONAL"/>
    <s v="SALUD Y SEGURIDAD OCUPACIONAL"/>
    <n v="2.7037037037037002"/>
    <x v="1"/>
    <x v="1"/>
    <x v="0"/>
    <x v="0"/>
    <x v="0"/>
    <s v="Total"/>
  </r>
  <r>
    <n v="215177"/>
    <x v="0"/>
    <x v="1"/>
    <s v="San Lorenzo"/>
    <n v="41002"/>
    <s v="ACTIVIDADES DE CONSTRUCCION DE TODO TIPO DE EDIFICIOS"/>
    <s v="Industria"/>
    <s v="Construcción"/>
    <s v="Pequeñas (11 a 30 personas ocupadas)"/>
    <n v="14062024"/>
    <n v="14"/>
    <s v="Junio"/>
    <s v="Año Resultado Final"/>
    <n v="7"/>
    <n v="28"/>
    <n v="10072024"/>
    <n v="10"/>
    <s v="Julio"/>
    <s v="Año Resultado Final"/>
    <n v="1982"/>
    <n v="41"/>
    <x v="1"/>
    <s v="CONSTRUCCIONES CIVILES"/>
    <s v="Construcción de edificios"/>
    <s v="Único"/>
    <x v="0"/>
    <m/>
    <m/>
    <n v="50"/>
    <n v="50"/>
    <n v="40"/>
    <n v="10"/>
    <n v="141.3333333333332"/>
    <n v="35.3333333333333"/>
    <n v="0"/>
    <n v="0"/>
    <n v="0"/>
    <n v="0"/>
    <n v="70.6666666666666"/>
    <n v="31.799999999999972"/>
    <n v="0"/>
    <n v="14.13333333333332"/>
    <n v="35.3333333333333"/>
    <n v="17.66666666666665"/>
    <n v="7.0666666666666602"/>
    <n v="0"/>
    <n v="176.66666666666652"/>
    <n v="50"/>
    <n v="0"/>
    <n v="0"/>
    <n v="0"/>
    <n v="0"/>
    <n v="20"/>
    <n v="9"/>
    <n v="0"/>
    <n v="4"/>
    <n v="10"/>
    <n v="5"/>
    <n v="2"/>
    <n v="0"/>
    <n v="50"/>
    <x v="0"/>
    <m/>
    <m/>
    <x v="1"/>
    <m/>
    <m/>
    <x v="0"/>
    <m/>
    <m/>
    <x v="0"/>
    <m/>
    <m/>
    <x v="0"/>
    <m/>
    <m/>
    <x v="1"/>
    <m/>
    <n v="3343"/>
    <s v="SECRETARIA ADMINISTRATIVA"/>
    <s v="Sí"/>
    <s v="No"/>
    <s v="Sí"/>
    <n v="7115"/>
    <s v="AUXILIAR EN CARPINTERIA"/>
    <s v="Sí"/>
    <s v="No"/>
    <s v="No"/>
    <m/>
    <m/>
    <m/>
    <m/>
    <m/>
    <m/>
    <m/>
    <m/>
    <m/>
    <m/>
    <m/>
    <m/>
    <m/>
    <m/>
    <m/>
    <m/>
    <m/>
    <m/>
    <m/>
    <m/>
    <m/>
    <m/>
    <m/>
    <m/>
    <m/>
    <m/>
    <m/>
    <m/>
    <m/>
    <m/>
    <m/>
    <m/>
    <m/>
    <m/>
    <m/>
    <m/>
    <m/>
    <m/>
    <m/>
    <x v="0"/>
    <x v="0"/>
    <x v="0"/>
    <x v="0"/>
    <x v="0"/>
    <x v="0"/>
    <x v="0"/>
    <x v="1"/>
    <x v="1"/>
    <x v="0"/>
    <x v="0"/>
    <x v="0"/>
    <x v="0"/>
    <m/>
    <m/>
    <m/>
    <s v="Redes sociales de la empresa (Facebook, Twitter, Instagram, etc)"/>
    <m/>
    <m/>
    <m/>
    <m/>
    <m/>
    <m/>
    <m/>
    <m/>
    <m/>
    <m/>
    <x v="0"/>
    <x v="0"/>
    <x v="0"/>
    <x v="1"/>
    <x v="0"/>
    <x v="0"/>
    <x v="0"/>
    <x v="0"/>
    <x v="1"/>
    <x v="1"/>
    <s v="Ninguna"/>
    <m/>
    <m/>
    <m/>
    <m/>
    <m/>
    <m/>
    <x v="0"/>
    <m/>
    <m/>
    <x v="1"/>
    <m/>
    <m/>
    <m/>
    <x v="1"/>
    <x v="0"/>
    <x v="1"/>
    <x v="0"/>
    <x v="0"/>
    <x v="1"/>
    <m/>
    <m/>
    <x v="2"/>
    <s v="Poco probable"/>
    <s v="Poco probable"/>
    <s v="Poco probable"/>
    <s v="Probable"/>
    <s v="Probable"/>
    <x v="0"/>
    <s v="TESORERo"/>
    <n v="4311"/>
    <n v="1"/>
    <n v="0"/>
    <n v="0"/>
    <n v="0"/>
    <n v="0"/>
    <s v="AUXILIAR ADMINISTRATIVO"/>
    <n v="4419"/>
    <n v="1"/>
    <n v="0"/>
    <n v="0"/>
    <n v="0"/>
    <n v="0"/>
    <s v="AUXILIAR DE  COMPRA"/>
    <n v="3323"/>
    <n v="1"/>
    <n v="0"/>
    <n v="0"/>
    <n v="0"/>
    <n v="0"/>
    <s v="cobrador"/>
    <n v="4214"/>
    <n v="1"/>
    <n v="0"/>
    <n v="0"/>
    <n v="0"/>
    <n v="0"/>
    <m/>
    <m/>
    <m/>
    <m/>
    <m/>
    <m/>
    <m/>
    <x v="0"/>
    <m/>
    <m/>
    <m/>
    <m/>
    <m/>
    <m/>
    <m/>
    <m/>
    <m/>
    <x v="1"/>
    <x v="0"/>
    <x v="1"/>
    <x v="1"/>
    <x v="0"/>
    <x v="0"/>
    <x v="0"/>
    <x v="0"/>
    <m/>
    <x v="0"/>
    <s v="ATENCIÓN AL CLIENTE"/>
    <s v="Técnicas de recepción y atención al cliente"/>
    <s v="ATENCIÓN AL CLIENTE"/>
    <n v="4226"/>
    <s v="MARKETING DIGITAL"/>
    <s v="Marketing digital"/>
    <s v="SECRETARIA ADMINISTRATIVA"/>
    <n v="3343"/>
    <m/>
    <m/>
    <m/>
    <m/>
    <m/>
    <m/>
    <m/>
    <m/>
    <m/>
    <m/>
    <m/>
    <m/>
    <m/>
    <m/>
    <m/>
    <m/>
    <s v="Si"/>
    <s v="No"/>
    <m/>
    <m/>
    <m/>
    <m/>
    <x v="0"/>
    <s v="Importante"/>
    <s v="Importante"/>
    <s v="Importante"/>
    <s v="Importante"/>
    <s v="Importante"/>
    <s v="Importante"/>
    <s v="Importante"/>
    <s v="Ninguna"/>
    <m/>
    <x v="1"/>
    <x v="0"/>
    <x v="0"/>
    <x v="1"/>
    <x v="0"/>
    <x v="2"/>
    <x v="0"/>
    <x v="0"/>
    <x v="0"/>
    <x v="0"/>
    <x v="0"/>
    <x v="0"/>
    <m/>
    <s v="Administrador/Contador"/>
    <m/>
    <n v="14"/>
    <n v="44"/>
    <s v="Completo"/>
    <m/>
    <m/>
    <m/>
    <m/>
    <m/>
    <m/>
    <s v="EL PROPIETARIO VIENE DESPUES DEL MEDIO DIA RARAS VECES VIENE A LAS 11 EL GERENTE GENERAL NO QUISOMACCEDER A LA ENCUESTA SE SE D3RIVO LA ENTREVISTA CON LA SEÑORA LAURA"/>
    <s v="31 a 50 personas ocupadas"/>
    <s v="31 a 50 personas ocupadas"/>
    <x v="1"/>
    <s v="Construcción"/>
    <x v="0"/>
    <x v="0"/>
    <x v="1"/>
    <x v="0"/>
    <x v="0"/>
    <x v="0"/>
    <x v="1"/>
    <x v="0"/>
    <x v="0"/>
    <x v="0"/>
    <x v="1"/>
    <x v="1"/>
    <x v="1"/>
    <x v="0"/>
    <x v="0"/>
    <x v="0"/>
    <x v="0"/>
    <x v="0"/>
    <x v="0"/>
    <x v="1"/>
    <x v="1"/>
    <x v="0"/>
    <x v="0"/>
    <x v="0"/>
    <x v="0"/>
    <x v="0"/>
    <x v="0"/>
    <s v="ATENCIÓN AL CLIENTE, RECEPCIÓN"/>
    <s v="MARKETING DIGITAL"/>
    <m/>
    <m/>
    <m/>
    <m/>
    <s v="ADMINISTRACIÓN Y GESTIÓN"/>
    <s v="ADMINISTRACIÓN Y GESTIÓN"/>
    <m/>
    <m/>
    <m/>
    <m/>
    <n v="3.5333333333333301"/>
    <x v="1"/>
    <x v="1"/>
    <x v="0"/>
    <x v="0"/>
    <x v="0"/>
    <s v="Total"/>
  </r>
  <r>
    <n v="215182"/>
    <x v="0"/>
    <x v="1"/>
    <s v="Ypané"/>
    <n v="25110"/>
    <s v="FABRICACION DE ESTRUCTURAS DE METAL PARA MONTAJES INDUSTRIALES"/>
    <s v="Industria"/>
    <s v="Manufactura"/>
    <s v="Grandes (con 51 o más personas ocupadas)"/>
    <n v="21062024"/>
    <n v="21"/>
    <s v="Junio"/>
    <s v="Año Resultado Final"/>
    <n v="13"/>
    <n v="32"/>
    <n v="20072024"/>
    <n v="20"/>
    <s v="Julio"/>
    <s v="Año Resultado Final"/>
    <n v="1994"/>
    <n v="29"/>
    <x v="2"/>
    <s v="FABRICACION DE ESTRUCTURAS DE METAL PARA MONTAJE INDUSTRIAL"/>
    <s v="Fabricación de productos metálicos para uso estructural"/>
    <s v="Único"/>
    <x v="0"/>
    <m/>
    <m/>
    <n v="135"/>
    <n v="135"/>
    <n v="95"/>
    <n v="40"/>
    <n v="256.85185185185151"/>
    <n v="108.14814814814801"/>
    <n v="0"/>
    <n v="0"/>
    <n v="108.14814814814801"/>
    <n v="108.14814814814801"/>
    <n v="54.074074074074005"/>
    <n v="0"/>
    <n v="54.074074074074005"/>
    <n v="0"/>
    <n v="40.5555555555555"/>
    <n v="0"/>
    <n v="0"/>
    <n v="0"/>
    <n v="364.99999999999955"/>
    <n v="135"/>
    <n v="0"/>
    <n v="0"/>
    <n v="40"/>
    <n v="40"/>
    <n v="20"/>
    <n v="0"/>
    <n v="20"/>
    <n v="0"/>
    <n v="15"/>
    <n v="0"/>
    <n v="0"/>
    <n v="0"/>
    <n v="135"/>
    <x v="1"/>
    <s v="Decisión del directorio/propietarios de la empresa"/>
    <m/>
    <x v="0"/>
    <s v="Decisión del directorio/propietarios de la empresa"/>
    <m/>
    <x v="1"/>
    <s v="Decisión del directorio/propietarios de la empresa"/>
    <m/>
    <x v="1"/>
    <s v="Decisión del directorio/propietarios de la empresa"/>
    <m/>
    <x v="0"/>
    <m/>
    <m/>
    <x v="1"/>
    <m/>
    <n v="7212"/>
    <s v="SOLDADOR INDUSTRIAL"/>
    <s v="No"/>
    <s v="Sí"/>
    <s v="Sí"/>
    <n v="7214"/>
    <s v="MONTADOR"/>
    <s v="No"/>
    <s v="Sí"/>
    <s v="Sí"/>
    <n v="7212"/>
    <s v="AYUDANTE DE SOLDADOR"/>
    <s v="No"/>
    <s v="Sí"/>
    <s v="Candidatos sin capacitación o habilidades técnicas necesarios"/>
    <m/>
    <m/>
    <m/>
    <m/>
    <m/>
    <m/>
    <m/>
    <s v="Candidatos sin capacitación o habilidades técnicas necesarios"/>
    <m/>
    <m/>
    <m/>
    <m/>
    <m/>
    <m/>
    <m/>
    <s v="Candidatos sin capacitación o habilidades técnicas necesarios"/>
    <s v="Candidatos sin habilidades blandas o socioemocionales (proactividad, actitud de aprendizaje, compromiso, entre otros)"/>
    <m/>
    <m/>
    <m/>
    <m/>
    <m/>
    <m/>
    <m/>
    <s v="Capacitar a los trabajadores actuales para que puedan cumplir funciones que estaban asignadas a esa vacante"/>
    <m/>
    <m/>
    <m/>
    <m/>
    <m/>
    <m/>
    <s v="Contratar trabajadores del exterior"/>
    <m/>
    <m/>
    <x v="1"/>
    <x v="0"/>
    <x v="0"/>
    <x v="0"/>
    <x v="1"/>
    <x v="1"/>
    <x v="0"/>
    <x v="1"/>
    <x v="1"/>
    <x v="0"/>
    <x v="1"/>
    <x v="1"/>
    <x v="0"/>
    <m/>
    <m/>
    <s v="Plataforma web privada gratuita (Bolsas de trabajo) (excluyendo redes sociales)"/>
    <s v="Redes sociales de la empresa (Facebook, Twitter, Instagram, etc)"/>
    <m/>
    <m/>
    <s v="Recomendaciones de trabajadores de la empresa u otros actores"/>
    <m/>
    <m/>
    <s v="Avisos en las inmediaciones de la empresa"/>
    <m/>
    <m/>
    <m/>
    <m/>
    <x v="0"/>
    <x v="0"/>
    <x v="0"/>
    <x v="1"/>
    <x v="0"/>
    <x v="1"/>
    <x v="0"/>
    <x v="0"/>
    <x v="0"/>
    <x v="1"/>
    <s v="Ninguna"/>
    <m/>
    <m/>
    <m/>
    <m/>
    <m/>
    <m/>
    <x v="1"/>
    <m/>
    <m/>
    <x v="3"/>
    <m/>
    <m/>
    <m/>
    <x v="0"/>
    <x v="0"/>
    <x v="0"/>
    <x v="0"/>
    <x v="1"/>
    <x v="1"/>
    <m/>
    <m/>
    <x v="2"/>
    <s v="Probable"/>
    <s v="Poco probable"/>
    <s v="Poco probable"/>
    <s v="Probable"/>
    <s v="Probable"/>
    <x v="0"/>
    <s v="Auxiliar Administrativo"/>
    <n v="4419"/>
    <n v="3"/>
    <n v="0"/>
    <n v="0"/>
    <n v="0"/>
    <n v="0"/>
    <s v="INGENIERO JUNIOR"/>
    <n v="2141"/>
    <n v="3"/>
    <n v="0"/>
    <n v="0"/>
    <n v="0"/>
    <n v="0"/>
    <s v="Ayudante de SOLDADOR"/>
    <n v="7212"/>
    <n v="80"/>
    <n v="0"/>
    <n v="0"/>
    <n v="0"/>
    <n v="0"/>
    <s v="SOLDADOR"/>
    <n v="7212"/>
    <n v="80"/>
    <n v="0"/>
    <n v="0"/>
    <n v="0"/>
    <n v="0"/>
    <s v="Montador"/>
    <n v="7214"/>
    <n v="80"/>
    <n v="0"/>
    <n v="0"/>
    <n v="0"/>
    <n v="0"/>
    <x v="0"/>
    <m/>
    <m/>
    <m/>
    <m/>
    <m/>
    <m/>
    <m/>
    <m/>
    <m/>
    <x v="0"/>
    <x v="0"/>
    <x v="0"/>
    <x v="0"/>
    <x v="0"/>
    <x v="1"/>
    <x v="0"/>
    <x v="0"/>
    <m/>
    <x v="0"/>
    <s v="CAPACITACIÓNES PARA SOLDADOR"/>
    <s v="Soldadura"/>
    <s v="SOLDADOR"/>
    <n v="7212"/>
    <s v="CAPACITACIONES EN ADMINISTRACIÓN"/>
    <s v="Operaciones auxiliares de servicios administrativos"/>
    <s v="GERENTE"/>
    <n v="1321"/>
    <m/>
    <m/>
    <m/>
    <m/>
    <m/>
    <m/>
    <m/>
    <m/>
    <m/>
    <m/>
    <m/>
    <m/>
    <m/>
    <m/>
    <m/>
    <m/>
    <s v="Si"/>
    <s v="No"/>
    <m/>
    <m/>
    <m/>
    <m/>
    <x v="1"/>
    <s v="Muy importante"/>
    <s v="Muy importante"/>
    <s v="Muy importante"/>
    <s v="Muy importante"/>
    <s v="Muy importante"/>
    <s v="Muy importante"/>
    <s v="Muy importante"/>
    <s v="Ninguna"/>
    <m/>
    <x v="0"/>
    <x v="1"/>
    <x v="1"/>
    <x v="0"/>
    <x v="0"/>
    <x v="0"/>
    <x v="1"/>
    <x v="1"/>
    <x v="0"/>
    <x v="0"/>
    <x v="0"/>
    <x v="0"/>
    <m/>
    <s v="Administrador/Contador"/>
    <m/>
    <n v="9"/>
    <n v="3"/>
    <s v="Completo"/>
    <m/>
    <m/>
    <m/>
    <m/>
    <m/>
    <m/>
    <m/>
    <s v="51 y más personas ocupadas"/>
    <s v="51 y más personas ocupadas"/>
    <x v="1"/>
    <s v="Manufactura"/>
    <x v="0"/>
    <x v="0"/>
    <x v="0"/>
    <x v="0"/>
    <x v="0"/>
    <x v="0"/>
    <x v="1"/>
    <x v="0"/>
    <x v="0"/>
    <x v="0"/>
    <x v="0"/>
    <x v="0"/>
    <x v="1"/>
    <x v="0"/>
    <x v="0"/>
    <x v="1"/>
    <x v="0"/>
    <x v="0"/>
    <x v="1"/>
    <x v="1"/>
    <x v="0"/>
    <x v="1"/>
    <x v="0"/>
    <x v="0"/>
    <x v="1"/>
    <x v="0"/>
    <x v="0"/>
    <s v="MECANICA Y METALES"/>
    <s v="GESTIÓN ADMINISTRATIVA"/>
    <m/>
    <m/>
    <m/>
    <m/>
    <s v="MECANICA Y METALES"/>
    <s v="ADMINISTRACIÓN Y GESTIÓN"/>
    <m/>
    <m/>
    <m/>
    <m/>
    <n v="2.7037037037037002"/>
    <x v="2"/>
    <x v="2"/>
    <x v="0"/>
    <x v="0"/>
    <x v="0"/>
    <s v="Total"/>
  </r>
  <r>
    <n v="215183"/>
    <x v="0"/>
    <x v="1"/>
    <s v="San Lorenzo"/>
    <n v="41002"/>
    <s v="ACTIVIDADES DE CONSTRUCCION DE EDIFICIOS.-"/>
    <s v="Industria"/>
    <s v="Construcción"/>
    <s v="Pequeñas (11 a 30 personas ocupadas)"/>
    <n v="10072024"/>
    <n v="10"/>
    <s v="Julio"/>
    <s v="Año Resultado Final"/>
    <n v="8"/>
    <n v="35"/>
    <n v="29072024"/>
    <n v="29"/>
    <s v="Julio"/>
    <s v="Año Resultado Final"/>
    <n v="1994"/>
    <n v="29"/>
    <x v="2"/>
    <s v="CONSTRUCCION DE OBRAS CIVILES"/>
    <s v="Construcción de edificios"/>
    <s v="Único"/>
    <x v="0"/>
    <m/>
    <m/>
    <n v="15"/>
    <n v="15"/>
    <n v="13"/>
    <n v="2"/>
    <n v="49.475728155339844"/>
    <n v="7.6116504854368996"/>
    <n v="3.8058252427184498"/>
    <n v="0"/>
    <n v="0"/>
    <n v="0"/>
    <n v="19.029126213592249"/>
    <n v="0"/>
    <n v="0"/>
    <n v="0"/>
    <n v="26.64077669902915"/>
    <n v="7.6116504854368996"/>
    <n v="0"/>
    <n v="0"/>
    <n v="57.087378640776748"/>
    <n v="15"/>
    <n v="1"/>
    <n v="0"/>
    <n v="0"/>
    <n v="0"/>
    <n v="5"/>
    <n v="0"/>
    <n v="0"/>
    <n v="0"/>
    <n v="7"/>
    <n v="2"/>
    <n v="0"/>
    <n v="0"/>
    <n v="15"/>
    <x v="0"/>
    <m/>
    <m/>
    <x v="1"/>
    <m/>
    <m/>
    <x v="0"/>
    <m/>
    <m/>
    <x v="0"/>
    <m/>
    <m/>
    <x v="0"/>
    <m/>
    <m/>
    <x v="1"/>
    <m/>
    <n v="8332"/>
    <s v="CHOFER PROFESIONAL B"/>
    <s v="Sí"/>
    <s v="No"/>
    <s v="Sí"/>
    <n v="8342"/>
    <s v="OPERADOR BOTCAT SON MAQUINARIAS PEQUEÑAS"/>
    <s v="Sí"/>
    <s v="No"/>
    <s v="Sí"/>
    <n v="7112"/>
    <s v="OFICIAL ALBAÑIL"/>
    <s v="Sí"/>
    <s v="No"/>
    <m/>
    <m/>
    <m/>
    <m/>
    <m/>
    <m/>
    <m/>
    <m/>
    <m/>
    <m/>
    <m/>
    <m/>
    <m/>
    <m/>
    <m/>
    <m/>
    <m/>
    <m/>
    <m/>
    <m/>
    <m/>
    <m/>
    <m/>
    <m/>
    <m/>
    <m/>
    <m/>
    <m/>
    <m/>
    <m/>
    <m/>
    <m/>
    <m/>
    <m/>
    <m/>
    <x v="0"/>
    <x v="0"/>
    <x v="0"/>
    <x v="1"/>
    <x v="0"/>
    <x v="0"/>
    <x v="0"/>
    <x v="1"/>
    <x v="1"/>
    <x v="0"/>
    <x v="0"/>
    <x v="1"/>
    <x v="0"/>
    <m/>
    <m/>
    <s v="Plataforma web privada gratuita (Bolsas de trabajo) (excluyendo redes sociales)"/>
    <m/>
    <m/>
    <m/>
    <s v="Recomendaciones de trabajadores de la empresa u otros actores"/>
    <m/>
    <m/>
    <m/>
    <s v="Contactos personales del empleador"/>
    <m/>
    <m/>
    <m/>
    <x v="0"/>
    <x v="0"/>
    <x v="0"/>
    <x v="2"/>
    <x v="0"/>
    <x v="0"/>
    <x v="0"/>
    <x v="0"/>
    <x v="1"/>
    <x v="1"/>
    <s v="Ninguna"/>
    <m/>
    <m/>
    <m/>
    <m/>
    <m/>
    <m/>
    <x v="0"/>
    <m/>
    <m/>
    <x v="1"/>
    <m/>
    <m/>
    <m/>
    <x v="1"/>
    <x v="1"/>
    <x v="1"/>
    <x v="0"/>
    <x v="1"/>
    <x v="1"/>
    <m/>
    <m/>
    <x v="2"/>
    <s v="Poco probable"/>
    <s v="Poco probable"/>
    <s v="Poco probable"/>
    <s v="Probable"/>
    <s v="Probable"/>
    <x v="0"/>
    <s v="oficial albañil"/>
    <n v="7112"/>
    <n v="50"/>
    <n v="50"/>
    <n v="0"/>
    <n v="0"/>
    <n v="0"/>
    <s v="AYUDANTE ALBAÑIL"/>
    <n v="9313"/>
    <n v="30"/>
    <n v="0"/>
    <n v="0"/>
    <n v="0"/>
    <n v="0"/>
    <s v="herrero de estructura melalicas y techo con detalles"/>
    <n v="7221"/>
    <n v="5"/>
    <n v="0"/>
    <n v="0"/>
    <n v="0"/>
    <n v="0"/>
    <s v="ingeniero civil"/>
    <n v="2142"/>
    <n v="2"/>
    <n v="0"/>
    <n v="0"/>
    <n v="0"/>
    <n v="0"/>
    <s v="ARQUITECTO"/>
    <n v="2161"/>
    <n v="2"/>
    <n v="0"/>
    <n v="0"/>
    <n v="0"/>
    <n v="0"/>
    <x v="0"/>
    <m/>
    <m/>
    <m/>
    <m/>
    <m/>
    <m/>
    <m/>
    <m/>
    <m/>
    <x v="1"/>
    <x v="0"/>
    <x v="1"/>
    <x v="1"/>
    <x v="1"/>
    <x v="0"/>
    <x v="0"/>
    <x v="0"/>
    <m/>
    <x v="0"/>
    <s v="DERECHO LABORAL"/>
    <s v="Legislación laboral y seguridad social"/>
    <s v="ADMINISTRADOR"/>
    <n v="2421"/>
    <s v="CONTRATACIONES PÚBLICAS"/>
    <s v="Contrataciones públicas"/>
    <s v="ASISTENTE ADMINISTRATIVO"/>
    <n v="3343"/>
    <s v="SISTEMA DE REOP OBRERO PATRONAL"/>
    <s v="Sistemas y planillas del Ministerio de Trabajo, Empleo y Seguridad Social (MTESS)"/>
    <s v="ADMINISTRADOR"/>
    <n v="2421"/>
    <s v="SISTEMA REI REGISTRO ELECTRONICO DE INFORMACIÓN REGISTRÓ DEL IPS"/>
    <s v="Sistemas y planillas del Instituto de Previsión Social (IPS)"/>
    <s v="ADMINISTRADOR"/>
    <n v="2421"/>
    <m/>
    <m/>
    <m/>
    <m/>
    <m/>
    <m/>
    <m/>
    <m/>
    <s v="Si"/>
    <s v="Si"/>
    <s v="Si"/>
    <s v="No"/>
    <m/>
    <m/>
    <x v="1"/>
    <s v="Importante"/>
    <s v="Importante"/>
    <s v="Muy importante"/>
    <s v="Importante"/>
    <s v="Importante"/>
    <s v="Muy importante"/>
    <s v="Muy importante"/>
    <s v="Ninguna"/>
    <m/>
    <x v="0"/>
    <x v="1"/>
    <x v="0"/>
    <x v="1"/>
    <x v="1"/>
    <x v="0"/>
    <x v="0"/>
    <x v="0"/>
    <x v="0"/>
    <x v="0"/>
    <x v="0"/>
    <x v="0"/>
    <m/>
    <s v="Gerente / Directivo"/>
    <m/>
    <n v="8"/>
    <n v="32"/>
    <s v="Completo"/>
    <m/>
    <m/>
    <m/>
    <m/>
    <m/>
    <m/>
    <m/>
    <s v="11 a 30 personas ocupadas"/>
    <s v="11 a 30 personas ocupadas"/>
    <x v="1"/>
    <s v="Construcción"/>
    <x v="0"/>
    <x v="0"/>
    <x v="0"/>
    <x v="0"/>
    <x v="0"/>
    <x v="0"/>
    <x v="1"/>
    <x v="1"/>
    <x v="0"/>
    <x v="0"/>
    <x v="0"/>
    <x v="0"/>
    <x v="0"/>
    <x v="0"/>
    <x v="0"/>
    <x v="1"/>
    <x v="0"/>
    <x v="1"/>
    <x v="0"/>
    <x v="0"/>
    <x v="1"/>
    <x v="1"/>
    <x v="0"/>
    <x v="0"/>
    <x v="0"/>
    <x v="0"/>
    <x v="0"/>
    <s v="LEYES LABORALES, JUDICIALES, TRIBUTARIAS"/>
    <s v="NORMATIVAS Y REGULACIONES DEL MERCADO"/>
    <s v="USO DE SISTEMAS Y SOFTWARE ESPECIALIZADOS"/>
    <s v="USO DE SISTEMAS Y SOFTWARE ESPECIALIZADOS"/>
    <m/>
    <m/>
    <s v="ADMINISTRACIÓN Y GESTIÓN"/>
    <s v="PROGRAMAS GUBERNAMENTALES"/>
    <s v="TIC"/>
    <s v="TIC"/>
    <m/>
    <m/>
    <n v="3.8058252427184498"/>
    <x v="1"/>
    <x v="1"/>
    <x v="0"/>
    <x v="0"/>
    <x v="0"/>
    <s v="Total"/>
  </r>
  <r>
    <n v="215188"/>
    <x v="0"/>
    <x v="1"/>
    <s v="San Lorenzo"/>
    <n v="45104"/>
    <s v="VENTA DE VEHICULOS USADOS AL POR MENOR.-"/>
    <s v="Comercio"/>
    <s v="Comercio"/>
    <s v="Micro (5 a 10 personas ocupadas)"/>
    <n v="13062024"/>
    <n v="13"/>
    <s v="Junio"/>
    <s v="Año Resultado Final"/>
    <n v="11"/>
    <n v="14"/>
    <n v="25072024"/>
    <n v="25"/>
    <s v="Julio"/>
    <s v="Año Resultado Final"/>
    <n v="2004"/>
    <n v="19"/>
    <x v="0"/>
    <s v="COMPRA Y VENTA DE VEHICULOS NUEVOS AL POR MENOR"/>
    <s v="Comercio al por menor de vehículos automotores usados"/>
    <s v="Casa Matriz"/>
    <x v="1"/>
    <n v="2"/>
    <n v="2"/>
    <n v="6"/>
    <n v="6"/>
    <n v="5"/>
    <n v="1"/>
    <n v="41.422018348623844"/>
    <n v="8.2844036697247692"/>
    <n v="0"/>
    <n v="0"/>
    <n v="0"/>
    <n v="8.2844036697247692"/>
    <n v="24.853211009174309"/>
    <n v="0"/>
    <n v="0"/>
    <n v="0"/>
    <n v="8.2844036697247692"/>
    <n v="8.2844036697247692"/>
    <n v="0"/>
    <n v="0"/>
    <n v="49.706422018348619"/>
    <n v="6"/>
    <n v="0"/>
    <n v="0"/>
    <n v="0"/>
    <n v="1"/>
    <n v="3"/>
    <n v="0"/>
    <n v="0"/>
    <n v="0"/>
    <n v="1"/>
    <n v="1"/>
    <n v="0"/>
    <n v="0"/>
    <n v="6"/>
    <x v="0"/>
    <m/>
    <m/>
    <x v="1"/>
    <m/>
    <m/>
    <x v="0"/>
    <m/>
    <m/>
    <x v="0"/>
    <m/>
    <m/>
    <x v="0"/>
    <m/>
    <m/>
    <x v="0"/>
    <m/>
    <m/>
    <m/>
    <m/>
    <m/>
    <m/>
    <m/>
    <m/>
    <m/>
    <m/>
    <m/>
    <m/>
    <m/>
    <m/>
    <m/>
    <m/>
    <m/>
    <m/>
    <m/>
    <m/>
    <m/>
    <m/>
    <m/>
    <m/>
    <m/>
    <m/>
    <m/>
    <m/>
    <m/>
    <m/>
    <m/>
    <m/>
    <m/>
    <m/>
    <m/>
    <m/>
    <m/>
    <m/>
    <m/>
    <m/>
    <m/>
    <m/>
    <m/>
    <m/>
    <m/>
    <m/>
    <m/>
    <m/>
    <m/>
    <m/>
    <x v="0"/>
    <x v="0"/>
    <x v="0"/>
    <x v="0"/>
    <x v="1"/>
    <x v="1"/>
    <x v="0"/>
    <x v="0"/>
    <x v="0"/>
    <x v="0"/>
    <x v="1"/>
    <x v="1"/>
    <x v="0"/>
    <m/>
    <m/>
    <m/>
    <m/>
    <m/>
    <m/>
    <s v="Recomendaciones de trabajadores de la empresa u otros actores"/>
    <m/>
    <m/>
    <m/>
    <s v="Contactos personales del empleador"/>
    <m/>
    <m/>
    <m/>
    <x v="0"/>
    <x v="0"/>
    <x v="0"/>
    <x v="1"/>
    <x v="0"/>
    <x v="1"/>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1"/>
    <x v="1"/>
    <x v="1"/>
    <x v="0"/>
    <x v="0"/>
    <m/>
    <x v="0"/>
    <s v="TECNICAS DE NEGOCIACION Y ESTRATEGIAS DE VENTAS"/>
    <s v="Técnicas de ventas"/>
    <s v="VENDEDORES"/>
    <n v="5223"/>
    <m/>
    <m/>
    <m/>
    <m/>
    <m/>
    <m/>
    <m/>
    <m/>
    <m/>
    <m/>
    <m/>
    <m/>
    <m/>
    <m/>
    <m/>
    <m/>
    <m/>
    <m/>
    <m/>
    <m/>
    <s v="No"/>
    <m/>
    <m/>
    <m/>
    <m/>
    <m/>
    <x v="0"/>
    <s v="Importante"/>
    <s v="Poco importante"/>
    <s v="Importante"/>
    <s v="Importante"/>
    <s v="Importante"/>
    <s v="Importante"/>
    <s v="Importante"/>
    <s v="Ninguna"/>
    <m/>
    <x v="2"/>
    <x v="2"/>
    <x v="0"/>
    <x v="0"/>
    <x v="2"/>
    <x v="2"/>
    <x v="0"/>
    <x v="1"/>
    <x v="1"/>
    <x v="1"/>
    <x v="0"/>
    <x v="0"/>
    <m/>
    <s v="Gerente / Directivo"/>
    <m/>
    <n v="8"/>
    <n v="2"/>
    <s v="Completo"/>
    <m/>
    <m/>
    <m/>
    <m/>
    <m/>
    <m/>
    <s v="1ERA VISITA:EL DUEÑO QUERIA HACER POR TELEFONO LE PEDI UNA CITA Y SOLO QUERIA HACER VIA TELEFONICA.\n2DA VISITA: EL DUEÑO AUTORIZO A REALIZAR LA ENTREVISTA CON EL GERENTE ENCARGADO DEL LOCAL ALFREDO FLECHAS. LUEGO DE MANDAR A CITA LA DIRECCION TECNICA ME AUTORIZO A REALIZAR ESTA ENCUESTA."/>
    <s v="5 a 10 personas ocupadas"/>
    <s v="5 a 10 personas ocupadas"/>
    <x v="2"/>
    <s v="Comercio"/>
    <x v="0"/>
    <x v="0"/>
    <x v="0"/>
    <x v="0"/>
    <x v="0"/>
    <x v="0"/>
    <x v="0"/>
    <x v="0"/>
    <x v="0"/>
    <x v="0"/>
    <x v="1"/>
    <x v="0"/>
    <x v="0"/>
    <x v="0"/>
    <x v="0"/>
    <x v="0"/>
    <x v="0"/>
    <x v="0"/>
    <x v="0"/>
    <x v="1"/>
    <x v="0"/>
    <x v="1"/>
    <x v="1"/>
    <x v="0"/>
    <x v="0"/>
    <x v="0"/>
    <x v="0"/>
    <s v="VENTA"/>
    <m/>
    <m/>
    <m/>
    <m/>
    <m/>
    <s v="ADMINISTRACIÓN Y GESTIÓN"/>
    <m/>
    <m/>
    <m/>
    <m/>
    <m/>
    <n v="8.2844036697247692"/>
    <x v="0"/>
    <x v="0"/>
    <x v="1"/>
    <x v="0"/>
    <x v="0"/>
    <s v="Total"/>
  </r>
  <r>
    <n v="215279"/>
    <x v="0"/>
    <x v="1"/>
    <s v="Mariano Roque Alonso"/>
    <n v="49232"/>
    <s v="SERVICIOS DE TRANSPORTE INTERNACIONAL DE CARGAS VIA TERRESTRE"/>
    <s v="Servicio"/>
    <s v="Transporte"/>
    <s v="Medianas (31 a 50 personas ocupadas)"/>
    <n v="11062024"/>
    <n v="11"/>
    <s v="Junio"/>
    <s v="Año Resultado Final"/>
    <n v="13"/>
    <n v="36"/>
    <n v="31072024"/>
    <n v="31"/>
    <s v="Julio"/>
    <s v="Año Resultado Final"/>
    <n v="2010"/>
    <n v="13"/>
    <x v="0"/>
    <s v="TRANSPORTE DE CARGA  INTERNACIONAL VIA TERRESTRE"/>
    <s v="Transporte terrestre de carga interdepartamental e internacional"/>
    <s v="Único"/>
    <x v="0"/>
    <m/>
    <m/>
    <n v="8"/>
    <n v="8"/>
    <n v="8"/>
    <n v="0"/>
    <n v="27.156756756756721"/>
    <n v="0"/>
    <n v="0"/>
    <n v="0"/>
    <n v="0"/>
    <n v="10.18378378378377"/>
    <n v="10.18378378378377"/>
    <n v="0"/>
    <n v="0"/>
    <n v="0"/>
    <n v="3.3945945945945901"/>
    <n v="3.3945945945945901"/>
    <n v="0"/>
    <n v="0"/>
    <n v="27.156756756756721"/>
    <n v="8"/>
    <n v="0"/>
    <n v="0"/>
    <n v="0"/>
    <n v="3"/>
    <n v="3"/>
    <n v="0"/>
    <n v="0"/>
    <n v="0"/>
    <n v="1"/>
    <n v="1"/>
    <n v="0"/>
    <n v="0"/>
    <n v="8"/>
    <x v="0"/>
    <m/>
    <m/>
    <x v="0"/>
    <s v="Decisión del directorio/propietarios de la empresa"/>
    <m/>
    <x v="0"/>
    <m/>
    <m/>
    <x v="0"/>
    <m/>
    <m/>
    <x v="0"/>
    <m/>
    <m/>
    <x v="1"/>
    <m/>
    <n v="8332"/>
    <s v="CHÓFER DE CAMIONES GRANDES"/>
    <s v="Sí"/>
    <s v="No"/>
    <s v="Sí"/>
    <n v="5414"/>
    <s v="GUARDIA DE SEGURIDAD"/>
    <s v="Sí"/>
    <s v="No"/>
    <s v="No"/>
    <m/>
    <m/>
    <m/>
    <m/>
    <m/>
    <m/>
    <m/>
    <m/>
    <m/>
    <m/>
    <m/>
    <m/>
    <m/>
    <m/>
    <m/>
    <m/>
    <m/>
    <m/>
    <m/>
    <m/>
    <m/>
    <m/>
    <m/>
    <m/>
    <m/>
    <m/>
    <m/>
    <m/>
    <m/>
    <m/>
    <m/>
    <m/>
    <m/>
    <m/>
    <m/>
    <m/>
    <m/>
    <m/>
    <m/>
    <x v="1"/>
    <x v="0"/>
    <x v="0"/>
    <x v="0"/>
    <x v="0"/>
    <x v="1"/>
    <x v="0"/>
    <x v="1"/>
    <x v="1"/>
    <x v="1"/>
    <x v="0"/>
    <x v="1"/>
    <x v="0"/>
    <m/>
    <m/>
    <m/>
    <m/>
    <m/>
    <m/>
    <s v="Recomendaciones de trabajadores de la empresa u otros actores"/>
    <m/>
    <m/>
    <m/>
    <s v="Contactos personales del empleador"/>
    <m/>
    <m/>
    <m/>
    <x v="0"/>
    <x v="0"/>
    <x v="0"/>
    <x v="1"/>
    <x v="0"/>
    <x v="2"/>
    <x v="0"/>
    <x v="0"/>
    <x v="1"/>
    <x v="1"/>
    <s v="Ninguna"/>
    <m/>
    <m/>
    <m/>
    <m/>
    <m/>
    <m/>
    <x v="1"/>
    <m/>
    <m/>
    <x v="1"/>
    <m/>
    <m/>
    <m/>
    <x v="1"/>
    <x v="1"/>
    <x v="1"/>
    <x v="1"/>
    <x v="1"/>
    <x v="1"/>
    <m/>
    <m/>
    <x v="1"/>
    <s v="Poco probable"/>
    <s v="Poco probable"/>
    <s v="Poco probable"/>
    <s v="Probable"/>
    <s v="Probable"/>
    <x v="0"/>
    <s v="CHOFERES de CAMIONES GRANDES"/>
    <n v="8332"/>
    <n v="2"/>
    <n v="2"/>
    <n v="2"/>
    <n v="2"/>
    <n v="2"/>
    <m/>
    <m/>
    <m/>
    <m/>
    <m/>
    <m/>
    <m/>
    <m/>
    <m/>
    <m/>
    <m/>
    <m/>
    <m/>
    <m/>
    <m/>
    <m/>
    <m/>
    <m/>
    <m/>
    <m/>
    <m/>
    <m/>
    <m/>
    <m/>
    <m/>
    <m/>
    <m/>
    <m/>
    <x v="0"/>
    <m/>
    <m/>
    <m/>
    <m/>
    <m/>
    <m/>
    <m/>
    <m/>
    <m/>
    <x v="0"/>
    <x v="0"/>
    <x v="0"/>
    <x v="1"/>
    <x v="0"/>
    <x v="0"/>
    <x v="0"/>
    <x v="0"/>
    <m/>
    <x v="0"/>
    <s v="AUXILIAR ADMINISTRATIVA ( UTILIZACIÓN DE EXCEL,  COBROS, WORD )"/>
    <s v="Operaciones auxiliares de servicios administrativos"/>
    <s v="AUXILIAR ADMINISTRATIVA"/>
    <n v="4419"/>
    <s v="TECNICO MECANICO GENERAL DE CAMIONES GRANDES"/>
    <s v="Mecánica del automóvil"/>
    <s v="CHOFER DE CAMIONES GRANDES"/>
    <n v="8332"/>
    <m/>
    <m/>
    <m/>
    <m/>
    <m/>
    <m/>
    <m/>
    <m/>
    <m/>
    <m/>
    <m/>
    <m/>
    <m/>
    <m/>
    <m/>
    <m/>
    <s v="Si"/>
    <s v="No"/>
    <m/>
    <m/>
    <m/>
    <m/>
    <x v="0"/>
    <s v="Muy importante"/>
    <s v="Importante"/>
    <s v="Importante"/>
    <s v="Importante"/>
    <s v="Importante"/>
    <s v="Importante"/>
    <s v="Importante"/>
    <s v="Ninguna"/>
    <m/>
    <x v="2"/>
    <x v="2"/>
    <x v="0"/>
    <x v="0"/>
    <x v="2"/>
    <x v="2"/>
    <x v="0"/>
    <x v="0"/>
    <x v="0"/>
    <x v="0"/>
    <x v="0"/>
    <x v="0"/>
    <m/>
    <s v="Administrador/Contador"/>
    <m/>
    <n v="9"/>
    <n v="10"/>
    <s v="Completo"/>
    <m/>
    <m/>
    <m/>
    <m/>
    <m/>
    <m/>
    <m/>
    <s v="5 a 10 personas ocupadas"/>
    <s v="5 a 10 personas ocupadas"/>
    <x v="0"/>
    <s v="Transporte"/>
    <x v="0"/>
    <x v="0"/>
    <x v="0"/>
    <x v="0"/>
    <x v="1"/>
    <x v="0"/>
    <x v="0"/>
    <x v="1"/>
    <x v="0"/>
    <x v="0"/>
    <x v="1"/>
    <x v="0"/>
    <x v="0"/>
    <x v="0"/>
    <x v="0"/>
    <x v="0"/>
    <x v="1"/>
    <x v="0"/>
    <x v="0"/>
    <x v="1"/>
    <x v="0"/>
    <x v="0"/>
    <x v="0"/>
    <x v="0"/>
    <x v="0"/>
    <x v="1"/>
    <x v="0"/>
    <s v="OFIMATICA"/>
    <s v="MECANICA AUTOTRIZ"/>
    <m/>
    <m/>
    <m/>
    <m/>
    <s v="TIC"/>
    <s v="AUTOMOTORES"/>
    <m/>
    <m/>
    <m/>
    <m/>
    <n v="3.3945945945945901"/>
    <x v="1"/>
    <x v="1"/>
    <x v="1"/>
    <x v="0"/>
    <x v="0"/>
    <s v="Total"/>
  </r>
  <r>
    <n v="215300"/>
    <x v="0"/>
    <x v="1"/>
    <s v="San Lorenzo"/>
    <n v="68100"/>
    <s v="SERVICIO DE ALQUILER DE SALON PARA EVENTOS.-"/>
    <s v="Servicio"/>
    <s v="Servicios inmobiliarios"/>
    <s v="Micro (5 a 10 personas ocupadas)"/>
    <n v="22072024"/>
    <n v="22"/>
    <s v="Julio"/>
    <s v="Año Resultado Final"/>
    <n v="10"/>
    <n v="35"/>
    <n v="25072024"/>
    <n v="25"/>
    <s v="Julio"/>
    <s v="Año Resultado Final"/>
    <n v="1998"/>
    <n v="25"/>
    <x v="2"/>
    <s v="SERVICIOS INTEGRALES PARA EVENTOS"/>
    <s v="Alquiler y arrendamiento de otros efectos personales y enseres domésticos n.c.p."/>
    <s v="Único"/>
    <x v="0"/>
    <m/>
    <m/>
    <n v="6"/>
    <n v="6"/>
    <n v="4"/>
    <n v="2"/>
    <n v="13.57837837837836"/>
    <n v="6.7891891891891802"/>
    <n v="0"/>
    <n v="0"/>
    <n v="0"/>
    <n v="0"/>
    <n v="6.7891891891891802"/>
    <n v="0"/>
    <n v="0"/>
    <n v="0"/>
    <n v="6.7891891891891802"/>
    <n v="0"/>
    <n v="0"/>
    <n v="6.7891891891891802"/>
    <n v="20.367567567567541"/>
    <n v="6"/>
    <n v="0"/>
    <n v="0"/>
    <n v="0"/>
    <n v="0"/>
    <n v="2"/>
    <n v="0"/>
    <n v="0"/>
    <n v="0"/>
    <n v="2"/>
    <n v="0"/>
    <n v="0"/>
    <n v="2"/>
    <n v="6"/>
    <x v="0"/>
    <m/>
    <m/>
    <x v="0"/>
    <s v="Convenio con organizaciones públicas"/>
    <m/>
    <x v="0"/>
    <m/>
    <m/>
    <x v="0"/>
    <m/>
    <m/>
    <x v="0"/>
    <m/>
    <m/>
    <x v="0"/>
    <m/>
    <m/>
    <m/>
    <m/>
    <m/>
    <m/>
    <m/>
    <m/>
    <m/>
    <m/>
    <m/>
    <m/>
    <m/>
    <m/>
    <m/>
    <m/>
    <m/>
    <m/>
    <m/>
    <m/>
    <m/>
    <m/>
    <m/>
    <m/>
    <m/>
    <m/>
    <m/>
    <m/>
    <m/>
    <m/>
    <m/>
    <m/>
    <m/>
    <m/>
    <m/>
    <m/>
    <m/>
    <m/>
    <m/>
    <m/>
    <m/>
    <m/>
    <m/>
    <m/>
    <m/>
    <m/>
    <m/>
    <m/>
    <m/>
    <m/>
    <x v="1"/>
    <x v="0"/>
    <x v="0"/>
    <x v="0"/>
    <x v="0"/>
    <x v="0"/>
    <x v="0"/>
    <x v="1"/>
    <x v="1"/>
    <x v="0"/>
    <x v="0"/>
    <x v="0"/>
    <x v="0"/>
    <m/>
    <m/>
    <m/>
    <m/>
    <m/>
    <m/>
    <s v="Recomendaciones de trabajadores de la empresa u otros actores"/>
    <m/>
    <m/>
    <m/>
    <s v="Contactos personales del empleador"/>
    <m/>
    <m/>
    <m/>
    <x v="0"/>
    <x v="0"/>
    <x v="0"/>
    <x v="0"/>
    <x v="0"/>
    <x v="0"/>
    <x v="0"/>
    <x v="0"/>
    <x v="0"/>
    <x v="1"/>
    <s v="Ninguna"/>
    <m/>
    <m/>
    <m/>
    <m/>
    <s v="Transformación de competencia"/>
    <m/>
    <x v="3"/>
    <m/>
    <m/>
    <x v="3"/>
    <m/>
    <m/>
    <m/>
    <x v="0"/>
    <x v="0"/>
    <x v="0"/>
    <x v="0"/>
    <x v="0"/>
    <x v="1"/>
    <m/>
    <m/>
    <x v="2"/>
    <s v="Poco probable"/>
    <s v="Poco probable"/>
    <s v="Poco probable"/>
    <s v="Muy probable"/>
    <s v="Muy probable"/>
    <x v="0"/>
    <s v="ayudantes de lOGISTICA"/>
    <n v="9333"/>
    <n v="2"/>
    <n v="0"/>
    <n v="0"/>
    <n v="1"/>
    <n v="0"/>
    <s v="decoradores"/>
    <n v="3432"/>
    <n v="1"/>
    <n v="0"/>
    <n v="1"/>
    <n v="0"/>
    <n v="1"/>
    <s v="mozo"/>
    <n v="5131"/>
    <n v="3"/>
    <n v="3"/>
    <n v="0"/>
    <n v="0"/>
    <n v="0"/>
    <m/>
    <m/>
    <m/>
    <m/>
    <m/>
    <m/>
    <m/>
    <m/>
    <m/>
    <m/>
    <m/>
    <m/>
    <m/>
    <m/>
    <x v="0"/>
    <m/>
    <m/>
    <m/>
    <m/>
    <m/>
    <m/>
    <m/>
    <m/>
    <m/>
    <x v="0"/>
    <x v="0"/>
    <x v="0"/>
    <x v="0"/>
    <x v="1"/>
    <x v="1"/>
    <x v="0"/>
    <x v="0"/>
    <m/>
    <x v="0"/>
    <s v="DECORACION DE FLORES NATURALES"/>
    <s v="Artes plásticas y manualidades"/>
    <s v="DECORADORA"/>
    <n v="3432"/>
    <s v="MONTAJES DE MENAJES"/>
    <s v="Menajería"/>
    <s v="MOZO"/>
    <n v="5131"/>
    <s v="ATENCION AL CLIENTE"/>
    <s v="Técnicas de recepción y atención al cliente"/>
    <s v="RECEPCIONISTA"/>
    <n v="4226"/>
    <m/>
    <m/>
    <m/>
    <m/>
    <m/>
    <m/>
    <m/>
    <m/>
    <m/>
    <m/>
    <m/>
    <m/>
    <s v="Si"/>
    <s v="Si"/>
    <s v="No"/>
    <m/>
    <m/>
    <m/>
    <x v="1"/>
    <s v="Muy importante"/>
    <s v="Muy importante"/>
    <s v="Muy importante"/>
    <s v="Muy importante"/>
    <s v="Muy importante"/>
    <s v="Muy importante"/>
    <s v="Muy importante"/>
    <s v="Ninguna"/>
    <m/>
    <x v="2"/>
    <x v="2"/>
    <x v="0"/>
    <x v="1"/>
    <x v="0"/>
    <x v="0"/>
    <x v="0"/>
    <x v="0"/>
    <x v="0"/>
    <x v="0"/>
    <x v="0"/>
    <x v="0"/>
    <m/>
    <s v="Administrador/Contador"/>
    <m/>
    <n v="8"/>
    <n v="19"/>
    <s v="Completo"/>
    <m/>
    <m/>
    <m/>
    <m/>
    <m/>
    <m/>
    <m/>
    <s v="5 a 10 personas ocupadas"/>
    <s v="5 a 10 personas ocupadas"/>
    <x v="0"/>
    <s v="Servicios a las empresas"/>
    <x v="0"/>
    <x v="0"/>
    <x v="0"/>
    <x v="0"/>
    <x v="0"/>
    <x v="0"/>
    <x v="0"/>
    <x v="0"/>
    <x v="0"/>
    <x v="0"/>
    <x v="1"/>
    <x v="1"/>
    <x v="0"/>
    <x v="1"/>
    <x v="0"/>
    <x v="0"/>
    <x v="0"/>
    <x v="1"/>
    <x v="0"/>
    <x v="1"/>
    <x v="1"/>
    <x v="0"/>
    <x v="1"/>
    <x v="0"/>
    <x v="0"/>
    <x v="0"/>
    <x v="0"/>
    <s v="DECORACIÓN"/>
    <s v="ATENCIÓN A MESAS"/>
    <s v="ATENCIÓN AL CLIENTE, RECEPCIÓN"/>
    <m/>
    <m/>
    <m/>
    <s v="OTROS TIPOS DE CAPACITACIONES RELACIONADOS A OTROS SERVICIOS"/>
    <s v="ATENCIÓN A MESAS"/>
    <s v="ADMINISTRACIÓN Y GESTIÓN"/>
    <m/>
    <m/>
    <m/>
    <n v="3.3945945945945901"/>
    <x v="0"/>
    <x v="0"/>
    <x v="0"/>
    <x v="0"/>
    <x v="0"/>
    <s v="Total"/>
  </r>
  <r>
    <n v="215585"/>
    <x v="0"/>
    <x v="1"/>
    <s v="San Lorenzo"/>
    <n v="36000"/>
    <s v="SERVICIOS DE SUMINISTRO DE AGUA POTABLE"/>
    <s v="Servicio"/>
    <s v="Suministro de agua"/>
    <s v="Pequeñas (11 a 30 personas ocupadas)"/>
    <n v="13062024"/>
    <n v="13"/>
    <s v="Junio"/>
    <s v="Año Resultado Final"/>
    <n v="15"/>
    <n v="41"/>
    <n v="8072024"/>
    <n v="8"/>
    <s v="Julio"/>
    <s v="Año Resultado Final"/>
    <n v="1975"/>
    <n v="48"/>
    <x v="1"/>
    <s v="SISTEMA DE PROVISION DE AGUA POTABLE"/>
    <s v="Captación, tratamiento y suministro de agua"/>
    <s v="Único"/>
    <x v="0"/>
    <m/>
    <m/>
    <n v="6"/>
    <n v="6"/>
    <n v="5"/>
    <n v="1"/>
    <n v="16.972972972972951"/>
    <n v="3.3945945945945901"/>
    <n v="0"/>
    <n v="0"/>
    <n v="3.3945945945945901"/>
    <n v="3.3945945945945901"/>
    <n v="13.57837837837836"/>
    <n v="0"/>
    <n v="0"/>
    <n v="0"/>
    <n v="0"/>
    <n v="0"/>
    <n v="0"/>
    <n v="0"/>
    <n v="20.367567567567541"/>
    <n v="6"/>
    <n v="0"/>
    <n v="0"/>
    <n v="1"/>
    <n v="1"/>
    <n v="4"/>
    <n v="0"/>
    <n v="0"/>
    <n v="0"/>
    <n v="0"/>
    <n v="0"/>
    <n v="0"/>
    <n v="0"/>
    <n v="6"/>
    <x v="0"/>
    <m/>
    <m/>
    <x v="1"/>
    <m/>
    <m/>
    <x v="0"/>
    <m/>
    <m/>
    <x v="0"/>
    <m/>
    <m/>
    <x v="0"/>
    <m/>
    <m/>
    <x v="0"/>
    <m/>
    <m/>
    <m/>
    <m/>
    <m/>
    <m/>
    <m/>
    <m/>
    <m/>
    <m/>
    <m/>
    <m/>
    <m/>
    <m/>
    <m/>
    <m/>
    <m/>
    <m/>
    <m/>
    <m/>
    <m/>
    <m/>
    <m/>
    <m/>
    <m/>
    <m/>
    <m/>
    <m/>
    <m/>
    <m/>
    <m/>
    <m/>
    <m/>
    <m/>
    <m/>
    <m/>
    <m/>
    <m/>
    <m/>
    <m/>
    <m/>
    <m/>
    <m/>
    <m/>
    <m/>
    <m/>
    <m/>
    <m/>
    <m/>
    <m/>
    <x v="1"/>
    <x v="0"/>
    <x v="0"/>
    <x v="0"/>
    <x v="0"/>
    <x v="1"/>
    <x v="0"/>
    <x v="0"/>
    <x v="0"/>
    <x v="0"/>
    <x v="1"/>
    <x v="1"/>
    <x v="0"/>
    <m/>
    <m/>
    <m/>
    <m/>
    <m/>
    <m/>
    <s v="Recomendaciones de trabajadores de la empresa u otros actores"/>
    <m/>
    <m/>
    <m/>
    <s v="Contactos personales del empleador"/>
    <m/>
    <m/>
    <m/>
    <x v="0"/>
    <x v="2"/>
    <x v="0"/>
    <x v="0"/>
    <x v="1"/>
    <x v="0"/>
    <x v="2"/>
    <x v="0"/>
    <x v="1"/>
    <x v="0"/>
    <s v="Ninguna"/>
    <m/>
    <m/>
    <s v="Nuevas contrataciones"/>
    <m/>
    <s v="Nuevas contrataciones"/>
    <s v="Transformación de competencia"/>
    <x v="0"/>
    <s v="Transformación de competencia"/>
    <m/>
    <x v="1"/>
    <s v="Transformación de competencia"/>
    <m/>
    <m/>
    <x v="0"/>
    <x v="1"/>
    <x v="1"/>
    <x v="1"/>
    <x v="1"/>
    <x v="1"/>
    <m/>
    <m/>
    <x v="1"/>
    <s v="Poco probable"/>
    <s v="Poco probable"/>
    <s v="Poco probable"/>
    <s v="Probable"/>
    <s v="Probable"/>
    <x v="0"/>
    <s v="Plomeros"/>
    <n v="7126"/>
    <n v="2"/>
    <n v="1"/>
    <n v="1"/>
    <n v="1"/>
    <n v="0"/>
    <s v="Electricista"/>
    <n v="7411"/>
    <n v="0"/>
    <n v="1"/>
    <n v="0"/>
    <n v="0"/>
    <n v="1"/>
    <s v="Auxiliar Administrativo"/>
    <n v="4419"/>
    <n v="0"/>
    <n v="1"/>
    <n v="0"/>
    <n v="1"/>
    <n v="0"/>
    <m/>
    <m/>
    <m/>
    <m/>
    <m/>
    <m/>
    <m/>
    <m/>
    <m/>
    <m/>
    <m/>
    <m/>
    <m/>
    <m/>
    <x v="0"/>
    <m/>
    <m/>
    <m/>
    <m/>
    <m/>
    <m/>
    <m/>
    <m/>
    <m/>
    <x v="1"/>
    <x v="0"/>
    <x v="1"/>
    <x v="0"/>
    <x v="1"/>
    <x v="1"/>
    <x v="0"/>
    <x v="0"/>
    <m/>
    <x v="0"/>
    <s v="UTILIZACION DE ACCESORIOS PARA UNION DE CAÑERIA DE PLOMERIA EN DISTRIBUCION DE AGUA"/>
    <s v="Fontanería"/>
    <s v="PLOMERO"/>
    <n v="7126"/>
    <s v="USO DE SISTEMAS DE FACTURACION ELECTRONICA"/>
    <s v="Facturación electrónica"/>
    <s v="AUXILIAR ADMINISTRATIVO"/>
    <n v="4419"/>
    <m/>
    <m/>
    <m/>
    <m/>
    <m/>
    <m/>
    <m/>
    <m/>
    <m/>
    <m/>
    <m/>
    <m/>
    <m/>
    <m/>
    <m/>
    <m/>
    <s v="Si"/>
    <s v="No"/>
    <m/>
    <m/>
    <m/>
    <m/>
    <x v="0"/>
    <s v="Importante"/>
    <s v="Importante"/>
    <s v="Muy importante"/>
    <s v="Muy importante"/>
    <s v="Importante"/>
    <s v="Muy importante"/>
    <s v="Muy importante"/>
    <s v="Ninguna"/>
    <m/>
    <x v="2"/>
    <x v="2"/>
    <x v="0"/>
    <x v="0"/>
    <x v="0"/>
    <x v="0"/>
    <x v="0"/>
    <x v="1"/>
    <x v="0"/>
    <x v="1"/>
    <x v="0"/>
    <x v="0"/>
    <m/>
    <s v="Administrador/Contador"/>
    <m/>
    <n v="11"/>
    <n v="3"/>
    <s v="Completo"/>
    <m/>
    <m/>
    <m/>
    <m/>
    <m/>
    <m/>
    <m/>
    <s v="5 a 10 personas ocupadas"/>
    <s v="5 a 10 personas ocupadas"/>
    <x v="0"/>
    <s v="Suministro de agua"/>
    <x v="0"/>
    <x v="0"/>
    <x v="0"/>
    <x v="0"/>
    <x v="0"/>
    <x v="0"/>
    <x v="0"/>
    <x v="0"/>
    <x v="0"/>
    <x v="0"/>
    <x v="1"/>
    <x v="0"/>
    <x v="1"/>
    <x v="0"/>
    <x v="0"/>
    <x v="1"/>
    <x v="0"/>
    <x v="0"/>
    <x v="0"/>
    <x v="1"/>
    <x v="0"/>
    <x v="0"/>
    <x v="0"/>
    <x v="0"/>
    <x v="1"/>
    <x v="0"/>
    <x v="0"/>
    <s v="CONSTRUCCIÓN"/>
    <s v="USO DE SISTEMAS Y SOFTWARE ESPECIALIZADOS"/>
    <m/>
    <m/>
    <m/>
    <m/>
    <s v="CONSTRUCCIÓN"/>
    <s v="TIC"/>
    <m/>
    <m/>
    <m/>
    <m/>
    <n v="3.3945945945945901"/>
    <x v="0"/>
    <x v="0"/>
    <x v="0"/>
    <x v="0"/>
    <x v="0"/>
    <s v="Total"/>
  </r>
  <r>
    <n v="215837"/>
    <x v="0"/>
    <x v="1"/>
    <s v="San Lorenzo"/>
    <n v="10911"/>
    <s v="ELABORACION DE PRODUCTOS DE CONFITERIA"/>
    <s v="Industria"/>
    <s v="Manufactura"/>
    <s v="Micro (5 a 10 personas ocupadas)"/>
    <n v="18062024"/>
    <n v="18"/>
    <s v="Junio"/>
    <s v="Año Resultado Final"/>
    <n v="10"/>
    <n v="21"/>
    <n v="15072024"/>
    <n v="15"/>
    <s v="Julio"/>
    <s v="Año Resultado Final"/>
    <n v="1998"/>
    <n v="25"/>
    <x v="2"/>
    <s v="ELABORACION DE EMBUTIDOS EN GRAL"/>
    <s v="Elaboración de fiambres y embutidos"/>
    <s v="Único"/>
    <x v="0"/>
    <m/>
    <m/>
    <n v="23"/>
    <n v="23"/>
    <n v="17"/>
    <n v="6"/>
    <n v="64.699029126213645"/>
    <n v="22.834951456310698"/>
    <n v="0"/>
    <n v="0"/>
    <n v="0"/>
    <n v="0"/>
    <n v="76.116504854368998"/>
    <n v="0"/>
    <n v="0"/>
    <n v="0"/>
    <n v="7.6116504854368996"/>
    <n v="3.8058252427184498"/>
    <n v="0"/>
    <n v="0"/>
    <n v="87.53398058252435"/>
    <n v="23"/>
    <n v="0"/>
    <n v="0"/>
    <n v="0"/>
    <n v="0"/>
    <n v="20"/>
    <n v="0"/>
    <n v="0"/>
    <n v="0"/>
    <n v="2"/>
    <n v="1"/>
    <n v="0"/>
    <n v="0"/>
    <n v="23"/>
    <x v="1"/>
    <s v="Decisión del directorio/propietarios de la empresa"/>
    <m/>
    <x v="1"/>
    <m/>
    <m/>
    <x v="1"/>
    <s v="Decisión del directorio/propietarios de la empresa"/>
    <m/>
    <x v="0"/>
    <m/>
    <m/>
    <x v="0"/>
    <m/>
    <m/>
    <x v="0"/>
    <m/>
    <m/>
    <m/>
    <m/>
    <m/>
    <m/>
    <m/>
    <m/>
    <m/>
    <m/>
    <m/>
    <m/>
    <m/>
    <m/>
    <m/>
    <m/>
    <m/>
    <m/>
    <m/>
    <m/>
    <m/>
    <m/>
    <m/>
    <m/>
    <m/>
    <m/>
    <m/>
    <m/>
    <m/>
    <m/>
    <m/>
    <m/>
    <m/>
    <m/>
    <m/>
    <m/>
    <m/>
    <m/>
    <m/>
    <m/>
    <m/>
    <m/>
    <m/>
    <m/>
    <m/>
    <m/>
    <m/>
    <m/>
    <m/>
    <m/>
    <x v="0"/>
    <x v="0"/>
    <x v="0"/>
    <x v="1"/>
    <x v="0"/>
    <x v="1"/>
    <x v="1"/>
    <x v="0"/>
    <x v="0"/>
    <x v="0"/>
    <x v="1"/>
    <x v="1"/>
    <x v="1"/>
    <s v="ANTECEDENTE POLICIAL Y JUDICIAL LIMPIO"/>
    <m/>
    <m/>
    <m/>
    <m/>
    <m/>
    <s v="Recomendaciones de trabajadores de la empresa u otros actores"/>
    <m/>
    <m/>
    <m/>
    <s v="Contactos personales del empleador"/>
    <m/>
    <m/>
    <m/>
    <x v="0"/>
    <x v="0"/>
    <x v="1"/>
    <x v="2"/>
    <x v="0"/>
    <x v="0"/>
    <x v="0"/>
    <x v="0"/>
    <x v="1"/>
    <x v="1"/>
    <s v="Ninguna"/>
    <m/>
    <m/>
    <m/>
    <s v="Transformación de competencia"/>
    <m/>
    <m/>
    <x v="0"/>
    <m/>
    <m/>
    <x v="1"/>
    <m/>
    <m/>
    <m/>
    <x v="0"/>
    <x v="1"/>
    <x v="1"/>
    <x v="1"/>
    <x v="1"/>
    <x v="1"/>
    <m/>
    <m/>
    <x v="2"/>
    <s v="Probable"/>
    <s v="Poco probable"/>
    <s v="Poco probable"/>
    <s v="Probable"/>
    <s v="Probable"/>
    <x v="1"/>
    <m/>
    <m/>
    <m/>
    <m/>
    <m/>
    <m/>
    <m/>
    <m/>
    <m/>
    <m/>
    <m/>
    <m/>
    <m/>
    <m/>
    <m/>
    <m/>
    <m/>
    <m/>
    <m/>
    <m/>
    <m/>
    <m/>
    <m/>
    <m/>
    <m/>
    <m/>
    <m/>
    <m/>
    <m/>
    <m/>
    <m/>
    <m/>
    <m/>
    <m/>
    <m/>
    <x v="0"/>
    <m/>
    <m/>
    <m/>
    <m/>
    <m/>
    <m/>
    <m/>
    <m/>
    <m/>
    <x v="1"/>
    <x v="0"/>
    <x v="1"/>
    <x v="1"/>
    <x v="1"/>
    <x v="0"/>
    <x v="0"/>
    <x v="0"/>
    <m/>
    <x v="0"/>
    <s v="CAPACITACION DE MARKETING"/>
    <s v="Marketing y comercialización"/>
    <s v="GERENTE GRAL"/>
    <n v="1120"/>
    <s v="CAPACITACION DE MARKETING"/>
    <s v="Marketing y comercialización"/>
    <s v="DUEÑO/PROPIETARIO"/>
    <n v="1321"/>
    <s v="CAPACITACION DE ATENCION AL CLIENTE"/>
    <s v="Técnicas de recepción y atención al cliente"/>
    <s v="ENCARGADO DE SALON"/>
    <n v="5222"/>
    <m/>
    <m/>
    <m/>
    <m/>
    <m/>
    <m/>
    <m/>
    <m/>
    <m/>
    <m/>
    <m/>
    <m/>
    <s v="Si"/>
    <s v="Si"/>
    <s v="No"/>
    <m/>
    <m/>
    <m/>
    <x v="0"/>
    <s v="Muy importante"/>
    <s v="Importante"/>
    <s v="Importante"/>
    <s v="Muy importante"/>
    <s v="Poco importante"/>
    <s v="Importante"/>
    <s v="Muy importante"/>
    <s v="Ninguna"/>
    <m/>
    <x v="2"/>
    <x v="1"/>
    <x v="0"/>
    <x v="0"/>
    <x v="0"/>
    <x v="0"/>
    <x v="1"/>
    <x v="1"/>
    <x v="0"/>
    <x v="1"/>
    <x v="0"/>
    <x v="0"/>
    <m/>
    <s v="Gerente / Directivo"/>
    <m/>
    <n v="7"/>
    <n v="59"/>
    <s v="Completo"/>
    <m/>
    <m/>
    <m/>
    <m/>
    <m/>
    <m/>
    <s v="NINGUNA"/>
    <s v="11 a 30 personas ocupadas"/>
    <s v="11 a 30 personas ocupadas"/>
    <x v="1"/>
    <s v="Manufactura"/>
    <x v="0"/>
    <x v="0"/>
    <x v="0"/>
    <x v="0"/>
    <x v="0"/>
    <x v="0"/>
    <x v="0"/>
    <x v="0"/>
    <x v="0"/>
    <x v="0"/>
    <x v="1"/>
    <x v="0"/>
    <x v="0"/>
    <x v="0"/>
    <x v="0"/>
    <x v="0"/>
    <x v="0"/>
    <x v="0"/>
    <x v="1"/>
    <x v="1"/>
    <x v="0"/>
    <x v="1"/>
    <x v="1"/>
    <x v="0"/>
    <x v="0"/>
    <x v="0"/>
    <x v="0"/>
    <s v="MARKETING"/>
    <s v="MARKETING"/>
    <s v="ATENCIÓN AL CLIENTE, RECEPCIÓN"/>
    <m/>
    <m/>
    <m/>
    <s v="ADMINISTRACIÓN Y GESTIÓN"/>
    <s v="ADMINISTRACIÓN Y GESTIÓN"/>
    <s v="ADMINISTRACIÓN Y GESTIÓN"/>
    <m/>
    <m/>
    <m/>
    <n v="3.8058252427184498"/>
    <x v="0"/>
    <x v="0"/>
    <x v="0"/>
    <x v="0"/>
    <x v="0"/>
    <s v="Total"/>
  </r>
  <r>
    <n v="216208"/>
    <x v="0"/>
    <x v="1"/>
    <s v="San Lorenzo"/>
    <n v="25920"/>
    <s v="SERVICIO DE TORNERIA"/>
    <s v="Industria"/>
    <s v="Manufactura"/>
    <s v="Pequeñas (11 a 30 personas ocupadas)"/>
    <n v="19072024"/>
    <n v="19"/>
    <s v="Julio"/>
    <s v="Año Resultado Final"/>
    <n v="10"/>
    <n v="14"/>
    <n v="29072024"/>
    <n v="29"/>
    <s v="Julio"/>
    <s v="Año Resultado Final"/>
    <n v="2006"/>
    <n v="17"/>
    <x v="0"/>
    <s v="SERVICIO DE TORNERIA"/>
    <s v="Mecanizado; tratamiento y revestimiento de metales"/>
    <s v="Único"/>
    <x v="0"/>
    <m/>
    <m/>
    <n v="9"/>
    <n v="9"/>
    <n v="7"/>
    <n v="2"/>
    <n v="33.555555555555529"/>
    <n v="9.5873015873015799"/>
    <n v="0"/>
    <n v="0"/>
    <n v="0"/>
    <n v="0"/>
    <n v="9.5873015873015799"/>
    <n v="4.7936507936507899"/>
    <n v="14.380952380952369"/>
    <n v="0"/>
    <n v="0"/>
    <n v="14.380952380952369"/>
    <n v="0"/>
    <n v="0"/>
    <n v="43.14285714285711"/>
    <n v="9"/>
    <n v="0"/>
    <n v="0"/>
    <n v="0"/>
    <n v="0"/>
    <n v="2"/>
    <n v="1"/>
    <n v="3"/>
    <n v="0"/>
    <n v="0"/>
    <n v="3"/>
    <n v="0"/>
    <n v="0"/>
    <n v="9"/>
    <x v="0"/>
    <m/>
    <m/>
    <x v="1"/>
    <m/>
    <m/>
    <x v="0"/>
    <m/>
    <m/>
    <x v="0"/>
    <m/>
    <m/>
    <x v="0"/>
    <m/>
    <m/>
    <x v="1"/>
    <m/>
    <n v="7223"/>
    <s v="AYUDANTE DE TORNERO"/>
    <s v="Sí"/>
    <s v="No"/>
    <s v="Sí"/>
    <n v="7223"/>
    <s v="TORNERO PROFESIONAL"/>
    <s v="Sí"/>
    <s v="No"/>
    <s v="No"/>
    <m/>
    <m/>
    <m/>
    <m/>
    <m/>
    <m/>
    <m/>
    <m/>
    <m/>
    <m/>
    <m/>
    <m/>
    <m/>
    <m/>
    <m/>
    <m/>
    <m/>
    <m/>
    <m/>
    <m/>
    <m/>
    <m/>
    <m/>
    <m/>
    <m/>
    <m/>
    <m/>
    <m/>
    <m/>
    <m/>
    <m/>
    <m/>
    <m/>
    <m/>
    <m/>
    <m/>
    <m/>
    <m/>
    <m/>
    <x v="1"/>
    <x v="0"/>
    <x v="0"/>
    <x v="0"/>
    <x v="0"/>
    <x v="0"/>
    <x v="0"/>
    <x v="1"/>
    <x v="1"/>
    <x v="0"/>
    <x v="0"/>
    <x v="0"/>
    <x v="0"/>
    <m/>
    <m/>
    <m/>
    <m/>
    <m/>
    <m/>
    <s v="Recomendaciones de trabajadores de la empresa u otros actores"/>
    <m/>
    <m/>
    <m/>
    <s v="Contactos personales del empleador"/>
    <m/>
    <m/>
    <m/>
    <x v="0"/>
    <x v="0"/>
    <x v="0"/>
    <x v="2"/>
    <x v="0"/>
    <x v="2"/>
    <x v="0"/>
    <x v="0"/>
    <x v="1"/>
    <x v="0"/>
    <s v="Ninguna"/>
    <m/>
    <m/>
    <m/>
    <m/>
    <m/>
    <m/>
    <x v="1"/>
    <m/>
    <m/>
    <x v="1"/>
    <s v="Transformación de competencia"/>
    <m/>
    <m/>
    <x v="1"/>
    <x v="1"/>
    <x v="1"/>
    <x v="1"/>
    <x v="1"/>
    <x v="0"/>
    <m/>
    <m/>
    <x v="2"/>
    <s v="Poco probable"/>
    <s v="Poco probable"/>
    <s v="Probable"/>
    <s v="Probable"/>
    <s v="Probable"/>
    <x v="0"/>
    <s v="TORNERO PROFESIONAL"/>
    <n v="7223"/>
    <n v="2"/>
    <n v="2"/>
    <n v="2"/>
    <n v="2"/>
    <n v="2"/>
    <s v="fresador de metales"/>
    <n v="7223"/>
    <n v="1"/>
    <n v="1"/>
    <n v="1"/>
    <n v="1"/>
    <n v="1"/>
    <s v="soldador de metales"/>
    <n v="7212"/>
    <n v="1"/>
    <n v="1"/>
    <n v="1"/>
    <n v="1"/>
    <n v="1"/>
    <m/>
    <m/>
    <m/>
    <m/>
    <m/>
    <m/>
    <m/>
    <m/>
    <m/>
    <m/>
    <m/>
    <m/>
    <m/>
    <m/>
    <x v="0"/>
    <m/>
    <m/>
    <m/>
    <m/>
    <m/>
    <m/>
    <m/>
    <m/>
    <m/>
    <x v="0"/>
    <x v="0"/>
    <x v="0"/>
    <x v="0"/>
    <x v="1"/>
    <x v="1"/>
    <x v="0"/>
    <x v="0"/>
    <m/>
    <x v="0"/>
    <s v="MECANIZADO DE PIEZAS"/>
    <s v="Torneria"/>
    <s v="AYUDANTE DE  TORNERO"/>
    <n v="7223"/>
    <s v="TECNICAS DE SOLDADURA"/>
    <s v="Soldadura"/>
    <s v="AYUDANTE SOLDADOR"/>
    <n v="7212"/>
    <m/>
    <m/>
    <m/>
    <m/>
    <m/>
    <m/>
    <m/>
    <m/>
    <m/>
    <m/>
    <m/>
    <m/>
    <m/>
    <m/>
    <m/>
    <m/>
    <s v="Si"/>
    <s v="No"/>
    <m/>
    <m/>
    <m/>
    <m/>
    <x v="0"/>
    <s v="Importante"/>
    <s v="Muy importante"/>
    <s v="Importante"/>
    <s v="Muy importante"/>
    <s v="Importante"/>
    <s v="Importante"/>
    <s v="Importante"/>
    <s v="Ninguna"/>
    <m/>
    <x v="0"/>
    <x v="1"/>
    <x v="0"/>
    <x v="1"/>
    <x v="1"/>
    <x v="0"/>
    <x v="0"/>
    <x v="0"/>
    <x v="0"/>
    <x v="0"/>
    <x v="0"/>
    <x v="0"/>
    <m/>
    <s v="Jefe / Encargado (no propietario)"/>
    <m/>
    <n v="8"/>
    <n v="30"/>
    <s v="Completo"/>
    <m/>
    <m/>
    <m/>
    <m/>
    <m/>
    <m/>
    <m/>
    <s v="5 a 10 personas ocupadas"/>
    <s v="5 a 10 personas ocupadas"/>
    <x v="1"/>
    <s v="Manufactura"/>
    <x v="0"/>
    <x v="0"/>
    <x v="0"/>
    <x v="0"/>
    <x v="0"/>
    <x v="0"/>
    <x v="1"/>
    <x v="0"/>
    <x v="0"/>
    <x v="0"/>
    <x v="1"/>
    <x v="0"/>
    <x v="0"/>
    <x v="0"/>
    <x v="0"/>
    <x v="1"/>
    <x v="0"/>
    <x v="0"/>
    <x v="0"/>
    <x v="1"/>
    <x v="0"/>
    <x v="1"/>
    <x v="0"/>
    <x v="0"/>
    <x v="1"/>
    <x v="0"/>
    <x v="0"/>
    <s v="MECANICA Y METALES"/>
    <s v="MECANICA Y METALES"/>
    <m/>
    <m/>
    <m/>
    <m/>
    <s v="MECANICA Y METALES"/>
    <s v="MECANICA Y METALES"/>
    <m/>
    <m/>
    <m/>
    <m/>
    <n v="4.7936507936507899"/>
    <x v="1"/>
    <x v="1"/>
    <x v="0"/>
    <x v="0"/>
    <x v="0"/>
    <s v="Total"/>
  </r>
  <r>
    <n v="216374"/>
    <x v="0"/>
    <x v="1"/>
    <s v="San Lorenzo"/>
    <n v="86200"/>
    <s v="SERVICIO DE CONSULTORIO MEDICO.-"/>
    <s v="Servicio"/>
    <s v="Servicios a los hogares"/>
    <s v="Micro (5 a 10 personas ocupadas)"/>
    <n v="27062024"/>
    <n v="27"/>
    <s v="Junio"/>
    <s v="Año Resultado Final"/>
    <n v="16"/>
    <n v="25"/>
    <n v="1072024"/>
    <n v="1"/>
    <s v="Julio"/>
    <s v="Año Resultado Final"/>
    <n v="2007"/>
    <n v="16"/>
    <x v="0"/>
    <s v="SERVICIO DE CONSULTORIO MEDICO"/>
    <s v="Actividades de médicos y odontólogos"/>
    <s v="Único"/>
    <x v="0"/>
    <m/>
    <m/>
    <n v="10"/>
    <n v="10"/>
    <n v="3"/>
    <n v="7"/>
    <n v="10.18378378378377"/>
    <n v="23.762162162162131"/>
    <n v="0"/>
    <n v="0"/>
    <n v="3.3945945945945901"/>
    <n v="0"/>
    <n v="0"/>
    <n v="0"/>
    <n v="0"/>
    <n v="0"/>
    <n v="20.367567567567541"/>
    <n v="0"/>
    <n v="10.18378378378377"/>
    <n v="0"/>
    <n v="33.945945945945901"/>
    <n v="10"/>
    <n v="0"/>
    <n v="0"/>
    <n v="1"/>
    <n v="0"/>
    <n v="0"/>
    <n v="0"/>
    <n v="0"/>
    <n v="0"/>
    <n v="6"/>
    <n v="0"/>
    <n v="3"/>
    <n v="0"/>
    <n v="10"/>
    <x v="0"/>
    <m/>
    <m/>
    <x v="1"/>
    <m/>
    <m/>
    <x v="0"/>
    <m/>
    <m/>
    <x v="0"/>
    <m/>
    <m/>
    <x v="0"/>
    <m/>
    <m/>
    <x v="0"/>
    <m/>
    <m/>
    <m/>
    <m/>
    <m/>
    <m/>
    <m/>
    <m/>
    <m/>
    <m/>
    <m/>
    <m/>
    <m/>
    <m/>
    <m/>
    <m/>
    <m/>
    <m/>
    <m/>
    <m/>
    <m/>
    <m/>
    <m/>
    <m/>
    <m/>
    <m/>
    <m/>
    <m/>
    <m/>
    <m/>
    <m/>
    <m/>
    <m/>
    <m/>
    <m/>
    <m/>
    <m/>
    <m/>
    <m/>
    <m/>
    <m/>
    <m/>
    <m/>
    <m/>
    <m/>
    <m/>
    <m/>
    <m/>
    <m/>
    <m/>
    <x v="1"/>
    <x v="0"/>
    <x v="0"/>
    <x v="1"/>
    <x v="0"/>
    <x v="0"/>
    <x v="0"/>
    <x v="1"/>
    <x v="1"/>
    <x v="0"/>
    <x v="0"/>
    <x v="0"/>
    <x v="0"/>
    <m/>
    <m/>
    <m/>
    <m/>
    <m/>
    <m/>
    <s v="Recomendaciones de trabajadores de la empresa u otros actores"/>
    <m/>
    <m/>
    <m/>
    <m/>
    <s v="Banco de currículos de la empresa"/>
    <m/>
    <m/>
    <x v="0"/>
    <x v="0"/>
    <x v="0"/>
    <x v="0"/>
    <x v="0"/>
    <x v="1"/>
    <x v="0"/>
    <x v="0"/>
    <x v="1"/>
    <x v="1"/>
    <s v="Ninguna"/>
    <m/>
    <m/>
    <m/>
    <m/>
    <s v="Transformación de competencia"/>
    <m/>
    <x v="1"/>
    <m/>
    <m/>
    <x v="1"/>
    <m/>
    <m/>
    <m/>
    <x v="0"/>
    <x v="0"/>
    <x v="1"/>
    <x v="0"/>
    <x v="1"/>
    <x v="1"/>
    <m/>
    <m/>
    <x v="2"/>
    <s v="Probable"/>
    <s v="Poco probable"/>
    <s v="Poco probable"/>
    <s v="Probable"/>
    <s v="Probable"/>
    <x v="0"/>
    <s v="Enfermeras"/>
    <n v="2221"/>
    <n v="2"/>
    <n v="2"/>
    <n v="2"/>
    <n v="2"/>
    <n v="2"/>
    <s v="Medicos especialistas"/>
    <n v="2212"/>
    <n v="2"/>
    <n v="2"/>
    <n v="2"/>
    <n v="2"/>
    <n v="2"/>
    <m/>
    <m/>
    <m/>
    <m/>
    <m/>
    <m/>
    <m/>
    <m/>
    <m/>
    <m/>
    <m/>
    <m/>
    <m/>
    <m/>
    <m/>
    <m/>
    <m/>
    <m/>
    <m/>
    <m/>
    <m/>
    <x v="0"/>
    <m/>
    <m/>
    <m/>
    <m/>
    <m/>
    <m/>
    <m/>
    <m/>
    <m/>
    <x v="0"/>
    <x v="0"/>
    <x v="0"/>
    <x v="1"/>
    <x v="1"/>
    <x v="1"/>
    <x v="0"/>
    <x v="0"/>
    <m/>
    <x v="0"/>
    <s v="TECNICAS DE MANIOBRAS QUIRURGICAS. MANEJO DE INSTRUMENTALES QUIRURGICOS.ADAPTARSE A LOS NUEVOS MEDICAMENTOS Y VIAS DE ADMINISTRACION."/>
    <s v="OTROS"/>
    <s v="ENFERMERA"/>
    <n v="2221"/>
    <s v="TECNICAS EN INFORMATICA, MANEJO DE INTERNET QR Y SISTEMAS INFORMATICOS."/>
    <s v="Redes y sistemas informáticos"/>
    <s v="SECRETARIAS ADMINSTRATIVAS"/>
    <n v="3343"/>
    <s v="ESPECIALIDADES EN LIMPIEZA EN UN ESTABLECIMIENTO DE SALUD NORMAS DE BIOSEGURIDAD DE UN ESTABLECIMIENTO DE SALUD."/>
    <s v="Limpieza de establecimientos"/>
    <s v="PERSONAL DE LIMPIEZA"/>
    <n v="9112"/>
    <m/>
    <m/>
    <m/>
    <m/>
    <m/>
    <m/>
    <m/>
    <m/>
    <m/>
    <m/>
    <m/>
    <m/>
    <s v="Si"/>
    <s v="Si"/>
    <s v="No"/>
    <m/>
    <m/>
    <m/>
    <x v="1"/>
    <s v="Muy importante"/>
    <s v="Muy importante"/>
    <s v="Importante"/>
    <s v="Importante"/>
    <s v="Importante"/>
    <s v="Muy importante"/>
    <s v="Muy importante"/>
    <s v="Ninguna"/>
    <m/>
    <x v="2"/>
    <x v="2"/>
    <x v="0"/>
    <x v="0"/>
    <x v="0"/>
    <x v="0"/>
    <x v="0"/>
    <x v="0"/>
    <x v="0"/>
    <x v="0"/>
    <x v="0"/>
    <x v="0"/>
    <m/>
    <s v="Dueño o propietario"/>
    <m/>
    <n v="16"/>
    <n v="20"/>
    <s v="Completo"/>
    <m/>
    <m/>
    <m/>
    <m/>
    <m/>
    <m/>
    <m/>
    <s v="5 a 10 personas ocupadas"/>
    <s v="5 a 10 personas ocupadas"/>
    <x v="0"/>
    <s v="Servicios a los hogares"/>
    <x v="0"/>
    <x v="0"/>
    <x v="0"/>
    <x v="0"/>
    <x v="0"/>
    <x v="0"/>
    <x v="0"/>
    <x v="0"/>
    <x v="0"/>
    <x v="0"/>
    <x v="0"/>
    <x v="0"/>
    <x v="0"/>
    <x v="0"/>
    <x v="0"/>
    <x v="0"/>
    <x v="0"/>
    <x v="0"/>
    <x v="0"/>
    <x v="0"/>
    <x v="1"/>
    <x v="1"/>
    <x v="0"/>
    <x v="0"/>
    <x v="0"/>
    <x v="0"/>
    <x v="1"/>
    <s v="SALUD Y DEPORTES"/>
    <s v="USO DE SISTEMAS Y SOFTWARE ESPECIALIZADOS"/>
    <s v="SALUD Y SEGURIDAD OCUPACIONAL"/>
    <m/>
    <m/>
    <m/>
    <s v="SALUD Y DEPORTES"/>
    <s v="TIC"/>
    <s v="SALUD Y SEGURIDAD OCUPACIONAL"/>
    <m/>
    <m/>
    <m/>
    <n v="3.3945945945945901"/>
    <x v="0"/>
    <x v="0"/>
    <x v="0"/>
    <x v="0"/>
    <x v="0"/>
    <s v="Total"/>
  </r>
  <r>
    <n v="216454"/>
    <x v="0"/>
    <x v="1"/>
    <s v="San Lorenzo"/>
    <n v="31002"/>
    <s v="FABRICACION DE MUEBLES DE METAL"/>
    <s v="Industria"/>
    <s v="Manufactura"/>
    <s v="Pequeñas (11 a 30 personas ocupadas)"/>
    <n v="18062024"/>
    <n v="18"/>
    <s v="Junio"/>
    <s v="Año Resultado Final"/>
    <n v="14"/>
    <n v="25"/>
    <n v="19062024"/>
    <n v="19"/>
    <s v="Junio"/>
    <s v="Año Resultado Final"/>
    <n v="2002"/>
    <n v="21"/>
    <x v="2"/>
    <s v="FABRICACION SE SILLONES Y MESAS DE METAL CON MULTILAMINADOS Y FORNICADOS"/>
    <s v="Fabricación de muebles de metal"/>
    <s v="Único"/>
    <x v="0"/>
    <m/>
    <m/>
    <n v="12"/>
    <n v="12"/>
    <n v="8"/>
    <n v="4"/>
    <n v="30.446601941747598"/>
    <n v="15.223300970873799"/>
    <n v="0"/>
    <n v="0"/>
    <n v="22.834951456310698"/>
    <n v="0"/>
    <n v="15.223300970873799"/>
    <n v="0"/>
    <n v="0"/>
    <n v="0"/>
    <n v="7.6116504854368996"/>
    <n v="0"/>
    <n v="0"/>
    <n v="0"/>
    <n v="45.669902912621396"/>
    <n v="12"/>
    <n v="0"/>
    <n v="0"/>
    <n v="6"/>
    <n v="0"/>
    <n v="4"/>
    <n v="0"/>
    <n v="0"/>
    <n v="0"/>
    <n v="2"/>
    <n v="0"/>
    <n v="0"/>
    <n v="0"/>
    <n v="12"/>
    <x v="0"/>
    <m/>
    <m/>
    <x v="1"/>
    <m/>
    <m/>
    <x v="1"/>
    <s v="Decisión del directorio/propietarios de la empresa"/>
    <m/>
    <x v="0"/>
    <m/>
    <m/>
    <x v="1"/>
    <s v="Decisión del directorio/propietarios de la empresa"/>
    <m/>
    <x v="0"/>
    <m/>
    <m/>
    <m/>
    <m/>
    <m/>
    <m/>
    <m/>
    <m/>
    <m/>
    <m/>
    <m/>
    <m/>
    <m/>
    <m/>
    <m/>
    <m/>
    <m/>
    <m/>
    <m/>
    <m/>
    <m/>
    <m/>
    <m/>
    <m/>
    <m/>
    <m/>
    <m/>
    <m/>
    <m/>
    <m/>
    <m/>
    <m/>
    <m/>
    <m/>
    <m/>
    <m/>
    <m/>
    <m/>
    <m/>
    <m/>
    <m/>
    <m/>
    <m/>
    <m/>
    <m/>
    <m/>
    <m/>
    <m/>
    <m/>
    <m/>
    <x v="1"/>
    <x v="1"/>
    <x v="0"/>
    <x v="0"/>
    <x v="1"/>
    <x v="1"/>
    <x v="1"/>
    <x v="0"/>
    <x v="0"/>
    <x v="0"/>
    <x v="0"/>
    <x v="1"/>
    <x v="0"/>
    <m/>
    <m/>
    <m/>
    <m/>
    <m/>
    <m/>
    <s v="Recomendaciones de trabajadores de la empresa u otros actores"/>
    <m/>
    <m/>
    <m/>
    <m/>
    <m/>
    <m/>
    <m/>
    <x v="0"/>
    <x v="0"/>
    <x v="1"/>
    <x v="0"/>
    <x v="1"/>
    <x v="0"/>
    <x v="0"/>
    <x v="2"/>
    <x v="0"/>
    <x v="0"/>
    <s v="Ninguna"/>
    <m/>
    <m/>
    <m/>
    <s v="Transformación de competencia"/>
    <s v="Transformación de competencia"/>
    <s v="Transformación de competencia"/>
    <x v="3"/>
    <m/>
    <m/>
    <x v="2"/>
    <s v="Nuevas contrataciones"/>
    <m/>
    <m/>
    <x v="0"/>
    <x v="0"/>
    <x v="0"/>
    <x v="0"/>
    <x v="0"/>
    <x v="0"/>
    <m/>
    <m/>
    <x v="2"/>
    <s v="Probable"/>
    <s v="Poco probable"/>
    <s v="Probable"/>
    <s v="Probable"/>
    <s v="Probable"/>
    <x v="2"/>
    <m/>
    <m/>
    <m/>
    <m/>
    <m/>
    <m/>
    <m/>
    <m/>
    <m/>
    <m/>
    <m/>
    <m/>
    <m/>
    <m/>
    <m/>
    <m/>
    <m/>
    <m/>
    <m/>
    <m/>
    <m/>
    <m/>
    <m/>
    <m/>
    <m/>
    <m/>
    <m/>
    <m/>
    <m/>
    <m/>
    <m/>
    <m/>
    <m/>
    <m/>
    <m/>
    <x v="0"/>
    <m/>
    <m/>
    <m/>
    <m/>
    <m/>
    <m/>
    <m/>
    <m/>
    <m/>
    <x v="0"/>
    <x v="0"/>
    <x v="0"/>
    <x v="0"/>
    <x v="1"/>
    <x v="1"/>
    <x v="0"/>
    <x v="0"/>
    <m/>
    <x v="0"/>
    <s v="TECNICAS DE SOLDADURA"/>
    <s v="Soldadura"/>
    <s v="SOLDADOR DE METALES"/>
    <n v="7212"/>
    <s v="TECNICAS DE UTILIZACION CORRECTA DE MELAMINA EN MDP Y MDF"/>
    <s v="Carpinteria de muebles y afines"/>
    <s v="CARPINTERO DE MUEBLES"/>
    <n v="7522"/>
    <m/>
    <m/>
    <m/>
    <m/>
    <m/>
    <m/>
    <m/>
    <m/>
    <m/>
    <m/>
    <m/>
    <m/>
    <m/>
    <m/>
    <m/>
    <m/>
    <s v="Si"/>
    <s v="No"/>
    <m/>
    <m/>
    <m/>
    <m/>
    <x v="0"/>
    <s v="Muy importante"/>
    <s v="Importante"/>
    <s v="Importante"/>
    <s v="Importante"/>
    <s v="Importante"/>
    <s v="Importante"/>
    <s v="Importante"/>
    <s v="Ninguna"/>
    <m/>
    <x v="2"/>
    <x v="1"/>
    <x v="0"/>
    <x v="1"/>
    <x v="2"/>
    <x v="0"/>
    <x v="0"/>
    <x v="0"/>
    <x v="0"/>
    <x v="0"/>
    <x v="0"/>
    <x v="0"/>
    <m/>
    <s v="Dueño o propietario"/>
    <m/>
    <n v="8"/>
    <n v="19"/>
    <s v="Completo"/>
    <m/>
    <m/>
    <m/>
    <m/>
    <m/>
    <m/>
    <m/>
    <s v="11 a 30 personas ocupadas"/>
    <s v="11 a 30 personas ocupadas"/>
    <x v="1"/>
    <s v="Manufactura"/>
    <x v="0"/>
    <x v="0"/>
    <x v="0"/>
    <x v="0"/>
    <x v="0"/>
    <x v="0"/>
    <x v="0"/>
    <x v="0"/>
    <x v="0"/>
    <x v="0"/>
    <x v="1"/>
    <x v="0"/>
    <x v="0"/>
    <x v="0"/>
    <x v="0"/>
    <x v="0"/>
    <x v="0"/>
    <x v="0"/>
    <x v="0"/>
    <x v="1"/>
    <x v="0"/>
    <x v="1"/>
    <x v="0"/>
    <x v="0"/>
    <x v="1"/>
    <x v="0"/>
    <x v="0"/>
    <s v="MECANICA Y METALES"/>
    <s v="CONSTRUCCIÓN"/>
    <m/>
    <m/>
    <m/>
    <m/>
    <s v="MECANICA Y METALES"/>
    <s v="CONSTRUCCIÓN"/>
    <m/>
    <m/>
    <m/>
    <m/>
    <n v="3.8058252427184498"/>
    <x v="0"/>
    <x v="0"/>
    <x v="0"/>
    <x v="0"/>
    <x v="0"/>
    <s v="Total"/>
  </r>
  <r>
    <n v="216545"/>
    <x v="0"/>
    <x v="1"/>
    <s v="San Lorenzo"/>
    <n v="47112"/>
    <s v="VENTA AL POR MENOR DE PRODUCTOS DE PRIMERA NECESIDAD EN AUTOSERVICE"/>
    <s v="Comercio"/>
    <s v="Comercio"/>
    <s v="Micro (5 a 10 personas ocupadas)"/>
    <n v="18062024"/>
    <n v="18"/>
    <s v="Junio"/>
    <s v="Año Resultado Final"/>
    <n v="17"/>
    <n v="25"/>
    <n v="20062024"/>
    <n v="20"/>
    <s v="Junio"/>
    <s v="Año Resultado Final"/>
    <n v="2009"/>
    <n v="14"/>
    <x v="0"/>
    <s v="VENTA AL POR MENOR DE PRODUCTO DE PRIMERA NECECIDAD AUTOSERVICIO"/>
    <s v="Comercio al por menor en mini mercados y despensas"/>
    <s v="Casa Matriz"/>
    <x v="1"/>
    <n v="3"/>
    <n v="2"/>
    <n v="6"/>
    <n v="5"/>
    <n v="3"/>
    <n v="2"/>
    <n v="24.853211009174309"/>
    <n v="16.568807339449538"/>
    <n v="0"/>
    <n v="0"/>
    <n v="0"/>
    <n v="0"/>
    <n v="24.853211009174309"/>
    <n v="0"/>
    <n v="8.2844036697247692"/>
    <n v="0"/>
    <n v="8.2844036697247692"/>
    <n v="0"/>
    <n v="0"/>
    <n v="0"/>
    <n v="41.422018348623844"/>
    <n v="5"/>
    <n v="0"/>
    <n v="0"/>
    <n v="0"/>
    <n v="0"/>
    <n v="3"/>
    <n v="0"/>
    <n v="1"/>
    <n v="0"/>
    <n v="1"/>
    <n v="0"/>
    <n v="0"/>
    <n v="0"/>
    <n v="5"/>
    <x v="0"/>
    <m/>
    <m/>
    <x v="1"/>
    <m/>
    <m/>
    <x v="0"/>
    <m/>
    <m/>
    <x v="0"/>
    <m/>
    <m/>
    <x v="0"/>
    <m/>
    <m/>
    <x v="0"/>
    <m/>
    <m/>
    <m/>
    <m/>
    <m/>
    <m/>
    <m/>
    <m/>
    <m/>
    <m/>
    <m/>
    <m/>
    <m/>
    <m/>
    <m/>
    <m/>
    <m/>
    <m/>
    <m/>
    <m/>
    <m/>
    <m/>
    <m/>
    <m/>
    <m/>
    <m/>
    <m/>
    <m/>
    <m/>
    <m/>
    <m/>
    <m/>
    <m/>
    <m/>
    <m/>
    <m/>
    <m/>
    <m/>
    <m/>
    <m/>
    <m/>
    <m/>
    <m/>
    <m/>
    <m/>
    <m/>
    <m/>
    <m/>
    <m/>
    <m/>
    <x v="1"/>
    <x v="0"/>
    <x v="0"/>
    <x v="0"/>
    <x v="1"/>
    <x v="0"/>
    <x v="0"/>
    <x v="1"/>
    <x v="0"/>
    <x v="0"/>
    <x v="0"/>
    <x v="1"/>
    <x v="0"/>
    <m/>
    <m/>
    <m/>
    <m/>
    <m/>
    <m/>
    <s v="Recomendaciones de trabajadores de la empresa u otros actores"/>
    <m/>
    <m/>
    <m/>
    <s v="Contactos personales del empleador"/>
    <m/>
    <m/>
    <m/>
    <x v="0"/>
    <x v="0"/>
    <x v="1"/>
    <x v="0"/>
    <x v="0"/>
    <x v="0"/>
    <x v="0"/>
    <x v="2"/>
    <x v="0"/>
    <x v="1"/>
    <s v="Ninguna"/>
    <m/>
    <m/>
    <m/>
    <s v="Transformación de competencia"/>
    <s v="Transformación de competencia"/>
    <m/>
    <x v="0"/>
    <m/>
    <m/>
    <x v="0"/>
    <m/>
    <m/>
    <m/>
    <x v="0"/>
    <x v="0"/>
    <x v="0"/>
    <x v="0"/>
    <x v="0"/>
    <x v="1"/>
    <m/>
    <m/>
    <x v="2"/>
    <s v="Probable"/>
    <s v="Poco probable"/>
    <s v="Poco probable"/>
    <s v="Poco probable"/>
    <s v="Probable"/>
    <x v="0"/>
    <s v="atencion al cliente para la heladeria y confiteria Dulcon NT"/>
    <n v="5223"/>
    <n v="1"/>
    <n v="0"/>
    <n v="0"/>
    <n v="0"/>
    <n v="0"/>
    <s v="asistente de MARKETING para  la heladeria y confiteria  dulcoNT"/>
    <n v="3339"/>
    <n v="1"/>
    <n v="0"/>
    <n v="0"/>
    <n v="0"/>
    <n v="0"/>
    <m/>
    <m/>
    <m/>
    <m/>
    <m/>
    <m/>
    <m/>
    <m/>
    <m/>
    <m/>
    <m/>
    <m/>
    <m/>
    <m/>
    <m/>
    <m/>
    <m/>
    <m/>
    <m/>
    <m/>
    <m/>
    <x v="0"/>
    <m/>
    <m/>
    <m/>
    <m/>
    <m/>
    <m/>
    <m/>
    <m/>
    <m/>
    <x v="0"/>
    <x v="0"/>
    <x v="0"/>
    <x v="0"/>
    <x v="1"/>
    <x v="1"/>
    <x v="0"/>
    <x v="0"/>
    <m/>
    <x v="0"/>
    <s v="ATENCION AL CLIENTE"/>
    <s v="Técnicas de recepción y atención al cliente"/>
    <s v="VENDEDOR DE SALON"/>
    <n v="5223"/>
    <m/>
    <m/>
    <m/>
    <m/>
    <m/>
    <m/>
    <m/>
    <m/>
    <m/>
    <m/>
    <m/>
    <m/>
    <m/>
    <m/>
    <m/>
    <m/>
    <m/>
    <m/>
    <m/>
    <m/>
    <s v="No"/>
    <m/>
    <m/>
    <m/>
    <m/>
    <m/>
    <x v="1"/>
    <s v="Muy importante"/>
    <s v="Muy importante"/>
    <s v="Muy importante"/>
    <s v="Muy importante"/>
    <s v="Muy importante"/>
    <s v="Muy importante"/>
    <s v="Muy importante"/>
    <s v="Ninguna"/>
    <m/>
    <x v="2"/>
    <x v="2"/>
    <x v="0"/>
    <x v="0"/>
    <x v="0"/>
    <x v="2"/>
    <x v="0"/>
    <x v="0"/>
    <x v="0"/>
    <x v="0"/>
    <x v="0"/>
    <x v="0"/>
    <m/>
    <s v="Dueño o propietario"/>
    <m/>
    <n v="11"/>
    <n v="16"/>
    <s v="Completo"/>
    <m/>
    <m/>
    <m/>
    <m/>
    <m/>
    <m/>
    <m/>
    <s v="5 a 10 personas ocupadas"/>
    <s v="5 a 10 personas ocupadas"/>
    <x v="2"/>
    <s v="Comercio"/>
    <x v="0"/>
    <x v="0"/>
    <x v="0"/>
    <x v="0"/>
    <x v="0"/>
    <x v="0"/>
    <x v="0"/>
    <x v="0"/>
    <x v="0"/>
    <x v="0"/>
    <x v="1"/>
    <x v="1"/>
    <x v="0"/>
    <x v="1"/>
    <x v="0"/>
    <x v="0"/>
    <x v="0"/>
    <x v="0"/>
    <x v="0"/>
    <x v="1"/>
    <x v="0"/>
    <x v="1"/>
    <x v="1"/>
    <x v="0"/>
    <x v="0"/>
    <x v="0"/>
    <x v="0"/>
    <s v="ATENCIÓN AL CLIENTE, RECEPCIÓN"/>
    <m/>
    <m/>
    <m/>
    <m/>
    <m/>
    <s v="ADMINISTRACIÓN Y GESTIÓN"/>
    <m/>
    <m/>
    <m/>
    <m/>
    <m/>
    <n v="8.2844036697247692"/>
    <x v="0"/>
    <x v="0"/>
    <x v="0"/>
    <x v="0"/>
    <x v="0"/>
    <s v="Total"/>
  </r>
  <r>
    <n v="216685"/>
    <x v="0"/>
    <x v="1"/>
    <s v="San Lorenzo"/>
    <n v="29102"/>
    <s v="SERVICIOS DE RECTIFICACION DE MOTORES DE VEHICULOS"/>
    <s v="Industria"/>
    <s v="Manufactura"/>
    <s v="Pequeñas (11 a 30 personas ocupadas)"/>
    <n v="10072024"/>
    <n v="10"/>
    <s v="Julio"/>
    <s v="Año Resultado Final"/>
    <n v="8"/>
    <n v="43"/>
    <n v="10072024"/>
    <n v="10"/>
    <s v="Julio"/>
    <s v="Año Resultado Final"/>
    <n v="1996"/>
    <n v="27"/>
    <x v="2"/>
    <s v="SERVICIO DE REPARACION NAVAL( REPARACION COMPLETO DE BARCOS)"/>
    <s v="Mantenimiento y reparación de equipos de transporte, excepto los vehículos automotores"/>
    <s v="Único"/>
    <x v="0"/>
    <m/>
    <m/>
    <n v="9"/>
    <n v="9"/>
    <n v="8"/>
    <n v="1"/>
    <n v="38.34920634920632"/>
    <n v="4.7936507936507899"/>
    <n v="0"/>
    <n v="0"/>
    <n v="0"/>
    <n v="0"/>
    <n v="14.380952380952369"/>
    <n v="0"/>
    <n v="4.7936507936507899"/>
    <n v="0"/>
    <n v="14.380952380952369"/>
    <n v="9.5873015873015799"/>
    <n v="0"/>
    <n v="0"/>
    <n v="43.14285714285711"/>
    <n v="9"/>
    <n v="0"/>
    <n v="0"/>
    <n v="0"/>
    <n v="0"/>
    <n v="3"/>
    <n v="0"/>
    <n v="1"/>
    <n v="0"/>
    <n v="3"/>
    <n v="2"/>
    <n v="0"/>
    <n v="0"/>
    <n v="9"/>
    <x v="0"/>
    <m/>
    <m/>
    <x v="1"/>
    <m/>
    <m/>
    <x v="0"/>
    <m/>
    <m/>
    <x v="0"/>
    <m/>
    <m/>
    <x v="0"/>
    <m/>
    <m/>
    <x v="1"/>
    <m/>
    <n v="7223"/>
    <s v="TORNERO"/>
    <s v="Sí"/>
    <s v="No"/>
    <s v="No"/>
    <m/>
    <m/>
    <m/>
    <m/>
    <m/>
    <m/>
    <m/>
    <m/>
    <m/>
    <m/>
    <m/>
    <m/>
    <m/>
    <m/>
    <m/>
    <m/>
    <m/>
    <m/>
    <m/>
    <m/>
    <m/>
    <m/>
    <m/>
    <m/>
    <m/>
    <m/>
    <m/>
    <m/>
    <m/>
    <m/>
    <m/>
    <m/>
    <m/>
    <m/>
    <m/>
    <m/>
    <m/>
    <m/>
    <m/>
    <m/>
    <m/>
    <m/>
    <m/>
    <m/>
    <x v="0"/>
    <x v="0"/>
    <x v="0"/>
    <x v="1"/>
    <x v="1"/>
    <x v="1"/>
    <x v="0"/>
    <x v="0"/>
    <x v="0"/>
    <x v="0"/>
    <x v="0"/>
    <x v="1"/>
    <x v="0"/>
    <m/>
    <m/>
    <m/>
    <m/>
    <m/>
    <m/>
    <m/>
    <m/>
    <m/>
    <s v="Avisos en las inmediaciones de la empresa"/>
    <m/>
    <m/>
    <m/>
    <m/>
    <x v="0"/>
    <x v="0"/>
    <x v="0"/>
    <x v="1"/>
    <x v="0"/>
    <x v="1"/>
    <x v="0"/>
    <x v="0"/>
    <x v="2"/>
    <x v="2"/>
    <s v="Ninguna"/>
    <m/>
    <m/>
    <m/>
    <m/>
    <m/>
    <m/>
    <x v="1"/>
    <m/>
    <m/>
    <x v="1"/>
    <m/>
    <m/>
    <m/>
    <x v="1"/>
    <x v="1"/>
    <x v="1"/>
    <x v="1"/>
    <x v="1"/>
    <x v="1"/>
    <m/>
    <m/>
    <x v="2"/>
    <s v="Poco probable"/>
    <s v="Poco probable"/>
    <s v="Poco probable"/>
    <s v="Poco probable"/>
    <s v="Muy probable"/>
    <x v="0"/>
    <s v="tornero"/>
    <n v="7223"/>
    <n v="0"/>
    <n v="2"/>
    <n v="0"/>
    <n v="0"/>
    <n v="0"/>
    <s v="limpiador del establecimiento"/>
    <n v="9112"/>
    <n v="1"/>
    <n v="0"/>
    <n v="0"/>
    <n v="0"/>
    <n v="0"/>
    <s v="ayudante de torneria"/>
    <n v="7223"/>
    <n v="1"/>
    <n v="2"/>
    <n v="0"/>
    <n v="0"/>
    <n v="0"/>
    <m/>
    <m/>
    <m/>
    <m/>
    <m/>
    <m/>
    <m/>
    <m/>
    <m/>
    <m/>
    <m/>
    <m/>
    <m/>
    <m/>
    <x v="0"/>
    <m/>
    <m/>
    <m/>
    <m/>
    <m/>
    <m/>
    <m/>
    <m/>
    <m/>
    <x v="0"/>
    <x v="0"/>
    <x v="1"/>
    <x v="0"/>
    <x v="1"/>
    <x v="0"/>
    <x v="0"/>
    <x v="0"/>
    <m/>
    <x v="0"/>
    <s v="CAPACITACION DE TORNERIA"/>
    <s v="Torneria"/>
    <s v="TORNERO"/>
    <n v="7223"/>
    <s v="CAPACITACION DE TORNERIA"/>
    <s v="Torneria"/>
    <s v="AYUDANTE DE TORNERIA"/>
    <n v="7223"/>
    <s v="CAPACITACION DE VENTAS"/>
    <s v="Técnicas de ventas"/>
    <s v="VENDEDOR VISITADOR"/>
    <n v="3322"/>
    <m/>
    <m/>
    <m/>
    <m/>
    <m/>
    <m/>
    <m/>
    <m/>
    <m/>
    <m/>
    <m/>
    <m/>
    <s v="Si"/>
    <s v="Si"/>
    <s v="No"/>
    <m/>
    <m/>
    <m/>
    <x v="0"/>
    <s v="Muy importante"/>
    <s v="Importante"/>
    <s v="Importante"/>
    <s v="Muy importante"/>
    <s v="Muy importante"/>
    <s v="Muy importante"/>
    <s v="Muy importante"/>
    <s v="Ninguna"/>
    <m/>
    <x v="0"/>
    <x v="0"/>
    <x v="0"/>
    <x v="1"/>
    <x v="2"/>
    <x v="2"/>
    <x v="0"/>
    <x v="1"/>
    <x v="0"/>
    <x v="0"/>
    <x v="0"/>
    <x v="0"/>
    <m/>
    <s v="Jefe / Encargado (no propietario)"/>
    <m/>
    <n v="9"/>
    <n v="43"/>
    <s v="Completo"/>
    <m/>
    <m/>
    <m/>
    <m/>
    <m/>
    <m/>
    <s v="NINGUNA"/>
    <s v="5 a 10 personas ocupadas"/>
    <s v="5 a 10 personas ocupadas"/>
    <x v="1"/>
    <s v="Manufactura"/>
    <x v="0"/>
    <x v="0"/>
    <x v="0"/>
    <x v="0"/>
    <x v="0"/>
    <x v="0"/>
    <x v="1"/>
    <x v="0"/>
    <x v="0"/>
    <x v="0"/>
    <x v="1"/>
    <x v="0"/>
    <x v="0"/>
    <x v="0"/>
    <x v="0"/>
    <x v="1"/>
    <x v="0"/>
    <x v="1"/>
    <x v="0"/>
    <x v="1"/>
    <x v="1"/>
    <x v="1"/>
    <x v="0"/>
    <x v="0"/>
    <x v="1"/>
    <x v="0"/>
    <x v="0"/>
    <s v="MECANICA Y METALES"/>
    <s v="MECANICA Y METALES"/>
    <s v="VENTA"/>
    <m/>
    <m/>
    <m/>
    <s v="MECANICA Y METALES"/>
    <s v="MECANICA Y METALES"/>
    <s v="ADMINISTRACIÓN Y GESTIÓN"/>
    <m/>
    <m/>
    <m/>
    <n v="4.7936507936507899"/>
    <x v="1"/>
    <x v="1"/>
    <x v="1"/>
    <x v="0"/>
    <x v="0"/>
    <s v="Total"/>
  </r>
  <r>
    <n v="217253"/>
    <x v="0"/>
    <x v="1"/>
    <s v="San Lorenzo"/>
    <n v="31002"/>
    <s v="FABRICACION DE SILLONES DE HIERRO"/>
    <s v="Industria"/>
    <s v="Manufactura"/>
    <s v="Micro (5 a 10 personas ocupadas)"/>
    <n v="26062024"/>
    <n v="26"/>
    <s v="Junio"/>
    <s v="Año Resultado Final"/>
    <n v="14"/>
    <n v="39"/>
    <n v="27062024"/>
    <n v="27"/>
    <s v="Junio"/>
    <s v="Año Resultado Final"/>
    <n v="2006"/>
    <n v="17"/>
    <x v="0"/>
    <s v="FABRICACION DE SILLONES DE  HIERRO"/>
    <s v="Fabricación de muebles de metal"/>
    <s v="Planta industrial"/>
    <x v="1"/>
    <n v="2"/>
    <n v="1"/>
    <n v="7"/>
    <n v="5"/>
    <n v="5"/>
    <n v="0"/>
    <n v="23.968253968253951"/>
    <n v="0"/>
    <n v="0"/>
    <n v="0"/>
    <n v="0"/>
    <n v="0"/>
    <n v="19.17460317460316"/>
    <n v="0"/>
    <n v="0"/>
    <n v="0"/>
    <n v="0"/>
    <n v="4.7936507936507899"/>
    <n v="0"/>
    <n v="0"/>
    <n v="23.968253968253951"/>
    <n v="5"/>
    <n v="0"/>
    <n v="0"/>
    <n v="0"/>
    <n v="0"/>
    <n v="4"/>
    <n v="0"/>
    <n v="0"/>
    <n v="0"/>
    <n v="0"/>
    <n v="1"/>
    <n v="0"/>
    <n v="0"/>
    <n v="5"/>
    <x v="0"/>
    <m/>
    <m/>
    <x v="1"/>
    <m/>
    <m/>
    <x v="0"/>
    <m/>
    <m/>
    <x v="0"/>
    <m/>
    <m/>
    <x v="0"/>
    <m/>
    <m/>
    <x v="0"/>
    <m/>
    <m/>
    <m/>
    <m/>
    <m/>
    <m/>
    <m/>
    <m/>
    <m/>
    <m/>
    <m/>
    <m/>
    <m/>
    <m/>
    <m/>
    <m/>
    <m/>
    <m/>
    <m/>
    <m/>
    <m/>
    <m/>
    <m/>
    <m/>
    <m/>
    <m/>
    <m/>
    <m/>
    <m/>
    <m/>
    <m/>
    <m/>
    <m/>
    <m/>
    <m/>
    <m/>
    <m/>
    <m/>
    <m/>
    <m/>
    <m/>
    <m/>
    <m/>
    <m/>
    <m/>
    <m/>
    <m/>
    <m/>
    <m/>
    <m/>
    <x v="0"/>
    <x v="0"/>
    <x v="0"/>
    <x v="0"/>
    <x v="0"/>
    <x v="1"/>
    <x v="0"/>
    <x v="0"/>
    <x v="0"/>
    <x v="0"/>
    <x v="0"/>
    <x v="1"/>
    <x v="0"/>
    <m/>
    <m/>
    <m/>
    <m/>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oco probable"/>
    <s v="Probable"/>
    <x v="0"/>
    <s v="COBRADOR de casa en casa"/>
    <n v="4214"/>
    <n v="1"/>
    <n v="0"/>
    <n v="1"/>
    <n v="0"/>
    <n v="1"/>
    <s v="SUPERVISOR DE VENTA"/>
    <n v="5222"/>
    <n v="1"/>
    <n v="0"/>
    <n v="1"/>
    <n v="0"/>
    <n v="0"/>
    <m/>
    <m/>
    <m/>
    <m/>
    <m/>
    <m/>
    <m/>
    <m/>
    <m/>
    <m/>
    <m/>
    <m/>
    <m/>
    <m/>
    <m/>
    <m/>
    <m/>
    <m/>
    <m/>
    <m/>
    <m/>
    <x v="0"/>
    <m/>
    <m/>
    <m/>
    <m/>
    <m/>
    <m/>
    <m/>
    <m/>
    <m/>
    <x v="0"/>
    <x v="0"/>
    <x v="0"/>
    <x v="1"/>
    <x v="1"/>
    <x v="0"/>
    <x v="0"/>
    <x v="0"/>
    <m/>
    <x v="0"/>
    <s v="CAPACITACION DE UTILIZACION DE MAQUINARIA  PARA PINTURA AEROESTATICA"/>
    <s v="OTROS"/>
    <s v="PINTOR DE SILLONES"/>
    <n v="7132"/>
    <s v="CAPACITACION DE VENTAS"/>
    <s v="Técnicas de ventas"/>
    <s v="VENDEDORES  AMBULANTE"/>
    <n v="5243"/>
    <m/>
    <m/>
    <m/>
    <m/>
    <m/>
    <m/>
    <m/>
    <m/>
    <m/>
    <m/>
    <m/>
    <m/>
    <m/>
    <m/>
    <m/>
    <m/>
    <s v="Si"/>
    <s v="No"/>
    <m/>
    <m/>
    <m/>
    <m/>
    <x v="0"/>
    <s v="Importante"/>
    <s v="Importante"/>
    <s v="Muy importante"/>
    <s v="Muy importante"/>
    <s v="Importante"/>
    <s v="Importante"/>
    <s v="Muy importante"/>
    <s v="Ninguna"/>
    <m/>
    <x v="0"/>
    <x v="1"/>
    <x v="0"/>
    <x v="0"/>
    <x v="2"/>
    <x v="2"/>
    <x v="1"/>
    <x v="0"/>
    <x v="0"/>
    <x v="1"/>
    <x v="0"/>
    <x v="0"/>
    <m/>
    <s v="Dueño o propietario"/>
    <m/>
    <n v="15"/>
    <n v="41"/>
    <s v="Completo"/>
    <m/>
    <m/>
    <m/>
    <m/>
    <m/>
    <m/>
    <s v="NINGUNA"/>
    <s v="5 a 10 personas ocupadas"/>
    <s v="5 a 10 personas ocupadas"/>
    <x v="1"/>
    <s v="Manufactura"/>
    <x v="0"/>
    <x v="0"/>
    <x v="0"/>
    <x v="0"/>
    <x v="0"/>
    <x v="0"/>
    <x v="0"/>
    <x v="0"/>
    <x v="0"/>
    <x v="0"/>
    <x v="1"/>
    <x v="0"/>
    <x v="1"/>
    <x v="1"/>
    <x v="0"/>
    <x v="0"/>
    <x v="0"/>
    <x v="0"/>
    <x v="0"/>
    <x v="1"/>
    <x v="0"/>
    <x v="1"/>
    <x v="1"/>
    <x v="0"/>
    <x v="1"/>
    <x v="0"/>
    <x v="0"/>
    <s v="MECANICA Y METALES"/>
    <s v="VENTA"/>
    <m/>
    <m/>
    <m/>
    <m/>
    <s v="MECANICA Y METALES"/>
    <s v="ADMINISTRACIÓN Y GESTIÓN"/>
    <m/>
    <m/>
    <m/>
    <m/>
    <n v="4.7936507936507899"/>
    <x v="0"/>
    <x v="0"/>
    <x v="1"/>
    <x v="0"/>
    <x v="0"/>
    <s v="Total"/>
  </r>
  <r>
    <n v="217349"/>
    <x v="0"/>
    <x v="1"/>
    <s v="San Lorenzo"/>
    <n v="18110"/>
    <s v="ACTIVIDADES DE IMPRESIONES  GRAFICAS SOBRE PAPEL"/>
    <s v="Industria"/>
    <s v="Manufactura"/>
    <s v="Pequeñas (11 a 30 personas ocupadas)"/>
    <n v="19072024"/>
    <n v="19"/>
    <s v="Julio"/>
    <s v="Año Resultado Final"/>
    <n v="11"/>
    <n v="9"/>
    <n v="19072024"/>
    <n v="19"/>
    <s v="Julio"/>
    <s v="Año Resultado Final"/>
    <n v="1999"/>
    <n v="24"/>
    <x v="2"/>
    <s v="ACTIVIDADES DE IMPRESIONES GRAFICAS SOBRE PAPELES"/>
    <s v="Actividades de impresión"/>
    <s v="Único"/>
    <x v="0"/>
    <m/>
    <m/>
    <n v="13"/>
    <n v="13"/>
    <n v="9"/>
    <n v="4"/>
    <n v="34.25242718446605"/>
    <n v="15.223300970873799"/>
    <n v="0"/>
    <n v="0"/>
    <n v="0"/>
    <n v="3.8058252427184498"/>
    <n v="34.25242718446605"/>
    <n v="0"/>
    <n v="0"/>
    <n v="0"/>
    <n v="11.417475728155349"/>
    <n v="0"/>
    <n v="0"/>
    <n v="0"/>
    <n v="49.475728155339844"/>
    <n v="13"/>
    <n v="0"/>
    <n v="0"/>
    <n v="0"/>
    <n v="1"/>
    <n v="9"/>
    <n v="0"/>
    <n v="0"/>
    <n v="0"/>
    <n v="3"/>
    <n v="0"/>
    <n v="0"/>
    <n v="0"/>
    <n v="13"/>
    <x v="0"/>
    <m/>
    <m/>
    <x v="1"/>
    <m/>
    <m/>
    <x v="0"/>
    <m/>
    <m/>
    <x v="0"/>
    <m/>
    <m/>
    <x v="0"/>
    <m/>
    <m/>
    <x v="1"/>
    <m/>
    <n v="7322"/>
    <s v="IMPRESOR"/>
    <s v="Sí"/>
    <s v="No"/>
    <s v="No"/>
    <m/>
    <m/>
    <m/>
    <m/>
    <m/>
    <m/>
    <m/>
    <m/>
    <m/>
    <m/>
    <m/>
    <m/>
    <m/>
    <m/>
    <m/>
    <m/>
    <m/>
    <m/>
    <m/>
    <m/>
    <m/>
    <m/>
    <m/>
    <m/>
    <m/>
    <m/>
    <m/>
    <m/>
    <m/>
    <m/>
    <m/>
    <m/>
    <m/>
    <m/>
    <m/>
    <m/>
    <m/>
    <m/>
    <m/>
    <m/>
    <m/>
    <m/>
    <m/>
    <m/>
    <x v="0"/>
    <x v="0"/>
    <x v="0"/>
    <x v="0"/>
    <x v="0"/>
    <x v="1"/>
    <x v="1"/>
    <x v="1"/>
    <x v="0"/>
    <x v="0"/>
    <x v="0"/>
    <x v="0"/>
    <x v="0"/>
    <m/>
    <s v="Anuncio en un medio de prensa impreso"/>
    <m/>
    <m/>
    <m/>
    <m/>
    <s v="Recomendaciones de trabajadores de la empresa u otros actores"/>
    <m/>
    <m/>
    <m/>
    <s v="Contactos personales del empleador"/>
    <s v="Banco de currículos de la empresa"/>
    <m/>
    <m/>
    <x v="0"/>
    <x v="0"/>
    <x v="0"/>
    <x v="1"/>
    <x v="2"/>
    <x v="2"/>
    <x v="1"/>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1"/>
    <x v="1"/>
    <x v="1"/>
    <x v="0"/>
    <x v="0"/>
    <m/>
    <x v="0"/>
    <s v="CAPACITACION Y TECNICAS PARA DISEÑOS Y UTILIZACION DE MAQUINARIAS DE IMPRESION"/>
    <s v="Serigrafía"/>
    <s v="IMPRESORES"/>
    <n v="7322"/>
    <m/>
    <m/>
    <m/>
    <m/>
    <m/>
    <m/>
    <m/>
    <m/>
    <m/>
    <m/>
    <m/>
    <m/>
    <m/>
    <m/>
    <m/>
    <m/>
    <m/>
    <m/>
    <m/>
    <m/>
    <s v="No"/>
    <m/>
    <m/>
    <m/>
    <m/>
    <m/>
    <x v="0"/>
    <s v="Importante"/>
    <s v="Muy importante"/>
    <s v="Muy importante"/>
    <s v="Muy importante"/>
    <s v="Importante"/>
    <s v="Muy importante"/>
    <s v="Muy importante"/>
    <s v="Ninguna"/>
    <m/>
    <x v="0"/>
    <x v="2"/>
    <x v="0"/>
    <x v="0"/>
    <x v="2"/>
    <x v="0"/>
    <x v="0"/>
    <x v="0"/>
    <x v="0"/>
    <x v="0"/>
    <x v="0"/>
    <x v="0"/>
    <m/>
    <s v="Administrador/Contador"/>
    <m/>
    <n v="16"/>
    <n v="42"/>
    <s v="Completo"/>
    <m/>
    <m/>
    <m/>
    <m/>
    <m/>
    <m/>
    <m/>
    <s v="11 a 30 personas ocupadas"/>
    <s v="11 a 30 personas ocupadas"/>
    <x v="1"/>
    <s v="Manufactura"/>
    <x v="0"/>
    <x v="0"/>
    <x v="0"/>
    <x v="0"/>
    <x v="0"/>
    <x v="0"/>
    <x v="1"/>
    <x v="0"/>
    <x v="0"/>
    <x v="0"/>
    <x v="1"/>
    <x v="0"/>
    <x v="0"/>
    <x v="0"/>
    <x v="0"/>
    <x v="0"/>
    <x v="0"/>
    <x v="0"/>
    <x v="0"/>
    <x v="1"/>
    <x v="0"/>
    <x v="1"/>
    <x v="0"/>
    <x v="0"/>
    <x v="1"/>
    <x v="0"/>
    <x v="0"/>
    <s v="INDUSTRIAS GRÁFICAS"/>
    <m/>
    <m/>
    <m/>
    <m/>
    <m/>
    <s v="INDUSTRIAS GRÁFICAS"/>
    <m/>
    <m/>
    <m/>
    <m/>
    <m/>
    <n v="3.8058252427184498"/>
    <x v="1"/>
    <x v="1"/>
    <x v="1"/>
    <x v="0"/>
    <x v="0"/>
    <s v="Total"/>
  </r>
  <r>
    <n v="217584"/>
    <x v="0"/>
    <x v="1"/>
    <s v="San Lorenzo"/>
    <n v="71200"/>
    <s v="SERVICIO DE INSPECCION TECNICA VEHICULAR"/>
    <s v="Servicio"/>
    <s v="Servicios a las empresas"/>
    <s v="Pequeñas (11 a 30 personas ocupadas)"/>
    <n v="18062024"/>
    <n v="18"/>
    <s v="Junio"/>
    <s v="Año Resultado Final"/>
    <n v="13"/>
    <n v="49"/>
    <n v="18062024"/>
    <n v="18"/>
    <s v="Junio"/>
    <s v="Año Resultado Final"/>
    <n v="1999"/>
    <n v="24"/>
    <x v="2"/>
    <s v="SERVICIO DE INSPECCIÓN TECNICA VEHICULAR"/>
    <s v="Ensayos y análisis técnicos"/>
    <s v="Casa Matriz"/>
    <x v="1"/>
    <n v="5"/>
    <n v="2"/>
    <n v="52"/>
    <n v="36"/>
    <n v="18"/>
    <n v="18"/>
    <n v="53.608695652173957"/>
    <n v="53.608695652173957"/>
    <n v="0"/>
    <n v="0"/>
    <n v="0"/>
    <n v="0"/>
    <n v="20.847826086956541"/>
    <n v="0"/>
    <n v="0"/>
    <n v="0"/>
    <n v="77.434782608695713"/>
    <n v="0"/>
    <n v="5.9565217391304399"/>
    <n v="2.97826086956522"/>
    <n v="107.21739130434791"/>
    <n v="36"/>
    <n v="0"/>
    <n v="0"/>
    <n v="0"/>
    <n v="0"/>
    <n v="7"/>
    <n v="0"/>
    <n v="0"/>
    <n v="0"/>
    <n v="26"/>
    <n v="0"/>
    <n v="2"/>
    <n v="1"/>
    <n v="36"/>
    <x v="0"/>
    <m/>
    <m/>
    <x v="1"/>
    <m/>
    <m/>
    <x v="0"/>
    <m/>
    <m/>
    <x v="0"/>
    <m/>
    <m/>
    <x v="0"/>
    <m/>
    <m/>
    <x v="1"/>
    <m/>
    <n v="7231"/>
    <s v="ENCARGADO DE TALLER(DT DE CITV)"/>
    <s v="Sí"/>
    <s v="No"/>
    <s v="Sí"/>
    <n v="4226"/>
    <s v="ATENCION AL CLIENTE"/>
    <s v="Sí"/>
    <s v="No"/>
    <s v="Sí"/>
    <n v="5230"/>
    <s v="CAJERO"/>
    <s v="Sí"/>
    <s v="Sí"/>
    <m/>
    <m/>
    <m/>
    <m/>
    <m/>
    <m/>
    <m/>
    <m/>
    <m/>
    <m/>
    <m/>
    <m/>
    <m/>
    <m/>
    <m/>
    <m/>
    <m/>
    <m/>
    <m/>
    <m/>
    <m/>
    <m/>
    <s v="Otra"/>
    <s v="DEBIA DE SER UNA PERSONA DE CONFIANZA RECOMENDADA POR EL"/>
    <m/>
    <s v="Capacitar a los trabajadores actuales para que puedan cumplir funciones que estaban asignadas a esa vacante"/>
    <m/>
    <m/>
    <m/>
    <m/>
    <m/>
    <m/>
    <m/>
    <m/>
    <m/>
    <x v="0"/>
    <x v="0"/>
    <x v="0"/>
    <x v="1"/>
    <x v="0"/>
    <x v="0"/>
    <x v="0"/>
    <x v="0"/>
    <x v="0"/>
    <x v="0"/>
    <x v="0"/>
    <x v="0"/>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1"/>
    <x v="1"/>
    <s v="Ninguna"/>
    <m/>
    <m/>
    <m/>
    <m/>
    <m/>
    <m/>
    <x v="1"/>
    <m/>
    <m/>
    <x v="1"/>
    <m/>
    <m/>
    <m/>
    <x v="1"/>
    <x v="1"/>
    <x v="1"/>
    <x v="1"/>
    <x v="1"/>
    <x v="1"/>
    <m/>
    <m/>
    <x v="2"/>
    <s v="Muy probable"/>
    <s v="Poco probable"/>
    <s v="Poco probable"/>
    <s v="Muy probable"/>
    <s v="Muy probable"/>
    <x v="0"/>
    <s v="GERENTE ADMINISTRATIVO"/>
    <n v="1219"/>
    <n v="1"/>
    <n v="0"/>
    <n v="0"/>
    <n v="0"/>
    <n v="0"/>
    <s v="INSPECTOR MECANICO"/>
    <n v="7231"/>
    <n v="1"/>
    <n v="1"/>
    <n v="0"/>
    <n v="0"/>
    <n v="0"/>
    <s v="DT(CITV)ENCARGADO DE LOS INSPECTORES MECANICO"/>
    <n v="3115"/>
    <n v="1"/>
    <n v="0"/>
    <n v="0"/>
    <n v="0"/>
    <n v="0"/>
    <s v="AUXILIAR ADMINISTRATIVO"/>
    <n v="4419"/>
    <n v="1"/>
    <n v="1"/>
    <n v="1"/>
    <n v="1"/>
    <n v="1"/>
    <s v="CAJERO"/>
    <n v="5230"/>
    <n v="1"/>
    <n v="1"/>
    <n v="0"/>
    <n v="0"/>
    <n v="0"/>
    <x v="0"/>
    <m/>
    <m/>
    <m/>
    <m/>
    <m/>
    <m/>
    <m/>
    <m/>
    <m/>
    <x v="0"/>
    <x v="0"/>
    <x v="0"/>
    <x v="0"/>
    <x v="0"/>
    <x v="1"/>
    <x v="0"/>
    <x v="0"/>
    <m/>
    <x v="0"/>
    <s v="CAPACITACION DE ATENCION AL CLIENTE"/>
    <s v="Técnicas de recepción y atención al cliente"/>
    <s v="RECEPCIONISTA"/>
    <n v="4226"/>
    <s v="CAPACITACION DE OFIMATICA"/>
    <s v="Operación básica de computadoras"/>
    <s v="INSPECTORES MECANICOS"/>
    <n v="7231"/>
    <m/>
    <m/>
    <m/>
    <m/>
    <m/>
    <m/>
    <m/>
    <m/>
    <m/>
    <m/>
    <m/>
    <m/>
    <m/>
    <m/>
    <m/>
    <m/>
    <s v="Si"/>
    <s v="No"/>
    <m/>
    <m/>
    <m/>
    <m/>
    <x v="0"/>
    <s v="Muy importante"/>
    <s v="Muy importante"/>
    <s v="Muy importante"/>
    <s v="Importante"/>
    <s v="Importante"/>
    <s v="Muy importante"/>
    <s v="Muy importante"/>
    <s v="Ninguna"/>
    <m/>
    <x v="0"/>
    <x v="2"/>
    <x v="0"/>
    <x v="1"/>
    <x v="1"/>
    <x v="0"/>
    <x v="0"/>
    <x v="1"/>
    <x v="0"/>
    <x v="0"/>
    <x v="0"/>
    <x v="0"/>
    <m/>
    <s v="Gerente / Directivo"/>
    <m/>
    <n v="18"/>
    <n v="6"/>
    <s v="Completo"/>
    <m/>
    <m/>
    <m/>
    <m/>
    <m/>
    <m/>
    <s v="EL GERENTE NO CUMPLE UN HORARIO DEFINIDO Y LA ENTREVISTA RECAE CON LA GERENTE DE RRHH"/>
    <s v="51 y más personas ocupadas"/>
    <s v="31 a 50 personas ocupadas"/>
    <x v="0"/>
    <s v="Servicios a las empresas"/>
    <x v="0"/>
    <x v="0"/>
    <x v="0"/>
    <x v="1"/>
    <x v="1"/>
    <x v="0"/>
    <x v="1"/>
    <x v="0"/>
    <x v="0"/>
    <x v="1"/>
    <x v="1"/>
    <x v="1"/>
    <x v="1"/>
    <x v="1"/>
    <x v="0"/>
    <x v="1"/>
    <x v="0"/>
    <x v="0"/>
    <x v="0"/>
    <x v="1"/>
    <x v="0"/>
    <x v="0"/>
    <x v="0"/>
    <x v="0"/>
    <x v="1"/>
    <x v="0"/>
    <x v="0"/>
    <s v="ATENCIÓN AL CLIENTE, RECEPCIÓN"/>
    <s v="OFIMATICA"/>
    <m/>
    <m/>
    <m/>
    <m/>
    <s v="ADMINISTRACIÓN Y GESTIÓN"/>
    <s v="TIC"/>
    <m/>
    <m/>
    <m/>
    <m/>
    <n v="2.97826086956522"/>
    <x v="1"/>
    <x v="2"/>
    <x v="1"/>
    <x v="0"/>
    <x v="0"/>
    <s v="Total"/>
  </r>
  <r>
    <n v="217608"/>
    <x v="0"/>
    <x v="1"/>
    <s v="San Lorenzo"/>
    <n v="31001"/>
    <s v="FABRICACION DE MUEBLES  DE MADERA"/>
    <s v="Industria"/>
    <s v="Manufactura"/>
    <s v="Grandes (con 51 o más personas ocupadas)"/>
    <n v="18062024"/>
    <n v="18"/>
    <s v="Junio"/>
    <s v="Año Resultado Final"/>
    <n v="15"/>
    <n v="40"/>
    <n v="21062024"/>
    <n v="21"/>
    <s v="Junio"/>
    <s v="Año Resultado Final"/>
    <n v="1982"/>
    <n v="41"/>
    <x v="1"/>
    <s v="FABRICACION DE MUEBLES EN GRAL DE MADERA"/>
    <s v="Fabricación de muebles de madera"/>
    <s v="Casa Matriz"/>
    <x v="1"/>
    <n v="6"/>
    <n v="5"/>
    <n v="287"/>
    <n v="281"/>
    <n v="168"/>
    <n v="113"/>
    <n v="168"/>
    <n v="113"/>
    <n v="0"/>
    <n v="0"/>
    <n v="25"/>
    <n v="0"/>
    <n v="173"/>
    <n v="0"/>
    <n v="2"/>
    <n v="0"/>
    <n v="60"/>
    <n v="20"/>
    <n v="1"/>
    <n v="0"/>
    <n v="281"/>
    <n v="281"/>
    <n v="0"/>
    <n v="0"/>
    <n v="25"/>
    <n v="0"/>
    <n v="173"/>
    <n v="0"/>
    <n v="2"/>
    <n v="0"/>
    <n v="60"/>
    <n v="20"/>
    <n v="1"/>
    <n v="0"/>
    <n v="281"/>
    <x v="0"/>
    <m/>
    <m/>
    <x v="1"/>
    <m/>
    <m/>
    <x v="0"/>
    <m/>
    <m/>
    <x v="0"/>
    <m/>
    <m/>
    <x v="0"/>
    <m/>
    <m/>
    <x v="1"/>
    <m/>
    <n v="7411"/>
    <s v="ELECTRICISTA"/>
    <s v="Sí"/>
    <s v="Sí"/>
    <s v="Sí"/>
    <n v="7522"/>
    <s v="AYUDANTE DE CARPINTERIA EN MADERA"/>
    <s v="Sí"/>
    <s v="No"/>
    <s v="Sí"/>
    <n v="7522"/>
    <s v="AYUDANTE DE CARPINTERIA EN MELAMINA"/>
    <s v="Sí"/>
    <s v="Sí"/>
    <m/>
    <m/>
    <m/>
    <m/>
    <s v="Candidatos que no aceptaron las condiciones laborales ofrecidas (ubicación, horario, remuneración)"/>
    <m/>
    <m/>
    <m/>
    <m/>
    <m/>
    <m/>
    <m/>
    <m/>
    <m/>
    <m/>
    <m/>
    <m/>
    <m/>
    <m/>
    <m/>
    <s v="Candidatos que no aceptaron las condiciones laborales ofrecidas (ubicación, horario, remuneración)"/>
    <m/>
    <m/>
    <m/>
    <m/>
    <m/>
    <m/>
    <s v="Utilizar tecnología o maquinaria para sustituir el trabajo de la vacante"/>
    <m/>
    <m/>
    <m/>
    <m/>
    <m/>
    <m/>
    <m/>
    <x v="0"/>
    <x v="0"/>
    <x v="0"/>
    <x v="1"/>
    <x v="0"/>
    <x v="0"/>
    <x v="0"/>
    <x v="1"/>
    <x v="0"/>
    <x v="0"/>
    <x v="0"/>
    <x v="0"/>
    <x v="1"/>
    <s v="PRESENTAR ANTECEDENTES POLICIAL Y VIDA Y RESODENCIA"/>
    <m/>
    <m/>
    <s v="Redes sociales de la empresa (Facebook, Twitter, Instagram, etc)"/>
    <m/>
    <m/>
    <s v="Recomendaciones de trabajadores de la empresa u otros actores"/>
    <m/>
    <m/>
    <s v="Avisos en las inmediaciones de la empresa"/>
    <s v="Contactos personales del empleador"/>
    <m/>
    <m/>
    <m/>
    <x v="0"/>
    <x v="0"/>
    <x v="0"/>
    <x v="1"/>
    <x v="0"/>
    <x v="1"/>
    <x v="0"/>
    <x v="2"/>
    <x v="2"/>
    <x v="1"/>
    <s v="Ninguna"/>
    <m/>
    <m/>
    <m/>
    <m/>
    <m/>
    <m/>
    <x v="1"/>
    <m/>
    <m/>
    <x v="1"/>
    <m/>
    <m/>
    <m/>
    <x v="1"/>
    <x v="1"/>
    <x v="1"/>
    <x v="1"/>
    <x v="1"/>
    <x v="1"/>
    <m/>
    <m/>
    <x v="2"/>
    <s v="Probable"/>
    <s v="Poco probable"/>
    <s v="Poco probable"/>
    <s v="Probable"/>
    <s v="Muy probable"/>
    <x v="0"/>
    <s v="AYUDANTE DE CARPINTERIA EN MELAMINA"/>
    <n v="7522"/>
    <n v="10"/>
    <n v="0"/>
    <n v="0"/>
    <n v="0"/>
    <n v="0"/>
    <s v="VENDEDORA DE SALON"/>
    <n v="5223"/>
    <n v="2"/>
    <n v="0"/>
    <n v="0"/>
    <n v="0"/>
    <n v="0"/>
    <s v="ENCARGADA DE SALON"/>
    <n v="5222"/>
    <n v="1"/>
    <n v="0"/>
    <n v="0"/>
    <n v="0"/>
    <n v="0"/>
    <s v="ELECTRICISTA"/>
    <n v="7411"/>
    <n v="2"/>
    <n v="0"/>
    <n v="0"/>
    <n v="0"/>
    <n v="0"/>
    <m/>
    <m/>
    <m/>
    <m/>
    <m/>
    <m/>
    <m/>
    <x v="0"/>
    <m/>
    <m/>
    <m/>
    <m/>
    <m/>
    <m/>
    <m/>
    <m/>
    <m/>
    <x v="1"/>
    <x v="0"/>
    <x v="1"/>
    <x v="1"/>
    <x v="1"/>
    <x v="1"/>
    <x v="0"/>
    <x v="0"/>
    <m/>
    <x v="0"/>
    <s v="CAPACITACION DE OFIMATICA"/>
    <s v="Operación básica de computadoras"/>
    <s v="JEFE DE CARPINTERIA"/>
    <n v="3122"/>
    <s v="CAPACITACION DE OFIMATICA"/>
    <s v="Operación básica de computadoras"/>
    <s v="JEFE DE COLCHONERIA"/>
    <n v="1321"/>
    <m/>
    <m/>
    <m/>
    <m/>
    <m/>
    <m/>
    <m/>
    <m/>
    <m/>
    <m/>
    <m/>
    <m/>
    <m/>
    <m/>
    <m/>
    <m/>
    <s v="Si"/>
    <s v="No"/>
    <m/>
    <m/>
    <m/>
    <m/>
    <x v="3"/>
    <s v="Muy importante"/>
    <s v="Muy importante"/>
    <s v="Muy importante"/>
    <s v="Muy importante"/>
    <s v="Importante"/>
    <s v="Muy importante"/>
    <s v="Muy importante"/>
    <s v="Ninguna"/>
    <m/>
    <x v="0"/>
    <x v="2"/>
    <x v="0"/>
    <x v="0"/>
    <x v="0"/>
    <x v="0"/>
    <x v="1"/>
    <x v="1"/>
    <x v="0"/>
    <x v="0"/>
    <x v="0"/>
    <x v="0"/>
    <m/>
    <s v="Gerente / Directivo"/>
    <m/>
    <n v="11"/>
    <n v="28"/>
    <s v="Completo"/>
    <m/>
    <m/>
    <m/>
    <m/>
    <m/>
    <m/>
    <s v="NINGUNA"/>
    <s v="51 y más personas ocupadas"/>
    <s v="51 y más personas ocupadas"/>
    <x v="1"/>
    <s v="Manufactura"/>
    <x v="0"/>
    <x v="0"/>
    <x v="0"/>
    <x v="0"/>
    <x v="0"/>
    <x v="0"/>
    <x v="1"/>
    <x v="0"/>
    <x v="0"/>
    <x v="0"/>
    <x v="1"/>
    <x v="0"/>
    <x v="0"/>
    <x v="1"/>
    <x v="0"/>
    <x v="1"/>
    <x v="0"/>
    <x v="0"/>
    <x v="1"/>
    <x v="1"/>
    <x v="1"/>
    <x v="1"/>
    <x v="0"/>
    <x v="0"/>
    <x v="0"/>
    <x v="0"/>
    <x v="0"/>
    <s v="OFIMATICA"/>
    <s v="OFIMATICA"/>
    <m/>
    <m/>
    <m/>
    <m/>
    <s v="TIC"/>
    <s v="TIC"/>
    <m/>
    <m/>
    <m/>
    <m/>
    <n v="1"/>
    <x v="1"/>
    <x v="2"/>
    <x v="1"/>
    <x v="0"/>
    <x v="0"/>
    <s v="Total"/>
  </r>
  <r>
    <n v="217780"/>
    <x v="0"/>
    <x v="1"/>
    <s v="San Lorenzo"/>
    <n v="46693"/>
    <s v="VENTA AL POR MAYOR DE MATERIALES DE HIERRO USADO"/>
    <s v="Comercio"/>
    <s v="Comercio"/>
    <s v="Micro (5 a 10 personas ocupadas)"/>
    <n v="25062024"/>
    <n v="25"/>
    <s v="Junio"/>
    <s v="Año Resultado Final"/>
    <n v="9"/>
    <n v="52"/>
    <n v="25072024"/>
    <n v="25"/>
    <s v="Julio"/>
    <s v="Año Resultado Final"/>
    <n v="1979"/>
    <n v="44"/>
    <x v="1"/>
    <s v="VENTA AL POR MAYOR DE HIERRO"/>
    <s v="Comercio al por mayor de metales y minerales metalíferos"/>
    <s v="Casa Matriz"/>
    <x v="1"/>
    <n v="2"/>
    <n v="2"/>
    <n v="5"/>
    <n v="5"/>
    <n v="3"/>
    <n v="2"/>
    <n v="24.853211009174309"/>
    <n v="16.568807339449538"/>
    <n v="0"/>
    <n v="0"/>
    <n v="24.853211009174309"/>
    <n v="0"/>
    <n v="16.568807339449538"/>
    <n v="0"/>
    <n v="0"/>
    <n v="0"/>
    <n v="0"/>
    <n v="0"/>
    <n v="0"/>
    <n v="0"/>
    <n v="41.422018348623844"/>
    <n v="5"/>
    <n v="0"/>
    <n v="0"/>
    <n v="3"/>
    <n v="0"/>
    <n v="2"/>
    <n v="0"/>
    <n v="0"/>
    <n v="0"/>
    <n v="0"/>
    <n v="0"/>
    <n v="0"/>
    <n v="0"/>
    <n v="5"/>
    <x v="0"/>
    <m/>
    <m/>
    <x v="1"/>
    <m/>
    <m/>
    <x v="0"/>
    <m/>
    <m/>
    <x v="0"/>
    <m/>
    <m/>
    <x v="0"/>
    <m/>
    <m/>
    <x v="0"/>
    <m/>
    <m/>
    <m/>
    <m/>
    <m/>
    <m/>
    <m/>
    <m/>
    <m/>
    <m/>
    <m/>
    <m/>
    <m/>
    <m/>
    <m/>
    <m/>
    <m/>
    <m/>
    <m/>
    <m/>
    <m/>
    <m/>
    <m/>
    <m/>
    <m/>
    <m/>
    <m/>
    <m/>
    <m/>
    <m/>
    <m/>
    <m/>
    <m/>
    <m/>
    <m/>
    <m/>
    <m/>
    <m/>
    <m/>
    <m/>
    <m/>
    <m/>
    <m/>
    <m/>
    <m/>
    <m/>
    <m/>
    <m/>
    <m/>
    <m/>
    <x v="0"/>
    <x v="0"/>
    <x v="0"/>
    <x v="1"/>
    <x v="0"/>
    <x v="1"/>
    <x v="1"/>
    <x v="0"/>
    <x v="0"/>
    <x v="0"/>
    <x v="1"/>
    <x v="1"/>
    <x v="0"/>
    <m/>
    <m/>
    <m/>
    <m/>
    <m/>
    <m/>
    <s v="Recomendaciones de trabajadores de la empresa u otros actores"/>
    <m/>
    <m/>
    <m/>
    <m/>
    <m/>
    <m/>
    <m/>
    <x v="0"/>
    <x v="0"/>
    <x v="2"/>
    <x v="2"/>
    <x v="0"/>
    <x v="2"/>
    <x v="2"/>
    <x v="0"/>
    <x v="1"/>
    <x v="1"/>
    <s v="Ninguna"/>
    <m/>
    <m/>
    <m/>
    <m/>
    <m/>
    <m/>
    <x v="1"/>
    <s v="Transformación de competencia"/>
    <m/>
    <x v="1"/>
    <m/>
    <m/>
    <m/>
    <x v="0"/>
    <x v="1"/>
    <x v="1"/>
    <x v="1"/>
    <x v="1"/>
    <x v="1"/>
    <m/>
    <m/>
    <x v="1"/>
    <s v="Poco probable"/>
    <s v="Poco probable"/>
    <s v="Poco probable"/>
    <s v="Poco 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Poco importante"/>
    <s v="Poco importante"/>
    <s v="Poco importante"/>
    <s v="Poco importante"/>
    <s v="Poco importante"/>
    <s v="Importante"/>
    <s v="Importante"/>
    <s v="Ninguna"/>
    <m/>
    <x v="2"/>
    <x v="2"/>
    <x v="0"/>
    <x v="0"/>
    <x v="2"/>
    <x v="2"/>
    <x v="1"/>
    <x v="1"/>
    <x v="1"/>
    <x v="1"/>
    <x v="1"/>
    <x v="0"/>
    <m/>
    <s v="Dueño o propietario"/>
    <m/>
    <n v="7"/>
    <n v="40"/>
    <s v="Completo"/>
    <m/>
    <m/>
    <m/>
    <m/>
    <m/>
    <m/>
    <m/>
    <s v="5 a 10 personas ocupadas"/>
    <s v="5 a 10 personas ocupadas"/>
    <x v="2"/>
    <s v="Comercio"/>
    <x v="0"/>
    <x v="0"/>
    <x v="0"/>
    <x v="0"/>
    <x v="0"/>
    <x v="0"/>
    <x v="0"/>
    <x v="0"/>
    <x v="0"/>
    <x v="0"/>
    <x v="1"/>
    <x v="0"/>
    <x v="0"/>
    <x v="0"/>
    <x v="0"/>
    <x v="0"/>
    <x v="0"/>
    <x v="0"/>
    <x v="0"/>
    <x v="1"/>
    <x v="0"/>
    <x v="1"/>
    <x v="0"/>
    <x v="0"/>
    <x v="0"/>
    <x v="0"/>
    <x v="0"/>
    <m/>
    <m/>
    <m/>
    <m/>
    <m/>
    <m/>
    <m/>
    <m/>
    <m/>
    <m/>
    <m/>
    <m/>
    <n v="8.2844036697247692"/>
    <x v="0"/>
    <x v="0"/>
    <x v="0"/>
    <x v="1"/>
    <x v="2"/>
    <s v="Total"/>
  </r>
  <r>
    <n v="217907"/>
    <x v="0"/>
    <x v="1"/>
    <s v="San Lorenzo"/>
    <n v="80000"/>
    <s v="SERVICIOS DE GUARDIAS DE SEGURIDAD PRIVADA"/>
    <s v="Servicio"/>
    <s v="Servicios a las empresas"/>
    <s v="Pequeñas (11 a 30 personas ocupadas)"/>
    <n v="25062024"/>
    <n v="25"/>
    <s v="Junio"/>
    <s v="Año Resultado Final"/>
    <n v="9"/>
    <n v="25"/>
    <n v="25062024"/>
    <n v="25"/>
    <s v="Junio"/>
    <s v="Año Resultado Final"/>
    <n v="2004"/>
    <n v="19"/>
    <x v="0"/>
    <s v="SERVICIO DE SEGURIDAD PRIVADA"/>
    <s v="Actividades de investigación y seguridad"/>
    <s v="Único"/>
    <x v="0"/>
    <m/>
    <m/>
    <n v="40"/>
    <n v="40"/>
    <n v="39"/>
    <n v="1"/>
    <n v="204.41379310344837"/>
    <n v="5.2413793103448301"/>
    <n v="0"/>
    <n v="0"/>
    <n v="0"/>
    <n v="41.931034482758641"/>
    <n v="152.00000000000009"/>
    <n v="0"/>
    <n v="0"/>
    <n v="0"/>
    <n v="15.724137931034491"/>
    <n v="0"/>
    <n v="0"/>
    <n v="0"/>
    <n v="209.6551724137932"/>
    <n v="40"/>
    <n v="0"/>
    <n v="0"/>
    <n v="0"/>
    <n v="8"/>
    <n v="29"/>
    <n v="0"/>
    <n v="0"/>
    <n v="0"/>
    <n v="3"/>
    <n v="0"/>
    <n v="0"/>
    <n v="0"/>
    <n v="40"/>
    <x v="0"/>
    <m/>
    <m/>
    <x v="1"/>
    <m/>
    <m/>
    <x v="0"/>
    <m/>
    <m/>
    <x v="0"/>
    <m/>
    <m/>
    <x v="0"/>
    <m/>
    <m/>
    <x v="1"/>
    <m/>
    <n v="5414"/>
    <s v="SEGURIDAD FISICA(PORTERIA)"/>
    <s v="Sí"/>
    <s v="No"/>
    <s v="No"/>
    <m/>
    <m/>
    <m/>
    <m/>
    <m/>
    <m/>
    <m/>
    <m/>
    <m/>
    <m/>
    <m/>
    <m/>
    <m/>
    <m/>
    <m/>
    <m/>
    <m/>
    <m/>
    <m/>
    <m/>
    <m/>
    <m/>
    <m/>
    <m/>
    <m/>
    <m/>
    <m/>
    <m/>
    <m/>
    <m/>
    <m/>
    <m/>
    <m/>
    <m/>
    <m/>
    <m/>
    <m/>
    <m/>
    <m/>
    <m/>
    <m/>
    <m/>
    <m/>
    <m/>
    <x v="0"/>
    <x v="0"/>
    <x v="0"/>
    <x v="0"/>
    <x v="0"/>
    <x v="0"/>
    <x v="0"/>
    <x v="0"/>
    <x v="0"/>
    <x v="0"/>
    <x v="0"/>
    <x v="0"/>
    <x v="0"/>
    <m/>
    <m/>
    <m/>
    <s v="Redes sociales de la empresa (Facebook, Twitter, Instagram, etc)"/>
    <m/>
    <m/>
    <s v="Recomendaciones de trabajadores de la empresa u otros actores"/>
    <m/>
    <m/>
    <m/>
    <m/>
    <s v="Banco de currículos de la empresa"/>
    <m/>
    <m/>
    <x v="0"/>
    <x v="0"/>
    <x v="0"/>
    <x v="0"/>
    <x v="0"/>
    <x v="0"/>
    <x v="0"/>
    <x v="0"/>
    <x v="0"/>
    <x v="1"/>
    <s v="Ninguna"/>
    <m/>
    <m/>
    <m/>
    <m/>
    <s v="Ambos"/>
    <m/>
    <x v="0"/>
    <m/>
    <m/>
    <x v="3"/>
    <m/>
    <m/>
    <m/>
    <x v="0"/>
    <x v="0"/>
    <x v="1"/>
    <x v="0"/>
    <x v="1"/>
    <x v="1"/>
    <m/>
    <m/>
    <x v="2"/>
    <s v="Probable"/>
    <s v="Poco probable"/>
    <s v="Poco probable"/>
    <s v="Probable"/>
    <s v="Probable"/>
    <x v="0"/>
    <s v="Seguridad fisica (porteria)"/>
    <n v="5414"/>
    <n v="5"/>
    <n v="5"/>
    <n v="5"/>
    <n v="5"/>
    <n v="5"/>
    <m/>
    <m/>
    <m/>
    <m/>
    <m/>
    <m/>
    <m/>
    <m/>
    <m/>
    <m/>
    <m/>
    <m/>
    <m/>
    <m/>
    <m/>
    <m/>
    <m/>
    <m/>
    <m/>
    <m/>
    <m/>
    <m/>
    <m/>
    <m/>
    <m/>
    <m/>
    <m/>
    <m/>
    <x v="0"/>
    <m/>
    <m/>
    <m/>
    <m/>
    <m/>
    <m/>
    <m/>
    <m/>
    <m/>
    <x v="0"/>
    <x v="0"/>
    <x v="0"/>
    <x v="0"/>
    <x v="1"/>
    <x v="1"/>
    <x v="0"/>
    <x v="0"/>
    <m/>
    <x v="0"/>
    <s v="TECNICAS EN PRIMEROS AUXILIOS"/>
    <s v="Primeros auxilios"/>
    <s v="SEGURIDAD FISICA(PORTERIA)"/>
    <n v="5414"/>
    <s v="TECNICA EN MANEJO DE ARMA"/>
    <s v="Guardias, vigilancia y seguridad personal"/>
    <s v="SEGURIDAD FISCA(PORTERIA)"/>
    <n v="5414"/>
    <s v="TECNICA EN DEFENSA PERSONAL"/>
    <s v="Guardias, vigilancia y seguridad personal"/>
    <s v="SEGURIDAD FISICA(PORTERIA)"/>
    <n v="5414"/>
    <m/>
    <m/>
    <m/>
    <m/>
    <m/>
    <m/>
    <m/>
    <m/>
    <m/>
    <m/>
    <m/>
    <m/>
    <s v="Si"/>
    <s v="Si"/>
    <s v="No"/>
    <m/>
    <m/>
    <m/>
    <x v="0"/>
    <s v="Muy importante"/>
    <s v="Importante"/>
    <s v="Importante"/>
    <s v="Importante"/>
    <s v="Importante"/>
    <s v="Importante"/>
    <s v="Importante"/>
    <s v="Ninguna"/>
    <m/>
    <x v="0"/>
    <x v="1"/>
    <x v="0"/>
    <x v="0"/>
    <x v="0"/>
    <x v="0"/>
    <x v="0"/>
    <x v="0"/>
    <x v="0"/>
    <x v="0"/>
    <x v="0"/>
    <x v="0"/>
    <m/>
    <s v="Gerente / Directivo"/>
    <m/>
    <n v="11"/>
    <n v="37"/>
    <s v="Completo"/>
    <m/>
    <m/>
    <m/>
    <m/>
    <m/>
    <m/>
    <m/>
    <s v="31 a 50 personas ocupadas"/>
    <s v="31 a 50 personas ocupadas"/>
    <x v="0"/>
    <s v="Servicios a las empresas"/>
    <x v="0"/>
    <x v="0"/>
    <x v="0"/>
    <x v="0"/>
    <x v="1"/>
    <x v="0"/>
    <x v="0"/>
    <x v="0"/>
    <x v="0"/>
    <x v="0"/>
    <x v="1"/>
    <x v="0"/>
    <x v="0"/>
    <x v="1"/>
    <x v="0"/>
    <x v="0"/>
    <x v="0"/>
    <x v="0"/>
    <x v="0"/>
    <x v="1"/>
    <x v="0"/>
    <x v="1"/>
    <x v="1"/>
    <x v="0"/>
    <x v="0"/>
    <x v="0"/>
    <x v="0"/>
    <s v="SINIESTROS Y PRIMEROS AUXILIOS"/>
    <s v="SEGURIDAD"/>
    <s v="SEGURIDAD"/>
    <m/>
    <m/>
    <m/>
    <s v="SINIESTROS Y PRIMEROS AUXILIOS"/>
    <s v="SEGURIDAD"/>
    <s v="SEGURIDAD"/>
    <m/>
    <m/>
    <m/>
    <n v="5.2413793103448301"/>
    <x v="1"/>
    <x v="1"/>
    <x v="0"/>
    <x v="0"/>
    <x v="0"/>
    <s v="Total"/>
  </r>
  <r>
    <n v="218485"/>
    <x v="0"/>
    <x v="1"/>
    <s v="San Lorenzo"/>
    <n v="18110"/>
    <s v="ACTIVIDADES DE IMPRENTA GRAFICA SOBRE PAPEL"/>
    <s v="Industria"/>
    <s v="Manufactura"/>
    <s v="Medianas (31 a 50 personas ocupadas)"/>
    <n v="14062024"/>
    <n v="14"/>
    <s v="Junio"/>
    <s v="Año Resultado Final"/>
    <n v="13"/>
    <n v="52"/>
    <n v="14062024"/>
    <n v="14"/>
    <s v="Junio"/>
    <s v="Año Resultado Final"/>
    <n v="2002"/>
    <n v="21"/>
    <x v="2"/>
    <s v="ACTIVIDADES DE IMPRENTA GRAFICA SOBRE PAPEL"/>
    <s v="Actividades de impresión"/>
    <s v="Único"/>
    <x v="0"/>
    <m/>
    <m/>
    <n v="15"/>
    <n v="15"/>
    <n v="11"/>
    <n v="4"/>
    <n v="41.864077669902947"/>
    <n v="15.223300970873799"/>
    <n v="0"/>
    <n v="0"/>
    <n v="0"/>
    <n v="0"/>
    <n v="30.446601941747598"/>
    <n v="0"/>
    <n v="0"/>
    <n v="0"/>
    <n v="15.223300970873799"/>
    <n v="11.417475728155349"/>
    <n v="0"/>
    <n v="0"/>
    <n v="57.087378640776748"/>
    <n v="15"/>
    <n v="0"/>
    <n v="0"/>
    <n v="0"/>
    <n v="0"/>
    <n v="8"/>
    <n v="0"/>
    <n v="0"/>
    <n v="0"/>
    <n v="4"/>
    <n v="3"/>
    <n v="0"/>
    <n v="0"/>
    <n v="15"/>
    <x v="1"/>
    <s v="Decisión del directorio/propietarios de la empresa"/>
    <m/>
    <x v="1"/>
    <m/>
    <m/>
    <x v="0"/>
    <m/>
    <m/>
    <x v="0"/>
    <m/>
    <m/>
    <x v="0"/>
    <m/>
    <m/>
    <x v="1"/>
    <m/>
    <n v="7323"/>
    <s v="CORTADOR DE PAPEL"/>
    <s v="Sí"/>
    <s v="No"/>
    <s v="Sí"/>
    <n v="4226"/>
    <s v="RECEPCIONISTA"/>
    <s v="Sí"/>
    <s v="No"/>
    <s v="No"/>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m/>
    <s v="Banco de currículos de la empresa"/>
    <m/>
    <m/>
    <x v="0"/>
    <x v="0"/>
    <x v="0"/>
    <x v="1"/>
    <x v="0"/>
    <x v="1"/>
    <x v="0"/>
    <x v="2"/>
    <x v="2"/>
    <x v="2"/>
    <s v="Ninguna"/>
    <m/>
    <m/>
    <m/>
    <m/>
    <m/>
    <m/>
    <x v="1"/>
    <m/>
    <m/>
    <x v="1"/>
    <m/>
    <m/>
    <m/>
    <x v="1"/>
    <x v="1"/>
    <x v="1"/>
    <x v="1"/>
    <x v="1"/>
    <x v="1"/>
    <m/>
    <m/>
    <x v="0"/>
    <s v="Probable"/>
    <s v="Poco probable"/>
    <s v="Probable"/>
    <s v="Muy probable"/>
    <s v="Muy probable"/>
    <x v="0"/>
    <s v="TECNICO EN Mquinarias de impresion"/>
    <n v="7322"/>
    <n v="1"/>
    <n v="1"/>
    <n v="1"/>
    <n v="1"/>
    <n v="1"/>
    <s v="CORTADOR DE PAPEL"/>
    <n v="7323"/>
    <n v="1"/>
    <n v="1"/>
    <n v="1"/>
    <n v="1"/>
    <n v="1"/>
    <s v="CONTROL DE CALIDAD"/>
    <n v="3122"/>
    <n v="0"/>
    <n v="1"/>
    <n v="0"/>
    <n v="0"/>
    <n v="0"/>
    <m/>
    <m/>
    <m/>
    <m/>
    <m/>
    <m/>
    <m/>
    <m/>
    <m/>
    <m/>
    <m/>
    <m/>
    <m/>
    <m/>
    <x v="0"/>
    <m/>
    <m/>
    <m/>
    <m/>
    <m/>
    <m/>
    <m/>
    <m/>
    <m/>
    <x v="0"/>
    <x v="0"/>
    <x v="0"/>
    <x v="0"/>
    <x v="1"/>
    <x v="0"/>
    <x v="0"/>
    <x v="0"/>
    <m/>
    <x v="0"/>
    <s v="CAPACITACION DE IMPRESORES ACTUALIZADA"/>
    <s v="Serigrafía"/>
    <s v="TECNICOS EN IMPRESORES"/>
    <n v="7322"/>
    <m/>
    <m/>
    <m/>
    <m/>
    <m/>
    <m/>
    <m/>
    <m/>
    <m/>
    <m/>
    <m/>
    <m/>
    <m/>
    <m/>
    <m/>
    <m/>
    <m/>
    <m/>
    <m/>
    <m/>
    <s v="No"/>
    <m/>
    <m/>
    <m/>
    <m/>
    <m/>
    <x v="0"/>
    <s v="Muy importante"/>
    <s v="Muy importante"/>
    <s v="Muy importante"/>
    <s v="Muy importante"/>
    <s v="Importante"/>
    <s v="Muy importante"/>
    <s v="Muy importante"/>
    <s v="Ninguna"/>
    <m/>
    <x v="0"/>
    <x v="0"/>
    <x v="0"/>
    <x v="0"/>
    <x v="0"/>
    <x v="2"/>
    <x v="0"/>
    <x v="1"/>
    <x v="0"/>
    <x v="1"/>
    <x v="0"/>
    <x v="0"/>
    <m/>
    <s v="Dueño o propietario"/>
    <m/>
    <n v="15"/>
    <n v="33"/>
    <s v="Completo"/>
    <m/>
    <m/>
    <m/>
    <m/>
    <m/>
    <m/>
    <s v="NINGUNA"/>
    <s v="11 a 30 personas ocupadas"/>
    <s v="11 a 30 personas ocupadas"/>
    <x v="1"/>
    <s v="Manufactura"/>
    <x v="0"/>
    <x v="0"/>
    <x v="0"/>
    <x v="1"/>
    <x v="0"/>
    <x v="0"/>
    <x v="1"/>
    <x v="0"/>
    <x v="0"/>
    <x v="0"/>
    <x v="1"/>
    <x v="1"/>
    <x v="0"/>
    <x v="0"/>
    <x v="0"/>
    <x v="1"/>
    <x v="0"/>
    <x v="0"/>
    <x v="0"/>
    <x v="1"/>
    <x v="0"/>
    <x v="1"/>
    <x v="0"/>
    <x v="0"/>
    <x v="1"/>
    <x v="0"/>
    <x v="0"/>
    <s v="INDUSTRIAS GRÁFICAS"/>
    <m/>
    <m/>
    <m/>
    <m/>
    <m/>
    <s v="INDUSTRIAS GRÁFICAS"/>
    <m/>
    <m/>
    <m/>
    <m/>
    <m/>
    <n v="3.8058252427184498"/>
    <x v="1"/>
    <x v="1"/>
    <x v="1"/>
    <x v="0"/>
    <x v="0"/>
    <s v="Total"/>
  </r>
  <r>
    <n v="218490"/>
    <x v="0"/>
    <x v="1"/>
    <s v="San Lorenzo"/>
    <n v="65120"/>
    <s v="SERVICIO DE SEGURO MEDICO"/>
    <s v="Servicio"/>
    <s v="Intermediación financiera"/>
    <s v="Micro (5 a 10 personas ocupadas)"/>
    <n v="14062024"/>
    <n v="14"/>
    <s v="Junio"/>
    <s v="Año Resultado Final"/>
    <n v="10"/>
    <n v="40"/>
    <n v="28062024"/>
    <n v="28"/>
    <s v="Junio"/>
    <s v="Año Resultado Final"/>
    <n v="2002"/>
    <n v="21"/>
    <x v="2"/>
    <s v="SERVICIO DE SEGUROS MEDICOS-PRE HOSPITALARIO"/>
    <s v="Seguros generales"/>
    <s v="Único"/>
    <x v="0"/>
    <m/>
    <m/>
    <n v="15"/>
    <n v="15"/>
    <n v="8"/>
    <n v="7"/>
    <n v="38.645161290322562"/>
    <n v="33.814516129032242"/>
    <n v="0"/>
    <n v="0"/>
    <n v="0"/>
    <n v="0"/>
    <n v="0"/>
    <n v="0"/>
    <n v="0"/>
    <n v="0"/>
    <n v="53.137096774193523"/>
    <n v="0"/>
    <n v="19.322580645161281"/>
    <n v="0"/>
    <n v="72.459677419354804"/>
    <n v="15"/>
    <n v="0"/>
    <n v="0"/>
    <n v="0"/>
    <n v="0"/>
    <n v="0"/>
    <n v="0"/>
    <n v="0"/>
    <n v="0"/>
    <n v="11"/>
    <n v="0"/>
    <n v="4"/>
    <n v="0"/>
    <n v="15"/>
    <x v="1"/>
    <s v="Decisión del directorio/propietarios de la empresa"/>
    <m/>
    <x v="1"/>
    <m/>
    <m/>
    <x v="1"/>
    <s v="Decisión del directorio/propietarios de la empresa"/>
    <m/>
    <x v="0"/>
    <m/>
    <m/>
    <x v="0"/>
    <m/>
    <m/>
    <x v="1"/>
    <m/>
    <n v="2212"/>
    <s v="MEDICO EN SEGURIDAD LABORAL"/>
    <s v="Sí"/>
    <s v="No"/>
    <s v="Sí"/>
    <n v="2221"/>
    <s v="LICENCIADO EN ENFERMERÍA"/>
    <s v="Sí"/>
    <s v="No"/>
    <s v="No"/>
    <m/>
    <m/>
    <m/>
    <m/>
    <m/>
    <m/>
    <m/>
    <m/>
    <m/>
    <m/>
    <m/>
    <m/>
    <m/>
    <m/>
    <m/>
    <m/>
    <m/>
    <m/>
    <m/>
    <m/>
    <m/>
    <m/>
    <m/>
    <m/>
    <m/>
    <m/>
    <m/>
    <m/>
    <m/>
    <m/>
    <m/>
    <m/>
    <m/>
    <m/>
    <m/>
    <m/>
    <m/>
    <m/>
    <m/>
    <x v="0"/>
    <x v="0"/>
    <x v="0"/>
    <x v="1"/>
    <x v="1"/>
    <x v="0"/>
    <x v="0"/>
    <x v="0"/>
    <x v="0"/>
    <x v="0"/>
    <x v="0"/>
    <x v="0"/>
    <x v="0"/>
    <m/>
    <m/>
    <m/>
    <s v="Redes sociales de la empresa (Facebook, Twitter, Instagram, etc)"/>
    <m/>
    <m/>
    <s v="Recomendaciones de trabajadores de la empresa u otros actores"/>
    <m/>
    <m/>
    <m/>
    <m/>
    <s v="Banco de currículos de la empresa"/>
    <m/>
    <m/>
    <x v="0"/>
    <x v="0"/>
    <x v="0"/>
    <x v="1"/>
    <x v="0"/>
    <x v="0"/>
    <x v="0"/>
    <x v="0"/>
    <x v="0"/>
    <x v="1"/>
    <s v="Ninguna"/>
    <m/>
    <m/>
    <m/>
    <m/>
    <m/>
    <m/>
    <x v="2"/>
    <m/>
    <m/>
    <x v="0"/>
    <m/>
    <m/>
    <m/>
    <x v="1"/>
    <x v="0"/>
    <x v="1"/>
    <x v="0"/>
    <x v="0"/>
    <x v="1"/>
    <m/>
    <m/>
    <x v="2"/>
    <s v="Muy probable"/>
    <s v="Poco probable"/>
    <s v="Poco probable"/>
    <s v="Muy probable"/>
    <s v="Muy probable"/>
    <x v="0"/>
    <s v="Medico de familia"/>
    <n v="2211"/>
    <n v="1"/>
    <n v="0"/>
    <n v="1"/>
    <n v="0"/>
    <n v="1"/>
    <s v="MEDICO LABORAL"/>
    <n v="2212"/>
    <n v="1"/>
    <n v="1"/>
    <n v="1"/>
    <n v="1"/>
    <n v="1"/>
    <s v="LIC DE ENFERMERIA"/>
    <n v="2221"/>
    <n v="1"/>
    <n v="1"/>
    <n v="1"/>
    <n v="1"/>
    <n v="1"/>
    <s v="jefe de ventas de seguros medicos"/>
    <n v="3321"/>
    <n v="1"/>
    <n v="0"/>
    <n v="0"/>
    <n v="0"/>
    <n v="0"/>
    <s v="Vendedor de seguros medicos call center"/>
    <n v="5244"/>
    <n v="2"/>
    <n v="0"/>
    <n v="0"/>
    <n v="0"/>
    <n v="0"/>
    <x v="0"/>
    <m/>
    <m/>
    <m/>
    <m/>
    <m/>
    <m/>
    <m/>
    <m/>
    <m/>
    <x v="0"/>
    <x v="0"/>
    <x v="1"/>
    <x v="0"/>
    <x v="1"/>
    <x v="0"/>
    <x v="0"/>
    <x v="0"/>
    <m/>
    <x v="0"/>
    <s v="CAPACITACION DE PRIMEROS AUXILIOS"/>
    <s v="Primeros auxilios"/>
    <s v="MEDICO FAMILIAR"/>
    <n v="2211"/>
    <s v="CAPACITACION DE PRIMEROS AUXILIOS"/>
    <s v="Primeros auxilios"/>
    <s v="LIC EN ENFERMERÍA"/>
    <n v="2221"/>
    <s v="CAPACITACION DE MANEJO DEFENSIVO"/>
    <s v="Guardias, vigilancia y seguridad personal"/>
    <s v="LIC EN ENFERMERÍA"/>
    <n v="2221"/>
    <s v="CAPACITACION DE MANEJO DE  TECNOLOGIA PARA PODER ENVIAR DATOS E INFORMES DIRECTO AL  DE SOPORTE TECNICO"/>
    <s v="Herramientas digitales para la gestión y productividad"/>
    <s v="LIC EN ENFERMERÍA"/>
    <n v="2221"/>
    <s v="CAPACITACION DE MANEJO DE TECNOLOGIA PARA PODER ENVIAR DATOS E INFORMES DIRECTO AL SOPORTE TECNICO"/>
    <s v="Herramientas digitales para la gestión y productividad"/>
    <s v="MEDICO DE FAMILIA"/>
    <n v="2211"/>
    <m/>
    <m/>
    <m/>
    <m/>
    <s v="Si"/>
    <s v="Si"/>
    <s v="Si"/>
    <s v="Si"/>
    <s v="No"/>
    <m/>
    <x v="0"/>
    <s v="Muy importante"/>
    <s v="Importante"/>
    <s v="Muy importante"/>
    <s v="Importante"/>
    <s v="Importante"/>
    <s v="Muy importante"/>
    <s v="Muy importante"/>
    <s v="Ninguna"/>
    <m/>
    <x v="2"/>
    <x v="2"/>
    <x v="0"/>
    <x v="0"/>
    <x v="0"/>
    <x v="0"/>
    <x v="0"/>
    <x v="1"/>
    <x v="0"/>
    <x v="0"/>
    <x v="0"/>
    <x v="0"/>
    <m/>
    <s v="Dueño o propietario"/>
    <m/>
    <n v="13"/>
    <n v="33"/>
    <s v="Completo"/>
    <m/>
    <m/>
    <m/>
    <m/>
    <m/>
    <m/>
    <s v="NINGUNA"/>
    <s v="11 a 30 personas ocupadas"/>
    <s v="11 a 30 personas ocupadas"/>
    <x v="0"/>
    <s v="Intermediación financiera"/>
    <x v="0"/>
    <x v="1"/>
    <x v="0"/>
    <x v="0"/>
    <x v="0"/>
    <x v="0"/>
    <x v="0"/>
    <x v="0"/>
    <x v="0"/>
    <x v="0"/>
    <x v="0"/>
    <x v="1"/>
    <x v="0"/>
    <x v="1"/>
    <x v="0"/>
    <x v="0"/>
    <x v="0"/>
    <x v="0"/>
    <x v="0"/>
    <x v="0"/>
    <x v="0"/>
    <x v="1"/>
    <x v="0"/>
    <x v="0"/>
    <x v="0"/>
    <x v="0"/>
    <x v="0"/>
    <s v="SINIESTROS Y PRIMEROS AUXILIOS"/>
    <s v="SINIESTROS Y PRIMEROS AUXILIOS"/>
    <s v="SALUD Y SEGURIDAD OCUPACIONAL"/>
    <s v="HERRAMIENTAS DE ANÁLISIS DE DATOS"/>
    <s v="USO DE SISTEMAS Y SOFTWARE ESPECIALIZADOS"/>
    <m/>
    <s v="SINIESTROS Y PRIMEROS AUXILIOS"/>
    <s v="SINIESTROS Y PRIMEROS AUXILIOS"/>
    <s v="SALUD Y SEGURIDAD OCUPACIONAL"/>
    <s v="TIC"/>
    <s v="TIC"/>
    <m/>
    <n v="4.8306451612903203"/>
    <x v="1"/>
    <x v="1"/>
    <x v="0"/>
    <x v="0"/>
    <x v="0"/>
    <s v="Total"/>
  </r>
  <r>
    <n v="218543"/>
    <x v="0"/>
    <x v="1"/>
    <s v="San Lorenzo"/>
    <n v="55101"/>
    <s v="SERVICIOS DE HOSPEDAJE EN HOTEL"/>
    <s v="Servicio"/>
    <s v="Restaurantes y hoteles"/>
    <s v="Pequeñas (11 a 30 personas ocupadas)"/>
    <n v="14062024"/>
    <n v="14"/>
    <s v="Junio"/>
    <s v="Año Resultado Final"/>
    <n v="16"/>
    <n v="5"/>
    <n v="17062024"/>
    <n v="17"/>
    <s v="Junio"/>
    <s v="Año Resultado Final"/>
    <n v="2009"/>
    <n v="14"/>
    <x v="0"/>
    <s v="SERVICIO DE HOSPEDAJE"/>
    <s v="Actividades de alojamiento en hoteles"/>
    <s v="Sucursal"/>
    <x v="1"/>
    <n v="2"/>
    <n v="2"/>
    <n v="55"/>
    <n v="55"/>
    <n v="44"/>
    <n v="11"/>
    <n v="131.04347826086968"/>
    <n v="32.760869565217419"/>
    <n v="0"/>
    <n v="0"/>
    <n v="0"/>
    <n v="0"/>
    <n v="145.93478260869577"/>
    <n v="0"/>
    <n v="5.9565217391304399"/>
    <n v="0"/>
    <n v="0"/>
    <n v="8.9347826086956594"/>
    <n v="0"/>
    <n v="2.97826086956522"/>
    <n v="163.80434782608711"/>
    <n v="55"/>
    <n v="0"/>
    <n v="0"/>
    <n v="0"/>
    <n v="0"/>
    <n v="49"/>
    <n v="0"/>
    <n v="2"/>
    <n v="0"/>
    <n v="0"/>
    <n v="3"/>
    <n v="0"/>
    <n v="1"/>
    <n v="55"/>
    <x v="0"/>
    <m/>
    <m/>
    <x v="1"/>
    <m/>
    <m/>
    <x v="1"/>
    <s v="Decisión del directorio/propietarios de la empresa"/>
    <m/>
    <x v="0"/>
    <m/>
    <m/>
    <x v="0"/>
    <m/>
    <m/>
    <x v="1"/>
    <m/>
    <n v="9112"/>
    <s v="LIMPIADOR DE HABITACIONES"/>
    <s v="Sí"/>
    <s v="Sí"/>
    <s v="Sí"/>
    <n v="4224"/>
    <s v="RECEPCIONISTA"/>
    <s v="Sí"/>
    <s v="No"/>
    <s v="No"/>
    <m/>
    <m/>
    <m/>
    <m/>
    <m/>
    <s v="Candidatos sin habilidades blandas o socioemocionales (proactividad, actitud de aprendizaje, compromiso, entre otros)"/>
    <m/>
    <m/>
    <m/>
    <m/>
    <m/>
    <m/>
    <m/>
    <m/>
    <m/>
    <m/>
    <m/>
    <m/>
    <m/>
    <m/>
    <m/>
    <m/>
    <m/>
    <m/>
    <m/>
    <m/>
    <m/>
    <m/>
    <s v="Aumentar la remuneración para hacer la vacante más atractiva"/>
    <s v="Capacitar a los trabajadores actuales para que puedan cumplir funciones que estaban asignadas a esa vacante"/>
    <m/>
    <m/>
    <m/>
    <m/>
    <m/>
    <m/>
    <m/>
    <m/>
    <m/>
    <x v="1"/>
    <x v="0"/>
    <x v="1"/>
    <x v="0"/>
    <x v="1"/>
    <x v="0"/>
    <x v="0"/>
    <x v="1"/>
    <x v="0"/>
    <x v="0"/>
    <x v="1"/>
    <x v="1"/>
    <x v="0"/>
    <m/>
    <m/>
    <m/>
    <m/>
    <m/>
    <m/>
    <s v="Recomendaciones de trabajadores de la empresa u otros actores"/>
    <m/>
    <m/>
    <m/>
    <m/>
    <m/>
    <m/>
    <m/>
    <x v="0"/>
    <x v="0"/>
    <x v="0"/>
    <x v="1"/>
    <x v="0"/>
    <x v="1"/>
    <x v="0"/>
    <x v="0"/>
    <x v="1"/>
    <x v="1"/>
    <s v="Ninguna"/>
    <m/>
    <m/>
    <m/>
    <m/>
    <m/>
    <m/>
    <x v="1"/>
    <m/>
    <m/>
    <x v="1"/>
    <m/>
    <m/>
    <m/>
    <x v="1"/>
    <x v="1"/>
    <x v="1"/>
    <x v="1"/>
    <x v="1"/>
    <x v="1"/>
    <m/>
    <m/>
    <x v="2"/>
    <s v="Poco probable"/>
    <s v="Poco probable"/>
    <s v="Poco probable"/>
    <s v="Probable"/>
    <s v="Probable"/>
    <x v="0"/>
    <s v="LIMPIADOR DE HABITACIONES"/>
    <n v="9112"/>
    <n v="1"/>
    <n v="1"/>
    <n v="1"/>
    <n v="1"/>
    <n v="1"/>
    <s v="RECEPCIONISTA"/>
    <n v="4224"/>
    <n v="1"/>
    <n v="0"/>
    <n v="0"/>
    <n v="1"/>
    <n v="0"/>
    <s v="ENCARGADO DEL SERVICIO DE DESAYUNO"/>
    <n v="5120"/>
    <n v="1"/>
    <n v="0"/>
    <n v="0"/>
    <n v="0"/>
    <n v="0"/>
    <m/>
    <m/>
    <m/>
    <m/>
    <m/>
    <m/>
    <m/>
    <m/>
    <m/>
    <m/>
    <m/>
    <m/>
    <m/>
    <m/>
    <x v="0"/>
    <m/>
    <m/>
    <m/>
    <m/>
    <m/>
    <m/>
    <m/>
    <m/>
    <m/>
    <x v="0"/>
    <x v="0"/>
    <x v="0"/>
    <x v="0"/>
    <x v="1"/>
    <x v="1"/>
    <x v="0"/>
    <x v="0"/>
    <m/>
    <x v="0"/>
    <s v="CAPACITACION DE ATENCION AL CLIENTE"/>
    <s v="Técnicas de recepción y atención al cliente"/>
    <s v="RECEPCIONISTA"/>
    <n v="4224"/>
    <s v="CAPACITACION DE ATENCION AL CLIENTE"/>
    <s v="Técnicas de recepción y atención al cliente"/>
    <s v="LIMPIADORES DE HABITACIONES"/>
    <n v="9112"/>
    <s v="CAPACITACION DE MANEJO DE PRODUCTOS QUIMICOS DE LIMPIEZA"/>
    <s v="Limpieza de establecimientos"/>
    <s v="LIMPIADORES DE HABITACIONES"/>
    <n v="9112"/>
    <s v="CAPACITACION DE OFIMATICA"/>
    <s v="Operación básica de computadoras"/>
    <s v="RECEPCIONISTA"/>
    <n v="4224"/>
    <m/>
    <m/>
    <m/>
    <m/>
    <m/>
    <m/>
    <m/>
    <m/>
    <s v="Si"/>
    <s v="Si"/>
    <s v="Si"/>
    <s v="No"/>
    <m/>
    <m/>
    <x v="1"/>
    <s v="Muy importante"/>
    <s v="Muy importante"/>
    <s v="Muy importante"/>
    <s v="Muy importante"/>
    <s v="Importante"/>
    <s v="Muy importante"/>
    <s v="Muy importante"/>
    <s v="Ninguna"/>
    <m/>
    <x v="0"/>
    <x v="2"/>
    <x v="0"/>
    <x v="0"/>
    <x v="0"/>
    <x v="2"/>
    <x v="0"/>
    <x v="1"/>
    <x v="0"/>
    <x v="1"/>
    <x v="0"/>
    <x v="0"/>
    <m/>
    <s v="Gerente / Directivo"/>
    <m/>
    <n v="14"/>
    <n v="52"/>
    <s v="Completo"/>
    <m/>
    <m/>
    <m/>
    <m/>
    <m/>
    <m/>
    <s v="EN EL 2009 EL HOTEL SAN BLAS Y EL HOTEL LIZ SE  FUSIONARON ,AMBOS ESTAN BAJO LA MISMA RAZON SOCIAL Y DECLARA QUE EL HOTEL SAN BLAS SERIA LA CASA MATRIZ"/>
    <s v="51 y más personas ocupadas"/>
    <s v="51 y más personas ocupadas"/>
    <x v="0"/>
    <s v="Restaurantes y hoteles"/>
    <x v="0"/>
    <x v="0"/>
    <x v="0"/>
    <x v="1"/>
    <x v="0"/>
    <x v="0"/>
    <x v="0"/>
    <x v="0"/>
    <x v="1"/>
    <x v="0"/>
    <x v="1"/>
    <x v="0"/>
    <x v="1"/>
    <x v="1"/>
    <x v="0"/>
    <x v="0"/>
    <x v="0"/>
    <x v="1"/>
    <x v="0"/>
    <x v="1"/>
    <x v="0"/>
    <x v="0"/>
    <x v="0"/>
    <x v="0"/>
    <x v="0"/>
    <x v="0"/>
    <x v="1"/>
    <s v="ATENCIÓN AL CLIENTE, RECEPCIÓN"/>
    <s v="ATENCIÓN AL CLIENTE, RECEPCIÓN"/>
    <s v="LIMPIEZA"/>
    <s v="OFIMATICA"/>
    <m/>
    <m/>
    <s v="ADMINISTRACIÓN Y GESTIÓN"/>
    <s v="ADMINISTRACIÓN Y GESTIÓN"/>
    <s v="OTROS TIPOS DE CAPACITACIONES RELACIONADOS A OTROS SERVICIOS"/>
    <s v="TIC"/>
    <m/>
    <m/>
    <n v="2.97826086956522"/>
    <x v="1"/>
    <x v="2"/>
    <x v="1"/>
    <x v="0"/>
    <x v="0"/>
    <s v="Total"/>
  </r>
  <r>
    <n v="218629"/>
    <x v="0"/>
    <x v="1"/>
    <s v="San Lorenzo"/>
    <n v="45301"/>
    <s v="VENTA AL POR MENOR DE REPUESTOS NUEVOS PARA VEHICULOS"/>
    <s v="Comercio"/>
    <s v="Comercio"/>
    <s v="Micro (5 a 10 personas ocupadas)"/>
    <n v="14062024"/>
    <n v="14"/>
    <s v="Junio"/>
    <s v="Año Resultado Final"/>
    <n v="14"/>
    <n v="54"/>
    <n v="14062024"/>
    <n v="14"/>
    <s v="Junio"/>
    <s v="Año Resultado Final"/>
    <n v="1990"/>
    <n v="33"/>
    <x v="1"/>
    <s v="VENTA DE REPUESTOS NUEVOS PARA CAMIONES PESADOS"/>
    <s v="Comercio de partes, piezas y accesorios nuevos para vehículos automotores"/>
    <s v="Único"/>
    <x v="0"/>
    <m/>
    <m/>
    <n v="12"/>
    <n v="12"/>
    <n v="7"/>
    <n v="5"/>
    <n v="88.558139534883907"/>
    <n v="63.255813953488499"/>
    <n v="0"/>
    <n v="0"/>
    <n v="0"/>
    <n v="0"/>
    <n v="126.511627906977"/>
    <n v="0"/>
    <n v="0"/>
    <n v="0"/>
    <n v="12.6511627906977"/>
    <n v="12.6511627906977"/>
    <n v="0"/>
    <n v="0"/>
    <n v="151.81395348837242"/>
    <n v="12"/>
    <n v="0"/>
    <n v="0"/>
    <n v="0"/>
    <n v="0"/>
    <n v="10"/>
    <n v="0"/>
    <n v="0"/>
    <n v="0"/>
    <n v="1"/>
    <n v="1"/>
    <n v="0"/>
    <n v="0"/>
    <n v="12"/>
    <x v="1"/>
    <s v="Decisión del directorio/propietarios de la empresa"/>
    <m/>
    <x v="1"/>
    <m/>
    <m/>
    <x v="0"/>
    <m/>
    <m/>
    <x v="0"/>
    <m/>
    <m/>
    <x v="0"/>
    <m/>
    <m/>
    <x v="1"/>
    <m/>
    <n v="8332"/>
    <s v="CHOFER REPARTIDOR"/>
    <s v="Sí"/>
    <s v="No"/>
    <s v="Sí"/>
    <n v="9333"/>
    <s v="AYUDANTE DE DEPOSITO"/>
    <s v="Sí"/>
    <s v="No"/>
    <s v="No"/>
    <m/>
    <m/>
    <m/>
    <m/>
    <m/>
    <m/>
    <m/>
    <m/>
    <m/>
    <m/>
    <m/>
    <m/>
    <m/>
    <m/>
    <m/>
    <m/>
    <m/>
    <m/>
    <m/>
    <m/>
    <m/>
    <m/>
    <m/>
    <m/>
    <m/>
    <m/>
    <m/>
    <m/>
    <m/>
    <m/>
    <m/>
    <m/>
    <m/>
    <m/>
    <m/>
    <m/>
    <m/>
    <m/>
    <m/>
    <x v="0"/>
    <x v="0"/>
    <x v="0"/>
    <x v="0"/>
    <x v="0"/>
    <x v="0"/>
    <x v="0"/>
    <x v="1"/>
    <x v="0"/>
    <x v="0"/>
    <x v="1"/>
    <x v="1"/>
    <x v="0"/>
    <m/>
    <m/>
    <m/>
    <m/>
    <m/>
    <m/>
    <s v="Recomendaciones de trabajadores de la empresa u otros actores"/>
    <m/>
    <m/>
    <m/>
    <s v="Contactos personales del empleador"/>
    <s v="Banco de currículos de la empresa"/>
    <m/>
    <m/>
    <x v="0"/>
    <x v="0"/>
    <x v="0"/>
    <x v="1"/>
    <x v="0"/>
    <x v="0"/>
    <x v="0"/>
    <x v="0"/>
    <x v="0"/>
    <x v="2"/>
    <s v="Ninguna"/>
    <m/>
    <m/>
    <m/>
    <m/>
    <m/>
    <m/>
    <x v="3"/>
    <m/>
    <m/>
    <x v="3"/>
    <m/>
    <m/>
    <m/>
    <x v="0"/>
    <x v="0"/>
    <x v="0"/>
    <x v="0"/>
    <x v="0"/>
    <x v="1"/>
    <m/>
    <m/>
    <x v="2"/>
    <s v="Muy probable"/>
    <s v="Poco probable"/>
    <s v="Poco probable"/>
    <s v="Probable"/>
    <s v="Probable"/>
    <x v="0"/>
    <s v="Vendedor para salon"/>
    <n v="5223"/>
    <n v="1"/>
    <n v="1"/>
    <n v="1"/>
    <n v="1"/>
    <n v="1"/>
    <s v="CHOFER REPARTIDOR"/>
    <n v="8332"/>
    <n v="1"/>
    <n v="1"/>
    <n v="1"/>
    <n v="1"/>
    <n v="1"/>
    <m/>
    <m/>
    <m/>
    <m/>
    <m/>
    <m/>
    <m/>
    <m/>
    <m/>
    <m/>
    <m/>
    <m/>
    <m/>
    <m/>
    <m/>
    <m/>
    <m/>
    <m/>
    <m/>
    <m/>
    <m/>
    <x v="0"/>
    <m/>
    <m/>
    <m/>
    <m/>
    <m/>
    <m/>
    <m/>
    <m/>
    <m/>
    <x v="1"/>
    <x v="0"/>
    <x v="0"/>
    <x v="0"/>
    <x v="0"/>
    <x v="1"/>
    <x v="0"/>
    <x v="0"/>
    <m/>
    <x v="0"/>
    <s v="CAPACITACION DE CREDITO"/>
    <s v="OTROS"/>
    <s v="TESORERO"/>
    <n v="4311"/>
    <s v="CAPACITACIÓN DE VENTAS"/>
    <s v="Técnicas de ventas"/>
    <s v="VENDEDOR DE SALON"/>
    <n v="5223"/>
    <m/>
    <m/>
    <m/>
    <m/>
    <m/>
    <m/>
    <m/>
    <m/>
    <m/>
    <m/>
    <m/>
    <m/>
    <m/>
    <m/>
    <m/>
    <m/>
    <s v="Si"/>
    <s v="No"/>
    <m/>
    <m/>
    <m/>
    <m/>
    <x v="0"/>
    <s v="Muy importante"/>
    <s v="Muy importante"/>
    <s v="Muy importante"/>
    <s v="Muy importante"/>
    <s v="Muy importante"/>
    <s v="Muy importante"/>
    <s v="Muy importante"/>
    <s v="Ninguna"/>
    <m/>
    <x v="0"/>
    <x v="2"/>
    <x v="0"/>
    <x v="0"/>
    <x v="0"/>
    <x v="0"/>
    <x v="0"/>
    <x v="1"/>
    <x v="0"/>
    <x v="0"/>
    <x v="0"/>
    <x v="0"/>
    <m/>
    <s v="Administrador/Contador"/>
    <m/>
    <n v="15"/>
    <n v="33"/>
    <s v="Completo"/>
    <m/>
    <m/>
    <m/>
    <m/>
    <m/>
    <m/>
    <s v="NINGUNA"/>
    <s v="11 a 30 personas ocupadas"/>
    <s v="11 a 30 personas ocupadas"/>
    <x v="2"/>
    <s v="Comercio"/>
    <x v="0"/>
    <x v="0"/>
    <x v="0"/>
    <x v="0"/>
    <x v="0"/>
    <x v="0"/>
    <x v="0"/>
    <x v="1"/>
    <x v="1"/>
    <x v="0"/>
    <x v="1"/>
    <x v="0"/>
    <x v="0"/>
    <x v="1"/>
    <x v="0"/>
    <x v="0"/>
    <x v="1"/>
    <x v="0"/>
    <x v="0"/>
    <x v="1"/>
    <x v="0"/>
    <x v="0"/>
    <x v="1"/>
    <x v="0"/>
    <x v="0"/>
    <x v="0"/>
    <x v="0"/>
    <s v="ANÁLISIS DE CRÉDITO"/>
    <s v="VENTA"/>
    <m/>
    <m/>
    <m/>
    <m/>
    <s v="ADMINISTRACIÓN Y GESTIÓN"/>
    <s v="ADMINISTRACIÓN Y GESTIÓN"/>
    <m/>
    <m/>
    <m/>
    <m/>
    <n v="12.6511627906977"/>
    <x v="1"/>
    <x v="1"/>
    <x v="0"/>
    <x v="0"/>
    <x v="0"/>
    <s v="Total"/>
  </r>
  <r>
    <n v="218820"/>
    <x v="0"/>
    <x v="1"/>
    <s v="San Lorenzo"/>
    <n v="47591"/>
    <s v="VENTA DE ELECTRODOMESTICOS AL POR MENOR.-"/>
    <s v="Comercio"/>
    <s v="Comercio"/>
    <s v="Micro (5 a 10 personas ocupadas)"/>
    <n v="17062024"/>
    <n v="17"/>
    <s v="Junio"/>
    <s v="Año Resultado Final"/>
    <n v="9"/>
    <n v="41"/>
    <n v="27062024"/>
    <n v="27"/>
    <s v="Junio"/>
    <s v="Año Resultado Final"/>
    <n v="1997"/>
    <n v="26"/>
    <x v="2"/>
    <s v="VENTA DE ELECTRODOMÉSTICOS AL POR MENOR"/>
    <s v="Comercio al por menor de electrodomésticos y accesorios"/>
    <s v="Único"/>
    <x v="0"/>
    <m/>
    <m/>
    <n v="5"/>
    <n v="5"/>
    <n v="3"/>
    <n v="2"/>
    <n v="24.853211009174309"/>
    <n v="16.568807339449538"/>
    <n v="0"/>
    <n v="0"/>
    <n v="0"/>
    <n v="0"/>
    <n v="33.137614678899077"/>
    <n v="0"/>
    <n v="0"/>
    <n v="0"/>
    <n v="8.2844036697247692"/>
    <n v="0"/>
    <n v="0"/>
    <n v="0"/>
    <n v="41.422018348623844"/>
    <n v="5"/>
    <n v="0"/>
    <n v="0"/>
    <n v="0"/>
    <n v="0"/>
    <n v="4"/>
    <n v="0"/>
    <n v="0"/>
    <n v="0"/>
    <n v="1"/>
    <n v="0"/>
    <n v="0"/>
    <n v="0"/>
    <n v="5"/>
    <x v="0"/>
    <m/>
    <m/>
    <x v="1"/>
    <m/>
    <m/>
    <x v="0"/>
    <m/>
    <m/>
    <x v="0"/>
    <m/>
    <m/>
    <x v="0"/>
    <m/>
    <m/>
    <x v="0"/>
    <m/>
    <m/>
    <m/>
    <m/>
    <m/>
    <m/>
    <m/>
    <m/>
    <m/>
    <m/>
    <m/>
    <m/>
    <m/>
    <m/>
    <m/>
    <m/>
    <m/>
    <m/>
    <m/>
    <m/>
    <m/>
    <m/>
    <m/>
    <m/>
    <m/>
    <m/>
    <m/>
    <m/>
    <m/>
    <m/>
    <m/>
    <m/>
    <m/>
    <m/>
    <m/>
    <m/>
    <m/>
    <m/>
    <m/>
    <m/>
    <m/>
    <m/>
    <m/>
    <m/>
    <m/>
    <m/>
    <m/>
    <m/>
    <m/>
    <m/>
    <x v="0"/>
    <x v="0"/>
    <x v="0"/>
    <x v="0"/>
    <x v="1"/>
    <x v="1"/>
    <x v="0"/>
    <x v="0"/>
    <x v="0"/>
    <x v="0"/>
    <x v="1"/>
    <x v="1"/>
    <x v="0"/>
    <m/>
    <m/>
    <m/>
    <m/>
    <m/>
    <m/>
    <s v="Recomendaciones de trabajadores de la empresa u otros actores"/>
    <m/>
    <m/>
    <m/>
    <s v="Contactos personales del empleador"/>
    <m/>
    <m/>
    <m/>
    <x v="0"/>
    <x v="0"/>
    <x v="0"/>
    <x v="1"/>
    <x v="0"/>
    <x v="0"/>
    <x v="0"/>
    <x v="2"/>
    <x v="1"/>
    <x v="1"/>
    <s v="Ninguna"/>
    <m/>
    <m/>
    <m/>
    <m/>
    <m/>
    <m/>
    <x v="0"/>
    <m/>
    <m/>
    <x v="1"/>
    <m/>
    <m/>
    <m/>
    <x v="0"/>
    <x v="1"/>
    <x v="1"/>
    <x v="1"/>
    <x v="1"/>
    <x v="1"/>
    <m/>
    <m/>
    <x v="2"/>
    <s v="Poco probable"/>
    <s v="Poco probable"/>
    <s v="Poco probable"/>
    <s v="Probable"/>
    <s v="Probable"/>
    <x v="0"/>
    <s v="vendedor de salon"/>
    <n v="5223"/>
    <n v="1"/>
    <n v="1"/>
    <n v="1"/>
    <n v="1"/>
    <n v="1"/>
    <m/>
    <m/>
    <m/>
    <m/>
    <m/>
    <m/>
    <m/>
    <m/>
    <m/>
    <m/>
    <m/>
    <m/>
    <m/>
    <m/>
    <m/>
    <m/>
    <m/>
    <m/>
    <m/>
    <m/>
    <m/>
    <m/>
    <m/>
    <m/>
    <m/>
    <m/>
    <m/>
    <m/>
    <x v="1"/>
    <m/>
    <m/>
    <s v="No hay oferta de capacitación en áreas o contenidos relevantes para la empresa"/>
    <m/>
    <m/>
    <m/>
    <m/>
    <m/>
    <m/>
    <x v="1"/>
    <x v="1"/>
    <x v="1"/>
    <x v="1"/>
    <x v="0"/>
    <x v="0"/>
    <x v="0"/>
    <x v="0"/>
    <m/>
    <x v="2"/>
    <m/>
    <m/>
    <m/>
    <m/>
    <m/>
    <m/>
    <m/>
    <m/>
    <m/>
    <m/>
    <m/>
    <m/>
    <m/>
    <m/>
    <m/>
    <m/>
    <m/>
    <m/>
    <m/>
    <m/>
    <m/>
    <m/>
    <m/>
    <m/>
    <m/>
    <m/>
    <m/>
    <m/>
    <m/>
    <m/>
    <x v="2"/>
    <s v="Importante"/>
    <s v="Importante"/>
    <s v="Importante"/>
    <s v="Importante"/>
    <s v="Importante"/>
    <s v="Importante"/>
    <s v="Importante"/>
    <s v="Ninguna"/>
    <m/>
    <x v="0"/>
    <x v="2"/>
    <x v="0"/>
    <x v="2"/>
    <x v="2"/>
    <x v="2"/>
    <x v="1"/>
    <x v="1"/>
    <x v="1"/>
    <x v="1"/>
    <x v="1"/>
    <x v="0"/>
    <m/>
    <s v="Jefe / Encargado (no propietario)"/>
    <m/>
    <n v="15"/>
    <n v="38"/>
    <s v="Completo"/>
    <m/>
    <m/>
    <m/>
    <m/>
    <m/>
    <m/>
    <s v="NINGUNA"/>
    <s v="5 a 10 personas ocupadas"/>
    <s v="5 a 10 personas ocupadas"/>
    <x v="2"/>
    <s v="Comercio"/>
    <x v="0"/>
    <x v="0"/>
    <x v="0"/>
    <x v="0"/>
    <x v="0"/>
    <x v="0"/>
    <x v="0"/>
    <x v="0"/>
    <x v="0"/>
    <x v="0"/>
    <x v="1"/>
    <x v="0"/>
    <x v="0"/>
    <x v="1"/>
    <x v="0"/>
    <x v="0"/>
    <x v="0"/>
    <x v="0"/>
    <x v="0"/>
    <x v="1"/>
    <x v="0"/>
    <x v="1"/>
    <x v="0"/>
    <x v="0"/>
    <x v="0"/>
    <x v="0"/>
    <x v="0"/>
    <m/>
    <m/>
    <m/>
    <m/>
    <m/>
    <m/>
    <m/>
    <m/>
    <m/>
    <m/>
    <m/>
    <m/>
    <n v="8.2844036697247692"/>
    <x v="0"/>
    <x v="0"/>
    <x v="0"/>
    <x v="1"/>
    <x v="2"/>
    <s v="Total"/>
  </r>
  <r>
    <n v="218835"/>
    <x v="0"/>
    <x v="1"/>
    <s v="San Lorenzo"/>
    <n v="73100"/>
    <s v="ACTIVIDADES PUBLICITARIAS EN LETREROS"/>
    <s v="Servicio"/>
    <s v="Servicios a las empresas"/>
    <s v="Micro (5 a 10 personas ocupadas)"/>
    <n v="19062024"/>
    <n v="19"/>
    <s v="Junio"/>
    <s v="Año Resultado Final"/>
    <n v="11"/>
    <n v="20"/>
    <n v="25072024"/>
    <n v="25"/>
    <s v="Julio"/>
    <s v="Año Resultado Final"/>
    <n v="1999"/>
    <n v="24"/>
    <x v="2"/>
    <s v="FABRICACION DE ESTRUCTURA DE METAL PARA CARTELES"/>
    <s v="Fabricación de otros productos elaborados de metal n.c.p."/>
    <s v="Único"/>
    <x v="0"/>
    <m/>
    <m/>
    <n v="6"/>
    <n v="6"/>
    <n v="6"/>
    <n v="0"/>
    <n v="28.761904761904738"/>
    <n v="0"/>
    <n v="0"/>
    <n v="0"/>
    <n v="9.5873015873015799"/>
    <n v="0"/>
    <n v="19.17460317460316"/>
    <n v="0"/>
    <n v="0"/>
    <n v="0"/>
    <n v="0"/>
    <n v="0"/>
    <n v="0"/>
    <n v="0"/>
    <n v="28.761904761904738"/>
    <n v="6"/>
    <n v="0"/>
    <n v="0"/>
    <n v="2"/>
    <n v="0"/>
    <n v="4"/>
    <n v="0"/>
    <n v="0"/>
    <n v="0"/>
    <n v="0"/>
    <n v="0"/>
    <n v="0"/>
    <n v="0"/>
    <n v="6"/>
    <x v="0"/>
    <m/>
    <m/>
    <x v="1"/>
    <m/>
    <m/>
    <x v="0"/>
    <m/>
    <m/>
    <x v="0"/>
    <m/>
    <m/>
    <x v="0"/>
    <m/>
    <m/>
    <x v="0"/>
    <m/>
    <m/>
    <m/>
    <m/>
    <m/>
    <m/>
    <m/>
    <m/>
    <m/>
    <m/>
    <m/>
    <m/>
    <m/>
    <m/>
    <m/>
    <m/>
    <m/>
    <m/>
    <m/>
    <m/>
    <m/>
    <m/>
    <m/>
    <m/>
    <m/>
    <m/>
    <m/>
    <m/>
    <m/>
    <m/>
    <m/>
    <m/>
    <m/>
    <m/>
    <m/>
    <m/>
    <m/>
    <m/>
    <m/>
    <m/>
    <m/>
    <m/>
    <m/>
    <m/>
    <m/>
    <m/>
    <m/>
    <m/>
    <m/>
    <m/>
    <x v="0"/>
    <x v="0"/>
    <x v="0"/>
    <x v="0"/>
    <x v="0"/>
    <x v="1"/>
    <x v="0"/>
    <x v="0"/>
    <x v="0"/>
    <x v="0"/>
    <x v="1"/>
    <x v="1"/>
    <x v="0"/>
    <m/>
    <m/>
    <m/>
    <s v="Redes sociales de la empresa (Facebook, Twitter, Instagram, etc)"/>
    <m/>
    <m/>
    <s v="Recomendaciones de trabajadores de la empresa u otros actores"/>
    <m/>
    <m/>
    <m/>
    <m/>
    <m/>
    <m/>
    <m/>
    <x v="0"/>
    <x v="2"/>
    <x v="1"/>
    <x v="0"/>
    <x v="0"/>
    <x v="0"/>
    <x v="0"/>
    <x v="0"/>
    <x v="1"/>
    <x v="1"/>
    <s v="Ninguna"/>
    <m/>
    <m/>
    <s v="Transformación de competencia"/>
    <s v="Transformación de competencia"/>
    <s v="Transformación de competencia"/>
    <m/>
    <x v="0"/>
    <m/>
    <m/>
    <x v="1"/>
    <m/>
    <m/>
    <m/>
    <x v="0"/>
    <x v="0"/>
    <x v="1"/>
    <x v="1"/>
    <x v="1"/>
    <x v="1"/>
    <m/>
    <m/>
    <x v="2"/>
    <s v="Poco probable"/>
    <s v="Poco probable"/>
    <s v="Probable"/>
    <s v="Probable"/>
    <s v="Probable"/>
    <x v="0"/>
    <s v="Herrero"/>
    <n v="7221"/>
    <n v="2"/>
    <n v="2"/>
    <n v="2"/>
    <n v="2"/>
    <n v="2"/>
    <m/>
    <m/>
    <m/>
    <m/>
    <m/>
    <m/>
    <m/>
    <m/>
    <m/>
    <m/>
    <m/>
    <m/>
    <m/>
    <m/>
    <m/>
    <m/>
    <m/>
    <m/>
    <m/>
    <m/>
    <m/>
    <m/>
    <m/>
    <m/>
    <m/>
    <m/>
    <m/>
    <m/>
    <x v="0"/>
    <m/>
    <m/>
    <m/>
    <m/>
    <m/>
    <m/>
    <m/>
    <m/>
    <m/>
    <x v="0"/>
    <x v="0"/>
    <x v="0"/>
    <x v="0"/>
    <x v="1"/>
    <x v="0"/>
    <x v="0"/>
    <x v="0"/>
    <m/>
    <x v="0"/>
    <s v="TECNICAS Y PERFECCIONAMIENTO EN CORTE DE LOS HIERROS Y ENSAMBLAJE."/>
    <s v="Herreria"/>
    <s v="HERRERO"/>
    <n v="7221"/>
    <m/>
    <m/>
    <m/>
    <m/>
    <m/>
    <m/>
    <m/>
    <m/>
    <m/>
    <m/>
    <m/>
    <m/>
    <m/>
    <m/>
    <m/>
    <m/>
    <m/>
    <m/>
    <m/>
    <m/>
    <s v="No"/>
    <m/>
    <m/>
    <m/>
    <m/>
    <m/>
    <x v="0"/>
    <s v="Importante"/>
    <s v="Muy importante"/>
    <s v="Importante"/>
    <s v="Muy importante"/>
    <s v="Importante"/>
    <s v="Muy importante"/>
    <s v="Poco importante"/>
    <s v="Ninguna"/>
    <m/>
    <x v="2"/>
    <x v="2"/>
    <x v="0"/>
    <x v="0"/>
    <x v="2"/>
    <x v="0"/>
    <x v="0"/>
    <x v="1"/>
    <x v="0"/>
    <x v="0"/>
    <x v="0"/>
    <x v="0"/>
    <m/>
    <s v="Dueño o propietario"/>
    <m/>
    <n v="8"/>
    <n v="9"/>
    <s v="Completo"/>
    <m/>
    <m/>
    <m/>
    <m/>
    <m/>
    <m/>
    <m/>
    <s v="5 a 10 personas ocupadas"/>
    <s v="5 a 10 personas ocupadas"/>
    <x v="1"/>
    <s v="Manufactura"/>
    <x v="0"/>
    <x v="0"/>
    <x v="0"/>
    <x v="0"/>
    <x v="0"/>
    <x v="0"/>
    <x v="0"/>
    <x v="0"/>
    <x v="0"/>
    <x v="0"/>
    <x v="1"/>
    <x v="0"/>
    <x v="0"/>
    <x v="0"/>
    <x v="0"/>
    <x v="1"/>
    <x v="0"/>
    <x v="0"/>
    <x v="0"/>
    <x v="1"/>
    <x v="0"/>
    <x v="1"/>
    <x v="0"/>
    <x v="0"/>
    <x v="1"/>
    <x v="0"/>
    <x v="0"/>
    <s v="MECANICA Y METALES"/>
    <m/>
    <m/>
    <m/>
    <m/>
    <m/>
    <s v="MECANICA Y METALES"/>
    <m/>
    <m/>
    <m/>
    <m/>
    <m/>
    <n v="4.7936507936507899"/>
    <x v="0"/>
    <x v="0"/>
    <x v="0"/>
    <x v="0"/>
    <x v="0"/>
    <s v="Total"/>
  </r>
  <r>
    <n v="218929"/>
    <x v="0"/>
    <x v="1"/>
    <s v="San Lorenzo"/>
    <n v="18110"/>
    <s v="ACTIVIDADES DE IMPRESION SOBRE PAPEL"/>
    <s v="Industria"/>
    <s v="Manufactura"/>
    <s v="Pequeñas (11 a 30 personas ocupadas)"/>
    <n v="17072024"/>
    <n v="17"/>
    <s v="Julio"/>
    <s v="Año Resultado Final"/>
    <n v="13"/>
    <n v="31"/>
    <n v="17072024"/>
    <n v="17"/>
    <s v="Julio"/>
    <s v="Año Resultado Final"/>
    <n v="1999"/>
    <n v="24"/>
    <x v="2"/>
    <s v="ACTIVIDADES DE IMPRESION SOBRE PAPEL"/>
    <s v="Actividades de impresión"/>
    <s v="Casa Matriz"/>
    <x v="1"/>
    <n v="2"/>
    <n v="2"/>
    <n v="7"/>
    <n v="7"/>
    <n v="4"/>
    <n v="3"/>
    <n v="19.17460317460316"/>
    <n v="14.380952380952369"/>
    <n v="0"/>
    <n v="0"/>
    <n v="0"/>
    <n v="0"/>
    <n v="33.555555555555529"/>
    <n v="0"/>
    <n v="0"/>
    <n v="0"/>
    <n v="0"/>
    <n v="0"/>
    <n v="0"/>
    <n v="0"/>
    <n v="33.555555555555529"/>
    <n v="7"/>
    <n v="0"/>
    <n v="0"/>
    <n v="0"/>
    <n v="0"/>
    <n v="7"/>
    <n v="0"/>
    <n v="0"/>
    <n v="0"/>
    <n v="0"/>
    <n v="0"/>
    <n v="0"/>
    <n v="0"/>
    <n v="7"/>
    <x v="0"/>
    <m/>
    <m/>
    <x v="1"/>
    <m/>
    <m/>
    <x v="0"/>
    <m/>
    <m/>
    <x v="0"/>
    <m/>
    <m/>
    <x v="0"/>
    <m/>
    <m/>
    <x v="0"/>
    <m/>
    <m/>
    <m/>
    <m/>
    <m/>
    <m/>
    <m/>
    <m/>
    <m/>
    <m/>
    <m/>
    <m/>
    <m/>
    <m/>
    <m/>
    <m/>
    <m/>
    <m/>
    <m/>
    <m/>
    <m/>
    <m/>
    <m/>
    <m/>
    <m/>
    <m/>
    <m/>
    <m/>
    <m/>
    <m/>
    <m/>
    <m/>
    <m/>
    <m/>
    <m/>
    <m/>
    <m/>
    <m/>
    <m/>
    <m/>
    <m/>
    <m/>
    <m/>
    <m/>
    <m/>
    <m/>
    <m/>
    <m/>
    <m/>
    <m/>
    <x v="0"/>
    <x v="0"/>
    <x v="0"/>
    <x v="1"/>
    <x v="0"/>
    <x v="0"/>
    <x v="0"/>
    <x v="1"/>
    <x v="0"/>
    <x v="0"/>
    <x v="0"/>
    <x v="1"/>
    <x v="0"/>
    <m/>
    <m/>
    <m/>
    <m/>
    <m/>
    <m/>
    <s v="Recomendaciones de trabajadores de la empresa u otros actores"/>
    <m/>
    <m/>
    <m/>
    <m/>
    <m/>
    <m/>
    <m/>
    <x v="0"/>
    <x v="0"/>
    <x v="0"/>
    <x v="1"/>
    <x v="2"/>
    <x v="2"/>
    <x v="0"/>
    <x v="0"/>
    <x v="1"/>
    <x v="1"/>
    <s v="Ninguna"/>
    <m/>
    <m/>
    <m/>
    <m/>
    <m/>
    <m/>
    <x v="1"/>
    <m/>
    <m/>
    <x v="1"/>
    <m/>
    <m/>
    <m/>
    <x v="1"/>
    <x v="1"/>
    <x v="1"/>
    <x v="1"/>
    <x v="1"/>
    <x v="1"/>
    <m/>
    <m/>
    <x v="0"/>
    <s v="Poco probable"/>
    <s v="Probable"/>
    <s v="Poco probable"/>
    <s v="Poco probable"/>
    <s v="Poco probable"/>
    <x v="3"/>
    <m/>
    <m/>
    <m/>
    <m/>
    <m/>
    <m/>
    <m/>
    <m/>
    <m/>
    <m/>
    <m/>
    <m/>
    <m/>
    <m/>
    <m/>
    <m/>
    <m/>
    <m/>
    <m/>
    <m/>
    <m/>
    <m/>
    <m/>
    <m/>
    <m/>
    <m/>
    <m/>
    <m/>
    <m/>
    <m/>
    <m/>
    <m/>
    <m/>
    <m/>
    <m/>
    <x v="1"/>
    <m/>
    <m/>
    <m/>
    <m/>
    <m/>
    <s v="La capacitación no es una prioridad para la empresa"/>
    <m/>
    <m/>
    <m/>
    <x v="1"/>
    <x v="1"/>
    <x v="1"/>
    <x v="1"/>
    <x v="0"/>
    <x v="0"/>
    <x v="0"/>
    <x v="0"/>
    <m/>
    <x v="2"/>
    <m/>
    <m/>
    <m/>
    <m/>
    <m/>
    <m/>
    <m/>
    <m/>
    <m/>
    <m/>
    <m/>
    <m/>
    <m/>
    <m/>
    <m/>
    <m/>
    <m/>
    <m/>
    <m/>
    <m/>
    <m/>
    <m/>
    <m/>
    <m/>
    <m/>
    <m/>
    <m/>
    <m/>
    <m/>
    <m/>
    <x v="2"/>
    <s v="Importante"/>
    <s v="Importante"/>
    <s v="Importante"/>
    <s v="Importante"/>
    <s v="Importante"/>
    <s v="Importante"/>
    <s v="Importante"/>
    <s v="Ninguna"/>
    <m/>
    <x v="2"/>
    <x v="2"/>
    <x v="0"/>
    <x v="0"/>
    <x v="2"/>
    <x v="2"/>
    <x v="1"/>
    <x v="1"/>
    <x v="0"/>
    <x v="0"/>
    <x v="0"/>
    <x v="0"/>
    <m/>
    <s v="Dueño o propietario"/>
    <m/>
    <n v="16"/>
    <n v="16"/>
    <s v="Completo"/>
    <m/>
    <m/>
    <m/>
    <m/>
    <m/>
    <m/>
    <s v="LA SEÑORA SE ENCUENTRA REACIA A LAS CAPACITACIONES PORQUE SON INCIERTAS LAS SITUACIONES DE LA EMPRESA DEBIDO A LA NUEVA IMPLEMENTACION DE LA DENIT CON LAS FACTURAS ELECTRONICAS POR LAS CUAL CONSIDERA QUE PODRIAN QUEDAR SIN TRABAJO Y CON LA NECESIDAD DE CERRAR LA EMPRESA."/>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219381"/>
    <x v="0"/>
    <x v="1"/>
    <s v="San Lorenzo"/>
    <n v="47212"/>
    <s v="VENTA DE EMBUTIDOS AL POR MENOR"/>
    <s v="Comercio"/>
    <s v="Comercio"/>
    <s v="Micro (5 a 10 personas ocupadas)"/>
    <n v="19062024"/>
    <n v="19"/>
    <s v="Junio"/>
    <s v="Año Resultado Final"/>
    <n v="14"/>
    <n v="22"/>
    <n v="15072024"/>
    <n v="15"/>
    <s v="Julio"/>
    <s v="Año Resultado Final"/>
    <n v="2000"/>
    <n v="23"/>
    <x v="2"/>
    <s v="VENTA AL POR MENOR DE EMBUTIDOS"/>
    <s v="Comercio al por menor de carnes y pescados"/>
    <s v="Único"/>
    <x v="0"/>
    <m/>
    <m/>
    <n v="5"/>
    <n v="5"/>
    <n v="4"/>
    <n v="1"/>
    <n v="33.137614678899077"/>
    <n v="8.2844036697247692"/>
    <n v="0"/>
    <n v="0"/>
    <n v="24.853211009174309"/>
    <n v="0"/>
    <n v="8.2844036697247692"/>
    <n v="0"/>
    <n v="0"/>
    <n v="0"/>
    <n v="0"/>
    <n v="8.2844036697247692"/>
    <n v="0"/>
    <n v="0"/>
    <n v="41.422018348623844"/>
    <n v="5"/>
    <n v="0"/>
    <n v="0"/>
    <n v="3"/>
    <n v="0"/>
    <n v="1"/>
    <n v="0"/>
    <n v="0"/>
    <n v="0"/>
    <n v="0"/>
    <n v="1"/>
    <n v="0"/>
    <n v="0"/>
    <n v="5"/>
    <x v="0"/>
    <m/>
    <m/>
    <x v="1"/>
    <m/>
    <m/>
    <x v="0"/>
    <m/>
    <m/>
    <x v="0"/>
    <m/>
    <m/>
    <x v="0"/>
    <m/>
    <m/>
    <x v="1"/>
    <m/>
    <n v="5223"/>
    <s v="ATENCION AL CLIENTE"/>
    <s v="Sí"/>
    <s v="No"/>
    <s v="No"/>
    <m/>
    <m/>
    <m/>
    <m/>
    <m/>
    <m/>
    <m/>
    <m/>
    <m/>
    <m/>
    <m/>
    <m/>
    <m/>
    <m/>
    <m/>
    <m/>
    <m/>
    <m/>
    <m/>
    <m/>
    <m/>
    <m/>
    <m/>
    <m/>
    <m/>
    <m/>
    <m/>
    <m/>
    <m/>
    <m/>
    <m/>
    <m/>
    <m/>
    <m/>
    <m/>
    <m/>
    <m/>
    <m/>
    <m/>
    <m/>
    <m/>
    <m/>
    <m/>
    <m/>
    <x v="1"/>
    <x v="0"/>
    <x v="0"/>
    <x v="0"/>
    <x v="0"/>
    <x v="0"/>
    <x v="0"/>
    <x v="0"/>
    <x v="0"/>
    <x v="1"/>
    <x v="1"/>
    <x v="1"/>
    <x v="0"/>
    <m/>
    <m/>
    <m/>
    <m/>
    <m/>
    <m/>
    <m/>
    <m/>
    <m/>
    <s v="Avisos en las inmediaciones de la empresa"/>
    <m/>
    <m/>
    <m/>
    <m/>
    <x v="2"/>
    <x v="1"/>
    <x v="2"/>
    <x v="2"/>
    <x v="2"/>
    <x v="2"/>
    <x v="1"/>
    <x v="0"/>
    <x v="1"/>
    <x v="1"/>
    <s v="Ninguna"/>
    <m/>
    <m/>
    <m/>
    <m/>
    <m/>
    <m/>
    <x v="1"/>
    <m/>
    <m/>
    <x v="1"/>
    <m/>
    <m/>
    <m/>
    <x v="1"/>
    <x v="1"/>
    <x v="1"/>
    <x v="1"/>
    <x v="1"/>
    <x v="1"/>
    <m/>
    <m/>
    <x v="0"/>
    <s v="Probable"/>
    <s v="Poco probable"/>
    <s v="Poco probable"/>
    <s v="Poco probable"/>
    <s v="Probable"/>
    <x v="2"/>
    <m/>
    <m/>
    <m/>
    <m/>
    <m/>
    <m/>
    <m/>
    <m/>
    <m/>
    <m/>
    <m/>
    <m/>
    <m/>
    <m/>
    <m/>
    <m/>
    <m/>
    <m/>
    <m/>
    <m/>
    <m/>
    <m/>
    <m/>
    <m/>
    <m/>
    <m/>
    <m/>
    <m/>
    <m/>
    <m/>
    <m/>
    <m/>
    <m/>
    <m/>
    <m/>
    <x v="0"/>
    <m/>
    <m/>
    <m/>
    <m/>
    <m/>
    <m/>
    <m/>
    <m/>
    <m/>
    <x v="0"/>
    <x v="0"/>
    <x v="1"/>
    <x v="0"/>
    <x v="1"/>
    <x v="1"/>
    <x v="0"/>
    <x v="0"/>
    <m/>
    <x v="0"/>
    <s v="MANEJO DEL PERSONAL"/>
    <s v="Gestión integrada de recursos humanos"/>
    <s v="ATENCION AL CLIENTE"/>
    <n v="5223"/>
    <m/>
    <m/>
    <m/>
    <m/>
    <m/>
    <m/>
    <m/>
    <m/>
    <m/>
    <m/>
    <m/>
    <m/>
    <m/>
    <m/>
    <m/>
    <m/>
    <m/>
    <m/>
    <m/>
    <m/>
    <s v="No"/>
    <m/>
    <m/>
    <m/>
    <m/>
    <m/>
    <x v="0"/>
    <s v="Importante"/>
    <s v="Importante"/>
    <s v="Muy importante"/>
    <s v="Importante"/>
    <s v="Importante"/>
    <s v="Poco importante"/>
    <s v="Importante"/>
    <s v="Ninguna"/>
    <m/>
    <x v="0"/>
    <x v="2"/>
    <x v="0"/>
    <x v="0"/>
    <x v="0"/>
    <x v="0"/>
    <x v="0"/>
    <x v="0"/>
    <x v="0"/>
    <x v="0"/>
    <x v="0"/>
    <x v="0"/>
    <m/>
    <s v="Dueño o propietario"/>
    <m/>
    <n v="7"/>
    <n v="51"/>
    <s v="Completo"/>
    <m/>
    <m/>
    <m/>
    <m/>
    <m/>
    <m/>
    <m/>
    <s v="5 a 10 personas ocupadas"/>
    <s v="5 a 10 personas ocupadas"/>
    <x v="2"/>
    <s v="Comercio"/>
    <x v="0"/>
    <x v="0"/>
    <x v="0"/>
    <x v="0"/>
    <x v="1"/>
    <x v="0"/>
    <x v="0"/>
    <x v="0"/>
    <x v="0"/>
    <x v="0"/>
    <x v="1"/>
    <x v="0"/>
    <x v="0"/>
    <x v="0"/>
    <x v="0"/>
    <x v="0"/>
    <x v="0"/>
    <x v="0"/>
    <x v="0"/>
    <x v="1"/>
    <x v="0"/>
    <x v="1"/>
    <x v="1"/>
    <x v="0"/>
    <x v="0"/>
    <x v="0"/>
    <x v="0"/>
    <s v="GESTIÓN DEL TALENTO HUMANO"/>
    <m/>
    <m/>
    <m/>
    <m/>
    <m/>
    <s v="ADMINISTRACIÓN Y GESTIÓN"/>
    <m/>
    <m/>
    <m/>
    <m/>
    <m/>
    <n v="8.2844036697247692"/>
    <x v="1"/>
    <x v="1"/>
    <x v="1"/>
    <x v="0"/>
    <x v="0"/>
    <s v="Total"/>
  </r>
  <r>
    <n v="219699"/>
    <x v="0"/>
    <x v="1"/>
    <s v="San Lorenzo"/>
    <n v="47212"/>
    <s v="VENTA AL POR MENOR DE CARNE"/>
    <s v="Comercio"/>
    <s v="Comercio"/>
    <s v="Micro (5 a 10 personas ocupadas)"/>
    <n v="14062024"/>
    <n v="14"/>
    <s v="Junio"/>
    <s v="Año Resultado Final"/>
    <n v="9"/>
    <n v="11"/>
    <n v="9072024"/>
    <n v="9"/>
    <s v="Julio"/>
    <s v="Año Resultado Final"/>
    <n v="2008"/>
    <n v="15"/>
    <x v="0"/>
    <s v="VENTAS DE CARNES AL POR MENOR"/>
    <s v="Comercio al por menor de carnes y pescados"/>
    <s v="Casa Matriz"/>
    <x v="1"/>
    <n v="4"/>
    <n v="3"/>
    <n v="17"/>
    <n v="10"/>
    <n v="9"/>
    <n v="1"/>
    <n v="113.8604651162793"/>
    <n v="12.6511627906977"/>
    <n v="0"/>
    <n v="0"/>
    <n v="0"/>
    <n v="0"/>
    <n v="75.90697674418621"/>
    <n v="12.6511627906977"/>
    <n v="0"/>
    <n v="0"/>
    <n v="37.953488372093105"/>
    <n v="0"/>
    <n v="0"/>
    <n v="0"/>
    <n v="126.511627906977"/>
    <n v="10"/>
    <n v="0"/>
    <n v="0"/>
    <n v="0"/>
    <n v="0"/>
    <n v="6"/>
    <n v="1"/>
    <n v="0"/>
    <n v="0"/>
    <n v="3"/>
    <n v="0"/>
    <n v="0"/>
    <n v="0"/>
    <n v="10"/>
    <x v="0"/>
    <m/>
    <m/>
    <x v="1"/>
    <m/>
    <m/>
    <x v="0"/>
    <m/>
    <m/>
    <x v="0"/>
    <m/>
    <m/>
    <x v="0"/>
    <m/>
    <m/>
    <x v="1"/>
    <m/>
    <n v="5223"/>
    <s v="DESPACHADOR"/>
    <s v="Sí"/>
    <s v="Sí"/>
    <s v="No"/>
    <m/>
    <m/>
    <m/>
    <m/>
    <m/>
    <m/>
    <m/>
    <m/>
    <m/>
    <s v="Candidatos sin capacitación o habilidades técnicas necesarios"/>
    <s v="Candidatos sin habilidades blandas o socioemocionales (proactividad, actitud de aprendizaje, compromiso, entre otros)"/>
    <m/>
    <m/>
    <m/>
    <s v="Falta de postulantes/candidatos"/>
    <m/>
    <m/>
    <m/>
    <m/>
    <m/>
    <m/>
    <m/>
    <m/>
    <m/>
    <m/>
    <m/>
    <m/>
    <m/>
    <m/>
    <m/>
    <m/>
    <m/>
    <m/>
    <s v="Aumentar la remuneración para hacer la vacante más atractiva"/>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0"/>
    <x v="0"/>
    <x v="0"/>
    <x v="0"/>
    <x v="0"/>
    <x v="0"/>
    <x v="0"/>
    <x v="1"/>
    <x v="1"/>
    <x v="0"/>
    <m/>
    <m/>
    <m/>
    <s v="Redes sociales de la empresa (Facebook, Twitter, Instagram, etc)"/>
    <m/>
    <m/>
    <s v="Recomendaciones de trabajadores de la empresa u otros actores"/>
    <m/>
    <m/>
    <m/>
    <s v="Contactos personales del empleador"/>
    <m/>
    <m/>
    <m/>
    <x v="0"/>
    <x v="0"/>
    <x v="0"/>
    <x v="1"/>
    <x v="0"/>
    <x v="0"/>
    <x v="0"/>
    <x v="0"/>
    <x v="1"/>
    <x v="1"/>
    <s v="Ninguna"/>
    <m/>
    <m/>
    <m/>
    <m/>
    <m/>
    <m/>
    <x v="2"/>
    <m/>
    <m/>
    <x v="1"/>
    <m/>
    <m/>
    <m/>
    <x v="0"/>
    <x v="0"/>
    <x v="1"/>
    <x v="0"/>
    <x v="0"/>
    <x v="1"/>
    <m/>
    <m/>
    <x v="2"/>
    <s v="Poco probable"/>
    <s v="Poco probable"/>
    <s v="Poco probable"/>
    <s v="Probable"/>
    <s v="Probable"/>
    <x v="0"/>
    <s v="Jefe de salon capacitado para uso de sistema de cobro"/>
    <n v="5222"/>
    <n v="2"/>
    <n v="0"/>
    <n v="0"/>
    <n v="0"/>
    <n v="0"/>
    <s v="Auxiliar Contable"/>
    <n v="4311"/>
    <n v="1"/>
    <n v="0"/>
    <n v="0"/>
    <n v="0"/>
    <n v="0"/>
    <m/>
    <m/>
    <m/>
    <m/>
    <m/>
    <m/>
    <m/>
    <m/>
    <m/>
    <m/>
    <m/>
    <m/>
    <m/>
    <m/>
    <m/>
    <m/>
    <m/>
    <m/>
    <m/>
    <m/>
    <m/>
    <x v="0"/>
    <m/>
    <m/>
    <m/>
    <m/>
    <m/>
    <m/>
    <m/>
    <m/>
    <m/>
    <x v="0"/>
    <x v="0"/>
    <x v="0"/>
    <x v="0"/>
    <x v="1"/>
    <x v="1"/>
    <x v="0"/>
    <x v="0"/>
    <m/>
    <x v="0"/>
    <s v="TECNICAS EN USO DE SISTEMAS DE COBROS ELECTRONICOS"/>
    <s v="Redes y sistemas informáticos"/>
    <s v="DESPACHADOR (CAJERO)"/>
    <n v="5230"/>
    <m/>
    <m/>
    <m/>
    <m/>
    <m/>
    <m/>
    <m/>
    <m/>
    <m/>
    <m/>
    <m/>
    <m/>
    <m/>
    <m/>
    <m/>
    <m/>
    <m/>
    <m/>
    <m/>
    <m/>
    <s v="No"/>
    <m/>
    <m/>
    <m/>
    <m/>
    <m/>
    <x v="0"/>
    <s v="Importante"/>
    <s v="Importante"/>
    <s v="Importante"/>
    <s v="Importante"/>
    <s v="Importante"/>
    <s v="Importante"/>
    <s v="Muy importante"/>
    <s v="Ninguna"/>
    <m/>
    <x v="0"/>
    <x v="1"/>
    <x v="1"/>
    <x v="0"/>
    <x v="0"/>
    <x v="0"/>
    <x v="0"/>
    <x v="0"/>
    <x v="0"/>
    <x v="0"/>
    <x v="0"/>
    <x v="0"/>
    <m/>
    <s v="Gerente / Directivo"/>
    <m/>
    <n v="15"/>
    <n v="26"/>
    <s v="Completo"/>
    <m/>
    <m/>
    <m/>
    <m/>
    <m/>
    <m/>
    <s v="1ERA VISITA EN PRESENCIA DE LA SUPERVISORA NOS DIJO Q EL DUEÑO NO SE ENCONTRABA Q ESTABA DE VIAJE LA SUPERVISORA SOSPECHA Q EL ES EL PROPIETARIO.\n2DA VISITA ME VOLVIO A DECIR Q EL DUEÑO NO SE ENCUENTRA QUE VOLVIO A VIAJAR.\n3RA VISITA NOS DIO UN NRO LLAMAMOS Y EL PROPIETARIO NOS DIO CITA PARA MAÑAN"/>
    <s v="11 a 30 personas ocupadas"/>
    <s v="5 a 10 personas ocupadas"/>
    <x v="2"/>
    <s v="Comercio"/>
    <x v="0"/>
    <x v="0"/>
    <x v="0"/>
    <x v="0"/>
    <x v="1"/>
    <x v="0"/>
    <x v="0"/>
    <x v="0"/>
    <x v="0"/>
    <x v="0"/>
    <x v="1"/>
    <x v="0"/>
    <x v="1"/>
    <x v="1"/>
    <x v="0"/>
    <x v="0"/>
    <x v="0"/>
    <x v="0"/>
    <x v="0"/>
    <x v="1"/>
    <x v="0"/>
    <x v="1"/>
    <x v="1"/>
    <x v="0"/>
    <x v="0"/>
    <x v="0"/>
    <x v="0"/>
    <s v="USO Y MANEJO DE CAJAS"/>
    <m/>
    <m/>
    <m/>
    <m/>
    <m/>
    <s v="ADMINISTRACIÓN Y GESTIÓN"/>
    <m/>
    <m/>
    <m/>
    <m/>
    <m/>
    <n v="12.6511627906977"/>
    <x v="1"/>
    <x v="2"/>
    <x v="0"/>
    <x v="0"/>
    <x v="0"/>
    <s v="Total"/>
  </r>
  <r>
    <n v="219714"/>
    <x v="0"/>
    <x v="1"/>
    <s v="San Lorenzo"/>
    <n v="47721"/>
    <s v="COMERCIO AL POR MENOR DE MEDICAMENTOS DE USO HUMANO"/>
    <s v="Comercio"/>
    <s v="Comercio"/>
    <s v="Micro (5 a 10 personas ocupadas)"/>
    <n v="27062024"/>
    <n v="27"/>
    <s v="Junio"/>
    <s v="Año Resultado Final"/>
    <n v="16"/>
    <n v="46"/>
    <n v="28062024"/>
    <n v="28"/>
    <s v="Junio"/>
    <s v="Año Resultado Final"/>
    <n v="2009"/>
    <n v="14"/>
    <x v="0"/>
    <s v="COMERCIO DE PRODUCTOS FARMACEUTICO AL  MENOR"/>
    <s v="Comercio al por menor de productos farmacéuticos de uso humano"/>
    <s v="Casa Matriz"/>
    <x v="1"/>
    <n v="2"/>
    <n v="2"/>
    <n v="8"/>
    <n v="8"/>
    <n v="1"/>
    <n v="7"/>
    <n v="8.2844036697247692"/>
    <n v="57.990825688073386"/>
    <n v="0"/>
    <n v="0"/>
    <n v="0"/>
    <n v="0"/>
    <n v="8.2844036697247692"/>
    <n v="0"/>
    <n v="57.990825688073386"/>
    <n v="0"/>
    <n v="0"/>
    <n v="0"/>
    <n v="0"/>
    <n v="0"/>
    <n v="66.275229357798153"/>
    <n v="8"/>
    <n v="0"/>
    <n v="0"/>
    <n v="0"/>
    <n v="0"/>
    <n v="1"/>
    <n v="0"/>
    <n v="7"/>
    <n v="0"/>
    <n v="0"/>
    <n v="0"/>
    <n v="0"/>
    <n v="0"/>
    <n v="8"/>
    <x v="0"/>
    <m/>
    <m/>
    <x v="1"/>
    <m/>
    <m/>
    <x v="0"/>
    <m/>
    <m/>
    <x v="0"/>
    <m/>
    <m/>
    <x v="0"/>
    <m/>
    <m/>
    <x v="0"/>
    <m/>
    <m/>
    <m/>
    <m/>
    <m/>
    <m/>
    <m/>
    <m/>
    <m/>
    <m/>
    <m/>
    <m/>
    <m/>
    <m/>
    <m/>
    <m/>
    <m/>
    <m/>
    <m/>
    <m/>
    <m/>
    <m/>
    <m/>
    <m/>
    <m/>
    <m/>
    <m/>
    <m/>
    <m/>
    <m/>
    <m/>
    <m/>
    <m/>
    <m/>
    <m/>
    <m/>
    <m/>
    <m/>
    <m/>
    <m/>
    <m/>
    <m/>
    <m/>
    <m/>
    <m/>
    <m/>
    <m/>
    <m/>
    <m/>
    <m/>
    <x v="0"/>
    <x v="0"/>
    <x v="0"/>
    <x v="0"/>
    <x v="0"/>
    <x v="0"/>
    <x v="0"/>
    <x v="1"/>
    <x v="0"/>
    <x v="0"/>
    <x v="0"/>
    <x v="0"/>
    <x v="0"/>
    <m/>
    <m/>
    <m/>
    <m/>
    <m/>
    <m/>
    <s v="Recomendaciones de trabajadores de la empresa u otros actores"/>
    <m/>
    <m/>
    <s v="Avisos en las inmediaciones de la empresa"/>
    <m/>
    <m/>
    <m/>
    <m/>
    <x v="0"/>
    <x v="0"/>
    <x v="0"/>
    <x v="1"/>
    <x v="1"/>
    <x v="2"/>
    <x v="2"/>
    <x v="1"/>
    <x v="1"/>
    <x v="1"/>
    <s v="Ninguna"/>
    <m/>
    <m/>
    <m/>
    <m/>
    <m/>
    <s v="Transformación de competencia"/>
    <x v="1"/>
    <s v="Transformación de competencia"/>
    <s v="Transformación de competencia"/>
    <x v="1"/>
    <m/>
    <m/>
    <m/>
    <x v="1"/>
    <x v="1"/>
    <x v="0"/>
    <x v="0"/>
    <x v="1"/>
    <x v="1"/>
    <m/>
    <m/>
    <x v="2"/>
    <s v="Poco probable"/>
    <s v="Poco probable"/>
    <s v="Probable"/>
    <s v="Probable"/>
    <s v="Probable"/>
    <x v="2"/>
    <m/>
    <m/>
    <m/>
    <m/>
    <m/>
    <m/>
    <m/>
    <m/>
    <m/>
    <m/>
    <m/>
    <m/>
    <m/>
    <m/>
    <m/>
    <m/>
    <m/>
    <m/>
    <m/>
    <m/>
    <m/>
    <m/>
    <m/>
    <m/>
    <m/>
    <m/>
    <m/>
    <m/>
    <m/>
    <m/>
    <m/>
    <m/>
    <m/>
    <m/>
    <m/>
    <x v="0"/>
    <m/>
    <m/>
    <m/>
    <m/>
    <m/>
    <m/>
    <m/>
    <m/>
    <m/>
    <x v="0"/>
    <x v="0"/>
    <x v="0"/>
    <x v="0"/>
    <x v="1"/>
    <x v="0"/>
    <x v="0"/>
    <x v="0"/>
    <m/>
    <x v="0"/>
    <s v="IDONEA DE FARMACIA"/>
    <s v="OTROS"/>
    <s v="FARMACÉUTICA"/>
    <n v="3213"/>
    <m/>
    <m/>
    <m/>
    <m/>
    <m/>
    <m/>
    <m/>
    <m/>
    <m/>
    <m/>
    <m/>
    <m/>
    <m/>
    <m/>
    <m/>
    <m/>
    <m/>
    <m/>
    <m/>
    <m/>
    <s v="No"/>
    <m/>
    <m/>
    <m/>
    <m/>
    <m/>
    <x v="1"/>
    <s v="Importante"/>
    <s v="Importante"/>
    <s v="Importante"/>
    <s v="Importante"/>
    <s v="Importante"/>
    <s v="Importante"/>
    <s v="Importante"/>
    <s v="Ninguna"/>
    <m/>
    <x v="2"/>
    <x v="2"/>
    <x v="0"/>
    <x v="2"/>
    <x v="2"/>
    <x v="2"/>
    <x v="1"/>
    <x v="1"/>
    <x v="1"/>
    <x v="1"/>
    <x v="1"/>
    <x v="0"/>
    <m/>
    <s v="Dueño o propietario"/>
    <m/>
    <n v="15"/>
    <n v="0"/>
    <s v="Completo"/>
    <m/>
    <m/>
    <m/>
    <m/>
    <m/>
    <m/>
    <m/>
    <s v="5 a 10 personas ocupadas"/>
    <s v="5 a 10 personas ocupadas"/>
    <x v="2"/>
    <s v="Comercio"/>
    <x v="0"/>
    <x v="0"/>
    <x v="0"/>
    <x v="0"/>
    <x v="0"/>
    <x v="0"/>
    <x v="0"/>
    <x v="0"/>
    <x v="0"/>
    <x v="0"/>
    <x v="1"/>
    <x v="0"/>
    <x v="0"/>
    <x v="0"/>
    <x v="0"/>
    <x v="0"/>
    <x v="0"/>
    <x v="0"/>
    <x v="0"/>
    <x v="1"/>
    <x v="1"/>
    <x v="1"/>
    <x v="0"/>
    <x v="0"/>
    <x v="0"/>
    <x v="0"/>
    <x v="0"/>
    <s v="SALUD Y DEPORTES"/>
    <m/>
    <m/>
    <m/>
    <m/>
    <m/>
    <s v="SALUD Y DEPORTES"/>
    <m/>
    <m/>
    <m/>
    <m/>
    <m/>
    <n v="8.2844036697247692"/>
    <x v="0"/>
    <x v="0"/>
    <x v="0"/>
    <x v="0"/>
    <x v="0"/>
    <s v="Total"/>
  </r>
  <r>
    <n v="219715"/>
    <x v="0"/>
    <x v="1"/>
    <s v="San Lorenzo"/>
    <n v="47112"/>
    <s v="VENTA AL POR MENOR DE PRODUCTOS DE PRIMERA NECESIDAD EN COMERCIAL"/>
    <s v="Comercio"/>
    <s v="Comercio"/>
    <s v="Medianas (31 a 50 personas ocupadas)"/>
    <n v="14062024"/>
    <n v="14"/>
    <s v="Junio"/>
    <s v="Año Resultado Final"/>
    <n v="9"/>
    <n v="37"/>
    <n v="14062024"/>
    <n v="14"/>
    <s v="Junio"/>
    <s v="Año Resultado Final"/>
    <n v="1997"/>
    <n v="26"/>
    <x v="2"/>
    <s v="VENTA AL POR MENOR DE PRODUCTOS DE PRIMERA NECESIDAD EN COMERCIAL"/>
    <s v="Comercio al por menor en mini mercados y despensas"/>
    <s v="Único"/>
    <x v="0"/>
    <m/>
    <m/>
    <n v="194"/>
    <n v="194"/>
    <n v="113"/>
    <n v="81"/>
    <n v="512.03125"/>
    <n v="367.03125"/>
    <n v="0"/>
    <n v="0"/>
    <n v="0"/>
    <n v="0"/>
    <n v="666.09375"/>
    <n v="0"/>
    <n v="0"/>
    <n v="0"/>
    <n v="36.25"/>
    <n v="167.65625"/>
    <n v="9.0625"/>
    <n v="0"/>
    <n v="879.0625"/>
    <n v="194"/>
    <n v="0"/>
    <n v="0"/>
    <n v="0"/>
    <n v="0"/>
    <n v="147"/>
    <n v="0"/>
    <n v="0"/>
    <n v="0"/>
    <n v="8"/>
    <n v="37"/>
    <n v="2"/>
    <n v="0"/>
    <n v="194"/>
    <x v="1"/>
    <s v="Convenio con organizaciones públicas"/>
    <m/>
    <x v="1"/>
    <m/>
    <m/>
    <x v="0"/>
    <m/>
    <m/>
    <x v="0"/>
    <m/>
    <m/>
    <x v="0"/>
    <m/>
    <m/>
    <x v="1"/>
    <m/>
    <n v="5230"/>
    <s v="CAJEROS"/>
    <s v="Sí"/>
    <s v="No"/>
    <s v="Sí"/>
    <n v="7512"/>
    <s v="PANADERO"/>
    <s v="Sí"/>
    <s v="No"/>
    <s v="Sí"/>
    <n v="9334"/>
    <s v="REPOSITORES DE MERCADERIAS"/>
    <s v="Sí"/>
    <s v="No"/>
    <m/>
    <m/>
    <m/>
    <m/>
    <m/>
    <m/>
    <m/>
    <m/>
    <m/>
    <m/>
    <m/>
    <m/>
    <m/>
    <m/>
    <m/>
    <m/>
    <m/>
    <m/>
    <m/>
    <m/>
    <m/>
    <m/>
    <m/>
    <m/>
    <m/>
    <m/>
    <m/>
    <m/>
    <m/>
    <m/>
    <m/>
    <m/>
    <m/>
    <m/>
    <m/>
    <x v="1"/>
    <x v="0"/>
    <x v="0"/>
    <x v="1"/>
    <x v="0"/>
    <x v="0"/>
    <x v="0"/>
    <x v="1"/>
    <x v="1"/>
    <x v="0"/>
    <x v="0"/>
    <x v="0"/>
    <x v="0"/>
    <m/>
    <m/>
    <m/>
    <s v="Redes sociales de la empresa (Facebook, Twitter, Instagram, etc)"/>
    <m/>
    <m/>
    <s v="Recomendaciones de trabajadores de la empresa u otros actores"/>
    <m/>
    <s v="Ferias de empleo"/>
    <m/>
    <m/>
    <s v="Banco de currículos de la empresa"/>
    <m/>
    <m/>
    <x v="0"/>
    <x v="0"/>
    <x v="0"/>
    <x v="1"/>
    <x v="0"/>
    <x v="0"/>
    <x v="0"/>
    <x v="2"/>
    <x v="0"/>
    <x v="0"/>
    <s v="Ninguna"/>
    <m/>
    <m/>
    <m/>
    <m/>
    <m/>
    <m/>
    <x v="2"/>
    <m/>
    <m/>
    <x v="2"/>
    <s v="Ambos"/>
    <m/>
    <m/>
    <x v="0"/>
    <x v="0"/>
    <x v="0"/>
    <x v="0"/>
    <x v="0"/>
    <x v="0"/>
    <m/>
    <m/>
    <x v="3"/>
    <s v="Muy probable"/>
    <s v="Poco probable"/>
    <s v="Poco probable"/>
    <s v="Muy probable"/>
    <s v="Muy probable"/>
    <x v="0"/>
    <s v="Cajeros"/>
    <n v="5230"/>
    <n v="20"/>
    <n v="20"/>
    <n v="20"/>
    <n v="20"/>
    <n v="20"/>
    <s v="Repositores de mercaderias"/>
    <n v="9334"/>
    <n v="20"/>
    <n v="20"/>
    <n v="20"/>
    <n v="20"/>
    <n v="20"/>
    <s v="Panaderos"/>
    <n v="7512"/>
    <n v="20"/>
    <n v="20"/>
    <n v="20"/>
    <n v="20"/>
    <n v="20"/>
    <m/>
    <m/>
    <m/>
    <m/>
    <m/>
    <m/>
    <m/>
    <m/>
    <m/>
    <m/>
    <m/>
    <m/>
    <m/>
    <m/>
    <x v="0"/>
    <m/>
    <m/>
    <m/>
    <m/>
    <m/>
    <m/>
    <m/>
    <m/>
    <m/>
    <x v="0"/>
    <x v="0"/>
    <x v="0"/>
    <x v="0"/>
    <x v="1"/>
    <x v="1"/>
    <x v="0"/>
    <x v="0"/>
    <m/>
    <x v="0"/>
    <s v="MANEJO DE CORTES DE CARNE"/>
    <s v="Carnicería"/>
    <s v="CARNICERO"/>
    <n v="7511"/>
    <s v="ELABORACION DE PANES Y PRODUCTOS DE CONFITERIA"/>
    <s v="Panadería y confitería"/>
    <s v="PANADERO"/>
    <n v="7512"/>
    <m/>
    <m/>
    <m/>
    <m/>
    <m/>
    <m/>
    <m/>
    <m/>
    <m/>
    <m/>
    <m/>
    <m/>
    <m/>
    <m/>
    <m/>
    <m/>
    <s v="Si"/>
    <s v="No"/>
    <m/>
    <m/>
    <m/>
    <m/>
    <x v="1"/>
    <s v="Importante"/>
    <s v="Importante"/>
    <s v="Importante"/>
    <s v="Muy importante"/>
    <s v="Importante"/>
    <s v="Importante"/>
    <s v="Importante"/>
    <s v="Ninguna"/>
    <m/>
    <x v="0"/>
    <x v="0"/>
    <x v="0"/>
    <x v="1"/>
    <x v="0"/>
    <x v="1"/>
    <x v="1"/>
    <x v="0"/>
    <x v="0"/>
    <x v="0"/>
    <x v="0"/>
    <x v="0"/>
    <m/>
    <s v="Gerente / Directivo"/>
    <m/>
    <n v="13"/>
    <n v="15"/>
    <s v="Completo"/>
    <m/>
    <m/>
    <m/>
    <m/>
    <m/>
    <m/>
    <m/>
    <s v="51 y más personas ocupadas"/>
    <s v="51 y más personas ocupadas"/>
    <x v="2"/>
    <s v="Comercio"/>
    <x v="0"/>
    <x v="0"/>
    <x v="0"/>
    <x v="0"/>
    <x v="1"/>
    <x v="0"/>
    <x v="1"/>
    <x v="0"/>
    <x v="1"/>
    <x v="0"/>
    <x v="1"/>
    <x v="0"/>
    <x v="0"/>
    <x v="1"/>
    <x v="0"/>
    <x v="1"/>
    <x v="0"/>
    <x v="1"/>
    <x v="0"/>
    <x v="1"/>
    <x v="0"/>
    <x v="1"/>
    <x v="0"/>
    <x v="0"/>
    <x v="1"/>
    <x v="0"/>
    <x v="0"/>
    <s v="CARNICERIA"/>
    <s v="PANADERIA Y CONFITERIA"/>
    <m/>
    <m/>
    <m/>
    <m/>
    <s v="ALIMENTOS"/>
    <s v="ALIMENTOS"/>
    <m/>
    <m/>
    <m/>
    <m/>
    <n v="4.53125"/>
    <x v="1"/>
    <x v="1"/>
    <x v="0"/>
    <x v="0"/>
    <x v="0"/>
    <s v="Total"/>
  </r>
  <r>
    <n v="219756"/>
    <x v="0"/>
    <x v="1"/>
    <s v="San Lorenzo"/>
    <n v="47521"/>
    <s v="VENTA AL POR MENOR DE ARTICULOS DE FERRETERIA"/>
    <s v="Comercio"/>
    <s v="Comercio"/>
    <s v="Medianas (31 a 50 personas ocupadas)"/>
    <n v="14062024"/>
    <n v="14"/>
    <s v="Junio"/>
    <s v="Año Resultado Final"/>
    <n v="11"/>
    <n v="22"/>
    <n v="25072024"/>
    <n v="25"/>
    <s v="Julio"/>
    <s v="Año Resultado Final"/>
    <n v="2006"/>
    <n v="17"/>
    <x v="0"/>
    <s v="VENTA AL POR MAYOR DE ARTICULOS DE FERRETRIA"/>
    <s v="Comercio al por mayor de artículos de ferretería y calefacción"/>
    <s v="Casa Matriz"/>
    <x v="1"/>
    <n v="5"/>
    <n v="5"/>
    <n v="90"/>
    <n v="90"/>
    <n v="72"/>
    <n v="18"/>
    <n v="326.25"/>
    <n v="81.5625"/>
    <n v="0"/>
    <n v="0"/>
    <n v="0"/>
    <n v="0"/>
    <n v="244.6875"/>
    <n v="0"/>
    <n v="0"/>
    <n v="0"/>
    <n v="122.34375"/>
    <n v="0"/>
    <n v="40.78125"/>
    <n v="0"/>
    <n v="407.8125"/>
    <n v="90"/>
    <n v="0"/>
    <n v="0"/>
    <n v="0"/>
    <n v="0"/>
    <n v="54"/>
    <n v="0"/>
    <n v="0"/>
    <n v="0"/>
    <n v="27"/>
    <n v="0"/>
    <n v="9"/>
    <n v="0"/>
    <n v="90"/>
    <x v="0"/>
    <m/>
    <m/>
    <x v="1"/>
    <m/>
    <m/>
    <x v="0"/>
    <m/>
    <m/>
    <x v="0"/>
    <m/>
    <m/>
    <x v="0"/>
    <m/>
    <m/>
    <x v="1"/>
    <m/>
    <n v="3322"/>
    <s v="VENDEDOR CORPORATIVO"/>
    <s v="Sí"/>
    <s v="No"/>
    <s v="Sí"/>
    <n v="4321"/>
    <s v="ENCARGADO DE DEPOSITO"/>
    <s v="Sí"/>
    <s v="No"/>
    <s v="Sí"/>
    <n v="8332"/>
    <s v="CHOFER REPARTIDOR DE MERCADERIAS"/>
    <s v="Sí"/>
    <s v="No"/>
    <m/>
    <m/>
    <m/>
    <m/>
    <m/>
    <m/>
    <m/>
    <m/>
    <m/>
    <m/>
    <m/>
    <m/>
    <m/>
    <m/>
    <m/>
    <m/>
    <m/>
    <m/>
    <m/>
    <m/>
    <m/>
    <m/>
    <m/>
    <m/>
    <m/>
    <m/>
    <m/>
    <m/>
    <m/>
    <m/>
    <m/>
    <m/>
    <m/>
    <m/>
    <m/>
    <x v="0"/>
    <x v="0"/>
    <x v="0"/>
    <x v="0"/>
    <x v="0"/>
    <x v="0"/>
    <x v="0"/>
    <x v="1"/>
    <x v="0"/>
    <x v="0"/>
    <x v="0"/>
    <x v="0"/>
    <x v="0"/>
    <m/>
    <m/>
    <m/>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2"/>
    <x v="2"/>
    <x v="2"/>
    <s v="Ninguna"/>
    <m/>
    <m/>
    <m/>
    <m/>
    <m/>
    <m/>
    <x v="1"/>
    <m/>
    <m/>
    <x v="1"/>
    <m/>
    <m/>
    <m/>
    <x v="1"/>
    <x v="1"/>
    <x v="1"/>
    <x v="1"/>
    <x v="1"/>
    <x v="1"/>
    <m/>
    <m/>
    <x v="3"/>
    <s v="Probable"/>
    <s v="Poco probable"/>
    <s v="Probable"/>
    <s v="Probable"/>
    <s v="Probable"/>
    <x v="0"/>
    <s v="Gerencia de Marketing"/>
    <n v="1222"/>
    <n v="1"/>
    <n v="1"/>
    <n v="1"/>
    <n v="1"/>
    <n v="1"/>
    <m/>
    <m/>
    <m/>
    <m/>
    <m/>
    <m/>
    <m/>
    <m/>
    <m/>
    <m/>
    <m/>
    <m/>
    <m/>
    <m/>
    <m/>
    <m/>
    <m/>
    <m/>
    <m/>
    <m/>
    <m/>
    <m/>
    <m/>
    <m/>
    <m/>
    <m/>
    <m/>
    <m/>
    <x v="0"/>
    <m/>
    <m/>
    <m/>
    <m/>
    <m/>
    <m/>
    <m/>
    <m/>
    <m/>
    <x v="0"/>
    <x v="0"/>
    <x v="0"/>
    <x v="0"/>
    <x v="1"/>
    <x v="0"/>
    <x v="0"/>
    <x v="0"/>
    <m/>
    <x v="1"/>
    <m/>
    <m/>
    <m/>
    <m/>
    <m/>
    <m/>
    <m/>
    <m/>
    <m/>
    <m/>
    <m/>
    <m/>
    <m/>
    <m/>
    <m/>
    <m/>
    <m/>
    <m/>
    <m/>
    <m/>
    <m/>
    <m/>
    <m/>
    <m/>
    <m/>
    <m/>
    <m/>
    <m/>
    <m/>
    <m/>
    <x v="1"/>
    <s v="Importante"/>
    <s v="Importante"/>
    <s v="Importante"/>
    <s v="Importante"/>
    <s v="Importante"/>
    <s v="Importante"/>
    <s v="Importante"/>
    <s v="Ninguna"/>
    <m/>
    <x v="2"/>
    <x v="2"/>
    <x v="0"/>
    <x v="0"/>
    <x v="0"/>
    <x v="0"/>
    <x v="1"/>
    <x v="1"/>
    <x v="0"/>
    <x v="0"/>
    <x v="0"/>
    <x v="0"/>
    <m/>
    <s v="Gerente / Directivo"/>
    <m/>
    <n v="7"/>
    <n v="41"/>
    <s v="Completo"/>
    <m/>
    <m/>
    <m/>
    <m/>
    <m/>
    <m/>
    <m/>
    <s v="51 y más personas ocupadas"/>
    <s v="51 y más personas ocupadas"/>
    <x v="2"/>
    <s v="Comercio"/>
    <x v="0"/>
    <x v="0"/>
    <x v="1"/>
    <x v="1"/>
    <x v="0"/>
    <x v="0"/>
    <x v="0"/>
    <x v="1"/>
    <x v="0"/>
    <x v="1"/>
    <x v="1"/>
    <x v="0"/>
    <x v="0"/>
    <x v="0"/>
    <x v="0"/>
    <x v="0"/>
    <x v="0"/>
    <x v="0"/>
    <x v="0"/>
    <x v="1"/>
    <x v="0"/>
    <x v="1"/>
    <x v="0"/>
    <x v="0"/>
    <x v="0"/>
    <x v="0"/>
    <x v="0"/>
    <m/>
    <m/>
    <m/>
    <m/>
    <m/>
    <m/>
    <m/>
    <m/>
    <m/>
    <m/>
    <m/>
    <m/>
    <n v="4.53125"/>
    <x v="1"/>
    <x v="1"/>
    <x v="1"/>
    <x v="0"/>
    <x v="1"/>
    <s v="Total"/>
  </r>
  <r>
    <n v="219940"/>
    <x v="0"/>
    <x v="1"/>
    <s v="San Lorenzo"/>
    <n v="46620"/>
    <s v="COMERCIO POR MAYOR DE TEJIDOS DE ALAMBRE"/>
    <s v="Comercio"/>
    <s v="Comercio"/>
    <s v="Micro (5 a 10 personas ocupadas)"/>
    <n v="17072024"/>
    <n v="17"/>
    <s v="Julio"/>
    <s v="Año Resultado Final"/>
    <n v="16"/>
    <n v="42"/>
    <n v="24072024"/>
    <n v="24"/>
    <s v="Julio"/>
    <s v="Año Resultado Final"/>
    <n v="2005"/>
    <n v="18"/>
    <x v="0"/>
    <s v="COMERCIO DE TELAS AL POR MAYOR"/>
    <s v="Comercio al por mayor de textiles, prendas de vestir, calzados, artículos de marroquinería y talabartería"/>
    <s v="Único"/>
    <x v="0"/>
    <m/>
    <m/>
    <n v="6"/>
    <n v="6"/>
    <n v="5"/>
    <n v="1"/>
    <n v="41.422018348623844"/>
    <n v="8.2844036697247692"/>
    <n v="0"/>
    <n v="0"/>
    <n v="0"/>
    <n v="0"/>
    <n v="41.422018348623844"/>
    <n v="0"/>
    <n v="0"/>
    <n v="0"/>
    <n v="0"/>
    <n v="8.2844036697247692"/>
    <n v="0"/>
    <n v="0"/>
    <n v="49.706422018348619"/>
    <n v="6"/>
    <n v="0"/>
    <n v="0"/>
    <n v="0"/>
    <n v="0"/>
    <n v="5"/>
    <n v="0"/>
    <n v="0"/>
    <n v="0"/>
    <n v="0"/>
    <n v="1"/>
    <n v="0"/>
    <n v="0"/>
    <n v="6"/>
    <x v="0"/>
    <m/>
    <m/>
    <x v="1"/>
    <m/>
    <m/>
    <x v="0"/>
    <m/>
    <m/>
    <x v="0"/>
    <m/>
    <m/>
    <x v="0"/>
    <m/>
    <m/>
    <x v="0"/>
    <m/>
    <m/>
    <m/>
    <m/>
    <m/>
    <m/>
    <m/>
    <m/>
    <m/>
    <m/>
    <m/>
    <m/>
    <m/>
    <m/>
    <m/>
    <m/>
    <m/>
    <m/>
    <m/>
    <m/>
    <m/>
    <m/>
    <m/>
    <m/>
    <m/>
    <m/>
    <m/>
    <m/>
    <m/>
    <m/>
    <m/>
    <m/>
    <m/>
    <m/>
    <m/>
    <m/>
    <m/>
    <m/>
    <m/>
    <m/>
    <m/>
    <m/>
    <m/>
    <m/>
    <m/>
    <m/>
    <m/>
    <m/>
    <m/>
    <m/>
    <x v="0"/>
    <x v="0"/>
    <x v="0"/>
    <x v="0"/>
    <x v="0"/>
    <x v="0"/>
    <x v="0"/>
    <x v="1"/>
    <x v="0"/>
    <x v="0"/>
    <x v="0"/>
    <x v="1"/>
    <x v="0"/>
    <m/>
    <m/>
    <m/>
    <m/>
    <m/>
    <m/>
    <s v="Recomendaciones de trabajadores de la empresa u otros actores"/>
    <m/>
    <m/>
    <m/>
    <m/>
    <m/>
    <m/>
    <m/>
    <x v="0"/>
    <x v="0"/>
    <x v="0"/>
    <x v="1"/>
    <x v="2"/>
    <x v="2"/>
    <x v="0"/>
    <x v="0"/>
    <x v="1"/>
    <x v="1"/>
    <s v="Ninguna"/>
    <m/>
    <m/>
    <m/>
    <m/>
    <m/>
    <m/>
    <x v="1"/>
    <m/>
    <m/>
    <x v="1"/>
    <m/>
    <m/>
    <m/>
    <x v="1"/>
    <x v="1"/>
    <x v="1"/>
    <x v="1"/>
    <x v="1"/>
    <x v="1"/>
    <m/>
    <m/>
    <x v="2"/>
    <s v="Poco probable"/>
    <s v="Poco probable"/>
    <s v="Poco probable"/>
    <s v="Poco probable"/>
    <s v="Probable"/>
    <x v="1"/>
    <m/>
    <m/>
    <m/>
    <m/>
    <m/>
    <m/>
    <m/>
    <m/>
    <m/>
    <m/>
    <m/>
    <m/>
    <m/>
    <m/>
    <m/>
    <m/>
    <m/>
    <m/>
    <m/>
    <m/>
    <m/>
    <m/>
    <m/>
    <m/>
    <m/>
    <m/>
    <m/>
    <m/>
    <m/>
    <m/>
    <m/>
    <m/>
    <m/>
    <m/>
    <m/>
    <x v="0"/>
    <m/>
    <m/>
    <m/>
    <m/>
    <m/>
    <m/>
    <m/>
    <m/>
    <m/>
    <x v="0"/>
    <x v="0"/>
    <x v="1"/>
    <x v="1"/>
    <x v="0"/>
    <x v="0"/>
    <x v="0"/>
    <x v="0"/>
    <m/>
    <x v="1"/>
    <m/>
    <m/>
    <m/>
    <m/>
    <m/>
    <m/>
    <m/>
    <m/>
    <m/>
    <m/>
    <m/>
    <m/>
    <m/>
    <m/>
    <m/>
    <m/>
    <m/>
    <m/>
    <m/>
    <m/>
    <m/>
    <m/>
    <m/>
    <m/>
    <m/>
    <m/>
    <m/>
    <m/>
    <m/>
    <m/>
    <x v="1"/>
    <s v="Importante"/>
    <s v="Poco importante"/>
    <s v="Muy importante"/>
    <s v="Importante"/>
    <s v="Importante"/>
    <s v="Muy importante"/>
    <s v="Muy importante"/>
    <s v="Ninguna"/>
    <m/>
    <x v="2"/>
    <x v="2"/>
    <x v="0"/>
    <x v="0"/>
    <x v="2"/>
    <x v="0"/>
    <x v="1"/>
    <x v="1"/>
    <x v="0"/>
    <x v="1"/>
    <x v="0"/>
    <x v="0"/>
    <m/>
    <s v="Administrador/Contador"/>
    <m/>
    <n v="7"/>
    <n v="43"/>
    <s v="Completo"/>
    <m/>
    <m/>
    <m/>
    <m/>
    <m/>
    <m/>
    <m/>
    <s v="5 a 10 personas ocupadas"/>
    <s v="5 a 10 personas ocupadas"/>
    <x v="2"/>
    <s v="Comercio"/>
    <x v="0"/>
    <x v="0"/>
    <x v="0"/>
    <x v="0"/>
    <x v="0"/>
    <x v="0"/>
    <x v="0"/>
    <x v="0"/>
    <x v="0"/>
    <x v="0"/>
    <x v="1"/>
    <x v="0"/>
    <x v="0"/>
    <x v="0"/>
    <x v="0"/>
    <x v="0"/>
    <x v="0"/>
    <x v="0"/>
    <x v="0"/>
    <x v="1"/>
    <x v="0"/>
    <x v="1"/>
    <x v="0"/>
    <x v="0"/>
    <x v="0"/>
    <x v="0"/>
    <x v="0"/>
    <m/>
    <m/>
    <m/>
    <m/>
    <m/>
    <m/>
    <m/>
    <m/>
    <m/>
    <m/>
    <m/>
    <m/>
    <n v="8.2844036697247692"/>
    <x v="0"/>
    <x v="0"/>
    <x v="1"/>
    <x v="0"/>
    <x v="1"/>
    <s v="Total"/>
  </r>
  <r>
    <n v="220492"/>
    <x v="0"/>
    <x v="1"/>
    <s v="San Lorenzo"/>
    <n v="11290"/>
    <s v="ELABORACION DE BEBIDAS NO ALCHOHOLICAS"/>
    <s v="Industria"/>
    <s v="Manufactura"/>
    <s v="Grandes (con 51 o más personas ocupadas)"/>
    <n v="14062024"/>
    <n v="14"/>
    <s v="Junio"/>
    <s v="Año Resultado Final"/>
    <n v="11"/>
    <n v="7"/>
    <n v="17062024"/>
    <n v="17"/>
    <s v="Junio"/>
    <s v="Año Resultado Final"/>
    <n v="1980"/>
    <n v="43"/>
    <x v="1"/>
    <s v="ELBORACION BEBIDAS NO ALCOHOLICAS GASEOSAS"/>
    <s v="Elaboración de otras bebidas no alcohólicas"/>
    <s v="Único"/>
    <x v="0"/>
    <m/>
    <m/>
    <n v="870"/>
    <n v="870"/>
    <n v="720"/>
    <n v="150"/>
    <n v="720"/>
    <n v="150"/>
    <n v="0"/>
    <n v="0"/>
    <n v="0"/>
    <n v="0"/>
    <n v="200"/>
    <n v="0"/>
    <n v="90"/>
    <n v="0"/>
    <n v="165"/>
    <n v="400"/>
    <n v="15"/>
    <n v="0"/>
    <n v="870"/>
    <n v="870"/>
    <n v="0"/>
    <n v="0"/>
    <n v="0"/>
    <n v="0"/>
    <n v="200"/>
    <n v="0"/>
    <n v="90"/>
    <n v="0"/>
    <n v="165"/>
    <n v="400"/>
    <n v="15"/>
    <n v="0"/>
    <n v="870"/>
    <x v="1"/>
    <s v="Decisión del directorio/propietarios de la empresa"/>
    <m/>
    <x v="1"/>
    <m/>
    <m/>
    <x v="0"/>
    <m/>
    <m/>
    <x v="0"/>
    <m/>
    <m/>
    <x v="0"/>
    <m/>
    <m/>
    <x v="1"/>
    <m/>
    <n v="9333"/>
    <s v="AUXILIAR  DE LOGÍSTICA"/>
    <s v="Sí"/>
    <s v="No"/>
    <s v="Sí"/>
    <n v="8160"/>
    <s v="AUXILIAR DE LINEA DE PRODUCCIÓN"/>
    <s v="Sí"/>
    <s v="No"/>
    <s v="Sí"/>
    <n v="3322"/>
    <s v="VENDEDORES DE PRE-VENTA"/>
    <s v="Sí"/>
    <s v="No"/>
    <m/>
    <m/>
    <m/>
    <m/>
    <m/>
    <m/>
    <m/>
    <m/>
    <m/>
    <m/>
    <m/>
    <m/>
    <m/>
    <m/>
    <m/>
    <m/>
    <m/>
    <m/>
    <m/>
    <m/>
    <m/>
    <m/>
    <m/>
    <m/>
    <m/>
    <m/>
    <m/>
    <m/>
    <m/>
    <m/>
    <m/>
    <m/>
    <m/>
    <m/>
    <m/>
    <x v="1"/>
    <x v="1"/>
    <x v="0"/>
    <x v="0"/>
    <x v="0"/>
    <x v="0"/>
    <x v="0"/>
    <x v="1"/>
    <x v="0"/>
    <x v="0"/>
    <x v="0"/>
    <x v="0"/>
    <x v="0"/>
    <m/>
    <m/>
    <m/>
    <s v="Redes sociales de la empresa (Facebook, Twitter, Instagram, etc)"/>
    <m/>
    <m/>
    <m/>
    <m/>
    <m/>
    <m/>
    <m/>
    <m/>
    <m/>
    <m/>
    <x v="0"/>
    <x v="0"/>
    <x v="0"/>
    <x v="1"/>
    <x v="0"/>
    <x v="1"/>
    <x v="0"/>
    <x v="2"/>
    <x v="0"/>
    <x v="2"/>
    <s v="Ninguna"/>
    <m/>
    <m/>
    <m/>
    <m/>
    <m/>
    <m/>
    <x v="1"/>
    <m/>
    <m/>
    <x v="0"/>
    <m/>
    <m/>
    <m/>
    <x v="0"/>
    <x v="0"/>
    <x v="0"/>
    <x v="0"/>
    <x v="0"/>
    <x v="0"/>
    <m/>
    <m/>
    <x v="2"/>
    <s v="Probable"/>
    <s v="Poco probable"/>
    <s v="Poco probable"/>
    <s v="Poco probable"/>
    <s v="Probable"/>
    <x v="0"/>
    <s v="OPERARIO DE PRODUCCIÓN"/>
    <n v="8160"/>
    <n v="6"/>
    <n v="0"/>
    <n v="0"/>
    <n v="0"/>
    <n v="0"/>
    <s v="jefe de Producción"/>
    <n v="3122"/>
    <n v="1"/>
    <n v="0"/>
    <n v="0"/>
    <n v="0"/>
    <n v="0"/>
    <s v="supervisor de produccion"/>
    <n v="3122"/>
    <n v="3"/>
    <n v="0"/>
    <n v="0"/>
    <n v="0"/>
    <n v="0"/>
    <s v="auxiliar de linea de produccion"/>
    <n v="9329"/>
    <n v="6"/>
    <n v="0"/>
    <n v="0"/>
    <n v="0"/>
    <n v="0"/>
    <s v="AUXILIAR DE LOGÍSTICA"/>
    <n v="9333"/>
    <n v="2"/>
    <n v="0"/>
    <n v="0"/>
    <n v="0"/>
    <n v="0"/>
    <x v="0"/>
    <m/>
    <m/>
    <m/>
    <m/>
    <m/>
    <m/>
    <m/>
    <m/>
    <m/>
    <x v="0"/>
    <x v="0"/>
    <x v="0"/>
    <x v="0"/>
    <x v="1"/>
    <x v="1"/>
    <x v="0"/>
    <x v="0"/>
    <m/>
    <x v="0"/>
    <s v="TECNICOS EN REFRIGERACION"/>
    <s v="Técnicas de refrigeracion y climatización"/>
    <s v="TECNICOS DE  MANTENIMIENTO"/>
    <n v="7233"/>
    <s v="CALL CENTER"/>
    <s v="Telemarketing"/>
    <s v="ATENCION AL CLIENTE"/>
    <n v="4226"/>
    <m/>
    <m/>
    <m/>
    <m/>
    <m/>
    <m/>
    <m/>
    <m/>
    <m/>
    <m/>
    <m/>
    <m/>
    <m/>
    <m/>
    <m/>
    <m/>
    <s v="Si"/>
    <s v="No"/>
    <m/>
    <m/>
    <m/>
    <m/>
    <x v="1"/>
    <s v="Importante"/>
    <s v="Importante"/>
    <s v="Importante"/>
    <s v="Importante"/>
    <s v="Importante"/>
    <s v="Importante"/>
    <s v="Importante"/>
    <s v="Ninguna"/>
    <m/>
    <x v="0"/>
    <x v="1"/>
    <x v="1"/>
    <x v="1"/>
    <x v="1"/>
    <x v="0"/>
    <x v="0"/>
    <x v="0"/>
    <x v="0"/>
    <x v="0"/>
    <x v="0"/>
    <x v="0"/>
    <m/>
    <s v="Gerente / Directivo"/>
    <m/>
    <n v="18"/>
    <n v="54"/>
    <s v="Completo"/>
    <m/>
    <m/>
    <m/>
    <m/>
    <m/>
    <m/>
    <s v="EL SEÑOR ALDO RICHERD NO SE ENCUENTRA LUNES A LAS 9 EN ADELANTE SUELE LLEGAR A LA EMPRESA SEGUN SU AGENDA LLAMAR AL 0981901270 SE REALIZO EN LA SEGUNDA VISITA SE COMPLETO  LA ENTREVISTA FUE DERIVADA A UN INFORMANTE  ASIGNADO POR EL SEÑOR PROPIETARIO Y POR EL GERENTE DE RECURSOS HUMANOS"/>
    <s v="51 y más personas ocupadas"/>
    <s v="51 y más personas ocupadas"/>
    <x v="1"/>
    <s v="Manufactura"/>
    <x v="0"/>
    <x v="0"/>
    <x v="1"/>
    <x v="0"/>
    <x v="0"/>
    <x v="0"/>
    <x v="0"/>
    <x v="1"/>
    <x v="1"/>
    <x v="0"/>
    <x v="1"/>
    <x v="1"/>
    <x v="0"/>
    <x v="0"/>
    <x v="0"/>
    <x v="0"/>
    <x v="1"/>
    <x v="1"/>
    <x v="0"/>
    <x v="1"/>
    <x v="0"/>
    <x v="0"/>
    <x v="0"/>
    <x v="0"/>
    <x v="1"/>
    <x v="0"/>
    <x v="0"/>
    <s v="ELECTRICIDAD Y ELECTRONICA"/>
    <s v="ATENCIÓN AL CLIENTE, RECEPCIÓN"/>
    <m/>
    <m/>
    <m/>
    <m/>
    <s v="ELECTRICIDAD Y ELECTRONICA"/>
    <s v="ADMINISTRACIÓN Y GESTIÓN"/>
    <m/>
    <m/>
    <m/>
    <m/>
    <n v="1"/>
    <x v="1"/>
    <x v="1"/>
    <x v="0"/>
    <x v="0"/>
    <x v="0"/>
    <s v="Total"/>
  </r>
  <r>
    <n v="220821"/>
    <x v="0"/>
    <x v="1"/>
    <s v="San Lorenzo"/>
    <n v="68100"/>
    <s v="SERVICIO DE ALQUILER DE SALON DE EVENTOS.-"/>
    <s v="Servicio"/>
    <s v="Servicios inmobiliarios"/>
    <s v="Micro (5 a 10 personas ocupadas)"/>
    <n v="14062024"/>
    <n v="14"/>
    <s v="Junio"/>
    <s v="Año Resultado Final"/>
    <n v="10"/>
    <n v="38"/>
    <n v="25072024"/>
    <n v="25"/>
    <s v="Julio"/>
    <s v="Año Resultado Final"/>
    <n v="2014"/>
    <n v="9"/>
    <x v="3"/>
    <s v="SERVICIOS DE ALQUILERES DE EVENTOS"/>
    <s v="Actividades inmobiliarias realizadas con bienes propios o arrendados"/>
    <s v="Único"/>
    <x v="0"/>
    <m/>
    <m/>
    <n v="6"/>
    <n v="6"/>
    <n v="1"/>
    <n v="5"/>
    <n v="3.3945945945945901"/>
    <n v="16.972972972972951"/>
    <n v="0"/>
    <n v="0"/>
    <n v="3.3945945945945901"/>
    <n v="0"/>
    <n v="0"/>
    <n v="0"/>
    <n v="0"/>
    <n v="0"/>
    <n v="16.972972972972951"/>
    <n v="0"/>
    <n v="0"/>
    <n v="0"/>
    <n v="20.367567567567541"/>
    <n v="6"/>
    <n v="0"/>
    <n v="0"/>
    <n v="1"/>
    <n v="0"/>
    <n v="0"/>
    <n v="0"/>
    <n v="0"/>
    <n v="0"/>
    <n v="5"/>
    <n v="0"/>
    <n v="0"/>
    <n v="0"/>
    <n v="6"/>
    <x v="0"/>
    <m/>
    <m/>
    <x v="1"/>
    <m/>
    <m/>
    <x v="0"/>
    <m/>
    <m/>
    <x v="0"/>
    <m/>
    <m/>
    <x v="0"/>
    <m/>
    <m/>
    <x v="0"/>
    <m/>
    <m/>
    <m/>
    <m/>
    <m/>
    <m/>
    <m/>
    <m/>
    <m/>
    <m/>
    <m/>
    <m/>
    <m/>
    <m/>
    <m/>
    <m/>
    <m/>
    <m/>
    <m/>
    <m/>
    <m/>
    <m/>
    <m/>
    <m/>
    <m/>
    <m/>
    <m/>
    <m/>
    <m/>
    <m/>
    <m/>
    <m/>
    <m/>
    <m/>
    <m/>
    <m/>
    <m/>
    <m/>
    <m/>
    <m/>
    <m/>
    <m/>
    <m/>
    <m/>
    <m/>
    <m/>
    <m/>
    <m/>
    <m/>
    <m/>
    <x v="1"/>
    <x v="1"/>
    <x v="0"/>
    <x v="0"/>
    <x v="0"/>
    <x v="1"/>
    <x v="0"/>
    <x v="1"/>
    <x v="1"/>
    <x v="0"/>
    <x v="0"/>
    <x v="0"/>
    <x v="0"/>
    <m/>
    <m/>
    <m/>
    <m/>
    <m/>
    <m/>
    <s v="Recomendaciones de trabajadores de la empresa u otros actores"/>
    <m/>
    <m/>
    <m/>
    <s v="Contactos personales del empleador"/>
    <m/>
    <m/>
    <m/>
    <x v="0"/>
    <x v="0"/>
    <x v="0"/>
    <x v="2"/>
    <x v="0"/>
    <x v="2"/>
    <x v="0"/>
    <x v="0"/>
    <x v="1"/>
    <x v="1"/>
    <s v="Ninguna"/>
    <m/>
    <m/>
    <m/>
    <m/>
    <m/>
    <m/>
    <x v="1"/>
    <m/>
    <m/>
    <x v="1"/>
    <m/>
    <m/>
    <m/>
    <x v="1"/>
    <x v="1"/>
    <x v="1"/>
    <x v="1"/>
    <x v="1"/>
    <x v="1"/>
    <m/>
    <m/>
    <x v="0"/>
    <s v="Poco probable"/>
    <s v="Muy probable"/>
    <s v="Poco probable"/>
    <s v="Poco probable"/>
    <s v="Poco probable"/>
    <x v="3"/>
    <m/>
    <m/>
    <m/>
    <m/>
    <m/>
    <m/>
    <m/>
    <m/>
    <m/>
    <m/>
    <m/>
    <m/>
    <m/>
    <m/>
    <m/>
    <m/>
    <m/>
    <m/>
    <m/>
    <m/>
    <m/>
    <m/>
    <m/>
    <m/>
    <m/>
    <m/>
    <m/>
    <m/>
    <m/>
    <m/>
    <m/>
    <m/>
    <m/>
    <m/>
    <m/>
    <x v="0"/>
    <m/>
    <m/>
    <m/>
    <m/>
    <m/>
    <m/>
    <m/>
    <m/>
    <m/>
    <x v="0"/>
    <x v="1"/>
    <x v="0"/>
    <x v="1"/>
    <x v="1"/>
    <x v="1"/>
    <x v="0"/>
    <x v="0"/>
    <m/>
    <x v="0"/>
    <s v="FINANZA PERSONAL"/>
    <s v="Educación financiera"/>
    <s v="PROPIETARIA DE LA EMPRESA"/>
    <n v="1439"/>
    <m/>
    <m/>
    <m/>
    <m/>
    <m/>
    <m/>
    <m/>
    <m/>
    <m/>
    <m/>
    <m/>
    <m/>
    <m/>
    <m/>
    <m/>
    <m/>
    <m/>
    <m/>
    <m/>
    <m/>
    <s v="No"/>
    <m/>
    <m/>
    <m/>
    <m/>
    <m/>
    <x v="1"/>
    <s v="Muy importante"/>
    <s v="Importante"/>
    <s v="Importante"/>
    <s v="Importante"/>
    <s v="Importante"/>
    <s v="Importante"/>
    <s v="Muy importante"/>
    <s v="Ninguna"/>
    <m/>
    <x v="2"/>
    <x v="2"/>
    <x v="0"/>
    <x v="2"/>
    <x v="2"/>
    <x v="2"/>
    <x v="0"/>
    <x v="0"/>
    <x v="0"/>
    <x v="0"/>
    <x v="0"/>
    <x v="0"/>
    <m/>
    <s v="Dueño o propietario"/>
    <m/>
    <n v="7"/>
    <n v="40"/>
    <s v="Completo"/>
    <m/>
    <m/>
    <m/>
    <m/>
    <m/>
    <m/>
    <s v="PROCESO DE VENTA DE SU EMPRESA"/>
    <s v="5 a 10 personas ocupadas"/>
    <s v="5 a 10 personas ocupadas"/>
    <x v="0"/>
    <s v="Servicios inmobiliarios"/>
    <x v="0"/>
    <x v="0"/>
    <x v="0"/>
    <x v="0"/>
    <x v="0"/>
    <x v="0"/>
    <x v="0"/>
    <x v="0"/>
    <x v="0"/>
    <x v="0"/>
    <x v="1"/>
    <x v="0"/>
    <x v="0"/>
    <x v="0"/>
    <x v="0"/>
    <x v="0"/>
    <x v="0"/>
    <x v="0"/>
    <x v="1"/>
    <x v="1"/>
    <x v="0"/>
    <x v="1"/>
    <x v="0"/>
    <x v="0"/>
    <x v="0"/>
    <x v="0"/>
    <x v="0"/>
    <s v="GESTIÓN FINANCIERA"/>
    <m/>
    <m/>
    <m/>
    <m/>
    <m/>
    <s v="ADMINISTRACIÓN Y GESTIÓN"/>
    <m/>
    <m/>
    <m/>
    <m/>
    <m/>
    <n v="3.3945945945945901"/>
    <x v="0"/>
    <x v="0"/>
    <x v="1"/>
    <x v="0"/>
    <x v="0"/>
    <s v="Total"/>
  </r>
  <r>
    <n v="220850"/>
    <x v="0"/>
    <x v="1"/>
    <s v="San Lorenzo"/>
    <n v="25110"/>
    <s v="FABRICACION DE ESTRUCTURAS DE METAL PARA TINGLADOS"/>
    <s v="Industria"/>
    <s v="Manufactura"/>
    <s v="Micro (5 a 10 personas ocupadas)"/>
    <n v="28062024"/>
    <n v="28"/>
    <s v="Junio"/>
    <s v="Año Resultado Final"/>
    <n v="9"/>
    <n v="22"/>
    <n v="1072024"/>
    <n v="1"/>
    <s v="Julio"/>
    <s v="Año Resultado Final"/>
    <n v="1990"/>
    <n v="33"/>
    <x v="1"/>
    <s v="VENTA AL POR MENOR DE ARTICULOS DE FERRETERIA"/>
    <s v="Comercio al por menor de artículos de ferretería"/>
    <s v="Único"/>
    <x v="0"/>
    <m/>
    <m/>
    <n v="5"/>
    <n v="5"/>
    <n v="4"/>
    <n v="1"/>
    <n v="33.137614678899077"/>
    <n v="8.2844036697247692"/>
    <n v="0"/>
    <n v="0"/>
    <n v="0"/>
    <n v="0"/>
    <n v="24.853211009174309"/>
    <n v="0"/>
    <n v="0"/>
    <n v="0"/>
    <n v="8.2844036697247692"/>
    <n v="8.2844036697247692"/>
    <n v="0"/>
    <n v="0"/>
    <n v="41.422018348623844"/>
    <n v="5"/>
    <n v="0"/>
    <n v="0"/>
    <n v="0"/>
    <n v="0"/>
    <n v="3"/>
    <n v="0"/>
    <n v="0"/>
    <n v="0"/>
    <n v="1"/>
    <n v="1"/>
    <n v="0"/>
    <n v="0"/>
    <n v="5"/>
    <x v="0"/>
    <m/>
    <m/>
    <x v="1"/>
    <m/>
    <m/>
    <x v="0"/>
    <m/>
    <m/>
    <x v="0"/>
    <m/>
    <m/>
    <x v="0"/>
    <m/>
    <m/>
    <x v="1"/>
    <m/>
    <n v="5223"/>
    <s v="ATENCION AL CLIENTE"/>
    <s v="Sí"/>
    <s v="Sí"/>
    <s v="Sí"/>
    <n v="7221"/>
    <s v="AYUDANTE DE HERRERIA"/>
    <s v="Sí"/>
    <s v="No"/>
    <s v="No"/>
    <m/>
    <m/>
    <m/>
    <m/>
    <s v="Candidatos sin capacitación o habilidades técnicas necesarios"/>
    <m/>
    <m/>
    <s v="Candidatos con falt de experiencia laboral"/>
    <m/>
    <m/>
    <m/>
    <m/>
    <m/>
    <m/>
    <m/>
    <m/>
    <m/>
    <m/>
    <m/>
    <m/>
    <m/>
    <m/>
    <m/>
    <m/>
    <m/>
    <m/>
    <m/>
    <m/>
    <m/>
    <s v="Capacitar a los trabajadores actuales para que puedan cumplir funciones que estaban asignadas a esa vacante"/>
    <m/>
    <s v="Utilizar tecnología o maquinaria para sustituir el trabajo de la vacante"/>
    <m/>
    <m/>
    <m/>
    <m/>
    <m/>
    <m/>
    <m/>
    <x v="0"/>
    <x v="0"/>
    <x v="0"/>
    <x v="0"/>
    <x v="0"/>
    <x v="1"/>
    <x v="0"/>
    <x v="1"/>
    <x v="1"/>
    <x v="0"/>
    <x v="0"/>
    <x v="1"/>
    <x v="0"/>
    <m/>
    <m/>
    <m/>
    <s v="Redes sociales de la empresa (Facebook, Twitter, Instagram, etc)"/>
    <m/>
    <m/>
    <s v="Recomendaciones de trabajadores de la empresa u otros actores"/>
    <m/>
    <m/>
    <s v="Avisos en las inmediaciones de la empresa"/>
    <s v="Contactos personales del empleador"/>
    <m/>
    <m/>
    <m/>
    <x v="0"/>
    <x v="0"/>
    <x v="0"/>
    <x v="1"/>
    <x v="0"/>
    <x v="0"/>
    <x v="0"/>
    <x v="0"/>
    <x v="0"/>
    <x v="0"/>
    <s v="Ninguna"/>
    <m/>
    <m/>
    <m/>
    <m/>
    <m/>
    <m/>
    <x v="3"/>
    <m/>
    <m/>
    <x v="3"/>
    <s v="Nuevas contrataciones"/>
    <m/>
    <m/>
    <x v="0"/>
    <x v="0"/>
    <x v="1"/>
    <x v="1"/>
    <x v="1"/>
    <x v="0"/>
    <m/>
    <m/>
    <x v="2"/>
    <s v="Probable"/>
    <s v="Poco probable"/>
    <s v="Poco probable"/>
    <s v="Probable"/>
    <s v="Probable"/>
    <x v="0"/>
    <s v="vendedor mostrador(atencion al cliente)"/>
    <n v="5223"/>
    <n v="1"/>
    <n v="1"/>
    <n v="1"/>
    <n v="0"/>
    <n v="0"/>
    <m/>
    <m/>
    <m/>
    <m/>
    <m/>
    <m/>
    <m/>
    <m/>
    <m/>
    <m/>
    <m/>
    <m/>
    <m/>
    <m/>
    <m/>
    <m/>
    <m/>
    <m/>
    <m/>
    <m/>
    <m/>
    <m/>
    <m/>
    <m/>
    <m/>
    <m/>
    <m/>
    <m/>
    <x v="0"/>
    <m/>
    <m/>
    <m/>
    <m/>
    <m/>
    <m/>
    <m/>
    <m/>
    <m/>
    <x v="0"/>
    <x v="0"/>
    <x v="0"/>
    <x v="0"/>
    <x v="1"/>
    <x v="1"/>
    <x v="0"/>
    <x v="0"/>
    <m/>
    <x v="0"/>
    <s v="ESPECIALIZACION EN RELACIONAMIENTO  CON EL CIENTE Y HABILIDADES DE RESOLVER EL PROBLEMA AL CLIENTE"/>
    <s v="Técnicas de recepción y atención al cliente"/>
    <s v="VENDEDOR MOSTRADOR(ATENCION AL CLIENTE)"/>
    <n v="5223"/>
    <m/>
    <m/>
    <m/>
    <m/>
    <m/>
    <m/>
    <m/>
    <m/>
    <m/>
    <m/>
    <m/>
    <m/>
    <m/>
    <m/>
    <m/>
    <m/>
    <m/>
    <m/>
    <m/>
    <m/>
    <s v="No"/>
    <m/>
    <m/>
    <m/>
    <m/>
    <m/>
    <x v="1"/>
    <s v="Muy importante"/>
    <s v="Muy importante"/>
    <s v="Importante"/>
    <s v="Importante"/>
    <s v="Importante"/>
    <s v="Importante"/>
    <s v="Importante"/>
    <s v="Ninguna"/>
    <m/>
    <x v="2"/>
    <x v="2"/>
    <x v="0"/>
    <x v="0"/>
    <x v="0"/>
    <x v="0"/>
    <x v="0"/>
    <x v="0"/>
    <x v="0"/>
    <x v="0"/>
    <x v="0"/>
    <x v="0"/>
    <m/>
    <s v="Administrador/Contador"/>
    <m/>
    <n v="16"/>
    <n v="12"/>
    <s v="Completo"/>
    <m/>
    <m/>
    <m/>
    <m/>
    <m/>
    <m/>
    <s v="SU ACTIVIDAD SECUNDARIA ES LA HERRERIA ACTUALMENTE SOLO EL PROPIETARIO ESTA EN ESA SECCION, SU ACTIVIDAD PRINCIPAL ES LA VENTA DE ARTICULOS DE FERRETERIA POR ESO REQUIEREN MAS CAPACIATCIONES RELACIONADA AL TRATO CON EL CLIENTE DE PARTE DEL VENDEDOR DE MOSTRADOR."/>
    <s v="5 a 10 personas ocupadas"/>
    <s v="5 a 10 personas ocupadas"/>
    <x v="2"/>
    <s v="Comercio"/>
    <x v="0"/>
    <x v="0"/>
    <x v="0"/>
    <x v="0"/>
    <x v="1"/>
    <x v="0"/>
    <x v="1"/>
    <x v="0"/>
    <x v="0"/>
    <x v="0"/>
    <x v="1"/>
    <x v="0"/>
    <x v="0"/>
    <x v="1"/>
    <x v="0"/>
    <x v="0"/>
    <x v="0"/>
    <x v="0"/>
    <x v="0"/>
    <x v="1"/>
    <x v="0"/>
    <x v="1"/>
    <x v="1"/>
    <x v="0"/>
    <x v="0"/>
    <x v="0"/>
    <x v="0"/>
    <s v="ATENCIÓN AL CLIENTE, RECEPCIÓN"/>
    <m/>
    <m/>
    <m/>
    <m/>
    <m/>
    <s v="ADMINISTRACIÓN Y GESTIÓN"/>
    <m/>
    <m/>
    <m/>
    <m/>
    <m/>
    <n v="8.2844036697247692"/>
    <x v="1"/>
    <x v="2"/>
    <x v="0"/>
    <x v="0"/>
    <x v="0"/>
    <s v="Total"/>
  </r>
  <r>
    <n v="220907"/>
    <x v="0"/>
    <x v="1"/>
    <s v="San Lorenzo"/>
    <n v="25110"/>
    <s v="FABRICACION  DE PUERTAS, VENTANAS, MARCOS DE ALUMINIO"/>
    <s v="Industria"/>
    <s v="Manufactura"/>
    <s v="Pequeñas (11 a 30 personas ocupadas)"/>
    <n v="26062024"/>
    <n v="26"/>
    <s v="Junio"/>
    <s v="Año Resultado Final"/>
    <n v="11"/>
    <n v="40"/>
    <n v="25072024"/>
    <n v="25"/>
    <s v="Julio"/>
    <s v="Año Resultado Final"/>
    <n v="1991"/>
    <n v="32"/>
    <x v="1"/>
    <s v="FABRICACION DE PUERTAS Y VENTANAS DE BLINDEX"/>
    <s v="Fabricación de otros productos de vidrio n.c.p."/>
    <s v="Único"/>
    <x v="0"/>
    <m/>
    <m/>
    <n v="7"/>
    <n v="7"/>
    <n v="4"/>
    <n v="3"/>
    <n v="19.17460317460316"/>
    <n v="14.380952380952369"/>
    <n v="0"/>
    <n v="0"/>
    <n v="14.380952380952369"/>
    <n v="0"/>
    <n v="4.7936507936507899"/>
    <n v="0"/>
    <n v="0"/>
    <n v="0"/>
    <n v="9.5873015873015799"/>
    <n v="0"/>
    <n v="4.7936507936507899"/>
    <n v="0"/>
    <n v="33.555555555555529"/>
    <n v="7"/>
    <n v="0"/>
    <n v="0"/>
    <n v="3"/>
    <n v="0"/>
    <n v="1"/>
    <n v="0"/>
    <n v="0"/>
    <n v="0"/>
    <n v="2"/>
    <n v="0"/>
    <n v="1"/>
    <n v="0"/>
    <n v="7"/>
    <x v="0"/>
    <m/>
    <m/>
    <x v="1"/>
    <m/>
    <m/>
    <x v="0"/>
    <m/>
    <m/>
    <x v="0"/>
    <m/>
    <m/>
    <x v="0"/>
    <m/>
    <m/>
    <x v="0"/>
    <m/>
    <m/>
    <m/>
    <m/>
    <m/>
    <m/>
    <m/>
    <m/>
    <m/>
    <m/>
    <m/>
    <m/>
    <m/>
    <m/>
    <m/>
    <m/>
    <m/>
    <m/>
    <m/>
    <m/>
    <m/>
    <m/>
    <m/>
    <m/>
    <m/>
    <m/>
    <m/>
    <m/>
    <m/>
    <m/>
    <m/>
    <m/>
    <m/>
    <m/>
    <m/>
    <m/>
    <m/>
    <m/>
    <m/>
    <m/>
    <m/>
    <m/>
    <m/>
    <m/>
    <m/>
    <m/>
    <m/>
    <m/>
    <m/>
    <m/>
    <x v="1"/>
    <x v="1"/>
    <x v="0"/>
    <x v="0"/>
    <x v="0"/>
    <x v="0"/>
    <x v="0"/>
    <x v="1"/>
    <x v="1"/>
    <x v="0"/>
    <x v="0"/>
    <x v="0"/>
    <x v="0"/>
    <m/>
    <m/>
    <m/>
    <s v="Redes sociales de la empresa (Facebook, Twitter, Instagram, etc)"/>
    <m/>
    <m/>
    <m/>
    <m/>
    <m/>
    <m/>
    <m/>
    <m/>
    <m/>
    <m/>
    <x v="0"/>
    <x v="0"/>
    <x v="0"/>
    <x v="0"/>
    <x v="0"/>
    <x v="0"/>
    <x v="0"/>
    <x v="1"/>
    <x v="0"/>
    <x v="2"/>
    <s v="Ninguna"/>
    <m/>
    <m/>
    <m/>
    <m/>
    <s v="Nuevas contrataciones"/>
    <m/>
    <x v="0"/>
    <m/>
    <s v="Transformación de competencia"/>
    <x v="0"/>
    <m/>
    <m/>
    <m/>
    <x v="1"/>
    <x v="0"/>
    <x v="1"/>
    <x v="0"/>
    <x v="0"/>
    <x v="1"/>
    <m/>
    <m/>
    <x v="2"/>
    <s v="Probable"/>
    <s v="Probable"/>
    <s v="Probable"/>
    <s v="Probable"/>
    <s v="Muy probable"/>
    <x v="0"/>
    <s v="tecnico especializado en carpinteria de aluminio"/>
    <n v="7223"/>
    <n v="10"/>
    <n v="0"/>
    <n v="0"/>
    <n v="0"/>
    <n v="0"/>
    <s v="tecnico informatico"/>
    <n v="3511"/>
    <n v="1"/>
    <n v="0"/>
    <n v="0"/>
    <n v="0"/>
    <n v="0"/>
    <m/>
    <m/>
    <m/>
    <m/>
    <m/>
    <m/>
    <m/>
    <m/>
    <m/>
    <m/>
    <m/>
    <m/>
    <m/>
    <m/>
    <m/>
    <m/>
    <m/>
    <m/>
    <m/>
    <m/>
    <m/>
    <x v="0"/>
    <m/>
    <m/>
    <m/>
    <m/>
    <m/>
    <m/>
    <m/>
    <m/>
    <m/>
    <x v="0"/>
    <x v="0"/>
    <x v="0"/>
    <x v="0"/>
    <x v="0"/>
    <x v="1"/>
    <x v="0"/>
    <x v="0"/>
    <m/>
    <x v="0"/>
    <s v="TÉCNICOS  INDUSTRIALES PARA ALUMINIO"/>
    <s v="Operación y mantenimiento de maquinarias industriales"/>
    <s v="OFICIALES ARMADORES DE ALUMINIOS"/>
    <n v="7223"/>
    <m/>
    <m/>
    <m/>
    <m/>
    <m/>
    <m/>
    <m/>
    <m/>
    <m/>
    <m/>
    <m/>
    <m/>
    <m/>
    <m/>
    <m/>
    <m/>
    <m/>
    <m/>
    <m/>
    <m/>
    <s v="No"/>
    <m/>
    <m/>
    <m/>
    <m/>
    <m/>
    <x v="0"/>
    <s v="Importante"/>
    <s v="Importante"/>
    <s v="Importante"/>
    <s v="Importante"/>
    <s v="Importante"/>
    <s v="Importante"/>
    <s v="Importante"/>
    <s v="Ninguna"/>
    <m/>
    <x v="0"/>
    <x v="1"/>
    <x v="0"/>
    <x v="0"/>
    <x v="0"/>
    <x v="0"/>
    <x v="0"/>
    <x v="0"/>
    <x v="0"/>
    <x v="0"/>
    <x v="0"/>
    <x v="0"/>
    <m/>
    <s v="Dueño o propietario"/>
    <m/>
    <n v="8"/>
    <n v="34"/>
    <s v="Completo"/>
    <m/>
    <m/>
    <m/>
    <m/>
    <m/>
    <m/>
    <s v="VOLVER LUNES A LAS 8 COMPLETO"/>
    <s v="5 a 10 personas ocupadas"/>
    <s v="5 a 10 personas ocupadas"/>
    <x v="1"/>
    <s v="Manufactura"/>
    <x v="0"/>
    <x v="0"/>
    <x v="0"/>
    <x v="0"/>
    <x v="0"/>
    <x v="0"/>
    <x v="0"/>
    <x v="0"/>
    <x v="0"/>
    <x v="0"/>
    <x v="1"/>
    <x v="1"/>
    <x v="0"/>
    <x v="0"/>
    <x v="0"/>
    <x v="1"/>
    <x v="0"/>
    <x v="0"/>
    <x v="0"/>
    <x v="1"/>
    <x v="0"/>
    <x v="1"/>
    <x v="0"/>
    <x v="0"/>
    <x v="1"/>
    <x v="0"/>
    <x v="0"/>
    <s v="MECANICA Y METALES"/>
    <m/>
    <m/>
    <m/>
    <m/>
    <m/>
    <s v="MECANICA Y METALES"/>
    <m/>
    <m/>
    <m/>
    <m/>
    <m/>
    <n v="4.7936507936507899"/>
    <x v="0"/>
    <x v="0"/>
    <x v="0"/>
    <x v="0"/>
    <x v="0"/>
    <s v="Total"/>
  </r>
  <r>
    <n v="221124"/>
    <x v="0"/>
    <x v="1"/>
    <s v="San Lorenzo"/>
    <n v="66100"/>
    <s v="ACTIVIDADES DE CASA DE CAMBIOS"/>
    <s v="Servicio"/>
    <s v="Intermediación financiera"/>
    <s v="Micro (5 a 10 personas ocupadas)"/>
    <n v="17072024"/>
    <n v="17"/>
    <s v="Julio"/>
    <s v="Año Resultado Final"/>
    <n v="14"/>
    <n v="33"/>
    <n v="17072024"/>
    <n v="17"/>
    <s v="Julio"/>
    <s v="Año Resultado Final"/>
    <n v="2001"/>
    <n v="22"/>
    <x v="2"/>
    <s v="ACTIVIDADES DE CASA DE CAMBIO"/>
    <s v="Actividades Auxiliares de la intermediación financiera, excepto la financiación de planes de seguros y de pensiones"/>
    <s v="Único"/>
    <x v="0"/>
    <m/>
    <m/>
    <n v="5"/>
    <n v="5"/>
    <n v="4"/>
    <n v="1"/>
    <n v="13.57837837837836"/>
    <n v="3.3945945945945901"/>
    <n v="0"/>
    <n v="0"/>
    <n v="0"/>
    <n v="0"/>
    <n v="16.972972972972951"/>
    <n v="0"/>
    <n v="0"/>
    <n v="0"/>
    <n v="0"/>
    <n v="0"/>
    <n v="0"/>
    <n v="0"/>
    <n v="16.972972972972951"/>
    <n v="5"/>
    <n v="0"/>
    <n v="0"/>
    <n v="0"/>
    <n v="0"/>
    <n v="5"/>
    <n v="0"/>
    <n v="0"/>
    <n v="0"/>
    <n v="0"/>
    <n v="0"/>
    <n v="0"/>
    <n v="0"/>
    <n v="5"/>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s v="Contactos personales del empleador"/>
    <m/>
    <m/>
    <m/>
    <x v="0"/>
    <x v="0"/>
    <x v="0"/>
    <x v="1"/>
    <x v="1"/>
    <x v="0"/>
    <x v="0"/>
    <x v="0"/>
    <x v="1"/>
    <x v="0"/>
    <s v="Ninguna"/>
    <m/>
    <m/>
    <m/>
    <m/>
    <m/>
    <s v="Ambos"/>
    <x v="2"/>
    <m/>
    <m/>
    <x v="1"/>
    <s v="Ambos"/>
    <m/>
    <m/>
    <x v="0"/>
    <x v="0"/>
    <x v="0"/>
    <x v="1"/>
    <x v="1"/>
    <x v="0"/>
    <m/>
    <m/>
    <x v="2"/>
    <s v="Probable"/>
    <s v="Poco probable"/>
    <s v="Poco probable"/>
    <s v="Probable"/>
    <s v="Probable"/>
    <x v="0"/>
    <s v="Atencion al cliente"/>
    <n v="4211"/>
    <n v="1"/>
    <n v="0"/>
    <n v="1"/>
    <n v="0"/>
    <n v="1"/>
    <s v="Administrador"/>
    <n v="2421"/>
    <n v="1"/>
    <n v="0"/>
    <n v="0"/>
    <n v="0"/>
    <n v="0"/>
    <s v="Auxiliar administrativo"/>
    <n v="4312"/>
    <n v="1"/>
    <n v="1"/>
    <n v="0"/>
    <n v="0"/>
    <n v="0"/>
    <m/>
    <m/>
    <m/>
    <m/>
    <m/>
    <m/>
    <m/>
    <m/>
    <m/>
    <m/>
    <m/>
    <m/>
    <m/>
    <m/>
    <x v="0"/>
    <m/>
    <m/>
    <m/>
    <m/>
    <m/>
    <m/>
    <m/>
    <m/>
    <m/>
    <x v="0"/>
    <x v="0"/>
    <x v="0"/>
    <x v="0"/>
    <x v="1"/>
    <x v="1"/>
    <x v="0"/>
    <x v="0"/>
    <m/>
    <x v="0"/>
    <s v="ESPECIALIZACION, MANEJO Y HABILIDADES DE SISTEMAS INFORMATICOS"/>
    <s v="Redes y sistemas informáticos"/>
    <s v="ATENCION AL CLIENTE"/>
    <n v="4211"/>
    <m/>
    <m/>
    <m/>
    <m/>
    <m/>
    <m/>
    <m/>
    <m/>
    <m/>
    <m/>
    <m/>
    <m/>
    <m/>
    <m/>
    <m/>
    <m/>
    <m/>
    <m/>
    <m/>
    <m/>
    <s v="No"/>
    <m/>
    <m/>
    <m/>
    <m/>
    <m/>
    <x v="1"/>
    <s v="Importante"/>
    <s v="Importante"/>
    <s v="Importante"/>
    <s v="Importante"/>
    <s v="Importante"/>
    <s v="Importante"/>
    <s v="Importante"/>
    <s v="Ninguna"/>
    <m/>
    <x v="2"/>
    <x v="2"/>
    <x v="0"/>
    <x v="0"/>
    <x v="0"/>
    <x v="0"/>
    <x v="0"/>
    <x v="0"/>
    <x v="0"/>
    <x v="0"/>
    <x v="0"/>
    <x v="0"/>
    <m/>
    <s v="Dueño o propietario"/>
    <m/>
    <n v="16"/>
    <n v="26"/>
    <s v="Completo"/>
    <m/>
    <m/>
    <m/>
    <m/>
    <m/>
    <m/>
    <m/>
    <s v="5 a 10 personas ocupadas"/>
    <s v="5 a 10 personas ocupadas"/>
    <x v="0"/>
    <s v="Intermediación financiera"/>
    <x v="0"/>
    <x v="0"/>
    <x v="0"/>
    <x v="0"/>
    <x v="0"/>
    <x v="0"/>
    <x v="0"/>
    <x v="0"/>
    <x v="0"/>
    <x v="0"/>
    <x v="0"/>
    <x v="0"/>
    <x v="1"/>
    <x v="0"/>
    <x v="0"/>
    <x v="0"/>
    <x v="0"/>
    <x v="0"/>
    <x v="0"/>
    <x v="1"/>
    <x v="0"/>
    <x v="0"/>
    <x v="0"/>
    <x v="0"/>
    <x v="0"/>
    <x v="0"/>
    <x v="0"/>
    <s v="USO DE SISTEMAS Y SOFTWARE ESPECIALIZADOS"/>
    <m/>
    <m/>
    <m/>
    <m/>
    <m/>
    <s v="TIC"/>
    <m/>
    <m/>
    <m/>
    <m/>
    <m/>
    <n v="3.3945945945945901"/>
    <x v="0"/>
    <x v="0"/>
    <x v="0"/>
    <x v="0"/>
    <x v="0"/>
    <s v="Total"/>
  </r>
  <r>
    <n v="221156"/>
    <x v="0"/>
    <x v="1"/>
    <s v="San Lorenzo"/>
    <n v="18110"/>
    <s v="ACTIVIDADES DE IMPRESION SOBRE PAPEL"/>
    <s v="Industria"/>
    <s v="Manufactura"/>
    <s v="Micro (5 a 10 personas ocupadas)"/>
    <n v="14062024"/>
    <n v="14"/>
    <s v="Junio"/>
    <s v="Año Resultado Final"/>
    <n v="14"/>
    <n v="14"/>
    <n v="17062024"/>
    <n v="17"/>
    <s v="Junio"/>
    <s v="Año Resultado Final"/>
    <n v="2008"/>
    <n v="15"/>
    <x v="0"/>
    <s v="IMPRESION EN PAPEL  DERIVADOS COMO CARTULINAS ADHESIVOS FACTURAS"/>
    <s v="Actividades de impresión"/>
    <s v="Único"/>
    <x v="0"/>
    <m/>
    <m/>
    <n v="6"/>
    <n v="6"/>
    <n v="3"/>
    <n v="3"/>
    <n v="14.380952380952369"/>
    <n v="14.380952380952369"/>
    <n v="0"/>
    <n v="0"/>
    <n v="0"/>
    <n v="0"/>
    <n v="4.7936507936507899"/>
    <n v="0"/>
    <n v="14.380952380952369"/>
    <n v="0"/>
    <n v="4.7936507936507899"/>
    <n v="4.7936507936507899"/>
    <n v="0"/>
    <n v="0"/>
    <n v="28.761904761904738"/>
    <n v="6"/>
    <n v="0"/>
    <n v="0"/>
    <n v="0"/>
    <n v="0"/>
    <n v="1"/>
    <n v="0"/>
    <n v="3"/>
    <n v="0"/>
    <n v="1"/>
    <n v="1"/>
    <n v="0"/>
    <n v="0"/>
    <n v="6"/>
    <x v="0"/>
    <m/>
    <m/>
    <x v="1"/>
    <m/>
    <m/>
    <x v="0"/>
    <m/>
    <m/>
    <x v="1"/>
    <s v="Ley para incorporación de personas con discapacidad (Ley 4962/13)"/>
    <m/>
    <x v="0"/>
    <m/>
    <m/>
    <x v="0"/>
    <m/>
    <m/>
    <m/>
    <m/>
    <m/>
    <m/>
    <m/>
    <m/>
    <m/>
    <m/>
    <m/>
    <m/>
    <m/>
    <m/>
    <m/>
    <m/>
    <m/>
    <m/>
    <m/>
    <m/>
    <m/>
    <m/>
    <m/>
    <m/>
    <m/>
    <m/>
    <m/>
    <m/>
    <m/>
    <m/>
    <m/>
    <m/>
    <m/>
    <m/>
    <m/>
    <m/>
    <m/>
    <m/>
    <m/>
    <m/>
    <m/>
    <m/>
    <m/>
    <m/>
    <m/>
    <m/>
    <m/>
    <m/>
    <m/>
    <m/>
    <x v="0"/>
    <x v="0"/>
    <x v="0"/>
    <x v="0"/>
    <x v="0"/>
    <x v="0"/>
    <x v="0"/>
    <x v="0"/>
    <x v="0"/>
    <x v="0"/>
    <x v="0"/>
    <x v="1"/>
    <x v="0"/>
    <m/>
    <s v="Anuncio en un medio de prensa impreso"/>
    <s v="Plataforma web privada gratuita (Bolsas de trabajo) (excluyendo redes sociales)"/>
    <s v="Redes sociales de la empresa (Facebook, Twitter, Instagram, etc)"/>
    <m/>
    <m/>
    <m/>
    <m/>
    <m/>
    <m/>
    <m/>
    <m/>
    <m/>
    <m/>
    <x v="0"/>
    <x v="0"/>
    <x v="0"/>
    <x v="1"/>
    <x v="0"/>
    <x v="0"/>
    <x v="0"/>
    <x v="2"/>
    <x v="0"/>
    <x v="1"/>
    <s v="Ninguna"/>
    <m/>
    <m/>
    <m/>
    <m/>
    <m/>
    <m/>
    <x v="0"/>
    <m/>
    <m/>
    <x v="0"/>
    <m/>
    <m/>
    <m/>
    <x v="1"/>
    <x v="0"/>
    <x v="1"/>
    <x v="1"/>
    <x v="0"/>
    <x v="0"/>
    <m/>
    <m/>
    <x v="0"/>
    <s v="Poco probable"/>
    <s v="Poco probable"/>
    <s v="Poco probable"/>
    <s v="Poco probable"/>
    <s v="Muy probable"/>
    <x v="2"/>
    <m/>
    <m/>
    <m/>
    <m/>
    <m/>
    <m/>
    <m/>
    <m/>
    <m/>
    <m/>
    <m/>
    <m/>
    <m/>
    <m/>
    <m/>
    <m/>
    <m/>
    <m/>
    <m/>
    <m/>
    <m/>
    <m/>
    <m/>
    <m/>
    <m/>
    <m/>
    <m/>
    <m/>
    <m/>
    <m/>
    <m/>
    <m/>
    <m/>
    <m/>
    <m/>
    <x v="0"/>
    <m/>
    <m/>
    <m/>
    <m/>
    <m/>
    <m/>
    <m/>
    <m/>
    <m/>
    <x v="1"/>
    <x v="0"/>
    <x v="1"/>
    <x v="1"/>
    <x v="1"/>
    <x v="1"/>
    <x v="0"/>
    <x v="0"/>
    <m/>
    <x v="0"/>
    <s v="IMPRESION FLEXOGRAFICA AVANZADA"/>
    <s v="Serigrafía"/>
    <s v="DISEÑADORES"/>
    <n v="2166"/>
    <m/>
    <m/>
    <m/>
    <m/>
    <m/>
    <m/>
    <m/>
    <m/>
    <m/>
    <m/>
    <m/>
    <m/>
    <m/>
    <m/>
    <m/>
    <m/>
    <m/>
    <m/>
    <m/>
    <m/>
    <s v="No"/>
    <m/>
    <m/>
    <m/>
    <m/>
    <m/>
    <x v="0"/>
    <s v="Muy importante"/>
    <s v="Muy importante"/>
    <s v="Muy importante"/>
    <s v="Importante"/>
    <s v="Importante"/>
    <s v="Muy importante"/>
    <s v="Muy importante"/>
    <s v="Ninguna"/>
    <m/>
    <x v="2"/>
    <x v="2"/>
    <x v="0"/>
    <x v="0"/>
    <x v="0"/>
    <x v="0"/>
    <x v="0"/>
    <x v="0"/>
    <x v="0"/>
    <x v="0"/>
    <x v="0"/>
    <x v="0"/>
    <m/>
    <s v="Dueño o propietario"/>
    <m/>
    <n v="19"/>
    <n v="2"/>
    <s v="Completo"/>
    <m/>
    <m/>
    <m/>
    <m/>
    <m/>
    <m/>
    <m/>
    <s v="5 a 10 personas ocupadas"/>
    <s v="5 a 10 personas ocupadas"/>
    <x v="1"/>
    <s v="Manufactura"/>
    <x v="0"/>
    <x v="0"/>
    <x v="0"/>
    <x v="0"/>
    <x v="0"/>
    <x v="0"/>
    <x v="0"/>
    <x v="0"/>
    <x v="0"/>
    <x v="0"/>
    <x v="1"/>
    <x v="0"/>
    <x v="0"/>
    <x v="0"/>
    <x v="0"/>
    <x v="0"/>
    <x v="0"/>
    <x v="0"/>
    <x v="0"/>
    <x v="0"/>
    <x v="0"/>
    <x v="1"/>
    <x v="0"/>
    <x v="0"/>
    <x v="0"/>
    <x v="0"/>
    <x v="0"/>
    <s v="INDUSTRIAS GRÁFICAS"/>
    <m/>
    <m/>
    <m/>
    <m/>
    <m/>
    <s v="INDUSTRIAS GRÁFICAS"/>
    <m/>
    <m/>
    <m/>
    <m/>
    <m/>
    <n v="4.7936507936507899"/>
    <x v="0"/>
    <x v="0"/>
    <x v="0"/>
    <x v="0"/>
    <x v="0"/>
    <s v="Total"/>
  </r>
  <r>
    <n v="221161"/>
    <x v="0"/>
    <x v="1"/>
    <s v="San Lorenzo"/>
    <n v="64912"/>
    <s v="ACTIVIDADES DE CASAS DE EMPEÑO.-"/>
    <s v="Servicio"/>
    <s v="Intermediación financiera"/>
    <s v="Pequeñas (11 a 30 personas ocupadas)"/>
    <n v="22072024"/>
    <n v="22"/>
    <s v="Julio"/>
    <s v="Año Resultado Final"/>
    <n v="10"/>
    <n v="1"/>
    <n v="23072024"/>
    <n v="23"/>
    <s v="Julio"/>
    <s v="Año Resultado Final"/>
    <n v="2003"/>
    <n v="20"/>
    <x v="2"/>
    <s v="SERVICIO DE PRESTAMO PRENDARIOW(CASA DE EMPEÑO)"/>
    <s v="Actividad de las casas de empeño"/>
    <s v="Casa Matriz"/>
    <x v="1"/>
    <n v="3"/>
    <n v="3"/>
    <n v="5"/>
    <n v="5"/>
    <n v="4"/>
    <n v="1"/>
    <n v="13.57837837837836"/>
    <n v="3.3945945945945901"/>
    <n v="0"/>
    <n v="0"/>
    <n v="0"/>
    <n v="0"/>
    <n v="10.18378378378377"/>
    <n v="0"/>
    <n v="0"/>
    <n v="0"/>
    <n v="3.3945945945945901"/>
    <n v="0"/>
    <n v="0"/>
    <n v="3.3945945945945901"/>
    <n v="16.972972972972951"/>
    <n v="5"/>
    <n v="0"/>
    <n v="0"/>
    <n v="0"/>
    <n v="0"/>
    <n v="3"/>
    <n v="0"/>
    <n v="0"/>
    <n v="0"/>
    <n v="1"/>
    <n v="0"/>
    <n v="0"/>
    <n v="1"/>
    <n v="5"/>
    <x v="0"/>
    <m/>
    <m/>
    <x v="1"/>
    <m/>
    <m/>
    <x v="0"/>
    <m/>
    <m/>
    <x v="0"/>
    <m/>
    <m/>
    <x v="0"/>
    <m/>
    <m/>
    <x v="0"/>
    <m/>
    <m/>
    <m/>
    <m/>
    <m/>
    <m/>
    <m/>
    <m/>
    <m/>
    <m/>
    <m/>
    <m/>
    <m/>
    <m/>
    <m/>
    <m/>
    <m/>
    <m/>
    <m/>
    <m/>
    <m/>
    <m/>
    <m/>
    <m/>
    <m/>
    <m/>
    <m/>
    <m/>
    <m/>
    <m/>
    <m/>
    <m/>
    <m/>
    <m/>
    <m/>
    <m/>
    <m/>
    <m/>
    <m/>
    <m/>
    <m/>
    <m/>
    <m/>
    <m/>
    <m/>
    <m/>
    <m/>
    <m/>
    <m/>
    <m/>
    <x v="0"/>
    <x v="0"/>
    <x v="0"/>
    <x v="1"/>
    <x v="0"/>
    <x v="1"/>
    <x v="0"/>
    <x v="1"/>
    <x v="0"/>
    <x v="0"/>
    <x v="1"/>
    <x v="1"/>
    <x v="0"/>
    <m/>
    <m/>
    <m/>
    <s v="Redes sociales de la empresa (Facebook, Twitter, Instagram, etc)"/>
    <m/>
    <m/>
    <s v="Recomendaciones de trabajadores de la empresa u otros actores"/>
    <m/>
    <m/>
    <m/>
    <s v="Contactos personales del empleador"/>
    <m/>
    <m/>
    <m/>
    <x v="0"/>
    <x v="0"/>
    <x v="0"/>
    <x v="0"/>
    <x v="0"/>
    <x v="2"/>
    <x v="1"/>
    <x v="0"/>
    <x v="1"/>
    <x v="1"/>
    <s v="Ninguna"/>
    <m/>
    <m/>
    <m/>
    <m/>
    <s v="Transformación de competencia"/>
    <m/>
    <x v="1"/>
    <m/>
    <m/>
    <x v="1"/>
    <m/>
    <m/>
    <m/>
    <x v="1"/>
    <x v="0"/>
    <x v="1"/>
    <x v="1"/>
    <x v="1"/>
    <x v="1"/>
    <m/>
    <m/>
    <x v="2"/>
    <s v="Poco probable"/>
    <s v="Probable"/>
    <s v="Poco probable"/>
    <s v="Poco probable"/>
    <s v="Probable"/>
    <x v="2"/>
    <m/>
    <m/>
    <m/>
    <m/>
    <m/>
    <m/>
    <m/>
    <m/>
    <m/>
    <m/>
    <m/>
    <m/>
    <m/>
    <m/>
    <m/>
    <m/>
    <m/>
    <m/>
    <m/>
    <m/>
    <m/>
    <m/>
    <m/>
    <m/>
    <m/>
    <m/>
    <m/>
    <m/>
    <m/>
    <m/>
    <m/>
    <m/>
    <m/>
    <m/>
    <m/>
    <x v="0"/>
    <m/>
    <m/>
    <m/>
    <m/>
    <m/>
    <m/>
    <m/>
    <m/>
    <m/>
    <x v="0"/>
    <x v="0"/>
    <x v="1"/>
    <x v="1"/>
    <x v="0"/>
    <x v="0"/>
    <x v="0"/>
    <x v="0"/>
    <m/>
    <x v="0"/>
    <s v="CAPACITACION DE ATENCION AL CLIENTE"/>
    <s v="Técnicas de recepción y atención al cliente"/>
    <s v="ENCARGADO DEL LOCAL"/>
    <n v="1346"/>
    <m/>
    <m/>
    <m/>
    <m/>
    <m/>
    <m/>
    <m/>
    <m/>
    <m/>
    <m/>
    <m/>
    <m/>
    <m/>
    <m/>
    <m/>
    <m/>
    <m/>
    <m/>
    <m/>
    <m/>
    <s v="No"/>
    <m/>
    <m/>
    <m/>
    <m/>
    <m/>
    <x v="0"/>
    <s v="Importante"/>
    <s v="Importante"/>
    <s v="Importante"/>
    <s v="Importante"/>
    <s v="Importante"/>
    <s v="Importante"/>
    <s v="Importante"/>
    <s v="Ninguna"/>
    <m/>
    <x v="2"/>
    <x v="2"/>
    <x v="0"/>
    <x v="0"/>
    <x v="2"/>
    <x v="0"/>
    <x v="1"/>
    <x v="1"/>
    <x v="0"/>
    <x v="1"/>
    <x v="0"/>
    <x v="0"/>
    <m/>
    <s v="Administrador/Contador"/>
    <m/>
    <n v="10"/>
    <n v="29"/>
    <s v="Completo"/>
    <m/>
    <m/>
    <m/>
    <m/>
    <m/>
    <m/>
    <s v="NINGUNA"/>
    <s v="5 a 10 personas ocupadas"/>
    <s v="5 a 10 personas ocupadas"/>
    <x v="0"/>
    <s v="Intermediación financiera"/>
    <x v="0"/>
    <x v="0"/>
    <x v="0"/>
    <x v="0"/>
    <x v="0"/>
    <x v="0"/>
    <x v="0"/>
    <x v="0"/>
    <x v="0"/>
    <x v="0"/>
    <x v="1"/>
    <x v="0"/>
    <x v="0"/>
    <x v="0"/>
    <x v="0"/>
    <x v="0"/>
    <x v="0"/>
    <x v="0"/>
    <x v="1"/>
    <x v="1"/>
    <x v="0"/>
    <x v="1"/>
    <x v="0"/>
    <x v="0"/>
    <x v="0"/>
    <x v="0"/>
    <x v="0"/>
    <s v="ATENCIÓN AL CLIENTE, RECEPCIÓN"/>
    <m/>
    <m/>
    <m/>
    <m/>
    <m/>
    <s v="ADMINISTRACIÓN Y GESTIÓN"/>
    <m/>
    <m/>
    <m/>
    <m/>
    <m/>
    <n v="3.3945945945945901"/>
    <x v="0"/>
    <x v="0"/>
    <x v="0"/>
    <x v="0"/>
    <x v="0"/>
    <s v="Total"/>
  </r>
  <r>
    <n v="221175"/>
    <x v="0"/>
    <x v="1"/>
    <s v="San Lorenzo"/>
    <n v="10502"/>
    <s v="ELABORACION DE HELADOS DE BASE LACTEA"/>
    <s v="Industria"/>
    <s v="Manufactura"/>
    <s v="Pequeñas (11 a 30 personas ocupadas)"/>
    <n v="19062024"/>
    <n v="19"/>
    <s v="Junio"/>
    <s v="Año Resultado Final"/>
    <n v="14"/>
    <n v="58"/>
    <n v="15072024"/>
    <n v="15"/>
    <s v="Julio"/>
    <s v="Año Resultado Final"/>
    <n v="1992"/>
    <n v="31"/>
    <x v="1"/>
    <s v="ELABORACION DE HELADOS INDUSTRIALES"/>
    <s v="Elaboración industrial de helados"/>
    <s v="Único"/>
    <x v="0"/>
    <m/>
    <m/>
    <n v="12"/>
    <n v="12"/>
    <n v="4"/>
    <n v="8"/>
    <n v="15.223300970873799"/>
    <n v="30.446601941747598"/>
    <n v="0"/>
    <n v="0"/>
    <n v="0"/>
    <n v="0"/>
    <n v="26.64077669902915"/>
    <n v="0"/>
    <n v="0"/>
    <n v="0"/>
    <n v="19.029126213592249"/>
    <n v="0"/>
    <n v="0"/>
    <n v="0"/>
    <n v="45.669902912621396"/>
    <n v="12"/>
    <n v="0"/>
    <n v="0"/>
    <n v="0"/>
    <n v="0"/>
    <n v="7"/>
    <n v="0"/>
    <n v="0"/>
    <n v="0"/>
    <n v="5"/>
    <n v="0"/>
    <n v="0"/>
    <n v="0"/>
    <n v="12"/>
    <x v="0"/>
    <m/>
    <m/>
    <x v="1"/>
    <m/>
    <m/>
    <x v="0"/>
    <m/>
    <m/>
    <x v="0"/>
    <m/>
    <m/>
    <x v="0"/>
    <m/>
    <m/>
    <x v="1"/>
    <m/>
    <n v="3343"/>
    <s v="ASISTENTE ADMINISTRATIVO"/>
    <s v="Sí"/>
    <s v="Sí"/>
    <s v="Sí"/>
    <n v="7412"/>
    <s v="ELECTRICISTA INDUSTRIAL"/>
    <s v="No"/>
    <s v="Sí"/>
    <s v="Sí"/>
    <n v="8332"/>
    <s v="CHOFER REPARTIDOR"/>
    <s v="Sí"/>
    <s v="No"/>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s v="Capacitar a los trabajadores actuales para que puedan cumplir funciones que estaban asignadas a esa vacante"/>
    <s v="Reasignar / redefinir los puestos de trabajo existentes"/>
    <s v="Utilizar tecnología o maquinaria para sustituir el trabajo de la vacante"/>
    <s v="Externalizar el trabajo por fuera de la empresa (outsourcing)"/>
    <s v="Incorporar trabajadores temporales a través de agencias"/>
    <m/>
    <s v="Aumentar los esfuerzos en el reclutamiento (más divulgación de la vacante, más bolsas de empleo)"/>
    <m/>
    <m/>
    <m/>
    <x v="0"/>
    <x v="0"/>
    <x v="0"/>
    <x v="0"/>
    <x v="0"/>
    <x v="0"/>
    <x v="0"/>
    <x v="1"/>
    <x v="0"/>
    <x v="1"/>
    <x v="1"/>
    <x v="1"/>
    <x v="0"/>
    <m/>
    <m/>
    <s v="Plataforma web privada gratuita (Bolsas de trabajo) (excluyendo redes sociales)"/>
    <s v="Redes sociales de la empresa (Facebook, Twitter, Instagram, etc)"/>
    <m/>
    <m/>
    <s v="Recomendaciones de trabajadores de la empresa u otros actores"/>
    <s v="Contratación de empresas de reclutamiento"/>
    <m/>
    <m/>
    <m/>
    <m/>
    <m/>
    <m/>
    <x v="0"/>
    <x v="0"/>
    <x v="0"/>
    <x v="1"/>
    <x v="0"/>
    <x v="1"/>
    <x v="0"/>
    <x v="1"/>
    <x v="1"/>
    <x v="0"/>
    <s v="Ninguna"/>
    <m/>
    <m/>
    <m/>
    <m/>
    <m/>
    <m/>
    <x v="1"/>
    <m/>
    <s v="Ambos"/>
    <x v="1"/>
    <s v="Ambos"/>
    <m/>
    <m/>
    <x v="0"/>
    <x v="0"/>
    <x v="0"/>
    <x v="0"/>
    <x v="0"/>
    <x v="0"/>
    <m/>
    <m/>
    <x v="2"/>
    <s v="Probable"/>
    <s v="Poco probable"/>
    <s v="Poco probable"/>
    <s v="Probable"/>
    <s v="Probable"/>
    <x v="1"/>
    <m/>
    <m/>
    <m/>
    <m/>
    <m/>
    <m/>
    <m/>
    <m/>
    <m/>
    <m/>
    <m/>
    <m/>
    <m/>
    <m/>
    <m/>
    <m/>
    <m/>
    <m/>
    <m/>
    <m/>
    <m/>
    <m/>
    <m/>
    <m/>
    <m/>
    <m/>
    <m/>
    <m/>
    <m/>
    <m/>
    <m/>
    <m/>
    <m/>
    <m/>
    <m/>
    <x v="0"/>
    <m/>
    <m/>
    <m/>
    <m/>
    <m/>
    <m/>
    <m/>
    <m/>
    <m/>
    <x v="0"/>
    <x v="0"/>
    <x v="0"/>
    <x v="0"/>
    <x v="0"/>
    <x v="1"/>
    <x v="0"/>
    <x v="0"/>
    <m/>
    <x v="0"/>
    <s v="MANEJO DE MAQUINAS DE PRODUCCION DE HELADOS"/>
    <s v="Operación y mantenimiento de maquinarias de industrias alimentarias"/>
    <s v="OPERARIOS DE PRODUCCIÓN DE HELADOS"/>
    <n v="8160"/>
    <s v="MANEJO DE FACTURACIÓN"/>
    <s v="Facturación electrónica"/>
    <s v="AUXILIAR ADMINISTRATIVO"/>
    <n v="4419"/>
    <m/>
    <m/>
    <m/>
    <m/>
    <m/>
    <m/>
    <m/>
    <m/>
    <m/>
    <m/>
    <m/>
    <m/>
    <m/>
    <m/>
    <m/>
    <m/>
    <s v="Si"/>
    <s v="No"/>
    <m/>
    <m/>
    <m/>
    <m/>
    <x v="0"/>
    <s v="Muy importante"/>
    <s v="Importante"/>
    <s v="Importante"/>
    <s v="Importante"/>
    <s v="Importante"/>
    <s v="Muy importante"/>
    <s v="Muy importante"/>
    <s v="Ninguna"/>
    <m/>
    <x v="2"/>
    <x v="2"/>
    <x v="0"/>
    <x v="0"/>
    <x v="0"/>
    <x v="0"/>
    <x v="0"/>
    <x v="0"/>
    <x v="0"/>
    <x v="0"/>
    <x v="0"/>
    <x v="0"/>
    <m/>
    <s v="Dueño o propietario"/>
    <m/>
    <n v="7"/>
    <n v="56"/>
    <s v="Completo"/>
    <m/>
    <m/>
    <m/>
    <m/>
    <m/>
    <m/>
    <s v="AUGUSTO HUTTEMANN"/>
    <s v="11 a 30 personas ocupadas"/>
    <s v="11 a 30 personas ocupadas"/>
    <x v="1"/>
    <s v="Manufactura"/>
    <x v="0"/>
    <x v="0"/>
    <x v="1"/>
    <x v="0"/>
    <x v="0"/>
    <x v="0"/>
    <x v="1"/>
    <x v="1"/>
    <x v="0"/>
    <x v="0"/>
    <x v="1"/>
    <x v="0"/>
    <x v="0"/>
    <x v="0"/>
    <x v="0"/>
    <x v="0"/>
    <x v="0"/>
    <x v="0"/>
    <x v="0"/>
    <x v="1"/>
    <x v="0"/>
    <x v="0"/>
    <x v="0"/>
    <x v="0"/>
    <x v="0"/>
    <x v="1"/>
    <x v="0"/>
    <s v="USO Y REPARACIÓN DE MAQUINARIAS, HERRAMIENTAS Y EQUIPOS"/>
    <s v="USO DE SISTEMAS Y SOFTWARE ESPECIALIZADOS"/>
    <m/>
    <m/>
    <m/>
    <m/>
    <s v="USO Y REPARACIÓN DE MAQUINARIAS, HERRAMIENTAS Y EQUIPOS"/>
    <s v="TIC"/>
    <m/>
    <m/>
    <m/>
    <m/>
    <n v="3.8058252427184498"/>
    <x v="2"/>
    <x v="2"/>
    <x v="0"/>
    <x v="0"/>
    <x v="0"/>
    <s v="Total"/>
  </r>
  <r>
    <n v="221803"/>
    <x v="0"/>
    <x v="1"/>
    <s v="San Lorenzo"/>
    <n v="93120"/>
    <s v="ACTIVIDADES DE CLUBES DEPORTIVOS"/>
    <s v="Servicio"/>
    <s v="Servicios a los hogares"/>
    <s v="Medianas (31 a 50 personas ocupadas)"/>
    <n v="18062024"/>
    <n v="18"/>
    <s v="Junio"/>
    <s v="Año Resultado Final"/>
    <n v="11"/>
    <n v="20"/>
    <n v="25072024"/>
    <n v="25"/>
    <s v="Julio"/>
    <s v="Año Resultado Final"/>
    <n v="1930"/>
    <n v="93"/>
    <x v="1"/>
    <s v="ACTIVIDADES DE CLUB DEPORTIVO"/>
    <s v="Actividades de clubes deportivos"/>
    <s v="Único"/>
    <x v="0"/>
    <m/>
    <m/>
    <n v="80"/>
    <n v="80"/>
    <n v="77"/>
    <n v="3"/>
    <n v="229.32608695652195"/>
    <n v="8.9347826086956594"/>
    <n v="0"/>
    <n v="0"/>
    <n v="0"/>
    <n v="0"/>
    <n v="74.456521739130494"/>
    <n v="59.565217391304401"/>
    <n v="0"/>
    <n v="0"/>
    <n v="14.8913043478261"/>
    <n v="74.456521739130494"/>
    <n v="14.8913043478261"/>
    <n v="0"/>
    <n v="238.2608695652176"/>
    <n v="80"/>
    <n v="0"/>
    <n v="0"/>
    <n v="0"/>
    <n v="0"/>
    <n v="25"/>
    <n v="20"/>
    <n v="0"/>
    <n v="0"/>
    <n v="5"/>
    <n v="25"/>
    <n v="5"/>
    <n v="0"/>
    <n v="80"/>
    <x v="0"/>
    <m/>
    <m/>
    <x v="1"/>
    <m/>
    <m/>
    <x v="0"/>
    <m/>
    <m/>
    <x v="0"/>
    <m/>
    <m/>
    <x v="0"/>
    <m/>
    <m/>
    <x v="1"/>
    <m/>
    <n v="3421"/>
    <s v="JUGADORES DE 1RA CATEGORIA"/>
    <s v="Sí"/>
    <s v="No"/>
    <s v="Sí"/>
    <n v="3421"/>
    <s v="JUGADORES DE LA SUB 15"/>
    <s v="Sí"/>
    <s v="No"/>
    <s v="Sí"/>
    <n v="3421"/>
    <s v="JUGADORES DE LA SUB 18"/>
    <s v="Sí"/>
    <s v="No"/>
    <m/>
    <m/>
    <m/>
    <m/>
    <m/>
    <m/>
    <m/>
    <m/>
    <m/>
    <m/>
    <m/>
    <m/>
    <m/>
    <m/>
    <m/>
    <m/>
    <m/>
    <m/>
    <m/>
    <m/>
    <m/>
    <m/>
    <m/>
    <m/>
    <m/>
    <m/>
    <m/>
    <m/>
    <m/>
    <m/>
    <m/>
    <m/>
    <m/>
    <m/>
    <m/>
    <x v="1"/>
    <x v="0"/>
    <x v="0"/>
    <x v="0"/>
    <x v="0"/>
    <x v="1"/>
    <x v="0"/>
    <x v="1"/>
    <x v="1"/>
    <x v="0"/>
    <x v="0"/>
    <x v="0"/>
    <x v="0"/>
    <m/>
    <m/>
    <m/>
    <m/>
    <m/>
    <m/>
    <s v="Recomendaciones de trabajadores de la empresa u otros actores"/>
    <m/>
    <m/>
    <m/>
    <s v="Contactos personales del empleador"/>
    <m/>
    <m/>
    <m/>
    <x v="0"/>
    <x v="0"/>
    <x v="0"/>
    <x v="1"/>
    <x v="0"/>
    <x v="0"/>
    <x v="0"/>
    <x v="2"/>
    <x v="0"/>
    <x v="1"/>
    <s v="Ninguna"/>
    <m/>
    <m/>
    <m/>
    <m/>
    <m/>
    <m/>
    <x v="3"/>
    <m/>
    <m/>
    <x v="3"/>
    <m/>
    <m/>
    <m/>
    <x v="0"/>
    <x v="0"/>
    <x v="1"/>
    <x v="0"/>
    <x v="0"/>
    <x v="0"/>
    <m/>
    <m/>
    <x v="3"/>
    <s v="Muy probable"/>
    <s v="Poco probable"/>
    <s v="Poco probable"/>
    <s v="Probable"/>
    <s v="Probable"/>
    <x v="0"/>
    <s v="GERENTE COMERCIAL"/>
    <n v="1221"/>
    <n v="1"/>
    <n v="0"/>
    <n v="0"/>
    <n v="0"/>
    <n v="0"/>
    <s v="secretario adminitrativo"/>
    <n v="3343"/>
    <n v="1"/>
    <n v="0"/>
    <n v="0"/>
    <n v="1"/>
    <n v="0"/>
    <s v="gerente de marketing"/>
    <n v="1222"/>
    <n v="1"/>
    <n v="0"/>
    <n v="0"/>
    <n v="0"/>
    <n v="0"/>
    <s v="departamento juridico abogado"/>
    <n v="2611"/>
    <n v="1"/>
    <n v="0"/>
    <n v="0"/>
    <n v="0"/>
    <n v="0"/>
    <m/>
    <m/>
    <m/>
    <m/>
    <m/>
    <m/>
    <m/>
    <x v="0"/>
    <m/>
    <m/>
    <m/>
    <m/>
    <m/>
    <m/>
    <m/>
    <m/>
    <m/>
    <x v="0"/>
    <x v="0"/>
    <x v="0"/>
    <x v="0"/>
    <x v="1"/>
    <x v="1"/>
    <x v="0"/>
    <x v="0"/>
    <m/>
    <x v="0"/>
    <s v="PRIMEROS AUXILIOS BÁSICOS"/>
    <s v="Primeros auxilios"/>
    <s v="JUGADORES DE PRIMERA CATEGORIA"/>
    <n v="3421"/>
    <s v="NUTRICIÓN DEPORTIVA"/>
    <s v="OTROS"/>
    <s v="FORMACION DE JUGADORES DE RESERVA"/>
    <n v="3421"/>
    <s v="GESTION DEPORTIVA"/>
    <s v="OTROS"/>
    <s v="SECRETARIA ADMINISTRATIVA"/>
    <n v="3343"/>
    <m/>
    <m/>
    <m/>
    <m/>
    <m/>
    <m/>
    <m/>
    <m/>
    <m/>
    <m/>
    <m/>
    <m/>
    <s v="Si"/>
    <s v="Si"/>
    <s v="No"/>
    <m/>
    <m/>
    <m/>
    <x v="0"/>
    <s v="Muy importante"/>
    <s v="Importante"/>
    <s v="Importante"/>
    <s v="Importante"/>
    <s v="Importante"/>
    <s v="Importante"/>
    <s v="Importante"/>
    <s v="Ninguna"/>
    <m/>
    <x v="2"/>
    <x v="1"/>
    <x v="0"/>
    <x v="0"/>
    <x v="0"/>
    <x v="0"/>
    <x v="0"/>
    <x v="0"/>
    <x v="0"/>
    <x v="0"/>
    <x v="0"/>
    <x v="0"/>
    <m/>
    <s v="Dueño o propietario"/>
    <m/>
    <n v="8"/>
    <n v="29"/>
    <s v="Completo"/>
    <m/>
    <m/>
    <m/>
    <m/>
    <m/>
    <m/>
    <m/>
    <s v="51 y más personas ocupadas"/>
    <s v="51 y más personas ocupadas"/>
    <x v="0"/>
    <s v="Servicios a los hogares"/>
    <x v="0"/>
    <x v="0"/>
    <x v="1"/>
    <x v="0"/>
    <x v="0"/>
    <x v="0"/>
    <x v="0"/>
    <x v="0"/>
    <x v="0"/>
    <x v="1"/>
    <x v="0"/>
    <x v="1"/>
    <x v="0"/>
    <x v="0"/>
    <x v="0"/>
    <x v="0"/>
    <x v="0"/>
    <x v="0"/>
    <x v="0"/>
    <x v="1"/>
    <x v="1"/>
    <x v="1"/>
    <x v="0"/>
    <x v="0"/>
    <x v="0"/>
    <x v="0"/>
    <x v="0"/>
    <s v="SINIESTROS Y PRIMEROS AUXILIOS"/>
    <s v="SALUD Y DEPORTES"/>
    <s v="GESTIÓN ADMINISTRATIVA"/>
    <m/>
    <m/>
    <m/>
    <s v="SINIESTROS Y PRIMEROS AUXILIOS"/>
    <s v="SALUD Y DEPORTES"/>
    <s v="ADMINISTRACIÓN Y GESTIÓN"/>
    <m/>
    <m/>
    <m/>
    <n v="2.97826086956522"/>
    <x v="1"/>
    <x v="1"/>
    <x v="0"/>
    <x v="0"/>
    <x v="0"/>
    <s v="Total"/>
  </r>
  <r>
    <n v="221844"/>
    <x v="0"/>
    <x v="1"/>
    <s v="San Lorenzo"/>
    <n v="10103"/>
    <s v="ELABORACION DE FIAMBRES Y EMBUTIDOS"/>
    <s v="Industria"/>
    <s v="Manufactura"/>
    <s v="Medianas (31 a 50 personas ocupadas)"/>
    <n v="14062024"/>
    <n v="14"/>
    <s v="Junio"/>
    <s v="Año Resultado Final"/>
    <n v="16"/>
    <n v="10"/>
    <n v="17062024"/>
    <n v="17"/>
    <s v="Junio"/>
    <s v="Año Resultado Final"/>
    <n v="1985"/>
    <n v="38"/>
    <x v="1"/>
    <s v="FABRICACION DE EMBUTIDOS"/>
    <s v="Elaboración de fiambres y embutidos"/>
    <s v="Único"/>
    <x v="0"/>
    <m/>
    <m/>
    <n v="41"/>
    <n v="41"/>
    <n v="37"/>
    <n v="4"/>
    <n v="130.73333333333321"/>
    <n v="14.13333333333332"/>
    <n v="0"/>
    <n v="0"/>
    <n v="0"/>
    <n v="0"/>
    <n v="120.13333333333323"/>
    <n v="0"/>
    <n v="0"/>
    <n v="0"/>
    <n v="14.13333333333332"/>
    <n v="10.599999999999991"/>
    <n v="0"/>
    <n v="0"/>
    <n v="144.86666666666653"/>
    <n v="41"/>
    <n v="0"/>
    <n v="0"/>
    <n v="0"/>
    <n v="0"/>
    <n v="34"/>
    <n v="0"/>
    <n v="0"/>
    <n v="0"/>
    <n v="4"/>
    <n v="3"/>
    <n v="0"/>
    <n v="0"/>
    <n v="41"/>
    <x v="0"/>
    <m/>
    <m/>
    <x v="1"/>
    <m/>
    <m/>
    <x v="0"/>
    <m/>
    <m/>
    <x v="0"/>
    <m/>
    <m/>
    <x v="0"/>
    <m/>
    <m/>
    <x v="1"/>
    <m/>
    <n v="8160"/>
    <s v="OPERARIO DE MAQUINAS DE HACER EMBUTIDO"/>
    <s v="Sí"/>
    <s v="No"/>
    <s v="No"/>
    <m/>
    <m/>
    <m/>
    <m/>
    <m/>
    <m/>
    <m/>
    <m/>
    <m/>
    <m/>
    <m/>
    <m/>
    <m/>
    <m/>
    <m/>
    <m/>
    <m/>
    <m/>
    <m/>
    <m/>
    <m/>
    <m/>
    <m/>
    <m/>
    <m/>
    <m/>
    <m/>
    <m/>
    <m/>
    <m/>
    <m/>
    <m/>
    <m/>
    <m/>
    <m/>
    <m/>
    <m/>
    <m/>
    <m/>
    <m/>
    <m/>
    <m/>
    <m/>
    <m/>
    <x v="1"/>
    <x v="0"/>
    <x v="0"/>
    <x v="0"/>
    <x v="0"/>
    <x v="0"/>
    <x v="0"/>
    <x v="1"/>
    <x v="0"/>
    <x v="1"/>
    <x v="1"/>
    <x v="0"/>
    <x v="0"/>
    <m/>
    <m/>
    <s v="Plataforma web privada gratuita (Bolsas de trabajo) (excluyendo redes sociales)"/>
    <s v="Redes sociales de la empresa (Facebook, Twitter, Instagram, etc)"/>
    <m/>
    <m/>
    <m/>
    <m/>
    <m/>
    <m/>
    <m/>
    <m/>
    <m/>
    <m/>
    <x v="0"/>
    <x v="0"/>
    <x v="0"/>
    <x v="1"/>
    <x v="0"/>
    <x v="1"/>
    <x v="1"/>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1"/>
    <x v="0"/>
    <x v="0"/>
    <x v="0"/>
    <x v="0"/>
    <x v="0"/>
    <m/>
    <x v="0"/>
    <s v="MANEJO DE MAQUINARIA DE EMBUTIDOS"/>
    <s v="Operación y mantenimiento de maquinarias de industrias alimentarias"/>
    <s v="OPERARIOS DE PRODUCCIÓN DE EMBUTIDOS"/>
    <n v="8160"/>
    <m/>
    <m/>
    <m/>
    <m/>
    <m/>
    <m/>
    <m/>
    <m/>
    <m/>
    <m/>
    <m/>
    <m/>
    <m/>
    <m/>
    <m/>
    <m/>
    <m/>
    <m/>
    <m/>
    <m/>
    <s v="No"/>
    <m/>
    <m/>
    <m/>
    <m/>
    <m/>
    <x v="0"/>
    <s v="Importante"/>
    <s v="Importante"/>
    <s v="Importante"/>
    <s v="Importante"/>
    <s v="Importante"/>
    <s v="Importante"/>
    <s v="Importante"/>
    <s v="Ninguna"/>
    <m/>
    <x v="1"/>
    <x v="2"/>
    <x v="0"/>
    <x v="0"/>
    <x v="2"/>
    <x v="2"/>
    <x v="0"/>
    <x v="0"/>
    <x v="0"/>
    <x v="0"/>
    <x v="0"/>
    <x v="0"/>
    <m/>
    <s v="Dueño o propietario"/>
    <m/>
    <n v="19"/>
    <n v="4"/>
    <s v="Completo"/>
    <m/>
    <m/>
    <m/>
    <m/>
    <m/>
    <m/>
    <s v="LUCIO VICTOR CENTURION ENCARGADO DEL FRIGORIFICO ?TAE HEUM YOON PROPIETARIO DERIVO LA ENTREVISTA AL SEÑOR LUCIO"/>
    <s v="31 a 50 personas ocupadas"/>
    <s v="31 a 50 personas ocupadas"/>
    <x v="1"/>
    <s v="Manufactura"/>
    <x v="0"/>
    <x v="0"/>
    <x v="0"/>
    <x v="0"/>
    <x v="0"/>
    <x v="0"/>
    <x v="0"/>
    <x v="1"/>
    <x v="0"/>
    <x v="0"/>
    <x v="1"/>
    <x v="0"/>
    <x v="0"/>
    <x v="0"/>
    <x v="0"/>
    <x v="0"/>
    <x v="0"/>
    <x v="0"/>
    <x v="0"/>
    <x v="1"/>
    <x v="0"/>
    <x v="1"/>
    <x v="0"/>
    <x v="0"/>
    <x v="0"/>
    <x v="1"/>
    <x v="0"/>
    <s v="USO Y REPARACIÓN DE MAQUINARIAS, HERRAMIENTAS Y EQUIPOS"/>
    <m/>
    <m/>
    <m/>
    <m/>
    <m/>
    <s v="USO Y REPARACIÓN DE MAQUINARIAS, HERRAMIENTAS Y EQUIPOS"/>
    <m/>
    <m/>
    <m/>
    <m/>
    <m/>
    <n v="3.5333333333333301"/>
    <x v="1"/>
    <x v="1"/>
    <x v="1"/>
    <x v="0"/>
    <x v="0"/>
    <s v="Total"/>
  </r>
  <r>
    <n v="221846"/>
    <x v="0"/>
    <x v="1"/>
    <s v="San Lorenzo"/>
    <n v="47300"/>
    <s v="COMERCIO AL POR MENOR DE COMBUSTIBLE"/>
    <s v="Comercio"/>
    <s v="Comercio"/>
    <s v="Medianas (31 a 50 personas ocupadas)"/>
    <n v="14062024"/>
    <n v="14"/>
    <s v="Junio"/>
    <s v="Año Resultado Final"/>
    <n v="14"/>
    <n v="24"/>
    <n v="25072024"/>
    <n v="25"/>
    <s v="Julio"/>
    <s v="Año Resultado Final"/>
    <n v="1925"/>
    <n v="98"/>
    <x v="1"/>
    <s v="ASERRADERO DE MADERA DE EUCALIPTO EN SU ESTADO NATURAL  PARA EXPORTACION"/>
    <s v="Aserrado y cepillado de madera"/>
    <s v="Casa Matriz"/>
    <x v="1"/>
    <n v="4"/>
    <n v="1"/>
    <n v="66"/>
    <n v="12"/>
    <n v="5"/>
    <n v="7"/>
    <n v="13.518518518518501"/>
    <n v="18.925925925925903"/>
    <n v="0"/>
    <n v="0"/>
    <n v="0"/>
    <n v="0"/>
    <n v="10.814814814814801"/>
    <n v="2.7037037037037002"/>
    <n v="0"/>
    <n v="0"/>
    <n v="13.518518518518501"/>
    <n v="0"/>
    <n v="5.4074074074074003"/>
    <n v="0"/>
    <n v="32.4444444444444"/>
    <n v="12"/>
    <n v="0"/>
    <n v="0"/>
    <n v="0"/>
    <n v="0"/>
    <n v="4"/>
    <n v="1"/>
    <n v="0"/>
    <n v="0"/>
    <n v="5"/>
    <n v="0"/>
    <n v="2"/>
    <n v="0"/>
    <n v="12"/>
    <x v="0"/>
    <m/>
    <m/>
    <x v="0"/>
    <s v="Convenio con organizaciones públicas"/>
    <m/>
    <x v="0"/>
    <m/>
    <m/>
    <x v="0"/>
    <m/>
    <m/>
    <x v="0"/>
    <m/>
    <m/>
    <x v="0"/>
    <m/>
    <m/>
    <m/>
    <m/>
    <m/>
    <m/>
    <m/>
    <m/>
    <m/>
    <m/>
    <m/>
    <m/>
    <m/>
    <m/>
    <m/>
    <m/>
    <m/>
    <m/>
    <m/>
    <m/>
    <m/>
    <m/>
    <m/>
    <m/>
    <m/>
    <m/>
    <m/>
    <m/>
    <m/>
    <m/>
    <m/>
    <m/>
    <m/>
    <m/>
    <m/>
    <m/>
    <m/>
    <m/>
    <m/>
    <m/>
    <m/>
    <m/>
    <m/>
    <m/>
    <m/>
    <m/>
    <m/>
    <m/>
    <m/>
    <m/>
    <x v="1"/>
    <x v="0"/>
    <x v="0"/>
    <x v="1"/>
    <x v="0"/>
    <x v="1"/>
    <x v="0"/>
    <x v="1"/>
    <x v="0"/>
    <x v="0"/>
    <x v="0"/>
    <x v="0"/>
    <x v="0"/>
    <m/>
    <m/>
    <s v="Plataforma web privada gratuita (Bolsas de trabajo) (excluyendo redes sociales)"/>
    <s v="Redes sociales de la empresa (Facebook, Twitter, Instagram, etc)"/>
    <m/>
    <m/>
    <m/>
    <m/>
    <m/>
    <m/>
    <m/>
    <m/>
    <m/>
    <m/>
    <x v="0"/>
    <x v="0"/>
    <x v="0"/>
    <x v="1"/>
    <x v="0"/>
    <x v="1"/>
    <x v="0"/>
    <x v="0"/>
    <x v="1"/>
    <x v="1"/>
    <s v="Ninguna"/>
    <m/>
    <m/>
    <m/>
    <m/>
    <m/>
    <m/>
    <x v="1"/>
    <m/>
    <m/>
    <x v="1"/>
    <m/>
    <m/>
    <m/>
    <x v="1"/>
    <x v="1"/>
    <x v="1"/>
    <x v="1"/>
    <x v="1"/>
    <x v="1"/>
    <m/>
    <m/>
    <x v="2"/>
    <s v="Probable"/>
    <s v="Poco probable"/>
    <s v="Poco probable"/>
    <s v="Poco probable"/>
    <s v="Poco probable"/>
    <x v="0"/>
    <s v="OPERARIO DE MUDA Y TRANSPLANTES DE PLANTINES CLONADOS"/>
    <n v="8172"/>
    <n v="25"/>
    <n v="0"/>
    <n v="0"/>
    <n v="0"/>
    <n v="0"/>
    <s v="encargado de vivero"/>
    <n v="6210"/>
    <n v="1"/>
    <n v="0"/>
    <n v="0"/>
    <n v="0"/>
    <n v="0"/>
    <s v="asistente ADMINISTRATIVO"/>
    <n v="3343"/>
    <n v="1"/>
    <n v="0"/>
    <n v="0"/>
    <n v="0"/>
    <n v="0"/>
    <m/>
    <m/>
    <m/>
    <m/>
    <m/>
    <m/>
    <m/>
    <m/>
    <m/>
    <m/>
    <m/>
    <m/>
    <m/>
    <m/>
    <x v="0"/>
    <m/>
    <m/>
    <m/>
    <m/>
    <m/>
    <m/>
    <m/>
    <m/>
    <m/>
    <x v="1"/>
    <x v="0"/>
    <x v="0"/>
    <x v="1"/>
    <x v="0"/>
    <x v="1"/>
    <x v="0"/>
    <x v="0"/>
    <m/>
    <x v="0"/>
    <s v="ELECTROMECANICA BASICA"/>
    <s v="Mecánica"/>
    <s v="OPERARIOS DE MATENIMIENTO"/>
    <n v="7233"/>
    <s v="INTRODUCCION FORESTAL"/>
    <s v="Agropecuario"/>
    <s v="OPERARIOS DE VIVEROS"/>
    <n v="9214"/>
    <s v="INCENDIOS FORESTALES"/>
    <s v="Seguridad industrial y salud ocupacional"/>
    <s v="TECNICO FORESTAL"/>
    <n v="3143"/>
    <m/>
    <m/>
    <m/>
    <m/>
    <m/>
    <m/>
    <m/>
    <m/>
    <m/>
    <m/>
    <m/>
    <m/>
    <s v="Si"/>
    <s v="Si"/>
    <s v="No"/>
    <m/>
    <m/>
    <m/>
    <x v="1"/>
    <s v="Importante"/>
    <s v="Poco importante"/>
    <s v="Importante"/>
    <s v="Importante"/>
    <s v="Muy importante"/>
    <s v="Importante"/>
    <s v="Muy importante"/>
    <s v="Ninguna"/>
    <m/>
    <x v="0"/>
    <x v="1"/>
    <x v="1"/>
    <x v="0"/>
    <x v="0"/>
    <x v="0"/>
    <x v="0"/>
    <x v="0"/>
    <x v="0"/>
    <x v="0"/>
    <x v="0"/>
    <x v="0"/>
    <m/>
    <s v="Gerente / Directivo"/>
    <m/>
    <n v="8"/>
    <n v="2"/>
    <s v="Completo"/>
    <m/>
    <m/>
    <m/>
    <m/>
    <m/>
    <m/>
    <s v="ME COMENTARON QUE NO SE DEDICAN A LA VENTA DE POR MENOR DE COMBUSTIBLE SINO A LA MUDA DE PLANTINES DE EUCALIPTO A LA REFORESTACION AL TALADO DE EUCALIPTOS PARA ASERRAR Y EXPORTAR"/>
    <s v="51 y más personas ocupadas"/>
    <s v="11 a 30 personas ocupadas"/>
    <x v="1"/>
    <s v="Manufactura"/>
    <x v="0"/>
    <x v="0"/>
    <x v="0"/>
    <x v="0"/>
    <x v="0"/>
    <x v="0"/>
    <x v="0"/>
    <x v="0"/>
    <x v="0"/>
    <x v="0"/>
    <x v="1"/>
    <x v="1"/>
    <x v="0"/>
    <x v="0"/>
    <x v="1"/>
    <x v="0"/>
    <x v="1"/>
    <x v="0"/>
    <x v="0"/>
    <x v="1"/>
    <x v="1"/>
    <x v="1"/>
    <x v="0"/>
    <x v="0"/>
    <x v="1"/>
    <x v="0"/>
    <x v="1"/>
    <s v="ELECTRICIDAD Y ELECTRONICA"/>
    <s v="AGROPECUARIO"/>
    <s v="SINIESTROS Y PRIMEROS AUXILIOS"/>
    <m/>
    <m/>
    <m/>
    <s v="ELECTRICIDAD Y ELECTRONICA"/>
    <s v="AGROPECUARIO"/>
    <s v="SINIESTROS Y PRIMEROS AUXILIOS"/>
    <m/>
    <m/>
    <m/>
    <n v="2.7037037037037002"/>
    <x v="0"/>
    <x v="0"/>
    <x v="1"/>
    <x v="0"/>
    <x v="0"/>
    <s v="Total"/>
  </r>
  <r>
    <n v="222012"/>
    <x v="0"/>
    <x v="1"/>
    <s v="San Lorenzo"/>
    <n v="45202"/>
    <s v="SERVICIOS DE REPARACION ELECTRICA DE VEHICULOS"/>
    <s v="Comercio"/>
    <s v="Comercio"/>
    <s v="Micro (5 a 10 personas ocupadas)"/>
    <n v="17062024"/>
    <n v="17"/>
    <s v="Junio"/>
    <s v="Año Resultado Final"/>
    <n v="14"/>
    <n v="8"/>
    <n v="31072024"/>
    <n v="31"/>
    <s v="Julio"/>
    <s v="Año Resultado Final"/>
    <n v="2004"/>
    <n v="19"/>
    <x v="0"/>
    <s v="SERVICIOS DE REPARACION DE  ELECTRICIDAD DEL AUTOMOVIL"/>
    <s v="Mantenimiento y reparación eléctrica y electrónica de vehículos"/>
    <s v="Casa Matriz"/>
    <x v="1"/>
    <n v="2"/>
    <n v="2"/>
    <n v="6"/>
    <n v="6"/>
    <n v="5"/>
    <n v="1"/>
    <n v="41.422018348623844"/>
    <n v="8.2844036697247692"/>
    <n v="0"/>
    <n v="0"/>
    <n v="0"/>
    <n v="0"/>
    <n v="0"/>
    <n v="0"/>
    <n v="49.706422018348619"/>
    <n v="0"/>
    <n v="0"/>
    <n v="0"/>
    <n v="0"/>
    <n v="0"/>
    <n v="49.706422018348619"/>
    <n v="6"/>
    <n v="0"/>
    <n v="0"/>
    <n v="0"/>
    <n v="0"/>
    <n v="0"/>
    <n v="0"/>
    <n v="6"/>
    <n v="0"/>
    <n v="0"/>
    <n v="0"/>
    <n v="0"/>
    <n v="0"/>
    <n v="6"/>
    <x v="0"/>
    <m/>
    <m/>
    <x v="1"/>
    <m/>
    <m/>
    <x v="0"/>
    <m/>
    <m/>
    <x v="0"/>
    <m/>
    <m/>
    <x v="0"/>
    <m/>
    <m/>
    <x v="0"/>
    <m/>
    <m/>
    <m/>
    <m/>
    <m/>
    <m/>
    <m/>
    <m/>
    <m/>
    <m/>
    <m/>
    <m/>
    <m/>
    <m/>
    <m/>
    <m/>
    <m/>
    <m/>
    <m/>
    <m/>
    <m/>
    <m/>
    <m/>
    <m/>
    <m/>
    <m/>
    <m/>
    <m/>
    <m/>
    <m/>
    <m/>
    <m/>
    <m/>
    <m/>
    <m/>
    <m/>
    <m/>
    <m/>
    <m/>
    <m/>
    <m/>
    <m/>
    <m/>
    <m/>
    <m/>
    <m/>
    <m/>
    <m/>
    <m/>
    <m/>
    <x v="0"/>
    <x v="0"/>
    <x v="0"/>
    <x v="1"/>
    <x v="1"/>
    <x v="1"/>
    <x v="1"/>
    <x v="0"/>
    <x v="0"/>
    <x v="1"/>
    <x v="1"/>
    <x v="1"/>
    <x v="0"/>
    <m/>
    <m/>
    <m/>
    <m/>
    <m/>
    <m/>
    <m/>
    <m/>
    <m/>
    <m/>
    <m/>
    <m/>
    <s v="Otra"/>
    <s v="SOLO MANEJA SU PERSONAL NO QUISO RESPONDER"/>
    <x v="0"/>
    <x v="0"/>
    <x v="2"/>
    <x v="2"/>
    <x v="2"/>
    <x v="2"/>
    <x v="1"/>
    <x v="0"/>
    <x v="1"/>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Poco importante"/>
    <s v="Poco importante"/>
    <s v="Importante"/>
    <s v="Importante"/>
    <s v="Ninguna"/>
    <m/>
    <x v="2"/>
    <x v="2"/>
    <x v="0"/>
    <x v="0"/>
    <x v="2"/>
    <x v="2"/>
    <x v="1"/>
    <x v="1"/>
    <x v="1"/>
    <x v="1"/>
    <x v="1"/>
    <x v="0"/>
    <m/>
    <s v="Dueño o propietario"/>
    <m/>
    <n v="10"/>
    <n v="15"/>
    <s v="Completo"/>
    <m/>
    <m/>
    <m/>
    <m/>
    <m/>
    <m/>
    <s v="A PRIMERA HORA COMPLETO COSTO MUCHO LZ ENTREVISTA PORQUE EL SEÑOR SE ENOJABA CON EL GOBIERNO PERO ME RESPONDIA LAS PREGUNTAS"/>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222093"/>
    <x v="0"/>
    <x v="1"/>
    <s v="San Lorenzo"/>
    <n v="25920"/>
    <s v="SERVICIO DE TALLER DE ELASTIQUERIA"/>
    <s v="Industria"/>
    <s v="Manufactura"/>
    <s v="Micro (5 a 10 personas ocupadas)"/>
    <n v="17062024"/>
    <n v="17"/>
    <s v="Junio"/>
    <s v="Año Resultado Final"/>
    <n v="13"/>
    <n v="47"/>
    <n v="18062024"/>
    <n v="18"/>
    <s v="Junio"/>
    <s v="Año Resultado Final"/>
    <n v="1995"/>
    <n v="28"/>
    <x v="2"/>
    <s v="REPARACION Y COLOCACION ELASTICO A CAMIONES PESADOS"/>
    <s v="Mecanizado; tratamiento y revestimiento de metales"/>
    <s v="Único"/>
    <x v="0"/>
    <m/>
    <m/>
    <n v="8"/>
    <n v="8"/>
    <n v="8"/>
    <n v="0"/>
    <n v="38.34920634920632"/>
    <n v="0"/>
    <n v="0"/>
    <n v="0"/>
    <n v="9.5873015873015799"/>
    <n v="9.5873015873015799"/>
    <n v="14.380952380952369"/>
    <n v="0"/>
    <n v="0"/>
    <n v="0"/>
    <n v="4.7936507936507899"/>
    <n v="0"/>
    <n v="0"/>
    <n v="0"/>
    <n v="38.34920634920632"/>
    <n v="8"/>
    <n v="0"/>
    <n v="0"/>
    <n v="2"/>
    <n v="2"/>
    <n v="3"/>
    <n v="0"/>
    <n v="0"/>
    <n v="0"/>
    <n v="1"/>
    <n v="0"/>
    <n v="0"/>
    <n v="0"/>
    <n v="8"/>
    <x v="0"/>
    <m/>
    <m/>
    <x v="1"/>
    <m/>
    <m/>
    <x v="0"/>
    <m/>
    <m/>
    <x v="0"/>
    <m/>
    <m/>
    <x v="0"/>
    <m/>
    <m/>
    <x v="1"/>
    <m/>
    <n v="7231"/>
    <s v="ELASTIQUERO"/>
    <s v="Sí"/>
    <s v="No"/>
    <s v="Sí"/>
    <n v="7212"/>
    <s v="SOLDADOR DE HIERRO PARA CAMIONES"/>
    <s v="Sí"/>
    <s v="No"/>
    <s v="No"/>
    <m/>
    <m/>
    <m/>
    <m/>
    <m/>
    <m/>
    <m/>
    <m/>
    <m/>
    <m/>
    <m/>
    <m/>
    <m/>
    <m/>
    <m/>
    <m/>
    <m/>
    <m/>
    <m/>
    <m/>
    <m/>
    <m/>
    <m/>
    <m/>
    <m/>
    <m/>
    <m/>
    <m/>
    <m/>
    <m/>
    <m/>
    <m/>
    <m/>
    <m/>
    <m/>
    <m/>
    <m/>
    <m/>
    <m/>
    <x v="0"/>
    <x v="0"/>
    <x v="0"/>
    <x v="1"/>
    <x v="1"/>
    <x v="1"/>
    <x v="1"/>
    <x v="0"/>
    <x v="0"/>
    <x v="0"/>
    <x v="1"/>
    <x v="1"/>
    <x v="0"/>
    <m/>
    <m/>
    <m/>
    <m/>
    <m/>
    <m/>
    <s v="Recomendaciones de trabajadores de la empresa u otros actores"/>
    <m/>
    <m/>
    <m/>
    <s v="Contactos personales del empleador"/>
    <m/>
    <m/>
    <m/>
    <x v="2"/>
    <x v="0"/>
    <x v="2"/>
    <x v="2"/>
    <x v="2"/>
    <x v="2"/>
    <x v="0"/>
    <x v="0"/>
    <x v="1"/>
    <x v="1"/>
    <s v="Ninguna"/>
    <m/>
    <m/>
    <m/>
    <m/>
    <m/>
    <m/>
    <x v="1"/>
    <m/>
    <m/>
    <x v="1"/>
    <m/>
    <m/>
    <m/>
    <x v="1"/>
    <x v="1"/>
    <x v="1"/>
    <x v="1"/>
    <x v="1"/>
    <x v="1"/>
    <m/>
    <m/>
    <x v="2"/>
    <s v="Poco probable"/>
    <s v="Poco probable"/>
    <s v="Poco probable"/>
    <s v="Poco probable"/>
    <s v="Poco probable"/>
    <x v="1"/>
    <m/>
    <m/>
    <m/>
    <m/>
    <m/>
    <m/>
    <m/>
    <m/>
    <m/>
    <m/>
    <m/>
    <m/>
    <m/>
    <m/>
    <m/>
    <m/>
    <m/>
    <m/>
    <m/>
    <m/>
    <m/>
    <m/>
    <m/>
    <m/>
    <m/>
    <m/>
    <m/>
    <m/>
    <m/>
    <m/>
    <m/>
    <m/>
    <m/>
    <m/>
    <m/>
    <x v="1"/>
    <m/>
    <m/>
    <m/>
    <m/>
    <m/>
    <s v="La capacitación no es una prioridad para la empresa"/>
    <m/>
    <m/>
    <m/>
    <x v="1"/>
    <x v="1"/>
    <x v="1"/>
    <x v="1"/>
    <x v="0"/>
    <x v="0"/>
    <x v="0"/>
    <x v="0"/>
    <m/>
    <x v="2"/>
    <m/>
    <m/>
    <m/>
    <m/>
    <m/>
    <m/>
    <m/>
    <m/>
    <m/>
    <m/>
    <m/>
    <m/>
    <m/>
    <m/>
    <m/>
    <m/>
    <m/>
    <m/>
    <m/>
    <m/>
    <m/>
    <m/>
    <m/>
    <m/>
    <m/>
    <m/>
    <m/>
    <m/>
    <m/>
    <m/>
    <x v="2"/>
    <s v="Poco importante"/>
    <s v="Poco importante"/>
    <s v="Poco importante"/>
    <s v="Poco importante"/>
    <s v="Importante"/>
    <s v="Poco importante"/>
    <s v="Poco importante"/>
    <s v="Ninguna"/>
    <m/>
    <x v="2"/>
    <x v="2"/>
    <x v="0"/>
    <x v="0"/>
    <x v="0"/>
    <x v="0"/>
    <x v="1"/>
    <x v="1"/>
    <x v="1"/>
    <x v="1"/>
    <x v="1"/>
    <x v="0"/>
    <m/>
    <s v="Dueño o propietario"/>
    <m/>
    <n v="11"/>
    <n v="47"/>
    <s v="Completo"/>
    <m/>
    <m/>
    <m/>
    <m/>
    <m/>
    <m/>
    <s v="EL SEÑOR ERA MUY REACIO A LAS CAPACITACIONES,  MANIFESTABA QUE EN SU RUBRO NO ES NECESARIO CAPACITAR ES UN OFICIO AL CUAL DE CERO SE LES MUESTRA A TODOS AL INGRESAR Y YA NO CAMBIA LAS LABORES A REALIZAR, QUE UNA VEZ HAYAN APRENDIDO YA NO NECESITAN CONSTANTE CAPACITACION."/>
    <s v="5 a 10 personas ocupadas"/>
    <s v="5 a 10 personas ocupadas"/>
    <x v="1"/>
    <s v="Manufactura"/>
    <x v="0"/>
    <x v="0"/>
    <x v="0"/>
    <x v="0"/>
    <x v="0"/>
    <x v="0"/>
    <x v="1"/>
    <x v="0"/>
    <x v="0"/>
    <x v="0"/>
    <x v="1"/>
    <x v="0"/>
    <x v="0"/>
    <x v="0"/>
    <x v="0"/>
    <x v="0"/>
    <x v="0"/>
    <x v="0"/>
    <x v="0"/>
    <x v="1"/>
    <x v="0"/>
    <x v="1"/>
    <x v="0"/>
    <x v="0"/>
    <x v="0"/>
    <x v="0"/>
    <x v="0"/>
    <m/>
    <m/>
    <m/>
    <m/>
    <m/>
    <m/>
    <m/>
    <m/>
    <m/>
    <m/>
    <m/>
    <m/>
    <n v="4.7936507936507899"/>
    <x v="1"/>
    <x v="1"/>
    <x v="1"/>
    <x v="1"/>
    <x v="2"/>
    <s v="Total"/>
  </r>
  <r>
    <n v="222446"/>
    <x v="0"/>
    <x v="1"/>
    <s v="San Lorenzo"/>
    <n v="70201"/>
    <s v="SERVICIOS DE CONSULTORIA CONTABLE"/>
    <s v="Servicio"/>
    <s v="Servicios a las empresas"/>
    <s v="Micro (5 a 10 personas ocupadas)"/>
    <n v="24062024"/>
    <n v="24"/>
    <s v="Junio"/>
    <s v="Año Resultado Final"/>
    <n v="11"/>
    <n v="17"/>
    <n v="24062024"/>
    <n v="24"/>
    <s v="Junio"/>
    <s v="Año Resultado Final"/>
    <n v="1989"/>
    <n v="34"/>
    <x v="1"/>
    <s v="SERVICIOS DE CONSULTORA CONTABLE"/>
    <s v="Servicios de contabilidad, administración y asesoramiento de empresas, excepto los prestados por prof indep"/>
    <s v="Único"/>
    <x v="0"/>
    <m/>
    <m/>
    <n v="10"/>
    <n v="10"/>
    <n v="4"/>
    <n v="6"/>
    <n v="13.57837837837836"/>
    <n v="20.367567567567541"/>
    <n v="0"/>
    <n v="0"/>
    <n v="0"/>
    <n v="0"/>
    <n v="0"/>
    <n v="0"/>
    <n v="0"/>
    <n v="0"/>
    <n v="16.972972972972951"/>
    <n v="3.3945945945945901"/>
    <n v="10.18378378378377"/>
    <n v="3.3945945945945901"/>
    <n v="33.945945945945901"/>
    <n v="10"/>
    <n v="0"/>
    <n v="0"/>
    <n v="0"/>
    <n v="0"/>
    <n v="0"/>
    <n v="0"/>
    <n v="0"/>
    <n v="0"/>
    <n v="5"/>
    <n v="1"/>
    <n v="3"/>
    <n v="1"/>
    <n v="10"/>
    <x v="0"/>
    <m/>
    <m/>
    <x v="0"/>
    <s v="Convenio con organizaciones públicas"/>
    <m/>
    <x v="0"/>
    <m/>
    <m/>
    <x v="0"/>
    <m/>
    <m/>
    <x v="0"/>
    <m/>
    <m/>
    <x v="0"/>
    <m/>
    <m/>
    <m/>
    <m/>
    <m/>
    <m/>
    <m/>
    <m/>
    <m/>
    <m/>
    <m/>
    <m/>
    <m/>
    <m/>
    <m/>
    <m/>
    <m/>
    <m/>
    <m/>
    <m/>
    <m/>
    <m/>
    <m/>
    <m/>
    <m/>
    <m/>
    <m/>
    <m/>
    <m/>
    <m/>
    <m/>
    <m/>
    <m/>
    <m/>
    <m/>
    <m/>
    <m/>
    <m/>
    <m/>
    <m/>
    <m/>
    <m/>
    <m/>
    <m/>
    <m/>
    <m/>
    <m/>
    <m/>
    <m/>
    <m/>
    <x v="0"/>
    <x v="0"/>
    <x v="0"/>
    <x v="1"/>
    <x v="1"/>
    <x v="0"/>
    <x v="0"/>
    <x v="1"/>
    <x v="1"/>
    <x v="0"/>
    <x v="0"/>
    <x v="0"/>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0"/>
    <x v="0"/>
    <x v="0"/>
    <x v="0"/>
    <x v="1"/>
    <s v="Ninguna"/>
    <m/>
    <m/>
    <m/>
    <m/>
    <m/>
    <m/>
    <x v="0"/>
    <m/>
    <m/>
    <x v="0"/>
    <m/>
    <m/>
    <m/>
    <x v="0"/>
    <x v="0"/>
    <x v="1"/>
    <x v="0"/>
    <x v="0"/>
    <x v="1"/>
    <m/>
    <m/>
    <x v="3"/>
    <s v="Probable"/>
    <s v="Poco probable"/>
    <s v="Poco probable"/>
    <s v="Poco probable"/>
    <s v="Probable"/>
    <x v="2"/>
    <m/>
    <m/>
    <m/>
    <m/>
    <m/>
    <m/>
    <m/>
    <m/>
    <m/>
    <m/>
    <m/>
    <m/>
    <m/>
    <m/>
    <m/>
    <m/>
    <m/>
    <m/>
    <m/>
    <m/>
    <m/>
    <m/>
    <m/>
    <m/>
    <m/>
    <m/>
    <m/>
    <m/>
    <m/>
    <m/>
    <m/>
    <m/>
    <m/>
    <m/>
    <m/>
    <x v="0"/>
    <m/>
    <m/>
    <m/>
    <m/>
    <m/>
    <m/>
    <m/>
    <m/>
    <m/>
    <x v="0"/>
    <x v="0"/>
    <x v="0"/>
    <x v="0"/>
    <x v="1"/>
    <x v="1"/>
    <x v="0"/>
    <x v="0"/>
    <m/>
    <x v="0"/>
    <s v="USO CORRECTO DE LAS REDES SOCIALES"/>
    <s v="Social media y community manager"/>
    <s v="DISEÑADOR GRAFICO"/>
    <n v="2166"/>
    <s v="USO CORRECTO DEL SISTEMA DE MARANGATU DNIT"/>
    <s v="Herramientas digitales para la gestión y productividad"/>
    <s v="AUXILIAR CONTABLE"/>
    <n v="4311"/>
    <s v="MANEJO DEL SISTEMA STARSOFT SACA RESUMEN DE LIBRO VENTA Y LIBRO COMPRA BALANCE SUMA Y SALDOS"/>
    <s v="Herramientas digitales para la gestión y productividad"/>
    <s v="AUXILIAR CONTABLE"/>
    <n v="4311"/>
    <m/>
    <m/>
    <m/>
    <m/>
    <m/>
    <m/>
    <m/>
    <m/>
    <m/>
    <m/>
    <m/>
    <m/>
    <s v="Si"/>
    <s v="Si"/>
    <s v="No"/>
    <m/>
    <m/>
    <m/>
    <x v="0"/>
    <s v="Muy importante"/>
    <s v="Muy importante"/>
    <s v="Muy importante"/>
    <s v="Importante"/>
    <s v="Muy importante"/>
    <s v="Muy importante"/>
    <s v="Importante"/>
    <s v="Ninguna"/>
    <m/>
    <x v="0"/>
    <x v="2"/>
    <x v="0"/>
    <x v="0"/>
    <x v="0"/>
    <x v="0"/>
    <x v="0"/>
    <x v="0"/>
    <x v="0"/>
    <x v="0"/>
    <x v="0"/>
    <x v="0"/>
    <m/>
    <s v="Dueño o propietario"/>
    <m/>
    <n v="19"/>
    <n v="26"/>
    <s v="Completo"/>
    <m/>
    <m/>
    <m/>
    <m/>
    <m/>
    <m/>
    <m/>
    <s v="5 a 10 personas ocupadas"/>
    <s v="5 a 10 personas ocupadas"/>
    <x v="0"/>
    <s v="Servicios a las empresas"/>
    <x v="0"/>
    <x v="0"/>
    <x v="0"/>
    <x v="0"/>
    <x v="0"/>
    <x v="0"/>
    <x v="0"/>
    <x v="0"/>
    <x v="0"/>
    <x v="0"/>
    <x v="1"/>
    <x v="0"/>
    <x v="0"/>
    <x v="0"/>
    <x v="0"/>
    <x v="0"/>
    <x v="0"/>
    <x v="0"/>
    <x v="0"/>
    <x v="0"/>
    <x v="0"/>
    <x v="0"/>
    <x v="0"/>
    <x v="0"/>
    <x v="0"/>
    <x v="0"/>
    <x v="0"/>
    <s v="USO Y MANEJO DE REDES SOCIALES"/>
    <s v="USO DE SISTEMAS Y SOFTWARE ESPECIALIZADOS"/>
    <s v="USO DE SISTEMAS Y SOFTWARE ESPECIALIZADOS"/>
    <m/>
    <m/>
    <m/>
    <s v="TIC"/>
    <s v="TIC"/>
    <s v="TIC"/>
    <m/>
    <m/>
    <m/>
    <n v="3.3945945945945901"/>
    <x v="0"/>
    <x v="0"/>
    <x v="0"/>
    <x v="0"/>
    <x v="0"/>
    <s v="Total"/>
  </r>
  <r>
    <n v="222496"/>
    <x v="0"/>
    <x v="1"/>
    <s v="San Lorenzo"/>
    <n v="25110"/>
    <s v="FABRICACION DE ESTRUCTURAS METALICAS PARA LA CONSTRUCCION"/>
    <s v="Industria"/>
    <s v="Manufactura"/>
    <s v="Micro (5 a 10 personas ocupadas)"/>
    <n v="17062024"/>
    <n v="17"/>
    <s v="Junio"/>
    <s v="Año Resultado Final"/>
    <n v="11"/>
    <n v="13"/>
    <n v="17062024"/>
    <n v="17"/>
    <s v="Junio"/>
    <s v="Año Resultado Final"/>
    <n v="1999"/>
    <n v="24"/>
    <x v="2"/>
    <s v="SERVICIO DE INSTALACION DE EQUIPOS INDUSTRIALES"/>
    <s v="Instalación de máquinas y equipos"/>
    <s v="Único"/>
    <x v="0"/>
    <m/>
    <m/>
    <n v="10"/>
    <n v="10"/>
    <n v="10"/>
    <n v="0"/>
    <n v="47.936507936507901"/>
    <n v="0"/>
    <n v="0"/>
    <n v="0"/>
    <n v="4.7936507936507899"/>
    <n v="0"/>
    <n v="28.761904761904738"/>
    <n v="14.380952380952369"/>
    <n v="0"/>
    <n v="0"/>
    <n v="0"/>
    <n v="0"/>
    <n v="0"/>
    <n v="0"/>
    <n v="47.936507936507901"/>
    <n v="10"/>
    <n v="0"/>
    <n v="0"/>
    <n v="1"/>
    <n v="0"/>
    <n v="6"/>
    <n v="3"/>
    <n v="0"/>
    <n v="0"/>
    <n v="0"/>
    <n v="0"/>
    <n v="0"/>
    <n v="0"/>
    <n v="10"/>
    <x v="0"/>
    <m/>
    <m/>
    <x v="1"/>
    <m/>
    <m/>
    <x v="0"/>
    <m/>
    <m/>
    <x v="0"/>
    <m/>
    <m/>
    <x v="0"/>
    <m/>
    <m/>
    <x v="1"/>
    <m/>
    <n v="7212"/>
    <s v="SOLDADOR CALIFICADO"/>
    <s v="No"/>
    <s v="Sí"/>
    <s v="Sí"/>
    <n v="7214"/>
    <s v="OFICIAL MONTADOR"/>
    <s v="No"/>
    <s v="Sí"/>
    <s v="Sí"/>
    <n v="7214"/>
    <s v="AYUDANTE DE MONTAJE  DE ESTRUCTURA"/>
    <s v="No"/>
    <s v="Sí"/>
    <m/>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m/>
    <m/>
    <m/>
    <m/>
    <m/>
    <m/>
    <s v="Candidatos sin habilidades blandas o socioemocionales (proactividad, actitud de aprendizaje, compromiso, entre otros)"/>
    <m/>
    <m/>
    <m/>
    <m/>
    <m/>
    <m/>
    <m/>
    <s v="Capacitar a los trabajadores actuales para que puedan cumplir funciones que estaban asignadas a esa vacante"/>
    <s v="Reasignar / redefinir los puestos de trabajo existentes"/>
    <m/>
    <m/>
    <m/>
    <m/>
    <m/>
    <m/>
    <m/>
    <m/>
    <x v="0"/>
    <x v="0"/>
    <x v="0"/>
    <x v="1"/>
    <x v="0"/>
    <x v="0"/>
    <x v="0"/>
    <x v="0"/>
    <x v="0"/>
    <x v="0"/>
    <x v="1"/>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2"/>
    <x v="0"/>
    <x v="2"/>
    <x v="0"/>
    <x v="0"/>
    <x v="1"/>
    <x v="1"/>
    <s v="Ninguna"/>
    <m/>
    <m/>
    <m/>
    <m/>
    <m/>
    <m/>
    <x v="1"/>
    <m/>
    <m/>
    <x v="1"/>
    <m/>
    <m/>
    <m/>
    <x v="1"/>
    <x v="1"/>
    <x v="1"/>
    <x v="1"/>
    <x v="1"/>
    <x v="1"/>
    <m/>
    <m/>
    <x v="1"/>
    <s v="Poco probable"/>
    <s v="Poco probable"/>
    <s v="Probable"/>
    <s v="Probable"/>
    <s v="Probable"/>
    <x v="0"/>
    <s v="OFICIAL MONTADOR DE ESTRUCTURAS"/>
    <n v="7214"/>
    <n v="2"/>
    <n v="2"/>
    <n v="2"/>
    <n v="2"/>
    <n v="2"/>
    <s v="SOLDADOR"/>
    <n v="7212"/>
    <n v="1"/>
    <n v="1"/>
    <n v="1"/>
    <n v="0"/>
    <n v="0"/>
    <s v="AYUDANTE MONTADOR DE ESTRUCTURA"/>
    <n v="7214"/>
    <n v="2"/>
    <n v="1"/>
    <n v="2"/>
    <n v="1"/>
    <n v="0"/>
    <m/>
    <m/>
    <m/>
    <m/>
    <m/>
    <m/>
    <m/>
    <m/>
    <m/>
    <m/>
    <m/>
    <m/>
    <m/>
    <m/>
    <x v="0"/>
    <m/>
    <m/>
    <m/>
    <m/>
    <m/>
    <m/>
    <m/>
    <m/>
    <m/>
    <x v="0"/>
    <x v="0"/>
    <x v="0"/>
    <x v="0"/>
    <x v="0"/>
    <x v="1"/>
    <x v="0"/>
    <x v="0"/>
    <m/>
    <x v="0"/>
    <s v="CAPACITACION DE SOLDADURA"/>
    <s v="Soldadura"/>
    <s v="OPERADOR DE SOLDADURA"/>
    <n v="7212"/>
    <s v="CAPACITACIÓN DE SOLDADURA"/>
    <s v="Soldadura"/>
    <s v="AYUDANTE DE SOLDADURA"/>
    <n v="7212"/>
    <s v="CAPACITACION DE INTERPRETACION DE PLANOS"/>
    <s v="OTROS"/>
    <s v="MONTADORES DE ESTRUCTURA"/>
    <n v="7214"/>
    <m/>
    <m/>
    <m/>
    <m/>
    <m/>
    <m/>
    <m/>
    <m/>
    <m/>
    <m/>
    <m/>
    <m/>
    <s v="Si"/>
    <s v="Si"/>
    <s v="No"/>
    <m/>
    <m/>
    <m/>
    <x v="1"/>
    <s v="Muy importante"/>
    <s v="Importante"/>
    <s v="Importante"/>
    <s v="Muy importante"/>
    <s v="Importante"/>
    <s v="Muy importante"/>
    <s v="Importante"/>
    <s v="Ninguna"/>
    <m/>
    <x v="2"/>
    <x v="2"/>
    <x v="0"/>
    <x v="0"/>
    <x v="0"/>
    <x v="0"/>
    <x v="1"/>
    <x v="1"/>
    <x v="0"/>
    <x v="1"/>
    <x v="0"/>
    <x v="0"/>
    <m/>
    <s v="Dueño o propietario"/>
    <m/>
    <n v="15"/>
    <n v="1"/>
    <s v="Completo"/>
    <m/>
    <m/>
    <m/>
    <m/>
    <m/>
    <m/>
    <s v="NINGUNA"/>
    <s v="5 a 10 personas ocupadas"/>
    <s v="5 a 10 personas ocupadas"/>
    <x v="1"/>
    <s v="Manufactura"/>
    <x v="0"/>
    <x v="0"/>
    <x v="0"/>
    <x v="0"/>
    <x v="0"/>
    <x v="0"/>
    <x v="1"/>
    <x v="0"/>
    <x v="0"/>
    <x v="0"/>
    <x v="1"/>
    <x v="0"/>
    <x v="0"/>
    <x v="0"/>
    <x v="0"/>
    <x v="1"/>
    <x v="0"/>
    <x v="0"/>
    <x v="0"/>
    <x v="1"/>
    <x v="0"/>
    <x v="1"/>
    <x v="0"/>
    <x v="0"/>
    <x v="1"/>
    <x v="0"/>
    <x v="0"/>
    <s v="MECANICA Y METALES"/>
    <s v="MECANICA Y METALES"/>
    <s v="CONSTRUCCIÓN"/>
    <m/>
    <m/>
    <m/>
    <s v="MECANICA Y METALES"/>
    <s v="MECANICA Y METALES"/>
    <s v="CONSTRUCCIÓN"/>
    <m/>
    <m/>
    <m/>
    <n v="4.7936507936507899"/>
    <x v="2"/>
    <x v="2"/>
    <x v="1"/>
    <x v="0"/>
    <x v="0"/>
    <s v="Total"/>
  </r>
  <r>
    <n v="223165"/>
    <x v="0"/>
    <x v="1"/>
    <s v="San Lorenzo"/>
    <n v="47739"/>
    <s v="FABRICACION DE MENAJES DE ALUMINIO"/>
    <s v="Comercio"/>
    <s v="Comercio"/>
    <s v="Pequeñas (11 a 30 personas ocupadas)"/>
    <n v="20062024"/>
    <n v="20"/>
    <s v="Junio"/>
    <s v="Año Resultado Final"/>
    <n v="15"/>
    <n v="4"/>
    <n v="20062024"/>
    <n v="20"/>
    <s v="Junio"/>
    <s v="Año Resultado Final"/>
    <n v="2004"/>
    <n v="19"/>
    <x v="0"/>
    <s v="FABRICACION DE MENAJES DE ALUMINIO PARA LA COCINA (UTENCILIOS)"/>
    <s v="Fabricación de artículos de metal de uso doméstico"/>
    <s v="Único"/>
    <x v="0"/>
    <m/>
    <m/>
    <n v="13"/>
    <n v="13"/>
    <n v="10"/>
    <n v="3"/>
    <n v="38.058252427184499"/>
    <n v="11.417475728155349"/>
    <n v="0"/>
    <n v="0"/>
    <n v="7.6116504854368996"/>
    <n v="0"/>
    <n v="38.058252427184499"/>
    <n v="0"/>
    <n v="0"/>
    <n v="0"/>
    <n v="3.8058252427184498"/>
    <n v="0"/>
    <n v="0"/>
    <n v="0"/>
    <n v="49.475728155339844"/>
    <n v="13"/>
    <n v="0"/>
    <n v="0"/>
    <n v="2"/>
    <n v="0"/>
    <n v="10"/>
    <n v="0"/>
    <n v="0"/>
    <n v="0"/>
    <n v="1"/>
    <n v="0"/>
    <n v="0"/>
    <n v="0"/>
    <n v="13"/>
    <x v="0"/>
    <m/>
    <m/>
    <x v="1"/>
    <m/>
    <m/>
    <x v="0"/>
    <m/>
    <m/>
    <x v="0"/>
    <m/>
    <m/>
    <x v="0"/>
    <m/>
    <m/>
    <x v="0"/>
    <m/>
    <m/>
    <m/>
    <m/>
    <m/>
    <m/>
    <m/>
    <m/>
    <m/>
    <m/>
    <m/>
    <m/>
    <m/>
    <m/>
    <m/>
    <m/>
    <m/>
    <m/>
    <m/>
    <m/>
    <m/>
    <m/>
    <m/>
    <m/>
    <m/>
    <m/>
    <m/>
    <m/>
    <m/>
    <m/>
    <m/>
    <m/>
    <m/>
    <m/>
    <m/>
    <m/>
    <m/>
    <m/>
    <m/>
    <m/>
    <m/>
    <m/>
    <m/>
    <m/>
    <m/>
    <m/>
    <m/>
    <m/>
    <m/>
    <m/>
    <x v="0"/>
    <x v="0"/>
    <x v="0"/>
    <x v="0"/>
    <x v="0"/>
    <x v="1"/>
    <x v="0"/>
    <x v="1"/>
    <x v="1"/>
    <x v="0"/>
    <x v="0"/>
    <x v="0"/>
    <x v="0"/>
    <m/>
    <m/>
    <m/>
    <m/>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1"/>
    <s v="Poco probable"/>
    <s v="Poco probable"/>
    <s v="Poco probable"/>
    <s v="Probable"/>
    <s v="Probable"/>
    <x v="1"/>
    <m/>
    <m/>
    <m/>
    <m/>
    <m/>
    <m/>
    <m/>
    <m/>
    <m/>
    <m/>
    <m/>
    <m/>
    <m/>
    <m/>
    <m/>
    <m/>
    <m/>
    <m/>
    <m/>
    <m/>
    <m/>
    <m/>
    <m/>
    <m/>
    <m/>
    <m/>
    <m/>
    <m/>
    <m/>
    <m/>
    <m/>
    <m/>
    <m/>
    <m/>
    <m/>
    <x v="0"/>
    <m/>
    <m/>
    <m/>
    <m/>
    <m/>
    <m/>
    <m/>
    <m/>
    <m/>
    <x v="0"/>
    <x v="0"/>
    <x v="0"/>
    <x v="0"/>
    <x v="1"/>
    <x v="1"/>
    <x v="0"/>
    <x v="0"/>
    <m/>
    <x v="0"/>
    <s v="TECNICAS PARA MOLDEADOR DE PRODUCTOS"/>
    <s v="Torneria"/>
    <s v="TORNERO"/>
    <n v="7223"/>
    <s v="TECNICAS EN FUNDICION (QUEMA DE ALUMINIO PARA FORMAR LOS ARTICULOS PARA LOS PRODUCTOS)"/>
    <s v="Operación y mantenimiento de maquinarias industriales"/>
    <s v="FUNDIDOR"/>
    <n v="8122"/>
    <s v="TECNICAS EN REMACHADO (PONERLE EL ACCESORIO A LOS ARTICULOS TERMINADOS)"/>
    <s v="Operación y mantenimiento de maquinarias industriales"/>
    <s v="REMACHADOR"/>
    <n v="8122"/>
    <s v="TECNICAS EN ESMERILADO (LIMPIAR POR DENTRO LOS ARTICULOS QUE TIENEN FONDO)"/>
    <s v="Operación y mantenimiento de maquinarias industriales"/>
    <s v="ENCARGADO DE ESMERILIZAR"/>
    <n v="8122"/>
    <m/>
    <m/>
    <m/>
    <m/>
    <m/>
    <m/>
    <m/>
    <m/>
    <s v="Si"/>
    <s v="Si"/>
    <s v="Si"/>
    <s v="No"/>
    <m/>
    <m/>
    <x v="0"/>
    <s v="Importante"/>
    <s v="Importante"/>
    <s v="Importante"/>
    <s v="Importante"/>
    <s v="Importante"/>
    <s v="Muy importante"/>
    <s v="Muy importante"/>
    <s v="Ninguna"/>
    <m/>
    <x v="2"/>
    <x v="2"/>
    <x v="0"/>
    <x v="0"/>
    <x v="2"/>
    <x v="0"/>
    <x v="1"/>
    <x v="1"/>
    <x v="0"/>
    <x v="0"/>
    <x v="0"/>
    <x v="0"/>
    <m/>
    <s v="Jefe / Encargado (no propietario)"/>
    <m/>
    <n v="18"/>
    <n v="33"/>
    <s v="Completo"/>
    <m/>
    <m/>
    <m/>
    <m/>
    <m/>
    <m/>
    <m/>
    <s v="11 a 30 personas ocupadas"/>
    <s v="11 a 30 personas ocupadas"/>
    <x v="1"/>
    <s v="Manufactura"/>
    <x v="0"/>
    <x v="0"/>
    <x v="0"/>
    <x v="0"/>
    <x v="0"/>
    <x v="0"/>
    <x v="0"/>
    <x v="0"/>
    <x v="0"/>
    <x v="0"/>
    <x v="1"/>
    <x v="0"/>
    <x v="0"/>
    <x v="0"/>
    <x v="0"/>
    <x v="0"/>
    <x v="0"/>
    <x v="0"/>
    <x v="0"/>
    <x v="1"/>
    <x v="0"/>
    <x v="1"/>
    <x v="0"/>
    <x v="0"/>
    <x v="1"/>
    <x v="1"/>
    <x v="0"/>
    <s v="MECANICA Y METALES"/>
    <s v="MECANICA Y METALES"/>
    <s v="MECANICA Y METALES"/>
    <s v="MECANICA Y METALES"/>
    <m/>
    <m/>
    <s v="MECANICA Y METALES"/>
    <s v="MECANICA Y METALES"/>
    <s v="MECANICA Y METALES"/>
    <s v="MECANICA Y METALES"/>
    <m/>
    <m/>
    <n v="3.8058252427184498"/>
    <x v="0"/>
    <x v="0"/>
    <x v="1"/>
    <x v="0"/>
    <x v="0"/>
    <s v="Total"/>
  </r>
  <r>
    <n v="223197"/>
    <x v="0"/>
    <x v="1"/>
    <s v="San Lorenzo"/>
    <n v="28160"/>
    <s v="FABRICACION DE CARRETILLAS DE MANO"/>
    <s v="Industria"/>
    <s v="Manufactura"/>
    <s v="Pequeñas (11 a 30 personas ocupadas)"/>
    <n v="20062024"/>
    <n v="20"/>
    <s v="Junio"/>
    <s v="Año Resultado Final"/>
    <n v="14"/>
    <n v="51"/>
    <n v="25072024"/>
    <n v="25"/>
    <s v="Julio"/>
    <s v="Año Resultado Final"/>
    <n v="1992"/>
    <n v="31"/>
    <x v="1"/>
    <s v="FABRICACION DE TRAILER"/>
    <s v="Fabricación de carrocerías para vehículos automotores; fabricación de remolques y semirremolques"/>
    <s v="Único"/>
    <x v="0"/>
    <m/>
    <m/>
    <n v="11"/>
    <n v="11"/>
    <n v="10"/>
    <n v="1"/>
    <n v="38.058252427184499"/>
    <n v="3.8058252427184498"/>
    <n v="0"/>
    <n v="0"/>
    <n v="0"/>
    <n v="7.6116504854368996"/>
    <n v="22.834951456310698"/>
    <n v="0"/>
    <n v="0"/>
    <n v="0"/>
    <n v="0"/>
    <n v="7.6116504854368996"/>
    <n v="3.8058252427184498"/>
    <n v="0"/>
    <n v="41.864077669902947"/>
    <n v="11"/>
    <n v="0"/>
    <n v="0"/>
    <n v="0"/>
    <n v="2"/>
    <n v="6"/>
    <n v="0"/>
    <n v="0"/>
    <n v="0"/>
    <n v="0"/>
    <n v="2"/>
    <n v="1"/>
    <n v="0"/>
    <n v="11"/>
    <x v="0"/>
    <m/>
    <m/>
    <x v="1"/>
    <m/>
    <m/>
    <x v="0"/>
    <m/>
    <m/>
    <x v="0"/>
    <m/>
    <m/>
    <x v="0"/>
    <m/>
    <m/>
    <x v="0"/>
    <m/>
    <m/>
    <m/>
    <m/>
    <m/>
    <m/>
    <m/>
    <m/>
    <m/>
    <m/>
    <m/>
    <m/>
    <m/>
    <m/>
    <m/>
    <m/>
    <m/>
    <m/>
    <m/>
    <m/>
    <m/>
    <m/>
    <m/>
    <m/>
    <m/>
    <m/>
    <m/>
    <m/>
    <m/>
    <m/>
    <m/>
    <m/>
    <m/>
    <m/>
    <m/>
    <m/>
    <m/>
    <m/>
    <m/>
    <m/>
    <m/>
    <m/>
    <m/>
    <m/>
    <m/>
    <m/>
    <m/>
    <m/>
    <m/>
    <m/>
    <x v="0"/>
    <x v="0"/>
    <x v="0"/>
    <x v="1"/>
    <x v="1"/>
    <x v="0"/>
    <x v="0"/>
    <x v="1"/>
    <x v="1"/>
    <x v="0"/>
    <x v="0"/>
    <x v="1"/>
    <x v="0"/>
    <m/>
    <m/>
    <m/>
    <m/>
    <m/>
    <m/>
    <s v="Recomendaciones de trabajadores de la empresa u otros actores"/>
    <m/>
    <m/>
    <m/>
    <s v="Contactos personales del empleador"/>
    <s v="Banco de currículos de la empresa"/>
    <m/>
    <m/>
    <x v="0"/>
    <x v="0"/>
    <x v="0"/>
    <x v="0"/>
    <x v="0"/>
    <x v="1"/>
    <x v="0"/>
    <x v="0"/>
    <x v="1"/>
    <x v="0"/>
    <s v="Ninguna"/>
    <m/>
    <m/>
    <m/>
    <m/>
    <s v="Transformación de competencia"/>
    <m/>
    <x v="1"/>
    <m/>
    <m/>
    <x v="1"/>
    <s v="Transformación de competencia"/>
    <m/>
    <m/>
    <x v="0"/>
    <x v="0"/>
    <x v="1"/>
    <x v="1"/>
    <x v="1"/>
    <x v="0"/>
    <m/>
    <m/>
    <x v="2"/>
    <s v="Probable"/>
    <s v="Poco probable"/>
    <s v="Probable"/>
    <s v="Probable"/>
    <s v="Probable"/>
    <x v="0"/>
    <s v="Encargado de produccion para fabricacion de carretillas y acoplados."/>
    <n v="3122"/>
    <n v="2"/>
    <n v="2"/>
    <n v="2"/>
    <n v="2"/>
    <n v="2"/>
    <s v="Vendedores de carros transportadores, carretillas manuales"/>
    <n v="5223"/>
    <n v="1"/>
    <n v="1"/>
    <n v="1"/>
    <n v="1"/>
    <n v="1"/>
    <m/>
    <m/>
    <m/>
    <m/>
    <m/>
    <m/>
    <m/>
    <m/>
    <m/>
    <m/>
    <m/>
    <m/>
    <m/>
    <m/>
    <m/>
    <m/>
    <m/>
    <m/>
    <m/>
    <m/>
    <m/>
    <x v="0"/>
    <m/>
    <m/>
    <m/>
    <m/>
    <m/>
    <m/>
    <m/>
    <m/>
    <m/>
    <x v="0"/>
    <x v="0"/>
    <x v="0"/>
    <x v="0"/>
    <x v="1"/>
    <x v="1"/>
    <x v="0"/>
    <x v="0"/>
    <m/>
    <x v="0"/>
    <s v="TECNICAS EN MANEJO DE HERRAMIENTAS INDUSTRIALES"/>
    <s v="Operación y mantenimiento de maquinarias industriales"/>
    <s v="ENCARGADO DE PRODUCCION"/>
    <n v="3122"/>
    <s v="TECNICAS EN ANALISIS DE SOFTWARE ADMINISTRATIVO"/>
    <s v="Herramientas digitales para la gestión y productividad"/>
    <s v="ADMINISTRADORA"/>
    <n v="2421"/>
    <s v="CAPACITACIONES DE PRIMEROS AUXILIOS Y PREVENCION."/>
    <s v="Primeros auxilios"/>
    <s v="ENCARGADO DE PRODUCCION"/>
    <n v="3122"/>
    <m/>
    <m/>
    <m/>
    <m/>
    <m/>
    <m/>
    <m/>
    <m/>
    <m/>
    <m/>
    <m/>
    <m/>
    <s v="Si"/>
    <s v="Si"/>
    <s v="No"/>
    <m/>
    <m/>
    <m/>
    <x v="0"/>
    <s v="Muy importante"/>
    <s v="Muy importante"/>
    <s v="Muy importante"/>
    <s v="Muy importante"/>
    <s v="Importante"/>
    <s v="Muy importante"/>
    <s v="Muy importante"/>
    <s v="Ninguna"/>
    <m/>
    <x v="0"/>
    <x v="1"/>
    <x v="1"/>
    <x v="0"/>
    <x v="2"/>
    <x v="0"/>
    <x v="0"/>
    <x v="0"/>
    <x v="0"/>
    <x v="0"/>
    <x v="0"/>
    <x v="0"/>
    <m/>
    <s v="Dueño o propietario"/>
    <m/>
    <n v="7"/>
    <n v="38"/>
    <s v="Completo"/>
    <m/>
    <m/>
    <m/>
    <m/>
    <m/>
    <m/>
    <s v="TIENE 2 VENDEDORES TERCERIZADOS"/>
    <s v="11 a 30 personas ocupadas"/>
    <s v="11 a 30 personas ocupadas"/>
    <x v="1"/>
    <s v="Manufactura"/>
    <x v="0"/>
    <x v="0"/>
    <x v="0"/>
    <x v="0"/>
    <x v="0"/>
    <x v="0"/>
    <x v="0"/>
    <x v="0"/>
    <x v="0"/>
    <x v="0"/>
    <x v="1"/>
    <x v="1"/>
    <x v="0"/>
    <x v="1"/>
    <x v="0"/>
    <x v="0"/>
    <x v="0"/>
    <x v="0"/>
    <x v="0"/>
    <x v="0"/>
    <x v="1"/>
    <x v="1"/>
    <x v="0"/>
    <x v="0"/>
    <x v="0"/>
    <x v="0"/>
    <x v="0"/>
    <s v="USO Y REPARACIÓN DE MAQUINARIAS, HERRAMIENTAS Y EQUIPOS"/>
    <s v="USO DE SISTEMAS Y SOFTWARE ESPECIALIZADOS"/>
    <s v="SINIESTROS Y PRIMEROS AUXILIOS"/>
    <m/>
    <m/>
    <m/>
    <s v="USO Y REPARACIÓN DE MAQUINARIAS, HERRAMIENTAS Y EQUIPOS"/>
    <s v="TIC"/>
    <s v="SINIESTROS Y PRIMEROS AUXILIOS"/>
    <m/>
    <m/>
    <m/>
    <n v="3.8058252427184498"/>
    <x v="0"/>
    <x v="0"/>
    <x v="0"/>
    <x v="0"/>
    <x v="0"/>
    <s v="Total"/>
  </r>
  <r>
    <n v="223256"/>
    <x v="0"/>
    <x v="1"/>
    <s v="San Lorenzo"/>
    <n v="96030"/>
    <s v="SERVICIOS FUNEBRES"/>
    <s v="Servicio"/>
    <s v="Servicios a los hogares"/>
    <s v="Pequeñas (11 a 30 personas ocupadas)"/>
    <n v="17072024"/>
    <n v="17"/>
    <s v="Julio"/>
    <s v="Año Resultado Final"/>
    <n v="14"/>
    <n v="19"/>
    <n v="18072024"/>
    <n v="18"/>
    <s v="Julio"/>
    <s v="Año Resultado Final"/>
    <n v="2011"/>
    <n v="12"/>
    <x v="0"/>
    <s v="SERVICIO ODONTOLOGICO"/>
    <s v="Actividades de médicos y odontólogos"/>
    <s v="Casa Matriz"/>
    <x v="1"/>
    <n v="9"/>
    <n v="6"/>
    <n v="50"/>
    <n v="30"/>
    <n v="7"/>
    <n v="23"/>
    <n v="36.689655172413808"/>
    <n v="120.55172413793109"/>
    <n v="0"/>
    <n v="0"/>
    <n v="0"/>
    <n v="0"/>
    <n v="0"/>
    <n v="0"/>
    <n v="0"/>
    <n v="0"/>
    <n v="104.8275862068966"/>
    <n v="52.413793103448299"/>
    <n v="0"/>
    <n v="0"/>
    <n v="157.24137931034491"/>
    <n v="30"/>
    <n v="0"/>
    <n v="0"/>
    <n v="0"/>
    <n v="0"/>
    <n v="0"/>
    <n v="0"/>
    <n v="0"/>
    <n v="0"/>
    <n v="20"/>
    <n v="10"/>
    <n v="0"/>
    <n v="0"/>
    <n v="30"/>
    <x v="1"/>
    <s v="Decisión del directorio/propietarios de la empresa"/>
    <m/>
    <x v="1"/>
    <m/>
    <m/>
    <x v="1"/>
    <s v="Decisión del directorio/propietarios de la empresa"/>
    <m/>
    <x v="0"/>
    <m/>
    <m/>
    <x v="0"/>
    <m/>
    <m/>
    <x v="1"/>
    <m/>
    <n v="4226"/>
    <s v="RECEPCIONISTA"/>
    <s v="Sí"/>
    <s v="Sí"/>
    <s v="No"/>
    <m/>
    <m/>
    <m/>
    <m/>
    <m/>
    <m/>
    <m/>
    <m/>
    <m/>
    <m/>
    <s v="Candidatos sin habilidades blandas o socioemocionales (proactividad, actitud de aprendizaje, compromiso, entre otros)"/>
    <m/>
    <m/>
    <s v="Candidatos que no aceptaron las condiciones laborales ofrecidas (ubicación, horario, remuneración)"/>
    <m/>
    <m/>
    <m/>
    <m/>
    <m/>
    <m/>
    <m/>
    <m/>
    <m/>
    <m/>
    <m/>
    <m/>
    <m/>
    <m/>
    <m/>
    <m/>
    <m/>
    <m/>
    <m/>
    <m/>
    <s v="Capacitar a los trabajadores actuales para que puedan cumplir funciones que estaban asignadas a esa vacante"/>
    <m/>
    <m/>
    <m/>
    <m/>
    <m/>
    <m/>
    <m/>
    <m/>
    <m/>
    <x v="0"/>
    <x v="0"/>
    <x v="0"/>
    <x v="0"/>
    <x v="1"/>
    <x v="0"/>
    <x v="0"/>
    <x v="1"/>
    <x v="0"/>
    <x v="0"/>
    <x v="0"/>
    <x v="0"/>
    <x v="0"/>
    <m/>
    <m/>
    <m/>
    <s v="Redes sociales de la empresa (Facebook, Twitter, Instagram, etc)"/>
    <m/>
    <m/>
    <m/>
    <m/>
    <m/>
    <m/>
    <m/>
    <m/>
    <m/>
    <m/>
    <x v="0"/>
    <x v="0"/>
    <x v="0"/>
    <x v="0"/>
    <x v="0"/>
    <x v="0"/>
    <x v="0"/>
    <x v="2"/>
    <x v="1"/>
    <x v="1"/>
    <s v="Ninguna"/>
    <m/>
    <m/>
    <m/>
    <m/>
    <s v="Ambos"/>
    <m/>
    <x v="0"/>
    <m/>
    <m/>
    <x v="1"/>
    <m/>
    <m/>
    <m/>
    <x v="1"/>
    <x v="0"/>
    <x v="0"/>
    <x v="0"/>
    <x v="1"/>
    <x v="1"/>
    <m/>
    <m/>
    <x v="2"/>
    <s v="Probable"/>
    <s v="Poco probable"/>
    <s v="Poco probable"/>
    <s v="Probable"/>
    <s v="Muy probable"/>
    <x v="1"/>
    <m/>
    <m/>
    <m/>
    <m/>
    <m/>
    <m/>
    <m/>
    <m/>
    <m/>
    <m/>
    <m/>
    <m/>
    <m/>
    <m/>
    <m/>
    <m/>
    <m/>
    <m/>
    <m/>
    <m/>
    <m/>
    <m/>
    <m/>
    <m/>
    <m/>
    <m/>
    <m/>
    <m/>
    <m/>
    <m/>
    <m/>
    <m/>
    <m/>
    <m/>
    <m/>
    <x v="0"/>
    <m/>
    <m/>
    <m/>
    <m/>
    <m/>
    <m/>
    <m/>
    <m/>
    <m/>
    <x v="1"/>
    <x v="0"/>
    <x v="1"/>
    <x v="0"/>
    <x v="1"/>
    <x v="0"/>
    <x v="0"/>
    <x v="0"/>
    <m/>
    <x v="0"/>
    <s v="CAPACITACION DE OFIMÁTICA INTERMEDIA A AVANZADA"/>
    <s v="Operación básica de computadoras"/>
    <s v="RECEPCIONISTA"/>
    <n v="4226"/>
    <s v="CAPACITACION DE VENTAS"/>
    <s v="Técnicas de ventas"/>
    <s v="VENDEDORES CALL CENTER"/>
    <n v="5244"/>
    <s v="CAPACITACION DE VENTAS"/>
    <s v="Técnicas de ventas"/>
    <s v="VENDEDORES EXTERNOS"/>
    <n v="2433"/>
    <s v="CAPACITACION DE MANEJO ADMINISTRATIVO"/>
    <s v="Operaciones auxiliares de servicios administrativos"/>
    <s v="ADMINISTRADOR"/>
    <n v="2421"/>
    <s v="CAPACITACION DE ATENCION AL CLIENTE"/>
    <s v="Técnicas de recepción y atención al cliente"/>
    <s v="RECEPCIONISTA"/>
    <n v="4226"/>
    <m/>
    <m/>
    <m/>
    <m/>
    <s v="Si"/>
    <s v="Si"/>
    <s v="Si"/>
    <s v="Si"/>
    <s v="No"/>
    <m/>
    <x v="1"/>
    <s v="Importante"/>
    <s v="Importante"/>
    <s v="Importante"/>
    <s v="Muy importante"/>
    <s v="Importante"/>
    <s v="Importante"/>
    <s v="Importante"/>
    <s v="Ninguna"/>
    <m/>
    <x v="2"/>
    <x v="2"/>
    <x v="0"/>
    <x v="0"/>
    <x v="0"/>
    <x v="2"/>
    <x v="1"/>
    <x v="1"/>
    <x v="0"/>
    <x v="1"/>
    <x v="0"/>
    <x v="0"/>
    <m/>
    <s v="Jefe / Encargado (no propietario)"/>
    <m/>
    <n v="13"/>
    <n v="10"/>
    <s v="Completo"/>
    <m/>
    <m/>
    <m/>
    <m/>
    <m/>
    <m/>
    <s v="A PARTIR DEL 2015  INICIO EL COMSULTORIO ODONTOLOGICO ,Y A PARTIR DE ESE AÑO PASO A SER LA ACTIVIDAD PRINCIPAL DE LA RAZON SOCIAL,MANTENIENDO DE IGUAL MANERA COMO SEGUNDA ACTIVIDAD EL SERVICIO DE SEPELIO"/>
    <s v="31 a 50 personas ocupadas"/>
    <s v="11 a 30 personas ocupadas"/>
    <x v="0"/>
    <s v="Servicios a los hogares"/>
    <x v="0"/>
    <x v="0"/>
    <x v="0"/>
    <x v="1"/>
    <x v="0"/>
    <x v="0"/>
    <x v="0"/>
    <x v="0"/>
    <x v="0"/>
    <x v="0"/>
    <x v="1"/>
    <x v="0"/>
    <x v="0"/>
    <x v="0"/>
    <x v="0"/>
    <x v="0"/>
    <x v="0"/>
    <x v="0"/>
    <x v="0"/>
    <x v="0"/>
    <x v="0"/>
    <x v="0"/>
    <x v="1"/>
    <x v="0"/>
    <x v="0"/>
    <x v="0"/>
    <x v="0"/>
    <s v="OFIMATICA"/>
    <s v="VENTA"/>
    <s v="VENTA"/>
    <s v="GESTIÓN ADMINISTRATIVA"/>
    <s v="ATENCIÓN AL CLIENTE, RECEPCIÓN"/>
    <m/>
    <s v="TIC"/>
    <s v="ADMINISTRACIÓN Y GESTIÓN"/>
    <s v="ADMINISTRACIÓN Y GESTIÓN"/>
    <s v="ADMINISTRACIÓN Y GESTIÓN"/>
    <s v="ADMINISTRACIÓN Y GESTIÓN"/>
    <m/>
    <n v="5.2413793103448301"/>
    <x v="1"/>
    <x v="2"/>
    <x v="0"/>
    <x v="0"/>
    <x v="0"/>
    <s v="Total"/>
  </r>
  <r>
    <n v="223269"/>
    <x v="0"/>
    <x v="1"/>
    <s v="San Lorenzo"/>
    <n v="46302"/>
    <s v="COMERCIO AL POR MAYOR DE ARROZ Y HARINA"/>
    <s v="Comercio"/>
    <s v="Comercio"/>
    <s v="Pequeñas (11 a 30 personas ocupadas)"/>
    <n v="11072024"/>
    <n v="11"/>
    <s v="Julio"/>
    <s v="Año Resultado Final"/>
    <n v="10"/>
    <n v="5"/>
    <n v="12072024"/>
    <n v="12"/>
    <s v="Julio"/>
    <s v="Año Resultado Final"/>
    <n v="1985"/>
    <n v="38"/>
    <x v="1"/>
    <s v="COMERCIO AL POR MAYOR  Y DISTRIBUCION DE ALIMENTOS EN GRANOS ARROZ"/>
    <s v="Comercio al por mayor de comestibles, excepto carnes"/>
    <s v="Único"/>
    <x v="0"/>
    <m/>
    <m/>
    <n v="20"/>
    <n v="20"/>
    <n v="20"/>
    <n v="0"/>
    <n v="253.02325581395399"/>
    <n v="0"/>
    <n v="0"/>
    <n v="0"/>
    <n v="0"/>
    <n v="0"/>
    <n v="75.90697674418621"/>
    <n v="126.511627906977"/>
    <n v="0"/>
    <n v="0"/>
    <n v="0"/>
    <n v="0"/>
    <n v="50.604651162790802"/>
    <n v="0"/>
    <n v="253.02325581395399"/>
    <n v="20"/>
    <n v="0"/>
    <n v="0"/>
    <n v="0"/>
    <n v="0"/>
    <n v="6"/>
    <n v="10"/>
    <n v="0"/>
    <n v="0"/>
    <n v="0"/>
    <n v="0"/>
    <n v="4"/>
    <n v="0"/>
    <n v="20"/>
    <x v="0"/>
    <m/>
    <m/>
    <x v="1"/>
    <m/>
    <m/>
    <x v="0"/>
    <m/>
    <m/>
    <x v="0"/>
    <m/>
    <m/>
    <x v="0"/>
    <m/>
    <m/>
    <x v="1"/>
    <m/>
    <n v="8332"/>
    <s v="CHOFER REPARTIDOR"/>
    <s v="Sí"/>
    <s v="No"/>
    <s v="Sí"/>
    <n v="8183"/>
    <s v="EMPAQUETADOR ENVASADO DE PRODUCTOS"/>
    <s v="Sí"/>
    <s v="No"/>
    <s v="No"/>
    <m/>
    <m/>
    <m/>
    <m/>
    <m/>
    <m/>
    <m/>
    <m/>
    <m/>
    <m/>
    <m/>
    <m/>
    <m/>
    <m/>
    <m/>
    <m/>
    <m/>
    <m/>
    <m/>
    <m/>
    <m/>
    <m/>
    <m/>
    <m/>
    <m/>
    <m/>
    <m/>
    <m/>
    <m/>
    <m/>
    <m/>
    <m/>
    <m/>
    <m/>
    <m/>
    <m/>
    <m/>
    <m/>
    <m/>
    <x v="1"/>
    <x v="0"/>
    <x v="0"/>
    <x v="0"/>
    <x v="0"/>
    <x v="1"/>
    <x v="0"/>
    <x v="1"/>
    <x v="1"/>
    <x v="0"/>
    <x v="0"/>
    <x v="1"/>
    <x v="1"/>
    <s v="ANTECEDENTE POLICIAL Y CERTIFICADO DE VIDA Y RESEDENCIA"/>
    <m/>
    <m/>
    <s v="Redes sociales de la empresa (Facebook, Twitter, Instagram, etc)"/>
    <m/>
    <m/>
    <m/>
    <m/>
    <m/>
    <m/>
    <m/>
    <m/>
    <m/>
    <m/>
    <x v="0"/>
    <x v="0"/>
    <x v="0"/>
    <x v="1"/>
    <x v="0"/>
    <x v="0"/>
    <x v="0"/>
    <x v="2"/>
    <x v="0"/>
    <x v="0"/>
    <s v="Ninguna"/>
    <m/>
    <m/>
    <m/>
    <m/>
    <m/>
    <m/>
    <x v="2"/>
    <m/>
    <m/>
    <x v="2"/>
    <s v="Transformación de competencia"/>
    <m/>
    <m/>
    <x v="0"/>
    <x v="1"/>
    <x v="1"/>
    <x v="0"/>
    <x v="1"/>
    <x v="0"/>
    <m/>
    <m/>
    <x v="3"/>
    <s v="Poco probable"/>
    <s v="Poco probable"/>
    <s v="Probable"/>
    <s v="Probable"/>
    <s v="Probable"/>
    <x v="0"/>
    <s v="auxiliar CONTABLE"/>
    <n v="4311"/>
    <n v="1"/>
    <n v="0"/>
    <n v="1"/>
    <n v="0"/>
    <n v="1"/>
    <s v="encargado de recursos humanos"/>
    <n v="2423"/>
    <n v="1"/>
    <n v="0"/>
    <n v="0"/>
    <n v="1"/>
    <n v="0"/>
    <m/>
    <m/>
    <m/>
    <m/>
    <m/>
    <m/>
    <m/>
    <m/>
    <m/>
    <m/>
    <m/>
    <m/>
    <m/>
    <m/>
    <m/>
    <m/>
    <m/>
    <m/>
    <m/>
    <m/>
    <m/>
    <x v="0"/>
    <m/>
    <m/>
    <m/>
    <m/>
    <m/>
    <m/>
    <m/>
    <m/>
    <m/>
    <x v="0"/>
    <x v="0"/>
    <x v="0"/>
    <x v="0"/>
    <x v="1"/>
    <x v="1"/>
    <x v="0"/>
    <x v="0"/>
    <m/>
    <x v="0"/>
    <s v="MANEJO CORRECTO DE MAQUINARIAS ENVASADORAS"/>
    <s v="Operación y mantenimiento de maquinarias de industrias alimentarias"/>
    <s v="OPERARIOS DE PRODUCCION DE ENVASADO"/>
    <n v="8183"/>
    <m/>
    <m/>
    <m/>
    <m/>
    <m/>
    <m/>
    <m/>
    <m/>
    <m/>
    <m/>
    <m/>
    <m/>
    <m/>
    <m/>
    <m/>
    <m/>
    <m/>
    <m/>
    <m/>
    <m/>
    <s v="No"/>
    <m/>
    <m/>
    <m/>
    <m/>
    <m/>
    <x v="0"/>
    <s v="Importante"/>
    <s v="Importante"/>
    <s v="Importante"/>
    <s v="Importante"/>
    <s v="Importante"/>
    <s v="Importante"/>
    <s v="Importante"/>
    <s v="Ninguna"/>
    <m/>
    <x v="2"/>
    <x v="2"/>
    <x v="0"/>
    <x v="0"/>
    <x v="0"/>
    <x v="0"/>
    <x v="0"/>
    <x v="0"/>
    <x v="0"/>
    <x v="0"/>
    <x v="0"/>
    <x v="0"/>
    <m/>
    <s v="Gerente / Directivo"/>
    <m/>
    <n v="19"/>
    <n v="27"/>
    <s v="Completo"/>
    <m/>
    <m/>
    <m/>
    <m/>
    <m/>
    <m/>
    <m/>
    <s v="11 a 30 personas ocupadas"/>
    <s v="11 a 30 personas ocupadas"/>
    <x v="2"/>
    <s v="Comercio"/>
    <x v="0"/>
    <x v="0"/>
    <x v="0"/>
    <x v="0"/>
    <x v="0"/>
    <x v="0"/>
    <x v="0"/>
    <x v="1"/>
    <x v="0"/>
    <x v="0"/>
    <x v="0"/>
    <x v="0"/>
    <x v="1"/>
    <x v="0"/>
    <x v="0"/>
    <x v="0"/>
    <x v="0"/>
    <x v="0"/>
    <x v="0"/>
    <x v="1"/>
    <x v="0"/>
    <x v="1"/>
    <x v="0"/>
    <x v="0"/>
    <x v="0"/>
    <x v="1"/>
    <x v="0"/>
    <s v="USO Y REPARACIÓN DE MAQUINARIAS, HERRAMIENTAS Y EQUIPOS"/>
    <m/>
    <m/>
    <m/>
    <m/>
    <m/>
    <s v="USO Y REPARACIÓN DE MAQUINARIAS, HERRAMIENTAS Y EQUIPOS"/>
    <m/>
    <m/>
    <m/>
    <m/>
    <m/>
    <n v="12.6511627906977"/>
    <x v="1"/>
    <x v="1"/>
    <x v="0"/>
    <x v="0"/>
    <x v="0"/>
    <s v="Total"/>
  </r>
  <r>
    <n v="223281"/>
    <x v="0"/>
    <x v="1"/>
    <s v="San Lorenzo"/>
    <n v="45302"/>
    <s v="VENTA AL POR MENOR DE REPUESTOS USADOS PARA VEHICULOS"/>
    <s v="Comercio"/>
    <s v="Comercio"/>
    <s v="Micro (5 a 10 personas ocupadas)"/>
    <n v="20062024"/>
    <n v="20"/>
    <s v="Junio"/>
    <s v="Año Resultado Final"/>
    <n v="15"/>
    <n v="14"/>
    <n v="25072024"/>
    <n v="25"/>
    <s v="Julio"/>
    <s v="Año Resultado Final"/>
    <n v="2002"/>
    <n v="21"/>
    <x v="2"/>
    <s v="COMERCIO DE REPUESTOS NUEVOS Y USADOS PARA VEHÍCULOS AL POR MENOR"/>
    <s v="Comercio de partes, piezas y accesorios nuevos y usados para vehículos automotores"/>
    <s v="Único"/>
    <x v="0"/>
    <m/>
    <m/>
    <n v="5"/>
    <n v="5"/>
    <n v="5"/>
    <n v="0"/>
    <n v="41.422018348623844"/>
    <n v="0"/>
    <n v="0"/>
    <n v="0"/>
    <n v="0"/>
    <n v="16.568807339449538"/>
    <n v="16.568807339449538"/>
    <n v="0"/>
    <n v="0"/>
    <n v="0"/>
    <n v="8.2844036697247692"/>
    <n v="0"/>
    <n v="0"/>
    <n v="0"/>
    <n v="41.422018348623844"/>
    <n v="5"/>
    <n v="0"/>
    <n v="0"/>
    <n v="0"/>
    <n v="2"/>
    <n v="2"/>
    <n v="0"/>
    <n v="0"/>
    <n v="0"/>
    <n v="1"/>
    <n v="0"/>
    <n v="0"/>
    <n v="0"/>
    <n v="5"/>
    <x v="0"/>
    <m/>
    <m/>
    <x v="1"/>
    <m/>
    <m/>
    <x v="0"/>
    <m/>
    <m/>
    <x v="0"/>
    <m/>
    <m/>
    <x v="0"/>
    <m/>
    <m/>
    <x v="1"/>
    <m/>
    <n v="9334"/>
    <s v="REPOSITORES DE REPUESTOS"/>
    <s v="Sí"/>
    <s v="No"/>
    <s v="No"/>
    <m/>
    <m/>
    <m/>
    <m/>
    <m/>
    <m/>
    <m/>
    <m/>
    <m/>
    <m/>
    <m/>
    <m/>
    <m/>
    <m/>
    <m/>
    <m/>
    <m/>
    <m/>
    <m/>
    <m/>
    <m/>
    <m/>
    <m/>
    <m/>
    <m/>
    <m/>
    <m/>
    <m/>
    <m/>
    <m/>
    <m/>
    <m/>
    <m/>
    <m/>
    <m/>
    <m/>
    <m/>
    <m/>
    <m/>
    <m/>
    <m/>
    <m/>
    <m/>
    <m/>
    <x v="1"/>
    <x v="0"/>
    <x v="0"/>
    <x v="1"/>
    <x v="0"/>
    <x v="1"/>
    <x v="0"/>
    <x v="1"/>
    <x v="0"/>
    <x v="0"/>
    <x v="1"/>
    <x v="1"/>
    <x v="0"/>
    <m/>
    <m/>
    <m/>
    <s v="Redes sociales de la empresa (Facebook, Twitter, Instagram, etc)"/>
    <m/>
    <m/>
    <s v="Recomendaciones de trabajadores de la empresa u otros actores"/>
    <m/>
    <m/>
    <s v="Avisos en las inmediaciones de la empresa"/>
    <m/>
    <m/>
    <m/>
    <m/>
    <x v="0"/>
    <x v="0"/>
    <x v="1"/>
    <x v="0"/>
    <x v="0"/>
    <x v="1"/>
    <x v="2"/>
    <x v="2"/>
    <x v="0"/>
    <x v="0"/>
    <s v="Ninguna"/>
    <m/>
    <m/>
    <m/>
    <s v="Ambos"/>
    <s v="Ambos"/>
    <m/>
    <x v="1"/>
    <s v="Ambos"/>
    <m/>
    <x v="2"/>
    <s v="Ambos"/>
    <m/>
    <m/>
    <x v="0"/>
    <x v="0"/>
    <x v="0"/>
    <x v="0"/>
    <x v="0"/>
    <x v="0"/>
    <m/>
    <m/>
    <x v="2"/>
    <s v="Probable"/>
    <s v="Poco probable"/>
    <s v="Muy probable"/>
    <s v="Poco probable"/>
    <s v="Poco probable"/>
    <x v="2"/>
    <m/>
    <m/>
    <m/>
    <m/>
    <m/>
    <m/>
    <m/>
    <m/>
    <m/>
    <m/>
    <m/>
    <m/>
    <m/>
    <m/>
    <m/>
    <m/>
    <m/>
    <m/>
    <m/>
    <m/>
    <m/>
    <m/>
    <m/>
    <m/>
    <m/>
    <m/>
    <m/>
    <m/>
    <m/>
    <m/>
    <m/>
    <m/>
    <m/>
    <m/>
    <m/>
    <x v="0"/>
    <m/>
    <m/>
    <m/>
    <m/>
    <m/>
    <m/>
    <m/>
    <m/>
    <m/>
    <x v="0"/>
    <x v="0"/>
    <x v="0"/>
    <x v="0"/>
    <x v="0"/>
    <x v="1"/>
    <x v="0"/>
    <x v="0"/>
    <m/>
    <x v="0"/>
    <s v="VENTAS DIGITALES"/>
    <s v="Técnicas de ventas"/>
    <s v="VENDEDORES DE REPUESTOS PARA AUTOS"/>
    <n v="5223"/>
    <m/>
    <m/>
    <m/>
    <m/>
    <m/>
    <m/>
    <m/>
    <m/>
    <m/>
    <m/>
    <m/>
    <m/>
    <m/>
    <m/>
    <m/>
    <m/>
    <m/>
    <m/>
    <m/>
    <m/>
    <s v="No"/>
    <m/>
    <m/>
    <m/>
    <m/>
    <m/>
    <x v="1"/>
    <s v="Importante"/>
    <s v="Poco importante"/>
    <s v="Importante"/>
    <s v="Importante"/>
    <s v="Importante"/>
    <s v="Muy importante"/>
    <s v="Muy importante"/>
    <s v="Ninguna"/>
    <m/>
    <x v="0"/>
    <x v="1"/>
    <x v="0"/>
    <x v="0"/>
    <x v="2"/>
    <x v="0"/>
    <x v="0"/>
    <x v="0"/>
    <x v="0"/>
    <x v="0"/>
    <x v="0"/>
    <x v="0"/>
    <m/>
    <s v="Dueño o propietario"/>
    <m/>
    <n v="8"/>
    <n v="29"/>
    <s v="Completo"/>
    <m/>
    <m/>
    <m/>
    <m/>
    <m/>
    <m/>
    <m/>
    <s v="5 a 10 personas ocupadas"/>
    <s v="5 a 10 personas ocupadas"/>
    <x v="2"/>
    <s v="Comercio"/>
    <x v="0"/>
    <x v="0"/>
    <x v="0"/>
    <x v="0"/>
    <x v="0"/>
    <x v="0"/>
    <x v="0"/>
    <x v="0"/>
    <x v="1"/>
    <x v="0"/>
    <x v="1"/>
    <x v="0"/>
    <x v="0"/>
    <x v="0"/>
    <x v="0"/>
    <x v="0"/>
    <x v="0"/>
    <x v="0"/>
    <x v="0"/>
    <x v="1"/>
    <x v="0"/>
    <x v="1"/>
    <x v="1"/>
    <x v="0"/>
    <x v="0"/>
    <x v="0"/>
    <x v="0"/>
    <s v="HERRAMIENTAS DIGITALES PARA VENTA"/>
    <m/>
    <m/>
    <m/>
    <m/>
    <m/>
    <s v="ADMINISTRACIÓN Y GESTIÓN"/>
    <m/>
    <m/>
    <m/>
    <m/>
    <m/>
    <n v="8.2844036697247692"/>
    <x v="1"/>
    <x v="1"/>
    <x v="0"/>
    <x v="0"/>
    <x v="0"/>
    <s v="Total"/>
  </r>
  <r>
    <n v="223306"/>
    <x v="0"/>
    <x v="1"/>
    <s v="San Lorenzo"/>
    <n v="10940"/>
    <s v="ELABORACION DE FIDEOS"/>
    <s v="Industria"/>
    <s v="Manufactura"/>
    <s v="Grandes (con 51 o más personas ocupadas)"/>
    <n v="19062024"/>
    <n v="19"/>
    <s v="Junio"/>
    <s v="Año Resultado Final"/>
    <n v="13"/>
    <n v="48"/>
    <n v="21062024"/>
    <n v="21"/>
    <s v="Junio"/>
    <s v="Año Resultado Final"/>
    <n v="1959"/>
    <n v="64"/>
    <x v="1"/>
    <s v="ELABORACION DE FIDEOS"/>
    <s v="Elaboración de pastas alimenticias y productos farináceos similares"/>
    <s v="Casa Matriz"/>
    <x v="1"/>
    <n v="4"/>
    <n v="2"/>
    <n v="160"/>
    <n v="109"/>
    <n v="99"/>
    <n v="10"/>
    <n v="267.66666666666634"/>
    <n v="27.037037037037003"/>
    <n v="0"/>
    <n v="0"/>
    <n v="148.7037037037035"/>
    <n v="0"/>
    <n v="91.92592592592581"/>
    <n v="0"/>
    <n v="5.4074074074074003"/>
    <n v="0"/>
    <n v="35.148148148148103"/>
    <n v="10.814814814814801"/>
    <n v="2.7037037037037002"/>
    <n v="0"/>
    <n v="294.7037037037033"/>
    <n v="109"/>
    <n v="0"/>
    <n v="0"/>
    <n v="55"/>
    <n v="0"/>
    <n v="34"/>
    <n v="0"/>
    <n v="2"/>
    <n v="0"/>
    <n v="13"/>
    <n v="4"/>
    <n v="1"/>
    <n v="0"/>
    <n v="109"/>
    <x v="0"/>
    <m/>
    <m/>
    <x v="1"/>
    <m/>
    <m/>
    <x v="0"/>
    <m/>
    <m/>
    <x v="0"/>
    <m/>
    <m/>
    <x v="0"/>
    <m/>
    <m/>
    <x v="1"/>
    <m/>
    <n v="3343"/>
    <s v="ASISTENTE ADMISTRATIVO"/>
    <s v="Sí"/>
    <s v="Sí"/>
    <s v="Sí"/>
    <n v="9321"/>
    <s v="EMPAQUETADORES"/>
    <s v="Sí"/>
    <s v="Sí"/>
    <s v="Sí"/>
    <n v="8182"/>
    <s v="CALDERISTA ( MANEJA LA CALDERA,MAQUINARIA QUE PRODUCE CALOR"/>
    <s v="No"/>
    <s v="Sí"/>
    <s v="Candidatos sin capacitación o habilidades técnicas necesarios"/>
    <m/>
    <m/>
    <s v="Candidatos con falt de experiencia laboral"/>
    <m/>
    <m/>
    <m/>
    <m/>
    <m/>
    <m/>
    <m/>
    <m/>
    <m/>
    <s v="Falta de postulantes/candidatos"/>
    <m/>
    <m/>
    <m/>
    <m/>
    <m/>
    <s v="Candidatos con falt de experiencia laboral"/>
    <m/>
    <m/>
    <m/>
    <m/>
    <m/>
    <s v="Capacitar a los trabajadores actuales para que puedan cumplir funciones que estaban asignadas a esa vacante"/>
    <s v="Reasignar / redefinir los puestos de trabajo existentes"/>
    <m/>
    <s v="Externalizar el trabajo por fuera de la empresa (outsourcing)"/>
    <m/>
    <m/>
    <m/>
    <m/>
    <m/>
    <m/>
    <x v="1"/>
    <x v="0"/>
    <x v="0"/>
    <x v="1"/>
    <x v="0"/>
    <x v="0"/>
    <x v="0"/>
    <x v="1"/>
    <x v="1"/>
    <x v="0"/>
    <x v="0"/>
    <x v="0"/>
    <x v="0"/>
    <m/>
    <m/>
    <m/>
    <s v="Redes sociales de la empresa (Facebook, Twitter, Instagram, etc)"/>
    <m/>
    <m/>
    <s v="Recomendaciones de trabajadores de la empresa u otros actores"/>
    <m/>
    <m/>
    <m/>
    <m/>
    <s v="Banco de currículos de la empresa"/>
    <m/>
    <m/>
    <x v="0"/>
    <x v="0"/>
    <x v="0"/>
    <x v="1"/>
    <x v="0"/>
    <x v="1"/>
    <x v="0"/>
    <x v="0"/>
    <x v="0"/>
    <x v="0"/>
    <s v="Ninguna"/>
    <m/>
    <m/>
    <m/>
    <m/>
    <m/>
    <m/>
    <x v="1"/>
    <m/>
    <m/>
    <x v="2"/>
    <s v="Transformación de competencia"/>
    <m/>
    <m/>
    <x v="1"/>
    <x v="0"/>
    <x v="1"/>
    <x v="1"/>
    <x v="1"/>
    <x v="0"/>
    <m/>
    <m/>
    <x v="0"/>
    <s v="Probable"/>
    <s v="Poco probable"/>
    <s v="Probable"/>
    <s v="Probable"/>
    <s v="Probable"/>
    <x v="3"/>
    <m/>
    <m/>
    <m/>
    <m/>
    <m/>
    <m/>
    <m/>
    <m/>
    <m/>
    <m/>
    <m/>
    <m/>
    <m/>
    <m/>
    <m/>
    <m/>
    <m/>
    <m/>
    <m/>
    <m/>
    <m/>
    <m/>
    <m/>
    <m/>
    <m/>
    <m/>
    <m/>
    <m/>
    <m/>
    <m/>
    <m/>
    <m/>
    <m/>
    <m/>
    <m/>
    <x v="0"/>
    <m/>
    <m/>
    <m/>
    <m/>
    <m/>
    <m/>
    <m/>
    <m/>
    <m/>
    <x v="1"/>
    <x v="1"/>
    <x v="0"/>
    <x v="1"/>
    <x v="1"/>
    <x v="1"/>
    <x v="0"/>
    <x v="0"/>
    <m/>
    <x v="0"/>
    <s v="CAPACITACION DE MANEJO DE MAQUINARIAS (P600)FABRICA FIDEOS"/>
    <s v="Operación y mantenimiento de maquinarias de industrias alimentarias"/>
    <s v="MAQUINISTA( MANEJA MAQUINARIAS"/>
    <n v="8160"/>
    <m/>
    <m/>
    <m/>
    <m/>
    <m/>
    <m/>
    <m/>
    <m/>
    <m/>
    <m/>
    <m/>
    <m/>
    <m/>
    <m/>
    <m/>
    <m/>
    <m/>
    <m/>
    <m/>
    <m/>
    <s v="No"/>
    <m/>
    <m/>
    <m/>
    <m/>
    <m/>
    <x v="0"/>
    <s v="Muy importante"/>
    <s v="Muy importante"/>
    <s v="Importante"/>
    <s v="Importante"/>
    <s v="Importante"/>
    <s v="Muy importante"/>
    <s v="Muy importante"/>
    <s v="Ninguna"/>
    <m/>
    <x v="0"/>
    <x v="2"/>
    <x v="0"/>
    <x v="0"/>
    <x v="0"/>
    <x v="0"/>
    <x v="1"/>
    <x v="1"/>
    <x v="0"/>
    <x v="1"/>
    <x v="0"/>
    <x v="0"/>
    <m/>
    <s v="Gerente / Directivo"/>
    <m/>
    <n v="16"/>
    <n v="8"/>
    <s v="Completo"/>
    <m/>
    <m/>
    <m/>
    <m/>
    <m/>
    <m/>
    <s v="EL ENCARGADO DE RRHH AYUDO A R3PONDER JUNTO AL GERENTE"/>
    <s v="51 y más personas ocupadas"/>
    <s v="51 y más personas ocupadas"/>
    <x v="1"/>
    <s v="Manufactura"/>
    <x v="0"/>
    <x v="0"/>
    <x v="1"/>
    <x v="0"/>
    <x v="0"/>
    <x v="0"/>
    <x v="0"/>
    <x v="1"/>
    <x v="1"/>
    <x v="0"/>
    <x v="1"/>
    <x v="0"/>
    <x v="0"/>
    <x v="0"/>
    <x v="0"/>
    <x v="0"/>
    <x v="0"/>
    <x v="0"/>
    <x v="0"/>
    <x v="1"/>
    <x v="0"/>
    <x v="1"/>
    <x v="0"/>
    <x v="0"/>
    <x v="0"/>
    <x v="1"/>
    <x v="0"/>
    <s v="USO Y REPARACIÓN DE MAQUINARIAS, HERRAMIENTAS Y EQUIPOS"/>
    <m/>
    <m/>
    <m/>
    <m/>
    <m/>
    <s v="USO Y REPARACIÓN DE MAQUINARIAS, HERRAMIENTAS Y EQUIPOS"/>
    <m/>
    <m/>
    <m/>
    <m/>
    <m/>
    <n v="2.7037037037037002"/>
    <x v="2"/>
    <x v="2"/>
    <x v="0"/>
    <x v="0"/>
    <x v="0"/>
    <s v="Total"/>
  </r>
  <r>
    <n v="223331"/>
    <x v="0"/>
    <x v="1"/>
    <s v="San Lorenzo"/>
    <n v="41002"/>
    <s v="ACTIVIDADES DE CONSTRUCCION DE VIVIENDAS"/>
    <s v="Industria"/>
    <s v="Construcción"/>
    <s v="Pequeñas (11 a 30 personas ocupadas)"/>
    <n v="3072024"/>
    <n v="3"/>
    <s v="Julio"/>
    <s v="Año Resultado Final"/>
    <n v="13"/>
    <n v="45"/>
    <n v="5072024"/>
    <n v="5"/>
    <s v="Julio"/>
    <s v="Año Resultado Final"/>
    <n v="1979"/>
    <n v="44"/>
    <x v="1"/>
    <s v="CONSTRUCCION DE OBRAS  CIVILIS"/>
    <s v="Construcción de edificios"/>
    <s v="Único"/>
    <x v="0"/>
    <m/>
    <m/>
    <n v="28"/>
    <n v="28"/>
    <n v="24"/>
    <n v="4"/>
    <n v="91.339805825242792"/>
    <n v="15.223300970873799"/>
    <n v="0"/>
    <n v="0"/>
    <n v="19.029126213592249"/>
    <n v="0"/>
    <n v="64.699029126213645"/>
    <n v="0"/>
    <n v="0"/>
    <n v="3.8058252427184498"/>
    <n v="7.6116504854368996"/>
    <n v="0"/>
    <n v="11.417475728155349"/>
    <n v="0"/>
    <n v="106.5631067961166"/>
    <n v="28"/>
    <n v="0"/>
    <n v="0"/>
    <n v="5"/>
    <n v="0"/>
    <n v="17"/>
    <n v="0"/>
    <n v="0"/>
    <n v="1"/>
    <n v="2"/>
    <n v="0"/>
    <n v="3"/>
    <n v="0"/>
    <n v="28"/>
    <x v="0"/>
    <m/>
    <m/>
    <x v="1"/>
    <m/>
    <m/>
    <x v="1"/>
    <s v="Decisión del directorio/propietarios de la empresa"/>
    <m/>
    <x v="0"/>
    <m/>
    <m/>
    <x v="0"/>
    <m/>
    <m/>
    <x v="1"/>
    <m/>
    <n v="7132"/>
    <s v="LUSTRADOR DE MADERA"/>
    <s v="Sí"/>
    <s v="Sí"/>
    <s v="Sí"/>
    <n v="7115"/>
    <s v="OFICIAL CARPINTERO"/>
    <s v="Sí"/>
    <s v="Sí"/>
    <s v="No"/>
    <m/>
    <m/>
    <m/>
    <m/>
    <s v="Candidatos sin capacitación o habilidades técnicas necesarios"/>
    <m/>
    <m/>
    <m/>
    <m/>
    <s v="Falta de postulantes/candidatos"/>
    <m/>
    <m/>
    <s v="Candidatos sin capacitación o habilidades técnicas necesarios"/>
    <m/>
    <m/>
    <m/>
    <m/>
    <s v="Falta de postulantes/candidatos"/>
    <m/>
    <m/>
    <m/>
    <m/>
    <m/>
    <m/>
    <m/>
    <m/>
    <m/>
    <m/>
    <s v="Aumentar la remuneración para hacer la vacante más atractiva"/>
    <s v="Capacitar a los trabajadores actuales para que puedan cumplir funciones que estaban asignadas a esa vacante"/>
    <m/>
    <m/>
    <m/>
    <m/>
    <m/>
    <m/>
    <m/>
    <m/>
    <m/>
    <x v="0"/>
    <x v="0"/>
    <x v="0"/>
    <x v="1"/>
    <x v="0"/>
    <x v="1"/>
    <x v="0"/>
    <x v="0"/>
    <x v="0"/>
    <x v="0"/>
    <x v="0"/>
    <x v="1"/>
    <x v="0"/>
    <m/>
    <m/>
    <m/>
    <m/>
    <m/>
    <m/>
    <s v="Recomendaciones de trabajadores de la empresa u otros actores"/>
    <m/>
    <m/>
    <s v="Avisos en las inmediaciones de la empresa"/>
    <m/>
    <m/>
    <m/>
    <m/>
    <x v="0"/>
    <x v="0"/>
    <x v="0"/>
    <x v="1"/>
    <x v="0"/>
    <x v="1"/>
    <x v="0"/>
    <x v="0"/>
    <x v="0"/>
    <x v="1"/>
    <s v="Ninguna"/>
    <m/>
    <m/>
    <m/>
    <m/>
    <m/>
    <m/>
    <x v="1"/>
    <m/>
    <m/>
    <x v="3"/>
    <m/>
    <m/>
    <m/>
    <x v="1"/>
    <x v="1"/>
    <x v="1"/>
    <x v="1"/>
    <x v="1"/>
    <x v="0"/>
    <m/>
    <m/>
    <x v="2"/>
    <s v="Poco probable"/>
    <s v="Poco probable"/>
    <s v="Poco probable"/>
    <s v="Probable"/>
    <s v="Probable"/>
    <x v="2"/>
    <m/>
    <m/>
    <m/>
    <m/>
    <m/>
    <m/>
    <m/>
    <m/>
    <m/>
    <m/>
    <m/>
    <m/>
    <m/>
    <m/>
    <m/>
    <m/>
    <m/>
    <m/>
    <m/>
    <m/>
    <m/>
    <m/>
    <m/>
    <m/>
    <m/>
    <m/>
    <m/>
    <m/>
    <m/>
    <m/>
    <m/>
    <m/>
    <m/>
    <m/>
    <m/>
    <x v="0"/>
    <m/>
    <m/>
    <m/>
    <m/>
    <m/>
    <m/>
    <m/>
    <m/>
    <m/>
    <x v="1"/>
    <x v="1"/>
    <x v="1"/>
    <x v="0"/>
    <x v="0"/>
    <x v="1"/>
    <x v="0"/>
    <x v="0"/>
    <m/>
    <x v="0"/>
    <s v="CAPACITACION DE CARPINTERIA"/>
    <s v="Carpinteria de obra"/>
    <s v="OFICIAL CARPINTERO"/>
    <n v="7115"/>
    <s v="CAPACITACION DE LUSTRE DE MADERA"/>
    <s v="Carpinteria de obra"/>
    <s v="OFICIAL DE LUSTRE"/>
    <n v="7115"/>
    <m/>
    <m/>
    <m/>
    <m/>
    <m/>
    <m/>
    <m/>
    <m/>
    <m/>
    <m/>
    <m/>
    <m/>
    <m/>
    <m/>
    <m/>
    <m/>
    <s v="Si"/>
    <s v="No"/>
    <m/>
    <m/>
    <m/>
    <m/>
    <x v="0"/>
    <s v="Muy importante"/>
    <s v="Importante"/>
    <s v="Importante"/>
    <s v="Importante"/>
    <s v="Importante"/>
    <s v="Importante"/>
    <s v="Importante"/>
    <s v="Ninguna"/>
    <m/>
    <x v="0"/>
    <x v="2"/>
    <x v="0"/>
    <x v="0"/>
    <x v="2"/>
    <x v="0"/>
    <x v="1"/>
    <x v="1"/>
    <x v="0"/>
    <x v="1"/>
    <x v="0"/>
    <x v="0"/>
    <m/>
    <s v="Dueño o propietario"/>
    <m/>
    <n v="14"/>
    <n v="51"/>
    <s v="Completo"/>
    <m/>
    <m/>
    <m/>
    <m/>
    <m/>
    <m/>
    <s v="NINGUNA"/>
    <s v="11 a 30 personas ocupadas"/>
    <s v="11 a 30 personas ocupadas"/>
    <x v="1"/>
    <s v="Construcción"/>
    <x v="0"/>
    <x v="0"/>
    <x v="0"/>
    <x v="0"/>
    <x v="0"/>
    <x v="0"/>
    <x v="1"/>
    <x v="0"/>
    <x v="0"/>
    <x v="0"/>
    <x v="1"/>
    <x v="0"/>
    <x v="0"/>
    <x v="0"/>
    <x v="0"/>
    <x v="0"/>
    <x v="0"/>
    <x v="0"/>
    <x v="0"/>
    <x v="1"/>
    <x v="0"/>
    <x v="1"/>
    <x v="0"/>
    <x v="0"/>
    <x v="1"/>
    <x v="0"/>
    <x v="0"/>
    <s v="CONSTRUCCIÓN"/>
    <s v="CONSTRUCCIÓN"/>
    <m/>
    <m/>
    <m/>
    <m/>
    <s v="CONSTRUCCIÓN"/>
    <s v="CONSTRUCCIÓN"/>
    <m/>
    <m/>
    <m/>
    <m/>
    <n v="3.8058252427184498"/>
    <x v="1"/>
    <x v="2"/>
    <x v="0"/>
    <x v="0"/>
    <x v="0"/>
    <s v="Total"/>
  </r>
  <r>
    <n v="223359"/>
    <x v="0"/>
    <x v="1"/>
    <s v="San Lorenzo"/>
    <n v="45301"/>
    <s v="VENTA AL POR MAYOR DE REPUESTOS NUEVOS PARA AUTOMOVILES"/>
    <s v="Comercio"/>
    <s v="Comercio"/>
    <s v="Pequeñas (11 a 30 personas ocupadas)"/>
    <n v="18072024"/>
    <n v="18"/>
    <s v="Julio"/>
    <s v="Año Resultado Final"/>
    <n v="9"/>
    <n v="37"/>
    <n v="18072024"/>
    <n v="18"/>
    <s v="Julio"/>
    <s v="Año Resultado Final"/>
    <n v="1993"/>
    <n v="30"/>
    <x v="1"/>
    <s v="COMERCIO DE AUTOPARTES REPUESTOS DE VEHICILOS LIVIANOS Y PESADO  IMPORTADOS NUEVOS"/>
    <s v="Comercio de partes, piezas y accesorios nuevos para vehículos automotores"/>
    <s v="Casa Matriz"/>
    <x v="1"/>
    <n v="2"/>
    <n v="1"/>
    <n v="30"/>
    <n v="19"/>
    <n v="14"/>
    <n v="5"/>
    <n v="177.11627906976781"/>
    <n v="63.255813953488499"/>
    <n v="0"/>
    <n v="0"/>
    <n v="0"/>
    <n v="0"/>
    <n v="113.8604651162793"/>
    <n v="0"/>
    <n v="0"/>
    <n v="0"/>
    <n v="75.90697674418621"/>
    <n v="37.953488372093105"/>
    <n v="12.6511627906977"/>
    <n v="0"/>
    <n v="240.3720930232563"/>
    <n v="19"/>
    <n v="0"/>
    <n v="0"/>
    <n v="0"/>
    <n v="0"/>
    <n v="9"/>
    <n v="0"/>
    <n v="0"/>
    <n v="0"/>
    <n v="6"/>
    <n v="3"/>
    <n v="1"/>
    <n v="0"/>
    <n v="19"/>
    <x v="0"/>
    <m/>
    <m/>
    <x v="1"/>
    <m/>
    <m/>
    <x v="0"/>
    <m/>
    <m/>
    <x v="0"/>
    <m/>
    <m/>
    <x v="0"/>
    <m/>
    <m/>
    <x v="1"/>
    <m/>
    <n v="4311"/>
    <s v="AUXILIAR CONTABLE FACTURACIÓN"/>
    <s v="Sí"/>
    <s v="Sí"/>
    <s v="Sí"/>
    <n v="4214"/>
    <s v="COBRADOR"/>
    <s v="Sí"/>
    <s v="Sí"/>
    <s v="No"/>
    <m/>
    <m/>
    <m/>
    <m/>
    <s v="Candidatos sin capacitación o habilidades técnicas necesarios"/>
    <m/>
    <m/>
    <s v="Candidatos con falt de experiencia laboral"/>
    <m/>
    <m/>
    <m/>
    <m/>
    <s v="Candidatos sin capacitación o habilidades técnicas necesarios"/>
    <m/>
    <m/>
    <s v="Candidatos con falt de experiencia laboral"/>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0"/>
    <x v="0"/>
    <x v="0"/>
    <x v="0"/>
    <x v="0"/>
    <x v="1"/>
    <x v="1"/>
    <x v="0"/>
    <x v="0"/>
    <x v="0"/>
    <x v="0"/>
    <m/>
    <m/>
    <s v="Plataforma web privada gratuita (Bolsas de trabajo) (excluyendo redes sociales)"/>
    <s v="Redes sociales de la empresa (Facebook, Twitter, Instagram, etc)"/>
    <m/>
    <m/>
    <m/>
    <m/>
    <m/>
    <m/>
    <m/>
    <m/>
    <m/>
    <m/>
    <x v="0"/>
    <x v="0"/>
    <x v="0"/>
    <x v="1"/>
    <x v="0"/>
    <x v="1"/>
    <x v="0"/>
    <x v="1"/>
    <x v="0"/>
    <x v="1"/>
    <s v="Ninguna"/>
    <m/>
    <m/>
    <m/>
    <m/>
    <m/>
    <m/>
    <x v="1"/>
    <m/>
    <s v="Ambos"/>
    <x v="2"/>
    <m/>
    <m/>
    <m/>
    <x v="1"/>
    <x v="0"/>
    <x v="0"/>
    <x v="0"/>
    <x v="0"/>
    <x v="1"/>
    <m/>
    <m/>
    <x v="3"/>
    <s v="Poco probable"/>
    <s v="Poco probable"/>
    <s v="Poco probable"/>
    <s v="Muy probable"/>
    <s v="Muy probable"/>
    <x v="0"/>
    <s v="desarrolladores de iA"/>
    <n v="2512"/>
    <n v="2"/>
    <n v="0"/>
    <n v="0"/>
    <n v="0"/>
    <n v="0"/>
    <s v="ingenieros INFORMATICOS"/>
    <n v="2512"/>
    <n v="1"/>
    <n v="0"/>
    <n v="0"/>
    <n v="0"/>
    <n v="0"/>
    <s v="TECNICOS  INFORMATICOS"/>
    <n v="3511"/>
    <n v="2"/>
    <n v="0"/>
    <n v="0"/>
    <n v="0"/>
    <n v="0"/>
    <s v="asistente de MARKETING"/>
    <n v="3339"/>
    <n v="1"/>
    <n v="0"/>
    <n v="0"/>
    <n v="0"/>
    <n v="0"/>
    <s v="capacitadores en inducción laboral"/>
    <n v="2424"/>
    <n v="1"/>
    <n v="0"/>
    <n v="0"/>
    <n v="0"/>
    <n v="0"/>
    <x v="0"/>
    <m/>
    <m/>
    <m/>
    <m/>
    <m/>
    <m/>
    <m/>
    <m/>
    <m/>
    <x v="0"/>
    <x v="1"/>
    <x v="1"/>
    <x v="0"/>
    <x v="0"/>
    <x v="1"/>
    <x v="0"/>
    <x v="0"/>
    <m/>
    <x v="0"/>
    <s v="ANALISIS DE DATOS"/>
    <s v="Redes y sistemas informáticos"/>
    <s v="ANALISTAS DE COMPRAS"/>
    <n v="3323"/>
    <s v="EXCEL AVANZADO"/>
    <s v="Microsoft Excel básico y avanzado"/>
    <s v="COBRADOR"/>
    <n v="4214"/>
    <m/>
    <m/>
    <m/>
    <m/>
    <m/>
    <m/>
    <m/>
    <m/>
    <m/>
    <m/>
    <m/>
    <m/>
    <m/>
    <m/>
    <m/>
    <m/>
    <s v="Si"/>
    <s v="No"/>
    <m/>
    <m/>
    <m/>
    <m/>
    <x v="0"/>
    <s v="Muy importante"/>
    <s v="Importante"/>
    <s v="Muy importante"/>
    <s v="Muy importante"/>
    <s v="Importante"/>
    <s v="Muy importante"/>
    <s v="Muy importante"/>
    <s v="Ninguna"/>
    <m/>
    <x v="2"/>
    <x v="2"/>
    <x v="0"/>
    <x v="1"/>
    <x v="0"/>
    <x v="0"/>
    <x v="0"/>
    <x v="0"/>
    <x v="0"/>
    <x v="0"/>
    <x v="0"/>
    <x v="0"/>
    <m/>
    <s v="Gerente / Directivo"/>
    <m/>
    <n v="12"/>
    <n v="52"/>
    <s v="Completo"/>
    <m/>
    <m/>
    <m/>
    <m/>
    <m/>
    <m/>
    <m/>
    <s v="11 a 30 personas ocupadas"/>
    <s v="11 a 30 personas ocupadas"/>
    <x v="2"/>
    <s v="Comercio"/>
    <x v="0"/>
    <x v="0"/>
    <x v="0"/>
    <x v="1"/>
    <x v="0"/>
    <x v="0"/>
    <x v="0"/>
    <x v="0"/>
    <x v="0"/>
    <x v="0"/>
    <x v="0"/>
    <x v="1"/>
    <x v="0"/>
    <x v="0"/>
    <x v="0"/>
    <x v="0"/>
    <x v="0"/>
    <x v="0"/>
    <x v="0"/>
    <x v="1"/>
    <x v="1"/>
    <x v="0"/>
    <x v="0"/>
    <x v="0"/>
    <x v="0"/>
    <x v="0"/>
    <x v="0"/>
    <s v="HERRAMIENTAS DE ANÁLISIS DE DATOS"/>
    <s v="OFIMATICA"/>
    <m/>
    <m/>
    <m/>
    <m/>
    <s v="TIC"/>
    <s v="TIC"/>
    <m/>
    <m/>
    <m/>
    <m/>
    <n v="12.6511627906977"/>
    <x v="1"/>
    <x v="2"/>
    <x v="0"/>
    <x v="0"/>
    <x v="0"/>
    <s v="Total"/>
  </r>
  <r>
    <n v="223477"/>
    <x v="0"/>
    <x v="1"/>
    <s v="San Lorenzo"/>
    <n v="56101"/>
    <s v="SERVICIOS DE VENTA DE COMIDAS EN COMEDOR"/>
    <s v="Servicio"/>
    <s v="Restaurantes y hoteles"/>
    <s v="Micro (5 a 10 personas ocupadas)"/>
    <n v="19062024"/>
    <n v="19"/>
    <s v="Junio"/>
    <s v="Año Resultado Final"/>
    <n v="9"/>
    <n v="8"/>
    <n v="27062024"/>
    <n v="27"/>
    <s v="Junio"/>
    <s v="Año Resultado Final"/>
    <n v="1986"/>
    <n v="37"/>
    <x v="1"/>
    <s v="SERVICIO DE COMEDOR"/>
    <s v="Restaurantes y parrilladas"/>
    <s v="Único"/>
    <x v="0"/>
    <m/>
    <m/>
    <n v="14"/>
    <n v="14"/>
    <n v="3"/>
    <n v="11"/>
    <n v="14.491935483870961"/>
    <n v="53.137096774193523"/>
    <n v="0"/>
    <n v="0"/>
    <n v="19.322580645161281"/>
    <n v="14.491935483870961"/>
    <n v="24.153225806451601"/>
    <n v="4.8306451612903203"/>
    <n v="0"/>
    <n v="0"/>
    <n v="4.8306451612903203"/>
    <n v="0"/>
    <n v="0"/>
    <n v="0"/>
    <n v="67.629032258064484"/>
    <n v="14"/>
    <n v="0"/>
    <n v="0"/>
    <n v="4"/>
    <n v="3"/>
    <n v="5"/>
    <n v="1"/>
    <n v="0"/>
    <n v="0"/>
    <n v="1"/>
    <n v="0"/>
    <n v="0"/>
    <n v="0"/>
    <n v="14"/>
    <x v="0"/>
    <m/>
    <m/>
    <x v="1"/>
    <m/>
    <m/>
    <x v="1"/>
    <s v="Decisión del directorio/propietarios de la empresa"/>
    <m/>
    <x v="0"/>
    <m/>
    <m/>
    <x v="0"/>
    <m/>
    <m/>
    <x v="1"/>
    <m/>
    <n v="9412"/>
    <s v="AYUDANTE DE COCINA"/>
    <s v="Sí"/>
    <s v="No"/>
    <s v="Sí"/>
    <n v="5246"/>
    <s v="ATENCION AL CLIENTE"/>
    <s v="Sí"/>
    <s v="No"/>
    <s v="Sí"/>
    <n v="9412"/>
    <s v="CARGADOR DE EMPANADAS"/>
    <s v="Sí"/>
    <s v="No"/>
    <m/>
    <m/>
    <m/>
    <m/>
    <m/>
    <m/>
    <m/>
    <m/>
    <m/>
    <m/>
    <m/>
    <m/>
    <m/>
    <m/>
    <m/>
    <m/>
    <m/>
    <m/>
    <m/>
    <m/>
    <m/>
    <m/>
    <m/>
    <m/>
    <m/>
    <m/>
    <m/>
    <m/>
    <m/>
    <m/>
    <m/>
    <m/>
    <m/>
    <m/>
    <m/>
    <x v="1"/>
    <x v="0"/>
    <x v="0"/>
    <x v="0"/>
    <x v="1"/>
    <x v="1"/>
    <x v="0"/>
    <x v="0"/>
    <x v="0"/>
    <x v="0"/>
    <x v="1"/>
    <x v="1"/>
    <x v="0"/>
    <m/>
    <m/>
    <m/>
    <s v="Redes sociales de la empresa (Facebook, Twitter, Instagram, etc)"/>
    <m/>
    <m/>
    <s v="Recomendaciones de trabajadores de la empresa u otros actores"/>
    <m/>
    <m/>
    <m/>
    <m/>
    <m/>
    <m/>
    <m/>
    <x v="0"/>
    <x v="0"/>
    <x v="0"/>
    <x v="0"/>
    <x v="0"/>
    <x v="0"/>
    <x v="0"/>
    <x v="0"/>
    <x v="1"/>
    <x v="1"/>
    <s v="Ninguna"/>
    <m/>
    <m/>
    <m/>
    <m/>
    <s v="Nuevas contrataciones"/>
    <m/>
    <x v="3"/>
    <m/>
    <m/>
    <x v="1"/>
    <m/>
    <m/>
    <m/>
    <x v="1"/>
    <x v="0"/>
    <x v="1"/>
    <x v="0"/>
    <x v="1"/>
    <x v="1"/>
    <m/>
    <m/>
    <x v="2"/>
    <s v="Poco probable"/>
    <s v="Poco probable"/>
    <s v="Poco probable"/>
    <s v="Probable"/>
    <s v="Poco probable"/>
    <x v="0"/>
    <s v="COCINERO"/>
    <n v="5120"/>
    <n v="1"/>
    <n v="1"/>
    <n v="0"/>
    <n v="0"/>
    <n v="0"/>
    <s v="AYUDANTE DE COCINA"/>
    <n v="9412"/>
    <n v="1"/>
    <n v="1"/>
    <n v="0"/>
    <n v="0"/>
    <n v="0"/>
    <s v="ATENCIÓN AL CLIENTE"/>
    <n v="5246"/>
    <n v="2"/>
    <n v="2"/>
    <n v="2"/>
    <n v="0"/>
    <n v="0"/>
    <s v="AYUDANTE DE SALON PARA ATENCION AL CLIENTE"/>
    <n v="5246"/>
    <n v="2"/>
    <n v="2"/>
    <n v="2"/>
    <n v="2"/>
    <n v="2"/>
    <m/>
    <m/>
    <m/>
    <m/>
    <m/>
    <m/>
    <m/>
    <x v="0"/>
    <m/>
    <m/>
    <m/>
    <m/>
    <m/>
    <m/>
    <m/>
    <m/>
    <m/>
    <x v="0"/>
    <x v="0"/>
    <x v="0"/>
    <x v="0"/>
    <x v="1"/>
    <x v="1"/>
    <x v="0"/>
    <x v="0"/>
    <m/>
    <x v="0"/>
    <s v="CAPACITACION DE COCINA ACTUALIZADA"/>
    <s v="Cocina"/>
    <s v="COCINERO"/>
    <n v="5120"/>
    <s v="CAPACITACION DE COCINA ACTUALIZADA"/>
    <s v="Cocina"/>
    <s v="AYUDANTE DE COCINA"/>
    <n v="9412"/>
    <s v="CAPACITACION DE ATENCION AL CLIENTE"/>
    <s v="Técnicas de recepción y atención al cliente"/>
    <s v="ATENCION AL CLIENTE"/>
    <n v="5246"/>
    <s v="CAPACITACION DE OFIMATICA"/>
    <s v="Operación básica de computadoras"/>
    <s v="ADMINISTRADORA"/>
    <n v="2421"/>
    <m/>
    <m/>
    <m/>
    <m/>
    <m/>
    <m/>
    <m/>
    <m/>
    <s v="Si"/>
    <s v="Si"/>
    <s v="Si"/>
    <s v="No"/>
    <m/>
    <m/>
    <x v="0"/>
    <s v="Muy importante"/>
    <s v="Importante"/>
    <s v="Muy importante"/>
    <s v="Muy importante"/>
    <s v="Importante"/>
    <s v="Muy importante"/>
    <s v="Muy importante"/>
    <s v="Ninguna"/>
    <m/>
    <x v="2"/>
    <x v="2"/>
    <x v="0"/>
    <x v="0"/>
    <x v="0"/>
    <x v="0"/>
    <x v="1"/>
    <x v="1"/>
    <x v="0"/>
    <x v="1"/>
    <x v="0"/>
    <x v="0"/>
    <m/>
    <s v="Dueño o propietario"/>
    <m/>
    <n v="11"/>
    <n v="48"/>
    <s v="Completo"/>
    <m/>
    <m/>
    <m/>
    <m/>
    <m/>
    <m/>
    <s v="NINGUNA"/>
    <s v="11 a 30 personas ocupadas"/>
    <s v="11 a 30 personas ocupadas"/>
    <x v="0"/>
    <s v="Restaurantes y hoteles"/>
    <x v="0"/>
    <x v="0"/>
    <x v="0"/>
    <x v="0"/>
    <x v="1"/>
    <x v="0"/>
    <x v="0"/>
    <x v="0"/>
    <x v="1"/>
    <x v="0"/>
    <x v="1"/>
    <x v="0"/>
    <x v="0"/>
    <x v="1"/>
    <x v="0"/>
    <x v="0"/>
    <x v="0"/>
    <x v="1"/>
    <x v="0"/>
    <x v="0"/>
    <x v="0"/>
    <x v="1"/>
    <x v="1"/>
    <x v="0"/>
    <x v="0"/>
    <x v="0"/>
    <x v="1"/>
    <s v="GASTRONOMIA"/>
    <s v="GASTRONOMIA"/>
    <s v="ATENCIÓN AL CLIENTE, RECEPCIÓN"/>
    <s v="OFIMATICA"/>
    <m/>
    <m/>
    <s v="ALIMENTOS"/>
    <s v="ALIMENTOS"/>
    <s v="ADMINISTRACIÓN Y GESTIÓN"/>
    <s v="TIC"/>
    <m/>
    <m/>
    <n v="4.8306451612903203"/>
    <x v="1"/>
    <x v="1"/>
    <x v="0"/>
    <x v="0"/>
    <x v="0"/>
    <s v="Total"/>
  </r>
  <r>
    <n v="223529"/>
    <x v="0"/>
    <x v="1"/>
    <s v="San Lorenzo"/>
    <n v="45301"/>
    <s v="VENTA DE REPUESTOS NUEVOS DE VEHICULOS MERCEDES BENZ"/>
    <s v="Comercio"/>
    <s v="Comercio"/>
    <s v="Medianas (31 a 50 personas ocupadas)"/>
    <n v="9072024"/>
    <n v="9"/>
    <s v="Julio"/>
    <s v="Año Resultado Final"/>
    <n v="15"/>
    <n v="4"/>
    <n v="25072024"/>
    <n v="25"/>
    <s v="Julio"/>
    <s v="Año Resultado Final"/>
    <n v="1997"/>
    <n v="26"/>
    <x v="2"/>
    <s v="VENTA DE REPUESTOS NUEVOS AL POR MENOR PARA CAMIONES PESADOS ( VOLVO,MERCEDES,SCANIA)"/>
    <s v="Comercio de partes, piezas y accesorios nuevos para vehículos automotores"/>
    <s v="Casa Matriz"/>
    <x v="1"/>
    <n v="3"/>
    <n v="3"/>
    <n v="107"/>
    <n v="107"/>
    <n v="102"/>
    <n v="5"/>
    <n v="462.1875"/>
    <n v="22.65625"/>
    <n v="0"/>
    <n v="0"/>
    <n v="0"/>
    <n v="0"/>
    <n v="335.3125"/>
    <n v="0"/>
    <n v="0"/>
    <n v="22.65625"/>
    <n v="13.59375"/>
    <n v="113.28125"/>
    <n v="0"/>
    <n v="0"/>
    <n v="484.84375"/>
    <n v="107"/>
    <n v="0"/>
    <n v="0"/>
    <n v="0"/>
    <n v="0"/>
    <n v="74"/>
    <n v="0"/>
    <n v="0"/>
    <n v="5"/>
    <n v="3"/>
    <n v="25"/>
    <n v="0"/>
    <n v="0"/>
    <n v="107"/>
    <x v="1"/>
    <s v="Decisión del directorio/propietarios de la empresa"/>
    <m/>
    <x v="1"/>
    <m/>
    <m/>
    <x v="0"/>
    <m/>
    <m/>
    <x v="0"/>
    <m/>
    <m/>
    <x v="0"/>
    <m/>
    <m/>
    <x v="0"/>
    <m/>
    <m/>
    <m/>
    <m/>
    <m/>
    <m/>
    <m/>
    <m/>
    <m/>
    <m/>
    <m/>
    <m/>
    <m/>
    <m/>
    <m/>
    <m/>
    <m/>
    <m/>
    <m/>
    <m/>
    <m/>
    <m/>
    <m/>
    <m/>
    <m/>
    <m/>
    <m/>
    <m/>
    <m/>
    <m/>
    <m/>
    <m/>
    <m/>
    <m/>
    <m/>
    <m/>
    <m/>
    <m/>
    <m/>
    <m/>
    <m/>
    <m/>
    <m/>
    <m/>
    <m/>
    <m/>
    <m/>
    <m/>
    <m/>
    <m/>
    <x v="0"/>
    <x v="0"/>
    <x v="0"/>
    <x v="0"/>
    <x v="1"/>
    <x v="1"/>
    <x v="0"/>
    <x v="1"/>
    <x v="0"/>
    <x v="0"/>
    <x v="1"/>
    <x v="1"/>
    <x v="0"/>
    <m/>
    <m/>
    <m/>
    <m/>
    <m/>
    <m/>
    <s v="Recomendaciones de trabajadores de la empresa u otros actores"/>
    <m/>
    <m/>
    <m/>
    <s v="Contactos personales del empleador"/>
    <m/>
    <m/>
    <m/>
    <x v="0"/>
    <x v="0"/>
    <x v="0"/>
    <x v="1"/>
    <x v="0"/>
    <x v="0"/>
    <x v="0"/>
    <x v="1"/>
    <x v="0"/>
    <x v="1"/>
    <s v="Ninguna"/>
    <m/>
    <m/>
    <m/>
    <m/>
    <m/>
    <m/>
    <x v="3"/>
    <m/>
    <s v="Transformación de competencia"/>
    <x v="3"/>
    <m/>
    <m/>
    <m/>
    <x v="1"/>
    <x v="0"/>
    <x v="1"/>
    <x v="0"/>
    <x v="1"/>
    <x v="1"/>
    <m/>
    <m/>
    <x v="2"/>
    <s v="Probable"/>
    <s v="Probable"/>
    <s v="Poco probable"/>
    <s v="Probable"/>
    <s v="Muy probable"/>
    <x v="2"/>
    <m/>
    <m/>
    <m/>
    <m/>
    <m/>
    <m/>
    <m/>
    <m/>
    <m/>
    <m/>
    <m/>
    <m/>
    <m/>
    <m/>
    <m/>
    <m/>
    <m/>
    <m/>
    <m/>
    <m/>
    <m/>
    <m/>
    <m/>
    <m/>
    <m/>
    <m/>
    <m/>
    <m/>
    <m/>
    <m/>
    <m/>
    <m/>
    <m/>
    <m/>
    <m/>
    <x v="0"/>
    <m/>
    <m/>
    <m/>
    <m/>
    <m/>
    <m/>
    <m/>
    <m/>
    <m/>
    <x v="1"/>
    <x v="0"/>
    <x v="0"/>
    <x v="1"/>
    <x v="0"/>
    <x v="1"/>
    <x v="0"/>
    <x v="0"/>
    <m/>
    <x v="0"/>
    <s v="CAPACITACION DE VENTAS"/>
    <s v="Técnicas de ventas"/>
    <s v="VENDEDOR DE MOSTRADOR"/>
    <n v="5223"/>
    <m/>
    <m/>
    <m/>
    <m/>
    <m/>
    <m/>
    <m/>
    <m/>
    <m/>
    <m/>
    <m/>
    <m/>
    <m/>
    <m/>
    <m/>
    <m/>
    <m/>
    <m/>
    <m/>
    <m/>
    <s v="No"/>
    <m/>
    <m/>
    <m/>
    <m/>
    <m/>
    <x v="0"/>
    <s v="Muy importante"/>
    <s v="Muy importante"/>
    <s v="Muy importante"/>
    <s v="Muy importante"/>
    <s v="Muy importante"/>
    <s v="Muy importante"/>
    <s v="Muy importante"/>
    <s v="Ninguna"/>
    <m/>
    <x v="0"/>
    <x v="2"/>
    <x v="0"/>
    <x v="0"/>
    <x v="0"/>
    <x v="2"/>
    <x v="1"/>
    <x v="1"/>
    <x v="0"/>
    <x v="1"/>
    <x v="0"/>
    <x v="0"/>
    <m/>
    <s v="Gerente / Directivo"/>
    <m/>
    <n v="8"/>
    <n v="3"/>
    <s v="Completo"/>
    <m/>
    <m/>
    <m/>
    <m/>
    <m/>
    <m/>
    <s v="NINGUNA"/>
    <s v="51 y más personas ocupadas"/>
    <s v="51 y más personas ocupadas"/>
    <x v="2"/>
    <s v="Comercio"/>
    <x v="0"/>
    <x v="0"/>
    <x v="0"/>
    <x v="0"/>
    <x v="0"/>
    <x v="0"/>
    <x v="0"/>
    <x v="0"/>
    <x v="0"/>
    <x v="0"/>
    <x v="1"/>
    <x v="0"/>
    <x v="0"/>
    <x v="0"/>
    <x v="0"/>
    <x v="0"/>
    <x v="0"/>
    <x v="0"/>
    <x v="0"/>
    <x v="1"/>
    <x v="0"/>
    <x v="1"/>
    <x v="1"/>
    <x v="0"/>
    <x v="0"/>
    <x v="0"/>
    <x v="0"/>
    <s v="VENTA"/>
    <m/>
    <m/>
    <m/>
    <m/>
    <m/>
    <s v="ADMINISTRACIÓN Y GESTIÓN"/>
    <m/>
    <m/>
    <m/>
    <m/>
    <m/>
    <n v="4.53125"/>
    <x v="0"/>
    <x v="0"/>
    <x v="0"/>
    <x v="0"/>
    <x v="0"/>
    <s v="Total"/>
  </r>
  <r>
    <n v="223583"/>
    <x v="0"/>
    <x v="1"/>
    <s v="San Lorenzo"/>
    <n v="46302"/>
    <s v="COMERCIO AL POR MAYOR DE PRODUCTOS ALIMENTICIOS"/>
    <s v="Comercio"/>
    <s v="Comercio"/>
    <s v="Grandes (con 51 o más personas ocupadas)"/>
    <n v="8082024"/>
    <n v="8"/>
    <s v="Agosto"/>
    <s v="Año Resultado Final"/>
    <n v="13"/>
    <n v="39"/>
    <n v="12082024"/>
    <n v="12"/>
    <s v="Agosto"/>
    <s v="Año Resultado Final"/>
    <n v="1998"/>
    <n v="25"/>
    <x v="2"/>
    <s v="COMERCIO AL POR MAYOR PRODUCTOS ALIMENTOS Y GOLOSINAS ARCO"/>
    <s v="Comercio al por mayor de comestibles, excepto carnes"/>
    <s v="Casa Matriz"/>
    <x v="1"/>
    <n v="2"/>
    <n v="1"/>
    <n v="85"/>
    <n v="44"/>
    <n v="35"/>
    <n v="9"/>
    <n v="158.59375"/>
    <n v="40.78125"/>
    <n v="0"/>
    <n v="0"/>
    <n v="0"/>
    <n v="0"/>
    <n v="72.5"/>
    <n v="0"/>
    <n v="0"/>
    <n v="0"/>
    <n v="31.71875"/>
    <n v="95.15625"/>
    <n v="0"/>
    <n v="0"/>
    <n v="199.375"/>
    <n v="44"/>
    <n v="0"/>
    <n v="0"/>
    <n v="0"/>
    <n v="0"/>
    <n v="16"/>
    <n v="0"/>
    <n v="0"/>
    <n v="0"/>
    <n v="7"/>
    <n v="21"/>
    <n v="0"/>
    <n v="0"/>
    <n v="44"/>
    <x v="1"/>
    <s v="Convenios con organizaciones privadas y/o ONG"/>
    <m/>
    <x v="1"/>
    <m/>
    <m/>
    <x v="0"/>
    <m/>
    <m/>
    <x v="0"/>
    <m/>
    <m/>
    <x v="0"/>
    <m/>
    <m/>
    <x v="1"/>
    <m/>
    <n v="4226"/>
    <s v="RECEPCIONISTA"/>
    <s v="Sí"/>
    <s v="No"/>
    <s v="Sí"/>
    <n v="3322"/>
    <s v="VENDEDOR EXTERNO"/>
    <s v="Sí"/>
    <s v="No"/>
    <s v="Sí"/>
    <n v="9334"/>
    <s v="REPOSITORES"/>
    <s v="Sí"/>
    <s v="No"/>
    <m/>
    <m/>
    <m/>
    <m/>
    <m/>
    <m/>
    <m/>
    <m/>
    <m/>
    <m/>
    <m/>
    <m/>
    <m/>
    <m/>
    <m/>
    <m/>
    <m/>
    <m/>
    <m/>
    <m/>
    <m/>
    <m/>
    <m/>
    <m/>
    <m/>
    <m/>
    <m/>
    <m/>
    <m/>
    <m/>
    <m/>
    <m/>
    <m/>
    <m/>
    <m/>
    <x v="0"/>
    <x v="1"/>
    <x v="0"/>
    <x v="0"/>
    <x v="0"/>
    <x v="0"/>
    <x v="0"/>
    <x v="1"/>
    <x v="1"/>
    <x v="0"/>
    <x v="0"/>
    <x v="0"/>
    <x v="0"/>
    <m/>
    <m/>
    <m/>
    <m/>
    <m/>
    <m/>
    <m/>
    <s v="Contratación de empresas de reclutamiento"/>
    <m/>
    <s v="Avisos en las inmediaciones de la empresa"/>
    <s v="Contactos personales del empleador"/>
    <m/>
    <m/>
    <m/>
    <x v="0"/>
    <x v="0"/>
    <x v="0"/>
    <x v="1"/>
    <x v="0"/>
    <x v="0"/>
    <x v="0"/>
    <x v="0"/>
    <x v="1"/>
    <x v="0"/>
    <s v="Ninguna"/>
    <m/>
    <m/>
    <m/>
    <m/>
    <m/>
    <m/>
    <x v="0"/>
    <m/>
    <m/>
    <x v="1"/>
    <s v="Transformación de competencia"/>
    <m/>
    <m/>
    <x v="0"/>
    <x v="0"/>
    <x v="1"/>
    <x v="0"/>
    <x v="1"/>
    <x v="0"/>
    <m/>
    <m/>
    <x v="3"/>
    <s v="Probable"/>
    <s v="Poco probable"/>
    <s v="Poco probable"/>
    <s v="Probable"/>
    <s v="Muy probable"/>
    <x v="0"/>
    <s v="vendedores externos"/>
    <n v="3322"/>
    <n v="5"/>
    <n v="5"/>
    <n v="5"/>
    <n v="5"/>
    <n v="5"/>
    <s v="repositores"/>
    <n v="9334"/>
    <n v="5"/>
    <n v="5"/>
    <n v="5"/>
    <n v="5"/>
    <n v="5"/>
    <s v="chofer camiones liviano"/>
    <n v="8332"/>
    <n v="1"/>
    <n v="0"/>
    <n v="0"/>
    <n v="0"/>
    <n v="0"/>
    <m/>
    <m/>
    <m/>
    <m/>
    <m/>
    <m/>
    <m/>
    <m/>
    <m/>
    <m/>
    <m/>
    <m/>
    <m/>
    <m/>
    <x v="0"/>
    <m/>
    <m/>
    <m/>
    <m/>
    <m/>
    <m/>
    <m/>
    <m/>
    <m/>
    <x v="1"/>
    <x v="1"/>
    <x v="1"/>
    <x v="1"/>
    <x v="1"/>
    <x v="0"/>
    <x v="0"/>
    <x v="0"/>
    <m/>
    <x v="0"/>
    <s v="CAPACITACIÓN DE EMISION DE RECIBOS"/>
    <s v="OTROS"/>
    <s v="VENDEDORES EXTERNOS"/>
    <n v="3322"/>
    <m/>
    <m/>
    <m/>
    <m/>
    <m/>
    <m/>
    <m/>
    <m/>
    <m/>
    <m/>
    <m/>
    <m/>
    <m/>
    <m/>
    <m/>
    <m/>
    <m/>
    <m/>
    <m/>
    <m/>
    <s v="No"/>
    <m/>
    <m/>
    <m/>
    <m/>
    <m/>
    <x v="0"/>
    <s v="Importante"/>
    <s v="Importante"/>
    <s v="Muy importante"/>
    <s v="Importante"/>
    <s v="Importante"/>
    <s v="Importante"/>
    <s v="Importante"/>
    <s v="Ninguna"/>
    <m/>
    <x v="0"/>
    <x v="2"/>
    <x v="0"/>
    <x v="0"/>
    <x v="0"/>
    <x v="0"/>
    <x v="1"/>
    <x v="1"/>
    <x v="0"/>
    <x v="1"/>
    <x v="0"/>
    <x v="0"/>
    <m/>
    <s v="Jefe / Encargado (no propietario)"/>
    <m/>
    <n v="16"/>
    <n v="8"/>
    <s v="Completo"/>
    <m/>
    <m/>
    <m/>
    <m/>
    <m/>
    <m/>
    <m/>
    <s v="51 y más personas ocupadas"/>
    <s v="31 a 50 personas ocupadas"/>
    <x v="2"/>
    <s v="Comercio"/>
    <x v="0"/>
    <x v="0"/>
    <x v="1"/>
    <x v="1"/>
    <x v="0"/>
    <x v="0"/>
    <x v="0"/>
    <x v="0"/>
    <x v="1"/>
    <x v="0"/>
    <x v="1"/>
    <x v="1"/>
    <x v="0"/>
    <x v="0"/>
    <x v="0"/>
    <x v="0"/>
    <x v="1"/>
    <x v="1"/>
    <x v="0"/>
    <x v="1"/>
    <x v="1"/>
    <x v="1"/>
    <x v="0"/>
    <x v="0"/>
    <x v="0"/>
    <x v="0"/>
    <x v="0"/>
    <s v="CONTABILIDAD Y AUDITORIA"/>
    <m/>
    <m/>
    <m/>
    <m/>
    <m/>
    <s v="ADMINISTRACIÓN Y GESTIÓN"/>
    <m/>
    <m/>
    <m/>
    <m/>
    <m/>
    <n v="4.53125"/>
    <x v="1"/>
    <x v="1"/>
    <x v="0"/>
    <x v="0"/>
    <x v="0"/>
    <s v="Total"/>
  </r>
  <r>
    <n v="223586"/>
    <x v="0"/>
    <x v="1"/>
    <s v="San Lorenzo"/>
    <n v="25110"/>
    <s v="FABRICACION DE ESTRUCTURA DE METAL PARA TINGLADO"/>
    <s v="Industria"/>
    <s v="Manufactura"/>
    <s v="Medianas (31 a 50 personas ocupadas)"/>
    <n v="19062024"/>
    <n v="19"/>
    <s v="Junio"/>
    <s v="Año Resultado Final"/>
    <n v="15"/>
    <n v="43"/>
    <n v="19062024"/>
    <n v="19"/>
    <s v="Junio"/>
    <s v="Año Resultado Final"/>
    <n v="1987"/>
    <n v="36"/>
    <x v="1"/>
    <s v="CONSTRUCCION DE ESTRUCTURAS DE METAL PARA EDIFICIOS ,SILOS"/>
    <s v="Fabricación de productos metálicos para uso estructural"/>
    <s v="Único"/>
    <x v="0"/>
    <m/>
    <m/>
    <n v="80"/>
    <n v="80"/>
    <n v="69"/>
    <n v="11"/>
    <n v="186.55555555555532"/>
    <n v="29.740740740740701"/>
    <n v="0"/>
    <n v="0"/>
    <n v="0"/>
    <n v="0"/>
    <n v="162.222222222222"/>
    <n v="0"/>
    <n v="0"/>
    <n v="0"/>
    <n v="35.148148148148103"/>
    <n v="16.2222222222222"/>
    <n v="2.7037037037037002"/>
    <n v="0"/>
    <n v="216.29629629629602"/>
    <n v="80"/>
    <n v="0"/>
    <n v="0"/>
    <n v="0"/>
    <n v="0"/>
    <n v="60"/>
    <n v="0"/>
    <n v="0"/>
    <n v="0"/>
    <n v="13"/>
    <n v="6"/>
    <n v="1"/>
    <n v="0"/>
    <n v="80"/>
    <x v="0"/>
    <m/>
    <m/>
    <x v="1"/>
    <m/>
    <m/>
    <x v="0"/>
    <m/>
    <m/>
    <x v="0"/>
    <m/>
    <m/>
    <x v="0"/>
    <m/>
    <m/>
    <x v="1"/>
    <m/>
    <n v="2161"/>
    <s v="ARQUITECTO"/>
    <s v="Sí"/>
    <s v="Sí"/>
    <s v="Sí"/>
    <n v="2142"/>
    <s v="INGENIERO CIVIL"/>
    <s v="Sí"/>
    <s v="Sí"/>
    <s v="Sí"/>
    <n v="9112"/>
    <s v="AYUDANTE DE LIMPIEZA DEL TALLER"/>
    <s v="Sí"/>
    <s v="No"/>
    <m/>
    <m/>
    <m/>
    <m/>
    <s v="Candidatos que no aceptaron las condiciones laborales ofrecidas (ubicación, horario, remuneración)"/>
    <m/>
    <m/>
    <m/>
    <m/>
    <m/>
    <m/>
    <m/>
    <s v="Candidatos que no aceptaron las condiciones laborales ofrecidas (ubicación, horario, remuneración)"/>
    <m/>
    <m/>
    <m/>
    <m/>
    <m/>
    <m/>
    <m/>
    <m/>
    <m/>
    <m/>
    <m/>
    <s v="Aumentar la remuneración para hacer la vacante más atractiva"/>
    <m/>
    <m/>
    <m/>
    <m/>
    <m/>
    <m/>
    <m/>
    <m/>
    <m/>
    <m/>
    <x v="0"/>
    <x v="0"/>
    <x v="0"/>
    <x v="1"/>
    <x v="0"/>
    <x v="0"/>
    <x v="0"/>
    <x v="1"/>
    <x v="0"/>
    <x v="0"/>
    <x v="0"/>
    <x v="0"/>
    <x v="0"/>
    <m/>
    <m/>
    <m/>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robable"/>
    <s v="Probable"/>
    <x v="0"/>
    <s v="ARQUITECTOS"/>
    <n v="2161"/>
    <n v="0"/>
    <n v="1"/>
    <n v="1"/>
    <n v="1"/>
    <n v="1"/>
    <s v="INGENIERO CIVIL"/>
    <n v="2142"/>
    <n v="0"/>
    <n v="1"/>
    <n v="1"/>
    <n v="1"/>
    <n v="1"/>
    <s v="HERRERO"/>
    <n v="7221"/>
    <n v="1"/>
    <n v="1"/>
    <n v="1"/>
    <n v="1"/>
    <n v="1"/>
    <s v="PINTOR METALURGICO"/>
    <n v="7132"/>
    <n v="1"/>
    <n v="1"/>
    <n v="1"/>
    <n v="1"/>
    <n v="1"/>
    <m/>
    <m/>
    <m/>
    <m/>
    <m/>
    <m/>
    <m/>
    <x v="0"/>
    <m/>
    <m/>
    <m/>
    <m/>
    <m/>
    <m/>
    <m/>
    <m/>
    <m/>
    <x v="0"/>
    <x v="0"/>
    <x v="0"/>
    <x v="0"/>
    <x v="1"/>
    <x v="1"/>
    <x v="0"/>
    <x v="0"/>
    <m/>
    <x v="0"/>
    <s v="CAPACITACION DE SINIESTRO (PRIMEROS AUXILIOS)"/>
    <s v="Primeros auxilios"/>
    <s v="PINTOR METALURGICO"/>
    <n v="7132"/>
    <s v="CAPACITACIÓN DE SINIESTRO( PRIMEROS AUXILIOS"/>
    <s v="Primeros auxilios"/>
    <s v="SOLDADORES"/>
    <n v="7212"/>
    <s v="CAPACITACIÓN DE SOLDADURA"/>
    <s v="Soldadura"/>
    <s v="SOLDADORES"/>
    <n v="7212"/>
    <s v="CAPACITACIÓN DE ATENCION AL CLIENTE"/>
    <s v="Técnicas de recepción y atención al cliente"/>
    <s v="RECEPCIONISTA"/>
    <n v="4226"/>
    <s v="CAPACITACION DE TECNICO EN SEGURIDAD INDUSTRIAL"/>
    <s v="Seguridad industrial y salud ocupacional"/>
    <s v="ENCARGADO DE OBRA"/>
    <n v="3123"/>
    <m/>
    <m/>
    <m/>
    <m/>
    <s v="Si"/>
    <s v="Si"/>
    <s v="Si"/>
    <s v="Si"/>
    <s v="No"/>
    <m/>
    <x v="1"/>
    <s v="Muy importante"/>
    <s v="Muy importante"/>
    <s v="Muy importante"/>
    <s v="Muy importante"/>
    <s v="Muy importante"/>
    <s v="Muy importante"/>
    <s v="Importante"/>
    <s v="Ninguna"/>
    <m/>
    <x v="0"/>
    <x v="2"/>
    <x v="0"/>
    <x v="1"/>
    <x v="0"/>
    <x v="0"/>
    <x v="1"/>
    <x v="1"/>
    <x v="0"/>
    <x v="1"/>
    <x v="0"/>
    <x v="0"/>
    <m/>
    <s v="Jefe / Encargado (no propietario)"/>
    <m/>
    <n v="19"/>
    <n v="18"/>
    <s v="Completo"/>
    <m/>
    <m/>
    <m/>
    <m/>
    <m/>
    <m/>
    <s v="ME COMENTO QUE TAMBIEN REALIZAN CKNSTRUCCION DE EDIFICIOS DE MATERIAL(LADRILLO)"/>
    <s v="51 y más personas ocupadas"/>
    <s v="51 y más personas ocupadas"/>
    <x v="1"/>
    <s v="Manufactura"/>
    <x v="0"/>
    <x v="1"/>
    <x v="0"/>
    <x v="0"/>
    <x v="0"/>
    <x v="0"/>
    <x v="0"/>
    <x v="0"/>
    <x v="1"/>
    <x v="0"/>
    <x v="0"/>
    <x v="0"/>
    <x v="0"/>
    <x v="0"/>
    <x v="0"/>
    <x v="1"/>
    <x v="0"/>
    <x v="0"/>
    <x v="0"/>
    <x v="1"/>
    <x v="1"/>
    <x v="0"/>
    <x v="0"/>
    <x v="0"/>
    <x v="1"/>
    <x v="0"/>
    <x v="0"/>
    <s v="SINIESTROS Y PRIMEROS AUXILIOS"/>
    <s v="SINIESTROS Y PRIMEROS AUXILIOS"/>
    <s v="MECANICA Y METALES"/>
    <s v="ATENCIÓN AL CLIENTE, RECEPCIÓN"/>
    <s v="SALUD Y SEGURIDAD OCUPACIONAL"/>
    <m/>
    <s v="SINIESTROS Y PRIMEROS AUXILIOS"/>
    <s v="SINIESTROS Y PRIMEROS AUXILIOS"/>
    <s v="MECANICA Y METALES"/>
    <s v="ADMINISTRACIÓN Y GESTIÓN"/>
    <s v="SALUD Y SEGURIDAD OCUPACIONAL"/>
    <m/>
    <n v="2.7037037037037002"/>
    <x v="1"/>
    <x v="2"/>
    <x v="1"/>
    <x v="0"/>
    <x v="0"/>
    <s v="Total"/>
  </r>
  <r>
    <n v="223595"/>
    <x v="0"/>
    <x v="1"/>
    <s v="San Lorenzo"/>
    <n v="46410"/>
    <s v="COMERCIO AL POR MAYOR DE HILOS"/>
    <s v="Comercio"/>
    <s v="Comercio"/>
    <s v="Micro (5 a 10 personas ocupadas)"/>
    <n v="21062024"/>
    <n v="21"/>
    <s v="Junio"/>
    <s v="Año Resultado Final"/>
    <n v="9"/>
    <n v="5"/>
    <n v="21062024"/>
    <n v="21"/>
    <s v="Junio"/>
    <s v="Año Resultado Final"/>
    <n v="1984"/>
    <n v="39"/>
    <x v="1"/>
    <s v="VENTA DE HILOS DE LANA AL POR MAYOR"/>
    <s v="Comercio al por mayor de textiles, prendas de vestir, calzados, artículos de marroquinería y talabartería"/>
    <s v="Oficina administrativa"/>
    <x v="1"/>
    <n v="2"/>
    <n v="2"/>
    <n v="6"/>
    <n v="6"/>
    <n v="4"/>
    <n v="2"/>
    <n v="33.137614678899077"/>
    <n v="16.568807339449538"/>
    <n v="0"/>
    <n v="0"/>
    <n v="0"/>
    <n v="8.2844036697247692"/>
    <n v="16.568807339449538"/>
    <n v="0"/>
    <n v="0"/>
    <n v="0"/>
    <n v="0"/>
    <n v="8.2844036697247692"/>
    <n v="16.568807339449538"/>
    <n v="0"/>
    <n v="49.706422018348619"/>
    <n v="6"/>
    <n v="0"/>
    <n v="0"/>
    <n v="0"/>
    <n v="1"/>
    <n v="2"/>
    <n v="0"/>
    <n v="0"/>
    <n v="0"/>
    <n v="0"/>
    <n v="1"/>
    <n v="2"/>
    <n v="0"/>
    <n v="6"/>
    <x v="0"/>
    <m/>
    <m/>
    <x v="1"/>
    <m/>
    <m/>
    <x v="0"/>
    <m/>
    <m/>
    <x v="0"/>
    <m/>
    <m/>
    <x v="0"/>
    <m/>
    <m/>
    <x v="1"/>
    <m/>
    <n v="4321"/>
    <s v="ENCARGADO DE DEPOSITO"/>
    <s v="Sí"/>
    <s v="No"/>
    <s v="Sí"/>
    <n v="4120"/>
    <s v="SECRETARIA"/>
    <s v="Sí"/>
    <s v="No"/>
    <s v="No"/>
    <m/>
    <m/>
    <m/>
    <m/>
    <m/>
    <m/>
    <m/>
    <m/>
    <m/>
    <m/>
    <m/>
    <m/>
    <m/>
    <m/>
    <m/>
    <m/>
    <m/>
    <m/>
    <m/>
    <m/>
    <m/>
    <m/>
    <m/>
    <m/>
    <m/>
    <m/>
    <m/>
    <m/>
    <m/>
    <m/>
    <m/>
    <m/>
    <m/>
    <m/>
    <m/>
    <m/>
    <m/>
    <m/>
    <m/>
    <x v="0"/>
    <x v="0"/>
    <x v="0"/>
    <x v="0"/>
    <x v="1"/>
    <x v="1"/>
    <x v="0"/>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0"/>
    <x v="1"/>
    <x v="1"/>
    <x v="0"/>
    <x v="0"/>
    <m/>
    <x v="0"/>
    <s v="CAPACITACION DE MANEJO DE DEPOSITO( ORDEN,INVENTARIO)"/>
    <s v="OTROS"/>
    <s v="ENCARGADO DE DEPOSITO"/>
    <n v="4321"/>
    <s v="CAPACITACION DE ATENCION AL CLIENTE"/>
    <s v="Técnicas de recepción y atención al cliente"/>
    <s v="ENCARGADO DE DEPOSITO"/>
    <n v="4321"/>
    <m/>
    <m/>
    <m/>
    <m/>
    <m/>
    <m/>
    <m/>
    <m/>
    <m/>
    <m/>
    <m/>
    <m/>
    <m/>
    <m/>
    <m/>
    <m/>
    <s v="Si"/>
    <s v="No"/>
    <m/>
    <m/>
    <m/>
    <m/>
    <x v="1"/>
    <s v="Importante"/>
    <s v="Importante"/>
    <s v="Importante"/>
    <s v="Muy importante"/>
    <s v="Muy importante"/>
    <s v="Importante"/>
    <s v="Importante"/>
    <s v="Ninguna"/>
    <m/>
    <x v="2"/>
    <x v="2"/>
    <x v="0"/>
    <x v="0"/>
    <x v="2"/>
    <x v="0"/>
    <x v="1"/>
    <x v="0"/>
    <x v="0"/>
    <x v="1"/>
    <x v="0"/>
    <x v="0"/>
    <m/>
    <s v="Dueño o propietario"/>
    <m/>
    <n v="11"/>
    <n v="27"/>
    <s v="Completo"/>
    <m/>
    <m/>
    <m/>
    <m/>
    <m/>
    <m/>
    <s v="NINGUNA"/>
    <s v="5 a 10 personas ocupadas"/>
    <s v="5 a 10 personas ocupadas"/>
    <x v="2"/>
    <s v="Comercio"/>
    <x v="0"/>
    <x v="0"/>
    <x v="0"/>
    <x v="1"/>
    <x v="0"/>
    <x v="0"/>
    <x v="0"/>
    <x v="0"/>
    <x v="0"/>
    <x v="0"/>
    <x v="1"/>
    <x v="0"/>
    <x v="0"/>
    <x v="0"/>
    <x v="0"/>
    <x v="0"/>
    <x v="0"/>
    <x v="0"/>
    <x v="0"/>
    <x v="1"/>
    <x v="0"/>
    <x v="0"/>
    <x v="0"/>
    <x v="0"/>
    <x v="0"/>
    <x v="0"/>
    <x v="0"/>
    <s v="CONTABILIDAD Y AUDITORIA"/>
    <s v="ATENCIÓN AL CLIENTE, RECEPCIÓN"/>
    <m/>
    <m/>
    <m/>
    <m/>
    <s v="ADMINISTRACIÓN Y GESTIÓN"/>
    <s v="ADMINISTRACIÓN Y GESTIÓN"/>
    <m/>
    <m/>
    <m/>
    <m/>
    <n v="8.2844036697247692"/>
    <x v="1"/>
    <x v="1"/>
    <x v="1"/>
    <x v="0"/>
    <x v="0"/>
    <s v="Total"/>
  </r>
  <r>
    <n v="223608"/>
    <x v="0"/>
    <x v="1"/>
    <s v="San Lorenzo"/>
    <n v="33200"/>
    <s v="ACTIVIDADES DE MONTAJE DE ESTACIONES DE SERVICIO"/>
    <s v="Industria"/>
    <s v="Manufactura"/>
    <s v="Pequeñas (11 a 30 personas ocupadas)"/>
    <n v="19062024"/>
    <n v="19"/>
    <s v="Junio"/>
    <s v="Año Resultado Final"/>
    <n v="15"/>
    <n v="42"/>
    <n v="25072024"/>
    <n v="25"/>
    <s v="Julio"/>
    <s v="Año Resultado Final"/>
    <n v="2007"/>
    <n v="16"/>
    <x v="0"/>
    <s v="ACTIVIDADES DE MONTAJE DE ESTACIONES DE SERVICIO"/>
    <s v="Instalación de máquinas y equipos"/>
    <s v="Único"/>
    <x v="0"/>
    <m/>
    <m/>
    <n v="15"/>
    <n v="15"/>
    <n v="13"/>
    <n v="2"/>
    <n v="49.475728155339844"/>
    <n v="7.6116504854368996"/>
    <n v="0"/>
    <n v="0"/>
    <n v="0"/>
    <n v="0"/>
    <n v="19.029126213592249"/>
    <n v="19.029126213592249"/>
    <n v="0"/>
    <n v="0"/>
    <n v="11.417475728155349"/>
    <n v="7.6116504854368996"/>
    <n v="0"/>
    <n v="0"/>
    <n v="57.087378640776748"/>
    <n v="15"/>
    <n v="0"/>
    <n v="0"/>
    <n v="0"/>
    <n v="0"/>
    <n v="5"/>
    <n v="5"/>
    <n v="0"/>
    <n v="0"/>
    <n v="3"/>
    <n v="2"/>
    <n v="0"/>
    <n v="0"/>
    <n v="15"/>
    <x v="0"/>
    <m/>
    <m/>
    <x v="0"/>
    <s v="Decisión del directorio/propietarios de la empresa"/>
    <m/>
    <x v="0"/>
    <m/>
    <m/>
    <x v="0"/>
    <m/>
    <m/>
    <x v="0"/>
    <m/>
    <m/>
    <x v="0"/>
    <m/>
    <m/>
    <m/>
    <m/>
    <m/>
    <m/>
    <m/>
    <m/>
    <m/>
    <m/>
    <m/>
    <m/>
    <m/>
    <m/>
    <m/>
    <m/>
    <m/>
    <m/>
    <m/>
    <m/>
    <m/>
    <m/>
    <m/>
    <m/>
    <m/>
    <m/>
    <m/>
    <m/>
    <m/>
    <m/>
    <m/>
    <m/>
    <m/>
    <m/>
    <m/>
    <m/>
    <m/>
    <m/>
    <m/>
    <m/>
    <m/>
    <m/>
    <m/>
    <m/>
    <m/>
    <m/>
    <m/>
    <m/>
    <m/>
    <m/>
    <x v="0"/>
    <x v="0"/>
    <x v="0"/>
    <x v="1"/>
    <x v="0"/>
    <x v="0"/>
    <x v="0"/>
    <x v="1"/>
    <x v="0"/>
    <x v="0"/>
    <x v="0"/>
    <x v="1"/>
    <x v="0"/>
    <m/>
    <m/>
    <m/>
    <m/>
    <m/>
    <m/>
    <s v="Recomendaciones de trabajadores de la empresa u otros actores"/>
    <m/>
    <m/>
    <m/>
    <s v="Contactos personales del empleador"/>
    <m/>
    <m/>
    <m/>
    <x v="0"/>
    <x v="0"/>
    <x v="0"/>
    <x v="0"/>
    <x v="1"/>
    <x v="0"/>
    <x v="0"/>
    <x v="0"/>
    <x v="0"/>
    <x v="1"/>
    <s v="Ninguna"/>
    <m/>
    <m/>
    <m/>
    <m/>
    <s v="Ambos"/>
    <s v="Nuevas contrataciones"/>
    <x v="0"/>
    <m/>
    <m/>
    <x v="3"/>
    <m/>
    <m/>
    <m/>
    <x v="1"/>
    <x v="0"/>
    <x v="0"/>
    <x v="1"/>
    <x v="1"/>
    <x v="1"/>
    <m/>
    <m/>
    <x v="2"/>
    <s v="Poco probable"/>
    <s v="Poco probable"/>
    <s v="Probable"/>
    <s v="Probable"/>
    <s v="Probable"/>
    <x v="0"/>
    <s v="Tecnicos especializados en reparacion de surtidores"/>
    <n v="7412"/>
    <n v="3"/>
    <n v="3"/>
    <n v="3"/>
    <n v="3"/>
    <n v="3"/>
    <m/>
    <m/>
    <m/>
    <m/>
    <m/>
    <m/>
    <m/>
    <m/>
    <m/>
    <m/>
    <m/>
    <m/>
    <m/>
    <m/>
    <m/>
    <m/>
    <m/>
    <m/>
    <m/>
    <m/>
    <m/>
    <m/>
    <m/>
    <m/>
    <m/>
    <m/>
    <m/>
    <m/>
    <x v="0"/>
    <m/>
    <m/>
    <m/>
    <m/>
    <m/>
    <m/>
    <m/>
    <m/>
    <m/>
    <x v="0"/>
    <x v="0"/>
    <x v="0"/>
    <x v="0"/>
    <x v="0"/>
    <x v="1"/>
    <x v="0"/>
    <x v="0"/>
    <m/>
    <x v="0"/>
    <s v="TECNICA EN MECANISMOS DE SURTIDORES"/>
    <s v="Electrónica"/>
    <s v="MECANICO REPARADOR DE MAQUINA DE SURTIDORES"/>
    <n v="7233"/>
    <s v="ESPECIALIZACION EN ELECTRONICA DE MAQUINARIAS DE SURTIDORES"/>
    <s v="Electrónica"/>
    <s v="TECNICO DE ELECTRONICAS DE SURTIDORES"/>
    <n v="3114"/>
    <m/>
    <m/>
    <m/>
    <m/>
    <m/>
    <m/>
    <m/>
    <m/>
    <m/>
    <m/>
    <m/>
    <m/>
    <m/>
    <m/>
    <m/>
    <m/>
    <s v="Si"/>
    <s v="No"/>
    <m/>
    <m/>
    <m/>
    <m/>
    <x v="0"/>
    <s v="Muy importante"/>
    <s v="Importante"/>
    <s v="Importante"/>
    <s v="Importante"/>
    <s v="Importante"/>
    <s v="Muy importante"/>
    <s v="Importante"/>
    <s v="Ninguna"/>
    <m/>
    <x v="2"/>
    <x v="2"/>
    <x v="0"/>
    <x v="0"/>
    <x v="0"/>
    <x v="0"/>
    <x v="0"/>
    <x v="0"/>
    <x v="0"/>
    <x v="0"/>
    <x v="0"/>
    <x v="0"/>
    <m/>
    <s v="Administrador/Contador"/>
    <m/>
    <n v="7"/>
    <n v="36"/>
    <s v="Completo"/>
    <m/>
    <m/>
    <m/>
    <m/>
    <m/>
    <m/>
    <m/>
    <s v="11 a 30 personas ocupadas"/>
    <s v="11 a 30 personas ocupadas"/>
    <x v="1"/>
    <s v="Manufactura"/>
    <x v="0"/>
    <x v="0"/>
    <x v="0"/>
    <x v="0"/>
    <x v="0"/>
    <x v="0"/>
    <x v="0"/>
    <x v="0"/>
    <x v="0"/>
    <x v="0"/>
    <x v="1"/>
    <x v="0"/>
    <x v="0"/>
    <x v="0"/>
    <x v="0"/>
    <x v="1"/>
    <x v="0"/>
    <x v="0"/>
    <x v="0"/>
    <x v="1"/>
    <x v="1"/>
    <x v="1"/>
    <x v="0"/>
    <x v="0"/>
    <x v="1"/>
    <x v="0"/>
    <x v="0"/>
    <s v="USO Y REPARACIÓN DE MAQUINARIAS, HERRAMIENTAS Y EQUIPOS"/>
    <s v="ELECTRICIDAD Y ELECTRONICA"/>
    <m/>
    <m/>
    <m/>
    <m/>
    <s v="USO Y REPARACIÓN DE MAQUINARIAS, HERRAMIENTAS Y EQUIPOS"/>
    <s v="ELECTRICIDAD Y ELECTRONICA"/>
    <m/>
    <m/>
    <m/>
    <m/>
    <n v="3.8058252427184498"/>
    <x v="0"/>
    <x v="0"/>
    <x v="0"/>
    <x v="0"/>
    <x v="0"/>
    <s v="Total"/>
  </r>
  <r>
    <n v="223632"/>
    <x v="0"/>
    <x v="1"/>
    <s v="San Lorenzo"/>
    <n v="55102"/>
    <s v="SERVICIOS DE ALOJAMIENTO EN MOTEL"/>
    <s v="Servicio"/>
    <s v="Restaurantes y hoteles"/>
    <s v="Pequeñas (11 a 30 personas ocupadas)"/>
    <n v="19062024"/>
    <n v="19"/>
    <s v="Junio"/>
    <s v="Año Resultado Final"/>
    <n v="8"/>
    <n v="40"/>
    <n v="19062024"/>
    <n v="19"/>
    <s v="Junio"/>
    <s v="Año Resultado Final"/>
    <n v="1999"/>
    <n v="24"/>
    <x v="2"/>
    <s v="SERVICIO DE ALHOJAMIENTO;MOTEL"/>
    <s v="Actividades de alojamiento en casas de huéspedes y moteles"/>
    <s v="Único"/>
    <x v="0"/>
    <m/>
    <m/>
    <n v="23"/>
    <n v="23"/>
    <n v="8"/>
    <n v="15"/>
    <n v="38.645161290322562"/>
    <n v="72.459677419354804"/>
    <n v="0"/>
    <n v="0"/>
    <n v="24.153225806451601"/>
    <n v="0"/>
    <n v="77.290322580645125"/>
    <n v="0"/>
    <n v="0"/>
    <n v="0"/>
    <n v="0"/>
    <n v="0"/>
    <n v="9.6612903225806406"/>
    <n v="0"/>
    <n v="111.10483870967737"/>
    <n v="23"/>
    <n v="0"/>
    <n v="0"/>
    <n v="5"/>
    <n v="0"/>
    <n v="16"/>
    <n v="0"/>
    <n v="0"/>
    <n v="0"/>
    <n v="0"/>
    <n v="0"/>
    <n v="2"/>
    <n v="0"/>
    <n v="23"/>
    <x v="0"/>
    <m/>
    <m/>
    <x v="1"/>
    <m/>
    <m/>
    <x v="1"/>
    <s v="Decisión del directorio/propietarios de la empresa"/>
    <m/>
    <x v="0"/>
    <m/>
    <m/>
    <x v="0"/>
    <m/>
    <m/>
    <x v="1"/>
    <m/>
    <n v="9112"/>
    <s v="MUCAMA"/>
    <s v="Sí"/>
    <s v="No"/>
    <s v="Sí"/>
    <n v="5414"/>
    <s v="PORTERO"/>
    <s v="Sí"/>
    <s v="No"/>
    <s v="No"/>
    <m/>
    <m/>
    <m/>
    <m/>
    <m/>
    <m/>
    <m/>
    <m/>
    <m/>
    <m/>
    <m/>
    <m/>
    <m/>
    <m/>
    <m/>
    <m/>
    <m/>
    <m/>
    <m/>
    <m/>
    <m/>
    <m/>
    <m/>
    <m/>
    <m/>
    <m/>
    <m/>
    <m/>
    <m/>
    <m/>
    <m/>
    <m/>
    <m/>
    <m/>
    <m/>
    <m/>
    <m/>
    <m/>
    <m/>
    <x v="1"/>
    <x v="0"/>
    <x v="0"/>
    <x v="1"/>
    <x v="1"/>
    <x v="1"/>
    <x v="0"/>
    <x v="0"/>
    <x v="0"/>
    <x v="0"/>
    <x v="0"/>
    <x v="1"/>
    <x v="0"/>
    <m/>
    <m/>
    <m/>
    <m/>
    <m/>
    <m/>
    <s v="Recomendaciones de trabajadores de la empresa u otros actores"/>
    <m/>
    <m/>
    <s v="Avisos en las inmediaciones de la empresa"/>
    <m/>
    <s v="Banco de currículos de la empresa"/>
    <m/>
    <m/>
    <x v="0"/>
    <x v="0"/>
    <x v="0"/>
    <x v="1"/>
    <x v="1"/>
    <x v="0"/>
    <x v="0"/>
    <x v="0"/>
    <x v="1"/>
    <x v="1"/>
    <s v="Ninguna"/>
    <m/>
    <m/>
    <m/>
    <m/>
    <m/>
    <s v="Transformación de competencia"/>
    <x v="0"/>
    <m/>
    <m/>
    <x v="1"/>
    <m/>
    <m/>
    <m/>
    <x v="0"/>
    <x v="0"/>
    <x v="0"/>
    <x v="1"/>
    <x v="1"/>
    <x v="1"/>
    <m/>
    <m/>
    <x v="2"/>
    <s v="Probable"/>
    <s v="Poco probable"/>
    <s v="Poco probable"/>
    <s v="Probable"/>
    <s v="Muy probable"/>
    <x v="0"/>
    <s v="MUCAMA"/>
    <n v="9112"/>
    <n v="4"/>
    <n v="1"/>
    <n v="1"/>
    <n v="1"/>
    <n v="1"/>
    <s v="PORTERO"/>
    <n v="5414"/>
    <n v="2"/>
    <n v="1"/>
    <n v="1"/>
    <n v="1"/>
    <n v="1"/>
    <m/>
    <m/>
    <m/>
    <m/>
    <m/>
    <m/>
    <m/>
    <m/>
    <m/>
    <m/>
    <m/>
    <m/>
    <m/>
    <m/>
    <m/>
    <m/>
    <m/>
    <m/>
    <m/>
    <m/>
    <m/>
    <x v="0"/>
    <m/>
    <m/>
    <m/>
    <m/>
    <m/>
    <m/>
    <m/>
    <m/>
    <m/>
    <x v="0"/>
    <x v="0"/>
    <x v="0"/>
    <x v="0"/>
    <x v="1"/>
    <x v="0"/>
    <x v="0"/>
    <x v="0"/>
    <m/>
    <x v="0"/>
    <s v="CAPACITACION DE CAJEROS"/>
    <s v="Operación de caja comercial"/>
    <s v="CAJEROS"/>
    <n v="5230"/>
    <s v="CAPACITACION DE ATENCION AL CLIENTE"/>
    <s v="Técnicas de recepción y atención al cliente"/>
    <s v="MUCAMAS"/>
    <n v="9112"/>
    <s v="CAPACITACION DE ATENCION AL CLIENTE"/>
    <s v="Técnicas de recepción y atención al cliente"/>
    <s v="PORTEROS"/>
    <n v="5414"/>
    <s v="CAPACITACIÓN DE ATENCION AL CLIENTE"/>
    <s v="Técnicas de recepción y atención al cliente"/>
    <s v="CAJEROS"/>
    <n v="5230"/>
    <m/>
    <m/>
    <m/>
    <m/>
    <m/>
    <m/>
    <m/>
    <m/>
    <s v="Si"/>
    <s v="Si"/>
    <s v="Si"/>
    <s v="No"/>
    <m/>
    <m/>
    <x v="1"/>
    <s v="Muy importante"/>
    <s v="Muy importante"/>
    <s v="Muy importante"/>
    <s v="Muy importante"/>
    <s v="Muy importante"/>
    <s v="Importante"/>
    <s v="Muy importante"/>
    <s v="Ninguna"/>
    <m/>
    <x v="0"/>
    <x v="2"/>
    <x v="0"/>
    <x v="1"/>
    <x v="2"/>
    <x v="0"/>
    <x v="1"/>
    <x v="1"/>
    <x v="0"/>
    <x v="0"/>
    <x v="0"/>
    <x v="0"/>
    <m/>
    <s v="Administrador/Contador"/>
    <m/>
    <n v="11"/>
    <n v="56"/>
    <s v="Completo"/>
    <m/>
    <m/>
    <m/>
    <m/>
    <m/>
    <m/>
    <s v="NINGUNA"/>
    <s v="11 a 30 personas ocupadas"/>
    <s v="11 a 30 personas ocupadas"/>
    <x v="0"/>
    <s v="Restaurantes y hoteles"/>
    <x v="0"/>
    <x v="0"/>
    <x v="0"/>
    <x v="0"/>
    <x v="1"/>
    <x v="0"/>
    <x v="0"/>
    <x v="0"/>
    <x v="1"/>
    <x v="0"/>
    <x v="1"/>
    <x v="0"/>
    <x v="0"/>
    <x v="1"/>
    <x v="0"/>
    <x v="0"/>
    <x v="0"/>
    <x v="1"/>
    <x v="0"/>
    <x v="1"/>
    <x v="0"/>
    <x v="1"/>
    <x v="1"/>
    <x v="0"/>
    <x v="0"/>
    <x v="0"/>
    <x v="1"/>
    <s v="USO Y MANEJO DE CAJAS"/>
    <s v="ATENCIÓN AL CLIENTE, RECEPCIÓN"/>
    <s v="ATENCIÓN AL CLIENTE, RECEPCIÓN"/>
    <s v="ATENCIÓN AL CLIENTE, RECEPCIÓN"/>
    <m/>
    <m/>
    <s v="ADMINISTRACIÓN Y GESTIÓN"/>
    <s v="ADMINISTRACIÓN Y GESTIÓN"/>
    <s v="ADMINISTRACIÓN Y GESTIÓN"/>
    <s v="ADMINISTRACIÓN Y GESTIÓN"/>
    <m/>
    <m/>
    <n v="4.8306451612903203"/>
    <x v="1"/>
    <x v="1"/>
    <x v="0"/>
    <x v="0"/>
    <x v="0"/>
    <s v="Total"/>
  </r>
  <r>
    <n v="223633"/>
    <x v="0"/>
    <x v="1"/>
    <s v="San Lorenzo"/>
    <n v="55102"/>
    <s v="ACTIVIDADES DE ALOJAMIENTO EN MOTELES"/>
    <s v="Servicio"/>
    <s v="Restaurantes y hoteles"/>
    <s v="Pequeñas (11 a 30 personas ocupadas)"/>
    <n v="19062024"/>
    <n v="19"/>
    <s v="Junio"/>
    <s v="Año Resultado Final"/>
    <n v="8"/>
    <n v="48"/>
    <n v="2082024"/>
    <n v="2"/>
    <s v="Agosto"/>
    <s v="Año Resultado Final"/>
    <n v="2019"/>
    <n v="4"/>
    <x v="3"/>
    <s v="SERVICIO DE MOTEL"/>
    <s v="Actividades de alojamiento en casas de huéspedes y moteles"/>
    <s v="Oficina administrativa"/>
    <x v="1"/>
    <n v="2"/>
    <n v="2"/>
    <n v="10"/>
    <n v="10"/>
    <n v="1"/>
    <n v="9"/>
    <n v="3.3945945945945901"/>
    <n v="30.551351351351311"/>
    <n v="0"/>
    <n v="0"/>
    <n v="13.57837837837836"/>
    <n v="0"/>
    <n v="13.57837837837836"/>
    <n v="0"/>
    <n v="0"/>
    <n v="0"/>
    <n v="6.7891891891891802"/>
    <n v="0"/>
    <n v="0"/>
    <n v="0"/>
    <n v="33.945945945945901"/>
    <n v="10"/>
    <n v="0"/>
    <n v="0"/>
    <n v="4"/>
    <n v="0"/>
    <n v="4"/>
    <n v="0"/>
    <n v="0"/>
    <n v="0"/>
    <n v="2"/>
    <n v="0"/>
    <n v="0"/>
    <n v="0"/>
    <n v="10"/>
    <x v="0"/>
    <m/>
    <m/>
    <x v="1"/>
    <m/>
    <m/>
    <x v="1"/>
    <s v="Decisión del directorio/propietarios de la empresa"/>
    <m/>
    <x v="0"/>
    <m/>
    <m/>
    <x v="0"/>
    <m/>
    <m/>
    <x v="1"/>
    <m/>
    <n v="9112"/>
    <s v="LIMPIADORA DE HABITACIONES"/>
    <s v="Sí"/>
    <s v="No"/>
    <s v="No"/>
    <m/>
    <m/>
    <m/>
    <m/>
    <m/>
    <m/>
    <m/>
    <m/>
    <m/>
    <m/>
    <m/>
    <m/>
    <m/>
    <m/>
    <m/>
    <m/>
    <m/>
    <m/>
    <m/>
    <m/>
    <m/>
    <m/>
    <m/>
    <m/>
    <m/>
    <m/>
    <m/>
    <m/>
    <m/>
    <m/>
    <m/>
    <m/>
    <m/>
    <m/>
    <m/>
    <m/>
    <m/>
    <m/>
    <m/>
    <m/>
    <m/>
    <m/>
    <m/>
    <m/>
    <x v="1"/>
    <x v="0"/>
    <x v="0"/>
    <x v="1"/>
    <x v="1"/>
    <x v="1"/>
    <x v="1"/>
    <x v="0"/>
    <x v="0"/>
    <x v="0"/>
    <x v="1"/>
    <x v="1"/>
    <x v="1"/>
    <s v="ANTECEDENTES POLICIAL Y JUDICIAL  LIMPIO"/>
    <m/>
    <m/>
    <m/>
    <m/>
    <m/>
    <s v="Recomendaciones de trabajadores de la empresa u otros actores"/>
    <m/>
    <m/>
    <m/>
    <m/>
    <m/>
    <m/>
    <m/>
    <x v="0"/>
    <x v="0"/>
    <x v="0"/>
    <x v="0"/>
    <x v="0"/>
    <x v="2"/>
    <x v="1"/>
    <x v="0"/>
    <x v="1"/>
    <x v="1"/>
    <s v="Ninguna"/>
    <m/>
    <m/>
    <m/>
    <m/>
    <s v="Transformación de competencia"/>
    <m/>
    <x v="1"/>
    <m/>
    <m/>
    <x v="1"/>
    <m/>
    <m/>
    <m/>
    <x v="1"/>
    <x v="0"/>
    <x v="1"/>
    <x v="1"/>
    <x v="1"/>
    <x v="1"/>
    <m/>
    <m/>
    <x v="0"/>
    <s v="Poco probable"/>
    <s v="Poco probable"/>
    <s v="Poco probable"/>
    <s v="Probable"/>
    <s v="Muy probable"/>
    <x v="2"/>
    <m/>
    <m/>
    <m/>
    <m/>
    <m/>
    <m/>
    <m/>
    <m/>
    <m/>
    <m/>
    <m/>
    <m/>
    <m/>
    <m/>
    <m/>
    <m/>
    <m/>
    <m/>
    <m/>
    <m/>
    <m/>
    <m/>
    <m/>
    <m/>
    <m/>
    <m/>
    <m/>
    <m/>
    <m/>
    <m/>
    <m/>
    <m/>
    <m/>
    <m/>
    <m/>
    <x v="0"/>
    <m/>
    <m/>
    <m/>
    <m/>
    <m/>
    <m/>
    <m/>
    <m/>
    <m/>
    <x v="1"/>
    <x v="1"/>
    <x v="0"/>
    <x v="1"/>
    <x v="0"/>
    <x v="0"/>
    <x v="0"/>
    <x v="0"/>
    <m/>
    <x v="0"/>
    <s v="CAPACITACION DE ACTUALIZACION DE CONTABILIDAD"/>
    <s v="Contabilidad básica"/>
    <s v="ASISTENTE ADMINISTRATIVO"/>
    <n v="3343"/>
    <m/>
    <m/>
    <m/>
    <m/>
    <m/>
    <m/>
    <m/>
    <m/>
    <m/>
    <m/>
    <m/>
    <m/>
    <m/>
    <m/>
    <m/>
    <m/>
    <m/>
    <m/>
    <m/>
    <m/>
    <s v="No"/>
    <m/>
    <m/>
    <m/>
    <m/>
    <m/>
    <x v="3"/>
    <s v="Importante"/>
    <s v="Importante"/>
    <s v="Importante"/>
    <s v="Importante"/>
    <s v="Importante"/>
    <s v="Muy importante"/>
    <s v="Muy importante"/>
    <s v="Ninguna"/>
    <m/>
    <x v="2"/>
    <x v="2"/>
    <x v="0"/>
    <x v="0"/>
    <x v="0"/>
    <x v="0"/>
    <x v="1"/>
    <x v="1"/>
    <x v="0"/>
    <x v="1"/>
    <x v="0"/>
    <x v="0"/>
    <m/>
    <s v="Administrador/Contador"/>
    <m/>
    <n v="14"/>
    <n v="18"/>
    <s v="Completo"/>
    <m/>
    <m/>
    <m/>
    <m/>
    <m/>
    <m/>
    <s v="CAMBIO LA RAZON SOCIAL EN EL 2019 ,MANTENIENDO EL NOMBRE COMERCIAL ,UBICACION LA ACTIVIDAD,TOME LA ENCUESTA EN EL DEPARTAMENTO ADMINISTRATIVO"/>
    <s v="5 a 10 personas ocupadas"/>
    <s v="5 a 10 personas ocupadas"/>
    <x v="0"/>
    <s v="Restaurantes y hoteles"/>
    <x v="0"/>
    <x v="0"/>
    <x v="0"/>
    <x v="0"/>
    <x v="0"/>
    <x v="0"/>
    <x v="0"/>
    <x v="0"/>
    <x v="1"/>
    <x v="0"/>
    <x v="1"/>
    <x v="0"/>
    <x v="0"/>
    <x v="0"/>
    <x v="0"/>
    <x v="0"/>
    <x v="0"/>
    <x v="0"/>
    <x v="0"/>
    <x v="1"/>
    <x v="1"/>
    <x v="1"/>
    <x v="0"/>
    <x v="0"/>
    <x v="0"/>
    <x v="0"/>
    <x v="0"/>
    <s v="CONTABILIDAD Y AUDITORIA"/>
    <m/>
    <m/>
    <m/>
    <m/>
    <m/>
    <s v="ADMINISTRACIÓN Y GESTIÓN"/>
    <m/>
    <m/>
    <m/>
    <m/>
    <m/>
    <n v="3.3945945945945901"/>
    <x v="1"/>
    <x v="1"/>
    <x v="0"/>
    <x v="0"/>
    <x v="0"/>
    <s v="Total"/>
  </r>
  <r>
    <n v="223672"/>
    <x v="0"/>
    <x v="1"/>
    <s v="San Lorenzo"/>
    <n v="25110"/>
    <s v="FABRICACION DE PRODUCTOS METALICOS DE USO ESTRUCTURAL"/>
    <s v="Industria"/>
    <s v="Manufactura"/>
    <s v="Pequeñas (11 a 30 personas ocupadas)"/>
    <n v="9072024"/>
    <n v="9"/>
    <s v="Julio"/>
    <s v="Año Resultado Final"/>
    <n v="14"/>
    <n v="33"/>
    <n v="9072024"/>
    <n v="9"/>
    <s v="Julio"/>
    <s v="Año Resultado Final"/>
    <n v="2007"/>
    <n v="16"/>
    <x v="0"/>
    <s v="FABRICACION DE ESTRUCTURAS METALICAS"/>
    <s v="Fabricación de productos metálicos para uso estructural"/>
    <s v="Único"/>
    <x v="0"/>
    <m/>
    <m/>
    <n v="100"/>
    <n v="100"/>
    <n v="95"/>
    <n v="5"/>
    <n v="256.85185185185151"/>
    <n v="13.518518518518501"/>
    <n v="0"/>
    <n v="0"/>
    <n v="0"/>
    <n v="0"/>
    <n v="67.59259259259251"/>
    <n v="124.37037037037021"/>
    <n v="5.4074074074074003"/>
    <n v="13.518518518518501"/>
    <n v="27.037037037037003"/>
    <n v="21.629629629629601"/>
    <n v="5.4074074074074003"/>
    <n v="5.4074074074074003"/>
    <n v="270.37037037037004"/>
    <n v="100"/>
    <n v="0"/>
    <n v="0"/>
    <n v="0"/>
    <n v="0"/>
    <n v="25"/>
    <n v="46"/>
    <n v="2"/>
    <n v="5"/>
    <n v="10"/>
    <n v="8"/>
    <n v="2"/>
    <n v="2"/>
    <n v="100"/>
    <x v="0"/>
    <m/>
    <m/>
    <x v="1"/>
    <m/>
    <m/>
    <x v="0"/>
    <m/>
    <m/>
    <x v="0"/>
    <m/>
    <m/>
    <x v="0"/>
    <m/>
    <m/>
    <x v="1"/>
    <m/>
    <n v="4311"/>
    <s v="ASISTENTE CONTABLE"/>
    <s v="Sí"/>
    <s v="No"/>
    <s v="Sí"/>
    <n v="4419"/>
    <s v="AUXILIAR ADMINISTRATIVO"/>
    <s v="Sí"/>
    <s v="No"/>
    <s v="No"/>
    <m/>
    <m/>
    <m/>
    <m/>
    <m/>
    <m/>
    <m/>
    <m/>
    <m/>
    <m/>
    <m/>
    <m/>
    <m/>
    <m/>
    <m/>
    <m/>
    <m/>
    <m/>
    <m/>
    <m/>
    <m/>
    <m/>
    <m/>
    <m/>
    <m/>
    <m/>
    <m/>
    <m/>
    <m/>
    <m/>
    <m/>
    <m/>
    <m/>
    <m/>
    <m/>
    <m/>
    <m/>
    <m/>
    <m/>
    <x v="0"/>
    <x v="0"/>
    <x v="0"/>
    <x v="0"/>
    <x v="0"/>
    <x v="0"/>
    <x v="0"/>
    <x v="1"/>
    <x v="1"/>
    <x v="0"/>
    <x v="0"/>
    <x v="0"/>
    <x v="0"/>
    <m/>
    <m/>
    <s v="Plataforma web privada gratuita (Bolsas de trabajo) (excluyendo redes sociales)"/>
    <m/>
    <m/>
    <m/>
    <s v="Recomendaciones de trabajadores de la empresa u otros actores"/>
    <m/>
    <m/>
    <m/>
    <s v="Contactos personales del empleador"/>
    <m/>
    <m/>
    <m/>
    <x v="0"/>
    <x v="0"/>
    <x v="0"/>
    <x v="1"/>
    <x v="0"/>
    <x v="1"/>
    <x v="0"/>
    <x v="1"/>
    <x v="2"/>
    <x v="2"/>
    <s v="Ninguna"/>
    <m/>
    <m/>
    <m/>
    <m/>
    <m/>
    <m/>
    <x v="1"/>
    <m/>
    <s v="Ambos"/>
    <x v="1"/>
    <m/>
    <m/>
    <m/>
    <x v="0"/>
    <x v="0"/>
    <x v="1"/>
    <x v="0"/>
    <x v="0"/>
    <x v="1"/>
    <m/>
    <m/>
    <x v="2"/>
    <s v="Muy probable"/>
    <s v="Poco probable"/>
    <s v="Poco probable"/>
    <s v="Poco probable"/>
    <s v="Probable"/>
    <x v="0"/>
    <s v="OPERARIOS DE PRODUCCIÓN DE METALES PARA PLEGADOS DE CHAPA"/>
    <n v="8122"/>
    <n v="2"/>
    <n v="2"/>
    <n v="2"/>
    <n v="2"/>
    <n v="2"/>
    <s v="OPERARIOS DE PRODUCCIÓN DE METALES PARA ARMAJES DE TRACTORES"/>
    <n v="7214"/>
    <n v="10"/>
    <n v="0"/>
    <n v="0"/>
    <n v="0"/>
    <n v="0"/>
    <s v="OPERARIOS DE PRODUCCIÓN DE METALES PARA REPARACIÓN DE TREN DELANTERO DE CAMIONES GRANDES"/>
    <n v="8122"/>
    <n v="2"/>
    <n v="2"/>
    <n v="2"/>
    <n v="2"/>
    <n v="2"/>
    <s v="AUXILIAR DE FACTURACIÓN"/>
    <n v="4311"/>
    <n v="2"/>
    <n v="0"/>
    <n v="0"/>
    <n v="1"/>
    <n v="1"/>
    <s v="RECEPCIONISTA"/>
    <n v="4226"/>
    <n v="1"/>
    <n v="0"/>
    <n v="0"/>
    <n v="0"/>
    <n v="0"/>
    <x v="0"/>
    <m/>
    <m/>
    <m/>
    <m/>
    <m/>
    <m/>
    <m/>
    <m/>
    <m/>
    <x v="0"/>
    <x v="0"/>
    <x v="0"/>
    <x v="0"/>
    <x v="1"/>
    <x v="1"/>
    <x v="0"/>
    <x v="0"/>
    <m/>
    <x v="0"/>
    <s v="MANEJO DE PROGRAMAS PARA PRESUPUESTOS"/>
    <s v="Herramientas digitales para la gestión y productividad"/>
    <s v="INGENIERO ELECTROMECANICA"/>
    <n v="2151"/>
    <s v="ESTRATEGIAS DE VENTAS"/>
    <s v="Técnicas de ventas"/>
    <s v="VENDEDOR"/>
    <n v="5223"/>
    <s v="ACTUALIZACIÓN CONTABLE"/>
    <s v="Contabilidad básica"/>
    <s v="CONTADORES"/>
    <n v="2411"/>
    <s v="PRIMEROS AUXILIOS BÁSICOS"/>
    <s v="Primeros auxilios"/>
    <s v="ELECTRICISTA AUXILIAR DE SERVICIOS  GENERALES"/>
    <n v="7411"/>
    <m/>
    <m/>
    <m/>
    <m/>
    <m/>
    <m/>
    <m/>
    <m/>
    <s v="Si"/>
    <s v="Si"/>
    <s v="Si"/>
    <s v="No"/>
    <m/>
    <m/>
    <x v="1"/>
    <s v="Muy importante"/>
    <s v="Importante"/>
    <s v="Muy importante"/>
    <s v="Importante"/>
    <s v="Importante"/>
    <s v="Muy importante"/>
    <s v="Muy importante"/>
    <s v="Ninguna"/>
    <m/>
    <x v="1"/>
    <x v="1"/>
    <x v="1"/>
    <x v="0"/>
    <x v="0"/>
    <x v="0"/>
    <x v="0"/>
    <x v="0"/>
    <x v="0"/>
    <x v="0"/>
    <x v="0"/>
    <x v="0"/>
    <m/>
    <s v="Gerente / Directivo"/>
    <m/>
    <n v="18"/>
    <n v="52"/>
    <s v="Completo"/>
    <m/>
    <m/>
    <m/>
    <m/>
    <m/>
    <m/>
    <s v="SE DERIVO LA ENTREVISTA CON LAMSEÑORA DORAMDE RECURSOS HUMANOS EN EL MOMENTO DE MI VISITA ESTABAN PERO NO ME RECIBIERON POR ESTAR DE REUNION  ELLOS PERO SI ACCEDIERON A QUE LA SEÑORA DORA ME RESPONDA SI HABIA DUDA ELLOS RESPONDIAN PERO ATRAVEZ DE LA SEÑORA DORA"/>
    <s v="51 y más personas ocupadas"/>
    <s v="51 y más personas ocupadas"/>
    <x v="1"/>
    <s v="Manufactura"/>
    <x v="0"/>
    <x v="0"/>
    <x v="0"/>
    <x v="1"/>
    <x v="0"/>
    <x v="0"/>
    <x v="0"/>
    <x v="0"/>
    <x v="0"/>
    <x v="0"/>
    <x v="1"/>
    <x v="0"/>
    <x v="1"/>
    <x v="0"/>
    <x v="0"/>
    <x v="1"/>
    <x v="1"/>
    <x v="0"/>
    <x v="0"/>
    <x v="0"/>
    <x v="0"/>
    <x v="1"/>
    <x v="1"/>
    <x v="0"/>
    <x v="1"/>
    <x v="0"/>
    <x v="0"/>
    <s v="GESTIÓN ADMINISTRATIVA"/>
    <s v="VENTA"/>
    <s v="CONTABILIDAD Y AUDITORIA"/>
    <s v="SINIESTROS Y PRIMEROS AUXILIOS"/>
    <m/>
    <m/>
    <s v="ADMINISTRACIÓN Y GESTIÓN"/>
    <s v="ADMINISTRACIÓN Y GESTIÓN"/>
    <s v="ADMINISTRACIÓN Y GESTIÓN"/>
    <s v="SINIESTROS Y PRIMEROS AUXILIOS"/>
    <m/>
    <m/>
    <n v="2.7037037037037002"/>
    <x v="1"/>
    <x v="1"/>
    <x v="0"/>
    <x v="0"/>
    <x v="0"/>
    <s v="Total"/>
  </r>
  <r>
    <n v="223866"/>
    <x v="0"/>
    <x v="1"/>
    <s v="San Lorenzo"/>
    <n v="49222"/>
    <s v="TRANSPORTE ESCOLAR Y TURISMO"/>
    <s v="Servicio"/>
    <s v="Transporte"/>
    <s v="Micro (5 a 10 personas ocupadas)"/>
    <n v="20062024"/>
    <n v="20"/>
    <s v="Junio"/>
    <s v="Año Resultado Final"/>
    <n v="11"/>
    <n v="11"/>
    <n v="20062024"/>
    <n v="20"/>
    <s v="Junio"/>
    <s v="Año Resultado Final"/>
    <n v="2010"/>
    <n v="13"/>
    <x v="0"/>
    <s v="SERVICIO DE TRANSPORTE DE PERSONALES DE EMPRESAS O INSTITUCIONES(MSPBS Y CONSULTORAS)"/>
    <s v="Transporte en taxímetros y remises"/>
    <s v="Único"/>
    <x v="0"/>
    <m/>
    <m/>
    <n v="6"/>
    <n v="6"/>
    <n v="3"/>
    <n v="3"/>
    <n v="10.18378378378377"/>
    <n v="10.18378378378377"/>
    <n v="0"/>
    <n v="0"/>
    <n v="3.3945945945945901"/>
    <n v="6.7891891891891802"/>
    <n v="6.7891891891891802"/>
    <n v="0"/>
    <n v="3.3945945945945901"/>
    <n v="0"/>
    <n v="0"/>
    <n v="0"/>
    <n v="0"/>
    <n v="0"/>
    <n v="20.367567567567541"/>
    <n v="6"/>
    <n v="0"/>
    <n v="0"/>
    <n v="1"/>
    <n v="2"/>
    <n v="2"/>
    <n v="0"/>
    <n v="1"/>
    <n v="0"/>
    <n v="0"/>
    <n v="0"/>
    <n v="0"/>
    <n v="0"/>
    <n v="6"/>
    <x v="0"/>
    <m/>
    <m/>
    <x v="1"/>
    <m/>
    <m/>
    <x v="0"/>
    <m/>
    <m/>
    <x v="0"/>
    <m/>
    <m/>
    <x v="0"/>
    <m/>
    <m/>
    <x v="0"/>
    <m/>
    <m/>
    <m/>
    <m/>
    <m/>
    <m/>
    <m/>
    <m/>
    <m/>
    <m/>
    <m/>
    <m/>
    <m/>
    <m/>
    <m/>
    <m/>
    <m/>
    <m/>
    <m/>
    <m/>
    <m/>
    <m/>
    <m/>
    <m/>
    <m/>
    <m/>
    <m/>
    <m/>
    <m/>
    <m/>
    <m/>
    <m/>
    <m/>
    <m/>
    <m/>
    <m/>
    <m/>
    <m/>
    <m/>
    <m/>
    <m/>
    <m/>
    <m/>
    <m/>
    <m/>
    <m/>
    <m/>
    <m/>
    <m/>
    <m/>
    <x v="0"/>
    <x v="0"/>
    <x v="0"/>
    <x v="1"/>
    <x v="0"/>
    <x v="1"/>
    <x v="1"/>
    <x v="0"/>
    <x v="0"/>
    <x v="0"/>
    <x v="1"/>
    <x v="0"/>
    <x v="0"/>
    <m/>
    <m/>
    <m/>
    <m/>
    <m/>
    <m/>
    <s v="Recomendaciones de trabajadores de la empresa u otros actores"/>
    <m/>
    <m/>
    <m/>
    <s v="Contactos personales del empleador"/>
    <m/>
    <m/>
    <m/>
    <x v="0"/>
    <x v="0"/>
    <x v="0"/>
    <x v="2"/>
    <x v="0"/>
    <x v="0"/>
    <x v="0"/>
    <x v="1"/>
    <x v="1"/>
    <x v="1"/>
    <s v="Ninguna"/>
    <m/>
    <m/>
    <m/>
    <m/>
    <m/>
    <m/>
    <x v="0"/>
    <m/>
    <s v="Transformación de competencia"/>
    <x v="1"/>
    <m/>
    <m/>
    <m/>
    <x v="0"/>
    <x v="1"/>
    <x v="0"/>
    <x v="1"/>
    <x v="0"/>
    <x v="1"/>
    <m/>
    <m/>
    <x v="1"/>
    <s v="Poco probable"/>
    <s v="Probable"/>
    <s v="Poco probable"/>
    <s v="Poco probable"/>
    <s v="Probable"/>
    <x v="2"/>
    <m/>
    <m/>
    <m/>
    <m/>
    <m/>
    <m/>
    <m/>
    <m/>
    <m/>
    <m/>
    <m/>
    <m/>
    <m/>
    <m/>
    <m/>
    <m/>
    <m/>
    <m/>
    <m/>
    <m/>
    <m/>
    <m/>
    <m/>
    <m/>
    <m/>
    <m/>
    <m/>
    <m/>
    <m/>
    <m/>
    <m/>
    <m/>
    <m/>
    <m/>
    <m/>
    <x v="1"/>
    <m/>
    <s v="Todo nuestro personal es plenamente competente, no se necesita capacitación"/>
    <m/>
    <m/>
    <m/>
    <s v="La capacitación no es una prioridad para la empresa"/>
    <s v="Muchos trabajadores son temporales y puede que no permanezcan en nuestra empresa"/>
    <m/>
    <m/>
    <x v="1"/>
    <x v="1"/>
    <x v="1"/>
    <x v="1"/>
    <x v="0"/>
    <x v="0"/>
    <x v="0"/>
    <x v="0"/>
    <m/>
    <x v="2"/>
    <m/>
    <m/>
    <m/>
    <m/>
    <m/>
    <m/>
    <m/>
    <m/>
    <m/>
    <m/>
    <m/>
    <m/>
    <m/>
    <m/>
    <m/>
    <m/>
    <m/>
    <m/>
    <m/>
    <m/>
    <m/>
    <m/>
    <m/>
    <m/>
    <m/>
    <m/>
    <m/>
    <m/>
    <m/>
    <m/>
    <x v="2"/>
    <s v="Importante"/>
    <s v="Poco importante"/>
    <s v="Importante"/>
    <s v="Importante"/>
    <s v="Muy importante"/>
    <s v="Importante"/>
    <s v="Importante"/>
    <s v="Ninguna"/>
    <m/>
    <x v="0"/>
    <x v="1"/>
    <x v="0"/>
    <x v="1"/>
    <x v="2"/>
    <x v="0"/>
    <x v="0"/>
    <x v="0"/>
    <x v="0"/>
    <x v="0"/>
    <x v="0"/>
    <x v="0"/>
    <m/>
    <s v="Dueño o propietario"/>
    <m/>
    <n v="18"/>
    <n v="31"/>
    <s v="Completo"/>
    <m/>
    <m/>
    <m/>
    <m/>
    <m/>
    <m/>
    <m/>
    <s v="5 a 10 personas ocupadas"/>
    <s v="5 a 10 personas ocupadas"/>
    <x v="0"/>
    <s v="Transporte"/>
    <x v="0"/>
    <x v="0"/>
    <x v="0"/>
    <x v="0"/>
    <x v="0"/>
    <x v="0"/>
    <x v="0"/>
    <x v="0"/>
    <x v="0"/>
    <x v="0"/>
    <x v="1"/>
    <x v="0"/>
    <x v="0"/>
    <x v="0"/>
    <x v="0"/>
    <x v="0"/>
    <x v="0"/>
    <x v="0"/>
    <x v="0"/>
    <x v="1"/>
    <x v="0"/>
    <x v="1"/>
    <x v="0"/>
    <x v="0"/>
    <x v="0"/>
    <x v="0"/>
    <x v="0"/>
    <m/>
    <m/>
    <m/>
    <m/>
    <m/>
    <m/>
    <m/>
    <m/>
    <m/>
    <m/>
    <m/>
    <m/>
    <n v="3.3945945945945901"/>
    <x v="0"/>
    <x v="0"/>
    <x v="0"/>
    <x v="1"/>
    <x v="2"/>
    <s v="Total"/>
  </r>
  <r>
    <n v="223915"/>
    <x v="0"/>
    <x v="1"/>
    <s v="San Lorenzo"/>
    <n v="22210"/>
    <s v="FABRICACION DE BOLSAS DE POLIETILENO"/>
    <s v="Industria"/>
    <s v="Manufactura"/>
    <s v="Pequeñas (11 a 30 personas ocupadas)"/>
    <n v="3072024"/>
    <n v="3"/>
    <s v="Julio"/>
    <s v="Año Resultado Final"/>
    <n v="11"/>
    <n v="5"/>
    <n v="3072024"/>
    <n v="3"/>
    <s v="Julio"/>
    <s v="Año Resultado Final"/>
    <n v="1993"/>
    <n v="30"/>
    <x v="1"/>
    <s v="FABRICACION DE POLIETILENO"/>
    <s v="Fabricación de envases de plástico"/>
    <s v="Único"/>
    <x v="0"/>
    <m/>
    <m/>
    <n v="30"/>
    <n v="30"/>
    <n v="22"/>
    <n v="8"/>
    <n v="83.728155339805895"/>
    <n v="30.446601941747598"/>
    <n v="0"/>
    <n v="0"/>
    <n v="0"/>
    <n v="0"/>
    <n v="0"/>
    <n v="91.339805825242792"/>
    <n v="0"/>
    <n v="0"/>
    <n v="0"/>
    <n v="11.417475728155349"/>
    <n v="11.417475728155349"/>
    <n v="0"/>
    <n v="114.1747572815535"/>
    <n v="30"/>
    <n v="0"/>
    <n v="0"/>
    <n v="0"/>
    <n v="0"/>
    <n v="0"/>
    <n v="24"/>
    <n v="0"/>
    <n v="0"/>
    <n v="0"/>
    <n v="3"/>
    <n v="3"/>
    <n v="0"/>
    <n v="30"/>
    <x v="1"/>
    <s v="Decisión del directorio/propietarios de la empresa"/>
    <m/>
    <x v="0"/>
    <s v="Decisión del directorio/propietarios de la empresa"/>
    <m/>
    <x v="1"/>
    <s v="Decisión del directorio/propietarios de la empresa"/>
    <m/>
    <x v="0"/>
    <m/>
    <m/>
    <x v="0"/>
    <m/>
    <m/>
    <x v="1"/>
    <m/>
    <n v="8142"/>
    <s v="OPERARIO DE MAQUINARIA  DE PRODUCION DE POLIETANO"/>
    <s v="Sí"/>
    <s v="No"/>
    <s v="No"/>
    <m/>
    <m/>
    <m/>
    <m/>
    <m/>
    <m/>
    <m/>
    <m/>
    <m/>
    <m/>
    <m/>
    <m/>
    <m/>
    <m/>
    <m/>
    <m/>
    <m/>
    <m/>
    <m/>
    <m/>
    <m/>
    <m/>
    <m/>
    <m/>
    <m/>
    <m/>
    <m/>
    <m/>
    <m/>
    <m/>
    <m/>
    <m/>
    <m/>
    <m/>
    <m/>
    <m/>
    <m/>
    <m/>
    <m/>
    <m/>
    <m/>
    <m/>
    <m/>
    <m/>
    <x v="1"/>
    <x v="0"/>
    <x v="0"/>
    <x v="1"/>
    <x v="1"/>
    <x v="1"/>
    <x v="0"/>
    <x v="0"/>
    <x v="0"/>
    <x v="0"/>
    <x v="1"/>
    <x v="1"/>
    <x v="0"/>
    <m/>
    <m/>
    <m/>
    <m/>
    <m/>
    <m/>
    <s v="Recomendaciones de trabajadores de la empresa u otros actores"/>
    <m/>
    <m/>
    <s v="Avisos en las inmediaciones de la empresa"/>
    <s v="Contactos personales del empleador"/>
    <s v="Banco de currículos de la empresa"/>
    <m/>
    <m/>
    <x v="0"/>
    <x v="0"/>
    <x v="0"/>
    <x v="1"/>
    <x v="0"/>
    <x v="0"/>
    <x v="1"/>
    <x v="1"/>
    <x v="1"/>
    <x v="2"/>
    <s v="Ninguna"/>
    <m/>
    <m/>
    <m/>
    <m/>
    <m/>
    <m/>
    <x v="3"/>
    <m/>
    <s v="Transformación de competencia"/>
    <x v="1"/>
    <m/>
    <m/>
    <m/>
    <x v="1"/>
    <x v="1"/>
    <x v="0"/>
    <x v="1"/>
    <x v="1"/>
    <x v="1"/>
    <m/>
    <m/>
    <x v="2"/>
    <s v="Muy probable"/>
    <s v="Probable"/>
    <s v="Poco probable"/>
    <s v="Muy probable"/>
    <s v="Muy probable"/>
    <x v="0"/>
    <s v="ENCARGADO  DE DEPOSITO"/>
    <n v="4321"/>
    <n v="2"/>
    <n v="0"/>
    <n v="0"/>
    <n v="0"/>
    <n v="0"/>
    <s v="JEFE DE VENTAS EN PLANTA"/>
    <n v="2431"/>
    <n v="1"/>
    <n v="0"/>
    <n v="0"/>
    <n v="0"/>
    <n v="0"/>
    <s v="EMPAQUETADOR"/>
    <n v="9321"/>
    <n v="2"/>
    <n v="2"/>
    <n v="2"/>
    <n v="2"/>
    <n v="2"/>
    <s v="OPERADOR DE MAQUINA DE CORTES DE POLIETILENO"/>
    <n v="8142"/>
    <n v="2"/>
    <n v="2"/>
    <n v="2"/>
    <n v="2"/>
    <n v="2"/>
    <s v="ENCARGADO DE IMPRESION"/>
    <n v="7322"/>
    <n v="1"/>
    <n v="1"/>
    <n v="1"/>
    <n v="1"/>
    <n v="0"/>
    <x v="0"/>
    <m/>
    <m/>
    <m/>
    <m/>
    <m/>
    <m/>
    <m/>
    <m/>
    <m/>
    <x v="0"/>
    <x v="0"/>
    <x v="1"/>
    <x v="1"/>
    <x v="0"/>
    <x v="1"/>
    <x v="0"/>
    <x v="0"/>
    <m/>
    <x v="0"/>
    <s v="CAPACITACION DE MANEJO DE IMPRESORAS"/>
    <s v="Serigrafía"/>
    <s v="OPERADOR DE MAQUINARIA DE IMPRESION"/>
    <n v="7322"/>
    <m/>
    <m/>
    <m/>
    <m/>
    <m/>
    <m/>
    <m/>
    <m/>
    <m/>
    <m/>
    <m/>
    <m/>
    <m/>
    <m/>
    <m/>
    <m/>
    <m/>
    <m/>
    <m/>
    <m/>
    <s v="No"/>
    <m/>
    <m/>
    <m/>
    <m/>
    <m/>
    <x v="0"/>
    <s v="Muy importante"/>
    <s v="Importante"/>
    <s v="Importante"/>
    <s v="Importante"/>
    <s v="Muy importante"/>
    <s v="Muy importante"/>
    <s v="Muy importante"/>
    <s v="Ninguna"/>
    <m/>
    <x v="2"/>
    <x v="2"/>
    <x v="0"/>
    <x v="0"/>
    <x v="2"/>
    <x v="0"/>
    <x v="0"/>
    <x v="0"/>
    <x v="0"/>
    <x v="0"/>
    <x v="0"/>
    <x v="0"/>
    <m/>
    <s v="Dueño o propietario"/>
    <m/>
    <n v="13"/>
    <n v="26"/>
    <s v="Completo"/>
    <m/>
    <m/>
    <m/>
    <m/>
    <m/>
    <m/>
    <s v="NINGUNA"/>
    <s v="11 a 30 personas ocupadas"/>
    <s v="11 a 30 personas ocupadas"/>
    <x v="1"/>
    <s v="Manufactura"/>
    <x v="0"/>
    <x v="0"/>
    <x v="0"/>
    <x v="0"/>
    <x v="0"/>
    <x v="0"/>
    <x v="0"/>
    <x v="1"/>
    <x v="0"/>
    <x v="0"/>
    <x v="0"/>
    <x v="0"/>
    <x v="1"/>
    <x v="0"/>
    <x v="0"/>
    <x v="1"/>
    <x v="1"/>
    <x v="1"/>
    <x v="0"/>
    <x v="1"/>
    <x v="0"/>
    <x v="1"/>
    <x v="0"/>
    <x v="0"/>
    <x v="1"/>
    <x v="0"/>
    <x v="0"/>
    <s v="INDUSTRIAS GRÁFICAS"/>
    <m/>
    <m/>
    <m/>
    <m/>
    <m/>
    <s v="INDUSTRIAS GRÁFICAS"/>
    <m/>
    <m/>
    <m/>
    <m/>
    <m/>
    <n v="3.8058252427184498"/>
    <x v="1"/>
    <x v="1"/>
    <x v="0"/>
    <x v="0"/>
    <x v="0"/>
    <s v="Total"/>
  </r>
  <r>
    <n v="223918"/>
    <x v="0"/>
    <x v="1"/>
    <s v="San Lorenzo"/>
    <n v="49232"/>
    <s v="SERVICIO DE FLETES NACIONAL E INTERNACIONAL .-"/>
    <s v="Servicio"/>
    <s v="Transporte"/>
    <s v="Micro (5 a 10 personas ocupadas)"/>
    <n v="20062024"/>
    <n v="20"/>
    <s v="Junio"/>
    <s v="Año Resultado Final"/>
    <n v="11"/>
    <n v="0"/>
    <n v="20062024"/>
    <n v="20"/>
    <s v="Junio"/>
    <s v="Año Resultado Final"/>
    <n v="1991"/>
    <n v="32"/>
    <x v="1"/>
    <s v="SERVICIO DE TRANSPORTE DE CARGA INTERNACIONAL"/>
    <s v="Transporte terrestre de carga interdepartamental e internacional"/>
    <s v="Único"/>
    <x v="0"/>
    <m/>
    <m/>
    <n v="7"/>
    <n v="7"/>
    <n v="6"/>
    <n v="1"/>
    <n v="20.367567567567541"/>
    <n v="3.3945945945945901"/>
    <n v="0"/>
    <n v="0"/>
    <n v="0"/>
    <n v="0"/>
    <n v="13.57837837837836"/>
    <n v="0"/>
    <n v="3.3945945945945901"/>
    <n v="0"/>
    <n v="3.3945945945945901"/>
    <n v="3.3945945945945901"/>
    <n v="0"/>
    <n v="0"/>
    <n v="23.762162162162131"/>
    <n v="7"/>
    <n v="0"/>
    <n v="0"/>
    <n v="0"/>
    <n v="0"/>
    <n v="4"/>
    <n v="0"/>
    <n v="1"/>
    <n v="0"/>
    <n v="1"/>
    <n v="1"/>
    <n v="0"/>
    <n v="0"/>
    <n v="7"/>
    <x v="0"/>
    <m/>
    <m/>
    <x v="1"/>
    <m/>
    <m/>
    <x v="0"/>
    <m/>
    <m/>
    <x v="0"/>
    <m/>
    <m/>
    <x v="0"/>
    <m/>
    <m/>
    <x v="1"/>
    <m/>
    <n v="8332"/>
    <s v="CHOFER DE CARGA INTERNACIONAL"/>
    <s v="Sí"/>
    <s v="Sí"/>
    <s v="No"/>
    <m/>
    <m/>
    <m/>
    <m/>
    <m/>
    <m/>
    <m/>
    <m/>
    <m/>
    <m/>
    <m/>
    <m/>
    <m/>
    <m/>
    <s v="Falta de postulantes/candidatos"/>
    <m/>
    <m/>
    <m/>
    <m/>
    <m/>
    <m/>
    <m/>
    <m/>
    <m/>
    <m/>
    <m/>
    <m/>
    <m/>
    <m/>
    <m/>
    <m/>
    <m/>
    <m/>
    <m/>
    <m/>
    <m/>
    <m/>
    <m/>
    <m/>
    <m/>
    <m/>
    <m/>
    <s v="Otra"/>
    <s v="CONTRATAR PERSONAL TEMPORAL ATRAVES DE COLEGAS"/>
    <x v="0"/>
    <x v="0"/>
    <x v="0"/>
    <x v="1"/>
    <x v="0"/>
    <x v="1"/>
    <x v="1"/>
    <x v="0"/>
    <x v="0"/>
    <x v="1"/>
    <x v="1"/>
    <x v="1"/>
    <x v="1"/>
    <s v="PRESENTAR CERTIFICADO DE ANTECEDESNTES POLICIAL Y JUDICIAL"/>
    <m/>
    <m/>
    <m/>
    <m/>
    <m/>
    <m/>
    <m/>
    <m/>
    <m/>
    <s v="Contactos personales del empleador"/>
    <s v="Banco de currículos de la empresa"/>
    <m/>
    <m/>
    <x v="0"/>
    <x v="0"/>
    <x v="0"/>
    <x v="1"/>
    <x v="0"/>
    <x v="0"/>
    <x v="0"/>
    <x v="2"/>
    <x v="1"/>
    <x v="1"/>
    <s v="Ninguna"/>
    <m/>
    <m/>
    <m/>
    <m/>
    <m/>
    <m/>
    <x v="0"/>
    <m/>
    <m/>
    <x v="1"/>
    <m/>
    <m/>
    <m/>
    <x v="0"/>
    <x v="1"/>
    <x v="1"/>
    <x v="1"/>
    <x v="1"/>
    <x v="1"/>
    <m/>
    <m/>
    <x v="2"/>
    <s v="Poco probable"/>
    <s v="Poco probable"/>
    <s v="Poco probable"/>
    <s v="Poco probable"/>
    <s v="Poco probable"/>
    <x v="0"/>
    <s v="CHOFER DE CAMION DE GRAN PORTE INTERNACIONAL"/>
    <n v="8332"/>
    <n v="1"/>
    <n v="1"/>
    <n v="0"/>
    <n v="0"/>
    <n v="0"/>
    <m/>
    <m/>
    <m/>
    <m/>
    <m/>
    <m/>
    <m/>
    <m/>
    <m/>
    <m/>
    <m/>
    <m/>
    <m/>
    <m/>
    <m/>
    <m/>
    <m/>
    <m/>
    <m/>
    <m/>
    <m/>
    <m/>
    <m/>
    <m/>
    <m/>
    <m/>
    <m/>
    <m/>
    <x v="0"/>
    <m/>
    <m/>
    <m/>
    <m/>
    <m/>
    <m/>
    <m/>
    <m/>
    <m/>
    <x v="1"/>
    <x v="1"/>
    <x v="1"/>
    <x v="1"/>
    <x v="0"/>
    <x v="0"/>
    <x v="0"/>
    <x v="1"/>
    <m/>
    <x v="0"/>
    <s v="CAPACITACION DE ELECTRICIDAD DEL AUTOMOVIL"/>
    <s v="Mecánica del automóvil"/>
    <s v="ELECTRICISTA DEL AUTOMOVIL"/>
    <n v="7412"/>
    <m/>
    <m/>
    <m/>
    <m/>
    <m/>
    <m/>
    <m/>
    <m/>
    <m/>
    <m/>
    <m/>
    <m/>
    <m/>
    <m/>
    <m/>
    <m/>
    <m/>
    <m/>
    <m/>
    <m/>
    <s v="No"/>
    <m/>
    <m/>
    <m/>
    <m/>
    <m/>
    <x v="0"/>
    <s v="Muy importante"/>
    <s v="Muy importante"/>
    <s v="Importante"/>
    <s v="Importante"/>
    <s v="Importante"/>
    <s v="Importante"/>
    <s v="Importante"/>
    <s v="Ninguna"/>
    <m/>
    <x v="2"/>
    <x v="2"/>
    <x v="0"/>
    <x v="0"/>
    <x v="2"/>
    <x v="2"/>
    <x v="1"/>
    <x v="1"/>
    <x v="1"/>
    <x v="1"/>
    <x v="1"/>
    <x v="0"/>
    <m/>
    <s v="Dueño o propietario"/>
    <m/>
    <n v="20"/>
    <n v="20"/>
    <s v="Completo"/>
    <m/>
    <m/>
    <m/>
    <m/>
    <m/>
    <m/>
    <s v="NINGUNA"/>
    <s v="5 a 10 personas ocupadas"/>
    <s v="5 a 10 personas ocupadas"/>
    <x v="0"/>
    <s v="Transporte"/>
    <x v="0"/>
    <x v="0"/>
    <x v="0"/>
    <x v="0"/>
    <x v="0"/>
    <x v="0"/>
    <x v="0"/>
    <x v="1"/>
    <x v="0"/>
    <x v="0"/>
    <x v="1"/>
    <x v="0"/>
    <x v="0"/>
    <x v="0"/>
    <x v="0"/>
    <x v="0"/>
    <x v="1"/>
    <x v="0"/>
    <x v="0"/>
    <x v="1"/>
    <x v="0"/>
    <x v="1"/>
    <x v="0"/>
    <x v="0"/>
    <x v="1"/>
    <x v="0"/>
    <x v="0"/>
    <s v="ELECTRICIDAD AUTOMOTRIZ"/>
    <m/>
    <m/>
    <m/>
    <m/>
    <m/>
    <s v="AUTOMOTORES"/>
    <m/>
    <m/>
    <m/>
    <m/>
    <m/>
    <n v="3.3945945945945901"/>
    <x v="1"/>
    <x v="2"/>
    <x v="0"/>
    <x v="2"/>
    <x v="0"/>
    <s v="Total"/>
  </r>
  <r>
    <n v="223955"/>
    <x v="0"/>
    <x v="1"/>
    <s v="San Lorenzo"/>
    <n v="77290"/>
    <s v="SERVICIO DE ALQUILER PARA EVENTOS"/>
    <s v="Servicio"/>
    <s v="Servicios a las empresas"/>
    <s v="Micro (5 a 10 personas ocupadas)"/>
    <n v="20062024"/>
    <n v="20"/>
    <s v="Junio"/>
    <s v="Año Resultado Final"/>
    <n v="9"/>
    <n v="3"/>
    <n v="20062024"/>
    <n v="20"/>
    <s v="Junio"/>
    <s v="Año Resultado Final"/>
    <n v="1976"/>
    <n v="47"/>
    <x v="1"/>
    <s v="SERVICIO DE ALQUILERES PARA EVENTOS ( SLLAS MESAS,VAJILLERIA,DECORACIONES )"/>
    <s v="Alquiler y arrendamiento de otros efectos personales y enseres domésticos n.c.p."/>
    <s v="Único"/>
    <x v="0"/>
    <m/>
    <m/>
    <n v="5"/>
    <n v="5"/>
    <n v="3"/>
    <n v="2"/>
    <n v="10.18378378378377"/>
    <n v="6.7891891891891802"/>
    <n v="0"/>
    <n v="0"/>
    <n v="0"/>
    <n v="0"/>
    <n v="3.3945945945945901"/>
    <n v="0"/>
    <n v="0"/>
    <n v="0"/>
    <n v="3.3945945945945901"/>
    <n v="10.18378378378377"/>
    <n v="0"/>
    <n v="0"/>
    <n v="16.972972972972951"/>
    <n v="5"/>
    <n v="0"/>
    <n v="0"/>
    <n v="0"/>
    <n v="0"/>
    <n v="1"/>
    <n v="0"/>
    <n v="0"/>
    <n v="0"/>
    <n v="1"/>
    <n v="3"/>
    <n v="0"/>
    <n v="0"/>
    <n v="5"/>
    <x v="1"/>
    <s v="Decisión del directorio/propietarios de la empresa"/>
    <m/>
    <x v="1"/>
    <m/>
    <m/>
    <x v="1"/>
    <s v="Decisión del directorio/propietarios de la empresa"/>
    <m/>
    <x v="0"/>
    <m/>
    <m/>
    <x v="0"/>
    <m/>
    <m/>
    <x v="1"/>
    <m/>
    <n v="8332"/>
    <s v="CHOFER DE ENTREGA DE ALQUILERES"/>
    <s v="No"/>
    <s v="Sí"/>
    <s v="Sí"/>
    <n v="9333"/>
    <s v="AYUDANTE DE CHOFER PARA BAJAR LOS ALQUILERES DE SILLAS"/>
    <s v="Sí"/>
    <s v="No"/>
    <s v="No"/>
    <m/>
    <m/>
    <m/>
    <m/>
    <m/>
    <m/>
    <m/>
    <m/>
    <m/>
    <s v="Falta de postulantes/candidatos"/>
    <m/>
    <m/>
    <m/>
    <m/>
    <m/>
    <m/>
    <m/>
    <m/>
    <m/>
    <m/>
    <m/>
    <m/>
    <m/>
    <m/>
    <m/>
    <m/>
    <m/>
    <m/>
    <m/>
    <s v="Capacitar a los trabajadores actuales para que puedan cumplir funciones que estaban asignadas a esa vacante"/>
    <s v="Reasignar / redefinir los puestos de trabajo existentes"/>
    <m/>
    <m/>
    <m/>
    <m/>
    <m/>
    <m/>
    <m/>
    <m/>
    <x v="0"/>
    <x v="0"/>
    <x v="0"/>
    <x v="1"/>
    <x v="1"/>
    <x v="0"/>
    <x v="0"/>
    <x v="0"/>
    <x v="0"/>
    <x v="0"/>
    <x v="1"/>
    <x v="1"/>
    <x v="0"/>
    <m/>
    <m/>
    <m/>
    <m/>
    <m/>
    <m/>
    <s v="Recomendaciones de trabajadores de la empresa u otros actores"/>
    <m/>
    <m/>
    <m/>
    <s v="Contactos personales del empleador"/>
    <m/>
    <m/>
    <m/>
    <x v="0"/>
    <x v="0"/>
    <x v="0"/>
    <x v="0"/>
    <x v="0"/>
    <x v="0"/>
    <x v="0"/>
    <x v="0"/>
    <x v="1"/>
    <x v="1"/>
    <s v="Ninguna"/>
    <m/>
    <m/>
    <m/>
    <m/>
    <s v="Nuevas contrataciones"/>
    <m/>
    <x v="0"/>
    <m/>
    <m/>
    <x v="1"/>
    <m/>
    <m/>
    <m/>
    <x v="0"/>
    <x v="0"/>
    <x v="1"/>
    <x v="0"/>
    <x v="1"/>
    <x v="1"/>
    <m/>
    <m/>
    <x v="2"/>
    <s v="Poco probable"/>
    <s v="Poco probable"/>
    <s v="Poco probable"/>
    <s v="Poco probable"/>
    <s v="Poco probable"/>
    <x v="2"/>
    <m/>
    <m/>
    <m/>
    <m/>
    <m/>
    <m/>
    <m/>
    <m/>
    <m/>
    <m/>
    <m/>
    <m/>
    <m/>
    <m/>
    <m/>
    <m/>
    <m/>
    <m/>
    <m/>
    <m/>
    <m/>
    <m/>
    <m/>
    <m/>
    <m/>
    <m/>
    <m/>
    <m/>
    <m/>
    <m/>
    <m/>
    <m/>
    <m/>
    <m/>
    <m/>
    <x v="0"/>
    <m/>
    <m/>
    <m/>
    <m/>
    <m/>
    <m/>
    <m/>
    <m/>
    <m/>
    <x v="0"/>
    <x v="0"/>
    <x v="1"/>
    <x v="0"/>
    <x v="0"/>
    <x v="0"/>
    <x v="0"/>
    <x v="0"/>
    <m/>
    <x v="0"/>
    <s v="CAPACITACION DE PREPARACION DE ARREGLOS FLORALES"/>
    <s v="Artes plásticas y manualidades"/>
    <s v="TECNICO DE ARREGLO DE FLORES"/>
    <n v="7549"/>
    <s v="CAPACITACION DECORATIVA ACTUALIZADA"/>
    <s v="Decoración de eventos"/>
    <s v="DECORADOR DE EVENTOS"/>
    <n v="3432"/>
    <s v="CAPACITACION DECORATIVA ACTUALIZADA"/>
    <s v="Decoración de eventos"/>
    <s v="ORGANIZADOR DE EVENTOS"/>
    <n v="3332"/>
    <m/>
    <m/>
    <m/>
    <m/>
    <m/>
    <m/>
    <m/>
    <m/>
    <m/>
    <m/>
    <m/>
    <m/>
    <s v="Si"/>
    <s v="Si"/>
    <s v="No"/>
    <m/>
    <m/>
    <m/>
    <x v="0"/>
    <s v="Muy importante"/>
    <s v="Importante"/>
    <s v="Importante"/>
    <s v="Importante"/>
    <s v="Importante"/>
    <s v="Muy importante"/>
    <s v="Muy importante"/>
    <s v="Ninguna"/>
    <m/>
    <x v="2"/>
    <x v="2"/>
    <x v="0"/>
    <x v="0"/>
    <x v="2"/>
    <x v="2"/>
    <x v="1"/>
    <x v="1"/>
    <x v="0"/>
    <x v="1"/>
    <x v="0"/>
    <x v="0"/>
    <m/>
    <s v="Dueño o propietario"/>
    <m/>
    <n v="20"/>
    <n v="21"/>
    <s v="Completo"/>
    <m/>
    <m/>
    <m/>
    <m/>
    <m/>
    <m/>
    <s v="NINGUNA"/>
    <s v="5 a 10 personas ocupadas"/>
    <s v="5 a 10 personas ocupadas"/>
    <x v="0"/>
    <s v="Servicios a las empresas"/>
    <x v="0"/>
    <x v="0"/>
    <x v="0"/>
    <x v="0"/>
    <x v="0"/>
    <x v="0"/>
    <x v="0"/>
    <x v="1"/>
    <x v="1"/>
    <x v="0"/>
    <x v="1"/>
    <x v="0"/>
    <x v="0"/>
    <x v="0"/>
    <x v="0"/>
    <x v="0"/>
    <x v="0"/>
    <x v="0"/>
    <x v="0"/>
    <x v="1"/>
    <x v="1"/>
    <x v="1"/>
    <x v="0"/>
    <x v="0"/>
    <x v="1"/>
    <x v="0"/>
    <x v="0"/>
    <s v="DECORACIÓN"/>
    <s v="DECORACIÓN"/>
    <s v="DECORACIÓN"/>
    <m/>
    <m/>
    <m/>
    <s v="OTROS TIPOS DE CAPACITACIONES RELACIONADOS A OTROS SERVICIOS"/>
    <s v="OTROS TIPOS DE CAPACITACIONES RELACIONADOS A OTROS SERVICIOS"/>
    <s v="OTROS TIPOS DE CAPACITACIONES RELACIONADOS A OTROS SERVICIOS"/>
    <m/>
    <m/>
    <m/>
    <n v="3.3945945945945901"/>
    <x v="2"/>
    <x v="2"/>
    <x v="0"/>
    <x v="0"/>
    <x v="0"/>
    <s v="Total"/>
  </r>
  <r>
    <n v="224158"/>
    <x v="0"/>
    <x v="1"/>
    <s v="San Lorenzo"/>
    <n v="46633"/>
    <s v="VENTA AL POR MAYOR DE PINTURAS"/>
    <s v="Comercio"/>
    <s v="Comercio"/>
    <s v="Medianas (31 a 50 personas ocupadas)"/>
    <n v="20062024"/>
    <n v="20"/>
    <s v="Junio"/>
    <s v="Año Resultado Final"/>
    <n v="9"/>
    <n v="28"/>
    <n v="15072024"/>
    <n v="15"/>
    <s v="Julio"/>
    <s v="Año Resultado Final"/>
    <n v="1999"/>
    <n v="24"/>
    <x v="2"/>
    <s v="VENTA DE PINTURAS AL POR MAYOR(PARA CASAS, VEHICULOS, MADERAS Y NAVIOS)"/>
    <s v="Comercio al por mayor de pinturas, barnices, papel de empapelar y revestimiento de pisos"/>
    <s v="Único"/>
    <x v="0"/>
    <m/>
    <m/>
    <n v="57"/>
    <n v="57"/>
    <n v="46"/>
    <n v="11"/>
    <n v="208.4375"/>
    <n v="49.84375"/>
    <n v="0"/>
    <n v="0"/>
    <n v="9.0625"/>
    <n v="0"/>
    <n v="176.71875"/>
    <n v="0"/>
    <n v="31.71875"/>
    <n v="0"/>
    <n v="27.1875"/>
    <n v="9.0625"/>
    <n v="4.53125"/>
    <n v="0"/>
    <n v="258.28125"/>
    <n v="57"/>
    <n v="0"/>
    <n v="0"/>
    <n v="2"/>
    <n v="0"/>
    <n v="39"/>
    <n v="0"/>
    <n v="7"/>
    <n v="0"/>
    <n v="6"/>
    <n v="2"/>
    <n v="1"/>
    <n v="0"/>
    <n v="57"/>
    <x v="1"/>
    <s v="Decisión del directorio/propietarios de la empresa"/>
    <m/>
    <x v="0"/>
    <s v="Decisión del directorio/propietarios de la empresa"/>
    <m/>
    <x v="0"/>
    <m/>
    <m/>
    <x v="0"/>
    <m/>
    <m/>
    <x v="0"/>
    <m/>
    <m/>
    <x v="0"/>
    <m/>
    <m/>
    <m/>
    <m/>
    <m/>
    <m/>
    <m/>
    <m/>
    <m/>
    <m/>
    <m/>
    <m/>
    <m/>
    <m/>
    <m/>
    <m/>
    <m/>
    <m/>
    <m/>
    <m/>
    <m/>
    <m/>
    <m/>
    <m/>
    <m/>
    <m/>
    <m/>
    <m/>
    <m/>
    <m/>
    <m/>
    <m/>
    <m/>
    <m/>
    <m/>
    <m/>
    <m/>
    <m/>
    <m/>
    <m/>
    <m/>
    <m/>
    <m/>
    <m/>
    <m/>
    <m/>
    <m/>
    <m/>
    <m/>
    <m/>
    <x v="0"/>
    <x v="1"/>
    <x v="0"/>
    <x v="1"/>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1"/>
    <x v="0"/>
    <s v="Ninguna"/>
    <m/>
    <m/>
    <m/>
    <m/>
    <m/>
    <m/>
    <x v="1"/>
    <m/>
    <m/>
    <x v="1"/>
    <s v="Transformación de competencia"/>
    <m/>
    <m/>
    <x v="0"/>
    <x v="0"/>
    <x v="0"/>
    <x v="0"/>
    <x v="0"/>
    <x v="0"/>
    <m/>
    <m/>
    <x v="2"/>
    <s v="Probable"/>
    <s v="Poco probable"/>
    <s v="Poco probable"/>
    <s v="Probable"/>
    <s v="Muy probable"/>
    <x v="2"/>
    <m/>
    <m/>
    <m/>
    <m/>
    <m/>
    <m/>
    <m/>
    <m/>
    <m/>
    <m/>
    <m/>
    <m/>
    <m/>
    <m/>
    <m/>
    <m/>
    <m/>
    <m/>
    <m/>
    <m/>
    <m/>
    <m/>
    <m/>
    <m/>
    <m/>
    <m/>
    <m/>
    <m/>
    <m/>
    <m/>
    <m/>
    <m/>
    <m/>
    <m/>
    <m/>
    <x v="0"/>
    <m/>
    <m/>
    <m/>
    <m/>
    <m/>
    <m/>
    <m/>
    <m/>
    <m/>
    <x v="0"/>
    <x v="0"/>
    <x v="0"/>
    <x v="0"/>
    <x v="1"/>
    <x v="1"/>
    <x v="0"/>
    <x v="0"/>
    <m/>
    <x v="0"/>
    <s v="ACTUALIZACION DE NUEVAS TECNICAS Y COLORES"/>
    <s v="Colorimetría"/>
    <s v="TECNICOS EN COLORIMETRIA"/>
    <n v="3116"/>
    <s v="TECNICAS DE VENTAS EN COLORIMETRIA Y NUEVOS ARTICULOS"/>
    <s v="Técnicas de ventas"/>
    <s v="VENDEDORES EXTERNOS"/>
    <n v="3322"/>
    <s v="CAPACITACION EN ROMANEO DE  INVENTARIO Y TECNICAS DE ALMACENAMIENTO"/>
    <s v="OTROS"/>
    <s v="ENCARGADO DE DEPOSITO"/>
    <n v="4321"/>
    <s v="CAPACITACIONES DE OFIMATICA - EXCEL AVANZADO POWER BI"/>
    <s v="Operación básica de computadoras"/>
    <s v="GERENTES"/>
    <n v="1221"/>
    <s v="CAPACITACION EN ROMANEO DE  INVENTARIO Y TECNICAS DE ALMACENAMIENTO"/>
    <s v="OTROS"/>
    <s v="AYUDANTE DE DEPOSITO"/>
    <n v="9333"/>
    <s v="CAPACITACIONES DE OFIMATICA - EXCEL AVANZADO POWER BI"/>
    <s v="Operación básica de computadoras"/>
    <s v="AUXILIAR ADMINISTRATIVO"/>
    <n v="4419"/>
    <s v="Si"/>
    <s v="Si"/>
    <s v="Si"/>
    <s v="Si"/>
    <s v="Si"/>
    <s v="No"/>
    <x v="1"/>
    <s v="Muy importante"/>
    <s v="Muy importante"/>
    <s v="Muy importante"/>
    <s v="Muy importante"/>
    <s v="Muy importante"/>
    <s v="Muy importante"/>
    <s v="Muy importante"/>
    <s v="Ninguna"/>
    <m/>
    <x v="0"/>
    <x v="1"/>
    <x v="1"/>
    <x v="1"/>
    <x v="0"/>
    <x v="0"/>
    <x v="0"/>
    <x v="0"/>
    <x v="0"/>
    <x v="0"/>
    <x v="0"/>
    <x v="0"/>
    <m/>
    <s v="Gerente / Directivo"/>
    <m/>
    <n v="7"/>
    <n v="38"/>
    <s v="Completo"/>
    <m/>
    <m/>
    <m/>
    <m/>
    <m/>
    <m/>
    <s v="SUPERVISADO POR LA COORDINADORA MARIA DA SILVEIRA"/>
    <s v="51 y más personas ocupadas"/>
    <s v="51 y más personas ocupadas"/>
    <x v="2"/>
    <s v="Comercio"/>
    <x v="0"/>
    <x v="0"/>
    <x v="0"/>
    <x v="0"/>
    <x v="0"/>
    <x v="0"/>
    <x v="0"/>
    <x v="0"/>
    <x v="0"/>
    <x v="0"/>
    <x v="1"/>
    <x v="0"/>
    <x v="0"/>
    <x v="0"/>
    <x v="0"/>
    <x v="0"/>
    <x v="0"/>
    <x v="0"/>
    <x v="1"/>
    <x v="1"/>
    <x v="1"/>
    <x v="0"/>
    <x v="0"/>
    <x v="0"/>
    <x v="0"/>
    <x v="0"/>
    <x v="1"/>
    <s v="MECANICA Y METALES"/>
    <s v="VENTA"/>
    <s v="CONTABILIDAD Y AUDITORIA"/>
    <s v="HERRAMIENTAS DE ANÁLISIS DE DATOS"/>
    <s v="CONTABILIDAD Y AUDITORIA"/>
    <s v="HERRAMIENTAS DE ANÁLISIS DE DATOS"/>
    <s v="MECANICA Y METALES"/>
    <s v="ADMINISTRACIÓN Y GESTIÓN"/>
    <s v="ADMINISTRACIÓN Y GESTIÓN"/>
    <s v="TIC"/>
    <s v="ADMINISTRACIÓN Y GESTIÓN"/>
    <s v="TIC"/>
    <n v="4.53125"/>
    <x v="0"/>
    <x v="0"/>
    <x v="0"/>
    <x v="0"/>
    <x v="0"/>
    <s v="Total"/>
  </r>
  <r>
    <n v="224468"/>
    <x v="0"/>
    <x v="1"/>
    <s v="San Lorenzo"/>
    <n v="55101"/>
    <s v="SERVICIO DE ALOJAMIENTO EN HOTELES"/>
    <s v="Servicio"/>
    <s v="Restaurantes y hoteles"/>
    <s v="Micro (5 a 10 personas ocupadas)"/>
    <n v="19062024"/>
    <n v="19"/>
    <s v="Junio"/>
    <s v="Año Resultado Final"/>
    <n v="15"/>
    <n v="16"/>
    <n v="19062024"/>
    <n v="19"/>
    <s v="Junio"/>
    <s v="Año Resultado Final"/>
    <n v="2007"/>
    <n v="16"/>
    <x v="0"/>
    <s v="SERVICIOS DE HOSPEDAJE"/>
    <s v="Actividades de alojamiento en hoteles"/>
    <s v="Único"/>
    <x v="0"/>
    <m/>
    <m/>
    <n v="8"/>
    <n v="8"/>
    <n v="6"/>
    <n v="2"/>
    <n v="20.367567567567541"/>
    <n v="6.7891891891891802"/>
    <n v="0"/>
    <n v="0"/>
    <n v="0"/>
    <n v="0"/>
    <n v="20.367567567567541"/>
    <n v="0"/>
    <n v="0"/>
    <n v="0"/>
    <n v="3.3945945945945901"/>
    <n v="0"/>
    <n v="0"/>
    <n v="3.3945945945945901"/>
    <n v="27.156756756756721"/>
    <n v="8"/>
    <n v="0"/>
    <n v="0"/>
    <n v="0"/>
    <n v="0"/>
    <n v="6"/>
    <n v="0"/>
    <n v="0"/>
    <n v="0"/>
    <n v="1"/>
    <n v="0"/>
    <n v="0"/>
    <n v="1"/>
    <n v="8"/>
    <x v="0"/>
    <m/>
    <m/>
    <x v="1"/>
    <m/>
    <m/>
    <x v="0"/>
    <m/>
    <m/>
    <x v="0"/>
    <m/>
    <m/>
    <x v="0"/>
    <m/>
    <m/>
    <x v="0"/>
    <m/>
    <m/>
    <m/>
    <m/>
    <m/>
    <m/>
    <m/>
    <m/>
    <m/>
    <m/>
    <m/>
    <m/>
    <m/>
    <m/>
    <m/>
    <m/>
    <m/>
    <m/>
    <m/>
    <m/>
    <m/>
    <m/>
    <m/>
    <m/>
    <m/>
    <m/>
    <m/>
    <m/>
    <m/>
    <m/>
    <m/>
    <m/>
    <m/>
    <m/>
    <m/>
    <m/>
    <m/>
    <m/>
    <m/>
    <m/>
    <m/>
    <m/>
    <m/>
    <m/>
    <m/>
    <m/>
    <m/>
    <m/>
    <m/>
    <m/>
    <x v="1"/>
    <x v="0"/>
    <x v="0"/>
    <x v="0"/>
    <x v="1"/>
    <x v="0"/>
    <x v="1"/>
    <x v="1"/>
    <x v="0"/>
    <x v="1"/>
    <x v="1"/>
    <x v="1"/>
    <x v="0"/>
    <m/>
    <m/>
    <m/>
    <s v="Redes sociales de la empresa (Facebook, Twitter, Instagram, etc)"/>
    <m/>
    <m/>
    <m/>
    <m/>
    <m/>
    <m/>
    <m/>
    <m/>
    <m/>
    <m/>
    <x v="0"/>
    <x v="0"/>
    <x v="0"/>
    <x v="1"/>
    <x v="0"/>
    <x v="0"/>
    <x v="0"/>
    <x v="1"/>
    <x v="0"/>
    <x v="2"/>
    <s v="Ninguna"/>
    <m/>
    <m/>
    <m/>
    <m/>
    <m/>
    <m/>
    <x v="2"/>
    <m/>
    <s v="Ambos"/>
    <x v="0"/>
    <m/>
    <m/>
    <m/>
    <x v="0"/>
    <x v="0"/>
    <x v="1"/>
    <x v="1"/>
    <x v="1"/>
    <x v="1"/>
    <m/>
    <m/>
    <x v="2"/>
    <s v="Poco probable"/>
    <s v="Probable"/>
    <s v="Probable"/>
    <s v="Probable"/>
    <s v="Muy probable"/>
    <x v="0"/>
    <s v="recepcionista"/>
    <n v="4224"/>
    <n v="1"/>
    <n v="0"/>
    <n v="0"/>
    <n v="0"/>
    <n v="0"/>
    <s v="mucamas"/>
    <n v="9112"/>
    <n v="2"/>
    <n v="2"/>
    <n v="0"/>
    <n v="0"/>
    <n v="0"/>
    <m/>
    <m/>
    <m/>
    <m/>
    <m/>
    <m/>
    <m/>
    <m/>
    <m/>
    <m/>
    <m/>
    <m/>
    <m/>
    <m/>
    <m/>
    <m/>
    <m/>
    <m/>
    <m/>
    <m/>
    <m/>
    <x v="0"/>
    <m/>
    <m/>
    <m/>
    <m/>
    <m/>
    <m/>
    <m/>
    <m/>
    <m/>
    <x v="0"/>
    <x v="1"/>
    <x v="1"/>
    <x v="0"/>
    <x v="0"/>
    <x v="1"/>
    <x v="0"/>
    <x v="0"/>
    <m/>
    <x v="0"/>
    <s v="ATENCION AL CLIENTE"/>
    <s v="Técnicas de recepción y atención al cliente"/>
    <s v="RECEPCIONISTA"/>
    <n v="4224"/>
    <m/>
    <m/>
    <m/>
    <m/>
    <m/>
    <m/>
    <m/>
    <m/>
    <m/>
    <m/>
    <m/>
    <m/>
    <m/>
    <m/>
    <m/>
    <m/>
    <m/>
    <m/>
    <m/>
    <m/>
    <s v="No"/>
    <m/>
    <m/>
    <m/>
    <m/>
    <m/>
    <x v="0"/>
    <s v="Muy importante"/>
    <s v="Importante"/>
    <s v="Muy importante"/>
    <s v="Muy importante"/>
    <s v="Muy importante"/>
    <s v="Muy importante"/>
    <s v="Muy importante"/>
    <s v="Ninguna"/>
    <m/>
    <x v="2"/>
    <x v="2"/>
    <x v="0"/>
    <x v="0"/>
    <x v="0"/>
    <x v="0"/>
    <x v="1"/>
    <x v="1"/>
    <x v="0"/>
    <x v="1"/>
    <x v="0"/>
    <x v="0"/>
    <m/>
    <s v="Administrador/Contador"/>
    <m/>
    <n v="19"/>
    <n v="9"/>
    <s v="Completo"/>
    <m/>
    <m/>
    <m/>
    <m/>
    <m/>
    <m/>
    <m/>
    <s v="5 a 10 personas ocupadas"/>
    <s v="5 a 10 personas ocupadas"/>
    <x v="0"/>
    <s v="Restaurantes y hoteles"/>
    <x v="0"/>
    <x v="0"/>
    <x v="0"/>
    <x v="0"/>
    <x v="0"/>
    <x v="0"/>
    <x v="0"/>
    <x v="0"/>
    <x v="0"/>
    <x v="0"/>
    <x v="1"/>
    <x v="0"/>
    <x v="1"/>
    <x v="0"/>
    <x v="0"/>
    <x v="0"/>
    <x v="0"/>
    <x v="1"/>
    <x v="0"/>
    <x v="1"/>
    <x v="0"/>
    <x v="0"/>
    <x v="0"/>
    <x v="0"/>
    <x v="0"/>
    <x v="0"/>
    <x v="0"/>
    <s v="ATENCIÓN AL CLIENTE, RECEPCIÓN"/>
    <m/>
    <m/>
    <m/>
    <m/>
    <m/>
    <s v="ADMINISTRACIÓN Y GESTIÓN"/>
    <m/>
    <m/>
    <m/>
    <m/>
    <m/>
    <n v="3.3945945945945901"/>
    <x v="0"/>
    <x v="0"/>
    <x v="0"/>
    <x v="0"/>
    <x v="0"/>
    <s v="Total"/>
  </r>
  <r>
    <n v="224469"/>
    <x v="0"/>
    <x v="1"/>
    <s v="San Lorenzo"/>
    <n v="29200"/>
    <s v="FABRICACION DE CARROCERIAS FURGONES PARA CAMIONES"/>
    <s v="Industria"/>
    <s v="Manufactura"/>
    <s v="Micro (5 a 10 personas ocupadas)"/>
    <n v="19062024"/>
    <n v="19"/>
    <s v="Junio"/>
    <s v="Año Resultado Final"/>
    <n v="15"/>
    <n v="53"/>
    <n v="19062024"/>
    <n v="19"/>
    <s v="Junio"/>
    <s v="Año Resultado Final"/>
    <n v="2004"/>
    <n v="19"/>
    <x v="0"/>
    <s v="FABRICACION DE EXTRACTORES HEOLICO E INDUSTRIALES"/>
    <s v="Fabricación de motores y turbinas, excepto motores para aeronaves, vehículos automotores y motocicletas"/>
    <s v="Único"/>
    <x v="0"/>
    <m/>
    <m/>
    <n v="14"/>
    <n v="14"/>
    <n v="12"/>
    <n v="2"/>
    <n v="45.669902912621396"/>
    <n v="7.6116504854368996"/>
    <n v="0"/>
    <n v="0"/>
    <n v="0"/>
    <n v="7.6116504854368996"/>
    <n v="22.834951456310698"/>
    <n v="0"/>
    <n v="3.8058252427184498"/>
    <n v="0"/>
    <n v="0"/>
    <n v="0"/>
    <n v="19.029126213592249"/>
    <n v="0"/>
    <n v="53.2815533980583"/>
    <n v="14"/>
    <n v="0"/>
    <n v="0"/>
    <n v="0"/>
    <n v="2"/>
    <n v="6"/>
    <n v="0"/>
    <n v="1"/>
    <n v="0"/>
    <n v="0"/>
    <n v="0"/>
    <n v="5"/>
    <n v="0"/>
    <n v="14"/>
    <x v="1"/>
    <s v="Ley de empleo parcial (Ley 6339/19, Decreto 2817/19, Resolución MTESS 951/22)"/>
    <m/>
    <x v="1"/>
    <m/>
    <m/>
    <x v="0"/>
    <m/>
    <m/>
    <x v="0"/>
    <m/>
    <m/>
    <x v="0"/>
    <m/>
    <m/>
    <x v="0"/>
    <m/>
    <m/>
    <m/>
    <m/>
    <m/>
    <m/>
    <m/>
    <m/>
    <m/>
    <m/>
    <m/>
    <m/>
    <m/>
    <m/>
    <m/>
    <m/>
    <m/>
    <m/>
    <m/>
    <m/>
    <m/>
    <m/>
    <m/>
    <m/>
    <m/>
    <m/>
    <m/>
    <m/>
    <m/>
    <m/>
    <m/>
    <m/>
    <m/>
    <m/>
    <m/>
    <m/>
    <m/>
    <m/>
    <m/>
    <m/>
    <m/>
    <m/>
    <m/>
    <m/>
    <m/>
    <m/>
    <m/>
    <m/>
    <m/>
    <m/>
    <x v="1"/>
    <x v="0"/>
    <x v="0"/>
    <x v="1"/>
    <x v="0"/>
    <x v="0"/>
    <x v="0"/>
    <x v="0"/>
    <x v="0"/>
    <x v="0"/>
    <x v="0"/>
    <x v="1"/>
    <x v="0"/>
    <m/>
    <m/>
    <m/>
    <s v="Redes sociales de la empresa (Facebook, Twitter, Instagram, etc)"/>
    <m/>
    <m/>
    <s v="Recomendaciones de trabajadores de la empresa u otros actores"/>
    <m/>
    <m/>
    <s v="Avisos en las inmediaciones de la empresa"/>
    <s v="Contactos personales del empleador"/>
    <m/>
    <m/>
    <m/>
    <x v="0"/>
    <x v="0"/>
    <x v="0"/>
    <x v="0"/>
    <x v="0"/>
    <x v="1"/>
    <x v="0"/>
    <x v="0"/>
    <x v="0"/>
    <x v="0"/>
    <s v="Ninguna"/>
    <m/>
    <m/>
    <m/>
    <m/>
    <s v="Ambos"/>
    <m/>
    <x v="1"/>
    <m/>
    <m/>
    <x v="3"/>
    <s v="Nuevas contrataciones"/>
    <m/>
    <m/>
    <x v="0"/>
    <x v="0"/>
    <x v="0"/>
    <x v="0"/>
    <x v="0"/>
    <x v="0"/>
    <m/>
    <m/>
    <x v="2"/>
    <s v="Probable"/>
    <s v="Poco probable"/>
    <s v="Probable"/>
    <s v="Probable"/>
    <s v="Probable"/>
    <x v="0"/>
    <s v="soldador de metales"/>
    <n v="7212"/>
    <n v="2"/>
    <n v="1"/>
    <n v="0"/>
    <n v="1"/>
    <n v="1"/>
    <s v="chofer de camiones de repartidor"/>
    <n v="8332"/>
    <n v="1"/>
    <n v="1"/>
    <n v="0"/>
    <n v="0"/>
    <n v="0"/>
    <m/>
    <m/>
    <m/>
    <m/>
    <m/>
    <m/>
    <m/>
    <m/>
    <m/>
    <m/>
    <m/>
    <m/>
    <m/>
    <m/>
    <m/>
    <m/>
    <m/>
    <m/>
    <m/>
    <m/>
    <m/>
    <x v="0"/>
    <m/>
    <m/>
    <m/>
    <m/>
    <m/>
    <m/>
    <m/>
    <m/>
    <m/>
    <x v="0"/>
    <x v="0"/>
    <x v="1"/>
    <x v="0"/>
    <x v="1"/>
    <x v="1"/>
    <x v="0"/>
    <x v="0"/>
    <m/>
    <x v="0"/>
    <s v="SOLDADURAS  EN GENERAL"/>
    <s v="Soldadura"/>
    <s v="SOLDADOR DE METAL"/>
    <n v="7212"/>
    <m/>
    <m/>
    <m/>
    <m/>
    <m/>
    <m/>
    <m/>
    <m/>
    <m/>
    <m/>
    <m/>
    <m/>
    <m/>
    <m/>
    <m/>
    <m/>
    <m/>
    <m/>
    <m/>
    <m/>
    <s v="No"/>
    <m/>
    <m/>
    <m/>
    <m/>
    <m/>
    <x v="0"/>
    <s v="Muy importante"/>
    <s v="Muy importante"/>
    <s v="Muy importante"/>
    <s v="Importante"/>
    <s v="Importante"/>
    <s v="Importante"/>
    <s v="Importante"/>
    <s v="Ninguna"/>
    <m/>
    <x v="2"/>
    <x v="2"/>
    <x v="0"/>
    <x v="0"/>
    <x v="2"/>
    <x v="0"/>
    <x v="0"/>
    <x v="0"/>
    <x v="0"/>
    <x v="0"/>
    <x v="0"/>
    <x v="0"/>
    <m/>
    <s v="Gerente / Directivo"/>
    <m/>
    <n v="19"/>
    <n v="10"/>
    <s v="Completo"/>
    <m/>
    <m/>
    <m/>
    <m/>
    <m/>
    <m/>
    <m/>
    <s v="11 a 30 personas ocupadas"/>
    <s v="11 a 30 personas ocupadas"/>
    <x v="1"/>
    <s v="Manufactura"/>
    <x v="0"/>
    <x v="0"/>
    <x v="0"/>
    <x v="0"/>
    <x v="0"/>
    <x v="0"/>
    <x v="0"/>
    <x v="0"/>
    <x v="0"/>
    <x v="0"/>
    <x v="1"/>
    <x v="0"/>
    <x v="0"/>
    <x v="0"/>
    <x v="0"/>
    <x v="1"/>
    <x v="1"/>
    <x v="0"/>
    <x v="0"/>
    <x v="1"/>
    <x v="0"/>
    <x v="1"/>
    <x v="0"/>
    <x v="0"/>
    <x v="1"/>
    <x v="0"/>
    <x v="0"/>
    <s v="MECANICA Y METALES"/>
    <m/>
    <m/>
    <m/>
    <m/>
    <m/>
    <s v="MECANICA Y METALES"/>
    <m/>
    <m/>
    <m/>
    <m/>
    <m/>
    <n v="3.8058252427184498"/>
    <x v="0"/>
    <x v="0"/>
    <x v="0"/>
    <x v="0"/>
    <x v="0"/>
    <s v="Total"/>
  </r>
  <r>
    <n v="224672"/>
    <x v="0"/>
    <x v="1"/>
    <s v="San Lorenzo"/>
    <n v="28250"/>
    <s v="FABRICACION DE COCINAS, MESADAS, ARTICULOS DE ACERO INOXIDABLE PARA RESTAURANT.-"/>
    <s v="Industria"/>
    <s v="Manufactura"/>
    <s v="Micro (5 a 10 personas ocupadas)"/>
    <n v="10072024"/>
    <n v="10"/>
    <s v="Julio"/>
    <s v="Año Resultado Final"/>
    <n v="13"/>
    <n v="31"/>
    <n v="10072024"/>
    <n v="10"/>
    <s v="Julio"/>
    <s v="Año Resultado Final"/>
    <n v="2000"/>
    <n v="23"/>
    <x v="2"/>
    <s v="FABRICACION DE COCINAS INDUSTRIALES"/>
    <s v="Fabricación de maquinaria para la elaboración de alimentos, bebidas y tabaco"/>
    <s v="Único"/>
    <x v="0"/>
    <m/>
    <m/>
    <n v="6"/>
    <n v="6"/>
    <n v="5"/>
    <n v="1"/>
    <n v="23.968253968253951"/>
    <n v="4.7936507936507899"/>
    <n v="0"/>
    <n v="0"/>
    <n v="0"/>
    <n v="0"/>
    <n v="28.761904761904738"/>
    <n v="0"/>
    <n v="0"/>
    <n v="0"/>
    <n v="0"/>
    <n v="0"/>
    <n v="0"/>
    <n v="0"/>
    <n v="28.761904761904738"/>
    <n v="6"/>
    <n v="0"/>
    <n v="0"/>
    <n v="0"/>
    <n v="0"/>
    <n v="6"/>
    <n v="0"/>
    <n v="0"/>
    <n v="0"/>
    <n v="0"/>
    <n v="0"/>
    <n v="0"/>
    <n v="0"/>
    <n v="6"/>
    <x v="1"/>
    <s v="Decisión del directorio/propietarios de la empresa"/>
    <m/>
    <x v="1"/>
    <m/>
    <m/>
    <x v="0"/>
    <m/>
    <m/>
    <x v="0"/>
    <m/>
    <m/>
    <x v="0"/>
    <m/>
    <m/>
    <x v="1"/>
    <m/>
    <n v="7212"/>
    <s v="SOLDADOR TIG"/>
    <s v="Sí"/>
    <s v="Sí"/>
    <s v="Sí"/>
    <n v="7412"/>
    <s v="AYUDANTE DE MANTENIMIENTO DE COCINAS INDUSTRIALES"/>
    <s v="No"/>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m/>
    <m/>
    <m/>
    <m/>
    <m/>
    <m/>
    <m/>
    <m/>
    <m/>
    <m/>
    <m/>
    <m/>
    <m/>
    <s v="Capacitar a los trabajadores actuales para que puedan cumplir funciones que estaban asignadas a esa vacante"/>
    <s v="Reasignar / redefinir los puestos de trabajo existentes"/>
    <m/>
    <m/>
    <m/>
    <m/>
    <m/>
    <m/>
    <s v="Otra"/>
    <s v="INCORPORA TRABAJADOR TEMPORAL PERO NO A TRAVES DE AGENCIAS"/>
    <x v="0"/>
    <x v="0"/>
    <x v="0"/>
    <x v="0"/>
    <x v="0"/>
    <x v="0"/>
    <x v="0"/>
    <x v="0"/>
    <x v="0"/>
    <x v="0"/>
    <x v="1"/>
    <x v="1"/>
    <x v="1"/>
    <s v="QUE SEAN MAYORES DE EDAD"/>
    <m/>
    <m/>
    <m/>
    <m/>
    <m/>
    <s v="Recomendaciones de trabajadores de la empresa u otros actores"/>
    <m/>
    <m/>
    <m/>
    <s v="Contactos personales del empleador"/>
    <m/>
    <m/>
    <m/>
    <x v="0"/>
    <x v="0"/>
    <x v="0"/>
    <x v="2"/>
    <x v="0"/>
    <x v="1"/>
    <x v="0"/>
    <x v="0"/>
    <x v="0"/>
    <x v="1"/>
    <s v="Ninguna"/>
    <m/>
    <m/>
    <m/>
    <m/>
    <m/>
    <m/>
    <x v="1"/>
    <m/>
    <m/>
    <x v="3"/>
    <m/>
    <m/>
    <m/>
    <x v="0"/>
    <x v="0"/>
    <x v="0"/>
    <x v="0"/>
    <x v="0"/>
    <x v="1"/>
    <m/>
    <m/>
    <x v="2"/>
    <s v="Poco probable"/>
    <s v="Poco probable"/>
    <s v="Poco probable"/>
    <s v="Probable"/>
    <s v="Probable"/>
    <x v="0"/>
    <s v="Asistente Informatico"/>
    <n v="3511"/>
    <n v="1"/>
    <n v="0"/>
    <n v="0"/>
    <n v="0"/>
    <n v="0"/>
    <s v="Chofer de camion para reparto"/>
    <n v="8332"/>
    <n v="1"/>
    <n v="0"/>
    <n v="0"/>
    <n v="0"/>
    <n v="0"/>
    <m/>
    <m/>
    <m/>
    <m/>
    <m/>
    <m/>
    <m/>
    <m/>
    <m/>
    <m/>
    <m/>
    <m/>
    <m/>
    <m/>
    <m/>
    <m/>
    <m/>
    <m/>
    <m/>
    <m/>
    <m/>
    <x v="0"/>
    <m/>
    <m/>
    <m/>
    <m/>
    <m/>
    <m/>
    <m/>
    <m/>
    <m/>
    <x v="1"/>
    <x v="1"/>
    <x v="1"/>
    <x v="1"/>
    <x v="0"/>
    <x v="0"/>
    <x v="0"/>
    <x v="1"/>
    <m/>
    <x v="0"/>
    <s v="ESPECIALIZACION EN EL USO DE HERRAMIENTAS MANUALES Y ELECTRICAS PARA SOLDADURAS TIG"/>
    <s v="Soldadura"/>
    <s v="SOLDADOR TIG"/>
    <n v="7212"/>
    <s v="CAPACITACIONES SOBRE MANEJO DE INSTALACIONES DE CAÑERIAS PARA EL FLUIDO DE GAS ASI COMO SOLUCIONAR PERDIDAS, Y CONOCER REGLAMENTOS Y NORMAS DEL MISMO."/>
    <s v="Fontanería"/>
    <s v="TECNICOS GASISTAS"/>
    <n v="7126"/>
    <s v="CAPACITACIONES PARA EL MANEJO DE SOLDADURA TIG"/>
    <s v="Soldadura"/>
    <s v="SOLDADOR TIG"/>
    <n v="7212"/>
    <s v="TECNICAS EN DESARME Y LIMPIEZA DE COCINAS INDUSTRIALES."/>
    <s v="Electrónica"/>
    <s v="ENCARGADO DE HACER LAS CAÑERIAS DEL GAS, COCINAS Y HORNOS."/>
    <n v="7212"/>
    <s v="ESPECIALIZACION EN EL USO DE HERRAMIENTAS MANUALES Y ELECTRICAS."/>
    <s v="Fontanería"/>
    <s v="AYUDANTES DE CORTES DE CAÑERIA"/>
    <n v="7126"/>
    <m/>
    <m/>
    <m/>
    <m/>
    <s v="Si"/>
    <s v="Si"/>
    <s v="Si"/>
    <s v="Si"/>
    <s v="No"/>
    <m/>
    <x v="0"/>
    <s v="Importante"/>
    <s v="Importante"/>
    <s v="Importante"/>
    <s v="Poco importante"/>
    <s v="Importante"/>
    <s v="Importante"/>
    <s v="Importante"/>
    <s v="Ninguna"/>
    <m/>
    <x v="2"/>
    <x v="2"/>
    <x v="0"/>
    <x v="0"/>
    <x v="2"/>
    <x v="0"/>
    <x v="0"/>
    <x v="0"/>
    <x v="0"/>
    <x v="0"/>
    <x v="0"/>
    <x v="0"/>
    <m/>
    <s v="Dueño o propietario"/>
    <m/>
    <n v="15"/>
    <n v="40"/>
    <s v="Completo"/>
    <m/>
    <m/>
    <m/>
    <m/>
    <m/>
    <m/>
    <m/>
    <s v="5 a 10 personas ocupadas"/>
    <s v="5 a 10 personas ocupadas"/>
    <x v="1"/>
    <s v="Manufactura"/>
    <x v="0"/>
    <x v="0"/>
    <x v="0"/>
    <x v="0"/>
    <x v="0"/>
    <x v="0"/>
    <x v="1"/>
    <x v="0"/>
    <x v="0"/>
    <x v="0"/>
    <x v="1"/>
    <x v="1"/>
    <x v="0"/>
    <x v="0"/>
    <x v="0"/>
    <x v="0"/>
    <x v="1"/>
    <x v="0"/>
    <x v="0"/>
    <x v="1"/>
    <x v="0"/>
    <x v="1"/>
    <x v="0"/>
    <x v="0"/>
    <x v="1"/>
    <x v="0"/>
    <x v="0"/>
    <s v="MECANICA Y METALES"/>
    <s v="CONSTRUCCIÓN"/>
    <s v="MECANICA Y METALES"/>
    <s v="USO Y REPARACIÓN DE MAQUINARIAS, HERRAMIENTAS Y EQUIPOS"/>
    <s v="ELECTRICIDAD Y ELECTRONICA"/>
    <m/>
    <s v="MECANICA Y METALES"/>
    <s v="CONSTRUCCIÓN"/>
    <s v="MECANICA Y METALES"/>
    <s v="USO Y REPARACIÓN DE MAQUINARIAS, HERRAMIENTAS Y EQUIPOS"/>
    <s v="ELECTRICIDAD Y ELECTRONICA"/>
    <m/>
    <n v="4.7936507936507899"/>
    <x v="2"/>
    <x v="2"/>
    <x v="0"/>
    <x v="2"/>
    <x v="0"/>
    <s v="Total"/>
  </r>
  <r>
    <n v="224743"/>
    <x v="0"/>
    <x v="1"/>
    <s v="San Lorenzo"/>
    <n v="31002"/>
    <s v="FABRICACION DE MUEBLES DE METAL"/>
    <s v="Industria"/>
    <s v="Manufactura"/>
    <s v="Micro (5 a 10 personas ocupadas)"/>
    <n v="1072024"/>
    <n v="1"/>
    <s v="Julio"/>
    <s v="Año Resultado Final"/>
    <n v="8"/>
    <n v="30"/>
    <n v="9072024"/>
    <n v="9"/>
    <s v="Julio"/>
    <s v="Año Resultado Final"/>
    <n v="2004"/>
    <n v="19"/>
    <x v="0"/>
    <s v="FABRICACION DE MUEBLES DE METAL"/>
    <s v="Fabricación de muebles de metal"/>
    <s v="Casa Matriz"/>
    <x v="1"/>
    <n v="2"/>
    <n v="2"/>
    <n v="8"/>
    <n v="8"/>
    <n v="7"/>
    <n v="1"/>
    <n v="33.555555555555529"/>
    <n v="4.7936507936507899"/>
    <n v="0"/>
    <n v="0"/>
    <n v="0"/>
    <n v="0"/>
    <n v="33.555555555555529"/>
    <n v="0"/>
    <n v="0"/>
    <n v="0"/>
    <n v="0"/>
    <n v="4.7936507936507899"/>
    <n v="0"/>
    <n v="0"/>
    <n v="38.34920634920632"/>
    <n v="8"/>
    <n v="0"/>
    <n v="0"/>
    <n v="0"/>
    <n v="0"/>
    <n v="7"/>
    <n v="0"/>
    <n v="0"/>
    <n v="0"/>
    <n v="0"/>
    <n v="1"/>
    <n v="0"/>
    <n v="0"/>
    <n v="8"/>
    <x v="0"/>
    <m/>
    <m/>
    <x v="1"/>
    <m/>
    <m/>
    <x v="0"/>
    <m/>
    <m/>
    <x v="0"/>
    <m/>
    <m/>
    <x v="0"/>
    <m/>
    <m/>
    <x v="1"/>
    <m/>
    <n v="8332"/>
    <s v="CHOFER REPARTIDOR"/>
    <s v="Sí"/>
    <s v="Sí"/>
    <s v="Sí"/>
    <n v="7534"/>
    <s v="TAPICERO"/>
    <s v="Sí"/>
    <s v="Sí"/>
    <s v="No"/>
    <m/>
    <m/>
    <m/>
    <m/>
    <s v="Candidatos sin capacitación o habilidades técnicas necesarios"/>
    <m/>
    <m/>
    <s v="Candidatos con falt de experiencia laboral"/>
    <s v="Candidatos que no aceptaron las condiciones laborales ofrecidas (ubicación, horario, remuneración)"/>
    <m/>
    <s v="Otra"/>
    <s v="DIFICULTAD FISICA"/>
    <m/>
    <m/>
    <m/>
    <s v="Candidatos con falt de experiencia laboral"/>
    <m/>
    <m/>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0"/>
    <x v="0"/>
    <x v="0"/>
    <x v="0"/>
    <x v="0"/>
    <x v="1"/>
    <x v="0"/>
    <m/>
    <m/>
    <m/>
    <s v="Redes sociales de la empresa (Facebook, Twitter, Instagram, etc)"/>
    <m/>
    <m/>
    <s v="Recomendaciones de trabajadores de la empresa u otros actores"/>
    <m/>
    <m/>
    <s v="Avisos en las inmediaciones de la empresa"/>
    <m/>
    <m/>
    <m/>
    <m/>
    <x v="0"/>
    <x v="0"/>
    <x v="0"/>
    <x v="0"/>
    <x v="0"/>
    <x v="0"/>
    <x v="0"/>
    <x v="0"/>
    <x v="1"/>
    <x v="1"/>
    <s v="Ninguna"/>
    <m/>
    <m/>
    <m/>
    <m/>
    <s v="Nuevas contrataciones"/>
    <m/>
    <x v="0"/>
    <m/>
    <m/>
    <x v="1"/>
    <m/>
    <m/>
    <m/>
    <x v="0"/>
    <x v="0"/>
    <x v="1"/>
    <x v="0"/>
    <x v="1"/>
    <x v="1"/>
    <m/>
    <m/>
    <x v="2"/>
    <s v="Poco probable"/>
    <s v="Poco probable"/>
    <s v="Poco probable"/>
    <s v="Probable"/>
    <s v="Probable"/>
    <x v="2"/>
    <m/>
    <m/>
    <m/>
    <m/>
    <m/>
    <m/>
    <m/>
    <m/>
    <m/>
    <m/>
    <m/>
    <m/>
    <m/>
    <m/>
    <m/>
    <m/>
    <m/>
    <m/>
    <m/>
    <m/>
    <m/>
    <m/>
    <m/>
    <m/>
    <m/>
    <m/>
    <m/>
    <m/>
    <m/>
    <m/>
    <m/>
    <m/>
    <m/>
    <m/>
    <m/>
    <x v="0"/>
    <m/>
    <m/>
    <m/>
    <m/>
    <m/>
    <m/>
    <m/>
    <m/>
    <m/>
    <x v="0"/>
    <x v="1"/>
    <x v="0"/>
    <x v="1"/>
    <x v="1"/>
    <x v="1"/>
    <x v="0"/>
    <x v="0"/>
    <m/>
    <x v="0"/>
    <s v="HABILIDADES DE NEGOCIACION Y ESTRATEGIAS DE VENTAS"/>
    <s v="Técnicas de ventas"/>
    <s v="VENDEDORES DE SALON"/>
    <n v="5223"/>
    <m/>
    <m/>
    <m/>
    <m/>
    <m/>
    <m/>
    <m/>
    <m/>
    <m/>
    <m/>
    <m/>
    <m/>
    <m/>
    <m/>
    <m/>
    <m/>
    <m/>
    <m/>
    <m/>
    <m/>
    <s v="No"/>
    <m/>
    <m/>
    <m/>
    <m/>
    <m/>
    <x v="0"/>
    <s v="Importante"/>
    <s v="Importante"/>
    <s v="Muy importante"/>
    <s v="Muy importante"/>
    <s v="Importante"/>
    <s v="Importante"/>
    <s v="Importante"/>
    <s v="Ninguna"/>
    <m/>
    <x v="0"/>
    <x v="2"/>
    <x v="0"/>
    <x v="0"/>
    <x v="0"/>
    <x v="0"/>
    <x v="0"/>
    <x v="0"/>
    <x v="0"/>
    <x v="0"/>
    <x v="0"/>
    <x v="0"/>
    <m/>
    <s v="Dueño o propietario"/>
    <m/>
    <n v="15"/>
    <n v="39"/>
    <s v="Completo"/>
    <m/>
    <m/>
    <m/>
    <m/>
    <m/>
    <m/>
    <s v="EL SEÑOR DIJO QUE ANTETIORMENTE TENIA 20 PERSONALES CONTRATADO PERO QUE LUEGO DE LA PANDEMIA Y CON LA COMPETENCIA DESLEAL QUE HACEN LOS PRODUCTOS CHINOS FUE DIFICIL MANTENER TODO DEBIDO A ESO TUVIERON QUE IMPLEMENTAR TAMBIEN PRODUCTOS DE MADERA"/>
    <s v="5 a 10 personas ocupadas"/>
    <s v="5 a 10 personas ocupadas"/>
    <x v="1"/>
    <s v="Manufactura"/>
    <x v="0"/>
    <x v="0"/>
    <x v="0"/>
    <x v="0"/>
    <x v="0"/>
    <x v="0"/>
    <x v="1"/>
    <x v="1"/>
    <x v="0"/>
    <x v="0"/>
    <x v="1"/>
    <x v="0"/>
    <x v="0"/>
    <x v="0"/>
    <x v="0"/>
    <x v="0"/>
    <x v="0"/>
    <x v="0"/>
    <x v="0"/>
    <x v="1"/>
    <x v="0"/>
    <x v="1"/>
    <x v="1"/>
    <x v="0"/>
    <x v="0"/>
    <x v="0"/>
    <x v="0"/>
    <s v="VENTA"/>
    <m/>
    <m/>
    <m/>
    <m/>
    <m/>
    <s v="ADMINISTRACIÓN Y GESTIÓN"/>
    <m/>
    <m/>
    <m/>
    <m/>
    <m/>
    <n v="4.7936507936507899"/>
    <x v="1"/>
    <x v="2"/>
    <x v="0"/>
    <x v="0"/>
    <x v="0"/>
    <s v="Total"/>
  </r>
  <r>
    <n v="224863"/>
    <x v="0"/>
    <x v="1"/>
    <s v="San Lorenzo"/>
    <n v="47112"/>
    <s v="COMERCIO AL POR MENOR DE ARTICULOS DE PRIMERA NECESIDAD EN DESPENSA"/>
    <s v="Comercio"/>
    <s v="Comercio"/>
    <s v="Micro (5 a 10 personas ocupadas)"/>
    <n v="22072024"/>
    <n v="22"/>
    <s v="Julio"/>
    <s v="Año Resultado Final"/>
    <n v="12"/>
    <n v="58"/>
    <n v="22072024"/>
    <n v="22"/>
    <s v="Julio"/>
    <s v="Año Resultado Final"/>
    <n v="2016"/>
    <n v="7"/>
    <x v="3"/>
    <s v="COMERCIO AL POR MENOR DE PRODUCTOS DE PRIMERA NECESIDAD"/>
    <s v="Comercio al por menor en mini mercados y despensas"/>
    <s v="Único"/>
    <x v="0"/>
    <m/>
    <m/>
    <n v="5"/>
    <n v="5"/>
    <n v="3"/>
    <n v="2"/>
    <n v="24.853211009174309"/>
    <n v="16.568807339449538"/>
    <n v="0"/>
    <n v="0"/>
    <n v="0"/>
    <n v="0"/>
    <n v="24.853211009174309"/>
    <n v="0"/>
    <n v="0"/>
    <n v="0"/>
    <n v="8.2844036697247692"/>
    <n v="8.2844036697247692"/>
    <n v="0"/>
    <n v="0"/>
    <n v="41.422018348623844"/>
    <n v="5"/>
    <n v="0"/>
    <n v="0"/>
    <n v="0"/>
    <n v="0"/>
    <n v="3"/>
    <n v="0"/>
    <n v="0"/>
    <n v="0"/>
    <n v="1"/>
    <n v="1"/>
    <n v="0"/>
    <n v="0"/>
    <n v="5"/>
    <x v="0"/>
    <m/>
    <m/>
    <x v="1"/>
    <m/>
    <m/>
    <x v="0"/>
    <m/>
    <m/>
    <x v="0"/>
    <m/>
    <m/>
    <x v="0"/>
    <m/>
    <m/>
    <x v="1"/>
    <m/>
    <n v="7511"/>
    <s v="CARNICERO"/>
    <s v="Sí"/>
    <s v="No"/>
    <s v="No"/>
    <m/>
    <m/>
    <m/>
    <m/>
    <m/>
    <m/>
    <m/>
    <m/>
    <m/>
    <m/>
    <m/>
    <m/>
    <m/>
    <m/>
    <m/>
    <m/>
    <m/>
    <m/>
    <m/>
    <m/>
    <m/>
    <m/>
    <m/>
    <m/>
    <m/>
    <m/>
    <m/>
    <m/>
    <m/>
    <m/>
    <m/>
    <m/>
    <m/>
    <m/>
    <m/>
    <m/>
    <m/>
    <m/>
    <m/>
    <m/>
    <m/>
    <m/>
    <m/>
    <m/>
    <x v="1"/>
    <x v="0"/>
    <x v="0"/>
    <x v="0"/>
    <x v="0"/>
    <x v="0"/>
    <x v="0"/>
    <x v="1"/>
    <x v="0"/>
    <x v="0"/>
    <x v="0"/>
    <x v="1"/>
    <x v="0"/>
    <m/>
    <m/>
    <m/>
    <s v="Redes sociales de la empresa (Facebook, Twitter, Instagram, etc)"/>
    <m/>
    <m/>
    <s v="Recomendaciones de trabajadores de la empresa u otros actores"/>
    <m/>
    <m/>
    <m/>
    <s v="Contactos personales del empleador"/>
    <s v="Banco de currículos de la empresa"/>
    <m/>
    <m/>
    <x v="0"/>
    <x v="0"/>
    <x v="0"/>
    <x v="1"/>
    <x v="0"/>
    <x v="0"/>
    <x v="0"/>
    <x v="1"/>
    <x v="0"/>
    <x v="0"/>
    <s v="Ninguna"/>
    <m/>
    <m/>
    <m/>
    <m/>
    <m/>
    <m/>
    <x v="2"/>
    <m/>
    <s v="Ambos"/>
    <x v="2"/>
    <s v="Ambos"/>
    <m/>
    <m/>
    <x v="0"/>
    <x v="0"/>
    <x v="1"/>
    <x v="0"/>
    <x v="1"/>
    <x v="0"/>
    <m/>
    <m/>
    <x v="2"/>
    <s v="Probable"/>
    <s v="Poco probable"/>
    <s v="Poco probable"/>
    <s v="Probable"/>
    <s v="Probable"/>
    <x v="0"/>
    <s v="repositores"/>
    <n v="9334"/>
    <n v="1"/>
    <n v="0"/>
    <n v="1"/>
    <n v="0"/>
    <n v="0"/>
    <s v="carniceros"/>
    <n v="7511"/>
    <n v="1"/>
    <n v="1"/>
    <n v="1"/>
    <n v="0"/>
    <n v="0"/>
    <s v="auxiliar administrativo"/>
    <n v="4419"/>
    <n v="1"/>
    <n v="1"/>
    <n v="0"/>
    <n v="0"/>
    <n v="0"/>
    <m/>
    <m/>
    <m/>
    <m/>
    <m/>
    <m/>
    <m/>
    <m/>
    <m/>
    <m/>
    <m/>
    <m/>
    <m/>
    <m/>
    <x v="0"/>
    <m/>
    <m/>
    <m/>
    <m/>
    <m/>
    <m/>
    <m/>
    <m/>
    <m/>
    <x v="0"/>
    <x v="0"/>
    <x v="0"/>
    <x v="0"/>
    <x v="1"/>
    <x v="1"/>
    <x v="0"/>
    <x v="0"/>
    <m/>
    <x v="0"/>
    <s v="TECNICAS Y MANEJO DE SISTEMAS DE CAJA, ARQUEOS Y CIERRE."/>
    <s v="Operación de caja comercial"/>
    <s v="ADMINISTRADOR DE EMPRESA"/>
    <n v="2421"/>
    <s v="CAPACITACION PARA BUEN TRATO AL CLIENTE Y HABILIDADES DE VENTAS"/>
    <s v="Técnicas de recepción y atención al cliente"/>
    <s v="CARNICEROS"/>
    <n v="7511"/>
    <m/>
    <m/>
    <m/>
    <m/>
    <m/>
    <m/>
    <m/>
    <m/>
    <m/>
    <m/>
    <m/>
    <m/>
    <m/>
    <m/>
    <m/>
    <m/>
    <s v="Si"/>
    <s v="No"/>
    <m/>
    <m/>
    <m/>
    <m/>
    <x v="0"/>
    <s v="Importante"/>
    <s v="Importante"/>
    <s v="Muy importante"/>
    <s v="Muy importante"/>
    <s v="Importante"/>
    <s v="Muy importante"/>
    <s v="Muy importante"/>
    <s v="Ninguna"/>
    <m/>
    <x v="2"/>
    <x v="2"/>
    <x v="0"/>
    <x v="0"/>
    <x v="0"/>
    <x v="0"/>
    <x v="0"/>
    <x v="0"/>
    <x v="0"/>
    <x v="0"/>
    <x v="0"/>
    <x v="0"/>
    <m/>
    <s v="Dueño o propietario"/>
    <m/>
    <n v="15"/>
    <n v="10"/>
    <s v="Completo"/>
    <m/>
    <m/>
    <m/>
    <m/>
    <m/>
    <m/>
    <m/>
    <s v="5 a 10 personas ocupadas"/>
    <s v="5 a 10 personas ocupadas"/>
    <x v="2"/>
    <s v="Comercio"/>
    <x v="0"/>
    <x v="0"/>
    <x v="0"/>
    <x v="0"/>
    <x v="0"/>
    <x v="0"/>
    <x v="1"/>
    <x v="0"/>
    <x v="0"/>
    <x v="0"/>
    <x v="1"/>
    <x v="0"/>
    <x v="1"/>
    <x v="0"/>
    <x v="0"/>
    <x v="1"/>
    <x v="0"/>
    <x v="1"/>
    <x v="0"/>
    <x v="0"/>
    <x v="0"/>
    <x v="1"/>
    <x v="0"/>
    <x v="0"/>
    <x v="1"/>
    <x v="0"/>
    <x v="0"/>
    <s v="USO Y MANEJO DE CAJAS"/>
    <s v="ATENCIÓN AL CLIENTE, RECEPCIÓN"/>
    <m/>
    <m/>
    <m/>
    <m/>
    <s v="ADMINISTRACIÓN Y GESTIÓN"/>
    <s v="ADMINISTRACIÓN Y GESTIÓN"/>
    <m/>
    <m/>
    <m/>
    <m/>
    <n v="8.2844036697247692"/>
    <x v="1"/>
    <x v="1"/>
    <x v="0"/>
    <x v="0"/>
    <x v="0"/>
    <s v="Total"/>
  </r>
  <r>
    <n v="225412"/>
    <x v="0"/>
    <x v="1"/>
    <s v="San Lorenzo"/>
    <n v="16290"/>
    <s v="FABRICACION DE ARTESANIA DE MADERA"/>
    <s v="Industria"/>
    <s v="Manufactura"/>
    <s v="Micro (5 a 10 personas ocupadas)"/>
    <n v="25062024"/>
    <n v="25"/>
    <s v="Junio"/>
    <s v="Año Resultado Final"/>
    <n v="11"/>
    <n v="5"/>
    <n v="9072024"/>
    <n v="9"/>
    <s v="Julio"/>
    <s v="Año Resultado Final"/>
    <n v="1995"/>
    <n v="28"/>
    <x v="2"/>
    <s v="FABRICACION DE ARTESANIA EN PALO SANTO"/>
    <s v="Fabricación de otros productos de madera n.c.p.; fabricación de artículos de corcho, paja y materiales trenzables"/>
    <s v="Único"/>
    <x v="0"/>
    <m/>
    <m/>
    <n v="5"/>
    <n v="5"/>
    <n v="3"/>
    <n v="2"/>
    <n v="14.380952380952369"/>
    <n v="9.5873015873015799"/>
    <n v="0"/>
    <n v="0"/>
    <n v="14.380952380952369"/>
    <n v="0"/>
    <n v="0"/>
    <n v="0"/>
    <n v="0"/>
    <n v="0"/>
    <n v="9.5873015873015799"/>
    <n v="0"/>
    <n v="0"/>
    <n v="0"/>
    <n v="23.968253968253951"/>
    <n v="5"/>
    <n v="0"/>
    <n v="0"/>
    <n v="3"/>
    <n v="0"/>
    <n v="0"/>
    <n v="0"/>
    <n v="0"/>
    <n v="0"/>
    <n v="2"/>
    <n v="0"/>
    <n v="0"/>
    <n v="0"/>
    <n v="5"/>
    <x v="0"/>
    <m/>
    <m/>
    <x v="1"/>
    <m/>
    <m/>
    <x v="0"/>
    <m/>
    <m/>
    <x v="0"/>
    <m/>
    <m/>
    <x v="0"/>
    <m/>
    <m/>
    <x v="0"/>
    <m/>
    <m/>
    <m/>
    <m/>
    <m/>
    <m/>
    <m/>
    <m/>
    <m/>
    <m/>
    <m/>
    <m/>
    <m/>
    <m/>
    <m/>
    <m/>
    <m/>
    <m/>
    <m/>
    <m/>
    <m/>
    <m/>
    <m/>
    <m/>
    <m/>
    <m/>
    <m/>
    <m/>
    <m/>
    <m/>
    <m/>
    <m/>
    <m/>
    <m/>
    <m/>
    <m/>
    <m/>
    <m/>
    <m/>
    <m/>
    <m/>
    <m/>
    <m/>
    <m/>
    <m/>
    <m/>
    <m/>
    <m/>
    <m/>
    <m/>
    <x v="0"/>
    <x v="1"/>
    <x v="0"/>
    <x v="0"/>
    <x v="0"/>
    <x v="0"/>
    <x v="0"/>
    <x v="0"/>
    <x v="1"/>
    <x v="0"/>
    <x v="0"/>
    <x v="1"/>
    <x v="0"/>
    <m/>
    <m/>
    <m/>
    <m/>
    <m/>
    <m/>
    <m/>
    <m/>
    <m/>
    <m/>
    <s v="Contactos personales del empleador"/>
    <m/>
    <m/>
    <m/>
    <x v="0"/>
    <x v="0"/>
    <x v="0"/>
    <x v="1"/>
    <x v="2"/>
    <x v="2"/>
    <x v="0"/>
    <x v="0"/>
    <x v="1"/>
    <x v="1"/>
    <s v="Ninguna"/>
    <m/>
    <m/>
    <m/>
    <m/>
    <m/>
    <m/>
    <x v="1"/>
    <m/>
    <m/>
    <x v="1"/>
    <m/>
    <m/>
    <m/>
    <x v="1"/>
    <x v="1"/>
    <x v="1"/>
    <x v="1"/>
    <x v="1"/>
    <x v="1"/>
    <m/>
    <m/>
    <x v="0"/>
    <s v="Poco probable"/>
    <s v="Poco probable"/>
    <s v="Poco probable"/>
    <s v="Poco probable"/>
    <s v="Poco probable"/>
    <x v="2"/>
    <m/>
    <m/>
    <m/>
    <m/>
    <m/>
    <m/>
    <m/>
    <m/>
    <m/>
    <m/>
    <m/>
    <m/>
    <m/>
    <m/>
    <m/>
    <m/>
    <m/>
    <m/>
    <m/>
    <m/>
    <m/>
    <m/>
    <m/>
    <m/>
    <m/>
    <m/>
    <m/>
    <m/>
    <m/>
    <m/>
    <m/>
    <m/>
    <m/>
    <m/>
    <m/>
    <x v="0"/>
    <m/>
    <m/>
    <m/>
    <m/>
    <m/>
    <m/>
    <m/>
    <m/>
    <m/>
    <x v="0"/>
    <x v="0"/>
    <x v="0"/>
    <x v="0"/>
    <x v="0"/>
    <x v="1"/>
    <x v="0"/>
    <x v="0"/>
    <m/>
    <x v="0"/>
    <s v="MARKETING DIGITAL"/>
    <s v="Marketing digital"/>
    <s v="VENDEDOR"/>
    <n v="5223"/>
    <s v="ADMINISTRACION FINANCIERA BÁSICA"/>
    <s v="Educación financiera"/>
    <s v="VENDEDOR"/>
    <n v="5223"/>
    <m/>
    <m/>
    <m/>
    <m/>
    <m/>
    <m/>
    <m/>
    <m/>
    <m/>
    <m/>
    <m/>
    <m/>
    <m/>
    <m/>
    <m/>
    <m/>
    <s v="Si"/>
    <s v="No"/>
    <m/>
    <m/>
    <m/>
    <m/>
    <x v="3"/>
    <s v="Importante"/>
    <s v="Importante"/>
    <s v="Importante"/>
    <s v="Importante"/>
    <s v="Importante"/>
    <s v="Importante"/>
    <s v="Importante"/>
    <s v="Ninguna"/>
    <m/>
    <x v="1"/>
    <x v="2"/>
    <x v="0"/>
    <x v="0"/>
    <x v="2"/>
    <x v="2"/>
    <x v="0"/>
    <x v="0"/>
    <x v="0"/>
    <x v="0"/>
    <x v="0"/>
    <x v="0"/>
    <m/>
    <s v="Dueño o propietario"/>
    <m/>
    <n v="16"/>
    <n v="6"/>
    <s v="Completo"/>
    <m/>
    <m/>
    <m/>
    <m/>
    <m/>
    <m/>
    <s v="EL SEÑOR  YA NO QUISO CONTINUAR LA ENTREVISTA PERO ME DIJO QUE REGRESE LA SEMANA QUE VIENE PARA RESPONDER LAS PREGUNTAS QUE FALTAN HOY LUNES LLEGUE PERO EL SEÑOR HIZO PASAR PARA MAÑANA LA ENTREVISTA EL SEÑOR RESPONDIO LUEGO YA NO QUISO NUEVAMENTE RESPONDER EN SECCION E DERIVO LA ENTREVISTA A SU HIJO"/>
    <s v="5 a 10 personas ocupadas"/>
    <s v="5 a 10 personas ocupadas"/>
    <x v="1"/>
    <s v="Manufactura"/>
    <x v="0"/>
    <x v="0"/>
    <x v="0"/>
    <x v="0"/>
    <x v="0"/>
    <x v="0"/>
    <x v="0"/>
    <x v="0"/>
    <x v="0"/>
    <x v="0"/>
    <x v="1"/>
    <x v="0"/>
    <x v="0"/>
    <x v="0"/>
    <x v="0"/>
    <x v="0"/>
    <x v="0"/>
    <x v="0"/>
    <x v="0"/>
    <x v="1"/>
    <x v="0"/>
    <x v="1"/>
    <x v="1"/>
    <x v="0"/>
    <x v="0"/>
    <x v="0"/>
    <x v="0"/>
    <s v="MARKETING DIGITAL"/>
    <s v="GESTIÓN FINANCIERA"/>
    <m/>
    <m/>
    <m/>
    <m/>
    <s v="ADMINISTRACIÓN Y GESTIÓN"/>
    <s v="ADMINISTRACIÓN Y GESTIÓN"/>
    <m/>
    <m/>
    <m/>
    <m/>
    <n v="4.7936507936507899"/>
    <x v="0"/>
    <x v="0"/>
    <x v="1"/>
    <x v="0"/>
    <x v="0"/>
    <s v="Total"/>
  </r>
  <r>
    <n v="225418"/>
    <x v="0"/>
    <x v="1"/>
    <s v="San Lorenzo"/>
    <n v="10501"/>
    <s v="ELABORACION DE PRODUCTOS LACTEOS"/>
    <s v="Industria"/>
    <s v="Manufactura"/>
    <s v="Grandes (con 51 o más personas ocupadas)"/>
    <n v="23082024"/>
    <n v="23"/>
    <s v="Agosto"/>
    <s v="Año Resultado Final"/>
    <n v="7"/>
    <n v="36"/>
    <n v="26082024"/>
    <n v="26"/>
    <s v="Agosto"/>
    <s v="Año Resultado Final"/>
    <n v="1994"/>
    <n v="29"/>
    <x v="2"/>
    <s v="ELABORACION DE PRODUCTOS  LACTEOS"/>
    <s v="Elaboración de leches y productos lácteos"/>
    <s v="Único"/>
    <x v="0"/>
    <m/>
    <m/>
    <n v="70"/>
    <n v="70"/>
    <n v="56"/>
    <n v="14"/>
    <n v="151.40740740740722"/>
    <n v="37.851851851851805"/>
    <n v="0"/>
    <n v="0"/>
    <n v="0"/>
    <n v="0"/>
    <n v="81.111111111111001"/>
    <n v="0"/>
    <n v="27.037037037037003"/>
    <n v="5.4074074074074003"/>
    <n v="45.962962962962905"/>
    <n v="10.814814814814801"/>
    <n v="18.925925925925903"/>
    <n v="0"/>
    <n v="189.25925925925901"/>
    <n v="70"/>
    <n v="0"/>
    <n v="0"/>
    <n v="0"/>
    <n v="0"/>
    <n v="30"/>
    <n v="0"/>
    <n v="10"/>
    <n v="2"/>
    <n v="17"/>
    <n v="4"/>
    <n v="7"/>
    <n v="0"/>
    <n v="70"/>
    <x v="0"/>
    <m/>
    <m/>
    <x v="1"/>
    <m/>
    <m/>
    <x v="0"/>
    <m/>
    <m/>
    <x v="0"/>
    <m/>
    <m/>
    <x v="0"/>
    <m/>
    <m/>
    <x v="1"/>
    <m/>
    <n v="9333"/>
    <s v="AUXILIAR DE PRODUCCION"/>
    <s v="No"/>
    <s v="Sí"/>
    <s v="Sí"/>
    <n v="9333"/>
    <s v="AUXILIAR DE LOGISTICA"/>
    <s v="No"/>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m/>
    <m/>
    <m/>
    <s v="Incorporar trabajadores temporales a través de agencias"/>
    <m/>
    <s v="Aumentar los esfuerzos en el reclutamiento (más divulgación de la vacante, más bolsas de empleo)"/>
    <m/>
    <m/>
    <m/>
    <x v="1"/>
    <x v="0"/>
    <x v="0"/>
    <x v="1"/>
    <x v="0"/>
    <x v="1"/>
    <x v="1"/>
    <x v="1"/>
    <x v="0"/>
    <x v="0"/>
    <x v="1"/>
    <x v="1"/>
    <x v="0"/>
    <m/>
    <m/>
    <m/>
    <s v="Redes sociales de la empresa (Facebook, Twitter, Instagram, etc)"/>
    <m/>
    <m/>
    <m/>
    <m/>
    <m/>
    <m/>
    <m/>
    <s v="Banco de currículos de la empresa"/>
    <m/>
    <m/>
    <x v="0"/>
    <x v="0"/>
    <x v="0"/>
    <x v="1"/>
    <x v="0"/>
    <x v="1"/>
    <x v="0"/>
    <x v="0"/>
    <x v="0"/>
    <x v="2"/>
    <s v="Ninguna"/>
    <m/>
    <m/>
    <m/>
    <m/>
    <m/>
    <m/>
    <x v="1"/>
    <m/>
    <m/>
    <x v="0"/>
    <m/>
    <m/>
    <m/>
    <x v="0"/>
    <x v="0"/>
    <x v="0"/>
    <x v="1"/>
    <x v="1"/>
    <x v="1"/>
    <m/>
    <m/>
    <x v="3"/>
    <s v="Probable"/>
    <s v="Poco probable"/>
    <s v="Poco probable"/>
    <s v="Probable"/>
    <s v="Probable"/>
    <x v="1"/>
    <m/>
    <m/>
    <m/>
    <m/>
    <m/>
    <m/>
    <m/>
    <m/>
    <m/>
    <m/>
    <m/>
    <m/>
    <m/>
    <m/>
    <m/>
    <m/>
    <m/>
    <m/>
    <m/>
    <m/>
    <m/>
    <m/>
    <m/>
    <m/>
    <m/>
    <m/>
    <m/>
    <m/>
    <m/>
    <m/>
    <m/>
    <m/>
    <m/>
    <m/>
    <m/>
    <x v="0"/>
    <m/>
    <m/>
    <m/>
    <m/>
    <m/>
    <m/>
    <m/>
    <m/>
    <m/>
    <x v="1"/>
    <x v="1"/>
    <x v="0"/>
    <x v="0"/>
    <x v="1"/>
    <x v="0"/>
    <x v="0"/>
    <x v="0"/>
    <m/>
    <x v="0"/>
    <s v="CAPACITACION DE INFORMATICA BASICA"/>
    <s v="Operación básica de computadoras"/>
    <s v="AUXILIAR DE LOGISTICA"/>
    <n v="9333"/>
    <s v="CAPACITACION DE INFORMATICA BASICA"/>
    <s v="Operación básica de computadoras"/>
    <s v="ANALISTA DE PRODUCCION"/>
    <n v="2141"/>
    <m/>
    <m/>
    <m/>
    <m/>
    <m/>
    <m/>
    <m/>
    <m/>
    <m/>
    <m/>
    <m/>
    <m/>
    <m/>
    <m/>
    <m/>
    <m/>
    <s v="Si"/>
    <s v="No"/>
    <m/>
    <m/>
    <m/>
    <m/>
    <x v="1"/>
    <s v="Muy importante"/>
    <s v="Importante"/>
    <s v="Muy importante"/>
    <s v="Importante"/>
    <s v="Importante"/>
    <s v="Importante"/>
    <s v="Muy importante"/>
    <s v="Ninguna"/>
    <m/>
    <x v="2"/>
    <x v="2"/>
    <x v="0"/>
    <x v="0"/>
    <x v="0"/>
    <x v="0"/>
    <x v="0"/>
    <x v="1"/>
    <x v="0"/>
    <x v="1"/>
    <x v="0"/>
    <x v="0"/>
    <m/>
    <s v="Gerente / Directivo"/>
    <m/>
    <n v="14"/>
    <n v="40"/>
    <s v="Completo"/>
    <m/>
    <m/>
    <m/>
    <m/>
    <m/>
    <m/>
    <m/>
    <s v="51 y más personas ocupadas"/>
    <s v="51 y más personas ocupadas"/>
    <x v="1"/>
    <s v="Manufactura"/>
    <x v="0"/>
    <x v="0"/>
    <x v="0"/>
    <x v="0"/>
    <x v="0"/>
    <x v="0"/>
    <x v="0"/>
    <x v="0"/>
    <x v="1"/>
    <x v="0"/>
    <x v="1"/>
    <x v="0"/>
    <x v="0"/>
    <x v="0"/>
    <x v="0"/>
    <x v="0"/>
    <x v="0"/>
    <x v="0"/>
    <x v="0"/>
    <x v="0"/>
    <x v="0"/>
    <x v="1"/>
    <x v="0"/>
    <x v="0"/>
    <x v="0"/>
    <x v="0"/>
    <x v="1"/>
    <s v="OFIMATICA"/>
    <s v="OFIMATICA"/>
    <m/>
    <m/>
    <m/>
    <m/>
    <s v="TIC"/>
    <s v="TIC"/>
    <m/>
    <m/>
    <m/>
    <m/>
    <n v="2.7037037037037002"/>
    <x v="2"/>
    <x v="2"/>
    <x v="0"/>
    <x v="0"/>
    <x v="0"/>
    <s v="Total"/>
  </r>
  <r>
    <n v="225434"/>
    <x v="0"/>
    <x v="1"/>
    <s v="San Lorenzo"/>
    <n v="36000"/>
    <s v="ACTIVIDAD DE SUMINISTRO Y DISTRIBUCION DE AGUA POTABLE"/>
    <s v="Servicio"/>
    <s v="Suministro de agua"/>
    <s v="Micro (5 a 10 personas ocupadas)"/>
    <n v="25062024"/>
    <n v="25"/>
    <s v="Junio"/>
    <s v="Año Resultado Final"/>
    <n v="11"/>
    <n v="24"/>
    <n v="15072024"/>
    <n v="15"/>
    <s v="Julio"/>
    <s v="Año Resultado Final"/>
    <n v="1990"/>
    <n v="33"/>
    <x v="1"/>
    <s v="ACTIVIDAD DE SUMINISTRO Y DISTRIBUCION DE AGUA POTABLE"/>
    <s v="Captación, tratamiento y suministro de agua"/>
    <s v="Único"/>
    <x v="0"/>
    <m/>
    <m/>
    <n v="6"/>
    <n v="6"/>
    <n v="3"/>
    <n v="3"/>
    <n v="10.18378378378377"/>
    <n v="10.18378378378377"/>
    <n v="0"/>
    <n v="0"/>
    <n v="6.7891891891891802"/>
    <n v="0"/>
    <n v="10.18378378378377"/>
    <n v="0"/>
    <n v="0"/>
    <n v="0"/>
    <n v="0"/>
    <n v="0"/>
    <n v="3.3945945945945901"/>
    <n v="0"/>
    <n v="20.367567567567541"/>
    <n v="6"/>
    <n v="0"/>
    <n v="0"/>
    <n v="2"/>
    <n v="0"/>
    <n v="3"/>
    <n v="0"/>
    <n v="0"/>
    <n v="0"/>
    <n v="0"/>
    <n v="0"/>
    <n v="1"/>
    <n v="0"/>
    <n v="6"/>
    <x v="0"/>
    <m/>
    <m/>
    <x v="1"/>
    <m/>
    <m/>
    <x v="0"/>
    <m/>
    <m/>
    <x v="0"/>
    <m/>
    <m/>
    <x v="0"/>
    <m/>
    <m/>
    <x v="1"/>
    <m/>
    <n v="7126"/>
    <s v="PLOMERO"/>
    <s v="Sí"/>
    <s v="No"/>
    <s v="Sí"/>
    <n v="4226"/>
    <s v="ATENCION AL CLIENTE"/>
    <s v="Sí"/>
    <s v="Sí"/>
    <s v="No"/>
    <m/>
    <m/>
    <m/>
    <m/>
    <m/>
    <m/>
    <m/>
    <m/>
    <m/>
    <m/>
    <m/>
    <m/>
    <s v="Candidatos sin capacitación o habilidades técnicas necesarios"/>
    <m/>
    <m/>
    <m/>
    <m/>
    <m/>
    <m/>
    <m/>
    <m/>
    <m/>
    <m/>
    <m/>
    <m/>
    <m/>
    <m/>
    <m/>
    <s v="Aumentar la remuneración para hacer la vacante más atractiva"/>
    <s v="Capacitar a los trabajadores actuales para que puedan cumplir funciones que estaban asignadas a esa vacante"/>
    <m/>
    <m/>
    <m/>
    <m/>
    <m/>
    <m/>
    <m/>
    <m/>
    <m/>
    <x v="0"/>
    <x v="0"/>
    <x v="0"/>
    <x v="0"/>
    <x v="1"/>
    <x v="0"/>
    <x v="0"/>
    <x v="1"/>
    <x v="0"/>
    <x v="0"/>
    <x v="0"/>
    <x v="1"/>
    <x v="0"/>
    <m/>
    <m/>
    <m/>
    <s v="Redes sociales de la empresa (Facebook, Twitter, Instagram, etc)"/>
    <s v="Servicio Público de Empleo del Ministerio de Trabajo"/>
    <m/>
    <s v="Recomendaciones de trabajadores de la empresa u otros actores"/>
    <m/>
    <m/>
    <m/>
    <s v="Contactos personales del empleador"/>
    <s v="Banco de currículos de la empresa"/>
    <m/>
    <m/>
    <x v="0"/>
    <x v="0"/>
    <x v="0"/>
    <x v="1"/>
    <x v="0"/>
    <x v="0"/>
    <x v="0"/>
    <x v="0"/>
    <x v="2"/>
    <x v="0"/>
    <s v="Ninguna"/>
    <m/>
    <m/>
    <m/>
    <m/>
    <m/>
    <m/>
    <x v="0"/>
    <m/>
    <m/>
    <x v="1"/>
    <s v="Transformación de competencia"/>
    <m/>
    <m/>
    <x v="0"/>
    <x v="1"/>
    <x v="1"/>
    <x v="1"/>
    <x v="1"/>
    <x v="0"/>
    <m/>
    <m/>
    <x v="2"/>
    <s v="Probable"/>
    <s v="Poco probable"/>
    <s v="Poco probable"/>
    <s v="Probable"/>
    <s v="Poco probable"/>
    <x v="0"/>
    <s v="Tecnico de campo que realiza lecturas"/>
    <n v="9623"/>
    <n v="2"/>
    <n v="2"/>
    <n v="2"/>
    <n v="2"/>
    <n v="2"/>
    <s v="Plomero"/>
    <n v="7126"/>
    <n v="2"/>
    <n v="0"/>
    <n v="0"/>
    <n v="0"/>
    <n v="0"/>
    <m/>
    <m/>
    <m/>
    <m/>
    <m/>
    <m/>
    <m/>
    <m/>
    <m/>
    <m/>
    <m/>
    <m/>
    <m/>
    <m/>
    <m/>
    <m/>
    <m/>
    <m/>
    <m/>
    <m/>
    <m/>
    <x v="0"/>
    <m/>
    <m/>
    <m/>
    <m/>
    <m/>
    <m/>
    <m/>
    <m/>
    <m/>
    <x v="0"/>
    <x v="0"/>
    <x v="0"/>
    <x v="0"/>
    <x v="1"/>
    <x v="1"/>
    <x v="0"/>
    <x v="0"/>
    <m/>
    <x v="0"/>
    <s v="ESPECIALIZACION EN REDACCION DE NOTAS Y PROTOCOLOS, TRATO CON EL CLIENTE."/>
    <s v="Redacción de documentos"/>
    <s v="ATENCION AL CLIENTE"/>
    <n v="4226"/>
    <s v="TECNICAS EN USO DE HERRAMIENTAS DE PLOMERIA"/>
    <s v="Fontanería"/>
    <s v="PLOMERO"/>
    <n v="7126"/>
    <m/>
    <m/>
    <m/>
    <m/>
    <m/>
    <m/>
    <m/>
    <m/>
    <m/>
    <m/>
    <m/>
    <m/>
    <m/>
    <m/>
    <m/>
    <m/>
    <s v="Si"/>
    <s v="No"/>
    <m/>
    <m/>
    <m/>
    <m/>
    <x v="1"/>
    <s v="Muy importante"/>
    <s v="Muy importante"/>
    <s v="Importante"/>
    <s v="Muy importante"/>
    <s v="Importante"/>
    <s v="Importante"/>
    <s v="Muy importante"/>
    <s v="Ninguna"/>
    <m/>
    <x v="1"/>
    <x v="2"/>
    <x v="0"/>
    <x v="0"/>
    <x v="0"/>
    <x v="0"/>
    <x v="0"/>
    <x v="0"/>
    <x v="0"/>
    <x v="0"/>
    <x v="0"/>
    <x v="0"/>
    <m/>
    <s v="Dueño o propietario"/>
    <m/>
    <n v="7"/>
    <n v="44"/>
    <s v="Completo"/>
    <m/>
    <m/>
    <m/>
    <m/>
    <m/>
    <m/>
    <m/>
    <s v="5 a 10 personas ocupadas"/>
    <s v="5 a 10 personas ocupadas"/>
    <x v="0"/>
    <s v="Suministro de agua"/>
    <x v="0"/>
    <x v="0"/>
    <x v="0"/>
    <x v="1"/>
    <x v="0"/>
    <x v="0"/>
    <x v="1"/>
    <x v="0"/>
    <x v="0"/>
    <x v="0"/>
    <x v="1"/>
    <x v="0"/>
    <x v="0"/>
    <x v="0"/>
    <x v="0"/>
    <x v="1"/>
    <x v="0"/>
    <x v="1"/>
    <x v="0"/>
    <x v="1"/>
    <x v="0"/>
    <x v="0"/>
    <x v="0"/>
    <x v="0"/>
    <x v="1"/>
    <x v="0"/>
    <x v="0"/>
    <s v="ATENCIÓN AL CLIENTE, RECEPCIÓN"/>
    <s v="CONSTRUCCIÓN"/>
    <m/>
    <m/>
    <m/>
    <m/>
    <s v="ADMINISTRACIÓN Y GESTIÓN"/>
    <s v="CONSTRUCCIÓN"/>
    <m/>
    <m/>
    <m/>
    <m/>
    <n v="3.3945945945945901"/>
    <x v="1"/>
    <x v="2"/>
    <x v="0"/>
    <x v="0"/>
    <x v="0"/>
    <s v="Total"/>
  </r>
  <r>
    <n v="225514"/>
    <x v="0"/>
    <x v="1"/>
    <s v="San Lorenzo"/>
    <n v="77290"/>
    <s v="SERVICIOS INTEGRALES PARA EVENTOS"/>
    <s v="Servicio"/>
    <s v="Servicios a las empresas"/>
    <s v="Micro (5 a 10 personas ocupadas)"/>
    <n v="27062024"/>
    <n v="27"/>
    <s v="Junio"/>
    <s v="Año Resultado Final"/>
    <n v="15"/>
    <n v="13"/>
    <n v="27062024"/>
    <n v="27"/>
    <s v="Junio"/>
    <s v="Año Resultado Final"/>
    <n v="2000"/>
    <n v="23"/>
    <x v="2"/>
    <s v="SERVICIOS DE ALQUILERES DE SALON"/>
    <s v="Actividades inmobiliarias realizadas con bienes propios o arrendados"/>
    <s v="Casa Matriz"/>
    <x v="1"/>
    <n v="2"/>
    <n v="2"/>
    <n v="6"/>
    <n v="6"/>
    <n v="2"/>
    <n v="4"/>
    <n v="6.7891891891891802"/>
    <n v="13.57837837837836"/>
    <n v="0"/>
    <n v="0"/>
    <n v="0"/>
    <n v="0"/>
    <n v="10.18378378378377"/>
    <n v="3.3945945945945901"/>
    <n v="3.3945945945945901"/>
    <n v="0"/>
    <n v="0"/>
    <n v="3.3945945945945901"/>
    <n v="0"/>
    <n v="0"/>
    <n v="20.367567567567541"/>
    <n v="6"/>
    <n v="0"/>
    <n v="0"/>
    <n v="0"/>
    <n v="0"/>
    <n v="3"/>
    <n v="1"/>
    <n v="1"/>
    <n v="0"/>
    <n v="0"/>
    <n v="1"/>
    <n v="0"/>
    <n v="0"/>
    <n v="6"/>
    <x v="0"/>
    <m/>
    <m/>
    <x v="0"/>
    <s v="Decisión del directorio/propietarios de la empresa"/>
    <m/>
    <x v="0"/>
    <m/>
    <m/>
    <x v="0"/>
    <m/>
    <m/>
    <x v="0"/>
    <m/>
    <m/>
    <x v="1"/>
    <m/>
    <n v="9214"/>
    <s v="JARDINERO"/>
    <s v="Sí"/>
    <s v="Sí"/>
    <s v="No"/>
    <m/>
    <m/>
    <m/>
    <m/>
    <m/>
    <m/>
    <m/>
    <m/>
    <m/>
    <m/>
    <m/>
    <m/>
    <m/>
    <s v="Candidatos que no aceptaron las condiciones laborales ofrecidas (ubicación, horario, remuneración)"/>
    <m/>
    <m/>
    <m/>
    <m/>
    <m/>
    <m/>
    <m/>
    <m/>
    <m/>
    <m/>
    <m/>
    <m/>
    <m/>
    <m/>
    <m/>
    <m/>
    <m/>
    <m/>
    <m/>
    <m/>
    <m/>
    <s v="Reasignar / redefinir los puestos de trabajo existentes"/>
    <m/>
    <m/>
    <m/>
    <m/>
    <m/>
    <m/>
    <m/>
    <m/>
    <x v="1"/>
    <x v="0"/>
    <x v="0"/>
    <x v="0"/>
    <x v="0"/>
    <x v="0"/>
    <x v="0"/>
    <x v="1"/>
    <x v="1"/>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2"/>
    <x v="0"/>
    <x v="1"/>
    <x v="0"/>
    <x v="0"/>
    <x v="1"/>
    <x v="1"/>
    <s v="Ninguna"/>
    <m/>
    <m/>
    <m/>
    <m/>
    <m/>
    <m/>
    <x v="1"/>
    <m/>
    <m/>
    <x v="1"/>
    <m/>
    <m/>
    <m/>
    <x v="1"/>
    <x v="1"/>
    <x v="1"/>
    <x v="1"/>
    <x v="1"/>
    <x v="1"/>
    <m/>
    <m/>
    <x v="2"/>
    <s v="Poco probable"/>
    <s v="Poco probable"/>
    <s v="Poco probable"/>
    <s v="Probable"/>
    <s v="Poco probable"/>
    <x v="2"/>
    <m/>
    <m/>
    <m/>
    <m/>
    <m/>
    <m/>
    <m/>
    <m/>
    <m/>
    <m/>
    <m/>
    <m/>
    <m/>
    <m/>
    <m/>
    <m/>
    <m/>
    <m/>
    <m/>
    <m/>
    <m/>
    <m/>
    <m/>
    <m/>
    <m/>
    <m/>
    <m/>
    <m/>
    <m/>
    <m/>
    <m/>
    <m/>
    <m/>
    <m/>
    <m/>
    <x v="0"/>
    <m/>
    <m/>
    <m/>
    <m/>
    <m/>
    <m/>
    <m/>
    <m/>
    <m/>
    <x v="0"/>
    <x v="0"/>
    <x v="0"/>
    <x v="1"/>
    <x v="0"/>
    <x v="0"/>
    <x v="0"/>
    <x v="0"/>
    <m/>
    <x v="0"/>
    <s v="ATENCION AL CLIENTE"/>
    <s v="Técnicas de recepción y atención al cliente"/>
    <s v="RECEPCIONISTA"/>
    <n v="4226"/>
    <m/>
    <m/>
    <m/>
    <m/>
    <m/>
    <m/>
    <m/>
    <m/>
    <m/>
    <m/>
    <m/>
    <m/>
    <m/>
    <m/>
    <m/>
    <m/>
    <m/>
    <m/>
    <m/>
    <m/>
    <s v="No"/>
    <m/>
    <m/>
    <m/>
    <m/>
    <m/>
    <x v="3"/>
    <s v="Importante"/>
    <s v="Muy importante"/>
    <s v="Muy importante"/>
    <s v="Importante"/>
    <s v="Muy importante"/>
    <s v="Muy importante"/>
    <s v="Muy importante"/>
    <s v="Ninguna"/>
    <m/>
    <x v="0"/>
    <x v="2"/>
    <x v="0"/>
    <x v="0"/>
    <x v="0"/>
    <x v="0"/>
    <x v="0"/>
    <x v="0"/>
    <x v="0"/>
    <x v="0"/>
    <x v="0"/>
    <x v="0"/>
    <m/>
    <s v="Dueño o propietario"/>
    <m/>
    <n v="19"/>
    <n v="57"/>
    <s v="Completo"/>
    <m/>
    <m/>
    <m/>
    <m/>
    <m/>
    <m/>
    <m/>
    <s v="5 a 10 personas ocupadas"/>
    <s v="5 a 10 personas ocupadas"/>
    <x v="0"/>
    <s v="Servicios inmobiliarios"/>
    <x v="0"/>
    <x v="0"/>
    <x v="0"/>
    <x v="0"/>
    <x v="0"/>
    <x v="0"/>
    <x v="0"/>
    <x v="0"/>
    <x v="1"/>
    <x v="0"/>
    <x v="1"/>
    <x v="0"/>
    <x v="0"/>
    <x v="0"/>
    <x v="0"/>
    <x v="0"/>
    <x v="0"/>
    <x v="0"/>
    <x v="0"/>
    <x v="1"/>
    <x v="0"/>
    <x v="0"/>
    <x v="0"/>
    <x v="0"/>
    <x v="0"/>
    <x v="0"/>
    <x v="0"/>
    <s v="ATENCIÓN AL CLIENTE, RECEPCIÓN"/>
    <m/>
    <m/>
    <m/>
    <m/>
    <m/>
    <s v="ADMINISTRACIÓN Y GESTIÓN"/>
    <m/>
    <m/>
    <m/>
    <m/>
    <m/>
    <n v="3.3945945945945901"/>
    <x v="1"/>
    <x v="2"/>
    <x v="1"/>
    <x v="0"/>
    <x v="0"/>
    <s v="Total"/>
  </r>
  <r>
    <n v="225538"/>
    <x v="0"/>
    <x v="1"/>
    <s v="San Lorenzo"/>
    <n v="31001"/>
    <s v="FABRICACION DE MUEBLES DE MADERA PARA COCINA.-"/>
    <s v="Industria"/>
    <s v="Manufactura"/>
    <s v="Micro (5 a 10 personas ocupadas)"/>
    <n v="17072024"/>
    <n v="17"/>
    <s v="Julio"/>
    <s v="Año Resultado Final"/>
    <n v="16"/>
    <n v="1"/>
    <n v="18072024"/>
    <n v="18"/>
    <s v="Julio"/>
    <s v="Año Resultado Final"/>
    <n v="2007"/>
    <n v="16"/>
    <x v="0"/>
    <s v="FABRICACION DE MUBLES DE MADERA PARA COCINA"/>
    <s v="Fabricación de muebles de madera"/>
    <s v="Único"/>
    <x v="0"/>
    <m/>
    <m/>
    <n v="8"/>
    <n v="8"/>
    <n v="6"/>
    <n v="2"/>
    <n v="28.761904761904738"/>
    <n v="9.5873015873015799"/>
    <n v="0"/>
    <n v="0"/>
    <n v="0"/>
    <n v="0"/>
    <n v="23.968253968253951"/>
    <n v="0"/>
    <n v="0"/>
    <n v="0"/>
    <n v="9.5873015873015799"/>
    <n v="0"/>
    <n v="0"/>
    <n v="4.7936507936507899"/>
    <n v="38.34920634920632"/>
    <n v="8"/>
    <n v="0"/>
    <n v="0"/>
    <n v="0"/>
    <n v="0"/>
    <n v="5"/>
    <n v="0"/>
    <n v="0"/>
    <n v="0"/>
    <n v="2"/>
    <n v="0"/>
    <n v="0"/>
    <n v="1"/>
    <n v="8"/>
    <x v="0"/>
    <m/>
    <m/>
    <x v="1"/>
    <m/>
    <m/>
    <x v="0"/>
    <m/>
    <m/>
    <x v="0"/>
    <m/>
    <m/>
    <x v="0"/>
    <m/>
    <m/>
    <x v="1"/>
    <m/>
    <n v="5223"/>
    <s v="VENDEDOR DE SALON"/>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m/>
    <m/>
    <m/>
    <m/>
    <m/>
    <m/>
    <m/>
    <m/>
    <m/>
    <m/>
    <m/>
    <m/>
    <m/>
    <m/>
    <s v="Reasignar / redefinir los puestos de trabajo existentes"/>
    <m/>
    <m/>
    <m/>
    <m/>
    <m/>
    <m/>
    <m/>
    <m/>
    <x v="0"/>
    <x v="0"/>
    <x v="0"/>
    <x v="0"/>
    <x v="0"/>
    <x v="0"/>
    <x v="0"/>
    <x v="1"/>
    <x v="1"/>
    <x v="0"/>
    <x v="0"/>
    <x v="0"/>
    <x v="0"/>
    <m/>
    <m/>
    <m/>
    <s v="Redes sociales de la empresa (Facebook, Twitter, Instagram, etc)"/>
    <m/>
    <m/>
    <s v="Recomendaciones de trabajadores de la empresa u otros actores"/>
    <m/>
    <m/>
    <m/>
    <m/>
    <s v="Banco de currículos de la empresa"/>
    <m/>
    <m/>
    <x v="0"/>
    <x v="0"/>
    <x v="0"/>
    <x v="1"/>
    <x v="0"/>
    <x v="1"/>
    <x v="0"/>
    <x v="2"/>
    <x v="0"/>
    <x v="2"/>
    <s v="Ninguna"/>
    <m/>
    <m/>
    <m/>
    <m/>
    <m/>
    <m/>
    <x v="1"/>
    <m/>
    <m/>
    <x v="2"/>
    <m/>
    <m/>
    <m/>
    <x v="0"/>
    <x v="0"/>
    <x v="0"/>
    <x v="0"/>
    <x v="0"/>
    <x v="1"/>
    <m/>
    <m/>
    <x v="2"/>
    <s v="Probable"/>
    <s v="Poco probable"/>
    <s v="Poco probable"/>
    <s v="Probable"/>
    <s v="Muy probable"/>
    <x v="0"/>
    <s v="ASESOR  COMERCIAL"/>
    <n v="2431"/>
    <n v="5"/>
    <n v="5"/>
    <n v="5"/>
    <n v="5"/>
    <n v="5"/>
    <s v="diseñador de ambiente"/>
    <n v="2163"/>
    <n v="2"/>
    <n v="2"/>
    <n v="2"/>
    <n v="2"/>
    <n v="2"/>
    <s v="planificador interpreta el diseño"/>
    <n v="2163"/>
    <n v="1"/>
    <n v="1"/>
    <n v="1"/>
    <n v="1"/>
    <n v="1"/>
    <s v="INSTALADORES de MUEBLES"/>
    <n v="7522"/>
    <n v="10"/>
    <n v="10"/>
    <n v="10"/>
    <n v="10"/>
    <n v="10"/>
    <m/>
    <m/>
    <m/>
    <m/>
    <m/>
    <m/>
    <m/>
    <x v="0"/>
    <m/>
    <m/>
    <m/>
    <m/>
    <m/>
    <m/>
    <m/>
    <m/>
    <m/>
    <x v="0"/>
    <x v="0"/>
    <x v="0"/>
    <x v="0"/>
    <x v="1"/>
    <x v="1"/>
    <x v="0"/>
    <x v="0"/>
    <m/>
    <x v="0"/>
    <s v="CAPINTERIA DE MUEBLES INTERIORES"/>
    <s v="Carpinteria de muebles y afines"/>
    <s v="CARPINTERO DE MADERA"/>
    <n v="7522"/>
    <s v="MANEJO DE MARMOLERIA"/>
    <s v="Oficiales de la construcción, pintores, mármoleros y afines"/>
    <s v="MARMOLEROS"/>
    <n v="7113"/>
    <m/>
    <m/>
    <m/>
    <m/>
    <m/>
    <m/>
    <m/>
    <m/>
    <m/>
    <m/>
    <m/>
    <m/>
    <m/>
    <m/>
    <m/>
    <m/>
    <s v="Si"/>
    <s v="No"/>
    <m/>
    <m/>
    <m/>
    <m/>
    <x v="0"/>
    <s v="Muy importante"/>
    <s v="Muy importante"/>
    <s v="Muy importante"/>
    <s v="Muy importante"/>
    <s v="Importante"/>
    <s v="Muy importante"/>
    <s v="Importante"/>
    <s v="Ninguna"/>
    <m/>
    <x v="2"/>
    <x v="2"/>
    <x v="0"/>
    <x v="1"/>
    <x v="0"/>
    <x v="1"/>
    <x v="0"/>
    <x v="0"/>
    <x v="0"/>
    <x v="0"/>
    <x v="0"/>
    <x v="0"/>
    <m/>
    <s v="Dueño o propietario"/>
    <m/>
    <n v="7"/>
    <n v="26"/>
    <s v="Completo"/>
    <m/>
    <m/>
    <m/>
    <m/>
    <m/>
    <m/>
    <m/>
    <s v="5 a 10 personas ocupadas"/>
    <s v="5 a 10 personas ocupadas"/>
    <x v="1"/>
    <s v="Manufactura"/>
    <x v="0"/>
    <x v="0"/>
    <x v="0"/>
    <x v="0"/>
    <x v="1"/>
    <x v="0"/>
    <x v="0"/>
    <x v="0"/>
    <x v="0"/>
    <x v="0"/>
    <x v="0"/>
    <x v="0"/>
    <x v="0"/>
    <x v="0"/>
    <x v="0"/>
    <x v="1"/>
    <x v="0"/>
    <x v="0"/>
    <x v="0"/>
    <x v="1"/>
    <x v="0"/>
    <x v="1"/>
    <x v="0"/>
    <x v="0"/>
    <x v="1"/>
    <x v="0"/>
    <x v="0"/>
    <s v="CONSTRUCCIÓN"/>
    <s v="CONSTRUCCIÓN"/>
    <m/>
    <m/>
    <m/>
    <m/>
    <s v="CONSTRUCCIÓN"/>
    <s v="CONSTRUCCIÓN"/>
    <m/>
    <m/>
    <m/>
    <m/>
    <n v="4.7936507936507899"/>
    <x v="1"/>
    <x v="2"/>
    <x v="0"/>
    <x v="0"/>
    <x v="0"/>
    <s v="Total"/>
  </r>
  <r>
    <n v="225824"/>
    <x v="0"/>
    <x v="1"/>
    <s v="San Lorenzo"/>
    <n v="20110"/>
    <s v="FABRICACION DE OXIGENO"/>
    <s v="Industria"/>
    <s v="Manufactura"/>
    <s v="Medianas (31 a 50 personas ocupadas)"/>
    <n v="24062024"/>
    <n v="24"/>
    <s v="Junio"/>
    <s v="Año Resultado Final"/>
    <n v="8"/>
    <n v="59"/>
    <n v="24062024"/>
    <n v="24"/>
    <s v="Junio"/>
    <s v="Año Resultado Final"/>
    <n v="1993"/>
    <n v="30"/>
    <x v="1"/>
    <s v="PRODUCCION DE OXIGENO MEDICINAL E INDUSTRIAL"/>
    <s v="Fabricación de sustancias químicas básicas"/>
    <s v="Casa Matriz"/>
    <x v="1"/>
    <n v="3"/>
    <n v="3"/>
    <n v="47"/>
    <n v="47"/>
    <n v="33"/>
    <n v="14"/>
    <n v="116.59999999999989"/>
    <n v="49.466666666666619"/>
    <n v="0"/>
    <n v="0"/>
    <n v="0"/>
    <n v="0"/>
    <n v="105.9999999999999"/>
    <n v="0"/>
    <n v="0"/>
    <n v="0"/>
    <n v="24.733333333333309"/>
    <n v="35.3333333333333"/>
    <n v="0"/>
    <n v="0"/>
    <n v="166.06666666666652"/>
    <n v="47"/>
    <n v="0"/>
    <n v="0"/>
    <n v="0"/>
    <n v="0"/>
    <n v="30"/>
    <n v="0"/>
    <n v="0"/>
    <n v="0"/>
    <n v="7"/>
    <n v="10"/>
    <n v="0"/>
    <n v="0"/>
    <n v="47"/>
    <x v="0"/>
    <m/>
    <m/>
    <x v="1"/>
    <m/>
    <m/>
    <x v="0"/>
    <m/>
    <m/>
    <x v="0"/>
    <m/>
    <m/>
    <x v="0"/>
    <m/>
    <m/>
    <x v="1"/>
    <m/>
    <n v="3343"/>
    <s v="ASISTENTE ADMINISTRATIVO"/>
    <s v="Sí"/>
    <s v="No"/>
    <s v="Sí"/>
    <n v="4226"/>
    <s v="ATENCION AL CLIENTE"/>
    <s v="Sí"/>
    <s v="No"/>
    <s v="Sí"/>
    <n v="8332"/>
    <s v="CHOFERES REPARTIDOR"/>
    <s v="Sí"/>
    <s v="No"/>
    <m/>
    <m/>
    <m/>
    <m/>
    <m/>
    <m/>
    <m/>
    <m/>
    <m/>
    <m/>
    <m/>
    <m/>
    <m/>
    <m/>
    <m/>
    <m/>
    <m/>
    <m/>
    <m/>
    <m/>
    <m/>
    <m/>
    <m/>
    <m/>
    <m/>
    <m/>
    <m/>
    <m/>
    <m/>
    <m/>
    <m/>
    <m/>
    <m/>
    <m/>
    <m/>
    <x v="0"/>
    <x v="0"/>
    <x v="0"/>
    <x v="1"/>
    <x v="1"/>
    <x v="0"/>
    <x v="0"/>
    <x v="0"/>
    <x v="0"/>
    <x v="1"/>
    <x v="1"/>
    <x v="1"/>
    <x v="1"/>
    <s v="QUE LA PERSONA SEA DE LA ZONA"/>
    <s v="Anuncio en un medio de prensa impreso"/>
    <m/>
    <m/>
    <m/>
    <m/>
    <m/>
    <m/>
    <m/>
    <m/>
    <m/>
    <s v="Banco de currículos de la empresa"/>
    <m/>
    <m/>
    <x v="0"/>
    <x v="0"/>
    <x v="0"/>
    <x v="1"/>
    <x v="0"/>
    <x v="1"/>
    <x v="0"/>
    <x v="0"/>
    <x v="0"/>
    <x v="1"/>
    <s v="Ninguna"/>
    <m/>
    <m/>
    <m/>
    <m/>
    <m/>
    <m/>
    <x v="1"/>
    <m/>
    <m/>
    <x v="0"/>
    <m/>
    <m/>
    <m/>
    <x v="1"/>
    <x v="1"/>
    <x v="1"/>
    <x v="0"/>
    <x v="0"/>
    <x v="1"/>
    <m/>
    <m/>
    <x v="2"/>
    <s v="Probable"/>
    <s v="Poco probable"/>
    <s v="Poco probable"/>
    <s v="Poco probable"/>
    <s v="Muy probable"/>
    <x v="0"/>
    <s v="AUXILIAR ADMINISTRATIVO"/>
    <n v="4419"/>
    <n v="1"/>
    <n v="1"/>
    <n v="1"/>
    <n v="1"/>
    <n v="1"/>
    <s v="CHOFER REPARTIDOR"/>
    <n v="8332"/>
    <n v="2"/>
    <n v="2"/>
    <n v="2"/>
    <n v="2"/>
    <n v="2"/>
    <s v="AYUDANTE DEL CHOFER REPARTIDOR"/>
    <n v="9333"/>
    <n v="2"/>
    <n v="2"/>
    <n v="2"/>
    <n v="2"/>
    <n v="2"/>
    <s v="ATENCION AL CLIENTE"/>
    <n v="4226"/>
    <n v="1"/>
    <n v="1"/>
    <n v="1"/>
    <n v="1"/>
    <n v="1"/>
    <m/>
    <m/>
    <m/>
    <m/>
    <m/>
    <m/>
    <m/>
    <x v="0"/>
    <m/>
    <m/>
    <m/>
    <m/>
    <m/>
    <m/>
    <m/>
    <m/>
    <m/>
    <x v="0"/>
    <x v="0"/>
    <x v="0"/>
    <x v="1"/>
    <x v="0"/>
    <x v="0"/>
    <x v="0"/>
    <x v="0"/>
    <m/>
    <x v="0"/>
    <s v="CAPACITACION DE SEGURIDAD OCUPACIONAL"/>
    <s v="Seguridad industrial y salud ocupacional"/>
    <s v="OPERARION DE PRODUCCION DE OXIGENO"/>
    <n v="8131"/>
    <s v="CAPACITACION DE GESTION ADMINISTRATIVA"/>
    <s v="Gestión administrativa y financiera del comercio internacional"/>
    <s v="ADMINISTRADOR"/>
    <n v="2421"/>
    <s v="CAPACITACION DE GESTION ADMINISTRATIVA"/>
    <s v="Gestión administrativa y financiera del comercio internacional"/>
    <s v="ASISTENTE ADMINISTRATIVO"/>
    <n v="3343"/>
    <s v="CAPACITACION DE OFIMATICA AVANZADA"/>
    <s v="Operación básica de computadoras"/>
    <s v="ASISTENTE CONTABLE"/>
    <n v="4311"/>
    <s v="CAPACITACION DE OFIMATICA AVANZADA"/>
    <s v="Operación básica de computadoras"/>
    <s v="ASISTENTE ADMINISTRATIVO"/>
    <n v="3343"/>
    <m/>
    <m/>
    <m/>
    <m/>
    <s v="Si"/>
    <s v="Si"/>
    <s v="Si"/>
    <s v="Si"/>
    <s v="No"/>
    <m/>
    <x v="1"/>
    <s v="Importante"/>
    <s v="Importante"/>
    <s v="Importante"/>
    <s v="Importante"/>
    <s v="Importante"/>
    <s v="Muy importante"/>
    <s v="Muy importante"/>
    <s v="Ninguna"/>
    <m/>
    <x v="0"/>
    <x v="1"/>
    <x v="1"/>
    <x v="0"/>
    <x v="0"/>
    <x v="0"/>
    <x v="1"/>
    <x v="1"/>
    <x v="0"/>
    <x v="1"/>
    <x v="0"/>
    <x v="0"/>
    <m/>
    <s v="Administrador/Contador"/>
    <m/>
    <n v="11"/>
    <n v="47"/>
    <s v="Completo"/>
    <m/>
    <m/>
    <m/>
    <m/>
    <m/>
    <m/>
    <s v="NINGUNA"/>
    <s v="31 a 50 personas ocupadas"/>
    <s v="31 a 50 personas ocupadas"/>
    <x v="1"/>
    <s v="Manufactura"/>
    <x v="0"/>
    <x v="0"/>
    <x v="1"/>
    <x v="1"/>
    <x v="0"/>
    <x v="0"/>
    <x v="0"/>
    <x v="1"/>
    <x v="0"/>
    <x v="0"/>
    <x v="1"/>
    <x v="0"/>
    <x v="1"/>
    <x v="0"/>
    <x v="0"/>
    <x v="0"/>
    <x v="1"/>
    <x v="1"/>
    <x v="0"/>
    <x v="0"/>
    <x v="1"/>
    <x v="0"/>
    <x v="0"/>
    <x v="0"/>
    <x v="0"/>
    <x v="1"/>
    <x v="0"/>
    <s v="SALUD Y SEGURIDAD OCUPACIONAL"/>
    <s v="GESTIÓN ADMINISTRATIVA"/>
    <s v="GESTIÓN ADMINISTRATIVA"/>
    <s v="OFIMATICA"/>
    <s v="OFIMATICA"/>
    <m/>
    <s v="SALUD Y SEGURIDAD OCUPACIONAL"/>
    <s v="ADMINISTRACIÓN Y GESTIÓN"/>
    <s v="ADMINISTRACIÓN Y GESTIÓN"/>
    <s v="TIC"/>
    <s v="TIC"/>
    <m/>
    <n v="3.5333333333333301"/>
    <x v="1"/>
    <x v="1"/>
    <x v="0"/>
    <x v="0"/>
    <x v="0"/>
    <s v="Total"/>
  </r>
  <r>
    <n v="225854"/>
    <x v="0"/>
    <x v="1"/>
    <s v="San Lorenzo"/>
    <n v="64190"/>
    <s v="SERVICIO DE AHORRO Y CREDITO EN COOPERATIVA"/>
    <s v="Servicio"/>
    <s v="Intermediación financiera"/>
    <s v="Grandes (con 51 o más personas ocupadas)"/>
    <n v="11072024"/>
    <n v="11"/>
    <s v="Julio"/>
    <s v="Año Resultado Final"/>
    <n v="9"/>
    <n v="33"/>
    <n v="11072024"/>
    <n v="11"/>
    <s v="Julio"/>
    <s v="Año Resultado Final"/>
    <n v="1997"/>
    <n v="26"/>
    <x v="2"/>
    <s v="SERVICIO DE CONSUMO, AHORRO Y CREDITO EN COOPERATIVA"/>
    <s v="Otros tipos de intermediación monetaria"/>
    <s v="Casa Matriz"/>
    <x v="1"/>
    <n v="5"/>
    <n v="3"/>
    <n v="115"/>
    <n v="82"/>
    <n v="50"/>
    <n v="32"/>
    <n v="148.91304347826099"/>
    <n v="95.304347826087039"/>
    <n v="0"/>
    <n v="0"/>
    <n v="29.7826086956522"/>
    <n v="17.869565217391319"/>
    <n v="56.586956521739182"/>
    <n v="0"/>
    <n v="2.97826086956522"/>
    <n v="0"/>
    <n v="83.391304347826164"/>
    <n v="29.7826086956522"/>
    <n v="17.869565217391319"/>
    <n v="5.9565217391304399"/>
    <n v="244.21739130434804"/>
    <n v="82"/>
    <n v="0"/>
    <n v="0"/>
    <n v="10"/>
    <n v="6"/>
    <n v="19"/>
    <n v="0"/>
    <n v="1"/>
    <n v="0"/>
    <n v="28"/>
    <n v="10"/>
    <n v="6"/>
    <n v="2"/>
    <n v="82"/>
    <x v="1"/>
    <s v="Decisión del directorio/propietarios de la empresa"/>
    <m/>
    <x v="1"/>
    <m/>
    <m/>
    <x v="1"/>
    <s v="Decisión del directorio/propietarios de la empresa"/>
    <m/>
    <x v="0"/>
    <m/>
    <m/>
    <x v="0"/>
    <m/>
    <m/>
    <x v="1"/>
    <m/>
    <n v="3312"/>
    <s v="ASESORES DE CREDITO"/>
    <s v="Sí"/>
    <s v="No"/>
    <s v="Sí"/>
    <n v="4211"/>
    <s v="CAJERO"/>
    <s v="Sí"/>
    <s v="No"/>
    <s v="Sí"/>
    <n v="4226"/>
    <s v="ATENCION AL SOCIO"/>
    <s v="Sí"/>
    <s v="Sí"/>
    <m/>
    <m/>
    <m/>
    <m/>
    <m/>
    <m/>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s v="Capacitar a los trabajadores actuales para que puedan cumplir funciones que estaban asignadas a esa vacante"/>
    <s v="Reasignar / redefinir los puestos de trabajo existentes"/>
    <s v="Utilizar tecnología o maquinaria para sustituir el trabajo de la vacante"/>
    <m/>
    <m/>
    <m/>
    <s v="Aumentar los esfuerzos en el reclutamiento (más divulgación de la vacante, más bolsas de empleo)"/>
    <m/>
    <m/>
    <m/>
    <x v="0"/>
    <x v="1"/>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0"/>
    <x v="0"/>
    <x v="0"/>
    <s v="Ninguna"/>
    <m/>
    <m/>
    <m/>
    <m/>
    <m/>
    <m/>
    <x v="1"/>
    <m/>
    <m/>
    <x v="3"/>
    <s v="Ambos"/>
    <m/>
    <m/>
    <x v="0"/>
    <x v="0"/>
    <x v="0"/>
    <x v="0"/>
    <x v="1"/>
    <x v="0"/>
    <m/>
    <m/>
    <x v="2"/>
    <s v="Probable"/>
    <s v="Poco probable"/>
    <s v="Poco probable"/>
    <s v="Probable"/>
    <s v="Probable"/>
    <x v="2"/>
    <m/>
    <m/>
    <m/>
    <m/>
    <m/>
    <m/>
    <m/>
    <m/>
    <m/>
    <m/>
    <m/>
    <m/>
    <m/>
    <m/>
    <m/>
    <m/>
    <m/>
    <m/>
    <m/>
    <m/>
    <m/>
    <m/>
    <m/>
    <m/>
    <m/>
    <m/>
    <m/>
    <m/>
    <m/>
    <m/>
    <m/>
    <m/>
    <m/>
    <m/>
    <m/>
    <x v="0"/>
    <m/>
    <m/>
    <m/>
    <m/>
    <m/>
    <m/>
    <m/>
    <m/>
    <m/>
    <x v="0"/>
    <x v="0"/>
    <x v="0"/>
    <x v="0"/>
    <x v="1"/>
    <x v="1"/>
    <x v="0"/>
    <x v="0"/>
    <m/>
    <x v="0"/>
    <s v="TECNICAS Y HABILIDADES EN PLANILLAS AVANZADAS DE EXCEL Y PROGRAMAS POWER BI"/>
    <s v="Operación básica de computadoras"/>
    <s v="JEFE ADMINISTRATIVO"/>
    <n v="2421"/>
    <s v="TECNICAS Y HABILIDADES EN PLANILLAS AVANZADAS DE EXCEL Y PROGRAMAS POWER BI"/>
    <s v="Operación básica de computadoras"/>
    <s v="JEFE CONTABLE"/>
    <n v="2411"/>
    <s v="TECNICAS Y HABILIDADES EN PLANILLAS AVANZADAS DE EXCEL Y PROGRAMAS POWER BI"/>
    <s v="Operación básica de computadoras"/>
    <s v="JEFE DE RRHH"/>
    <n v="2423"/>
    <s v="TECNICAS Y HABILIDADES EN PLANILLAS AVANZADAS DE EXCEL Y PROGRAMAS POWER BI"/>
    <s v="Operación básica de computadoras"/>
    <s v="GERENTE GENERAL"/>
    <n v="1120"/>
    <m/>
    <m/>
    <m/>
    <m/>
    <m/>
    <m/>
    <m/>
    <m/>
    <s v="Si"/>
    <s v="Si"/>
    <s v="Si"/>
    <s v="No"/>
    <m/>
    <m/>
    <x v="1"/>
    <s v="Muy importante"/>
    <s v="Muy importante"/>
    <s v="Muy importante"/>
    <s v="Importante"/>
    <s v="Muy importante"/>
    <s v="Muy importante"/>
    <s v="Muy importante"/>
    <s v="Ninguna"/>
    <m/>
    <x v="2"/>
    <x v="2"/>
    <x v="0"/>
    <x v="0"/>
    <x v="0"/>
    <x v="0"/>
    <x v="0"/>
    <x v="0"/>
    <x v="0"/>
    <x v="0"/>
    <x v="0"/>
    <x v="0"/>
    <m/>
    <s v="Gerente / Directivo"/>
    <m/>
    <n v="10"/>
    <n v="46"/>
    <s v="Completo"/>
    <m/>
    <m/>
    <m/>
    <m/>
    <m/>
    <m/>
    <m/>
    <s v="51 y más personas ocupadas"/>
    <s v="51 y más personas ocupadas"/>
    <x v="0"/>
    <s v="Intermediación financiera"/>
    <x v="0"/>
    <x v="0"/>
    <x v="1"/>
    <x v="1"/>
    <x v="0"/>
    <x v="0"/>
    <x v="0"/>
    <x v="0"/>
    <x v="0"/>
    <x v="0"/>
    <x v="1"/>
    <x v="0"/>
    <x v="0"/>
    <x v="0"/>
    <x v="0"/>
    <x v="0"/>
    <x v="0"/>
    <x v="0"/>
    <x v="1"/>
    <x v="0"/>
    <x v="0"/>
    <x v="1"/>
    <x v="0"/>
    <x v="0"/>
    <x v="0"/>
    <x v="0"/>
    <x v="0"/>
    <s v="HERRAMIENTAS DE ANÁLISIS DE DATOS"/>
    <s v="HERRAMIENTAS DE ANÁLISIS DE DATOS"/>
    <s v="HERRAMIENTAS DE ANÁLISIS DE DATOS"/>
    <s v="HERRAMIENTAS DE ANÁLISIS DE DATOS"/>
    <m/>
    <m/>
    <s v="TIC"/>
    <s v="TIC"/>
    <s v="TIC"/>
    <s v="TIC"/>
    <m/>
    <m/>
    <n v="2.97826086956522"/>
    <x v="1"/>
    <x v="2"/>
    <x v="0"/>
    <x v="0"/>
    <x v="0"/>
    <s v="Total"/>
  </r>
  <r>
    <n v="226448"/>
    <x v="0"/>
    <x v="1"/>
    <s v="San Lorenzo"/>
    <n v="47112"/>
    <s v="VENTA AL POR MENOR DE ARTICULOS DE PRIMERA NECESIDAD EN DESPENSA"/>
    <s v="Comercio"/>
    <s v="Comercio"/>
    <s v="Micro (5 a 10 personas ocupadas)"/>
    <n v="24062024"/>
    <n v="24"/>
    <s v="Junio"/>
    <s v="Año Resultado Final"/>
    <n v="10"/>
    <n v="54"/>
    <n v="24062024"/>
    <n v="24"/>
    <s v="Junio"/>
    <s v="Año Resultado Final"/>
    <n v="2008"/>
    <n v="15"/>
    <x v="0"/>
    <s v="VENTA DE CONSUMO MASIVO AL POR MENOR( MINI MARKET)"/>
    <s v="Comercio al por menor en mini mercados y despensas"/>
    <s v="Único"/>
    <x v="0"/>
    <m/>
    <m/>
    <n v="7"/>
    <n v="7"/>
    <n v="5"/>
    <n v="2"/>
    <n v="41.422018348623844"/>
    <n v="16.568807339449538"/>
    <n v="0"/>
    <n v="0"/>
    <n v="0"/>
    <n v="8.2844036697247692"/>
    <n v="24.853211009174309"/>
    <n v="0"/>
    <n v="0"/>
    <n v="0"/>
    <n v="0"/>
    <n v="24.853211009174309"/>
    <n v="0"/>
    <n v="0"/>
    <n v="57.990825688073386"/>
    <n v="7"/>
    <n v="0"/>
    <n v="0"/>
    <n v="0"/>
    <n v="1"/>
    <n v="3"/>
    <n v="0"/>
    <n v="0"/>
    <n v="0"/>
    <n v="0"/>
    <n v="3"/>
    <n v="0"/>
    <n v="0"/>
    <n v="7"/>
    <x v="0"/>
    <m/>
    <m/>
    <x v="1"/>
    <m/>
    <m/>
    <x v="0"/>
    <m/>
    <m/>
    <x v="0"/>
    <m/>
    <m/>
    <x v="0"/>
    <m/>
    <m/>
    <x v="0"/>
    <m/>
    <m/>
    <m/>
    <m/>
    <m/>
    <m/>
    <m/>
    <m/>
    <m/>
    <m/>
    <m/>
    <m/>
    <m/>
    <m/>
    <m/>
    <m/>
    <m/>
    <m/>
    <m/>
    <m/>
    <m/>
    <m/>
    <m/>
    <m/>
    <m/>
    <m/>
    <m/>
    <m/>
    <m/>
    <m/>
    <m/>
    <m/>
    <m/>
    <m/>
    <m/>
    <m/>
    <m/>
    <m/>
    <m/>
    <m/>
    <m/>
    <m/>
    <m/>
    <m/>
    <m/>
    <m/>
    <m/>
    <m/>
    <m/>
    <m/>
    <x v="0"/>
    <x v="0"/>
    <x v="0"/>
    <x v="0"/>
    <x v="0"/>
    <x v="0"/>
    <x v="0"/>
    <x v="0"/>
    <x v="0"/>
    <x v="0"/>
    <x v="1"/>
    <x v="1"/>
    <x v="0"/>
    <m/>
    <m/>
    <m/>
    <s v="Redes sociales de la empresa (Facebook, Twitter, Instagram, etc)"/>
    <m/>
    <m/>
    <m/>
    <m/>
    <m/>
    <m/>
    <s v="Contactos personales del empleador"/>
    <m/>
    <m/>
    <m/>
    <x v="0"/>
    <x v="0"/>
    <x v="0"/>
    <x v="0"/>
    <x v="0"/>
    <x v="0"/>
    <x v="0"/>
    <x v="0"/>
    <x v="1"/>
    <x v="1"/>
    <s v="Ninguna"/>
    <m/>
    <m/>
    <m/>
    <m/>
    <s v="Transformación de competencia"/>
    <m/>
    <x v="0"/>
    <m/>
    <m/>
    <x v="1"/>
    <m/>
    <m/>
    <m/>
    <x v="1"/>
    <x v="0"/>
    <x v="1"/>
    <x v="0"/>
    <x v="1"/>
    <x v="1"/>
    <m/>
    <m/>
    <x v="2"/>
    <s v="Poco probable"/>
    <s v="Poco probable"/>
    <s v="Poco probable"/>
    <s v="Probable"/>
    <s v="Probable"/>
    <x v="0"/>
    <s v="CARNICERO"/>
    <n v="7511"/>
    <n v="0"/>
    <n v="0"/>
    <n v="0"/>
    <n v="1"/>
    <n v="0"/>
    <s v="LIMPIADORA DE SALON"/>
    <n v="9112"/>
    <n v="0"/>
    <n v="1"/>
    <n v="0"/>
    <n v="0"/>
    <n v="0"/>
    <m/>
    <m/>
    <m/>
    <m/>
    <m/>
    <m/>
    <m/>
    <m/>
    <m/>
    <m/>
    <m/>
    <m/>
    <m/>
    <m/>
    <m/>
    <m/>
    <m/>
    <m/>
    <m/>
    <m/>
    <m/>
    <x v="0"/>
    <m/>
    <m/>
    <m/>
    <m/>
    <m/>
    <m/>
    <m/>
    <m/>
    <m/>
    <x v="0"/>
    <x v="0"/>
    <x v="1"/>
    <x v="1"/>
    <x v="0"/>
    <x v="1"/>
    <x v="0"/>
    <x v="0"/>
    <m/>
    <x v="0"/>
    <s v="CAPACITACION DE PANADERIA"/>
    <s v="Panadería y confitería"/>
    <s v="PANADERA"/>
    <n v="7512"/>
    <s v="CAPACITACION DE CORTES DE CARNE"/>
    <s v="Carnicería"/>
    <s v="CARNICERO"/>
    <n v="7511"/>
    <s v="CAPACITACION DE OFIMATICA"/>
    <s v="Operación básica de computadoras"/>
    <s v="ADMINISTRADOR"/>
    <n v="2421"/>
    <m/>
    <m/>
    <m/>
    <m/>
    <m/>
    <m/>
    <m/>
    <m/>
    <m/>
    <m/>
    <m/>
    <m/>
    <s v="Si"/>
    <s v="Si"/>
    <s v="No"/>
    <m/>
    <m/>
    <m/>
    <x v="0"/>
    <s v="Importante"/>
    <s v="Importante"/>
    <s v="Importante"/>
    <s v="Importante"/>
    <s v="Importante"/>
    <s v="Importante"/>
    <s v="Importante"/>
    <s v="Ninguna"/>
    <m/>
    <x v="2"/>
    <x v="2"/>
    <x v="0"/>
    <x v="0"/>
    <x v="2"/>
    <x v="0"/>
    <x v="1"/>
    <x v="1"/>
    <x v="0"/>
    <x v="1"/>
    <x v="0"/>
    <x v="0"/>
    <m/>
    <s v="Dueño o propietario"/>
    <m/>
    <n v="11"/>
    <n v="51"/>
    <s v="Completo"/>
    <m/>
    <m/>
    <m/>
    <m/>
    <m/>
    <m/>
    <s v="NINGUNA"/>
    <s v="5 a 10 personas ocupadas"/>
    <s v="5 a 10 personas ocupadas"/>
    <x v="2"/>
    <s v="Comercio"/>
    <x v="0"/>
    <x v="0"/>
    <x v="0"/>
    <x v="0"/>
    <x v="0"/>
    <x v="0"/>
    <x v="0"/>
    <x v="0"/>
    <x v="0"/>
    <x v="0"/>
    <x v="1"/>
    <x v="0"/>
    <x v="0"/>
    <x v="0"/>
    <x v="0"/>
    <x v="1"/>
    <x v="0"/>
    <x v="1"/>
    <x v="0"/>
    <x v="0"/>
    <x v="0"/>
    <x v="1"/>
    <x v="0"/>
    <x v="0"/>
    <x v="1"/>
    <x v="0"/>
    <x v="0"/>
    <s v="PANADERIA Y CONFITERIA"/>
    <s v="CARNICERIA"/>
    <s v="OFIMATICA"/>
    <m/>
    <m/>
    <m/>
    <s v="ALIMENTOS"/>
    <s v="ALIMENTOS"/>
    <s v="TIC"/>
    <m/>
    <m/>
    <m/>
    <n v="8.2844036697247692"/>
    <x v="0"/>
    <x v="0"/>
    <x v="0"/>
    <x v="0"/>
    <x v="0"/>
    <s v="Total"/>
  </r>
  <r>
    <n v="226877"/>
    <x v="0"/>
    <x v="1"/>
    <s v="San Lorenzo"/>
    <n v="36000"/>
    <s v="SERVICIO DE ABASTECIMIENTO DE AGUA"/>
    <s v="Servicio"/>
    <s v="Suministro de agua"/>
    <s v="Pequeñas (11 a 30 personas ocupadas)"/>
    <n v="3072024"/>
    <n v="3"/>
    <s v="Julio"/>
    <s v="Año Resultado Final"/>
    <n v="8"/>
    <n v="3"/>
    <n v="29072024"/>
    <n v="29"/>
    <s v="Julio"/>
    <s v="Año Resultado Final"/>
    <n v="1991"/>
    <n v="32"/>
    <x v="1"/>
    <s v="SERVICIO DE AGUATERIA PRIVADA"/>
    <s v="Captación, tratamiento y suministro de agua"/>
    <s v="Casa Matriz"/>
    <x v="1"/>
    <n v="2"/>
    <n v="2"/>
    <n v="10"/>
    <n v="10"/>
    <n v="5"/>
    <n v="5"/>
    <n v="16.972972972972951"/>
    <n v="16.972972972972951"/>
    <n v="0"/>
    <n v="0"/>
    <n v="20.367567567567541"/>
    <n v="3.3945945945945901"/>
    <n v="0"/>
    <n v="6.7891891891891802"/>
    <n v="0"/>
    <n v="0"/>
    <n v="0"/>
    <n v="3.3945945945945901"/>
    <n v="0"/>
    <n v="0"/>
    <n v="33.945945945945901"/>
    <n v="10"/>
    <n v="0"/>
    <n v="0"/>
    <n v="6"/>
    <n v="1"/>
    <n v="0"/>
    <n v="2"/>
    <n v="0"/>
    <n v="0"/>
    <n v="0"/>
    <n v="1"/>
    <n v="0"/>
    <n v="0"/>
    <n v="10"/>
    <x v="0"/>
    <m/>
    <m/>
    <x v="1"/>
    <m/>
    <m/>
    <x v="0"/>
    <m/>
    <m/>
    <x v="0"/>
    <m/>
    <m/>
    <x v="0"/>
    <m/>
    <m/>
    <x v="0"/>
    <m/>
    <m/>
    <m/>
    <m/>
    <m/>
    <m/>
    <m/>
    <m/>
    <m/>
    <m/>
    <m/>
    <m/>
    <m/>
    <m/>
    <m/>
    <m/>
    <m/>
    <m/>
    <m/>
    <m/>
    <m/>
    <m/>
    <m/>
    <m/>
    <m/>
    <m/>
    <m/>
    <m/>
    <m/>
    <m/>
    <m/>
    <m/>
    <m/>
    <m/>
    <m/>
    <m/>
    <m/>
    <m/>
    <m/>
    <m/>
    <m/>
    <m/>
    <m/>
    <m/>
    <m/>
    <m/>
    <m/>
    <m/>
    <m/>
    <m/>
    <x v="0"/>
    <x v="0"/>
    <x v="0"/>
    <x v="0"/>
    <x v="1"/>
    <x v="1"/>
    <x v="0"/>
    <x v="1"/>
    <x v="0"/>
    <x v="0"/>
    <x v="1"/>
    <x v="1"/>
    <x v="0"/>
    <m/>
    <m/>
    <m/>
    <m/>
    <m/>
    <m/>
    <s v="Recomendaciones de trabajadores de la empresa u otros actores"/>
    <m/>
    <m/>
    <m/>
    <s v="Contactos personales del empleador"/>
    <m/>
    <m/>
    <m/>
    <x v="0"/>
    <x v="0"/>
    <x v="0"/>
    <x v="1"/>
    <x v="0"/>
    <x v="2"/>
    <x v="2"/>
    <x v="0"/>
    <x v="1"/>
    <x v="2"/>
    <s v="Ninguna"/>
    <m/>
    <m/>
    <m/>
    <m/>
    <m/>
    <m/>
    <x v="1"/>
    <s v="Nuevas contrataciones"/>
    <m/>
    <x v="1"/>
    <m/>
    <m/>
    <m/>
    <x v="1"/>
    <x v="1"/>
    <x v="1"/>
    <x v="0"/>
    <x v="1"/>
    <x v="1"/>
    <m/>
    <m/>
    <x v="2"/>
    <s v="Poco probable"/>
    <s v="Poco probable"/>
    <s v="Poco probable"/>
    <s v="Probable"/>
    <s v="Probable"/>
    <x v="0"/>
    <s v="plomero"/>
    <n v="7126"/>
    <n v="1"/>
    <n v="0"/>
    <n v="0"/>
    <n v="0"/>
    <n v="0"/>
    <s v="electricista"/>
    <n v="7411"/>
    <n v="1"/>
    <n v="0"/>
    <n v="0"/>
    <n v="0"/>
    <n v="0"/>
    <m/>
    <m/>
    <m/>
    <m/>
    <m/>
    <m/>
    <m/>
    <m/>
    <m/>
    <m/>
    <m/>
    <m/>
    <m/>
    <m/>
    <m/>
    <m/>
    <m/>
    <m/>
    <m/>
    <m/>
    <m/>
    <x v="0"/>
    <m/>
    <m/>
    <m/>
    <m/>
    <m/>
    <m/>
    <m/>
    <m/>
    <m/>
    <x v="1"/>
    <x v="0"/>
    <x v="0"/>
    <x v="0"/>
    <x v="1"/>
    <x v="1"/>
    <x v="0"/>
    <x v="0"/>
    <m/>
    <x v="0"/>
    <s v="PLOMERIA BÁSICO"/>
    <s v="Fontanería"/>
    <s v="PLOMEROS"/>
    <n v="7126"/>
    <m/>
    <m/>
    <m/>
    <m/>
    <m/>
    <m/>
    <m/>
    <m/>
    <m/>
    <m/>
    <m/>
    <m/>
    <m/>
    <m/>
    <m/>
    <m/>
    <m/>
    <m/>
    <m/>
    <m/>
    <s v="No"/>
    <m/>
    <m/>
    <m/>
    <m/>
    <m/>
    <x v="0"/>
    <s v="Importante"/>
    <s v="Importante"/>
    <s v="Importante"/>
    <s v="Importante"/>
    <s v="Importante"/>
    <s v="Importante"/>
    <s v="Importante"/>
    <s v="Ninguna"/>
    <m/>
    <x v="2"/>
    <x v="2"/>
    <x v="0"/>
    <x v="0"/>
    <x v="0"/>
    <x v="0"/>
    <x v="0"/>
    <x v="0"/>
    <x v="0"/>
    <x v="0"/>
    <x v="0"/>
    <x v="0"/>
    <m/>
    <s v="Dueño o propietario"/>
    <m/>
    <n v="8"/>
    <n v="26"/>
    <s v="Completo"/>
    <m/>
    <m/>
    <m/>
    <m/>
    <m/>
    <m/>
    <m/>
    <s v="5 a 10 personas ocupadas"/>
    <s v="5 a 10 personas ocupadas"/>
    <x v="0"/>
    <s v="Suministro de agua"/>
    <x v="0"/>
    <x v="0"/>
    <x v="0"/>
    <x v="0"/>
    <x v="0"/>
    <x v="0"/>
    <x v="0"/>
    <x v="0"/>
    <x v="0"/>
    <x v="0"/>
    <x v="1"/>
    <x v="0"/>
    <x v="0"/>
    <x v="0"/>
    <x v="0"/>
    <x v="1"/>
    <x v="0"/>
    <x v="0"/>
    <x v="0"/>
    <x v="1"/>
    <x v="0"/>
    <x v="1"/>
    <x v="0"/>
    <x v="0"/>
    <x v="1"/>
    <x v="0"/>
    <x v="0"/>
    <s v="CONSTRUCCIÓN"/>
    <m/>
    <m/>
    <m/>
    <m/>
    <m/>
    <s v="CONSTRUCCIÓN"/>
    <m/>
    <m/>
    <m/>
    <m/>
    <m/>
    <n v="3.3945945945945901"/>
    <x v="0"/>
    <x v="0"/>
    <x v="0"/>
    <x v="0"/>
    <x v="0"/>
    <s v="Total"/>
  </r>
  <r>
    <n v="227367"/>
    <x v="0"/>
    <x v="1"/>
    <s v="San Lorenzo"/>
    <n v="75000"/>
    <s v="SERVICIO DE CLINICA VETERINARIA"/>
    <s v="Servicio"/>
    <s v="Servicios a las empresas"/>
    <s v="Pequeñas (11 a 30 personas ocupadas)"/>
    <n v="1072024"/>
    <n v="1"/>
    <s v="Julio"/>
    <s v="Año Resultado Final"/>
    <n v="14"/>
    <n v="41"/>
    <n v="1072024"/>
    <n v="1"/>
    <s v="Julio"/>
    <s v="Año Resultado Final"/>
    <n v="2004"/>
    <n v="19"/>
    <x v="0"/>
    <s v="SERVICIOS DE CLINICA VETERINARIA"/>
    <s v="Actividades veterinarias"/>
    <s v="Casa Matriz"/>
    <x v="1"/>
    <n v="2"/>
    <n v="2"/>
    <n v="5"/>
    <n v="5"/>
    <n v="1"/>
    <n v="4"/>
    <n v="3.3945945945945901"/>
    <n v="13.57837837837836"/>
    <n v="0"/>
    <n v="0"/>
    <n v="0"/>
    <n v="0"/>
    <n v="6.7891891891891802"/>
    <n v="0"/>
    <n v="0"/>
    <n v="0"/>
    <n v="10.18378378378377"/>
    <n v="0"/>
    <n v="0"/>
    <n v="0"/>
    <n v="16.972972972972951"/>
    <n v="5"/>
    <n v="0"/>
    <n v="0"/>
    <n v="0"/>
    <n v="0"/>
    <n v="2"/>
    <n v="0"/>
    <n v="0"/>
    <n v="0"/>
    <n v="3"/>
    <n v="0"/>
    <n v="0"/>
    <n v="0"/>
    <n v="5"/>
    <x v="0"/>
    <m/>
    <m/>
    <x v="1"/>
    <m/>
    <m/>
    <x v="0"/>
    <m/>
    <m/>
    <x v="0"/>
    <m/>
    <m/>
    <x v="0"/>
    <m/>
    <m/>
    <x v="1"/>
    <m/>
    <n v="8322"/>
    <s v="CHOFER DE AUTOMÓVIL"/>
    <s v="Sí"/>
    <s v="No"/>
    <s v="Sí"/>
    <n v="5164"/>
    <s v="AYUDANTE DE BAÑO Y PELUQUERIA"/>
    <s v="Sí"/>
    <s v="Sí"/>
    <s v="No"/>
    <m/>
    <m/>
    <m/>
    <m/>
    <m/>
    <m/>
    <m/>
    <m/>
    <m/>
    <m/>
    <m/>
    <m/>
    <s v="Candidatos sin capacitación o habilidades técnicas necesarios"/>
    <m/>
    <s v="Candidato sin licencias, certificados orequisitos legales requeridos para ejercer la ocupación"/>
    <s v="Candidatos con falt de experiencia laboral"/>
    <m/>
    <m/>
    <m/>
    <m/>
    <m/>
    <m/>
    <m/>
    <m/>
    <m/>
    <m/>
    <m/>
    <m/>
    <s v="Aumentar la remuneración para hacer la vacante más atractiva"/>
    <m/>
    <m/>
    <m/>
    <m/>
    <m/>
    <m/>
    <s v="Aumentar los esfuerzos en el reclutamiento (más divulgación de la vacante, más bolsas de empleo)"/>
    <m/>
    <m/>
    <m/>
    <x v="0"/>
    <x v="0"/>
    <x v="0"/>
    <x v="0"/>
    <x v="0"/>
    <x v="0"/>
    <x v="0"/>
    <x v="1"/>
    <x v="1"/>
    <x v="0"/>
    <x v="0"/>
    <x v="1"/>
    <x v="0"/>
    <m/>
    <m/>
    <m/>
    <s v="Redes sociales de la empresa (Facebook, Twitter, Instagram, etc)"/>
    <m/>
    <m/>
    <s v="Recomendaciones de trabajadores de la empresa u otros actores"/>
    <m/>
    <m/>
    <m/>
    <m/>
    <m/>
    <m/>
    <m/>
    <x v="0"/>
    <x v="0"/>
    <x v="0"/>
    <x v="1"/>
    <x v="0"/>
    <x v="0"/>
    <x v="0"/>
    <x v="0"/>
    <x v="1"/>
    <x v="1"/>
    <s v="Ninguna"/>
    <m/>
    <m/>
    <m/>
    <m/>
    <m/>
    <m/>
    <x v="0"/>
    <m/>
    <m/>
    <x v="1"/>
    <m/>
    <m/>
    <m/>
    <x v="1"/>
    <x v="1"/>
    <x v="0"/>
    <x v="0"/>
    <x v="1"/>
    <x v="1"/>
    <m/>
    <m/>
    <x v="2"/>
    <s v="Poco probable"/>
    <s v="Muy probable"/>
    <s v="Poco probable"/>
    <s v="Poco probable"/>
    <s v="Probable"/>
    <x v="0"/>
    <s v="chofer del AUTOMÓVIL"/>
    <n v="8322"/>
    <n v="1"/>
    <n v="0"/>
    <n v="0"/>
    <n v="0"/>
    <n v="0"/>
    <m/>
    <m/>
    <m/>
    <m/>
    <m/>
    <m/>
    <m/>
    <m/>
    <m/>
    <m/>
    <m/>
    <m/>
    <m/>
    <m/>
    <m/>
    <m/>
    <m/>
    <m/>
    <m/>
    <m/>
    <m/>
    <m/>
    <m/>
    <m/>
    <m/>
    <m/>
    <m/>
    <m/>
    <x v="0"/>
    <m/>
    <m/>
    <m/>
    <m/>
    <m/>
    <m/>
    <m/>
    <m/>
    <m/>
    <x v="0"/>
    <x v="0"/>
    <x v="0"/>
    <x v="0"/>
    <x v="1"/>
    <x v="1"/>
    <x v="0"/>
    <x v="0"/>
    <m/>
    <x v="0"/>
    <s v="BAÑO Y PELUQUERIA EN ANIMALES DOMESTICOS"/>
    <s v="Veterinaria y aseo animal"/>
    <s v="AYUDANTE DE BAÑO"/>
    <n v="5164"/>
    <s v="ATENCION AL CLIENTE"/>
    <s v="Técnicas de recepción y atención al cliente"/>
    <s v="RECEPCIONISTA"/>
    <n v="4226"/>
    <m/>
    <m/>
    <m/>
    <m/>
    <m/>
    <m/>
    <m/>
    <m/>
    <m/>
    <m/>
    <m/>
    <m/>
    <m/>
    <m/>
    <m/>
    <m/>
    <s v="Si"/>
    <s v="No"/>
    <m/>
    <m/>
    <m/>
    <m/>
    <x v="0"/>
    <s v="Importante"/>
    <s v="Importante"/>
    <s v="Muy importante"/>
    <s v="Importante"/>
    <s v="Importante"/>
    <s v="Muy importante"/>
    <s v="Importante"/>
    <s v="Ninguna"/>
    <m/>
    <x v="2"/>
    <x v="2"/>
    <x v="0"/>
    <x v="0"/>
    <x v="0"/>
    <x v="2"/>
    <x v="0"/>
    <x v="0"/>
    <x v="0"/>
    <x v="0"/>
    <x v="0"/>
    <x v="0"/>
    <m/>
    <s v="Dueño o propietario"/>
    <m/>
    <n v="16"/>
    <n v="31"/>
    <s v="Completo"/>
    <m/>
    <m/>
    <m/>
    <m/>
    <m/>
    <m/>
    <m/>
    <s v="5 a 10 personas ocupadas"/>
    <s v="5 a 10 personas ocupadas"/>
    <x v="0"/>
    <s v="Servicios a las empresas"/>
    <x v="0"/>
    <x v="0"/>
    <x v="0"/>
    <x v="0"/>
    <x v="1"/>
    <x v="0"/>
    <x v="0"/>
    <x v="1"/>
    <x v="0"/>
    <x v="0"/>
    <x v="1"/>
    <x v="0"/>
    <x v="0"/>
    <x v="0"/>
    <x v="0"/>
    <x v="0"/>
    <x v="1"/>
    <x v="0"/>
    <x v="0"/>
    <x v="1"/>
    <x v="0"/>
    <x v="0"/>
    <x v="1"/>
    <x v="0"/>
    <x v="0"/>
    <x v="0"/>
    <x v="0"/>
    <s v="AGROPECUARIO"/>
    <s v="ATENCIÓN AL CLIENTE, RECEPCIÓN"/>
    <m/>
    <m/>
    <m/>
    <m/>
    <s v="OTROS TIPOS DE CAPACITACIONES RELACIONADOS A OTROS SERVICIOS"/>
    <s v="ADMINISTRACIÓN Y GESTIÓN"/>
    <m/>
    <m/>
    <m/>
    <m/>
    <n v="3.3945945945945901"/>
    <x v="1"/>
    <x v="2"/>
    <x v="0"/>
    <x v="0"/>
    <x v="0"/>
    <s v="Total"/>
  </r>
  <r>
    <n v="227400"/>
    <x v="0"/>
    <x v="1"/>
    <s v="San Lorenzo"/>
    <n v="47300"/>
    <s v="VENTA AL POR MENOR DE COMBUSTIBLE PARA VEHICULOS"/>
    <s v="Comercio"/>
    <s v="Comercio"/>
    <s v="Micro (5 a 10 personas ocupadas)"/>
    <n v="18072024"/>
    <n v="18"/>
    <s v="Julio"/>
    <s v="Año Resultado Final"/>
    <n v="13"/>
    <n v="51"/>
    <n v="19072024"/>
    <n v="19"/>
    <s v="Julio"/>
    <s v="Año Resultado Final"/>
    <n v="1992"/>
    <n v="31"/>
    <x v="1"/>
    <s v="VENTA DE COMBUSTIBLE AL POR MENOR PARA VEHICULOS"/>
    <s v="Comercio al por menor de combustible para vehículos automotores en comercios especializados"/>
    <s v="Casa Matriz"/>
    <x v="1"/>
    <n v="2"/>
    <n v="2"/>
    <n v="6"/>
    <n v="6"/>
    <n v="6"/>
    <n v="0"/>
    <n v="49.706422018348619"/>
    <n v="0"/>
    <n v="0"/>
    <n v="0"/>
    <n v="0"/>
    <n v="0"/>
    <n v="41.422018348623844"/>
    <n v="0"/>
    <n v="0"/>
    <n v="0"/>
    <n v="0"/>
    <n v="8.2844036697247692"/>
    <n v="0"/>
    <n v="0"/>
    <n v="49.706422018348619"/>
    <n v="6"/>
    <n v="0"/>
    <n v="0"/>
    <n v="0"/>
    <n v="0"/>
    <n v="5"/>
    <n v="0"/>
    <n v="0"/>
    <n v="0"/>
    <n v="0"/>
    <n v="1"/>
    <n v="0"/>
    <n v="0"/>
    <n v="6"/>
    <x v="1"/>
    <s v="Decisión del directorio/propietarios de la empresa"/>
    <m/>
    <x v="1"/>
    <m/>
    <m/>
    <x v="0"/>
    <m/>
    <m/>
    <x v="0"/>
    <m/>
    <m/>
    <x v="0"/>
    <m/>
    <m/>
    <x v="0"/>
    <m/>
    <m/>
    <m/>
    <m/>
    <m/>
    <m/>
    <m/>
    <m/>
    <m/>
    <m/>
    <m/>
    <m/>
    <m/>
    <m/>
    <m/>
    <m/>
    <m/>
    <m/>
    <m/>
    <m/>
    <m/>
    <m/>
    <m/>
    <m/>
    <m/>
    <m/>
    <m/>
    <m/>
    <m/>
    <m/>
    <m/>
    <m/>
    <m/>
    <m/>
    <m/>
    <m/>
    <m/>
    <m/>
    <m/>
    <m/>
    <m/>
    <m/>
    <m/>
    <m/>
    <m/>
    <m/>
    <m/>
    <m/>
    <m/>
    <m/>
    <x v="1"/>
    <x v="1"/>
    <x v="0"/>
    <x v="0"/>
    <x v="1"/>
    <x v="0"/>
    <x v="0"/>
    <x v="0"/>
    <x v="0"/>
    <x v="0"/>
    <x v="1"/>
    <x v="1"/>
    <x v="1"/>
    <s v="CERTIFICADO DE PREVENCION DE INVENDIOS"/>
    <m/>
    <m/>
    <m/>
    <m/>
    <m/>
    <s v="Recomendaciones de trabajadores de la empresa u otros actores"/>
    <m/>
    <m/>
    <m/>
    <s v="Contactos personales del empleador"/>
    <s v="Banco de currículos de la empresa"/>
    <m/>
    <m/>
    <x v="0"/>
    <x v="0"/>
    <x v="1"/>
    <x v="0"/>
    <x v="0"/>
    <x v="0"/>
    <x v="0"/>
    <x v="0"/>
    <x v="1"/>
    <x v="1"/>
    <s v="Ninguna"/>
    <m/>
    <m/>
    <m/>
    <s v="Transformación de competencia"/>
    <s v="Transformación de competencia"/>
    <m/>
    <x v="0"/>
    <m/>
    <m/>
    <x v="1"/>
    <m/>
    <m/>
    <m/>
    <x v="0"/>
    <x v="0"/>
    <x v="1"/>
    <x v="0"/>
    <x v="1"/>
    <x v="1"/>
    <m/>
    <m/>
    <x v="1"/>
    <s v="Poco probable"/>
    <s v="Poco probable"/>
    <s v="Poco probable"/>
    <s v="Probable"/>
    <s v="Probable"/>
    <x v="0"/>
    <s v="Playeros ( persona encargada de cargar el combustible)"/>
    <n v="5245"/>
    <n v="3"/>
    <n v="0"/>
    <n v="0"/>
    <n v="0"/>
    <n v="0"/>
    <s v="atencion al cliente"/>
    <n v="5223"/>
    <n v="2"/>
    <n v="0"/>
    <n v="0"/>
    <n v="0"/>
    <n v="0"/>
    <m/>
    <m/>
    <m/>
    <m/>
    <m/>
    <m/>
    <m/>
    <m/>
    <m/>
    <m/>
    <m/>
    <m/>
    <m/>
    <m/>
    <m/>
    <m/>
    <m/>
    <m/>
    <m/>
    <m/>
    <m/>
    <x v="0"/>
    <m/>
    <m/>
    <m/>
    <m/>
    <m/>
    <m/>
    <m/>
    <m/>
    <m/>
    <x v="0"/>
    <x v="0"/>
    <x v="0"/>
    <x v="0"/>
    <x v="1"/>
    <x v="1"/>
    <x v="0"/>
    <x v="0"/>
    <m/>
    <x v="0"/>
    <s v="ESTRATEGIAS Y HABILIDADES DE  VENTAS"/>
    <s v="Técnicas de ventas"/>
    <s v="ATENCION AL CLIENTE"/>
    <n v="5223"/>
    <s v="ESTRATEGIAS Y HABILIDADES DE  VENTAS"/>
    <s v="Técnicas de ventas"/>
    <s v="PLAYEROS"/>
    <n v="5245"/>
    <s v="HABILIDADES Y ESPECIALIZACION EN PREVENCION DE INCENDIO Y PRIMEROS AUXILIOS"/>
    <s v="Seguridad industrial y salud ocupacional"/>
    <s v="PLAYERO"/>
    <n v="5245"/>
    <s v="HABILIDADES Y ESPECIALIZACION EN PREVENCION DE INCENDIO Y PRIMEROS AUXILIOS"/>
    <s v="Seguridad industrial y salud ocupacional"/>
    <s v="ATENCION AL CLIENTE"/>
    <n v="5223"/>
    <m/>
    <m/>
    <m/>
    <m/>
    <m/>
    <m/>
    <m/>
    <m/>
    <s v="Si"/>
    <s v="Si"/>
    <s v="Si"/>
    <s v="No"/>
    <m/>
    <m/>
    <x v="0"/>
    <s v="Importante"/>
    <s v="Importante"/>
    <s v="Importante"/>
    <s v="Importante"/>
    <s v="Importante"/>
    <s v="Muy importante"/>
    <s v="Muy importante"/>
    <s v="Ninguna"/>
    <m/>
    <x v="2"/>
    <x v="2"/>
    <x v="0"/>
    <x v="0"/>
    <x v="2"/>
    <x v="0"/>
    <x v="0"/>
    <x v="1"/>
    <x v="0"/>
    <x v="0"/>
    <x v="0"/>
    <x v="0"/>
    <m/>
    <s v="Dueño o propietario"/>
    <m/>
    <n v="9"/>
    <n v="20"/>
    <s v="Completo"/>
    <m/>
    <m/>
    <m/>
    <m/>
    <m/>
    <m/>
    <m/>
    <s v="5 a 10 personas ocupadas"/>
    <s v="5 a 10 personas ocupadas"/>
    <x v="2"/>
    <s v="Comercio"/>
    <x v="0"/>
    <x v="0"/>
    <x v="0"/>
    <x v="0"/>
    <x v="0"/>
    <x v="0"/>
    <x v="0"/>
    <x v="0"/>
    <x v="0"/>
    <x v="0"/>
    <x v="1"/>
    <x v="0"/>
    <x v="0"/>
    <x v="1"/>
    <x v="0"/>
    <x v="0"/>
    <x v="0"/>
    <x v="0"/>
    <x v="0"/>
    <x v="1"/>
    <x v="0"/>
    <x v="1"/>
    <x v="1"/>
    <x v="0"/>
    <x v="0"/>
    <x v="0"/>
    <x v="0"/>
    <s v="VENTA"/>
    <s v="VENTA"/>
    <s v="SINIESTROS Y PRIMEROS AUXILIOS"/>
    <s v="SINIESTROS Y PRIMEROS AUXILIOS"/>
    <m/>
    <m/>
    <s v="ADMINISTRACIÓN Y GESTIÓN"/>
    <s v="ADMINISTRACIÓN Y GESTIÓN"/>
    <s v="SINIESTROS Y PRIMEROS AUXILIOS"/>
    <s v="SINIESTROS Y PRIMEROS AUXILIOS"/>
    <m/>
    <m/>
    <n v="8.2844036697247692"/>
    <x v="0"/>
    <x v="0"/>
    <x v="0"/>
    <x v="0"/>
    <x v="0"/>
    <s v="Total"/>
  </r>
  <r>
    <n v="227421"/>
    <x v="0"/>
    <x v="1"/>
    <s v="San Lorenzo"/>
    <n v="16290"/>
    <s v="FABRICACION DE GUAMPAS DE MADERA"/>
    <s v="Industria"/>
    <s v="Manufactura"/>
    <s v="Micro (5 a 10 personas ocupadas)"/>
    <n v="11072024"/>
    <n v="11"/>
    <s v="Julio"/>
    <s v="Año Resultado Final"/>
    <n v="11"/>
    <n v="8"/>
    <n v="11072024"/>
    <n v="11"/>
    <s v="Julio"/>
    <s v="Año Resultado Final"/>
    <n v="2014"/>
    <n v="9"/>
    <x v="3"/>
    <s v="FABRICACION DE GUAMPAS ARTESANALES DE MADERA"/>
    <s v="Fabricación de otros productos de madera n.c.p.; fabricación de artículos de corcho, paja y materiales trenzables"/>
    <s v="Único"/>
    <x v="0"/>
    <m/>
    <m/>
    <n v="5"/>
    <n v="5"/>
    <n v="3"/>
    <n v="2"/>
    <n v="14.380952380952369"/>
    <n v="9.5873015873015799"/>
    <n v="0"/>
    <n v="0"/>
    <n v="0"/>
    <n v="0"/>
    <n v="23.968253968253951"/>
    <n v="0"/>
    <n v="0"/>
    <n v="0"/>
    <n v="0"/>
    <n v="0"/>
    <n v="0"/>
    <n v="0"/>
    <n v="23.968253968253951"/>
    <n v="5"/>
    <n v="0"/>
    <n v="0"/>
    <n v="0"/>
    <n v="0"/>
    <n v="5"/>
    <n v="0"/>
    <n v="0"/>
    <n v="0"/>
    <n v="0"/>
    <n v="0"/>
    <n v="0"/>
    <n v="0"/>
    <n v="5"/>
    <x v="0"/>
    <m/>
    <m/>
    <x v="1"/>
    <m/>
    <m/>
    <x v="0"/>
    <m/>
    <m/>
    <x v="0"/>
    <m/>
    <m/>
    <x v="0"/>
    <m/>
    <m/>
    <x v="0"/>
    <m/>
    <m/>
    <m/>
    <m/>
    <m/>
    <m/>
    <m/>
    <m/>
    <m/>
    <m/>
    <m/>
    <m/>
    <m/>
    <m/>
    <m/>
    <m/>
    <m/>
    <m/>
    <m/>
    <m/>
    <m/>
    <m/>
    <m/>
    <m/>
    <m/>
    <m/>
    <m/>
    <m/>
    <m/>
    <m/>
    <m/>
    <m/>
    <m/>
    <m/>
    <m/>
    <m/>
    <m/>
    <m/>
    <m/>
    <m/>
    <m/>
    <m/>
    <m/>
    <m/>
    <m/>
    <m/>
    <m/>
    <m/>
    <m/>
    <m/>
    <x v="0"/>
    <x v="1"/>
    <x v="0"/>
    <x v="1"/>
    <x v="0"/>
    <x v="1"/>
    <x v="0"/>
    <x v="0"/>
    <x v="1"/>
    <x v="0"/>
    <x v="1"/>
    <x v="1"/>
    <x v="0"/>
    <m/>
    <m/>
    <m/>
    <m/>
    <m/>
    <m/>
    <s v="Recomendaciones de trabajadores de la empresa u otros actores"/>
    <m/>
    <m/>
    <m/>
    <s v="Contactos personales del empleador"/>
    <m/>
    <m/>
    <m/>
    <x v="0"/>
    <x v="0"/>
    <x v="2"/>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1"/>
    <x v="0"/>
    <x v="1"/>
    <x v="0"/>
    <x v="1"/>
    <x v="0"/>
    <x v="0"/>
    <m/>
    <x v="0"/>
    <s v="TECNICAS DE TALLADOS EN GUAMPAS"/>
    <s v="Artes plásticas y manualidades"/>
    <s v="ARTESANOS"/>
    <n v="7317"/>
    <m/>
    <m/>
    <m/>
    <m/>
    <m/>
    <m/>
    <m/>
    <m/>
    <m/>
    <m/>
    <m/>
    <m/>
    <m/>
    <m/>
    <m/>
    <m/>
    <m/>
    <m/>
    <m/>
    <m/>
    <s v="No"/>
    <m/>
    <m/>
    <m/>
    <m/>
    <m/>
    <x v="1"/>
    <s v="Importante"/>
    <s v="Importante"/>
    <s v="Importante"/>
    <s v="Importante"/>
    <s v="Importante"/>
    <s v="Muy importante"/>
    <s v="Muy importante"/>
    <s v="Ninguna"/>
    <m/>
    <x v="0"/>
    <x v="2"/>
    <x v="0"/>
    <x v="0"/>
    <x v="2"/>
    <x v="0"/>
    <x v="0"/>
    <x v="0"/>
    <x v="0"/>
    <x v="0"/>
    <x v="0"/>
    <x v="0"/>
    <m/>
    <s v="Dueño o propietario"/>
    <m/>
    <n v="18"/>
    <n v="57"/>
    <s v="Completo"/>
    <m/>
    <m/>
    <m/>
    <m/>
    <m/>
    <m/>
    <s v="EL PROPIETARIO COMENTO QUE POR EL RUBRO Y LA BAJA PRODUCCION Y VENTA DE ARTESANIA NO ESTA INTERESADO EN  TECNOLOGIAS YA QUE AUN NO EXTISTE UNA MAQUINAQUE YA HAGA LAS GUAMPAS PRESIONANDO UN SOLO BOTON FUERON LAS PALABRAS DEL PROPIETARIO QUÉ ELLOSMNO TIENEN COMPUTADORAS  Y TAMPOCO QUIERE IMPREMENTAR"/>
    <s v="5 a 10 personas ocupadas"/>
    <s v="5 a 10 personas ocupadas"/>
    <x v="1"/>
    <s v="Manufactura"/>
    <x v="0"/>
    <x v="0"/>
    <x v="0"/>
    <x v="0"/>
    <x v="0"/>
    <x v="0"/>
    <x v="0"/>
    <x v="0"/>
    <x v="0"/>
    <x v="0"/>
    <x v="1"/>
    <x v="0"/>
    <x v="0"/>
    <x v="0"/>
    <x v="0"/>
    <x v="0"/>
    <x v="0"/>
    <x v="0"/>
    <x v="0"/>
    <x v="1"/>
    <x v="0"/>
    <x v="1"/>
    <x v="0"/>
    <x v="0"/>
    <x v="1"/>
    <x v="0"/>
    <x v="0"/>
    <s v="ARTE Y ARTESANIA"/>
    <m/>
    <m/>
    <m/>
    <m/>
    <m/>
    <s v="ARTE Y ARTESANIA"/>
    <m/>
    <m/>
    <m/>
    <m/>
    <m/>
    <n v="4.7936507936507899"/>
    <x v="0"/>
    <x v="0"/>
    <x v="1"/>
    <x v="0"/>
    <x v="0"/>
    <s v="Total"/>
  </r>
  <r>
    <n v="227644"/>
    <x v="0"/>
    <x v="1"/>
    <s v="San Lorenzo"/>
    <n v="45201"/>
    <s v="SERVICIO DE REPARACION MECANICA DE VEHICULOS"/>
    <s v="Comercio"/>
    <s v="Comercio"/>
    <s v="Micro (5 a 10 personas ocupadas)"/>
    <n v="18072024"/>
    <n v="18"/>
    <s v="Julio"/>
    <s v="Año Resultado Final"/>
    <n v="13"/>
    <n v="22"/>
    <n v="18072024"/>
    <n v="18"/>
    <s v="Julio"/>
    <s v="Año Resultado Final"/>
    <n v="2018"/>
    <n v="5"/>
    <x v="3"/>
    <s v="SERVICIO DE REPARACION MECANICA DE VEHICULOS"/>
    <s v="Mantenimiento y reparación mecánica de vehículos"/>
    <s v="Único"/>
    <x v="0"/>
    <m/>
    <m/>
    <n v="5"/>
    <n v="5"/>
    <n v="4"/>
    <n v="1"/>
    <n v="33.137614678899077"/>
    <n v="8.2844036697247692"/>
    <n v="0"/>
    <n v="0"/>
    <n v="0"/>
    <n v="0"/>
    <n v="33.137614678899077"/>
    <n v="0"/>
    <n v="8.2844036697247692"/>
    <n v="0"/>
    <n v="0"/>
    <n v="0"/>
    <n v="0"/>
    <n v="0"/>
    <n v="41.422018348623844"/>
    <n v="5"/>
    <n v="0"/>
    <n v="0"/>
    <n v="0"/>
    <n v="0"/>
    <n v="4"/>
    <n v="0"/>
    <n v="1"/>
    <n v="0"/>
    <n v="0"/>
    <n v="0"/>
    <n v="0"/>
    <n v="0"/>
    <n v="5"/>
    <x v="0"/>
    <m/>
    <m/>
    <x v="1"/>
    <m/>
    <m/>
    <x v="0"/>
    <m/>
    <m/>
    <x v="1"/>
    <s v="Decisión del directorio/propietarios de la empresa"/>
    <m/>
    <x v="0"/>
    <m/>
    <m/>
    <x v="1"/>
    <m/>
    <n v="7231"/>
    <s v="AYUDANTE MECANICO DE AUTOMOVILES"/>
    <s v="Sí"/>
    <s v="No"/>
    <s v="No"/>
    <m/>
    <m/>
    <m/>
    <m/>
    <m/>
    <m/>
    <m/>
    <m/>
    <m/>
    <m/>
    <m/>
    <m/>
    <m/>
    <m/>
    <m/>
    <m/>
    <m/>
    <m/>
    <m/>
    <m/>
    <m/>
    <m/>
    <m/>
    <m/>
    <m/>
    <m/>
    <m/>
    <m/>
    <m/>
    <m/>
    <m/>
    <m/>
    <m/>
    <m/>
    <m/>
    <m/>
    <m/>
    <m/>
    <m/>
    <m/>
    <m/>
    <m/>
    <m/>
    <m/>
    <x v="1"/>
    <x v="0"/>
    <x v="0"/>
    <x v="1"/>
    <x v="1"/>
    <x v="1"/>
    <x v="0"/>
    <x v="0"/>
    <x v="0"/>
    <x v="0"/>
    <x v="0"/>
    <x v="1"/>
    <x v="1"/>
    <s v="QUE NO TENGA ADICCIONES"/>
    <m/>
    <m/>
    <s v="Redes sociales de la empresa (Facebook, Twitter, Instagram, etc)"/>
    <m/>
    <m/>
    <s v="Recomendaciones de trabajadores de la empresa u otros actores"/>
    <m/>
    <m/>
    <m/>
    <s v="Contactos personales del empleador"/>
    <m/>
    <m/>
    <m/>
    <x v="0"/>
    <x v="0"/>
    <x v="1"/>
    <x v="0"/>
    <x v="0"/>
    <x v="0"/>
    <x v="0"/>
    <x v="0"/>
    <x v="1"/>
    <x v="1"/>
    <s v="Ninguna"/>
    <m/>
    <m/>
    <m/>
    <s v="Transformación de competencia"/>
    <s v="Ambos"/>
    <m/>
    <x v="0"/>
    <m/>
    <m/>
    <x v="1"/>
    <m/>
    <m/>
    <m/>
    <x v="0"/>
    <x v="0"/>
    <x v="1"/>
    <x v="0"/>
    <x v="1"/>
    <x v="1"/>
    <m/>
    <m/>
    <x v="1"/>
    <s v="Poco probable"/>
    <s v="Poco probable"/>
    <s v="Poco probable"/>
    <s v="Probable"/>
    <s v="Probable"/>
    <x v="0"/>
    <s v="Profesional mecanico de auto"/>
    <n v="7231"/>
    <n v="1"/>
    <n v="0"/>
    <n v="1"/>
    <n v="0"/>
    <n v="0"/>
    <s v="ayudante mecanico de automoviles"/>
    <n v="7231"/>
    <n v="1"/>
    <n v="0"/>
    <n v="0"/>
    <n v="1"/>
    <n v="0"/>
    <m/>
    <m/>
    <m/>
    <m/>
    <m/>
    <m/>
    <m/>
    <m/>
    <m/>
    <m/>
    <m/>
    <m/>
    <m/>
    <m/>
    <m/>
    <m/>
    <m/>
    <m/>
    <m/>
    <m/>
    <m/>
    <x v="0"/>
    <m/>
    <m/>
    <m/>
    <m/>
    <m/>
    <m/>
    <m/>
    <m/>
    <m/>
    <x v="0"/>
    <x v="0"/>
    <x v="0"/>
    <x v="0"/>
    <x v="1"/>
    <x v="1"/>
    <x v="0"/>
    <x v="0"/>
    <m/>
    <x v="0"/>
    <s v="TECNICAS EN UTILIZACION DE HERRAMIENTAS PARA MANEJAR LOS SISTEMAS ELECTRICOS Y DETECTAR LOS PROBLEMAS ELECTRONICOS DE LOS VEHICULOS"/>
    <s v="Mecánica del automóvil"/>
    <s v="MECANICO PROFESIONAL DE AUTOMOVIL"/>
    <n v="7231"/>
    <s v="TECNICAS PARA UTILIZAR HERRAMIENTAS PARA DETECTAR PROBLEMAS DE SISTEMAS DE INYECCION DE DIESEL Y NAFTERO"/>
    <s v="Mecánica del automóvil"/>
    <s v="MECANICO PROFESIONAL DE AUTOMOVIL"/>
    <n v="7231"/>
    <s v="TECNICAS PARA UTILIZAR HERRAMIENTAS PARA DETECTAR PROBLEMAS DE SISTEMAS DE INYECCION DE DIESEL Y NAFTERO"/>
    <s v="Mecánica del automóvil"/>
    <s v="AYUDANTE MECANICO DE AUTOMOVIL"/>
    <n v="7231"/>
    <m/>
    <m/>
    <m/>
    <m/>
    <m/>
    <m/>
    <m/>
    <m/>
    <m/>
    <m/>
    <m/>
    <m/>
    <s v="Si"/>
    <s v="Si"/>
    <s v="No"/>
    <m/>
    <m/>
    <m/>
    <x v="0"/>
    <s v="Importante"/>
    <s v="Muy importante"/>
    <s v="Importante"/>
    <s v="Importante"/>
    <s v="Importante"/>
    <s v="Importante"/>
    <s v="Importante"/>
    <s v="Ninguna"/>
    <m/>
    <x v="0"/>
    <x v="2"/>
    <x v="0"/>
    <x v="0"/>
    <x v="0"/>
    <x v="0"/>
    <x v="0"/>
    <x v="0"/>
    <x v="0"/>
    <x v="0"/>
    <x v="0"/>
    <x v="0"/>
    <m/>
    <s v="Dueño o propietario"/>
    <m/>
    <n v="18"/>
    <n v="5"/>
    <s v="Completo"/>
    <m/>
    <m/>
    <m/>
    <m/>
    <m/>
    <m/>
    <m/>
    <s v="5 a 10 personas ocupadas"/>
    <s v="5 a 10 personas ocupadas"/>
    <x v="2"/>
    <s v="Comercio"/>
    <x v="0"/>
    <x v="0"/>
    <x v="0"/>
    <x v="0"/>
    <x v="0"/>
    <x v="0"/>
    <x v="1"/>
    <x v="0"/>
    <x v="0"/>
    <x v="0"/>
    <x v="1"/>
    <x v="0"/>
    <x v="0"/>
    <x v="0"/>
    <x v="0"/>
    <x v="1"/>
    <x v="0"/>
    <x v="0"/>
    <x v="0"/>
    <x v="1"/>
    <x v="0"/>
    <x v="1"/>
    <x v="0"/>
    <x v="0"/>
    <x v="1"/>
    <x v="0"/>
    <x v="0"/>
    <s v="ELECTRICIDAD AUTOMOTRIZ"/>
    <s v="ELECTROMECANICA AUTOMOTRIZ"/>
    <s v="ELECTROMECANICA AUTOMOTRIZ"/>
    <m/>
    <m/>
    <m/>
    <s v="AUTOMOTORES"/>
    <s v="AUTOMOTORES"/>
    <s v="AUTOMOTORES"/>
    <m/>
    <m/>
    <m/>
    <n v="8.2844036697247692"/>
    <x v="1"/>
    <x v="1"/>
    <x v="0"/>
    <x v="0"/>
    <x v="0"/>
    <s v="Total"/>
  </r>
  <r>
    <n v="228661"/>
    <x v="0"/>
    <x v="1"/>
    <s v="Villa Elisa"/>
    <n v="28210"/>
    <s v="FABRICACION DE MAQUINARIAS AGROPECUARIAS"/>
    <s v="Industria"/>
    <s v="Manufactura"/>
    <s v="Pequeñas (11 a 30 personas ocupadas)"/>
    <n v="18072024"/>
    <n v="18"/>
    <s v="Julio"/>
    <s v="Año Resultado Final"/>
    <n v="13"/>
    <n v="33"/>
    <n v="24072024"/>
    <n v="24"/>
    <s v="Julio"/>
    <s v="Año Resultado Final"/>
    <n v="1989"/>
    <n v="34"/>
    <x v="1"/>
    <s v="FABRICACIÓN DE MAQUINARIAS PARA CAMPO"/>
    <s v="Fabricación de maquinaria agropecuaria y forestal"/>
    <s v="Único"/>
    <x v="0"/>
    <m/>
    <m/>
    <n v="21"/>
    <n v="21"/>
    <n v="21"/>
    <n v="0"/>
    <n v="79.922330097087439"/>
    <n v="0"/>
    <n v="0"/>
    <n v="0"/>
    <n v="0"/>
    <n v="0"/>
    <n v="57.087378640776748"/>
    <n v="0"/>
    <n v="0"/>
    <n v="0"/>
    <n v="22.834951456310698"/>
    <n v="0"/>
    <n v="0"/>
    <n v="0"/>
    <n v="79.922330097087439"/>
    <n v="21"/>
    <n v="0"/>
    <n v="0"/>
    <n v="0"/>
    <n v="0"/>
    <n v="15"/>
    <n v="0"/>
    <n v="0"/>
    <n v="0"/>
    <n v="6"/>
    <n v="0"/>
    <n v="0"/>
    <n v="0"/>
    <n v="21"/>
    <x v="1"/>
    <s v="Decisión del directorio/propietarios de la empresa"/>
    <m/>
    <x v="0"/>
    <s v="Decisión del directorio/propietarios de la empresa"/>
    <m/>
    <x v="0"/>
    <m/>
    <m/>
    <x v="0"/>
    <m/>
    <m/>
    <x v="0"/>
    <m/>
    <m/>
    <x v="0"/>
    <m/>
    <m/>
    <m/>
    <m/>
    <m/>
    <m/>
    <m/>
    <m/>
    <m/>
    <m/>
    <m/>
    <m/>
    <m/>
    <m/>
    <m/>
    <m/>
    <m/>
    <m/>
    <m/>
    <m/>
    <m/>
    <m/>
    <m/>
    <m/>
    <m/>
    <m/>
    <m/>
    <m/>
    <m/>
    <m/>
    <m/>
    <m/>
    <m/>
    <m/>
    <m/>
    <m/>
    <m/>
    <m/>
    <m/>
    <m/>
    <m/>
    <m/>
    <m/>
    <m/>
    <m/>
    <m/>
    <m/>
    <m/>
    <m/>
    <m/>
    <x v="1"/>
    <x v="0"/>
    <x v="0"/>
    <x v="1"/>
    <x v="1"/>
    <x v="1"/>
    <x v="0"/>
    <x v="1"/>
    <x v="0"/>
    <x v="0"/>
    <x v="1"/>
    <x v="0"/>
    <x v="0"/>
    <m/>
    <m/>
    <m/>
    <s v="Redes sociales de la empresa (Facebook, Twitter, Instagram, etc)"/>
    <m/>
    <m/>
    <m/>
    <m/>
    <m/>
    <m/>
    <m/>
    <s v="Banco de currículos de la empresa"/>
    <m/>
    <m/>
    <x v="0"/>
    <x v="0"/>
    <x v="0"/>
    <x v="2"/>
    <x v="0"/>
    <x v="1"/>
    <x v="0"/>
    <x v="0"/>
    <x v="1"/>
    <x v="1"/>
    <s v="Ninguna"/>
    <m/>
    <m/>
    <m/>
    <m/>
    <m/>
    <m/>
    <x v="1"/>
    <m/>
    <m/>
    <x v="1"/>
    <m/>
    <m/>
    <m/>
    <x v="1"/>
    <x v="1"/>
    <x v="1"/>
    <x v="1"/>
    <x v="1"/>
    <x v="1"/>
    <m/>
    <m/>
    <x v="2"/>
    <s v="Poco probable"/>
    <s v="Poco probable"/>
    <s v="Poco probable"/>
    <s v="Probable"/>
    <s v="Probable"/>
    <x v="0"/>
    <s v="soldador"/>
    <n v="7212"/>
    <n v="1"/>
    <n v="1"/>
    <n v="1"/>
    <n v="1"/>
    <n v="1"/>
    <s v="AYUDANTE de armador"/>
    <n v="7221"/>
    <n v="3"/>
    <n v="3"/>
    <n v="3"/>
    <n v="3"/>
    <n v="3"/>
    <s v="chofer de vehículo liviano"/>
    <n v="8322"/>
    <n v="1"/>
    <n v="0"/>
    <n v="0"/>
    <n v="0"/>
    <n v="0"/>
    <s v="recepción"/>
    <n v="4226"/>
    <n v="1"/>
    <n v="0"/>
    <n v="0"/>
    <n v="0"/>
    <n v="0"/>
    <m/>
    <m/>
    <m/>
    <m/>
    <m/>
    <m/>
    <m/>
    <x v="0"/>
    <m/>
    <m/>
    <m/>
    <m/>
    <m/>
    <m/>
    <m/>
    <m/>
    <m/>
    <x v="1"/>
    <x v="0"/>
    <x v="1"/>
    <x v="1"/>
    <x v="0"/>
    <x v="0"/>
    <x v="0"/>
    <x v="0"/>
    <m/>
    <x v="0"/>
    <s v="CAPACITACIÓN DE MAQUINAS CORTADORA A LASER"/>
    <s v="Operación y mantenimiento de maquinarias industriales"/>
    <s v="PANTOGRAFISTA"/>
    <n v="7321"/>
    <m/>
    <m/>
    <m/>
    <m/>
    <m/>
    <m/>
    <m/>
    <m/>
    <m/>
    <m/>
    <m/>
    <m/>
    <m/>
    <m/>
    <m/>
    <m/>
    <m/>
    <m/>
    <m/>
    <m/>
    <s v="No"/>
    <m/>
    <m/>
    <m/>
    <m/>
    <m/>
    <x v="0"/>
    <s v="Poco importante"/>
    <s v="Importante"/>
    <s v="Importante"/>
    <s v="Importante"/>
    <s v="Importante"/>
    <s v="Importante"/>
    <s v="Importante"/>
    <s v="Ninguna"/>
    <m/>
    <x v="0"/>
    <x v="2"/>
    <x v="0"/>
    <x v="2"/>
    <x v="2"/>
    <x v="2"/>
    <x v="1"/>
    <x v="0"/>
    <x v="0"/>
    <x v="1"/>
    <x v="0"/>
    <x v="0"/>
    <m/>
    <s v="Jefe / Encargado (no propietario)"/>
    <m/>
    <n v="7"/>
    <n v="43"/>
    <s v="Completo"/>
    <m/>
    <m/>
    <m/>
    <m/>
    <m/>
    <m/>
    <m/>
    <s v="11 a 30 personas ocupadas"/>
    <s v="11 a 30 personas ocupadas"/>
    <x v="1"/>
    <s v="Manufactura"/>
    <x v="0"/>
    <x v="0"/>
    <x v="0"/>
    <x v="0"/>
    <x v="0"/>
    <x v="0"/>
    <x v="0"/>
    <x v="0"/>
    <x v="0"/>
    <x v="0"/>
    <x v="1"/>
    <x v="0"/>
    <x v="1"/>
    <x v="0"/>
    <x v="0"/>
    <x v="1"/>
    <x v="1"/>
    <x v="0"/>
    <x v="0"/>
    <x v="1"/>
    <x v="0"/>
    <x v="1"/>
    <x v="0"/>
    <x v="0"/>
    <x v="1"/>
    <x v="0"/>
    <x v="0"/>
    <s v="USO Y REPARACIÓN DE MAQUINARIAS, HERRAMIENTAS Y EQUIPOS"/>
    <m/>
    <m/>
    <m/>
    <m/>
    <m/>
    <s v="USO Y REPARACIÓN DE MAQUINARIAS, HERRAMIENTAS Y EQUIPOS"/>
    <m/>
    <m/>
    <m/>
    <m/>
    <m/>
    <n v="3.8058252427184498"/>
    <x v="0"/>
    <x v="0"/>
    <x v="1"/>
    <x v="0"/>
    <x v="0"/>
    <s v="Total"/>
  </r>
  <r>
    <n v="228728"/>
    <x v="0"/>
    <x v="1"/>
    <s v="Villa Elisa"/>
    <n v="36000"/>
    <s v="SERVICIO DE SUMINISTRO DE AGUA POTABLE"/>
    <s v="Servicio"/>
    <s v="Suministro de agua"/>
    <s v="Micro (5 a 10 personas ocupadas)"/>
    <n v="18062024"/>
    <n v="18"/>
    <s v="Junio"/>
    <s v="Año Resultado Final"/>
    <n v="10"/>
    <n v="9"/>
    <n v="16072024"/>
    <n v="16"/>
    <s v="Julio"/>
    <s v="Año Resultado Final"/>
    <n v="1996"/>
    <n v="27"/>
    <x v="2"/>
    <s v="SERVICIO DE DISTRIBUCIÓN DE AGUA POTABLE"/>
    <s v="Captación, tratamiento y suministro de agua"/>
    <s v="Único"/>
    <x v="0"/>
    <m/>
    <m/>
    <n v="5"/>
    <n v="5"/>
    <n v="4"/>
    <n v="1"/>
    <n v="13.57837837837836"/>
    <n v="3.3945945945945901"/>
    <n v="0"/>
    <n v="0"/>
    <n v="0"/>
    <n v="0"/>
    <n v="13.57837837837836"/>
    <n v="0"/>
    <n v="0"/>
    <n v="0"/>
    <n v="3.3945945945945901"/>
    <n v="0"/>
    <n v="0"/>
    <n v="0"/>
    <n v="16.972972972972951"/>
    <n v="5"/>
    <n v="0"/>
    <n v="0"/>
    <n v="0"/>
    <n v="0"/>
    <n v="4"/>
    <n v="0"/>
    <n v="0"/>
    <n v="0"/>
    <n v="1"/>
    <n v="0"/>
    <n v="0"/>
    <n v="0"/>
    <n v="5"/>
    <x v="0"/>
    <m/>
    <m/>
    <x v="1"/>
    <m/>
    <m/>
    <x v="1"/>
    <s v="Decisión del directorio/propietarios de la empresa"/>
    <m/>
    <x v="0"/>
    <m/>
    <m/>
    <x v="0"/>
    <m/>
    <m/>
    <x v="0"/>
    <m/>
    <m/>
    <m/>
    <m/>
    <m/>
    <m/>
    <m/>
    <m/>
    <m/>
    <m/>
    <m/>
    <m/>
    <m/>
    <m/>
    <m/>
    <m/>
    <m/>
    <m/>
    <m/>
    <m/>
    <m/>
    <m/>
    <m/>
    <m/>
    <m/>
    <m/>
    <m/>
    <m/>
    <m/>
    <m/>
    <m/>
    <m/>
    <m/>
    <m/>
    <m/>
    <m/>
    <m/>
    <m/>
    <m/>
    <m/>
    <m/>
    <m/>
    <m/>
    <m/>
    <m/>
    <m/>
    <m/>
    <m/>
    <m/>
    <m/>
    <x v="0"/>
    <x v="0"/>
    <x v="0"/>
    <x v="0"/>
    <x v="0"/>
    <x v="1"/>
    <x v="0"/>
    <x v="1"/>
    <x v="0"/>
    <x v="1"/>
    <x v="1"/>
    <x v="1"/>
    <x v="0"/>
    <m/>
    <m/>
    <m/>
    <m/>
    <m/>
    <m/>
    <s v="Recomendaciones de trabajadores de la empresa u otros actores"/>
    <m/>
    <m/>
    <m/>
    <m/>
    <m/>
    <m/>
    <m/>
    <x v="0"/>
    <x v="0"/>
    <x v="0"/>
    <x v="2"/>
    <x v="2"/>
    <x v="2"/>
    <x v="1"/>
    <x v="0"/>
    <x v="1"/>
    <x v="1"/>
    <s v="Ninguna"/>
    <m/>
    <m/>
    <m/>
    <m/>
    <m/>
    <m/>
    <x v="1"/>
    <m/>
    <m/>
    <x v="1"/>
    <m/>
    <m/>
    <m/>
    <x v="1"/>
    <x v="1"/>
    <x v="1"/>
    <x v="1"/>
    <x v="1"/>
    <x v="1"/>
    <m/>
    <m/>
    <x v="2"/>
    <s v="Poco probable"/>
    <s v="Poco probable"/>
    <s v="Poco probable"/>
    <s v="Poco probable"/>
    <s v="Poco 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Poco importante"/>
    <s v="Poco importante"/>
    <s v="Importante"/>
    <s v="Importante"/>
    <s v="Ninguna"/>
    <m/>
    <x v="2"/>
    <x v="2"/>
    <x v="0"/>
    <x v="0"/>
    <x v="2"/>
    <x v="2"/>
    <x v="1"/>
    <x v="1"/>
    <x v="1"/>
    <x v="1"/>
    <x v="1"/>
    <x v="0"/>
    <m/>
    <s v="Jefe / Encargado (no propietario)"/>
    <m/>
    <n v="21"/>
    <n v="21"/>
    <s v="Completo"/>
    <m/>
    <m/>
    <m/>
    <m/>
    <m/>
    <m/>
    <m/>
    <s v="5 a 10 personas ocupadas"/>
    <s v="5 a 10 personas ocupadas"/>
    <x v="0"/>
    <s v="Suministro de agua"/>
    <x v="0"/>
    <x v="0"/>
    <x v="0"/>
    <x v="0"/>
    <x v="0"/>
    <x v="0"/>
    <x v="0"/>
    <x v="0"/>
    <x v="0"/>
    <x v="0"/>
    <x v="1"/>
    <x v="0"/>
    <x v="0"/>
    <x v="0"/>
    <x v="0"/>
    <x v="0"/>
    <x v="0"/>
    <x v="0"/>
    <x v="0"/>
    <x v="1"/>
    <x v="0"/>
    <x v="1"/>
    <x v="0"/>
    <x v="0"/>
    <x v="0"/>
    <x v="0"/>
    <x v="0"/>
    <m/>
    <m/>
    <m/>
    <m/>
    <m/>
    <m/>
    <m/>
    <m/>
    <m/>
    <m/>
    <m/>
    <m/>
    <n v="3.3945945945945901"/>
    <x v="0"/>
    <x v="0"/>
    <x v="1"/>
    <x v="1"/>
    <x v="2"/>
    <s v="Total"/>
  </r>
  <r>
    <n v="228945"/>
    <x v="0"/>
    <x v="1"/>
    <s v="Villa Elisa"/>
    <n v="36000"/>
    <s v="SERVICIOS DE DISTRIBUCION DE AGUA POTABLE POR CAÑERIAS"/>
    <s v="Servicio"/>
    <s v="Suministro de agua"/>
    <s v="Micro (5 a 10 personas ocupadas)"/>
    <n v="17062024"/>
    <n v="17"/>
    <s v="Junio"/>
    <s v="Año Resultado Final"/>
    <n v="15"/>
    <n v="42"/>
    <n v="19072024"/>
    <n v="19"/>
    <s v="Julio"/>
    <s v="Año Resultado Final"/>
    <n v="2009"/>
    <n v="14"/>
    <x v="0"/>
    <s v="SERVICIOS DE DISTRIBUCION DE AGUA POTABLE"/>
    <s v="Captación, tratamiento y suministro de agua"/>
    <s v="Único"/>
    <x v="0"/>
    <m/>
    <m/>
    <n v="5"/>
    <n v="5"/>
    <n v="4"/>
    <n v="1"/>
    <n v="13.57837837837836"/>
    <n v="3.3945945945945901"/>
    <n v="0"/>
    <n v="0"/>
    <n v="6.7891891891891802"/>
    <n v="0"/>
    <n v="6.7891891891891802"/>
    <n v="0"/>
    <n v="0"/>
    <n v="0"/>
    <n v="3.3945945945945901"/>
    <n v="0"/>
    <n v="0"/>
    <n v="0"/>
    <n v="16.972972972972951"/>
    <n v="5"/>
    <n v="0"/>
    <n v="0"/>
    <n v="2"/>
    <n v="0"/>
    <n v="2"/>
    <n v="0"/>
    <n v="0"/>
    <n v="0"/>
    <n v="1"/>
    <n v="0"/>
    <n v="0"/>
    <n v="0"/>
    <n v="5"/>
    <x v="1"/>
    <s v="Decisión del directorio/propietarios de la empresa"/>
    <m/>
    <x v="1"/>
    <m/>
    <m/>
    <x v="0"/>
    <m/>
    <m/>
    <x v="0"/>
    <m/>
    <m/>
    <x v="0"/>
    <m/>
    <m/>
    <x v="1"/>
    <m/>
    <n v="7126"/>
    <s v="AYUDANTE DE PLOMERIA"/>
    <s v="Sí"/>
    <s v="Sí"/>
    <s v="Sí"/>
    <n v="4419"/>
    <s v="AUXILIAR DE ADMINISTRATIVO"/>
    <s v="Sí"/>
    <s v="No"/>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s v="Reasignar / redefinir los puestos de trabajo existentes"/>
    <m/>
    <m/>
    <m/>
    <m/>
    <m/>
    <m/>
    <m/>
    <m/>
    <x v="0"/>
    <x v="0"/>
    <x v="0"/>
    <x v="0"/>
    <x v="0"/>
    <x v="1"/>
    <x v="1"/>
    <x v="0"/>
    <x v="0"/>
    <x v="0"/>
    <x v="1"/>
    <x v="1"/>
    <x v="0"/>
    <m/>
    <m/>
    <m/>
    <s v="Redes sociales de la empresa (Facebook, Twitter, Instagram, etc)"/>
    <m/>
    <m/>
    <s v="Recomendaciones de trabajadores de la empresa u otros actores"/>
    <m/>
    <m/>
    <m/>
    <m/>
    <m/>
    <m/>
    <m/>
    <x v="0"/>
    <x v="0"/>
    <x v="0"/>
    <x v="1"/>
    <x v="0"/>
    <x v="1"/>
    <x v="2"/>
    <x v="0"/>
    <x v="1"/>
    <x v="1"/>
    <s v="Ninguna"/>
    <m/>
    <m/>
    <m/>
    <m/>
    <m/>
    <m/>
    <x v="1"/>
    <s v="Transformación de competencia"/>
    <m/>
    <x v="1"/>
    <m/>
    <m/>
    <m/>
    <x v="0"/>
    <x v="0"/>
    <x v="1"/>
    <x v="1"/>
    <x v="1"/>
    <x v="1"/>
    <m/>
    <m/>
    <x v="1"/>
    <s v="Probable"/>
    <s v="Poco probable"/>
    <s v="Poco probable"/>
    <s v="Poco probable"/>
    <s v="Poco probable"/>
    <x v="0"/>
    <s v="Chofer de camion repartidor de agua mineral"/>
    <n v="8332"/>
    <n v="2"/>
    <n v="0"/>
    <n v="0"/>
    <n v="0"/>
    <n v="0"/>
    <m/>
    <m/>
    <m/>
    <m/>
    <m/>
    <m/>
    <m/>
    <m/>
    <m/>
    <m/>
    <m/>
    <m/>
    <m/>
    <m/>
    <m/>
    <m/>
    <m/>
    <m/>
    <m/>
    <m/>
    <m/>
    <m/>
    <m/>
    <m/>
    <m/>
    <m/>
    <m/>
    <m/>
    <x v="0"/>
    <m/>
    <m/>
    <m/>
    <m/>
    <m/>
    <m/>
    <m/>
    <m/>
    <m/>
    <x v="0"/>
    <x v="0"/>
    <x v="1"/>
    <x v="1"/>
    <x v="0"/>
    <x v="0"/>
    <x v="0"/>
    <x v="0"/>
    <m/>
    <x v="0"/>
    <s v="PARTE DE PLOMERIAS INSTALACIÓN DE TANQUES DE AGUA"/>
    <s v="Fontanería"/>
    <s v="PLOMERO"/>
    <n v="7126"/>
    <m/>
    <m/>
    <m/>
    <m/>
    <m/>
    <m/>
    <m/>
    <m/>
    <m/>
    <m/>
    <m/>
    <m/>
    <m/>
    <m/>
    <m/>
    <m/>
    <m/>
    <m/>
    <m/>
    <m/>
    <s v="No"/>
    <m/>
    <m/>
    <m/>
    <m/>
    <m/>
    <x v="0"/>
    <s v="Muy importante"/>
    <s v="Importante"/>
    <s v="Importante"/>
    <s v="Importante"/>
    <s v="Importante"/>
    <s v="Muy importante"/>
    <s v="Importante"/>
    <s v="Ninguna"/>
    <m/>
    <x v="2"/>
    <x v="2"/>
    <x v="0"/>
    <x v="1"/>
    <x v="0"/>
    <x v="0"/>
    <x v="1"/>
    <x v="1"/>
    <x v="0"/>
    <x v="1"/>
    <x v="0"/>
    <x v="0"/>
    <m/>
    <s v="Administrador/Contador"/>
    <m/>
    <n v="8"/>
    <n v="13"/>
    <s v="Completo"/>
    <m/>
    <m/>
    <m/>
    <m/>
    <m/>
    <m/>
    <m/>
    <s v="5 a 10 personas ocupadas"/>
    <s v="5 a 10 personas ocupadas"/>
    <x v="0"/>
    <s v="Suministro de agua"/>
    <x v="0"/>
    <x v="0"/>
    <x v="0"/>
    <x v="1"/>
    <x v="0"/>
    <x v="0"/>
    <x v="1"/>
    <x v="0"/>
    <x v="0"/>
    <x v="0"/>
    <x v="1"/>
    <x v="0"/>
    <x v="0"/>
    <x v="0"/>
    <x v="0"/>
    <x v="0"/>
    <x v="1"/>
    <x v="0"/>
    <x v="0"/>
    <x v="1"/>
    <x v="0"/>
    <x v="1"/>
    <x v="0"/>
    <x v="0"/>
    <x v="1"/>
    <x v="0"/>
    <x v="0"/>
    <s v="CONSTRUCCIÓN"/>
    <m/>
    <m/>
    <m/>
    <m/>
    <m/>
    <s v="CONSTRUCCIÓN"/>
    <m/>
    <m/>
    <m/>
    <m/>
    <m/>
    <n v="3.3945945945945901"/>
    <x v="1"/>
    <x v="2"/>
    <x v="0"/>
    <x v="0"/>
    <x v="0"/>
    <s v="Total"/>
  </r>
  <r>
    <n v="229105"/>
    <x v="0"/>
    <x v="1"/>
    <s v="Villa Elisa"/>
    <n v="46303"/>
    <s v="VENTA AL POR MAYOR DE ALIMENTOS PARA ANIMALES"/>
    <s v="Comercio"/>
    <s v="Comercio"/>
    <s v="Micro (5 a 10 personas ocupadas)"/>
    <n v="17062024"/>
    <n v="17"/>
    <s v="Junio"/>
    <s v="Año Resultado Final"/>
    <n v="15"/>
    <n v="56"/>
    <n v="19072024"/>
    <n v="19"/>
    <s v="Julio"/>
    <s v="Año Resultado Final"/>
    <n v="1999"/>
    <n v="24"/>
    <x v="2"/>
    <s v="VENTA AL POR MAYOR DE MAQUINAS ORDEÑADORAS"/>
    <s v="Comercio al por mayor de maquinaria, equipo y suministros agrícolas"/>
    <s v="Casa Matriz"/>
    <x v="1"/>
    <n v="2"/>
    <n v="1"/>
    <n v="12"/>
    <n v="8"/>
    <n v="4"/>
    <n v="4"/>
    <n v="50.604651162790802"/>
    <n v="50.604651162790802"/>
    <n v="0"/>
    <n v="0"/>
    <n v="0"/>
    <n v="0"/>
    <n v="12.6511627906977"/>
    <n v="0"/>
    <n v="0"/>
    <n v="0"/>
    <n v="63.255813953488499"/>
    <n v="25.302325581395401"/>
    <n v="0"/>
    <n v="0"/>
    <n v="101.2093023255816"/>
    <n v="8"/>
    <n v="0"/>
    <n v="0"/>
    <n v="0"/>
    <n v="0"/>
    <n v="1"/>
    <n v="0"/>
    <n v="0"/>
    <n v="0"/>
    <n v="5"/>
    <n v="2"/>
    <n v="0"/>
    <n v="0"/>
    <n v="8"/>
    <x v="1"/>
    <s v="Decisión del directorio/propietarios de la empresa"/>
    <m/>
    <x v="1"/>
    <m/>
    <m/>
    <x v="1"/>
    <s v="Decisión del directorio/propietarios de la empresa"/>
    <m/>
    <x v="0"/>
    <m/>
    <m/>
    <x v="0"/>
    <m/>
    <m/>
    <x v="1"/>
    <m/>
    <n v="3343"/>
    <s v="ASISTENTE ADMINISTRATIVO"/>
    <s v="Sí"/>
    <s v="No"/>
    <s v="No"/>
    <m/>
    <m/>
    <m/>
    <m/>
    <m/>
    <m/>
    <m/>
    <m/>
    <m/>
    <m/>
    <m/>
    <m/>
    <m/>
    <m/>
    <m/>
    <m/>
    <m/>
    <m/>
    <m/>
    <m/>
    <m/>
    <m/>
    <m/>
    <m/>
    <m/>
    <m/>
    <m/>
    <m/>
    <m/>
    <m/>
    <m/>
    <m/>
    <m/>
    <m/>
    <m/>
    <m/>
    <m/>
    <m/>
    <m/>
    <m/>
    <m/>
    <m/>
    <m/>
    <m/>
    <x v="1"/>
    <x v="0"/>
    <x v="0"/>
    <x v="0"/>
    <x v="1"/>
    <x v="0"/>
    <x v="0"/>
    <x v="1"/>
    <x v="0"/>
    <x v="0"/>
    <x v="0"/>
    <x v="0"/>
    <x v="0"/>
    <m/>
    <s v="Anuncio en un medio de prensa impreso"/>
    <s v="Plataforma web privada gratuita (Bolsas de trabajo) (excluyendo redes sociales)"/>
    <s v="Redes sociales de la empresa (Facebook, Twitter, Instagram, etc)"/>
    <m/>
    <m/>
    <m/>
    <s v="Contratación de empresas de reclutamiento"/>
    <m/>
    <s v="Avisos en las inmediaciones de la empresa"/>
    <m/>
    <m/>
    <m/>
    <m/>
    <x v="0"/>
    <x v="0"/>
    <x v="0"/>
    <x v="1"/>
    <x v="0"/>
    <x v="0"/>
    <x v="0"/>
    <x v="0"/>
    <x v="0"/>
    <x v="1"/>
    <s v="Ninguna"/>
    <m/>
    <m/>
    <m/>
    <m/>
    <m/>
    <m/>
    <x v="0"/>
    <m/>
    <m/>
    <x v="0"/>
    <m/>
    <m/>
    <m/>
    <x v="0"/>
    <x v="0"/>
    <x v="0"/>
    <x v="0"/>
    <x v="0"/>
    <x v="1"/>
    <m/>
    <m/>
    <x v="2"/>
    <s v="Probable"/>
    <s v="Poco probable"/>
    <s v="Poco probable"/>
    <s v="Probable"/>
    <s v="Muy probable"/>
    <x v="0"/>
    <s v="ASESOR COMERCIAL"/>
    <n v="2431"/>
    <n v="1"/>
    <n v="2"/>
    <n v="3"/>
    <n v="4"/>
    <n v="4"/>
    <s v="ingeniería en mecatronica"/>
    <n v="2144"/>
    <n v="1"/>
    <n v="1"/>
    <n v="12"/>
    <n v="2"/>
    <n v="2"/>
    <m/>
    <m/>
    <m/>
    <m/>
    <m/>
    <m/>
    <m/>
    <m/>
    <m/>
    <m/>
    <m/>
    <m/>
    <m/>
    <m/>
    <m/>
    <m/>
    <m/>
    <m/>
    <m/>
    <m/>
    <m/>
    <x v="0"/>
    <m/>
    <m/>
    <m/>
    <m/>
    <m/>
    <m/>
    <m/>
    <m/>
    <m/>
    <x v="0"/>
    <x v="0"/>
    <x v="0"/>
    <x v="0"/>
    <x v="1"/>
    <x v="1"/>
    <x v="0"/>
    <x v="0"/>
    <m/>
    <x v="0"/>
    <s v="MANEJO EN EXCEL AVANZADO"/>
    <s v="Microsoft Excel básico y avanzado"/>
    <s v="ASISTENTE ADMINISTRATIVO COMERCIAL"/>
    <n v="3343"/>
    <s v="CAPACITACIÓN DE PRODUCTOS EN VENTAS ASESORAMIENTO"/>
    <s v="Técnicas de ventas"/>
    <s v="VENDEDOR DE SALÓN"/>
    <n v="5223"/>
    <m/>
    <m/>
    <m/>
    <m/>
    <m/>
    <m/>
    <m/>
    <m/>
    <m/>
    <m/>
    <m/>
    <m/>
    <m/>
    <m/>
    <m/>
    <m/>
    <s v="Si"/>
    <s v="No"/>
    <m/>
    <m/>
    <m/>
    <m/>
    <x v="1"/>
    <s v="Muy importante"/>
    <s v="Importante"/>
    <s v="Importante"/>
    <s v="Importante"/>
    <s v="Importante"/>
    <s v="Muy importante"/>
    <s v="Muy importante"/>
    <s v="Ninguna"/>
    <m/>
    <x v="2"/>
    <x v="2"/>
    <x v="0"/>
    <x v="1"/>
    <x v="2"/>
    <x v="2"/>
    <x v="0"/>
    <x v="0"/>
    <x v="0"/>
    <x v="0"/>
    <x v="0"/>
    <x v="0"/>
    <m/>
    <s v="Jefe / Encargado (no propietario)"/>
    <m/>
    <n v="8"/>
    <n v="6"/>
    <s v="Completo"/>
    <m/>
    <m/>
    <m/>
    <m/>
    <m/>
    <m/>
    <m/>
    <s v="11 a 30 personas ocupadas"/>
    <s v="5 a 10 personas ocupadas"/>
    <x v="2"/>
    <s v="Comercio"/>
    <x v="0"/>
    <x v="0"/>
    <x v="1"/>
    <x v="0"/>
    <x v="0"/>
    <x v="0"/>
    <x v="0"/>
    <x v="0"/>
    <x v="0"/>
    <x v="0"/>
    <x v="0"/>
    <x v="0"/>
    <x v="0"/>
    <x v="0"/>
    <x v="0"/>
    <x v="0"/>
    <x v="0"/>
    <x v="0"/>
    <x v="0"/>
    <x v="1"/>
    <x v="1"/>
    <x v="1"/>
    <x v="1"/>
    <x v="0"/>
    <x v="0"/>
    <x v="0"/>
    <x v="0"/>
    <s v="OFIMATICA"/>
    <s v="VENTA"/>
    <m/>
    <m/>
    <m/>
    <m/>
    <s v="TIC"/>
    <s v="ADMINISTRACIÓN Y GESTIÓN"/>
    <m/>
    <m/>
    <m/>
    <m/>
    <n v="12.6511627906977"/>
    <x v="1"/>
    <x v="1"/>
    <x v="0"/>
    <x v="0"/>
    <x v="0"/>
    <s v="Total"/>
  </r>
  <r>
    <n v="229153"/>
    <x v="0"/>
    <x v="1"/>
    <s v="Villa Elisa"/>
    <n v="85101"/>
    <s v="SERVICIO DE GUARDERIA"/>
    <s v="Servicio"/>
    <s v="Servicios a los hogares"/>
    <s v="Micro (5 a 10 personas ocupadas)"/>
    <n v="12072024"/>
    <n v="12"/>
    <s v="Julio"/>
    <s v="Año Resultado Final"/>
    <n v="14"/>
    <n v="39"/>
    <n v="24072024"/>
    <n v="24"/>
    <s v="Julio"/>
    <s v="Año Resultado Final"/>
    <n v="2005"/>
    <n v="18"/>
    <x v="0"/>
    <s v="SERVICIO DE CUIDADO DE NIÑOS"/>
    <s v="Guarderías y jardines maternales"/>
    <s v="Único"/>
    <x v="0"/>
    <m/>
    <m/>
    <n v="12"/>
    <n v="12"/>
    <n v="2"/>
    <n v="10"/>
    <n v="9.6612903225806406"/>
    <n v="48.306451612903203"/>
    <n v="0"/>
    <n v="0"/>
    <n v="0"/>
    <n v="0"/>
    <n v="14.491935483870961"/>
    <n v="4.8306451612903203"/>
    <n v="0"/>
    <n v="0"/>
    <n v="38.645161290322562"/>
    <n v="0"/>
    <n v="0"/>
    <n v="0"/>
    <n v="57.967741935483843"/>
    <n v="12"/>
    <n v="0"/>
    <n v="0"/>
    <n v="0"/>
    <n v="0"/>
    <n v="3"/>
    <n v="1"/>
    <n v="0"/>
    <n v="0"/>
    <n v="8"/>
    <n v="0"/>
    <n v="0"/>
    <n v="0"/>
    <n v="12"/>
    <x v="0"/>
    <m/>
    <m/>
    <x v="1"/>
    <m/>
    <m/>
    <x v="1"/>
    <s v="Decisión del directorio/propietarios de la empresa"/>
    <m/>
    <x v="0"/>
    <m/>
    <m/>
    <x v="0"/>
    <m/>
    <m/>
    <x v="0"/>
    <m/>
    <m/>
    <m/>
    <m/>
    <m/>
    <m/>
    <m/>
    <m/>
    <m/>
    <m/>
    <m/>
    <m/>
    <m/>
    <m/>
    <m/>
    <m/>
    <m/>
    <m/>
    <m/>
    <m/>
    <m/>
    <m/>
    <m/>
    <m/>
    <m/>
    <m/>
    <m/>
    <m/>
    <m/>
    <m/>
    <m/>
    <m/>
    <m/>
    <m/>
    <m/>
    <m/>
    <m/>
    <m/>
    <m/>
    <m/>
    <m/>
    <m/>
    <m/>
    <m/>
    <m/>
    <m/>
    <m/>
    <m/>
    <m/>
    <m/>
    <x v="1"/>
    <x v="1"/>
    <x v="0"/>
    <x v="0"/>
    <x v="0"/>
    <x v="0"/>
    <x v="0"/>
    <x v="0"/>
    <x v="0"/>
    <x v="0"/>
    <x v="0"/>
    <x v="0"/>
    <x v="0"/>
    <m/>
    <m/>
    <m/>
    <s v="Redes sociales de la empresa (Facebook, Twitter, Instagram, etc)"/>
    <m/>
    <m/>
    <s v="Recomendaciones de trabajadores de la empresa u otros actores"/>
    <m/>
    <m/>
    <m/>
    <s v="Contactos personales del empleador"/>
    <m/>
    <m/>
    <m/>
    <x v="0"/>
    <x v="0"/>
    <x v="0"/>
    <x v="0"/>
    <x v="0"/>
    <x v="0"/>
    <x v="0"/>
    <x v="0"/>
    <x v="1"/>
    <x v="1"/>
    <s v="Ninguna"/>
    <m/>
    <m/>
    <m/>
    <m/>
    <s v="Ambos"/>
    <m/>
    <x v="3"/>
    <m/>
    <m/>
    <x v="1"/>
    <m/>
    <m/>
    <m/>
    <x v="0"/>
    <x v="0"/>
    <x v="0"/>
    <x v="0"/>
    <x v="1"/>
    <x v="1"/>
    <m/>
    <m/>
    <x v="2"/>
    <s v="Poco probable"/>
    <s v="Poco probable"/>
    <s v="Poco probable"/>
    <s v="Probable"/>
    <s v="Probable"/>
    <x v="0"/>
    <s v="Docente INFORMÁTICA"/>
    <n v="2356"/>
    <n v="2"/>
    <n v="0"/>
    <n v="0"/>
    <n v="0"/>
    <n v="0"/>
    <s v="Enfermería"/>
    <n v="2221"/>
    <n v="2"/>
    <n v="0"/>
    <n v="0"/>
    <n v="0"/>
    <n v="0"/>
    <s v="ASISTENTE de  aula"/>
    <n v="5312"/>
    <n v="1"/>
    <n v="1"/>
    <n v="1"/>
    <n v="1"/>
    <n v="1"/>
    <m/>
    <m/>
    <m/>
    <m/>
    <m/>
    <m/>
    <m/>
    <m/>
    <m/>
    <m/>
    <m/>
    <m/>
    <m/>
    <m/>
    <x v="0"/>
    <m/>
    <m/>
    <m/>
    <m/>
    <m/>
    <m/>
    <m/>
    <m/>
    <m/>
    <x v="1"/>
    <x v="0"/>
    <x v="1"/>
    <x v="1"/>
    <x v="1"/>
    <x v="1"/>
    <x v="1"/>
    <x v="0"/>
    <s v="CAPACITACIÓN PARA RELACIONES CON PADRES"/>
    <x v="1"/>
    <m/>
    <m/>
    <m/>
    <m/>
    <m/>
    <m/>
    <m/>
    <m/>
    <m/>
    <m/>
    <m/>
    <m/>
    <m/>
    <m/>
    <m/>
    <m/>
    <m/>
    <m/>
    <m/>
    <m/>
    <m/>
    <m/>
    <m/>
    <m/>
    <m/>
    <m/>
    <m/>
    <m/>
    <m/>
    <m/>
    <x v="0"/>
    <s v="Muy importante"/>
    <s v="Muy importante"/>
    <s v="Importante"/>
    <s v="Muy importante"/>
    <s v="Importante"/>
    <s v="Muy importante"/>
    <s v="Muy importante"/>
    <s v="Ninguna"/>
    <m/>
    <x v="2"/>
    <x v="2"/>
    <x v="0"/>
    <x v="0"/>
    <x v="0"/>
    <x v="0"/>
    <x v="1"/>
    <x v="1"/>
    <x v="0"/>
    <x v="0"/>
    <x v="0"/>
    <x v="0"/>
    <m/>
    <s v="Dueño o propietario"/>
    <m/>
    <n v="7"/>
    <n v="37"/>
    <s v="Completo"/>
    <m/>
    <m/>
    <m/>
    <m/>
    <m/>
    <m/>
    <m/>
    <s v="11 a 30 personas ocupadas"/>
    <s v="11 a 30 personas ocupadas"/>
    <x v="0"/>
    <s v="Servicios a los hogares"/>
    <x v="0"/>
    <x v="0"/>
    <x v="0"/>
    <x v="0"/>
    <x v="0"/>
    <x v="0"/>
    <x v="0"/>
    <x v="0"/>
    <x v="0"/>
    <x v="0"/>
    <x v="0"/>
    <x v="0"/>
    <x v="0"/>
    <x v="1"/>
    <x v="0"/>
    <x v="0"/>
    <x v="0"/>
    <x v="0"/>
    <x v="0"/>
    <x v="1"/>
    <x v="0"/>
    <x v="1"/>
    <x v="0"/>
    <x v="0"/>
    <x v="0"/>
    <x v="0"/>
    <x v="0"/>
    <m/>
    <m/>
    <m/>
    <m/>
    <m/>
    <m/>
    <m/>
    <m/>
    <m/>
    <m/>
    <m/>
    <m/>
    <n v="4.8306451612903203"/>
    <x v="0"/>
    <x v="0"/>
    <x v="0"/>
    <x v="0"/>
    <x v="1"/>
    <s v="Total"/>
  </r>
  <r>
    <n v="229368"/>
    <x v="0"/>
    <x v="1"/>
    <s v="Villa Elisa"/>
    <n v="68100"/>
    <s v="SERVICIO DE ALQUILER DE SALON PARA EVENTOS"/>
    <s v="Servicio"/>
    <s v="Servicios inmobiliarios"/>
    <s v="Micro (5 a 10 personas ocupadas)"/>
    <n v="17062024"/>
    <n v="17"/>
    <s v="Junio"/>
    <s v="Año Resultado Final"/>
    <n v="9"/>
    <n v="50"/>
    <n v="17062024"/>
    <n v="17"/>
    <s v="Junio"/>
    <s v="Año Resultado Final"/>
    <n v="2012"/>
    <n v="11"/>
    <x v="0"/>
    <s v="ALQUILER DE SALONES DE EVENTOS"/>
    <s v="Actividades inmobiliarias realizadas con bienes propios o arrendados"/>
    <s v="Único"/>
    <x v="0"/>
    <m/>
    <m/>
    <n v="5"/>
    <n v="5"/>
    <n v="1"/>
    <n v="4"/>
    <n v="3.3945945945945901"/>
    <n v="13.57837837837836"/>
    <n v="0"/>
    <n v="0"/>
    <n v="0"/>
    <n v="0"/>
    <n v="10.18378378378377"/>
    <n v="0"/>
    <n v="0"/>
    <n v="0"/>
    <n v="6.7891891891891802"/>
    <n v="0"/>
    <n v="0"/>
    <n v="0"/>
    <n v="16.972972972972951"/>
    <n v="5"/>
    <n v="0"/>
    <n v="0"/>
    <n v="0"/>
    <n v="0"/>
    <n v="3"/>
    <n v="0"/>
    <n v="0"/>
    <n v="0"/>
    <n v="2"/>
    <n v="0"/>
    <n v="0"/>
    <n v="0"/>
    <n v="5"/>
    <x v="0"/>
    <m/>
    <m/>
    <x v="1"/>
    <m/>
    <m/>
    <x v="0"/>
    <m/>
    <m/>
    <x v="0"/>
    <m/>
    <m/>
    <x v="0"/>
    <m/>
    <m/>
    <x v="0"/>
    <m/>
    <m/>
    <m/>
    <m/>
    <m/>
    <m/>
    <m/>
    <m/>
    <m/>
    <m/>
    <m/>
    <m/>
    <m/>
    <m/>
    <m/>
    <m/>
    <m/>
    <m/>
    <m/>
    <m/>
    <m/>
    <m/>
    <m/>
    <m/>
    <m/>
    <m/>
    <m/>
    <m/>
    <m/>
    <m/>
    <m/>
    <m/>
    <m/>
    <m/>
    <m/>
    <m/>
    <m/>
    <m/>
    <m/>
    <m/>
    <m/>
    <m/>
    <m/>
    <m/>
    <m/>
    <m/>
    <m/>
    <m/>
    <m/>
    <m/>
    <x v="1"/>
    <x v="0"/>
    <x v="0"/>
    <x v="0"/>
    <x v="1"/>
    <x v="0"/>
    <x v="0"/>
    <x v="0"/>
    <x v="0"/>
    <x v="0"/>
    <x v="1"/>
    <x v="1"/>
    <x v="0"/>
    <m/>
    <m/>
    <m/>
    <m/>
    <m/>
    <m/>
    <s v="Recomendaciones de trabajadores de la empresa u otros actores"/>
    <m/>
    <m/>
    <m/>
    <s v="Contactos personales del empleador"/>
    <m/>
    <m/>
    <m/>
    <x v="2"/>
    <x v="0"/>
    <x v="2"/>
    <x v="2"/>
    <x v="0"/>
    <x v="2"/>
    <x v="1"/>
    <x v="0"/>
    <x v="1"/>
    <x v="1"/>
    <s v="Ninguna"/>
    <m/>
    <m/>
    <m/>
    <m/>
    <m/>
    <m/>
    <x v="1"/>
    <m/>
    <m/>
    <x v="1"/>
    <m/>
    <m/>
    <m/>
    <x v="1"/>
    <x v="1"/>
    <x v="1"/>
    <x v="1"/>
    <x v="1"/>
    <x v="1"/>
    <m/>
    <m/>
    <x v="1"/>
    <s v="Poco probable"/>
    <s v="Probable"/>
    <s v="Probable"/>
    <s v="Poco probable"/>
    <s v="Poco probable"/>
    <x v="1"/>
    <m/>
    <m/>
    <m/>
    <m/>
    <m/>
    <m/>
    <m/>
    <m/>
    <m/>
    <m/>
    <m/>
    <m/>
    <m/>
    <m/>
    <m/>
    <m/>
    <m/>
    <m/>
    <m/>
    <m/>
    <m/>
    <m/>
    <m/>
    <m/>
    <m/>
    <m/>
    <m/>
    <m/>
    <m/>
    <m/>
    <m/>
    <m/>
    <m/>
    <m/>
    <m/>
    <x v="1"/>
    <m/>
    <m/>
    <m/>
    <m/>
    <m/>
    <m/>
    <s v="Muchos trabajadores son temporales y puede que no permanezcan en nuestra empresa"/>
    <m/>
    <m/>
    <x v="1"/>
    <x v="1"/>
    <x v="1"/>
    <x v="1"/>
    <x v="0"/>
    <x v="0"/>
    <x v="0"/>
    <x v="0"/>
    <m/>
    <x v="2"/>
    <m/>
    <m/>
    <m/>
    <m/>
    <m/>
    <m/>
    <m/>
    <m/>
    <m/>
    <m/>
    <m/>
    <m/>
    <m/>
    <m/>
    <m/>
    <m/>
    <m/>
    <m/>
    <m/>
    <m/>
    <m/>
    <m/>
    <m/>
    <m/>
    <m/>
    <m/>
    <m/>
    <m/>
    <m/>
    <m/>
    <x v="2"/>
    <s v="Muy importante"/>
    <s v="Poco importante"/>
    <s v="Poco importante"/>
    <s v="Importante"/>
    <s v="Poco importante"/>
    <s v="Importante"/>
    <s v="Importante"/>
    <s v="Ninguna"/>
    <m/>
    <x v="0"/>
    <x v="1"/>
    <x v="0"/>
    <x v="2"/>
    <x v="2"/>
    <x v="0"/>
    <x v="1"/>
    <x v="1"/>
    <x v="1"/>
    <x v="1"/>
    <x v="1"/>
    <x v="0"/>
    <m/>
    <s v="Dueño o propietario"/>
    <m/>
    <n v="10"/>
    <n v="30"/>
    <s v="Completo"/>
    <m/>
    <m/>
    <m/>
    <m/>
    <m/>
    <m/>
    <s v="SIN COMENTARIOS"/>
    <s v="5 a 10 personas ocupadas"/>
    <s v="5 a 10 personas ocupadas"/>
    <x v="0"/>
    <s v="Servicios inmobiliarios"/>
    <x v="0"/>
    <x v="0"/>
    <x v="0"/>
    <x v="0"/>
    <x v="0"/>
    <x v="0"/>
    <x v="0"/>
    <x v="0"/>
    <x v="0"/>
    <x v="0"/>
    <x v="1"/>
    <x v="0"/>
    <x v="0"/>
    <x v="0"/>
    <x v="0"/>
    <x v="0"/>
    <x v="0"/>
    <x v="0"/>
    <x v="0"/>
    <x v="1"/>
    <x v="0"/>
    <x v="1"/>
    <x v="0"/>
    <x v="0"/>
    <x v="0"/>
    <x v="0"/>
    <x v="0"/>
    <m/>
    <m/>
    <m/>
    <m/>
    <m/>
    <m/>
    <m/>
    <m/>
    <m/>
    <m/>
    <m/>
    <m/>
    <n v="3.3945945945945901"/>
    <x v="0"/>
    <x v="0"/>
    <x v="1"/>
    <x v="1"/>
    <x v="2"/>
    <s v="Total"/>
  </r>
  <r>
    <n v="229457"/>
    <x v="0"/>
    <x v="1"/>
    <s v="Villa Elisa"/>
    <n v="10940"/>
    <s v="ELABORACION DE EMPANADAS CRUDAS"/>
    <s v="Industria"/>
    <s v="Manufactura"/>
    <s v="Pequeñas (11 a 30 personas ocupadas)"/>
    <n v="17062024"/>
    <n v="17"/>
    <s v="Junio"/>
    <s v="Año Resultado Final"/>
    <n v="9"/>
    <n v="3"/>
    <n v="17062024"/>
    <n v="17"/>
    <s v="Junio"/>
    <s v="Año Resultado Final"/>
    <n v="2008"/>
    <n v="15"/>
    <x v="0"/>
    <s v="ELABORACION DE EMPANADAS"/>
    <s v="Elaboración de pastas alimenticias y productos farináceos similares"/>
    <s v="Único"/>
    <x v="0"/>
    <m/>
    <m/>
    <n v="60"/>
    <n v="60"/>
    <n v="38"/>
    <n v="22"/>
    <n v="102.74074074074061"/>
    <n v="59.481481481481403"/>
    <n v="0"/>
    <n v="0"/>
    <n v="54.074074074074005"/>
    <n v="0"/>
    <n v="108.14814814814801"/>
    <n v="0"/>
    <n v="0"/>
    <n v="0"/>
    <n v="0"/>
    <n v="0"/>
    <n v="0"/>
    <n v="0"/>
    <n v="162.222222222222"/>
    <n v="60"/>
    <n v="0"/>
    <n v="0"/>
    <n v="20"/>
    <n v="0"/>
    <n v="40"/>
    <n v="0"/>
    <n v="0"/>
    <n v="0"/>
    <n v="0"/>
    <n v="0"/>
    <n v="0"/>
    <n v="0"/>
    <n v="60"/>
    <x v="0"/>
    <m/>
    <m/>
    <x v="1"/>
    <m/>
    <m/>
    <x v="0"/>
    <m/>
    <m/>
    <x v="0"/>
    <m/>
    <m/>
    <x v="0"/>
    <m/>
    <m/>
    <x v="1"/>
    <m/>
    <n v="8332"/>
    <s v="CHOFER VENDEDOR"/>
    <s v="Sí"/>
    <s v="No"/>
    <s v="Sí"/>
    <n v="7512"/>
    <s v="PANADERO"/>
    <s v="Sí"/>
    <s v="No"/>
    <s v="No"/>
    <m/>
    <m/>
    <m/>
    <m/>
    <m/>
    <m/>
    <m/>
    <m/>
    <m/>
    <m/>
    <m/>
    <m/>
    <m/>
    <m/>
    <m/>
    <m/>
    <m/>
    <m/>
    <m/>
    <m/>
    <m/>
    <m/>
    <m/>
    <m/>
    <m/>
    <m/>
    <m/>
    <m/>
    <m/>
    <m/>
    <m/>
    <m/>
    <m/>
    <m/>
    <m/>
    <m/>
    <m/>
    <m/>
    <m/>
    <x v="0"/>
    <x v="1"/>
    <x v="0"/>
    <x v="0"/>
    <x v="0"/>
    <x v="0"/>
    <x v="1"/>
    <x v="1"/>
    <x v="1"/>
    <x v="0"/>
    <x v="0"/>
    <x v="1"/>
    <x v="0"/>
    <m/>
    <m/>
    <m/>
    <s v="Redes sociales de la empresa (Facebook, Twitter, Instagram, etc)"/>
    <m/>
    <m/>
    <s v="Recomendaciones de trabajadores de la empresa u otros actores"/>
    <m/>
    <m/>
    <m/>
    <m/>
    <m/>
    <m/>
    <m/>
    <x v="0"/>
    <x v="0"/>
    <x v="0"/>
    <x v="1"/>
    <x v="0"/>
    <x v="0"/>
    <x v="0"/>
    <x v="1"/>
    <x v="1"/>
    <x v="1"/>
    <s v="Ninguna"/>
    <m/>
    <m/>
    <m/>
    <m/>
    <m/>
    <m/>
    <x v="3"/>
    <m/>
    <s v="Transformación de competencia"/>
    <x v="1"/>
    <m/>
    <m/>
    <m/>
    <x v="0"/>
    <x v="0"/>
    <x v="0"/>
    <x v="1"/>
    <x v="1"/>
    <x v="1"/>
    <m/>
    <m/>
    <x v="2"/>
    <s v="Probable"/>
    <s v="Poco probable"/>
    <s v="Poco probable"/>
    <s v="Probable"/>
    <s v="Probable"/>
    <x v="2"/>
    <m/>
    <m/>
    <m/>
    <m/>
    <m/>
    <m/>
    <m/>
    <m/>
    <m/>
    <m/>
    <m/>
    <m/>
    <m/>
    <m/>
    <m/>
    <m/>
    <m/>
    <m/>
    <m/>
    <m/>
    <m/>
    <m/>
    <m/>
    <m/>
    <m/>
    <m/>
    <m/>
    <m/>
    <m/>
    <m/>
    <m/>
    <m/>
    <m/>
    <m/>
    <m/>
    <x v="0"/>
    <m/>
    <m/>
    <m/>
    <m/>
    <m/>
    <m/>
    <m/>
    <m/>
    <m/>
    <x v="0"/>
    <x v="0"/>
    <x v="0"/>
    <x v="0"/>
    <x v="1"/>
    <x v="1"/>
    <x v="0"/>
    <x v="0"/>
    <m/>
    <x v="1"/>
    <m/>
    <m/>
    <m/>
    <m/>
    <m/>
    <m/>
    <m/>
    <m/>
    <m/>
    <m/>
    <m/>
    <m/>
    <m/>
    <m/>
    <m/>
    <m/>
    <m/>
    <m/>
    <m/>
    <m/>
    <m/>
    <m/>
    <m/>
    <m/>
    <m/>
    <m/>
    <m/>
    <m/>
    <m/>
    <m/>
    <x v="0"/>
    <s v="Importante"/>
    <s v="Importante"/>
    <s v="Importante"/>
    <s v="Importante"/>
    <s v="Importante"/>
    <s v="Importante"/>
    <s v="Muy importante"/>
    <s v="Ninguna"/>
    <m/>
    <x v="0"/>
    <x v="2"/>
    <x v="1"/>
    <x v="0"/>
    <x v="0"/>
    <x v="0"/>
    <x v="1"/>
    <x v="1"/>
    <x v="0"/>
    <x v="0"/>
    <x v="0"/>
    <x v="0"/>
    <m/>
    <s v="Administrador/Contador"/>
    <m/>
    <n v="10"/>
    <n v="29"/>
    <s v="Completo"/>
    <m/>
    <m/>
    <m/>
    <m/>
    <m/>
    <m/>
    <s v="SIN COMENTARIOS"/>
    <s v="51 y más personas ocupadas"/>
    <s v="51 y más personas ocupadas"/>
    <x v="1"/>
    <s v="Manufactura"/>
    <x v="0"/>
    <x v="0"/>
    <x v="0"/>
    <x v="0"/>
    <x v="0"/>
    <x v="0"/>
    <x v="1"/>
    <x v="1"/>
    <x v="0"/>
    <x v="0"/>
    <x v="1"/>
    <x v="0"/>
    <x v="0"/>
    <x v="0"/>
    <x v="0"/>
    <x v="0"/>
    <x v="0"/>
    <x v="0"/>
    <x v="0"/>
    <x v="1"/>
    <x v="0"/>
    <x v="1"/>
    <x v="0"/>
    <x v="0"/>
    <x v="0"/>
    <x v="0"/>
    <x v="0"/>
    <m/>
    <m/>
    <m/>
    <m/>
    <m/>
    <m/>
    <m/>
    <m/>
    <m/>
    <m/>
    <m/>
    <m/>
    <n v="2.7037037037037002"/>
    <x v="1"/>
    <x v="1"/>
    <x v="0"/>
    <x v="0"/>
    <x v="1"/>
    <s v="Total"/>
  </r>
  <r>
    <n v="229579"/>
    <x v="0"/>
    <x v="1"/>
    <s v="Villa Elisa"/>
    <n v="64190"/>
    <s v="SERVICIOS DE AHORRO Y CREDITO EN COOPERATIVA"/>
    <s v="Servicio"/>
    <s v="Intermediación financiera"/>
    <s v="Medianas (31 a 50 personas ocupadas)"/>
    <n v="17062024"/>
    <n v="17"/>
    <s v="Junio"/>
    <s v="Año Resultado Final"/>
    <n v="9"/>
    <n v="12"/>
    <n v="5072024"/>
    <n v="5"/>
    <s v="Julio"/>
    <s v="Año Resultado Final"/>
    <n v="1991"/>
    <n v="32"/>
    <x v="1"/>
    <s v="SERVICIOS DE AHORROS Y CREDITOS EN COOPERATIVA"/>
    <s v="Otros tipos de intermediación monetaria"/>
    <s v="Casa Matriz"/>
    <x v="1"/>
    <n v="3"/>
    <n v="3"/>
    <n v="24"/>
    <n v="24"/>
    <n v="14"/>
    <n v="10"/>
    <n v="67.629032258064484"/>
    <n v="48.306451612903203"/>
    <n v="0"/>
    <n v="0"/>
    <n v="0"/>
    <n v="0"/>
    <n v="19.322580645161281"/>
    <n v="0"/>
    <n v="4.8306451612903203"/>
    <n v="0"/>
    <n v="19.322580645161281"/>
    <n v="62.798387096774164"/>
    <n v="9.6612903225806406"/>
    <n v="0"/>
    <n v="115.93548387096769"/>
    <n v="24"/>
    <n v="0"/>
    <n v="0"/>
    <n v="0"/>
    <n v="0"/>
    <n v="4"/>
    <n v="0"/>
    <n v="1"/>
    <n v="0"/>
    <n v="4"/>
    <n v="13"/>
    <n v="2"/>
    <n v="0"/>
    <n v="24"/>
    <x v="1"/>
    <s v="Decisión del directorio/propietarios de la empresa"/>
    <m/>
    <x v="0"/>
    <s v="Decisión del directorio/propietarios de la empresa"/>
    <m/>
    <x v="1"/>
    <s v="Decisión del directorio/propietarios de la empresa"/>
    <m/>
    <x v="0"/>
    <m/>
    <m/>
    <x v="0"/>
    <m/>
    <m/>
    <x v="1"/>
    <m/>
    <n v="7126"/>
    <s v="PLOMERO"/>
    <s v="Sí"/>
    <s v="No"/>
    <s v="Sí"/>
    <n v="3312"/>
    <s v="OFICIAL DE CREDITO"/>
    <s v="Sí"/>
    <s v="No"/>
    <s v="No"/>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2"/>
    <x v="0"/>
    <x v="1"/>
    <x v="0"/>
    <s v="Ninguna"/>
    <m/>
    <m/>
    <m/>
    <m/>
    <m/>
    <m/>
    <x v="1"/>
    <s v="Nuevas contrataciones"/>
    <m/>
    <x v="1"/>
    <s v="Transformación de competencia"/>
    <m/>
    <m/>
    <x v="0"/>
    <x v="0"/>
    <x v="0"/>
    <x v="1"/>
    <x v="1"/>
    <x v="1"/>
    <m/>
    <m/>
    <x v="2"/>
    <s v="Probable"/>
    <s v="Poco probable"/>
    <s v="Poco probable"/>
    <s v="Probable"/>
    <s v="Probable"/>
    <x v="0"/>
    <s v="oficial de atención"/>
    <n v="4226"/>
    <n v="2"/>
    <n v="1"/>
    <n v="1"/>
    <n v="1"/>
    <n v="1"/>
    <s v="cajeros"/>
    <n v="4211"/>
    <n v="1"/>
    <n v="1"/>
    <n v="1"/>
    <n v="1"/>
    <n v="1"/>
    <m/>
    <m/>
    <m/>
    <m/>
    <m/>
    <m/>
    <m/>
    <m/>
    <m/>
    <m/>
    <m/>
    <m/>
    <m/>
    <m/>
    <m/>
    <m/>
    <m/>
    <m/>
    <m/>
    <m/>
    <m/>
    <x v="0"/>
    <m/>
    <m/>
    <m/>
    <m/>
    <m/>
    <m/>
    <m/>
    <m/>
    <m/>
    <x v="0"/>
    <x v="0"/>
    <x v="0"/>
    <x v="1"/>
    <x v="1"/>
    <x v="1"/>
    <x v="0"/>
    <x v="0"/>
    <m/>
    <x v="0"/>
    <s v="EXCEL AVANZADO"/>
    <s v="Microsoft Excel básico y avanzado"/>
    <s v="AREA DE CUMPLIMIENTO (AUXILIAR CONTABLE)"/>
    <n v="4311"/>
    <m/>
    <m/>
    <m/>
    <m/>
    <m/>
    <m/>
    <m/>
    <m/>
    <m/>
    <m/>
    <m/>
    <m/>
    <m/>
    <m/>
    <m/>
    <m/>
    <m/>
    <m/>
    <m/>
    <m/>
    <s v="No"/>
    <m/>
    <m/>
    <m/>
    <m/>
    <m/>
    <x v="0"/>
    <s v="Importante"/>
    <s v="Muy importante"/>
    <s v="Importante"/>
    <s v="Muy importante"/>
    <s v="Importante"/>
    <s v="Importante"/>
    <s v="Importante"/>
    <s v="Ninguna"/>
    <m/>
    <x v="2"/>
    <x v="2"/>
    <x v="0"/>
    <x v="0"/>
    <x v="2"/>
    <x v="0"/>
    <x v="1"/>
    <x v="0"/>
    <x v="0"/>
    <x v="1"/>
    <x v="0"/>
    <x v="0"/>
    <m/>
    <s v="Jefe / Encargado (no propietario)"/>
    <m/>
    <n v="7"/>
    <n v="39"/>
    <s v="Completo"/>
    <m/>
    <m/>
    <m/>
    <m/>
    <m/>
    <m/>
    <m/>
    <s v="11 a 30 personas ocupadas"/>
    <s v="11 a 30 personas ocupadas"/>
    <x v="0"/>
    <s v="Intermediación financiera"/>
    <x v="0"/>
    <x v="0"/>
    <x v="1"/>
    <x v="0"/>
    <x v="0"/>
    <x v="0"/>
    <x v="1"/>
    <x v="0"/>
    <x v="0"/>
    <x v="0"/>
    <x v="1"/>
    <x v="0"/>
    <x v="1"/>
    <x v="0"/>
    <x v="0"/>
    <x v="0"/>
    <x v="0"/>
    <x v="0"/>
    <x v="0"/>
    <x v="1"/>
    <x v="0"/>
    <x v="0"/>
    <x v="0"/>
    <x v="0"/>
    <x v="0"/>
    <x v="0"/>
    <x v="0"/>
    <s v="OFIMATICA"/>
    <m/>
    <m/>
    <m/>
    <m/>
    <m/>
    <s v="TIC"/>
    <m/>
    <m/>
    <m/>
    <m/>
    <m/>
    <n v="4.8306451612903203"/>
    <x v="1"/>
    <x v="1"/>
    <x v="0"/>
    <x v="0"/>
    <x v="0"/>
    <s v="Total"/>
  </r>
  <r>
    <n v="229627"/>
    <x v="0"/>
    <x v="1"/>
    <s v="Villa Elisa"/>
    <n v="38302"/>
    <s v="ACTIVIDADES DE CLASIFICACION Y MOLINADO DE PLASTICOS"/>
    <s v="Servicio"/>
    <s v="Suministro de agua"/>
    <s v="Grandes (con 51 o más personas ocupadas)"/>
    <n v="11072024"/>
    <n v="11"/>
    <s v="Julio"/>
    <s v="Año Resultado Final"/>
    <n v="13"/>
    <n v="56"/>
    <n v="24072024"/>
    <n v="24"/>
    <s v="Julio"/>
    <s v="Año Resultado Final"/>
    <n v="2002"/>
    <n v="21"/>
    <x v="2"/>
    <s v="ACTIVIDADES DE RECICLAJE DE PLASTICO"/>
    <s v="Recuperación de materiales no metálicos"/>
    <s v="Único"/>
    <x v="0"/>
    <m/>
    <m/>
    <n v="120"/>
    <n v="120"/>
    <n v="80"/>
    <n v="40"/>
    <n v="238.2608695652176"/>
    <n v="119.1304347826088"/>
    <n v="59.565217391304401"/>
    <n v="0"/>
    <n v="0"/>
    <n v="0"/>
    <n v="0"/>
    <n v="223.36956521739151"/>
    <n v="0"/>
    <n v="0"/>
    <n v="38.717391304347856"/>
    <n v="29.7826086956522"/>
    <n v="5.9565217391304399"/>
    <n v="0"/>
    <n v="357.39130434782641"/>
    <n v="120"/>
    <n v="20"/>
    <n v="0"/>
    <n v="0"/>
    <n v="0"/>
    <n v="0"/>
    <n v="75"/>
    <n v="0"/>
    <n v="0"/>
    <n v="13"/>
    <n v="10"/>
    <n v="2"/>
    <n v="0"/>
    <n v="120"/>
    <x v="1"/>
    <s v="Decisión del directorio/propietarios de la empresa"/>
    <m/>
    <x v="1"/>
    <m/>
    <m/>
    <x v="1"/>
    <s v="Decisión del directorio/propietarios de la empresa"/>
    <m/>
    <x v="1"/>
    <s v="Decisión del directorio/propietarios de la empresa"/>
    <m/>
    <x v="0"/>
    <m/>
    <m/>
    <x v="1"/>
    <m/>
    <n v="9333"/>
    <s v="DESCARGADOR DE CAMIONES, MOTOCARROS, CARROS"/>
    <s v="Sí"/>
    <s v="No"/>
    <s v="Sí"/>
    <n v="9612"/>
    <s v="OPERARIO DE CLASIFICADOR DE MATERIALES"/>
    <s v="Sí"/>
    <s v="No"/>
    <s v="Sí"/>
    <n v="3122"/>
    <s v="ANALISTA DE CALIDAD"/>
    <s v="Sí"/>
    <s v="No"/>
    <m/>
    <m/>
    <m/>
    <m/>
    <m/>
    <m/>
    <m/>
    <m/>
    <m/>
    <m/>
    <m/>
    <m/>
    <m/>
    <m/>
    <m/>
    <m/>
    <m/>
    <m/>
    <m/>
    <m/>
    <m/>
    <m/>
    <m/>
    <m/>
    <m/>
    <m/>
    <m/>
    <m/>
    <m/>
    <m/>
    <m/>
    <m/>
    <m/>
    <m/>
    <m/>
    <x v="1"/>
    <x v="0"/>
    <x v="0"/>
    <x v="0"/>
    <x v="1"/>
    <x v="0"/>
    <x v="0"/>
    <x v="1"/>
    <x v="0"/>
    <x v="0"/>
    <x v="1"/>
    <x v="0"/>
    <x v="0"/>
    <m/>
    <m/>
    <m/>
    <s v="Redes sociales de la empresa (Facebook, Twitter, Instagram, etc)"/>
    <m/>
    <m/>
    <s v="Recomendaciones de trabajadores de la empresa u otros actores"/>
    <s v="Contratación de empresas de reclutamiento"/>
    <m/>
    <s v="Avisos en las inmediaciones de la empresa"/>
    <m/>
    <s v="Banco de currículos de la empresa"/>
    <m/>
    <m/>
    <x v="0"/>
    <x v="0"/>
    <x v="0"/>
    <x v="2"/>
    <x v="0"/>
    <x v="1"/>
    <x v="0"/>
    <x v="0"/>
    <x v="1"/>
    <x v="1"/>
    <s v="Ninguna"/>
    <m/>
    <m/>
    <m/>
    <m/>
    <m/>
    <m/>
    <x v="1"/>
    <m/>
    <m/>
    <x v="1"/>
    <m/>
    <m/>
    <m/>
    <x v="1"/>
    <x v="1"/>
    <x v="1"/>
    <x v="1"/>
    <x v="1"/>
    <x v="1"/>
    <m/>
    <m/>
    <x v="2"/>
    <s v="Poco probable"/>
    <s v="Poco probable"/>
    <s v="Poco probable"/>
    <s v="Poco probable"/>
    <s v="Probable"/>
    <x v="0"/>
    <s v="operarios de recepción"/>
    <n v="4226"/>
    <n v="2"/>
    <n v="2"/>
    <n v="2"/>
    <n v="2"/>
    <n v="2"/>
    <s v="OPERARIO CLASIFICADOR DE MATERIALES"/>
    <n v="9612"/>
    <n v="1"/>
    <n v="1"/>
    <n v="1"/>
    <n v="1"/>
    <n v="1"/>
    <m/>
    <m/>
    <m/>
    <m/>
    <m/>
    <m/>
    <m/>
    <m/>
    <m/>
    <m/>
    <m/>
    <m/>
    <m/>
    <m/>
    <m/>
    <m/>
    <m/>
    <m/>
    <m/>
    <m/>
    <m/>
    <x v="0"/>
    <m/>
    <m/>
    <m/>
    <m/>
    <m/>
    <m/>
    <m/>
    <m/>
    <m/>
    <x v="0"/>
    <x v="0"/>
    <x v="0"/>
    <x v="0"/>
    <x v="0"/>
    <x v="1"/>
    <x v="0"/>
    <x v="0"/>
    <m/>
    <x v="0"/>
    <s v="CAPACITACION DE MANTENIMIENTO MECANICA INDUSTRIAL"/>
    <s v="Mecánica"/>
    <s v="MECÁNICO"/>
    <n v="7233"/>
    <m/>
    <m/>
    <m/>
    <m/>
    <m/>
    <m/>
    <m/>
    <m/>
    <m/>
    <m/>
    <m/>
    <m/>
    <m/>
    <m/>
    <m/>
    <m/>
    <m/>
    <m/>
    <m/>
    <m/>
    <s v="No"/>
    <m/>
    <m/>
    <m/>
    <m/>
    <m/>
    <x v="3"/>
    <s v="Importante"/>
    <s v="Importante"/>
    <s v="Importante"/>
    <s v="Importante"/>
    <s v="Importante"/>
    <s v="Muy importante"/>
    <s v="Importante"/>
    <s v="Ninguna"/>
    <m/>
    <x v="2"/>
    <x v="2"/>
    <x v="0"/>
    <x v="1"/>
    <x v="0"/>
    <x v="0"/>
    <x v="1"/>
    <x v="1"/>
    <x v="0"/>
    <x v="1"/>
    <x v="0"/>
    <x v="0"/>
    <m/>
    <s v="Jefe / Encargado (no propietario)"/>
    <m/>
    <n v="7"/>
    <n v="45"/>
    <s v="Completo"/>
    <m/>
    <m/>
    <m/>
    <m/>
    <m/>
    <m/>
    <m/>
    <s v="51 y más personas ocupadas"/>
    <s v="51 y más personas ocupadas"/>
    <x v="0"/>
    <s v="Suministro de agua"/>
    <x v="0"/>
    <x v="0"/>
    <x v="1"/>
    <x v="0"/>
    <x v="0"/>
    <x v="0"/>
    <x v="0"/>
    <x v="0"/>
    <x v="1"/>
    <x v="0"/>
    <x v="1"/>
    <x v="0"/>
    <x v="1"/>
    <x v="0"/>
    <x v="0"/>
    <x v="0"/>
    <x v="0"/>
    <x v="1"/>
    <x v="0"/>
    <x v="1"/>
    <x v="0"/>
    <x v="1"/>
    <x v="0"/>
    <x v="0"/>
    <x v="1"/>
    <x v="0"/>
    <x v="0"/>
    <s v="MECANICA Y METALES"/>
    <m/>
    <m/>
    <m/>
    <m/>
    <m/>
    <s v="MECANICA Y METALES"/>
    <m/>
    <m/>
    <m/>
    <m/>
    <m/>
    <n v="2.97826086956522"/>
    <x v="1"/>
    <x v="1"/>
    <x v="1"/>
    <x v="0"/>
    <x v="0"/>
    <s v="Total"/>
  </r>
  <r>
    <n v="229656"/>
    <x v="0"/>
    <x v="1"/>
    <s v="Villa Elisa"/>
    <n v="42100"/>
    <s v="ACTIVIDADES DE CONSTRUCCION DE OBRAS VIALES"/>
    <s v="Industria"/>
    <s v="Construcción"/>
    <s v="Medianas (31 a 50 personas ocupadas)"/>
    <n v="5072024"/>
    <n v="5"/>
    <s v="Julio"/>
    <s v="Año Resultado Final"/>
    <n v="10"/>
    <n v="11"/>
    <n v="5072024"/>
    <n v="5"/>
    <s v="Julio"/>
    <s v="Año Resultado Final"/>
    <n v="2002"/>
    <n v="21"/>
    <x v="2"/>
    <s v="CONSTRUCCION VIAL"/>
    <s v="Construcción de carreteras y vías férreas, puentes y túneles"/>
    <s v="Casa Matriz"/>
    <x v="1"/>
    <n v="2"/>
    <n v="1"/>
    <n v="200"/>
    <n v="12"/>
    <n v="7"/>
    <n v="5"/>
    <n v="18.925925925925903"/>
    <n v="13.518518518518501"/>
    <n v="0"/>
    <n v="0"/>
    <n v="0"/>
    <n v="0"/>
    <n v="10.814814814814801"/>
    <n v="0"/>
    <n v="5.4074074074074003"/>
    <n v="0"/>
    <n v="13.518518518518501"/>
    <n v="0"/>
    <n v="2.7037037037037002"/>
    <n v="0"/>
    <n v="32.4444444444444"/>
    <n v="12"/>
    <n v="0"/>
    <n v="0"/>
    <n v="0"/>
    <n v="0"/>
    <n v="4"/>
    <n v="0"/>
    <n v="2"/>
    <n v="0"/>
    <n v="5"/>
    <n v="0"/>
    <n v="1"/>
    <n v="0"/>
    <n v="12"/>
    <x v="0"/>
    <m/>
    <m/>
    <x v="0"/>
    <s v="Decisión del directorio/propietarios de la empresa"/>
    <m/>
    <x v="0"/>
    <m/>
    <m/>
    <x v="0"/>
    <m/>
    <m/>
    <x v="1"/>
    <s v="Decisión del directorio/propietarios de la empresa"/>
    <m/>
    <x v="0"/>
    <m/>
    <m/>
    <m/>
    <m/>
    <m/>
    <m/>
    <m/>
    <m/>
    <m/>
    <m/>
    <m/>
    <m/>
    <m/>
    <m/>
    <m/>
    <m/>
    <m/>
    <m/>
    <m/>
    <m/>
    <m/>
    <m/>
    <m/>
    <m/>
    <m/>
    <m/>
    <m/>
    <m/>
    <m/>
    <m/>
    <m/>
    <m/>
    <m/>
    <m/>
    <m/>
    <m/>
    <m/>
    <m/>
    <m/>
    <m/>
    <m/>
    <m/>
    <m/>
    <m/>
    <m/>
    <m/>
    <m/>
    <m/>
    <m/>
    <m/>
    <x v="0"/>
    <x v="0"/>
    <x v="0"/>
    <x v="1"/>
    <x v="0"/>
    <x v="0"/>
    <x v="0"/>
    <x v="1"/>
    <x v="0"/>
    <x v="0"/>
    <x v="0"/>
    <x v="0"/>
    <x v="0"/>
    <m/>
    <s v="Anuncio en un medio de prensa impreso"/>
    <s v="Plataforma web privada gratuita (Bolsas de trabajo) (excluyendo redes sociales)"/>
    <m/>
    <m/>
    <s v="Redes de profesionales o egresados"/>
    <s v="Recomendaciones de trabajadores de la empresa u otros actores"/>
    <s v="Contratación de empresas de reclutamiento"/>
    <m/>
    <m/>
    <s v="Contactos personales del empleador"/>
    <s v="Banco de currículos de la empresa"/>
    <m/>
    <m/>
    <x v="0"/>
    <x v="0"/>
    <x v="0"/>
    <x v="1"/>
    <x v="0"/>
    <x v="1"/>
    <x v="0"/>
    <x v="0"/>
    <x v="0"/>
    <x v="2"/>
    <s v="Ninguna"/>
    <m/>
    <m/>
    <m/>
    <m/>
    <m/>
    <m/>
    <x v="1"/>
    <m/>
    <m/>
    <x v="2"/>
    <m/>
    <m/>
    <m/>
    <x v="1"/>
    <x v="0"/>
    <x v="1"/>
    <x v="0"/>
    <x v="1"/>
    <x v="0"/>
    <m/>
    <m/>
    <x v="0"/>
    <s v="Probable"/>
    <s v="Poco probable"/>
    <s v="Probable"/>
    <s v="Probable"/>
    <s v="Muy probable"/>
    <x v="0"/>
    <s v="desarrollador de tecnología programadores"/>
    <n v="2512"/>
    <n v="2"/>
    <n v="0"/>
    <n v="0"/>
    <n v="0"/>
    <n v="0"/>
    <s v="auxiliar administrativo"/>
    <n v="4419"/>
    <n v="1"/>
    <n v="1"/>
    <n v="1"/>
    <n v="0"/>
    <n v="0"/>
    <s v="ingeniero junior"/>
    <n v="2142"/>
    <n v="1"/>
    <n v="1"/>
    <n v="0"/>
    <n v="0"/>
    <n v="0"/>
    <m/>
    <m/>
    <m/>
    <m/>
    <m/>
    <m/>
    <m/>
    <m/>
    <m/>
    <m/>
    <m/>
    <m/>
    <m/>
    <m/>
    <x v="1"/>
    <m/>
    <s v="Todo nuestro personal es plenamente competente, no se necesita capacitación"/>
    <m/>
    <m/>
    <m/>
    <m/>
    <s v="Muchos trabajadores son temporales y puede que no permanezcan en nuestra empresa"/>
    <m/>
    <m/>
    <x v="1"/>
    <x v="1"/>
    <x v="1"/>
    <x v="1"/>
    <x v="0"/>
    <x v="0"/>
    <x v="0"/>
    <x v="0"/>
    <m/>
    <x v="2"/>
    <m/>
    <m/>
    <m/>
    <m/>
    <m/>
    <m/>
    <m/>
    <m/>
    <m/>
    <m/>
    <m/>
    <m/>
    <m/>
    <m/>
    <m/>
    <m/>
    <m/>
    <m/>
    <m/>
    <m/>
    <m/>
    <m/>
    <m/>
    <m/>
    <m/>
    <m/>
    <m/>
    <m/>
    <m/>
    <m/>
    <x v="2"/>
    <s v="Muy importante"/>
    <s v="Muy importante"/>
    <s v="Muy importante"/>
    <s v="Muy importante"/>
    <s v="Poco importante"/>
    <s v="Muy importante"/>
    <s v="Muy importante"/>
    <s v="Ninguna"/>
    <m/>
    <x v="0"/>
    <x v="1"/>
    <x v="0"/>
    <x v="1"/>
    <x v="0"/>
    <x v="0"/>
    <x v="1"/>
    <x v="0"/>
    <x v="1"/>
    <x v="0"/>
    <x v="0"/>
    <x v="0"/>
    <m/>
    <s v="Gerente / Directivo"/>
    <m/>
    <n v="15"/>
    <n v="27"/>
    <s v="Completo"/>
    <m/>
    <m/>
    <m/>
    <m/>
    <m/>
    <m/>
    <s v="EN ESTE MOMENTO ESTAS CON PERSONAL TRABAJANDO EN EL CHACO APROXIMADAMENTE POR DOS MESES LUEGO DISMINUIRIA LA CANTIDAD DE PERSONAL DE ACUERDO A LOS TRABAJOS OBTENIDOS ES LA CANTIDAD DE PERSONAL EN FORMA TEMPORAL"/>
    <s v="51 y más personas ocupadas"/>
    <s v="11 a 30 personas ocupadas"/>
    <x v="1"/>
    <s v="Construcción"/>
    <x v="0"/>
    <x v="0"/>
    <x v="0"/>
    <x v="0"/>
    <x v="0"/>
    <x v="0"/>
    <x v="0"/>
    <x v="0"/>
    <x v="0"/>
    <x v="0"/>
    <x v="0"/>
    <x v="0"/>
    <x v="1"/>
    <x v="0"/>
    <x v="0"/>
    <x v="0"/>
    <x v="0"/>
    <x v="0"/>
    <x v="0"/>
    <x v="1"/>
    <x v="0"/>
    <x v="1"/>
    <x v="0"/>
    <x v="0"/>
    <x v="0"/>
    <x v="0"/>
    <x v="0"/>
    <m/>
    <m/>
    <m/>
    <m/>
    <m/>
    <m/>
    <m/>
    <m/>
    <m/>
    <m/>
    <m/>
    <m/>
    <n v="2.7037037037037002"/>
    <x v="0"/>
    <x v="0"/>
    <x v="0"/>
    <x v="1"/>
    <x v="2"/>
    <s v="Total"/>
  </r>
  <r>
    <n v="230019"/>
    <x v="0"/>
    <x v="1"/>
    <s v="Lambaré"/>
    <n v="46201"/>
    <s v="COMERCIO AL POR MAYOR DE HIERBAS AROMATICAS"/>
    <s v="Comercio"/>
    <s v="Comercio"/>
    <s v="Pequeñas (11 a 30 personas ocupadas)"/>
    <n v="19072024"/>
    <n v="19"/>
    <s v="Julio"/>
    <s v="Año Resultado Final"/>
    <n v="15"/>
    <n v="52"/>
    <n v="30072024"/>
    <n v="30"/>
    <s v="Julio"/>
    <s v="Año Resultado Final"/>
    <n v="1986"/>
    <n v="37"/>
    <x v="1"/>
    <s v="VENTA AL POR MAYOR DE HIERBAS AROMATICAS"/>
    <s v="Comercio al por mayor de materias primas agrícolas"/>
    <s v="Único"/>
    <x v="0"/>
    <m/>
    <m/>
    <n v="20"/>
    <n v="20"/>
    <n v="16"/>
    <n v="4"/>
    <n v="202.41860465116321"/>
    <n v="50.604651162790802"/>
    <n v="0"/>
    <n v="0"/>
    <n v="0"/>
    <n v="189.76744186046551"/>
    <n v="0"/>
    <n v="0"/>
    <n v="0"/>
    <n v="0"/>
    <n v="25.302325581395401"/>
    <n v="37.953488372093105"/>
    <n v="0"/>
    <n v="0"/>
    <n v="253.02325581395399"/>
    <n v="20"/>
    <n v="0"/>
    <n v="0"/>
    <n v="0"/>
    <n v="15"/>
    <n v="0"/>
    <n v="0"/>
    <n v="0"/>
    <n v="0"/>
    <n v="2"/>
    <n v="3"/>
    <n v="0"/>
    <n v="0"/>
    <n v="20"/>
    <x v="0"/>
    <m/>
    <m/>
    <x v="1"/>
    <m/>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m/>
    <m/>
    <m/>
    <m/>
    <x v="0"/>
    <x v="0"/>
    <x v="0"/>
    <x v="1"/>
    <x v="1"/>
    <x v="1"/>
    <x v="0"/>
    <x v="0"/>
    <x v="1"/>
    <x v="1"/>
    <s v="Ninguna"/>
    <m/>
    <m/>
    <m/>
    <m/>
    <m/>
    <s v="Transformación de competencia"/>
    <x v="1"/>
    <m/>
    <m/>
    <x v="1"/>
    <m/>
    <m/>
    <m/>
    <x v="0"/>
    <x v="1"/>
    <x v="0"/>
    <x v="1"/>
    <x v="1"/>
    <x v="1"/>
    <m/>
    <m/>
    <x v="2"/>
    <s v="Probable"/>
    <s v="Poco probable"/>
    <s v="Poco probable"/>
    <s v="Poco probable"/>
    <s v="Muy probable"/>
    <x v="2"/>
    <m/>
    <m/>
    <m/>
    <m/>
    <m/>
    <m/>
    <m/>
    <m/>
    <m/>
    <m/>
    <m/>
    <m/>
    <m/>
    <m/>
    <m/>
    <m/>
    <m/>
    <m/>
    <m/>
    <m/>
    <m/>
    <m/>
    <m/>
    <m/>
    <m/>
    <m/>
    <m/>
    <m/>
    <m/>
    <m/>
    <m/>
    <m/>
    <m/>
    <m/>
    <m/>
    <x v="0"/>
    <m/>
    <m/>
    <m/>
    <m/>
    <m/>
    <m/>
    <m/>
    <m/>
    <m/>
    <x v="1"/>
    <x v="1"/>
    <x v="1"/>
    <x v="1"/>
    <x v="1"/>
    <x v="0"/>
    <x v="0"/>
    <x v="0"/>
    <m/>
    <x v="0"/>
    <s v="CAPACITACION EN MANEJO DE MAQUINARIAS MANUALES DE PRODUCCION"/>
    <s v="Operación y mantenimiento de maquinarias industriales"/>
    <s v="ENCARGADO OPERADOR DE MAQUINAS"/>
    <n v="8160"/>
    <s v="CAPACITACION DE ELECTRICIDAD"/>
    <s v="Electricidad"/>
    <s v="ENCARGADO DE MANTENIMIENTO DE MAQUINARIAS"/>
    <n v="7233"/>
    <m/>
    <m/>
    <m/>
    <m/>
    <m/>
    <m/>
    <m/>
    <m/>
    <m/>
    <m/>
    <m/>
    <m/>
    <m/>
    <m/>
    <m/>
    <m/>
    <s v="Si"/>
    <s v="No"/>
    <m/>
    <m/>
    <m/>
    <m/>
    <x v="0"/>
    <s v="Muy importante"/>
    <s v="Muy importante"/>
    <s v="Muy importante"/>
    <s v="Importante"/>
    <s v="Importante"/>
    <s v="Muy importante"/>
    <s v="Muy importante"/>
    <s v="Ninguna"/>
    <m/>
    <x v="2"/>
    <x v="2"/>
    <x v="0"/>
    <x v="0"/>
    <x v="2"/>
    <x v="2"/>
    <x v="1"/>
    <x v="1"/>
    <x v="0"/>
    <x v="1"/>
    <x v="0"/>
    <x v="0"/>
    <m/>
    <s v="Dueño o propietario"/>
    <m/>
    <n v="8"/>
    <n v="9"/>
    <s v="Completo"/>
    <m/>
    <m/>
    <m/>
    <m/>
    <m/>
    <m/>
    <m/>
    <s v="11 a 30 personas ocupadas"/>
    <s v="11 a 30 personas ocupadas"/>
    <x v="2"/>
    <s v="Comercio"/>
    <x v="0"/>
    <x v="0"/>
    <x v="0"/>
    <x v="0"/>
    <x v="0"/>
    <x v="0"/>
    <x v="0"/>
    <x v="0"/>
    <x v="0"/>
    <x v="0"/>
    <x v="1"/>
    <x v="0"/>
    <x v="0"/>
    <x v="0"/>
    <x v="0"/>
    <x v="0"/>
    <x v="0"/>
    <x v="0"/>
    <x v="0"/>
    <x v="1"/>
    <x v="0"/>
    <x v="1"/>
    <x v="0"/>
    <x v="0"/>
    <x v="1"/>
    <x v="1"/>
    <x v="0"/>
    <s v="USO Y REPARACIÓN DE MAQUINARIAS, HERRAMIENTAS Y EQUIPOS"/>
    <s v="ELECTRICIDAD Y ELECTRONICA"/>
    <m/>
    <m/>
    <m/>
    <m/>
    <s v="USO Y REPARACIÓN DE MAQUINARIAS, HERRAMIENTAS Y EQUIPOS"/>
    <s v="ELECTRICIDAD Y ELECTRONICA"/>
    <m/>
    <m/>
    <m/>
    <m/>
    <n v="12.6511627906977"/>
    <x v="0"/>
    <x v="0"/>
    <x v="0"/>
    <x v="0"/>
    <x v="0"/>
    <s v="Total"/>
  </r>
  <r>
    <n v="230421"/>
    <x v="0"/>
    <x v="1"/>
    <s v="Villa Elisa"/>
    <n v="43210"/>
    <s v="SERVICIOS INSTALACIONES ELECTRICAS"/>
    <s v="Industria"/>
    <s v="Construcción"/>
    <s v="Grandes (con 51 o más personas ocupadas)"/>
    <n v="17062024"/>
    <n v="17"/>
    <s v="Junio"/>
    <s v="Año Resultado Final"/>
    <n v="10"/>
    <n v="34"/>
    <n v="30072024"/>
    <n v="30"/>
    <s v="Julio"/>
    <s v="Año Resultado Final"/>
    <n v="1989"/>
    <n v="34"/>
    <x v="1"/>
    <s v="SERVICIOS DE INGIENERIA ELECTRICA INDUSTRIALES"/>
    <s v="Instalaciones eléctricas, electromecánicas y electrónicas"/>
    <s v="Casa Matriz"/>
    <x v="1"/>
    <n v="2"/>
    <n v="1"/>
    <n v="115"/>
    <n v="90"/>
    <n v="85"/>
    <n v="5"/>
    <n v="229.81481481481453"/>
    <n v="13.518518518518501"/>
    <n v="0"/>
    <n v="0"/>
    <n v="0"/>
    <n v="0"/>
    <n v="54.074074074074005"/>
    <n v="0"/>
    <n v="135.18518518518502"/>
    <n v="0"/>
    <n v="54.074074074074005"/>
    <n v="0"/>
    <n v="0"/>
    <n v="0"/>
    <n v="243.333333333333"/>
    <n v="90"/>
    <n v="0"/>
    <n v="0"/>
    <n v="0"/>
    <n v="0"/>
    <n v="20"/>
    <n v="0"/>
    <n v="50"/>
    <n v="0"/>
    <n v="20"/>
    <n v="0"/>
    <n v="0"/>
    <n v="0"/>
    <n v="90"/>
    <x v="1"/>
    <s v="Decisión del directorio/propietarios de la empresa"/>
    <m/>
    <x v="0"/>
    <s v="Decisión del directorio/propietarios de la empresa"/>
    <m/>
    <x v="1"/>
    <s v="Decisión del directorio/propietarios de la empresa"/>
    <m/>
    <x v="0"/>
    <m/>
    <m/>
    <x v="0"/>
    <m/>
    <m/>
    <x v="1"/>
    <m/>
    <n v="7411"/>
    <s v="ELECTRICISTA"/>
    <s v="Sí"/>
    <s v="No"/>
    <s v="Sí"/>
    <n v="7413"/>
    <s v="OFICIAL DE LINEA"/>
    <s v="Sí"/>
    <s v="No"/>
    <s v="Sí"/>
    <n v="7112"/>
    <s v="ALBAÑIL"/>
    <s v="Sí"/>
    <s v="No"/>
    <m/>
    <m/>
    <m/>
    <m/>
    <m/>
    <m/>
    <m/>
    <m/>
    <m/>
    <m/>
    <m/>
    <m/>
    <m/>
    <m/>
    <m/>
    <m/>
    <m/>
    <m/>
    <m/>
    <m/>
    <m/>
    <m/>
    <m/>
    <m/>
    <m/>
    <m/>
    <m/>
    <m/>
    <m/>
    <m/>
    <m/>
    <m/>
    <m/>
    <m/>
    <m/>
    <x v="1"/>
    <x v="0"/>
    <x v="0"/>
    <x v="0"/>
    <x v="0"/>
    <x v="0"/>
    <x v="0"/>
    <x v="0"/>
    <x v="0"/>
    <x v="0"/>
    <x v="0"/>
    <x v="0"/>
    <x v="0"/>
    <m/>
    <m/>
    <m/>
    <m/>
    <m/>
    <m/>
    <m/>
    <s v="Contratación de empresas de reclutamiento"/>
    <m/>
    <m/>
    <s v="Contactos personales del empleador"/>
    <m/>
    <m/>
    <m/>
    <x v="0"/>
    <x v="0"/>
    <x v="0"/>
    <x v="2"/>
    <x v="0"/>
    <x v="1"/>
    <x v="0"/>
    <x v="0"/>
    <x v="0"/>
    <x v="1"/>
    <s v="Ninguna"/>
    <m/>
    <m/>
    <m/>
    <m/>
    <m/>
    <m/>
    <x v="1"/>
    <m/>
    <m/>
    <x v="0"/>
    <m/>
    <m/>
    <m/>
    <x v="0"/>
    <x v="1"/>
    <x v="1"/>
    <x v="1"/>
    <x v="1"/>
    <x v="1"/>
    <m/>
    <m/>
    <x v="2"/>
    <s v="Poco probable"/>
    <s v="Poco probable"/>
    <s v="Poco probable"/>
    <s v="Poco probable"/>
    <s v="Probable"/>
    <x v="0"/>
    <s v="chofer de grua"/>
    <n v="8343"/>
    <n v="5"/>
    <n v="5"/>
    <n v="5"/>
    <n v="5"/>
    <n v="5"/>
    <s v="mantenimiento limpieza"/>
    <n v="9112"/>
    <n v="1"/>
    <n v="1"/>
    <n v="1"/>
    <n v="1"/>
    <n v="1"/>
    <m/>
    <m/>
    <m/>
    <m/>
    <m/>
    <m/>
    <m/>
    <m/>
    <m/>
    <m/>
    <m/>
    <m/>
    <m/>
    <m/>
    <m/>
    <m/>
    <m/>
    <m/>
    <m/>
    <m/>
    <m/>
    <x v="0"/>
    <m/>
    <m/>
    <m/>
    <m/>
    <m/>
    <m/>
    <m/>
    <m/>
    <m/>
    <x v="1"/>
    <x v="0"/>
    <x v="1"/>
    <x v="1"/>
    <x v="0"/>
    <x v="1"/>
    <x v="0"/>
    <x v="0"/>
    <m/>
    <x v="0"/>
    <s v="TÉCNICO  EN OFICIAL DE LINEA"/>
    <s v="Electricidad"/>
    <s v="OFICIAL DE LINEA"/>
    <n v="7413"/>
    <s v="TECNICO EN ELECTRICISTA"/>
    <s v="Electricidad"/>
    <s v="ELECTRICISTA"/>
    <n v="7411"/>
    <m/>
    <m/>
    <m/>
    <m/>
    <m/>
    <m/>
    <m/>
    <m/>
    <m/>
    <m/>
    <m/>
    <m/>
    <m/>
    <m/>
    <m/>
    <m/>
    <s v="Si"/>
    <s v="No"/>
    <m/>
    <m/>
    <m/>
    <m/>
    <x v="0"/>
    <s v="Importante"/>
    <s v="Muy importante"/>
    <s v="Importante"/>
    <s v="Importante"/>
    <s v="Importante"/>
    <s v="Muy importante"/>
    <s v="Muy importante"/>
    <s v="Ninguna"/>
    <m/>
    <x v="2"/>
    <x v="2"/>
    <x v="0"/>
    <x v="1"/>
    <x v="1"/>
    <x v="0"/>
    <x v="1"/>
    <x v="1"/>
    <x v="0"/>
    <x v="0"/>
    <x v="0"/>
    <x v="0"/>
    <m/>
    <s v="Administrador/Contador"/>
    <m/>
    <n v="8"/>
    <n v="14"/>
    <s v="Completo"/>
    <m/>
    <m/>
    <m/>
    <m/>
    <m/>
    <m/>
    <m/>
    <s v="51 y más personas ocupadas"/>
    <s v="51 y más personas ocupadas"/>
    <x v="1"/>
    <s v="Construcción"/>
    <x v="0"/>
    <x v="0"/>
    <x v="0"/>
    <x v="0"/>
    <x v="0"/>
    <x v="0"/>
    <x v="1"/>
    <x v="0"/>
    <x v="0"/>
    <x v="0"/>
    <x v="1"/>
    <x v="0"/>
    <x v="0"/>
    <x v="0"/>
    <x v="0"/>
    <x v="0"/>
    <x v="1"/>
    <x v="1"/>
    <x v="0"/>
    <x v="1"/>
    <x v="0"/>
    <x v="1"/>
    <x v="0"/>
    <x v="0"/>
    <x v="1"/>
    <x v="0"/>
    <x v="0"/>
    <s v="ELECTRICIDAD Y ELECTRONICA"/>
    <s v="ELECTRICIDAD Y ELECTRONICA"/>
    <m/>
    <m/>
    <m/>
    <m/>
    <s v="ELECTRICIDAD Y ELECTRONICA"/>
    <s v="ELECTRICIDAD Y ELECTRONICA"/>
    <m/>
    <m/>
    <m/>
    <m/>
    <n v="2.7037037037037002"/>
    <x v="1"/>
    <x v="1"/>
    <x v="0"/>
    <x v="0"/>
    <x v="0"/>
    <s v="Total"/>
  </r>
  <r>
    <n v="230643"/>
    <x v="0"/>
    <x v="1"/>
    <s v="Villa Elisa"/>
    <n v="43210"/>
    <s v="SERVICIO DE INSTALACIONES Y REPARACIONES ELECTRICAS DE VIVIENDAS E INDUSTRIAS"/>
    <s v="Industria"/>
    <s v="Construcción"/>
    <s v="Pequeñas (11 a 30 personas ocupadas)"/>
    <n v="17062024"/>
    <n v="17"/>
    <s v="Junio"/>
    <s v="Año Resultado Final"/>
    <n v="9"/>
    <n v="35"/>
    <n v="18062024"/>
    <n v="18"/>
    <s v="Junio"/>
    <s v="Año Resultado Final"/>
    <n v="1991"/>
    <n v="32"/>
    <x v="1"/>
    <s v="SERVICIOS DE INSTALACIONES ELECTRICAS"/>
    <s v="Instalaciones eléctricas, electromecánicas y electrónicas"/>
    <s v="Único"/>
    <x v="0"/>
    <m/>
    <m/>
    <n v="10"/>
    <n v="10"/>
    <n v="8"/>
    <n v="2"/>
    <n v="38.34920634920632"/>
    <n v="9.5873015873015799"/>
    <n v="0"/>
    <n v="0"/>
    <n v="0"/>
    <n v="0"/>
    <n v="4.7936507936507899"/>
    <n v="0"/>
    <n v="33.555555555555529"/>
    <n v="4.7936507936507899"/>
    <n v="0"/>
    <n v="4.7936507936507899"/>
    <n v="0"/>
    <n v="0"/>
    <n v="47.936507936507901"/>
    <n v="10"/>
    <n v="0"/>
    <n v="0"/>
    <n v="0"/>
    <n v="0"/>
    <n v="1"/>
    <n v="0"/>
    <n v="7"/>
    <n v="1"/>
    <n v="0"/>
    <n v="1"/>
    <n v="0"/>
    <n v="0"/>
    <n v="10"/>
    <x v="0"/>
    <m/>
    <m/>
    <x v="0"/>
    <s v="Convenio con organizaciones públicas"/>
    <m/>
    <x v="0"/>
    <m/>
    <m/>
    <x v="0"/>
    <m/>
    <m/>
    <x v="0"/>
    <m/>
    <m/>
    <x v="0"/>
    <m/>
    <m/>
    <m/>
    <m/>
    <m/>
    <m/>
    <m/>
    <m/>
    <m/>
    <m/>
    <m/>
    <m/>
    <m/>
    <m/>
    <m/>
    <m/>
    <m/>
    <m/>
    <m/>
    <m/>
    <m/>
    <m/>
    <m/>
    <m/>
    <m/>
    <m/>
    <m/>
    <m/>
    <m/>
    <m/>
    <m/>
    <m/>
    <m/>
    <m/>
    <m/>
    <m/>
    <m/>
    <m/>
    <m/>
    <m/>
    <m/>
    <m/>
    <m/>
    <m/>
    <m/>
    <m/>
    <m/>
    <m/>
    <m/>
    <m/>
    <x v="1"/>
    <x v="0"/>
    <x v="0"/>
    <x v="1"/>
    <x v="0"/>
    <x v="0"/>
    <x v="0"/>
    <x v="1"/>
    <x v="0"/>
    <x v="0"/>
    <x v="0"/>
    <x v="0"/>
    <x v="0"/>
    <m/>
    <m/>
    <m/>
    <m/>
    <m/>
    <m/>
    <s v="Recomendaciones de trabajadores de la empresa u otros actores"/>
    <m/>
    <m/>
    <m/>
    <m/>
    <m/>
    <m/>
    <m/>
    <x v="0"/>
    <x v="0"/>
    <x v="0"/>
    <x v="0"/>
    <x v="0"/>
    <x v="0"/>
    <x v="0"/>
    <x v="0"/>
    <x v="1"/>
    <x v="1"/>
    <s v="Ninguna"/>
    <m/>
    <m/>
    <m/>
    <m/>
    <s v="Nuevas contrataciones"/>
    <m/>
    <x v="3"/>
    <m/>
    <m/>
    <x v="1"/>
    <m/>
    <m/>
    <m/>
    <x v="1"/>
    <x v="0"/>
    <x v="1"/>
    <x v="1"/>
    <x v="1"/>
    <x v="1"/>
    <m/>
    <m/>
    <x v="2"/>
    <s v="Probable"/>
    <s v="Poco probable"/>
    <s v="Poco probable"/>
    <s v="Poco probable"/>
    <s v="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0"/>
    <x v="0"/>
    <x v="0"/>
    <x v="1"/>
    <x v="0"/>
    <x v="0"/>
    <x v="1"/>
    <x v="1"/>
    <x v="0"/>
    <x v="0"/>
    <x v="0"/>
    <x v="0"/>
    <m/>
    <s v="Dueño o propietario"/>
    <m/>
    <n v="10"/>
    <n v="47"/>
    <s v="Completo"/>
    <m/>
    <m/>
    <m/>
    <m/>
    <m/>
    <m/>
    <s v="EL INFORMANTE INDICO QUE EL ESTABLECIMIENO ES ALQUILADO QUE ANTERIORMENTE TENIAN OTRO QUE UTIZABA COMO DEPOSITO PERO POR PERDIDA DE LICITACION DIERON DE BAJA PERSONALES Y EL OTRO LOCAL QUE UTILIZABAN COMO DEPOSITO"/>
    <s v="5 a 10 personas ocupadas"/>
    <s v="5 a 10 personas ocupadas"/>
    <x v="1"/>
    <s v="Construcción"/>
    <x v="0"/>
    <x v="0"/>
    <x v="0"/>
    <x v="0"/>
    <x v="0"/>
    <x v="0"/>
    <x v="0"/>
    <x v="0"/>
    <x v="0"/>
    <x v="0"/>
    <x v="1"/>
    <x v="0"/>
    <x v="0"/>
    <x v="0"/>
    <x v="0"/>
    <x v="0"/>
    <x v="0"/>
    <x v="0"/>
    <x v="0"/>
    <x v="1"/>
    <x v="0"/>
    <x v="1"/>
    <x v="0"/>
    <x v="0"/>
    <x v="0"/>
    <x v="0"/>
    <x v="0"/>
    <m/>
    <m/>
    <m/>
    <m/>
    <m/>
    <m/>
    <m/>
    <m/>
    <m/>
    <m/>
    <m/>
    <m/>
    <n v="4.7936507936507899"/>
    <x v="0"/>
    <x v="0"/>
    <x v="0"/>
    <x v="1"/>
    <x v="2"/>
    <s v="Total"/>
  </r>
  <r>
    <n v="231377"/>
    <x v="0"/>
    <x v="1"/>
    <s v="Villeta"/>
    <n v="20931"/>
    <s v="FABRICACION DE PRODUCTOS DE LIMPIEZA"/>
    <s v="Industria"/>
    <s v="Manufactura"/>
    <s v="Grandes (con 51 o más personas ocupadas)"/>
    <n v="23072024"/>
    <n v="23"/>
    <s v="Julio"/>
    <s v="Año Resultado Final"/>
    <n v="13"/>
    <n v="42"/>
    <n v="31072024"/>
    <n v="31"/>
    <s v="Julio"/>
    <s v="Año Resultado Final"/>
    <n v="1996"/>
    <n v="27"/>
    <x v="2"/>
    <s v="FABRICACION DE PRODUCTOS DOMISANITARIOS"/>
    <s v="Fabricación de jabones, detergentes y preparados de limpieza"/>
    <s v="Único"/>
    <x v="0"/>
    <m/>
    <m/>
    <n v="17"/>
    <n v="17"/>
    <n v="15"/>
    <n v="2"/>
    <n v="57.087378640776748"/>
    <n v="7.6116504854368996"/>
    <n v="0"/>
    <n v="0"/>
    <n v="0"/>
    <n v="0"/>
    <n v="0"/>
    <n v="0"/>
    <n v="0"/>
    <n v="0"/>
    <n v="64.699029126213645"/>
    <n v="0"/>
    <n v="0"/>
    <n v="0"/>
    <n v="64.699029126213645"/>
    <n v="17"/>
    <n v="0"/>
    <n v="0"/>
    <n v="0"/>
    <n v="0"/>
    <n v="0"/>
    <n v="0"/>
    <n v="0"/>
    <n v="0"/>
    <n v="17"/>
    <n v="0"/>
    <n v="0"/>
    <n v="0"/>
    <n v="17"/>
    <x v="1"/>
    <s v="Decisión del directorio/propietarios de la empresa"/>
    <m/>
    <x v="0"/>
    <s v="Decisión del directorio/propietarios de la empresa"/>
    <m/>
    <x v="1"/>
    <s v="Decisión del directorio/propietarios de la empresa"/>
    <m/>
    <x v="0"/>
    <m/>
    <m/>
    <x v="0"/>
    <m/>
    <m/>
    <x v="1"/>
    <m/>
    <n v="4226"/>
    <s v="ATENCION AL CLIENTE"/>
    <s v="Sí"/>
    <s v="No"/>
    <s v="No"/>
    <m/>
    <m/>
    <m/>
    <m/>
    <m/>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s v="Avisos en las inmediaciones de la empresa"/>
    <m/>
    <s v="Banco de currículos de la empresa"/>
    <m/>
    <m/>
    <x v="0"/>
    <x v="0"/>
    <x v="0"/>
    <x v="1"/>
    <x v="0"/>
    <x v="1"/>
    <x v="0"/>
    <x v="2"/>
    <x v="0"/>
    <x v="0"/>
    <s v="Ninguna"/>
    <m/>
    <m/>
    <m/>
    <m/>
    <m/>
    <m/>
    <x v="1"/>
    <m/>
    <m/>
    <x v="2"/>
    <s v="Ambos"/>
    <m/>
    <m/>
    <x v="0"/>
    <x v="0"/>
    <x v="0"/>
    <x v="0"/>
    <x v="0"/>
    <x v="0"/>
    <m/>
    <m/>
    <x v="2"/>
    <s v="Probable"/>
    <s v="Poco probable"/>
    <s v="Poco probable"/>
    <s v="Probable"/>
    <s v="Muy probable"/>
    <x v="0"/>
    <s v="vendedores de producto de limpieza"/>
    <n v="5223"/>
    <n v="10"/>
    <n v="10"/>
    <n v="10"/>
    <n v="10"/>
    <n v="10"/>
    <m/>
    <m/>
    <m/>
    <m/>
    <m/>
    <m/>
    <m/>
    <m/>
    <m/>
    <m/>
    <m/>
    <m/>
    <m/>
    <m/>
    <m/>
    <m/>
    <m/>
    <m/>
    <m/>
    <m/>
    <m/>
    <m/>
    <m/>
    <m/>
    <m/>
    <m/>
    <m/>
    <m/>
    <x v="0"/>
    <m/>
    <m/>
    <m/>
    <m/>
    <m/>
    <m/>
    <m/>
    <m/>
    <m/>
    <x v="0"/>
    <x v="0"/>
    <x v="0"/>
    <x v="0"/>
    <x v="1"/>
    <x v="1"/>
    <x v="0"/>
    <x v="0"/>
    <m/>
    <x v="0"/>
    <s v="TÉCNICO EN MAQUINARIAS PESADAS"/>
    <s v="Mecánica"/>
    <s v="MECÁNICO"/>
    <n v="7233"/>
    <m/>
    <m/>
    <m/>
    <m/>
    <m/>
    <m/>
    <m/>
    <m/>
    <m/>
    <m/>
    <m/>
    <m/>
    <m/>
    <m/>
    <m/>
    <m/>
    <m/>
    <m/>
    <m/>
    <m/>
    <s v="No"/>
    <m/>
    <m/>
    <m/>
    <m/>
    <m/>
    <x v="0"/>
    <s v="Muy importante"/>
    <s v="Muy importante"/>
    <s v="Muy importante"/>
    <s v="Muy importante"/>
    <s v="Muy importante"/>
    <s v="Muy importante"/>
    <s v="Muy importante"/>
    <s v="Ninguna"/>
    <m/>
    <x v="0"/>
    <x v="1"/>
    <x v="1"/>
    <x v="0"/>
    <x v="0"/>
    <x v="0"/>
    <x v="0"/>
    <x v="0"/>
    <x v="0"/>
    <x v="0"/>
    <x v="0"/>
    <x v="0"/>
    <m/>
    <s v="Jefe / Encargado (no propietario)"/>
    <m/>
    <n v="15"/>
    <n v="1"/>
    <s v="Completo"/>
    <m/>
    <m/>
    <m/>
    <m/>
    <m/>
    <m/>
    <m/>
    <s v="11 a 30 personas ocupadas"/>
    <s v="11 a 30 personas ocupadas"/>
    <x v="1"/>
    <s v="Manufactura"/>
    <x v="0"/>
    <x v="0"/>
    <x v="0"/>
    <x v="1"/>
    <x v="0"/>
    <x v="0"/>
    <x v="0"/>
    <x v="0"/>
    <x v="0"/>
    <x v="0"/>
    <x v="1"/>
    <x v="0"/>
    <x v="0"/>
    <x v="1"/>
    <x v="0"/>
    <x v="0"/>
    <x v="0"/>
    <x v="0"/>
    <x v="0"/>
    <x v="1"/>
    <x v="0"/>
    <x v="1"/>
    <x v="0"/>
    <x v="0"/>
    <x v="1"/>
    <x v="0"/>
    <x v="0"/>
    <s v="USO Y REPARACIÓN DE MAQUINARIAS, HERRAMIENTAS Y EQUIPOS"/>
    <m/>
    <m/>
    <m/>
    <m/>
    <m/>
    <s v="USO Y REPARACIÓN DE MAQUINARIAS, HERRAMIENTAS Y EQUIPOS"/>
    <m/>
    <m/>
    <m/>
    <m/>
    <m/>
    <n v="3.8058252427184498"/>
    <x v="1"/>
    <x v="1"/>
    <x v="0"/>
    <x v="0"/>
    <x v="0"/>
    <s v="Total"/>
  </r>
  <r>
    <n v="231968"/>
    <x v="0"/>
    <x v="1"/>
    <s v="Villeta"/>
    <n v="36000"/>
    <s v="SERVICIO DE DISTRIBUCION DE AGUA POTABLE"/>
    <s v="Servicio"/>
    <s v="Suministro de agua"/>
    <s v="Pequeñas (11 a 30 personas ocupadas)"/>
    <n v="21062024"/>
    <n v="21"/>
    <s v="Junio"/>
    <s v="Año Resultado Final"/>
    <n v="9"/>
    <n v="21"/>
    <n v="24072024"/>
    <n v="24"/>
    <s v="Julio"/>
    <s v="Año Resultado Final"/>
    <n v="1973"/>
    <n v="50"/>
    <x v="1"/>
    <s v="SERVICIO DE SUMINISTRO DE AGUA POTABLE"/>
    <s v="Captación, tratamiento y suministro de agua"/>
    <s v="Único"/>
    <x v="0"/>
    <m/>
    <m/>
    <n v="23"/>
    <n v="23"/>
    <n v="17"/>
    <n v="6"/>
    <n v="82.120967741935445"/>
    <n v="28.983870967741922"/>
    <n v="0"/>
    <n v="0"/>
    <n v="0"/>
    <n v="0"/>
    <n v="72.459677419354804"/>
    <n v="0"/>
    <n v="9.6612903225806406"/>
    <n v="0"/>
    <n v="28.983870967741922"/>
    <n v="0"/>
    <n v="0"/>
    <n v="0"/>
    <n v="111.10483870967737"/>
    <n v="23"/>
    <n v="0"/>
    <n v="0"/>
    <n v="0"/>
    <n v="0"/>
    <n v="15"/>
    <n v="0"/>
    <n v="2"/>
    <n v="0"/>
    <n v="6"/>
    <n v="0"/>
    <n v="0"/>
    <n v="0"/>
    <n v="23"/>
    <x v="0"/>
    <m/>
    <m/>
    <x v="0"/>
    <s v="Decisión del directorio/propietarios de la empresa"/>
    <m/>
    <x v="1"/>
    <s v="Decisión del directorio/propietarios de la empresa"/>
    <m/>
    <x v="0"/>
    <m/>
    <m/>
    <x v="0"/>
    <m/>
    <m/>
    <x v="0"/>
    <m/>
    <m/>
    <m/>
    <m/>
    <m/>
    <m/>
    <m/>
    <m/>
    <m/>
    <m/>
    <m/>
    <m/>
    <m/>
    <m/>
    <m/>
    <m/>
    <m/>
    <m/>
    <m/>
    <m/>
    <m/>
    <m/>
    <m/>
    <m/>
    <m/>
    <m/>
    <m/>
    <m/>
    <m/>
    <m/>
    <m/>
    <m/>
    <m/>
    <m/>
    <m/>
    <m/>
    <m/>
    <m/>
    <m/>
    <m/>
    <m/>
    <m/>
    <m/>
    <m/>
    <m/>
    <m/>
    <m/>
    <m/>
    <m/>
    <m/>
    <x v="0"/>
    <x v="1"/>
    <x v="0"/>
    <x v="1"/>
    <x v="0"/>
    <x v="0"/>
    <x v="0"/>
    <x v="1"/>
    <x v="0"/>
    <x v="0"/>
    <x v="0"/>
    <x v="1"/>
    <x v="0"/>
    <m/>
    <m/>
    <m/>
    <m/>
    <m/>
    <m/>
    <s v="Recomendaciones de trabajadores de la empresa u otros actores"/>
    <m/>
    <m/>
    <s v="Avisos en las inmediaciones de la empresa"/>
    <s v="Contactos personales del empleador"/>
    <m/>
    <m/>
    <m/>
    <x v="0"/>
    <x v="0"/>
    <x v="0"/>
    <x v="1"/>
    <x v="0"/>
    <x v="2"/>
    <x v="0"/>
    <x v="0"/>
    <x v="1"/>
    <x v="1"/>
    <s v="Ninguna"/>
    <m/>
    <m/>
    <m/>
    <m/>
    <m/>
    <m/>
    <x v="1"/>
    <m/>
    <m/>
    <x v="1"/>
    <m/>
    <m/>
    <m/>
    <x v="1"/>
    <x v="1"/>
    <x v="1"/>
    <x v="1"/>
    <x v="1"/>
    <x v="1"/>
    <m/>
    <m/>
    <x v="2"/>
    <s v="Poco probable"/>
    <s v="Poco probable"/>
    <s v="Poco probable"/>
    <s v="Probable"/>
    <s v="Probable"/>
    <x v="0"/>
    <s v="cajero"/>
    <n v="5230"/>
    <n v="1"/>
    <n v="1"/>
    <n v="1"/>
    <n v="1"/>
    <n v="1"/>
    <s v="ATENCION AL CLIENTE"/>
    <n v="4226"/>
    <n v="1"/>
    <n v="1"/>
    <n v="1"/>
    <n v="1"/>
    <n v="1"/>
    <s v="PLOMERO"/>
    <n v="7126"/>
    <n v="1"/>
    <n v="1"/>
    <n v="1"/>
    <n v="1"/>
    <n v="1"/>
    <m/>
    <m/>
    <m/>
    <m/>
    <m/>
    <m/>
    <m/>
    <m/>
    <m/>
    <m/>
    <m/>
    <m/>
    <m/>
    <m/>
    <x v="0"/>
    <m/>
    <m/>
    <m/>
    <m/>
    <m/>
    <m/>
    <m/>
    <m/>
    <m/>
    <x v="0"/>
    <x v="0"/>
    <x v="0"/>
    <x v="0"/>
    <x v="1"/>
    <x v="1"/>
    <x v="0"/>
    <x v="0"/>
    <m/>
    <x v="0"/>
    <s v="TECNICO PLOMERIA"/>
    <s v="Fontanería"/>
    <s v="PLOMERO"/>
    <n v="7126"/>
    <s v="TÉCNICO ELECTRICISTA"/>
    <s v="Electricidad"/>
    <s v="ELECTRICISTA"/>
    <n v="7411"/>
    <s v="TÉCNICO ATENCION AL CLIENTE"/>
    <s v="Técnicas de recepción y atención al cliente"/>
    <s v="ATENCION AL CLIENTE"/>
    <n v="4226"/>
    <s v="TÉCNICO AUXILIAR ADMINISTRATIVO"/>
    <s v="Operaciones auxiliares de servicios administrativos"/>
    <s v="CAJERO"/>
    <n v="5230"/>
    <s v="TÉCNICO AUXILIAR INFORMÁTICO"/>
    <s v="Redes y sistemas informáticos"/>
    <s v="AUXILIAR INFORMATICO"/>
    <n v="3511"/>
    <m/>
    <m/>
    <m/>
    <m/>
    <s v="Si"/>
    <s v="Si"/>
    <s v="Si"/>
    <s v="Si"/>
    <s v="No"/>
    <m/>
    <x v="0"/>
    <s v="Muy importante"/>
    <s v="Muy importante"/>
    <s v="Muy importante"/>
    <s v="Muy importante"/>
    <s v="Muy importante"/>
    <s v="Muy importante"/>
    <s v="Muy importante"/>
    <s v="Ninguna"/>
    <m/>
    <x v="0"/>
    <x v="1"/>
    <x v="0"/>
    <x v="1"/>
    <x v="0"/>
    <x v="0"/>
    <x v="1"/>
    <x v="1"/>
    <x v="0"/>
    <x v="0"/>
    <x v="0"/>
    <x v="0"/>
    <m/>
    <s v="Jefe / Encargado (no propietario)"/>
    <m/>
    <n v="8"/>
    <n v="1"/>
    <s v="Completo"/>
    <m/>
    <m/>
    <m/>
    <m/>
    <m/>
    <m/>
    <m/>
    <s v="11 a 30 personas ocupadas"/>
    <s v="11 a 30 personas ocupadas"/>
    <x v="0"/>
    <s v="Suministro de agua"/>
    <x v="0"/>
    <x v="0"/>
    <x v="0"/>
    <x v="0"/>
    <x v="0"/>
    <x v="0"/>
    <x v="0"/>
    <x v="0"/>
    <x v="0"/>
    <x v="0"/>
    <x v="1"/>
    <x v="0"/>
    <x v="1"/>
    <x v="1"/>
    <x v="0"/>
    <x v="1"/>
    <x v="0"/>
    <x v="0"/>
    <x v="0"/>
    <x v="1"/>
    <x v="1"/>
    <x v="0"/>
    <x v="1"/>
    <x v="0"/>
    <x v="1"/>
    <x v="0"/>
    <x v="0"/>
    <s v="CONSTRUCCIÓN"/>
    <s v="ELECTRICIDAD Y ELECTRONICA"/>
    <s v="ATENCIÓN AL CLIENTE, RECEPCIÓN"/>
    <s v="AUXILIAR ADMINISTRATIVO"/>
    <s v="SOPORTE TÉCNICO Y REDES"/>
    <m/>
    <s v="CONSTRUCCIÓN"/>
    <s v="ELECTRICIDAD Y ELECTRONICA"/>
    <s v="ADMINISTRACIÓN Y GESTIÓN"/>
    <s v="ADMINISTRACIÓN Y GESTIÓN"/>
    <s v="TIC"/>
    <m/>
    <n v="4.8306451612903203"/>
    <x v="0"/>
    <x v="0"/>
    <x v="1"/>
    <x v="0"/>
    <x v="0"/>
    <s v="Total"/>
  </r>
  <r>
    <n v="232121"/>
    <x v="0"/>
    <x v="1"/>
    <s v="Villeta"/>
    <n v="46699"/>
    <s v="COMERCIO AL POR MAYOR DE CERDAS DE ORIGEN VACUNO Y EQUINO"/>
    <s v="Comercio"/>
    <s v="Comercio"/>
    <s v="Pequeñas (11 a 30 personas ocupadas)"/>
    <n v="21062024"/>
    <n v="21"/>
    <s v="Junio"/>
    <s v="Año Resultado Final"/>
    <n v="10"/>
    <n v="1"/>
    <n v="19072024"/>
    <n v="19"/>
    <s v="Julio"/>
    <s v="Año Resultado Final"/>
    <n v="2008"/>
    <n v="15"/>
    <x v="0"/>
    <s v="COMERCIO AL POR MAYOR DE CERDAS DE ORIGEN VACUNO Y EQUINO"/>
    <s v="Comercio al por mayor de otros productos n.c.p."/>
    <s v="Único"/>
    <x v="0"/>
    <m/>
    <m/>
    <n v="25"/>
    <n v="25"/>
    <n v="14"/>
    <n v="11"/>
    <n v="177.11627906976781"/>
    <n v="139.16279069767469"/>
    <n v="0"/>
    <n v="0"/>
    <n v="0"/>
    <n v="0"/>
    <n v="50.604651162790802"/>
    <n v="0"/>
    <n v="189.76744186046551"/>
    <n v="0"/>
    <n v="37.953488372093105"/>
    <n v="37.953488372093105"/>
    <n v="0"/>
    <n v="0"/>
    <n v="316.27906976744254"/>
    <n v="25"/>
    <n v="0"/>
    <n v="0"/>
    <n v="0"/>
    <n v="0"/>
    <n v="4"/>
    <n v="0"/>
    <n v="15"/>
    <n v="0"/>
    <n v="3"/>
    <n v="3"/>
    <n v="0"/>
    <n v="0"/>
    <n v="25"/>
    <x v="1"/>
    <s v="Decisión del directorio/propietarios de la empresa"/>
    <m/>
    <x v="1"/>
    <m/>
    <m/>
    <x v="0"/>
    <m/>
    <m/>
    <x v="0"/>
    <m/>
    <m/>
    <x v="0"/>
    <m/>
    <m/>
    <x v="1"/>
    <m/>
    <n v="7543"/>
    <s v="CLASIFICADORA"/>
    <s v="Sí"/>
    <s v="No"/>
    <s v="Sí"/>
    <n v="3343"/>
    <s v="SECRETARIA DE ADMINISTRACION"/>
    <s v="Sí"/>
    <s v="No"/>
    <s v="No"/>
    <m/>
    <m/>
    <m/>
    <m/>
    <m/>
    <m/>
    <m/>
    <m/>
    <m/>
    <m/>
    <m/>
    <m/>
    <m/>
    <m/>
    <m/>
    <m/>
    <m/>
    <m/>
    <m/>
    <m/>
    <m/>
    <m/>
    <m/>
    <m/>
    <m/>
    <m/>
    <m/>
    <m/>
    <m/>
    <m/>
    <m/>
    <m/>
    <m/>
    <m/>
    <m/>
    <m/>
    <m/>
    <m/>
    <m/>
    <x v="0"/>
    <x v="0"/>
    <x v="1"/>
    <x v="0"/>
    <x v="0"/>
    <x v="0"/>
    <x v="0"/>
    <x v="1"/>
    <x v="1"/>
    <x v="0"/>
    <x v="0"/>
    <x v="0"/>
    <x v="0"/>
    <m/>
    <m/>
    <s v="Plataforma web privada gratuita (Bolsas de trabajo) (excluyendo redes sociales)"/>
    <m/>
    <m/>
    <m/>
    <s v="Recomendaciones de trabajadores de la empresa u otros actores"/>
    <m/>
    <m/>
    <s v="Avisos en las inmediaciones de la empresa"/>
    <s v="Contactos personales del empleador"/>
    <s v="Banco de currículos de la empresa"/>
    <m/>
    <m/>
    <x v="0"/>
    <x v="0"/>
    <x v="0"/>
    <x v="1"/>
    <x v="0"/>
    <x v="0"/>
    <x v="0"/>
    <x v="0"/>
    <x v="1"/>
    <x v="1"/>
    <s v="Ninguna"/>
    <m/>
    <m/>
    <m/>
    <m/>
    <m/>
    <m/>
    <x v="0"/>
    <m/>
    <m/>
    <x v="1"/>
    <m/>
    <m/>
    <m/>
    <x v="0"/>
    <x v="0"/>
    <x v="1"/>
    <x v="1"/>
    <x v="1"/>
    <x v="1"/>
    <m/>
    <m/>
    <x v="2"/>
    <s v="Poco probable"/>
    <s v="Probable"/>
    <s v="Poco probable"/>
    <s v="Poco probable"/>
    <s v="Probable"/>
    <x v="1"/>
    <m/>
    <m/>
    <m/>
    <m/>
    <m/>
    <m/>
    <m/>
    <m/>
    <m/>
    <m/>
    <m/>
    <m/>
    <m/>
    <m/>
    <m/>
    <m/>
    <m/>
    <m/>
    <m/>
    <m/>
    <m/>
    <m/>
    <m/>
    <m/>
    <m/>
    <m/>
    <m/>
    <m/>
    <m/>
    <m/>
    <m/>
    <m/>
    <m/>
    <m/>
    <m/>
    <x v="0"/>
    <m/>
    <m/>
    <m/>
    <m/>
    <m/>
    <m/>
    <m/>
    <m/>
    <m/>
    <x v="0"/>
    <x v="0"/>
    <x v="0"/>
    <x v="1"/>
    <x v="1"/>
    <x v="1"/>
    <x v="0"/>
    <x v="0"/>
    <m/>
    <x v="0"/>
    <s v="INFORMATICA BASICA HASTA EL AVANZADO"/>
    <s v="Operación básica de computadoras"/>
    <s v="ADMINISTRADORA"/>
    <n v="2421"/>
    <s v="INFORMATICA BASICA AL AVANZADO"/>
    <s v="Operación básica de computadoras"/>
    <s v="TESORERO"/>
    <n v="4311"/>
    <s v="INFORMATICA BASICA HASTA AVANZADA"/>
    <s v="Operación básica de computadoras"/>
    <s v="SECRETERIA"/>
    <n v="4120"/>
    <s v="INFORMATICA BASICA HASTA AVANZADA"/>
    <s v="Operación básica de computadoras"/>
    <s v="INSPECTOR SEGURIDAD INDUSTRIAL"/>
    <n v="3257"/>
    <s v="SEGURIDAD INDUSTRIAL"/>
    <s v="Seguridad industrial y salud ocupacional"/>
    <s v="CLASIFICADORA"/>
    <n v="7543"/>
    <s v="SEGURIDAD INDUSTRIAL"/>
    <s v="Seguridad industrial y salud ocupacional"/>
    <s v="MAQUINISTA INDUSTRIAL"/>
    <n v="8155"/>
    <s v="Si"/>
    <s v="Si"/>
    <s v="Si"/>
    <s v="Si"/>
    <s v="Si"/>
    <s v="No"/>
    <x v="0"/>
    <s v="Importante"/>
    <s v="Importante"/>
    <s v="Importante"/>
    <s v="Importante"/>
    <s v="Importante"/>
    <s v="Importante"/>
    <s v="Importante"/>
    <s v="Ninguna"/>
    <m/>
    <x v="2"/>
    <x v="2"/>
    <x v="0"/>
    <x v="0"/>
    <x v="0"/>
    <x v="0"/>
    <x v="1"/>
    <x v="1"/>
    <x v="0"/>
    <x v="0"/>
    <x v="0"/>
    <x v="0"/>
    <m/>
    <s v="Jefe / Encargado (no propietario)"/>
    <m/>
    <n v="8"/>
    <n v="27"/>
    <s v="Completo"/>
    <m/>
    <m/>
    <m/>
    <m/>
    <m/>
    <m/>
    <m/>
    <s v="11 a 30 personas ocupadas"/>
    <s v="11 a 30 personas ocupadas"/>
    <x v="2"/>
    <s v="Comercio"/>
    <x v="0"/>
    <x v="0"/>
    <x v="1"/>
    <x v="0"/>
    <x v="0"/>
    <x v="0"/>
    <x v="1"/>
    <x v="0"/>
    <x v="0"/>
    <x v="0"/>
    <x v="1"/>
    <x v="0"/>
    <x v="0"/>
    <x v="0"/>
    <x v="0"/>
    <x v="0"/>
    <x v="0"/>
    <x v="0"/>
    <x v="0"/>
    <x v="0"/>
    <x v="1"/>
    <x v="0"/>
    <x v="0"/>
    <x v="0"/>
    <x v="1"/>
    <x v="1"/>
    <x v="0"/>
    <s v="OFIMATICA"/>
    <s v="OFIMATICA"/>
    <s v="OFIMATICA"/>
    <s v="OFIMATICA"/>
    <s v="SALUD Y SEGURIDAD OCUPACIONAL"/>
    <s v="SALUD Y SEGURIDAD OCUPACIONAL"/>
    <s v="TIC"/>
    <s v="TIC"/>
    <s v="TIC"/>
    <s v="TIC"/>
    <s v="SALUD Y SEGURIDAD OCUPACIONAL"/>
    <s v="SALUD Y SEGURIDAD OCUPACIONAL"/>
    <n v="12.6511627906977"/>
    <x v="1"/>
    <x v="1"/>
    <x v="0"/>
    <x v="0"/>
    <x v="0"/>
    <s v="Total"/>
  </r>
  <r>
    <n v="232547"/>
    <x v="0"/>
    <x v="1"/>
    <s v="Ypacaraí"/>
    <n v="36000"/>
    <s v="SERVICIOS DE SUMINISTRO DE AGUA POTABLE"/>
    <s v="Servicio"/>
    <s v="Suministro de agua"/>
    <s v="Pequeñas (11 a 30 personas ocupadas)"/>
    <n v="27062024"/>
    <n v="27"/>
    <s v="Junio"/>
    <s v="Año Resultado Final"/>
    <n v="9"/>
    <n v="28"/>
    <n v="12072024"/>
    <n v="12"/>
    <s v="Julio"/>
    <s v="Año Resultado Final"/>
    <n v="1993"/>
    <n v="30"/>
    <x v="1"/>
    <s v="CAPTACION Y DEPURACION Y DISTRIBUCIÓN DE AGUA POTABLE"/>
    <s v="Captación, tratamiento y suministro de agua"/>
    <s v="Casa Matriz"/>
    <x v="1"/>
    <n v="7"/>
    <n v="7"/>
    <n v="19"/>
    <n v="19"/>
    <n v="17"/>
    <n v="2"/>
    <n v="82.120967741935445"/>
    <n v="9.6612903225806406"/>
    <n v="0"/>
    <n v="0"/>
    <n v="0"/>
    <n v="0"/>
    <n v="82.120967741935445"/>
    <n v="0"/>
    <n v="0"/>
    <n v="0"/>
    <n v="4.8306451612903203"/>
    <n v="4.8306451612903203"/>
    <n v="0"/>
    <n v="0"/>
    <n v="91.782258064516085"/>
    <n v="19"/>
    <n v="0"/>
    <n v="0"/>
    <n v="0"/>
    <n v="0"/>
    <n v="17"/>
    <n v="0"/>
    <n v="0"/>
    <n v="0"/>
    <n v="1"/>
    <n v="1"/>
    <n v="0"/>
    <n v="0"/>
    <n v="19"/>
    <x v="1"/>
    <s v="Decisión del directorio/propietarios de la empresa"/>
    <m/>
    <x v="0"/>
    <s v="Decisión del directorio/propietarios de la empresa"/>
    <m/>
    <x v="0"/>
    <m/>
    <m/>
    <x v="0"/>
    <m/>
    <m/>
    <x v="0"/>
    <m/>
    <m/>
    <x v="1"/>
    <m/>
    <n v="5414"/>
    <s v="GUARDIA DE SEGURIDAD"/>
    <s v="Sí"/>
    <s v="No"/>
    <s v="No"/>
    <m/>
    <m/>
    <m/>
    <m/>
    <m/>
    <m/>
    <m/>
    <m/>
    <m/>
    <m/>
    <m/>
    <m/>
    <m/>
    <m/>
    <m/>
    <m/>
    <m/>
    <m/>
    <m/>
    <m/>
    <m/>
    <m/>
    <m/>
    <m/>
    <m/>
    <m/>
    <m/>
    <m/>
    <m/>
    <m/>
    <m/>
    <m/>
    <m/>
    <m/>
    <m/>
    <m/>
    <m/>
    <m/>
    <m/>
    <m/>
    <m/>
    <m/>
    <m/>
    <m/>
    <x v="0"/>
    <x v="0"/>
    <x v="0"/>
    <x v="0"/>
    <x v="1"/>
    <x v="0"/>
    <x v="0"/>
    <x v="1"/>
    <x v="1"/>
    <x v="0"/>
    <x v="0"/>
    <x v="1"/>
    <x v="0"/>
    <m/>
    <m/>
    <m/>
    <s v="Redes sociales de la empresa (Facebook, Twitter, Instagram, etc)"/>
    <m/>
    <m/>
    <s v="Recomendaciones de trabajadores de la empresa u otros actores"/>
    <m/>
    <m/>
    <m/>
    <m/>
    <s v="Banco de currículos de la empresa"/>
    <m/>
    <m/>
    <x v="0"/>
    <x v="0"/>
    <x v="0"/>
    <x v="1"/>
    <x v="0"/>
    <x v="2"/>
    <x v="0"/>
    <x v="0"/>
    <x v="1"/>
    <x v="1"/>
    <s v="Ninguna"/>
    <m/>
    <m/>
    <m/>
    <m/>
    <m/>
    <m/>
    <x v="1"/>
    <m/>
    <m/>
    <x v="1"/>
    <m/>
    <m/>
    <m/>
    <x v="1"/>
    <x v="1"/>
    <x v="1"/>
    <x v="1"/>
    <x v="1"/>
    <x v="1"/>
    <m/>
    <m/>
    <x v="1"/>
    <s v="Poco probable"/>
    <s v="Poco probable"/>
    <s v="Poco probable"/>
    <s v="Poco probable"/>
    <s v="Probable"/>
    <x v="1"/>
    <m/>
    <m/>
    <m/>
    <m/>
    <m/>
    <m/>
    <m/>
    <m/>
    <m/>
    <m/>
    <m/>
    <m/>
    <m/>
    <m/>
    <m/>
    <m/>
    <m/>
    <m/>
    <m/>
    <m/>
    <m/>
    <m/>
    <m/>
    <m/>
    <m/>
    <m/>
    <m/>
    <m/>
    <m/>
    <m/>
    <m/>
    <m/>
    <m/>
    <m/>
    <m/>
    <x v="0"/>
    <m/>
    <m/>
    <m/>
    <m/>
    <m/>
    <m/>
    <m/>
    <m/>
    <m/>
    <x v="0"/>
    <x v="0"/>
    <x v="0"/>
    <x v="0"/>
    <x v="1"/>
    <x v="1"/>
    <x v="0"/>
    <x v="0"/>
    <m/>
    <x v="0"/>
    <s v="CAPACITACIÓNES EN PLOMERIA"/>
    <s v="Fontanería"/>
    <s v="PLOMERO"/>
    <n v="7126"/>
    <s v="CAPACITACIÓNES  EN CAJA"/>
    <s v="Operación de caja comercial"/>
    <s v="CAJERO/A"/>
    <n v="5230"/>
    <m/>
    <m/>
    <m/>
    <m/>
    <m/>
    <m/>
    <m/>
    <m/>
    <m/>
    <m/>
    <m/>
    <m/>
    <m/>
    <m/>
    <m/>
    <m/>
    <s v="Si"/>
    <s v="No"/>
    <m/>
    <m/>
    <m/>
    <m/>
    <x v="1"/>
    <s v="Importante"/>
    <s v="Importante"/>
    <s v="Importante"/>
    <s v="Importante"/>
    <s v="Importante"/>
    <s v="Importante"/>
    <s v="Importante"/>
    <s v="Ninguna"/>
    <m/>
    <x v="2"/>
    <x v="2"/>
    <x v="0"/>
    <x v="1"/>
    <x v="0"/>
    <x v="0"/>
    <x v="1"/>
    <x v="0"/>
    <x v="0"/>
    <x v="1"/>
    <x v="0"/>
    <x v="0"/>
    <m/>
    <s v="Administrador/Contador"/>
    <m/>
    <n v="12"/>
    <n v="9"/>
    <s v="Completo"/>
    <m/>
    <m/>
    <m/>
    <m/>
    <m/>
    <m/>
    <m/>
    <s v="11 a 30 personas ocupadas"/>
    <s v="11 a 30 personas ocupadas"/>
    <x v="0"/>
    <s v="Suministro de agua"/>
    <x v="0"/>
    <x v="0"/>
    <x v="0"/>
    <x v="0"/>
    <x v="1"/>
    <x v="0"/>
    <x v="0"/>
    <x v="0"/>
    <x v="0"/>
    <x v="0"/>
    <x v="1"/>
    <x v="0"/>
    <x v="0"/>
    <x v="0"/>
    <x v="0"/>
    <x v="0"/>
    <x v="0"/>
    <x v="0"/>
    <x v="0"/>
    <x v="1"/>
    <x v="0"/>
    <x v="1"/>
    <x v="1"/>
    <x v="0"/>
    <x v="1"/>
    <x v="0"/>
    <x v="0"/>
    <s v="CONSTRUCCIÓN"/>
    <s v="USO Y MANEJO DE CAJAS"/>
    <m/>
    <m/>
    <m/>
    <m/>
    <s v="CONSTRUCCIÓN"/>
    <s v="ADMINISTRACIÓN Y GESTIÓN"/>
    <m/>
    <m/>
    <m/>
    <m/>
    <n v="4.8306451612903203"/>
    <x v="1"/>
    <x v="1"/>
    <x v="1"/>
    <x v="0"/>
    <x v="0"/>
    <s v="Total"/>
  </r>
  <r>
    <n v="232614"/>
    <x v="0"/>
    <x v="1"/>
    <s v="Ypacaraí"/>
    <n v="64190"/>
    <s v="SERVICIOS DE CREDITOS Y AHORROS EN COOPERATIVAS"/>
    <s v="Servicio"/>
    <s v="Intermediación financiera"/>
    <s v="Grandes (con 51 o más personas ocupadas)"/>
    <n v="18072024"/>
    <n v="18"/>
    <s v="Julio"/>
    <s v="Año Resultado Final"/>
    <n v="9"/>
    <n v="21"/>
    <n v="18072024"/>
    <n v="18"/>
    <s v="Julio"/>
    <s v="Año Resultado Final"/>
    <n v="1975"/>
    <n v="48"/>
    <x v="1"/>
    <s v="SERVICIOS DE CREDITOS Y AHORROS EN COOPERATIVAS"/>
    <s v="Otros tipos de intermediación monetaria"/>
    <s v="Oficina administrativa"/>
    <x v="1"/>
    <n v="16"/>
    <n v="8"/>
    <n v="300"/>
    <n v="230"/>
    <n v="92"/>
    <n v="138"/>
    <n v="92"/>
    <n v="138"/>
    <n v="0"/>
    <n v="0"/>
    <n v="0"/>
    <n v="0"/>
    <n v="49"/>
    <n v="0"/>
    <n v="0"/>
    <n v="0"/>
    <n v="141"/>
    <n v="40"/>
    <n v="0"/>
    <n v="0"/>
    <n v="230"/>
    <n v="230"/>
    <n v="0"/>
    <n v="0"/>
    <n v="0"/>
    <n v="0"/>
    <n v="49"/>
    <n v="0"/>
    <n v="0"/>
    <n v="0"/>
    <n v="141"/>
    <n v="40"/>
    <n v="0"/>
    <n v="0"/>
    <n v="230"/>
    <x v="1"/>
    <s v="Decisión del directorio/propietarios de la empresa"/>
    <m/>
    <x v="0"/>
    <s v="Convenio con organizaciones públicas"/>
    <m/>
    <x v="1"/>
    <s v="Decisión del directorio/propietarios de la empresa"/>
    <m/>
    <x v="1"/>
    <s v="Ley para incorporación de personas con discapacidad (Ley 4962/13)"/>
    <m/>
    <x v="0"/>
    <m/>
    <m/>
    <x v="1"/>
    <m/>
    <n v="4211"/>
    <s v="CAJEROS"/>
    <s v="Sí"/>
    <s v="No"/>
    <s v="No"/>
    <m/>
    <m/>
    <m/>
    <m/>
    <m/>
    <m/>
    <m/>
    <m/>
    <m/>
    <m/>
    <m/>
    <m/>
    <m/>
    <m/>
    <m/>
    <m/>
    <m/>
    <m/>
    <m/>
    <m/>
    <m/>
    <m/>
    <m/>
    <m/>
    <m/>
    <m/>
    <m/>
    <m/>
    <m/>
    <m/>
    <m/>
    <m/>
    <m/>
    <m/>
    <m/>
    <m/>
    <m/>
    <m/>
    <m/>
    <m/>
    <m/>
    <m/>
    <m/>
    <m/>
    <x v="0"/>
    <x v="0"/>
    <x v="0"/>
    <x v="0"/>
    <x v="0"/>
    <x v="0"/>
    <x v="0"/>
    <x v="1"/>
    <x v="1"/>
    <x v="0"/>
    <x v="0"/>
    <x v="0"/>
    <x v="0"/>
    <m/>
    <m/>
    <m/>
    <m/>
    <m/>
    <m/>
    <m/>
    <m/>
    <m/>
    <s v="Avisos en las inmediaciones de la empresa"/>
    <s v="Contactos personales del empleador"/>
    <s v="Banco de currículos de la empresa"/>
    <m/>
    <m/>
    <x v="0"/>
    <x v="0"/>
    <x v="0"/>
    <x v="1"/>
    <x v="0"/>
    <x v="1"/>
    <x v="0"/>
    <x v="1"/>
    <x v="0"/>
    <x v="2"/>
    <s v="Ninguna"/>
    <m/>
    <m/>
    <m/>
    <m/>
    <m/>
    <m/>
    <x v="1"/>
    <m/>
    <s v="Ambos"/>
    <x v="2"/>
    <m/>
    <m/>
    <m/>
    <x v="0"/>
    <x v="0"/>
    <x v="0"/>
    <x v="0"/>
    <x v="0"/>
    <x v="1"/>
    <m/>
    <m/>
    <x v="2"/>
    <s v="Poco probable"/>
    <s v="Poco probable"/>
    <s v="Poco probable"/>
    <s v="Probable"/>
    <s v="Probable"/>
    <x v="2"/>
    <m/>
    <m/>
    <m/>
    <m/>
    <m/>
    <m/>
    <m/>
    <m/>
    <m/>
    <m/>
    <m/>
    <m/>
    <m/>
    <m/>
    <m/>
    <m/>
    <m/>
    <m/>
    <m/>
    <m/>
    <m/>
    <m/>
    <m/>
    <m/>
    <m/>
    <m/>
    <m/>
    <m/>
    <m/>
    <m/>
    <m/>
    <m/>
    <m/>
    <m/>
    <m/>
    <x v="0"/>
    <m/>
    <m/>
    <m/>
    <m/>
    <m/>
    <m/>
    <m/>
    <m/>
    <m/>
    <x v="0"/>
    <x v="0"/>
    <x v="0"/>
    <x v="0"/>
    <x v="1"/>
    <x v="1"/>
    <x v="0"/>
    <x v="0"/>
    <m/>
    <x v="0"/>
    <s v="TÉCNICO ATENCION AL CLIENTE"/>
    <s v="Técnicas de recepción y atención al cliente"/>
    <s v="ATENCIÓN AL CLIENTE"/>
    <n v="4226"/>
    <s v="TECNICO EN INFORMÁTICA"/>
    <s v="Redes y sistemas informáticos"/>
    <s v="AUXILIAR EN ESTADÍSTICA"/>
    <n v="4312"/>
    <m/>
    <m/>
    <m/>
    <m/>
    <m/>
    <m/>
    <m/>
    <m/>
    <m/>
    <m/>
    <m/>
    <m/>
    <m/>
    <m/>
    <m/>
    <m/>
    <s v="Si"/>
    <s v="No"/>
    <m/>
    <m/>
    <m/>
    <m/>
    <x v="3"/>
    <s v="Muy importante"/>
    <s v="Muy importante"/>
    <s v="Muy importante"/>
    <s v="Muy importante"/>
    <s v="Muy importante"/>
    <s v="Muy importante"/>
    <s v="Muy importante"/>
    <s v="Ninguna"/>
    <m/>
    <x v="0"/>
    <x v="0"/>
    <x v="1"/>
    <x v="1"/>
    <x v="0"/>
    <x v="0"/>
    <x v="0"/>
    <x v="0"/>
    <x v="0"/>
    <x v="0"/>
    <x v="0"/>
    <x v="0"/>
    <m/>
    <s v="Gerente / Directivo"/>
    <m/>
    <n v="14"/>
    <n v="38"/>
    <s v="Completo"/>
    <m/>
    <m/>
    <m/>
    <m/>
    <m/>
    <m/>
    <m/>
    <s v="51 y más personas ocupadas"/>
    <s v="51 y más personas ocupadas"/>
    <x v="0"/>
    <s v="Intermediación financiera"/>
    <x v="0"/>
    <x v="0"/>
    <x v="0"/>
    <x v="1"/>
    <x v="0"/>
    <x v="0"/>
    <x v="0"/>
    <x v="0"/>
    <x v="0"/>
    <x v="0"/>
    <x v="1"/>
    <x v="0"/>
    <x v="0"/>
    <x v="0"/>
    <x v="0"/>
    <x v="0"/>
    <x v="0"/>
    <x v="0"/>
    <x v="0"/>
    <x v="1"/>
    <x v="0"/>
    <x v="0"/>
    <x v="0"/>
    <x v="0"/>
    <x v="0"/>
    <x v="0"/>
    <x v="0"/>
    <s v="ATENCIÓN AL CLIENTE, RECEPCIÓN"/>
    <s v="USO DE SISTEMAS Y SOFTWARE ESPECIALIZADOS"/>
    <m/>
    <m/>
    <m/>
    <m/>
    <s v="ADMINISTRACIÓN Y GESTIÓN"/>
    <s v="TIC"/>
    <m/>
    <m/>
    <m/>
    <m/>
    <n v="1"/>
    <x v="1"/>
    <x v="1"/>
    <x v="0"/>
    <x v="0"/>
    <x v="0"/>
    <s v="Total"/>
  </r>
  <r>
    <n v="234155"/>
    <x v="0"/>
    <x v="1"/>
    <s v="Ypané"/>
    <n v="36000"/>
    <s v="SERVICIO DE DISTRIBUCION DE AGUA POTABLE.-"/>
    <s v="Servicio"/>
    <s v="Suministro de agua"/>
    <s v="Micro (5 a 10 personas ocupadas)"/>
    <n v="24062024"/>
    <n v="24"/>
    <s v="Junio"/>
    <s v="Año Resultado Final"/>
    <n v="9"/>
    <n v="7"/>
    <n v="25062024"/>
    <n v="25"/>
    <s v="Junio"/>
    <s v="Año Resultado Final"/>
    <n v="2012"/>
    <n v="11"/>
    <x v="0"/>
    <s v="SERVICIOS DE AGUA POTABLE"/>
    <s v="Captación, tratamiento y suministro de agua"/>
    <s v="Único"/>
    <x v="0"/>
    <m/>
    <m/>
    <n v="10"/>
    <n v="10"/>
    <n v="7"/>
    <n v="3"/>
    <n v="23.762162162162131"/>
    <n v="10.18378378378377"/>
    <n v="0"/>
    <n v="0"/>
    <n v="3.3945945945945901"/>
    <n v="0"/>
    <n v="23.762162162162131"/>
    <n v="0"/>
    <n v="0"/>
    <n v="0"/>
    <n v="3.3945945945945901"/>
    <n v="3.3945945945945901"/>
    <n v="0"/>
    <n v="0"/>
    <n v="33.945945945945901"/>
    <n v="10"/>
    <n v="0"/>
    <n v="0"/>
    <n v="1"/>
    <n v="0"/>
    <n v="7"/>
    <n v="0"/>
    <n v="0"/>
    <n v="0"/>
    <n v="1"/>
    <n v="1"/>
    <n v="0"/>
    <n v="0"/>
    <n v="10"/>
    <x v="1"/>
    <s v="Decisión del directorio/propietarios de la empresa"/>
    <m/>
    <x v="0"/>
    <s v="Decisión del directorio/propietarios de la empresa"/>
    <m/>
    <x v="0"/>
    <m/>
    <m/>
    <x v="0"/>
    <m/>
    <m/>
    <x v="0"/>
    <m/>
    <m/>
    <x v="1"/>
    <m/>
    <n v="5230"/>
    <s v="CAJERA"/>
    <s v="Sí"/>
    <s v="No"/>
    <s v="No"/>
    <m/>
    <m/>
    <m/>
    <m/>
    <m/>
    <m/>
    <m/>
    <m/>
    <m/>
    <m/>
    <m/>
    <m/>
    <m/>
    <m/>
    <m/>
    <m/>
    <m/>
    <m/>
    <m/>
    <m/>
    <m/>
    <m/>
    <m/>
    <m/>
    <m/>
    <m/>
    <m/>
    <m/>
    <m/>
    <m/>
    <m/>
    <m/>
    <m/>
    <m/>
    <m/>
    <m/>
    <m/>
    <m/>
    <m/>
    <m/>
    <m/>
    <m/>
    <m/>
    <m/>
    <x v="1"/>
    <x v="0"/>
    <x v="0"/>
    <x v="0"/>
    <x v="1"/>
    <x v="1"/>
    <x v="1"/>
    <x v="1"/>
    <x v="0"/>
    <x v="1"/>
    <x v="1"/>
    <x v="1"/>
    <x v="0"/>
    <m/>
    <m/>
    <m/>
    <m/>
    <m/>
    <m/>
    <s v="Recomendaciones de trabajadores de la empresa u otros actores"/>
    <m/>
    <m/>
    <m/>
    <m/>
    <m/>
    <m/>
    <m/>
    <x v="0"/>
    <x v="0"/>
    <x v="0"/>
    <x v="1"/>
    <x v="2"/>
    <x v="2"/>
    <x v="2"/>
    <x v="0"/>
    <x v="1"/>
    <x v="1"/>
    <s v="Ninguna"/>
    <m/>
    <m/>
    <m/>
    <m/>
    <m/>
    <m/>
    <x v="1"/>
    <s v="Transformación de competencia"/>
    <m/>
    <x v="1"/>
    <m/>
    <m/>
    <m/>
    <x v="0"/>
    <x v="1"/>
    <x v="1"/>
    <x v="1"/>
    <x v="1"/>
    <x v="1"/>
    <m/>
    <m/>
    <x v="1"/>
    <s v="Poco probable"/>
    <s v="Poco probable"/>
    <s v="Poco probable"/>
    <s v="Poco probable"/>
    <s v="Probable"/>
    <x v="1"/>
    <m/>
    <m/>
    <m/>
    <m/>
    <m/>
    <m/>
    <m/>
    <m/>
    <m/>
    <m/>
    <m/>
    <m/>
    <m/>
    <m/>
    <m/>
    <m/>
    <m/>
    <m/>
    <m/>
    <m/>
    <m/>
    <m/>
    <m/>
    <m/>
    <m/>
    <m/>
    <m/>
    <m/>
    <m/>
    <m/>
    <m/>
    <m/>
    <m/>
    <m/>
    <m/>
    <x v="0"/>
    <m/>
    <m/>
    <m/>
    <m/>
    <m/>
    <m/>
    <m/>
    <m/>
    <m/>
    <x v="1"/>
    <x v="0"/>
    <x v="1"/>
    <x v="1"/>
    <x v="0"/>
    <x v="0"/>
    <x v="0"/>
    <x v="0"/>
    <m/>
    <x v="1"/>
    <m/>
    <m/>
    <m/>
    <m/>
    <m/>
    <m/>
    <m/>
    <m/>
    <m/>
    <m/>
    <m/>
    <m/>
    <m/>
    <m/>
    <m/>
    <m/>
    <m/>
    <m/>
    <m/>
    <m/>
    <m/>
    <m/>
    <m/>
    <m/>
    <m/>
    <m/>
    <m/>
    <m/>
    <m/>
    <m/>
    <x v="0"/>
    <s v="Importante"/>
    <s v="Importante"/>
    <s v="Importante"/>
    <s v="Importante"/>
    <s v="Importante"/>
    <s v="Importante"/>
    <s v="Importante"/>
    <s v="Ninguna"/>
    <m/>
    <x v="2"/>
    <x v="2"/>
    <x v="0"/>
    <x v="0"/>
    <x v="2"/>
    <x v="2"/>
    <x v="1"/>
    <x v="1"/>
    <x v="1"/>
    <x v="1"/>
    <x v="1"/>
    <x v="0"/>
    <m/>
    <s v="Jefe / Encargado (no propietario)"/>
    <m/>
    <n v="13"/>
    <n v="36"/>
    <s v="Completo"/>
    <m/>
    <m/>
    <m/>
    <m/>
    <m/>
    <m/>
    <m/>
    <s v="5 a 10 personas ocupadas"/>
    <s v="5 a 10 personas ocupadas"/>
    <x v="0"/>
    <s v="Suministro de agua"/>
    <x v="0"/>
    <x v="0"/>
    <x v="0"/>
    <x v="0"/>
    <x v="1"/>
    <x v="0"/>
    <x v="0"/>
    <x v="0"/>
    <x v="0"/>
    <x v="0"/>
    <x v="1"/>
    <x v="0"/>
    <x v="0"/>
    <x v="0"/>
    <x v="0"/>
    <x v="0"/>
    <x v="0"/>
    <x v="0"/>
    <x v="0"/>
    <x v="1"/>
    <x v="0"/>
    <x v="1"/>
    <x v="0"/>
    <x v="0"/>
    <x v="0"/>
    <x v="0"/>
    <x v="0"/>
    <m/>
    <m/>
    <m/>
    <m/>
    <m/>
    <m/>
    <m/>
    <m/>
    <m/>
    <m/>
    <m/>
    <m/>
    <n v="3.3945945945945901"/>
    <x v="1"/>
    <x v="1"/>
    <x v="0"/>
    <x v="0"/>
    <x v="1"/>
    <s v="Total"/>
  </r>
  <r>
    <n v="234551"/>
    <x v="0"/>
    <x v="1"/>
    <s v="J. Augusto Saldívar"/>
    <n v="55102"/>
    <s v="SERVICIO DE ALOJAMIENTO EN MOTELES"/>
    <s v="Servicio"/>
    <s v="Restaurantes y hoteles"/>
    <s v="Pequeñas (11 a 30 personas ocupadas)"/>
    <n v="27062024"/>
    <n v="27"/>
    <s v="Junio"/>
    <s v="Año Resultado Final"/>
    <n v="19"/>
    <n v="14"/>
    <n v="3072024"/>
    <n v="3"/>
    <s v="Julio"/>
    <s v="Año Resultado Final"/>
    <n v="2006"/>
    <n v="17"/>
    <x v="0"/>
    <s v="SERVICIOS DE HOSPEDAJE"/>
    <s v="Actividades de alojamiento en casas de huéspedes y moteles"/>
    <s v="Único"/>
    <x v="0"/>
    <m/>
    <m/>
    <n v="10"/>
    <n v="10"/>
    <n v="5"/>
    <n v="5"/>
    <n v="16.972972972972951"/>
    <n v="16.972972972972951"/>
    <n v="0"/>
    <n v="0"/>
    <n v="23.762162162162131"/>
    <n v="0"/>
    <n v="0"/>
    <n v="0"/>
    <n v="0"/>
    <n v="0"/>
    <n v="6.7891891891891802"/>
    <n v="3.3945945945945901"/>
    <n v="0"/>
    <n v="0"/>
    <n v="33.945945945945901"/>
    <n v="10"/>
    <n v="0"/>
    <n v="0"/>
    <n v="7"/>
    <n v="0"/>
    <n v="0"/>
    <n v="0"/>
    <n v="0"/>
    <n v="0"/>
    <n v="2"/>
    <n v="1"/>
    <n v="0"/>
    <n v="0"/>
    <n v="10"/>
    <x v="1"/>
    <s v="Decisión del directorio/propietarios de la empresa"/>
    <m/>
    <x v="0"/>
    <s v="Decisión del directorio/propietarios de la empresa"/>
    <m/>
    <x v="1"/>
    <s v="Decisión del directorio/propietarios de la empresa"/>
    <m/>
    <x v="0"/>
    <m/>
    <m/>
    <x v="0"/>
    <m/>
    <m/>
    <x v="1"/>
    <m/>
    <n v="5230"/>
    <s v="CAJERO"/>
    <s v="Sí"/>
    <s v="Sí"/>
    <s v="Sí"/>
    <n v="5414"/>
    <s v="PORTERO"/>
    <s v="Sí"/>
    <s v="No"/>
    <s v="No"/>
    <m/>
    <m/>
    <m/>
    <m/>
    <s v="Candidatos sin capacitación o habilidades técnicas necesarios"/>
    <m/>
    <m/>
    <m/>
    <m/>
    <m/>
    <m/>
    <m/>
    <m/>
    <m/>
    <m/>
    <m/>
    <m/>
    <m/>
    <m/>
    <m/>
    <m/>
    <m/>
    <m/>
    <m/>
    <m/>
    <m/>
    <m/>
    <m/>
    <m/>
    <s v="Capacitar a los trabajadores actuales para que puedan cumplir funciones que estaban asignadas a esa vacante"/>
    <m/>
    <m/>
    <m/>
    <m/>
    <m/>
    <m/>
    <m/>
    <m/>
    <m/>
    <x v="1"/>
    <x v="0"/>
    <x v="0"/>
    <x v="0"/>
    <x v="1"/>
    <x v="0"/>
    <x v="1"/>
    <x v="1"/>
    <x v="0"/>
    <x v="0"/>
    <x v="0"/>
    <x v="1"/>
    <x v="0"/>
    <m/>
    <m/>
    <m/>
    <s v="Redes sociales de la empresa (Facebook, Twitter, Instagram, etc)"/>
    <m/>
    <m/>
    <s v="Recomendaciones de trabajadores de la empresa u otros actores"/>
    <m/>
    <m/>
    <m/>
    <m/>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0"/>
    <x v="0"/>
    <x v="0"/>
    <x v="0"/>
    <x v="0"/>
    <x v="1"/>
    <x v="0"/>
    <x v="0"/>
    <m/>
    <x v="0"/>
    <s v="CAPACITACIÓNES PARA ATENCIÓN AL CLIENTE"/>
    <s v="Técnicas de recepción y atención al cliente"/>
    <s v="MUCAMA"/>
    <n v="9112"/>
    <s v="CAPACITACIÓNES PARA CAJA"/>
    <s v="Operación de caja comercial"/>
    <s v="CAJERO"/>
    <n v="5230"/>
    <s v="CAPACITACIÓNES EN ELECTRICIDAD"/>
    <s v="Electricidad"/>
    <s v="ELECTRICISTA"/>
    <n v="7411"/>
    <m/>
    <m/>
    <m/>
    <m/>
    <m/>
    <m/>
    <m/>
    <m/>
    <m/>
    <m/>
    <m/>
    <m/>
    <s v="Si"/>
    <s v="Si"/>
    <s v="No"/>
    <m/>
    <m/>
    <m/>
    <x v="0"/>
    <s v="Muy importante"/>
    <s v="Importante"/>
    <s v="Muy importante"/>
    <s v="Importante"/>
    <s v="Importante"/>
    <s v="Importante"/>
    <s v="Muy importante"/>
    <s v="Ninguna"/>
    <m/>
    <x v="2"/>
    <x v="1"/>
    <x v="0"/>
    <x v="0"/>
    <x v="0"/>
    <x v="0"/>
    <x v="0"/>
    <x v="1"/>
    <x v="0"/>
    <x v="1"/>
    <x v="0"/>
    <x v="0"/>
    <m/>
    <s v="Dueño o propietario"/>
    <m/>
    <n v="10"/>
    <n v="26"/>
    <s v="Completo"/>
    <m/>
    <m/>
    <m/>
    <m/>
    <m/>
    <m/>
    <m/>
    <s v="5 a 10 personas ocupadas"/>
    <s v="5 a 10 personas ocupadas"/>
    <x v="0"/>
    <s v="Restaurantes y hoteles"/>
    <x v="0"/>
    <x v="0"/>
    <x v="0"/>
    <x v="0"/>
    <x v="1"/>
    <x v="0"/>
    <x v="0"/>
    <x v="0"/>
    <x v="0"/>
    <x v="0"/>
    <x v="1"/>
    <x v="0"/>
    <x v="0"/>
    <x v="0"/>
    <x v="0"/>
    <x v="0"/>
    <x v="0"/>
    <x v="0"/>
    <x v="0"/>
    <x v="1"/>
    <x v="0"/>
    <x v="1"/>
    <x v="1"/>
    <x v="0"/>
    <x v="1"/>
    <x v="0"/>
    <x v="1"/>
    <s v="ATENCIÓN AL CLIENTE, RECEPCIÓN"/>
    <s v="USO Y MANEJO DE CAJAS"/>
    <s v="ELECTRICIDAD Y ELECTRONICA"/>
    <m/>
    <m/>
    <m/>
    <s v="ADMINISTRACIÓN Y GESTIÓN"/>
    <s v="ADMINISTRACIÓN Y GESTIÓN"/>
    <s v="ELECTRICIDAD Y ELECTRONICA"/>
    <m/>
    <m/>
    <m/>
    <n v="3.3945945945945901"/>
    <x v="1"/>
    <x v="2"/>
    <x v="1"/>
    <x v="0"/>
    <x v="0"/>
    <s v="Total"/>
  </r>
  <r>
    <n v="235479"/>
    <x v="0"/>
    <x v="1"/>
    <s v="J. Augusto Saldívar"/>
    <n v="36000"/>
    <s v="SERVICIO DE SUMINISTRO DE AGUA POTABLE"/>
    <s v="Servicio"/>
    <s v="Suministro de agua"/>
    <s v="Pequeñas (11 a 30 personas ocupadas)"/>
    <n v="24062024"/>
    <n v="24"/>
    <s v="Junio"/>
    <s v="Año Resultado Final"/>
    <n v="13"/>
    <n v="16"/>
    <n v="24062024"/>
    <n v="24"/>
    <s v="Junio"/>
    <s v="Año Resultado Final"/>
    <n v="1993"/>
    <n v="30"/>
    <x v="1"/>
    <s v="SERVICIOS DE DISTRIBUCIÓN DE AGUA POTABLE"/>
    <s v="Captación, tratamiento y suministro de agua"/>
    <s v="Casa Matriz"/>
    <x v="1"/>
    <n v="2"/>
    <n v="2"/>
    <n v="29"/>
    <n v="29"/>
    <n v="24"/>
    <n v="5"/>
    <n v="115.93548387096769"/>
    <n v="24.153225806451601"/>
    <n v="0"/>
    <n v="4.8306451612903203"/>
    <n v="33.814516129032242"/>
    <n v="0"/>
    <n v="72.459677419354804"/>
    <n v="0"/>
    <n v="4.8306451612903203"/>
    <n v="4.8306451612903203"/>
    <n v="14.491935483870961"/>
    <n v="0"/>
    <n v="4.8306451612903203"/>
    <n v="0"/>
    <n v="140.08870967741927"/>
    <n v="29"/>
    <n v="0"/>
    <n v="1"/>
    <n v="7"/>
    <n v="0"/>
    <n v="15"/>
    <n v="0"/>
    <n v="1"/>
    <n v="1"/>
    <n v="3"/>
    <n v="0"/>
    <n v="1"/>
    <n v="0"/>
    <n v="29"/>
    <x v="0"/>
    <m/>
    <m/>
    <x v="0"/>
    <s v="Decisión del directorio/propietarios de la empresa"/>
    <m/>
    <x v="1"/>
    <s v="Decisión del directorio/propietarios de la empresa"/>
    <m/>
    <x v="1"/>
    <s v="Decisión del directorio/propietarios de la empresa"/>
    <m/>
    <x v="0"/>
    <m/>
    <m/>
    <x v="1"/>
    <m/>
    <n v="7126"/>
    <s v="PLOMERIA"/>
    <s v="Sí"/>
    <s v="No"/>
    <s v="Sí"/>
    <n v="3343"/>
    <s v="SECRETARIA ADMINISTRATIVA"/>
    <s v="Sí"/>
    <s v="No"/>
    <s v="No"/>
    <m/>
    <m/>
    <m/>
    <m/>
    <m/>
    <m/>
    <m/>
    <m/>
    <m/>
    <m/>
    <m/>
    <m/>
    <m/>
    <m/>
    <m/>
    <m/>
    <m/>
    <m/>
    <m/>
    <m/>
    <m/>
    <m/>
    <m/>
    <m/>
    <m/>
    <m/>
    <m/>
    <m/>
    <m/>
    <m/>
    <m/>
    <m/>
    <m/>
    <m/>
    <m/>
    <m/>
    <m/>
    <m/>
    <m/>
    <x v="1"/>
    <x v="0"/>
    <x v="0"/>
    <x v="0"/>
    <x v="1"/>
    <x v="0"/>
    <x v="0"/>
    <x v="1"/>
    <x v="0"/>
    <x v="0"/>
    <x v="0"/>
    <x v="0"/>
    <x v="0"/>
    <m/>
    <m/>
    <m/>
    <s v="Redes sociales de la empresa (Facebook, Twitter, Instagram, etc)"/>
    <m/>
    <m/>
    <m/>
    <m/>
    <m/>
    <s v="Avisos en las inmediaciones de la empresa"/>
    <m/>
    <s v="Banco de currículos de la empresa"/>
    <m/>
    <m/>
    <x v="0"/>
    <x v="0"/>
    <x v="0"/>
    <x v="1"/>
    <x v="0"/>
    <x v="2"/>
    <x v="0"/>
    <x v="0"/>
    <x v="1"/>
    <x v="2"/>
    <s v="Ninguna"/>
    <m/>
    <m/>
    <m/>
    <m/>
    <m/>
    <m/>
    <x v="1"/>
    <m/>
    <m/>
    <x v="1"/>
    <m/>
    <m/>
    <m/>
    <x v="1"/>
    <x v="1"/>
    <x v="1"/>
    <x v="1"/>
    <x v="1"/>
    <x v="1"/>
    <m/>
    <m/>
    <x v="2"/>
    <s v="Poco probable"/>
    <s v="Poco probable"/>
    <s v="Poco probable"/>
    <s v="Muy probable"/>
    <s v="Muy probable"/>
    <x v="0"/>
    <s v="FONTANERO"/>
    <n v="7126"/>
    <n v="2"/>
    <n v="0"/>
    <n v="0"/>
    <n v="0"/>
    <n v="0"/>
    <s v="Auxiliar contable"/>
    <n v="4311"/>
    <n v="1"/>
    <n v="0"/>
    <n v="0"/>
    <n v="0"/>
    <n v="0"/>
    <m/>
    <m/>
    <m/>
    <m/>
    <m/>
    <m/>
    <m/>
    <m/>
    <m/>
    <m/>
    <m/>
    <m/>
    <m/>
    <m/>
    <m/>
    <m/>
    <m/>
    <m/>
    <m/>
    <m/>
    <m/>
    <x v="0"/>
    <m/>
    <m/>
    <m/>
    <m/>
    <m/>
    <m/>
    <m/>
    <m/>
    <m/>
    <x v="0"/>
    <x v="0"/>
    <x v="0"/>
    <x v="0"/>
    <x v="1"/>
    <x v="1"/>
    <x v="0"/>
    <x v="0"/>
    <m/>
    <x v="0"/>
    <s v="CAPACITACIÓN PARA FONTANERIA (REPARACIÓN DE CAÑERIAS) Y TERMOFUSION(CONEXIONES DE CAÑERIAS)"/>
    <s v="Fontanería"/>
    <s v="FONTANERO"/>
    <n v="7126"/>
    <m/>
    <m/>
    <m/>
    <m/>
    <m/>
    <m/>
    <m/>
    <m/>
    <m/>
    <m/>
    <m/>
    <m/>
    <m/>
    <m/>
    <m/>
    <m/>
    <m/>
    <m/>
    <m/>
    <m/>
    <s v="No"/>
    <m/>
    <m/>
    <m/>
    <m/>
    <m/>
    <x v="0"/>
    <s v="Muy importante"/>
    <s v="Muy importante"/>
    <s v="Muy importante"/>
    <s v="Muy importante"/>
    <s v="Muy importante"/>
    <s v="Muy importante"/>
    <s v="Muy importante"/>
    <s v="Ninguna"/>
    <m/>
    <x v="2"/>
    <x v="2"/>
    <x v="0"/>
    <x v="0"/>
    <x v="0"/>
    <x v="2"/>
    <x v="0"/>
    <x v="0"/>
    <x v="0"/>
    <x v="0"/>
    <x v="0"/>
    <x v="0"/>
    <m/>
    <s v="Administrador/Contador"/>
    <m/>
    <n v="19"/>
    <n v="53"/>
    <s v="Completo"/>
    <m/>
    <m/>
    <m/>
    <m/>
    <m/>
    <m/>
    <m/>
    <s v="11 a 30 personas ocupadas"/>
    <s v="11 a 30 personas ocupadas"/>
    <x v="0"/>
    <s v="Suministro de agua"/>
    <x v="0"/>
    <x v="0"/>
    <x v="1"/>
    <x v="0"/>
    <x v="0"/>
    <x v="0"/>
    <x v="1"/>
    <x v="0"/>
    <x v="0"/>
    <x v="0"/>
    <x v="1"/>
    <x v="0"/>
    <x v="1"/>
    <x v="0"/>
    <x v="0"/>
    <x v="1"/>
    <x v="0"/>
    <x v="0"/>
    <x v="0"/>
    <x v="1"/>
    <x v="0"/>
    <x v="1"/>
    <x v="0"/>
    <x v="0"/>
    <x v="1"/>
    <x v="0"/>
    <x v="0"/>
    <s v="CONSTRUCCIÓN"/>
    <m/>
    <m/>
    <m/>
    <m/>
    <m/>
    <s v="CONSTRUCCIÓN"/>
    <m/>
    <m/>
    <m/>
    <m/>
    <m/>
    <n v="4.8306451612903203"/>
    <x v="1"/>
    <x v="1"/>
    <x v="1"/>
    <x v="0"/>
    <x v="0"/>
    <s v="Total"/>
  </r>
  <r>
    <n v="254063"/>
    <x v="0"/>
    <x v="1"/>
    <s v="Fernando de la Mora"/>
    <n v="47300"/>
    <s v="VENTA DE COMBUSTIBLES PARA VEHICULOS AL POR MENOR"/>
    <s v="Comercio"/>
    <s v="Comercio"/>
    <s v="Medianas (31 a 50 personas ocupadas)"/>
    <n v="14062024"/>
    <n v="14"/>
    <s v="Junio"/>
    <s v="Año Resultado Final"/>
    <n v="15"/>
    <n v="29"/>
    <n v="22072024"/>
    <n v="22"/>
    <s v="Julio"/>
    <s v="Año Resultado Final"/>
    <n v="1990"/>
    <n v="33"/>
    <x v="1"/>
    <s v="VENTA DE COMBUSTIBLES PARA VEHICULOS AL POR MENOR"/>
    <s v="Comercio al por menor de combustible para vehículos automotores en comercios especializados"/>
    <s v="Único"/>
    <x v="0"/>
    <m/>
    <m/>
    <n v="6"/>
    <n v="6"/>
    <n v="4"/>
    <n v="2"/>
    <n v="33.137614678899077"/>
    <n v="16.568807339449538"/>
    <n v="0"/>
    <n v="0"/>
    <n v="0"/>
    <n v="0"/>
    <n v="49.706422018348619"/>
    <n v="0"/>
    <n v="0"/>
    <n v="0"/>
    <n v="0"/>
    <n v="0"/>
    <n v="0"/>
    <n v="0"/>
    <n v="49.706422018348619"/>
    <n v="6"/>
    <n v="0"/>
    <n v="0"/>
    <n v="0"/>
    <n v="0"/>
    <n v="6"/>
    <n v="0"/>
    <n v="0"/>
    <n v="0"/>
    <n v="0"/>
    <n v="0"/>
    <n v="0"/>
    <n v="0"/>
    <n v="6"/>
    <x v="0"/>
    <m/>
    <m/>
    <x v="1"/>
    <m/>
    <m/>
    <x v="0"/>
    <m/>
    <m/>
    <x v="0"/>
    <m/>
    <m/>
    <x v="0"/>
    <m/>
    <m/>
    <x v="0"/>
    <m/>
    <m/>
    <m/>
    <m/>
    <m/>
    <m/>
    <m/>
    <m/>
    <m/>
    <m/>
    <m/>
    <m/>
    <m/>
    <m/>
    <m/>
    <m/>
    <m/>
    <m/>
    <m/>
    <m/>
    <m/>
    <m/>
    <m/>
    <m/>
    <m/>
    <m/>
    <m/>
    <m/>
    <m/>
    <m/>
    <m/>
    <m/>
    <m/>
    <m/>
    <m/>
    <m/>
    <m/>
    <m/>
    <m/>
    <m/>
    <m/>
    <m/>
    <m/>
    <m/>
    <m/>
    <m/>
    <m/>
    <m/>
    <m/>
    <m/>
    <x v="1"/>
    <x v="0"/>
    <x v="0"/>
    <x v="0"/>
    <x v="0"/>
    <x v="0"/>
    <x v="0"/>
    <x v="1"/>
    <x v="0"/>
    <x v="0"/>
    <x v="0"/>
    <x v="1"/>
    <x v="0"/>
    <m/>
    <m/>
    <m/>
    <m/>
    <m/>
    <m/>
    <s v="Recomendaciones de trabajadores de la empresa u otros actores"/>
    <m/>
    <m/>
    <m/>
    <s v="Contactos personales del empleador"/>
    <m/>
    <m/>
    <m/>
    <x v="0"/>
    <x v="0"/>
    <x v="0"/>
    <x v="1"/>
    <x v="0"/>
    <x v="1"/>
    <x v="0"/>
    <x v="0"/>
    <x v="1"/>
    <x v="1"/>
    <s v="Ninguna"/>
    <m/>
    <m/>
    <m/>
    <m/>
    <m/>
    <m/>
    <x v="1"/>
    <m/>
    <m/>
    <x v="1"/>
    <m/>
    <m/>
    <m/>
    <x v="1"/>
    <x v="1"/>
    <x v="1"/>
    <x v="1"/>
    <x v="1"/>
    <x v="1"/>
    <m/>
    <m/>
    <x v="2"/>
    <s v="Poco probable"/>
    <s v="Probable"/>
    <s v="Poco probable"/>
    <s v="Probable"/>
    <s v="Probable"/>
    <x v="2"/>
    <m/>
    <m/>
    <m/>
    <m/>
    <m/>
    <m/>
    <m/>
    <m/>
    <m/>
    <m/>
    <m/>
    <m/>
    <m/>
    <m/>
    <m/>
    <m/>
    <m/>
    <m/>
    <m/>
    <m/>
    <m/>
    <m/>
    <m/>
    <m/>
    <m/>
    <m/>
    <m/>
    <m/>
    <m/>
    <m/>
    <m/>
    <m/>
    <m/>
    <m/>
    <m/>
    <x v="0"/>
    <m/>
    <m/>
    <m/>
    <m/>
    <m/>
    <m/>
    <m/>
    <m/>
    <m/>
    <x v="0"/>
    <x v="0"/>
    <x v="0"/>
    <x v="0"/>
    <x v="1"/>
    <x v="1"/>
    <x v="0"/>
    <x v="0"/>
    <m/>
    <x v="0"/>
    <s v="EXCEL AVANZADO"/>
    <s v="Microsoft Excel básico y avanzado"/>
    <s v="ADMINISTRADORA GENERAL DE LA EMPRESA"/>
    <n v="1120"/>
    <s v="HABILIDADES DE ATENCION A CLIENTES"/>
    <s v="Técnicas de recepción y atención al cliente"/>
    <s v="PLAYEROS DE ESTACION DE SERVICIOS"/>
    <n v="5245"/>
    <m/>
    <m/>
    <m/>
    <m/>
    <m/>
    <m/>
    <m/>
    <m/>
    <m/>
    <m/>
    <m/>
    <m/>
    <m/>
    <m/>
    <m/>
    <m/>
    <s v="Si"/>
    <s v="No"/>
    <m/>
    <m/>
    <m/>
    <m/>
    <x v="1"/>
    <s v="Importante"/>
    <s v="Muy importante"/>
    <s v="Muy importante"/>
    <s v="Muy importante"/>
    <s v="Importante"/>
    <s v="Muy importante"/>
    <s v="Muy importante"/>
    <s v="Ninguna"/>
    <m/>
    <x v="0"/>
    <x v="2"/>
    <x v="0"/>
    <x v="0"/>
    <x v="0"/>
    <x v="2"/>
    <x v="1"/>
    <x v="1"/>
    <x v="0"/>
    <x v="0"/>
    <x v="0"/>
    <x v="0"/>
    <m/>
    <s v="Administrador/Contador"/>
    <m/>
    <n v="8"/>
    <n v="1"/>
    <s v="Completo"/>
    <m/>
    <m/>
    <m/>
    <m/>
    <m/>
    <m/>
    <m/>
    <s v="5 a 10 personas ocupadas"/>
    <s v="5 a 10 personas ocupadas"/>
    <x v="2"/>
    <s v="Comercio"/>
    <x v="0"/>
    <x v="0"/>
    <x v="0"/>
    <x v="0"/>
    <x v="0"/>
    <x v="0"/>
    <x v="0"/>
    <x v="0"/>
    <x v="0"/>
    <x v="0"/>
    <x v="1"/>
    <x v="0"/>
    <x v="0"/>
    <x v="0"/>
    <x v="0"/>
    <x v="0"/>
    <x v="0"/>
    <x v="0"/>
    <x v="1"/>
    <x v="1"/>
    <x v="0"/>
    <x v="1"/>
    <x v="1"/>
    <x v="0"/>
    <x v="0"/>
    <x v="0"/>
    <x v="0"/>
    <s v="OFIMATICA"/>
    <s v="ATENCIÓN AL CLIENTE, RECEPCIÓN"/>
    <m/>
    <m/>
    <m/>
    <m/>
    <s v="TIC"/>
    <s v="ADMINISTRACIÓN Y GESTIÓN"/>
    <m/>
    <m/>
    <m/>
    <m/>
    <n v="8.2844036697247692"/>
    <x v="0"/>
    <x v="0"/>
    <x v="1"/>
    <x v="0"/>
    <x v="0"/>
    <s v="Total"/>
  </r>
  <r>
    <n v="254089"/>
    <x v="0"/>
    <x v="0"/>
    <s v="Recoleta"/>
    <n v="46304"/>
    <s v="VENTA DE BEBIDAS AL POR MAYOR"/>
    <s v="Comercio"/>
    <s v="Comercio"/>
    <s v="Medianas (31 a 50 personas ocupadas)"/>
    <n v="3072024"/>
    <n v="3"/>
    <s v="Julio"/>
    <s v="Año Resultado Final"/>
    <n v="8"/>
    <n v="48"/>
    <n v="26072024"/>
    <n v="26"/>
    <s v="Julio"/>
    <s v="Año Resultado Final"/>
    <n v="1957"/>
    <n v="66"/>
    <x v="1"/>
    <s v="VENTA AL POR MAYOR DE BEBIDAS"/>
    <s v="Comercio al por mayor de bebidas"/>
    <s v="Único"/>
    <x v="0"/>
    <m/>
    <m/>
    <n v="46"/>
    <n v="46"/>
    <n v="20"/>
    <n v="26"/>
    <n v="250"/>
    <n v="325"/>
    <n v="0"/>
    <n v="0"/>
    <n v="0"/>
    <n v="0"/>
    <n v="400"/>
    <n v="0"/>
    <n v="0"/>
    <n v="0"/>
    <n v="125"/>
    <n v="0"/>
    <n v="50"/>
    <n v="0"/>
    <n v="575"/>
    <n v="46"/>
    <n v="0"/>
    <n v="0"/>
    <n v="0"/>
    <n v="0"/>
    <n v="32"/>
    <n v="0"/>
    <n v="0"/>
    <n v="0"/>
    <n v="10"/>
    <n v="0"/>
    <n v="4"/>
    <n v="0"/>
    <n v="46"/>
    <x v="0"/>
    <m/>
    <m/>
    <x v="1"/>
    <m/>
    <m/>
    <x v="0"/>
    <m/>
    <m/>
    <x v="0"/>
    <m/>
    <m/>
    <x v="0"/>
    <m/>
    <m/>
    <x v="1"/>
    <m/>
    <n v="5242"/>
    <s v="PROMOTORES/VENDEDORES"/>
    <s v="Sí"/>
    <s v="No"/>
    <s v="Sí"/>
    <n v="4311"/>
    <s v="AUXILIAR CONTABLE"/>
    <s v="Sí"/>
    <s v="No"/>
    <s v="No"/>
    <m/>
    <m/>
    <m/>
    <m/>
    <m/>
    <m/>
    <m/>
    <m/>
    <m/>
    <m/>
    <m/>
    <m/>
    <m/>
    <m/>
    <m/>
    <m/>
    <m/>
    <m/>
    <m/>
    <m/>
    <m/>
    <m/>
    <m/>
    <m/>
    <m/>
    <m/>
    <m/>
    <m/>
    <m/>
    <m/>
    <m/>
    <m/>
    <m/>
    <m/>
    <m/>
    <m/>
    <m/>
    <m/>
    <m/>
    <x v="0"/>
    <x v="1"/>
    <x v="0"/>
    <x v="0"/>
    <x v="0"/>
    <x v="0"/>
    <x v="0"/>
    <x v="1"/>
    <x v="0"/>
    <x v="1"/>
    <x v="1"/>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1"/>
    <x v="1"/>
    <x v="1"/>
    <s v="Ninguna"/>
    <m/>
    <m/>
    <m/>
    <m/>
    <m/>
    <m/>
    <x v="1"/>
    <m/>
    <s v="Nuevas contrataciones"/>
    <x v="1"/>
    <m/>
    <m/>
    <m/>
    <x v="0"/>
    <x v="0"/>
    <x v="1"/>
    <x v="0"/>
    <x v="0"/>
    <x v="1"/>
    <m/>
    <m/>
    <x v="2"/>
    <s v="Poco probable"/>
    <s v="Poco probable"/>
    <s v="Poco probable"/>
    <s v="Probable"/>
    <s v="Probable"/>
    <x v="0"/>
    <s v="auxiliar administrativo"/>
    <n v="4419"/>
    <n v="1"/>
    <n v="1"/>
    <n v="1"/>
    <n v="1"/>
    <n v="1"/>
    <s v="promotor de venta"/>
    <n v="5242"/>
    <n v="2"/>
    <n v="2"/>
    <n v="2"/>
    <n v="2"/>
    <n v="2"/>
    <m/>
    <m/>
    <m/>
    <m/>
    <m/>
    <m/>
    <m/>
    <m/>
    <m/>
    <m/>
    <m/>
    <m/>
    <m/>
    <m/>
    <m/>
    <m/>
    <m/>
    <m/>
    <m/>
    <m/>
    <m/>
    <x v="0"/>
    <m/>
    <m/>
    <m/>
    <m/>
    <m/>
    <m/>
    <m/>
    <m/>
    <m/>
    <x v="0"/>
    <x v="0"/>
    <x v="0"/>
    <x v="0"/>
    <x v="1"/>
    <x v="1"/>
    <x v="0"/>
    <x v="0"/>
    <m/>
    <x v="0"/>
    <s v="TECNOLOGIA DIGITAL"/>
    <s v="Herramientas digitales para la gestión y productividad"/>
    <s v="AUXILIAR ADMINISTRATIVO"/>
    <n v="4419"/>
    <s v="TECNOLOGIA DIGITAL"/>
    <s v="Herramientas digitales para la gestión y productividad"/>
    <s v="ADMINISTRADORA GRAL"/>
    <n v="1420"/>
    <s v="TECNOLOGIA DIGITAL"/>
    <s v="Herramientas digitales para la gestión y productividad"/>
    <s v="CONTADOR"/>
    <n v="2411"/>
    <m/>
    <m/>
    <m/>
    <m/>
    <m/>
    <m/>
    <m/>
    <m/>
    <m/>
    <m/>
    <m/>
    <m/>
    <s v="Si"/>
    <s v="Si"/>
    <s v="No"/>
    <m/>
    <m/>
    <m/>
    <x v="0"/>
    <s v="Importante"/>
    <s v="Muy importante"/>
    <s v="Importante"/>
    <s v="Muy importante"/>
    <s v="Importante"/>
    <s v="Muy importante"/>
    <s v="Muy importante"/>
    <s v="Ninguna"/>
    <m/>
    <x v="0"/>
    <x v="1"/>
    <x v="0"/>
    <x v="0"/>
    <x v="0"/>
    <x v="0"/>
    <x v="0"/>
    <x v="0"/>
    <x v="0"/>
    <x v="0"/>
    <x v="0"/>
    <x v="0"/>
    <m/>
    <s v="Otro"/>
    <s v="AUX CONTABLE"/>
    <n v="7"/>
    <n v="51"/>
    <s v="Completo"/>
    <m/>
    <m/>
    <m/>
    <m/>
    <m/>
    <m/>
    <m/>
    <s v="31 a 50 personas ocupadas"/>
    <s v="31 a 50 personas ocupadas"/>
    <x v="2"/>
    <s v="Comercio"/>
    <x v="0"/>
    <x v="0"/>
    <x v="0"/>
    <x v="1"/>
    <x v="1"/>
    <x v="0"/>
    <x v="0"/>
    <x v="0"/>
    <x v="0"/>
    <x v="0"/>
    <x v="1"/>
    <x v="0"/>
    <x v="1"/>
    <x v="1"/>
    <x v="0"/>
    <x v="0"/>
    <x v="0"/>
    <x v="0"/>
    <x v="1"/>
    <x v="0"/>
    <x v="0"/>
    <x v="0"/>
    <x v="0"/>
    <x v="0"/>
    <x v="0"/>
    <x v="0"/>
    <x v="0"/>
    <s v="OTRAS RELACIONADAS A TIC"/>
    <s v="OTRAS RELACIONADAS A TIC"/>
    <s v="USO DE SISTEMAS Y SOFTWARE ESPECIALIZADOS"/>
    <m/>
    <m/>
    <m/>
    <s v="TIC"/>
    <s v="TIC"/>
    <s v="TIC"/>
    <m/>
    <m/>
    <m/>
    <n v="12.5"/>
    <x v="1"/>
    <x v="1"/>
    <x v="0"/>
    <x v="0"/>
    <x v="0"/>
    <s v="Total"/>
  </r>
  <r>
    <n v="254261"/>
    <x v="0"/>
    <x v="0"/>
    <s v="Recoleta"/>
    <n v="49231"/>
    <s v="SERVICIO DE FLETES"/>
    <s v="Servicio"/>
    <s v="Transporte"/>
    <s v="Grandes (con 51 o más personas ocupadas)"/>
    <n v="25062024"/>
    <n v="25"/>
    <s v="Junio"/>
    <s v="Año Resultado Final"/>
    <n v="16"/>
    <n v="22"/>
    <n v="25062024"/>
    <n v="25"/>
    <s v="Junio"/>
    <s v="Año Resultado Final"/>
    <n v="1998"/>
    <n v="25"/>
    <x v="2"/>
    <s v="SERVICIO DE FLETES EN CAMIONES PESADOS"/>
    <s v="Transporte terrestre local de carga"/>
    <s v="Casa Matriz"/>
    <x v="1"/>
    <n v="3"/>
    <n v="3"/>
    <n v="15"/>
    <n v="15"/>
    <n v="15"/>
    <n v="0"/>
    <n v="235.84337349397649"/>
    <n v="0"/>
    <n v="0"/>
    <n v="0"/>
    <n v="220.12048192771138"/>
    <n v="0"/>
    <n v="15.722891566265099"/>
    <n v="0"/>
    <n v="0"/>
    <n v="0"/>
    <n v="0"/>
    <n v="0"/>
    <n v="0"/>
    <n v="0"/>
    <n v="235.84337349397649"/>
    <n v="15"/>
    <n v="0"/>
    <n v="0"/>
    <n v="14"/>
    <n v="0"/>
    <n v="1"/>
    <n v="0"/>
    <n v="0"/>
    <n v="0"/>
    <n v="0"/>
    <n v="0"/>
    <n v="0"/>
    <n v="0"/>
    <n v="15"/>
    <x v="1"/>
    <s v="Decisión del directorio/propietarios de la empresa"/>
    <m/>
    <x v="1"/>
    <m/>
    <m/>
    <x v="0"/>
    <m/>
    <m/>
    <x v="0"/>
    <m/>
    <m/>
    <x v="0"/>
    <m/>
    <m/>
    <x v="1"/>
    <m/>
    <n v="8343"/>
    <s v="OPERADOR DE GRUA"/>
    <s v="Sí"/>
    <s v="No"/>
    <s v="Sí"/>
    <n v="8322"/>
    <s v="CHOFER AYUDANTE DE VEHICULOS LIVIANOS"/>
    <s v="Sí"/>
    <s v="No"/>
    <s v="No"/>
    <m/>
    <m/>
    <m/>
    <m/>
    <m/>
    <m/>
    <m/>
    <m/>
    <m/>
    <m/>
    <m/>
    <m/>
    <m/>
    <m/>
    <m/>
    <m/>
    <m/>
    <m/>
    <m/>
    <m/>
    <m/>
    <m/>
    <m/>
    <m/>
    <m/>
    <m/>
    <m/>
    <m/>
    <m/>
    <m/>
    <m/>
    <m/>
    <m/>
    <m/>
    <m/>
    <m/>
    <m/>
    <m/>
    <m/>
    <x v="0"/>
    <x v="0"/>
    <x v="0"/>
    <x v="0"/>
    <x v="0"/>
    <x v="1"/>
    <x v="1"/>
    <x v="1"/>
    <x v="0"/>
    <x v="0"/>
    <x v="0"/>
    <x v="1"/>
    <x v="1"/>
    <s v="QUE SEA DE LA ZONA SERCANA A LA EMPRESA"/>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2"/>
    <x v="0"/>
    <x v="1"/>
    <x v="0"/>
    <x v="0"/>
    <s v="Ninguna"/>
    <m/>
    <m/>
    <m/>
    <m/>
    <m/>
    <m/>
    <x v="1"/>
    <m/>
    <s v="Transformación de competencia"/>
    <x v="3"/>
    <s v="Transformación de competencia"/>
    <m/>
    <m/>
    <x v="0"/>
    <x v="1"/>
    <x v="0"/>
    <x v="0"/>
    <x v="0"/>
    <x v="1"/>
    <m/>
    <m/>
    <x v="2"/>
    <s v="Poco probable"/>
    <s v="Poco probable"/>
    <s v="Poco probable"/>
    <s v="Probable"/>
    <s v="Probable"/>
    <x v="0"/>
    <s v="chofer ayudante de vehiculos livianos"/>
    <n v="8322"/>
    <n v="1"/>
    <n v="1"/>
    <n v="1"/>
    <n v="1"/>
    <n v="1"/>
    <s v="encargado de taller mecanico"/>
    <n v="7231"/>
    <n v="0"/>
    <n v="0"/>
    <n v="1"/>
    <n v="0"/>
    <n v="0"/>
    <m/>
    <m/>
    <m/>
    <m/>
    <m/>
    <m/>
    <m/>
    <m/>
    <m/>
    <m/>
    <m/>
    <m/>
    <m/>
    <m/>
    <m/>
    <m/>
    <m/>
    <m/>
    <m/>
    <m/>
    <m/>
    <x v="0"/>
    <m/>
    <m/>
    <m/>
    <m/>
    <m/>
    <m/>
    <m/>
    <m/>
    <m/>
    <x v="0"/>
    <x v="0"/>
    <x v="0"/>
    <x v="0"/>
    <x v="1"/>
    <x v="1"/>
    <x v="0"/>
    <x v="0"/>
    <m/>
    <x v="1"/>
    <m/>
    <m/>
    <m/>
    <m/>
    <m/>
    <m/>
    <m/>
    <m/>
    <m/>
    <m/>
    <m/>
    <m/>
    <m/>
    <m/>
    <m/>
    <m/>
    <m/>
    <m/>
    <m/>
    <m/>
    <m/>
    <m/>
    <m/>
    <m/>
    <m/>
    <m/>
    <m/>
    <m/>
    <m/>
    <m/>
    <x v="0"/>
    <s v="Muy importante"/>
    <s v="Muy importante"/>
    <s v="Muy importante"/>
    <s v="Muy importante"/>
    <s v="Muy importante"/>
    <s v="Muy importante"/>
    <s v="Muy importante"/>
    <s v="Ninguna"/>
    <m/>
    <x v="2"/>
    <x v="2"/>
    <x v="0"/>
    <x v="1"/>
    <x v="2"/>
    <x v="0"/>
    <x v="0"/>
    <x v="0"/>
    <x v="0"/>
    <x v="0"/>
    <x v="0"/>
    <x v="0"/>
    <m/>
    <s v="Dueño o propietario"/>
    <m/>
    <n v="17"/>
    <n v="9"/>
    <s v="Completo"/>
    <m/>
    <m/>
    <m/>
    <m/>
    <m/>
    <m/>
    <m/>
    <s v="11 a 30 personas ocupadas"/>
    <s v="11 a 30 personas ocupadas"/>
    <x v="0"/>
    <s v="Transporte"/>
    <x v="0"/>
    <x v="0"/>
    <x v="0"/>
    <x v="0"/>
    <x v="0"/>
    <x v="0"/>
    <x v="0"/>
    <x v="1"/>
    <x v="0"/>
    <x v="0"/>
    <x v="1"/>
    <x v="0"/>
    <x v="0"/>
    <x v="0"/>
    <x v="0"/>
    <x v="1"/>
    <x v="1"/>
    <x v="0"/>
    <x v="0"/>
    <x v="1"/>
    <x v="0"/>
    <x v="1"/>
    <x v="0"/>
    <x v="0"/>
    <x v="0"/>
    <x v="0"/>
    <x v="0"/>
    <m/>
    <m/>
    <m/>
    <m/>
    <m/>
    <m/>
    <m/>
    <m/>
    <m/>
    <m/>
    <m/>
    <m/>
    <n v="15.722891566265099"/>
    <x v="1"/>
    <x v="1"/>
    <x v="0"/>
    <x v="0"/>
    <x v="1"/>
    <s v="Total"/>
  </r>
  <r>
    <n v="254286"/>
    <x v="0"/>
    <x v="0"/>
    <s v="San Roque"/>
    <n v="85300"/>
    <s v="SERVICIO DE ENSEÑANZA DE CURSOS DE POST GRADO"/>
    <s v="Servicio"/>
    <s v="Servicios a los hogares"/>
    <s v="Pequeñas (11 a 30 personas ocupadas)"/>
    <n v="12062024"/>
    <n v="12"/>
    <s v="Junio"/>
    <s v="Año Resultado Final"/>
    <n v="9"/>
    <n v="39"/>
    <n v="25072024"/>
    <n v="25"/>
    <s v="Julio"/>
    <s v="Año Resultado Final"/>
    <n v="1990"/>
    <n v="33"/>
    <x v="1"/>
    <s v="SERVICIO DE ENSEÑANZA DE POSGRADO"/>
    <s v="Enseñanza superior"/>
    <s v="Único"/>
    <x v="0"/>
    <m/>
    <m/>
    <n v="9"/>
    <n v="9"/>
    <n v="5"/>
    <n v="4"/>
    <n v="66.343283582089498"/>
    <n v="53.074626865671597"/>
    <n v="0"/>
    <n v="0"/>
    <n v="0"/>
    <n v="0"/>
    <n v="13.268656716417899"/>
    <n v="0"/>
    <n v="0"/>
    <n v="0"/>
    <n v="26.537313432835798"/>
    <n v="53.074626865671597"/>
    <n v="13.268656716417899"/>
    <n v="13.268656716417899"/>
    <n v="119.41791044776109"/>
    <n v="9"/>
    <n v="0"/>
    <n v="0"/>
    <n v="0"/>
    <n v="0"/>
    <n v="1"/>
    <n v="0"/>
    <n v="0"/>
    <n v="0"/>
    <n v="2"/>
    <n v="4"/>
    <n v="1"/>
    <n v="1"/>
    <n v="9"/>
    <x v="0"/>
    <m/>
    <m/>
    <x v="1"/>
    <m/>
    <m/>
    <x v="0"/>
    <m/>
    <m/>
    <x v="0"/>
    <m/>
    <m/>
    <x v="0"/>
    <m/>
    <m/>
    <x v="0"/>
    <m/>
    <m/>
    <m/>
    <m/>
    <m/>
    <m/>
    <m/>
    <m/>
    <m/>
    <m/>
    <m/>
    <m/>
    <m/>
    <m/>
    <m/>
    <m/>
    <m/>
    <m/>
    <m/>
    <m/>
    <m/>
    <m/>
    <m/>
    <m/>
    <m/>
    <m/>
    <m/>
    <m/>
    <m/>
    <m/>
    <m/>
    <m/>
    <m/>
    <m/>
    <m/>
    <m/>
    <m/>
    <m/>
    <m/>
    <m/>
    <m/>
    <m/>
    <m/>
    <m/>
    <m/>
    <m/>
    <m/>
    <m/>
    <m/>
    <m/>
    <x v="0"/>
    <x v="0"/>
    <x v="0"/>
    <x v="0"/>
    <x v="0"/>
    <x v="0"/>
    <x v="0"/>
    <x v="1"/>
    <x v="1"/>
    <x v="0"/>
    <x v="0"/>
    <x v="0"/>
    <x v="0"/>
    <m/>
    <m/>
    <m/>
    <m/>
    <m/>
    <m/>
    <s v="Recomendaciones de trabajadores de la empresa u otros actores"/>
    <s v="Contratación de empresas de reclutamiento"/>
    <m/>
    <m/>
    <s v="Contactos personales del empleador"/>
    <m/>
    <m/>
    <m/>
    <x v="0"/>
    <x v="0"/>
    <x v="0"/>
    <x v="1"/>
    <x v="0"/>
    <x v="1"/>
    <x v="0"/>
    <x v="0"/>
    <x v="0"/>
    <x v="2"/>
    <s v="Ninguna"/>
    <m/>
    <m/>
    <m/>
    <m/>
    <m/>
    <m/>
    <x v="1"/>
    <m/>
    <m/>
    <x v="3"/>
    <m/>
    <m/>
    <m/>
    <x v="0"/>
    <x v="0"/>
    <x v="0"/>
    <x v="1"/>
    <x v="1"/>
    <x v="1"/>
    <m/>
    <m/>
    <x v="0"/>
    <s v="Poco probable"/>
    <s v="Poco probable"/>
    <s v="Probable"/>
    <s v="Probable"/>
    <s v="Probable"/>
    <x v="2"/>
    <m/>
    <m/>
    <m/>
    <m/>
    <m/>
    <m/>
    <m/>
    <m/>
    <m/>
    <m/>
    <m/>
    <m/>
    <m/>
    <m/>
    <m/>
    <m/>
    <m/>
    <m/>
    <m/>
    <m/>
    <m/>
    <m/>
    <m/>
    <m/>
    <m/>
    <m/>
    <m/>
    <m/>
    <m/>
    <m/>
    <m/>
    <m/>
    <m/>
    <m/>
    <m/>
    <x v="0"/>
    <m/>
    <m/>
    <m/>
    <m/>
    <m/>
    <m/>
    <m/>
    <m/>
    <m/>
    <x v="0"/>
    <x v="0"/>
    <x v="0"/>
    <x v="0"/>
    <x v="0"/>
    <x v="1"/>
    <x v="0"/>
    <x v="0"/>
    <m/>
    <x v="0"/>
    <s v="SEMINARIO DE VENTAS"/>
    <s v="Técnicas de ventas"/>
    <s v="VENDEDORES DE CURSOS DE POSGRADO ONLINE"/>
    <n v="5244"/>
    <m/>
    <m/>
    <m/>
    <m/>
    <m/>
    <m/>
    <m/>
    <m/>
    <m/>
    <m/>
    <m/>
    <m/>
    <m/>
    <m/>
    <m/>
    <m/>
    <m/>
    <m/>
    <m/>
    <m/>
    <s v="No"/>
    <m/>
    <m/>
    <m/>
    <m/>
    <m/>
    <x v="1"/>
    <s v="Muy importante"/>
    <s v="Muy importante"/>
    <s v="Importante"/>
    <s v="Importante"/>
    <s v="Muy importante"/>
    <s v="Importante"/>
    <s v="Muy importante"/>
    <s v="Ninguna"/>
    <m/>
    <x v="0"/>
    <x v="2"/>
    <x v="0"/>
    <x v="0"/>
    <x v="0"/>
    <x v="0"/>
    <x v="1"/>
    <x v="1"/>
    <x v="0"/>
    <x v="0"/>
    <x v="0"/>
    <x v="0"/>
    <m/>
    <s v="Administrador/Contador"/>
    <m/>
    <n v="7"/>
    <n v="51"/>
    <s v="Completo"/>
    <m/>
    <m/>
    <m/>
    <m/>
    <m/>
    <m/>
    <s v="EL ADMINISTRADOR NO INCLUYOA LOS DOCENTES PORQUE NO CUMPLEN LAS TRES CUARTAS PARTES DE LA JORNADA LABORAL PARA EL SON MUY MINIMAS LAS HORAS QUE LLEGAN A IR EN EL ESTABLECIMIENTO POR QUE TIENEN CLASES ONLINE, COMO TAMBIEN DOCENTES QUE SI VAN NO LLEGARIAN A CUMPLIR LO QUE REQUERIMOS."/>
    <s v="5 a 10 personas ocupadas"/>
    <s v="5 a 10 personas ocupadas"/>
    <x v="0"/>
    <s v="Servicios a los hogares"/>
    <x v="0"/>
    <x v="0"/>
    <x v="0"/>
    <x v="0"/>
    <x v="0"/>
    <x v="0"/>
    <x v="0"/>
    <x v="0"/>
    <x v="0"/>
    <x v="0"/>
    <x v="1"/>
    <x v="0"/>
    <x v="0"/>
    <x v="0"/>
    <x v="0"/>
    <x v="0"/>
    <x v="0"/>
    <x v="0"/>
    <x v="0"/>
    <x v="1"/>
    <x v="0"/>
    <x v="1"/>
    <x v="1"/>
    <x v="0"/>
    <x v="0"/>
    <x v="0"/>
    <x v="0"/>
    <s v="VENTA"/>
    <m/>
    <m/>
    <m/>
    <m/>
    <m/>
    <s v="ADMINISTRACIÓN Y GESTIÓN"/>
    <m/>
    <m/>
    <m/>
    <m/>
    <m/>
    <n v="13.268656716417899"/>
    <x v="0"/>
    <x v="0"/>
    <x v="0"/>
    <x v="0"/>
    <x v="0"/>
    <s v="Total"/>
  </r>
  <r>
    <n v="254592"/>
    <x v="0"/>
    <x v="0"/>
    <s v="La Catedral"/>
    <n v="41002"/>
    <s v="ACTIVIDADES DE CONSTRUCCION DE VIVIENDAS"/>
    <s v="Industria"/>
    <s v="Construcción"/>
    <s v="Micro (5 a 10 personas ocupadas)"/>
    <n v="5062024"/>
    <n v="5"/>
    <s v="Junio"/>
    <s v="Año Resultado Final"/>
    <n v="15"/>
    <n v="43"/>
    <n v="19072024"/>
    <n v="19"/>
    <s v="Julio"/>
    <s v="Año Resultado Final"/>
    <n v="1999"/>
    <n v="24"/>
    <x v="2"/>
    <s v="EJECUCION DE OBRAS CIVILES"/>
    <s v="Construcción de edificios"/>
    <s v="Casa Matriz"/>
    <x v="1"/>
    <n v="2"/>
    <n v="2"/>
    <n v="14"/>
    <n v="14"/>
    <n v="6"/>
    <n v="8"/>
    <n v="47.872340425531924"/>
    <n v="63.829787234042563"/>
    <n v="0"/>
    <n v="0"/>
    <n v="0"/>
    <n v="0"/>
    <n v="63.829787234042563"/>
    <n v="0"/>
    <n v="0"/>
    <n v="0"/>
    <n v="15.957446808510641"/>
    <n v="15.957446808510641"/>
    <n v="15.957446808510641"/>
    <n v="0"/>
    <n v="111.70212765957449"/>
    <n v="14"/>
    <n v="0"/>
    <n v="0"/>
    <n v="0"/>
    <n v="0"/>
    <n v="8"/>
    <n v="0"/>
    <n v="0"/>
    <n v="0"/>
    <n v="2"/>
    <n v="2"/>
    <n v="2"/>
    <n v="0"/>
    <n v="14"/>
    <x v="0"/>
    <m/>
    <m/>
    <x v="0"/>
    <s v="Decisión del directorio/propietarios de la empresa"/>
    <m/>
    <x v="0"/>
    <m/>
    <m/>
    <x v="0"/>
    <m/>
    <m/>
    <x v="0"/>
    <m/>
    <m/>
    <x v="0"/>
    <m/>
    <m/>
    <m/>
    <m/>
    <m/>
    <m/>
    <m/>
    <m/>
    <m/>
    <m/>
    <m/>
    <m/>
    <m/>
    <m/>
    <m/>
    <m/>
    <m/>
    <m/>
    <m/>
    <m/>
    <m/>
    <m/>
    <m/>
    <m/>
    <m/>
    <m/>
    <m/>
    <m/>
    <m/>
    <m/>
    <m/>
    <m/>
    <m/>
    <m/>
    <m/>
    <m/>
    <m/>
    <m/>
    <m/>
    <m/>
    <m/>
    <m/>
    <m/>
    <m/>
    <m/>
    <m/>
    <m/>
    <m/>
    <m/>
    <m/>
    <x v="0"/>
    <x v="0"/>
    <x v="0"/>
    <x v="1"/>
    <x v="0"/>
    <x v="0"/>
    <x v="0"/>
    <x v="1"/>
    <x v="1"/>
    <x v="0"/>
    <x v="0"/>
    <x v="0"/>
    <x v="1"/>
    <s v="REFERENCIA DE BUENAS PERONA SON RELEVANTE PARA LA EMPRESA"/>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0"/>
    <x v="0"/>
    <x v="0"/>
    <s v="Ninguna"/>
    <m/>
    <m/>
    <m/>
    <m/>
    <m/>
    <m/>
    <x v="1"/>
    <m/>
    <m/>
    <x v="0"/>
    <s v="Ambos"/>
    <m/>
    <m/>
    <x v="1"/>
    <x v="0"/>
    <x v="1"/>
    <x v="1"/>
    <x v="1"/>
    <x v="1"/>
    <m/>
    <m/>
    <x v="2"/>
    <s v="Poco probable"/>
    <s v="Probable"/>
    <s v="Probable"/>
    <s v="Muy probable"/>
    <s v="Muy probable"/>
    <x v="0"/>
    <s v="ingenieros civil"/>
    <n v="2142"/>
    <n v="30"/>
    <n v="45"/>
    <n v="45"/>
    <n v="55"/>
    <n v="65"/>
    <s v="seguridad industrial ocupacional"/>
    <n v="3257"/>
    <n v="4"/>
    <n v="6"/>
    <n v="8"/>
    <n v="10"/>
    <n v="12"/>
    <m/>
    <m/>
    <m/>
    <m/>
    <m/>
    <m/>
    <m/>
    <m/>
    <m/>
    <m/>
    <m/>
    <m/>
    <m/>
    <m/>
    <m/>
    <m/>
    <m/>
    <m/>
    <m/>
    <m/>
    <m/>
    <x v="0"/>
    <m/>
    <m/>
    <m/>
    <m/>
    <m/>
    <m/>
    <m/>
    <m/>
    <m/>
    <x v="1"/>
    <x v="0"/>
    <x v="0"/>
    <x v="0"/>
    <x v="0"/>
    <x v="1"/>
    <x v="0"/>
    <x v="0"/>
    <m/>
    <x v="1"/>
    <m/>
    <m/>
    <m/>
    <m/>
    <m/>
    <m/>
    <m/>
    <m/>
    <m/>
    <m/>
    <m/>
    <m/>
    <m/>
    <m/>
    <m/>
    <m/>
    <m/>
    <m/>
    <m/>
    <m/>
    <m/>
    <m/>
    <m/>
    <m/>
    <m/>
    <m/>
    <m/>
    <m/>
    <m/>
    <m/>
    <x v="1"/>
    <s v="Importante"/>
    <s v="Muy importante"/>
    <s v="Importante"/>
    <s v="Muy importante"/>
    <s v="Importante"/>
    <s v="Muy importante"/>
    <s v="Importante"/>
    <s v="Muy importante"/>
    <s v="IMPORTANCIA DE  ALCANZAR LA EFICACIA DE LA EMPRESA"/>
    <x v="2"/>
    <x v="2"/>
    <x v="0"/>
    <x v="0"/>
    <x v="0"/>
    <x v="0"/>
    <x v="0"/>
    <x v="0"/>
    <x v="0"/>
    <x v="0"/>
    <x v="0"/>
    <x v="0"/>
    <m/>
    <s v="Gerente / Directivo"/>
    <m/>
    <n v="7"/>
    <n v="45"/>
    <s v="Completo"/>
    <m/>
    <m/>
    <m/>
    <m/>
    <m/>
    <m/>
    <m/>
    <s v="11 a 30 personas ocupadas"/>
    <s v="11 a 30 personas ocupadas"/>
    <x v="1"/>
    <s v="Construcción"/>
    <x v="0"/>
    <x v="0"/>
    <x v="0"/>
    <x v="0"/>
    <x v="0"/>
    <x v="0"/>
    <x v="0"/>
    <x v="0"/>
    <x v="0"/>
    <x v="0"/>
    <x v="0"/>
    <x v="1"/>
    <x v="0"/>
    <x v="0"/>
    <x v="0"/>
    <x v="0"/>
    <x v="0"/>
    <x v="0"/>
    <x v="0"/>
    <x v="1"/>
    <x v="0"/>
    <x v="1"/>
    <x v="0"/>
    <x v="0"/>
    <x v="0"/>
    <x v="0"/>
    <x v="0"/>
    <m/>
    <m/>
    <m/>
    <m/>
    <m/>
    <m/>
    <m/>
    <m/>
    <m/>
    <m/>
    <m/>
    <m/>
    <n v="7.9787234042553203"/>
    <x v="0"/>
    <x v="0"/>
    <x v="0"/>
    <x v="0"/>
    <x v="1"/>
    <s v="Total"/>
  </r>
  <r>
    <n v="254865"/>
    <x v="0"/>
    <x v="1"/>
    <s v="Mariano Roque Alonso"/>
    <n v="10961"/>
    <s v="ELABORACION DE TE"/>
    <s v="Industria"/>
    <s v="Manufactura"/>
    <s v="Micro (5 a 10 personas ocupadas)"/>
    <n v="11062024"/>
    <n v="11"/>
    <s v="Junio"/>
    <s v="Año Resultado Final"/>
    <n v="16"/>
    <n v="22"/>
    <n v="12062024"/>
    <n v="12"/>
    <s v="Junio"/>
    <s v="Año Resultado Final"/>
    <n v="2004"/>
    <n v="19"/>
    <x v="0"/>
    <s v="ELABORACION DE TE"/>
    <s v="Elaboración de té"/>
    <s v="Único"/>
    <x v="0"/>
    <m/>
    <m/>
    <n v="6"/>
    <n v="6"/>
    <n v="2"/>
    <n v="4"/>
    <n v="9.5873015873015799"/>
    <n v="19.17460317460316"/>
    <n v="0"/>
    <n v="0"/>
    <n v="0"/>
    <n v="0"/>
    <n v="4.7936507936507899"/>
    <n v="0"/>
    <n v="4.7936507936507899"/>
    <n v="0"/>
    <n v="9.5873015873015799"/>
    <n v="4.7936507936507899"/>
    <n v="4.7936507936507899"/>
    <n v="0"/>
    <n v="28.761904761904738"/>
    <n v="6"/>
    <n v="0"/>
    <n v="0"/>
    <n v="0"/>
    <n v="0"/>
    <n v="1"/>
    <n v="0"/>
    <n v="1"/>
    <n v="0"/>
    <n v="2"/>
    <n v="1"/>
    <n v="1"/>
    <n v="0"/>
    <n v="6"/>
    <x v="1"/>
    <s v="Decisión del directorio/propietarios de la empresa"/>
    <m/>
    <x v="0"/>
    <s v="Decisión del directorio/propietarios de la empresa"/>
    <m/>
    <x v="1"/>
    <s v="Decisión del directorio/propietarios de la empresa"/>
    <m/>
    <x v="0"/>
    <m/>
    <m/>
    <x v="1"/>
    <s v="Decisión del directorio/propietarios de la empresa"/>
    <m/>
    <x v="0"/>
    <m/>
    <m/>
    <m/>
    <m/>
    <m/>
    <m/>
    <m/>
    <m/>
    <m/>
    <m/>
    <m/>
    <m/>
    <m/>
    <m/>
    <m/>
    <m/>
    <m/>
    <m/>
    <m/>
    <m/>
    <m/>
    <m/>
    <m/>
    <m/>
    <m/>
    <m/>
    <m/>
    <m/>
    <m/>
    <m/>
    <m/>
    <m/>
    <m/>
    <m/>
    <m/>
    <m/>
    <m/>
    <m/>
    <m/>
    <m/>
    <m/>
    <m/>
    <m/>
    <m/>
    <m/>
    <m/>
    <m/>
    <m/>
    <m/>
    <m/>
    <x v="0"/>
    <x v="0"/>
    <x v="0"/>
    <x v="0"/>
    <x v="0"/>
    <x v="0"/>
    <x v="0"/>
    <x v="1"/>
    <x v="1"/>
    <x v="0"/>
    <x v="0"/>
    <x v="1"/>
    <x v="1"/>
    <s v="CONTAR CON BUENA SALUD ANALISIS DE SALUD SE LES PIDE"/>
    <m/>
    <m/>
    <m/>
    <m/>
    <s v="Redes de profesionales o egresados"/>
    <s v="Recomendaciones de trabajadores de la empresa u otros actores"/>
    <s v="Contratación de empresas de reclutamiento"/>
    <m/>
    <m/>
    <s v="Contactos personales del empleador"/>
    <s v="Banco de currículos de la empresa"/>
    <m/>
    <m/>
    <x v="0"/>
    <x v="0"/>
    <x v="0"/>
    <x v="1"/>
    <x v="0"/>
    <x v="1"/>
    <x v="2"/>
    <x v="1"/>
    <x v="0"/>
    <x v="1"/>
    <s v="Ninguna"/>
    <m/>
    <m/>
    <m/>
    <m/>
    <m/>
    <m/>
    <x v="1"/>
    <s v="Transformación de competencia"/>
    <s v="Ambos"/>
    <x v="3"/>
    <m/>
    <m/>
    <m/>
    <x v="1"/>
    <x v="1"/>
    <x v="0"/>
    <x v="0"/>
    <x v="1"/>
    <x v="0"/>
    <m/>
    <m/>
    <x v="1"/>
    <s v="Poco probable"/>
    <s v="Poco probable"/>
    <s v="Probable"/>
    <s v="Probable"/>
    <s v="Probable"/>
    <x v="0"/>
    <s v="OPERADOR de Planta"/>
    <n v="8160"/>
    <n v="5"/>
    <n v="0"/>
    <n v="0"/>
    <n v="0"/>
    <n v="0"/>
    <m/>
    <m/>
    <m/>
    <m/>
    <m/>
    <m/>
    <m/>
    <m/>
    <m/>
    <m/>
    <m/>
    <m/>
    <m/>
    <m/>
    <m/>
    <m/>
    <m/>
    <m/>
    <m/>
    <m/>
    <m/>
    <m/>
    <m/>
    <m/>
    <m/>
    <m/>
    <m/>
    <m/>
    <x v="0"/>
    <m/>
    <m/>
    <m/>
    <m/>
    <m/>
    <m/>
    <m/>
    <m/>
    <m/>
    <x v="0"/>
    <x v="0"/>
    <x v="0"/>
    <x v="0"/>
    <x v="1"/>
    <x v="1"/>
    <x v="0"/>
    <x v="0"/>
    <m/>
    <x v="0"/>
    <s v="OPERADOR DE MÁQUINAS MECÁNICA DE LIMPIEZA"/>
    <s v="Operación y mantenimiento de maquinarias industriales"/>
    <s v="OPERADOR DE MAQUINA"/>
    <n v="8160"/>
    <s v="INTELIGENCIA ARTIFICIAL DATOS"/>
    <s v="Herramientas digitales para la gestión y productividad"/>
    <s v="ADMINISTRATIVO COMERCIO EXTERIOR"/>
    <n v="2412"/>
    <s v="INFORMATICA WORD EXCEL"/>
    <s v="Operación básica de computadoras"/>
    <s v="ASISTENTE ADMINISTRATIVO"/>
    <n v="3343"/>
    <m/>
    <m/>
    <m/>
    <m/>
    <m/>
    <m/>
    <m/>
    <m/>
    <m/>
    <m/>
    <m/>
    <m/>
    <s v="Si"/>
    <s v="Si"/>
    <s v="No"/>
    <m/>
    <m/>
    <m/>
    <x v="1"/>
    <s v="Muy importante"/>
    <s v="Muy importante"/>
    <s v="Muy importante"/>
    <s v="Muy importante"/>
    <s v="Importante"/>
    <s v="Muy importante"/>
    <s v="Muy importante"/>
    <s v="Ninguna"/>
    <m/>
    <x v="0"/>
    <x v="2"/>
    <x v="0"/>
    <x v="0"/>
    <x v="0"/>
    <x v="0"/>
    <x v="0"/>
    <x v="1"/>
    <x v="0"/>
    <x v="0"/>
    <x v="0"/>
    <x v="0"/>
    <m/>
    <s v="Administrador/Contador"/>
    <m/>
    <n v="13"/>
    <n v="16"/>
    <s v="Completo"/>
    <m/>
    <m/>
    <m/>
    <m/>
    <m/>
    <m/>
    <s v="NINGUNA"/>
    <s v="5 a 10 personas ocupadas"/>
    <s v="5 a 10 personas ocupadas"/>
    <x v="1"/>
    <s v="Manufactura"/>
    <x v="0"/>
    <x v="0"/>
    <x v="0"/>
    <x v="0"/>
    <x v="0"/>
    <x v="0"/>
    <x v="0"/>
    <x v="0"/>
    <x v="0"/>
    <x v="0"/>
    <x v="1"/>
    <x v="0"/>
    <x v="0"/>
    <x v="0"/>
    <x v="0"/>
    <x v="0"/>
    <x v="1"/>
    <x v="0"/>
    <x v="0"/>
    <x v="0"/>
    <x v="1"/>
    <x v="1"/>
    <x v="0"/>
    <x v="0"/>
    <x v="0"/>
    <x v="1"/>
    <x v="0"/>
    <s v="USO Y REPARACIÓN DE MAQUINARIAS, HERRAMIENTAS Y EQUIPOS"/>
    <s v="HERRAMIENTAS DE ANÁLISIS DE DATOS"/>
    <s v="OFIMATICA"/>
    <m/>
    <m/>
    <m/>
    <s v="USO Y REPARACIÓN DE MAQUINARIAS, HERRAMIENTAS Y EQUIPOS"/>
    <s v="TIC"/>
    <s v="TIC"/>
    <m/>
    <m/>
    <m/>
    <n v="4.7936507936507899"/>
    <x v="0"/>
    <x v="0"/>
    <x v="0"/>
    <x v="0"/>
    <x v="0"/>
    <s v="Total"/>
  </r>
  <r>
    <n v="255022"/>
    <x v="0"/>
    <x v="0"/>
    <s v="San Roque"/>
    <n v="70201"/>
    <s v="SERVICIOS DE AUDITORIA INTERNA"/>
    <s v="Servicio"/>
    <s v="Servicios a las empresas"/>
    <s v="Micro (5 a 10 personas ocupadas)"/>
    <n v="5072024"/>
    <n v="5"/>
    <s v="Julio"/>
    <s v="Año Resultado Final"/>
    <n v="10"/>
    <n v="31"/>
    <n v="7072024"/>
    <n v="7"/>
    <s v="Julio"/>
    <s v="Año Resultado Final"/>
    <n v="2019"/>
    <n v="4"/>
    <x v="3"/>
    <s v="SERVICIOS DE AUDITORIA INTERNA"/>
    <s v="Servicios de contabilidad, administración y asesoramiento de empresas, excepto los prestados por prof indep"/>
    <s v="Único"/>
    <x v="0"/>
    <m/>
    <m/>
    <n v="6"/>
    <n v="6"/>
    <n v="5"/>
    <n v="1"/>
    <n v="66.343283582089498"/>
    <n v="13.268656716417899"/>
    <n v="0"/>
    <n v="0"/>
    <n v="0"/>
    <n v="0"/>
    <n v="0"/>
    <n v="0"/>
    <n v="0"/>
    <n v="0"/>
    <n v="39.805970149253696"/>
    <n v="39.805970149253696"/>
    <n v="0"/>
    <n v="0"/>
    <n v="79.611940298507392"/>
    <n v="6"/>
    <n v="0"/>
    <n v="0"/>
    <n v="0"/>
    <n v="0"/>
    <n v="0"/>
    <n v="0"/>
    <n v="0"/>
    <n v="0"/>
    <n v="3"/>
    <n v="3"/>
    <n v="0"/>
    <n v="0"/>
    <n v="6"/>
    <x v="0"/>
    <m/>
    <m/>
    <x v="1"/>
    <m/>
    <m/>
    <x v="0"/>
    <m/>
    <m/>
    <x v="0"/>
    <m/>
    <m/>
    <x v="0"/>
    <m/>
    <m/>
    <x v="1"/>
    <m/>
    <n v="4311"/>
    <s v="AUXILIAR DE AUDITORÍA ( CONTROL INTERNO)"/>
    <s v="Sí"/>
    <s v="No"/>
    <s v="No"/>
    <m/>
    <m/>
    <m/>
    <m/>
    <m/>
    <m/>
    <m/>
    <m/>
    <m/>
    <m/>
    <m/>
    <m/>
    <m/>
    <m/>
    <m/>
    <m/>
    <m/>
    <m/>
    <m/>
    <m/>
    <m/>
    <m/>
    <m/>
    <m/>
    <m/>
    <m/>
    <m/>
    <m/>
    <m/>
    <m/>
    <m/>
    <m/>
    <m/>
    <m/>
    <m/>
    <m/>
    <m/>
    <m/>
    <m/>
    <m/>
    <m/>
    <m/>
    <m/>
    <m/>
    <x v="1"/>
    <x v="0"/>
    <x v="0"/>
    <x v="0"/>
    <x v="0"/>
    <x v="0"/>
    <x v="0"/>
    <x v="1"/>
    <x v="1"/>
    <x v="0"/>
    <x v="0"/>
    <x v="0"/>
    <x v="0"/>
    <m/>
    <m/>
    <m/>
    <m/>
    <m/>
    <m/>
    <m/>
    <s v="Contratación de empresas de reclutamiento"/>
    <m/>
    <m/>
    <m/>
    <m/>
    <m/>
    <m/>
    <x v="0"/>
    <x v="0"/>
    <x v="0"/>
    <x v="1"/>
    <x v="0"/>
    <x v="2"/>
    <x v="1"/>
    <x v="0"/>
    <x v="2"/>
    <x v="2"/>
    <s v="Ninguna"/>
    <m/>
    <m/>
    <m/>
    <m/>
    <m/>
    <m/>
    <x v="1"/>
    <m/>
    <m/>
    <x v="1"/>
    <m/>
    <m/>
    <m/>
    <x v="1"/>
    <x v="1"/>
    <x v="1"/>
    <x v="1"/>
    <x v="1"/>
    <x v="1"/>
    <m/>
    <m/>
    <x v="2"/>
    <s v="Poco probable"/>
    <s v="Poco probable"/>
    <s v="Probable"/>
    <s v="Probable"/>
    <s v="Probable"/>
    <x v="0"/>
    <s v="AUXILIAR AUDITORÍA"/>
    <n v="4311"/>
    <n v="1"/>
    <n v="1"/>
    <n v="1"/>
    <n v="1"/>
    <n v="1"/>
    <m/>
    <m/>
    <m/>
    <m/>
    <m/>
    <m/>
    <m/>
    <m/>
    <m/>
    <m/>
    <m/>
    <m/>
    <m/>
    <m/>
    <m/>
    <m/>
    <m/>
    <m/>
    <m/>
    <m/>
    <m/>
    <m/>
    <m/>
    <m/>
    <m/>
    <m/>
    <m/>
    <m/>
    <x v="0"/>
    <m/>
    <m/>
    <m/>
    <m/>
    <m/>
    <m/>
    <m/>
    <m/>
    <m/>
    <x v="0"/>
    <x v="0"/>
    <x v="0"/>
    <x v="0"/>
    <x v="1"/>
    <x v="1"/>
    <x v="0"/>
    <x v="0"/>
    <m/>
    <x v="0"/>
    <s v="MANEJO AVANZADO DE HERRAMIENTAS DE MICROSOFT Y TABLAS DINÁMICAS"/>
    <s v="Operación básica de computadoras"/>
    <s v="AUXILIAR AUDITORÍA"/>
    <n v="4311"/>
    <m/>
    <m/>
    <m/>
    <m/>
    <m/>
    <m/>
    <m/>
    <m/>
    <m/>
    <m/>
    <m/>
    <m/>
    <m/>
    <m/>
    <m/>
    <m/>
    <m/>
    <m/>
    <m/>
    <m/>
    <s v="No"/>
    <m/>
    <m/>
    <m/>
    <m/>
    <m/>
    <x v="0"/>
    <s v="Importante"/>
    <s v="Importante"/>
    <s v="Importante"/>
    <s v="Importante"/>
    <s v="Importante"/>
    <s v="Importante"/>
    <s v="Importante"/>
    <s v="Ninguna"/>
    <m/>
    <x v="2"/>
    <x v="2"/>
    <x v="0"/>
    <x v="2"/>
    <x v="2"/>
    <x v="2"/>
    <x v="0"/>
    <x v="0"/>
    <x v="0"/>
    <x v="0"/>
    <x v="0"/>
    <x v="0"/>
    <m/>
    <s v="Gerente / Directivo"/>
    <m/>
    <n v="21"/>
    <n v="6"/>
    <s v="Completo"/>
    <m/>
    <m/>
    <m/>
    <m/>
    <m/>
    <m/>
    <s v="RODRIGO SURIAN 0981355784"/>
    <s v="5 a 10 personas ocupadas"/>
    <s v="5 a 10 personas ocupadas"/>
    <x v="0"/>
    <s v="Servicios a las empresas"/>
    <x v="0"/>
    <x v="0"/>
    <x v="0"/>
    <x v="1"/>
    <x v="0"/>
    <x v="0"/>
    <x v="0"/>
    <x v="0"/>
    <x v="0"/>
    <x v="0"/>
    <x v="1"/>
    <x v="0"/>
    <x v="1"/>
    <x v="0"/>
    <x v="0"/>
    <x v="0"/>
    <x v="0"/>
    <x v="0"/>
    <x v="0"/>
    <x v="1"/>
    <x v="0"/>
    <x v="0"/>
    <x v="0"/>
    <x v="0"/>
    <x v="0"/>
    <x v="0"/>
    <x v="0"/>
    <s v="OFIMATICA"/>
    <m/>
    <m/>
    <m/>
    <m/>
    <m/>
    <s v="TIC"/>
    <m/>
    <m/>
    <m/>
    <m/>
    <m/>
    <n v="13.268656716417899"/>
    <x v="1"/>
    <x v="1"/>
    <x v="1"/>
    <x v="0"/>
    <x v="0"/>
    <s v="Total"/>
  </r>
  <r>
    <n v="255267"/>
    <x v="0"/>
    <x v="0"/>
    <s v="Santisima Trinidad"/>
    <n v="46201"/>
    <s v="VENTA DE MATERIAS PRIMAS PARA AGRICULTURA AL POR MAYOR"/>
    <s v="Comercio"/>
    <s v="Comercio"/>
    <s v="Grandes (con 51 o más personas ocupadas)"/>
    <n v="7062024"/>
    <n v="7"/>
    <s v="Junio"/>
    <s v="Año Resultado Final"/>
    <n v="9"/>
    <n v="50"/>
    <n v="22072024"/>
    <n v="22"/>
    <s v="Julio"/>
    <s v="Año Resultado Final"/>
    <n v="2000"/>
    <n v="23"/>
    <x v="2"/>
    <s v="VENTA AL POR MAYOR DE INSUMOS AGROPECUARIOS (SEMILLAS)"/>
    <s v="Comercio al por mayor de materias primas agrícolas"/>
    <s v="Casa Matriz"/>
    <x v="1"/>
    <n v="9"/>
    <n v="1"/>
    <n v="200"/>
    <n v="36"/>
    <n v="16"/>
    <n v="20"/>
    <n v="205.91304347826079"/>
    <n v="257.39130434782601"/>
    <n v="0"/>
    <n v="0"/>
    <n v="0"/>
    <n v="0"/>
    <n v="0"/>
    <n v="0"/>
    <n v="0"/>
    <n v="0"/>
    <n v="231.65217391304338"/>
    <n v="128.695652173913"/>
    <n v="77.2173913043478"/>
    <n v="25.739130434782599"/>
    <n v="463.30434782608677"/>
    <n v="36"/>
    <n v="0"/>
    <n v="0"/>
    <n v="0"/>
    <n v="0"/>
    <n v="0"/>
    <n v="0"/>
    <n v="0"/>
    <n v="0"/>
    <n v="18"/>
    <n v="10"/>
    <n v="6"/>
    <n v="2"/>
    <n v="36"/>
    <x v="0"/>
    <m/>
    <m/>
    <x v="1"/>
    <m/>
    <m/>
    <x v="0"/>
    <m/>
    <m/>
    <x v="0"/>
    <m/>
    <m/>
    <x v="0"/>
    <m/>
    <m/>
    <x v="1"/>
    <m/>
    <n v="3312"/>
    <s v="ANALISTA DE CREDITOS Y COBRANZAS"/>
    <s v="Sí"/>
    <s v="No"/>
    <s v="Sí"/>
    <n v="4416"/>
    <s v="AUXILIAR DE RRHH"/>
    <s v="Sí"/>
    <s v="No"/>
    <s v="Sí"/>
    <n v="3343"/>
    <s v="ASISTENTE ADMINISTRATIVO"/>
    <s v="Sí"/>
    <s v="No"/>
    <m/>
    <m/>
    <m/>
    <m/>
    <m/>
    <m/>
    <m/>
    <m/>
    <m/>
    <m/>
    <m/>
    <m/>
    <m/>
    <m/>
    <m/>
    <m/>
    <m/>
    <m/>
    <m/>
    <m/>
    <m/>
    <m/>
    <m/>
    <m/>
    <m/>
    <m/>
    <m/>
    <m/>
    <m/>
    <m/>
    <m/>
    <m/>
    <m/>
    <m/>
    <m/>
    <x v="0"/>
    <x v="0"/>
    <x v="0"/>
    <x v="1"/>
    <x v="0"/>
    <x v="0"/>
    <x v="0"/>
    <x v="1"/>
    <x v="0"/>
    <x v="0"/>
    <x v="0"/>
    <x v="0"/>
    <x v="0"/>
    <m/>
    <m/>
    <m/>
    <m/>
    <m/>
    <m/>
    <m/>
    <s v="Contratación de empresas de reclutamiento"/>
    <s v="Ferias de empleo"/>
    <m/>
    <m/>
    <s v="Banco de currículos de la empresa"/>
    <m/>
    <m/>
    <x v="0"/>
    <x v="0"/>
    <x v="0"/>
    <x v="1"/>
    <x v="0"/>
    <x v="1"/>
    <x v="0"/>
    <x v="0"/>
    <x v="0"/>
    <x v="0"/>
    <s v="Ninguna"/>
    <m/>
    <m/>
    <m/>
    <m/>
    <m/>
    <m/>
    <x v="1"/>
    <m/>
    <m/>
    <x v="0"/>
    <s v="Nuevas contrataciones"/>
    <m/>
    <m/>
    <x v="1"/>
    <x v="0"/>
    <x v="1"/>
    <x v="0"/>
    <x v="0"/>
    <x v="1"/>
    <m/>
    <m/>
    <x v="2"/>
    <s v="Muy probable"/>
    <s v="Poco probable"/>
    <s v="Poco probable"/>
    <s v="Probable"/>
    <s v="Muy probable"/>
    <x v="0"/>
    <s v="REPRESENTANTE TECNICO COMERCIAL"/>
    <n v="3322"/>
    <n v="2"/>
    <n v="2"/>
    <n v="2"/>
    <n v="2"/>
    <n v="2"/>
    <s v="GERENTE DE INVESTIGACION Y DESARROLLO"/>
    <n v="1223"/>
    <n v="1"/>
    <n v="0"/>
    <n v="0"/>
    <n v="0"/>
    <n v="0"/>
    <s v="GERENTE DE LABORATORIO DE SEMILLAS"/>
    <n v="1221"/>
    <n v="1"/>
    <n v="0"/>
    <n v="0"/>
    <n v="0"/>
    <n v="0"/>
    <s v="GERENTE CONTABLE"/>
    <n v="1211"/>
    <n v="1"/>
    <n v="0"/>
    <n v="0"/>
    <n v="0"/>
    <n v="0"/>
    <s v="GERENTE DE OPERACIONES GANADERAS"/>
    <n v="1311"/>
    <n v="1"/>
    <n v="0"/>
    <n v="0"/>
    <n v="0"/>
    <n v="0"/>
    <x v="0"/>
    <m/>
    <m/>
    <m/>
    <m/>
    <m/>
    <m/>
    <m/>
    <m/>
    <m/>
    <x v="0"/>
    <x v="0"/>
    <x v="0"/>
    <x v="0"/>
    <x v="1"/>
    <x v="1"/>
    <x v="1"/>
    <x v="0"/>
    <s v="HABILIDADES GERENCIALES"/>
    <x v="0"/>
    <s v="DESARROLLISTAS DE CAMPO"/>
    <s v="Agropecuario"/>
    <s v="AUXILIAR AGRICOLA"/>
    <n v="3142"/>
    <s v="LABORATORISTA DE SEMILLA"/>
    <s v="Agropecuario"/>
    <s v="ANALISTA DE SEMILLAS DE GRANO"/>
    <n v="3142"/>
    <m/>
    <m/>
    <m/>
    <m/>
    <m/>
    <m/>
    <m/>
    <m/>
    <m/>
    <m/>
    <m/>
    <m/>
    <m/>
    <m/>
    <m/>
    <m/>
    <s v="Si"/>
    <s v="No"/>
    <m/>
    <m/>
    <m/>
    <m/>
    <x v="1"/>
    <s v="Muy importante"/>
    <s v="Muy importante"/>
    <s v="Importante"/>
    <s v="Muy importante"/>
    <s v="Muy importante"/>
    <s v="Muy importante"/>
    <s v="Muy importante"/>
    <s v="Ninguna"/>
    <m/>
    <x v="0"/>
    <x v="2"/>
    <x v="0"/>
    <x v="1"/>
    <x v="0"/>
    <x v="0"/>
    <x v="0"/>
    <x v="0"/>
    <x v="0"/>
    <x v="0"/>
    <x v="0"/>
    <x v="0"/>
    <m/>
    <s v="Gerente / Directivo"/>
    <m/>
    <n v="8"/>
    <n v="26"/>
    <s v="Completo"/>
    <m/>
    <m/>
    <m/>
    <m/>
    <m/>
    <m/>
    <m/>
    <s v="51 y más personas ocupadas"/>
    <s v="31 a 50 personas ocupadas"/>
    <x v="2"/>
    <s v="Comercio"/>
    <x v="0"/>
    <x v="0"/>
    <x v="1"/>
    <x v="1"/>
    <x v="0"/>
    <x v="0"/>
    <x v="0"/>
    <x v="0"/>
    <x v="0"/>
    <x v="1"/>
    <x v="1"/>
    <x v="1"/>
    <x v="0"/>
    <x v="0"/>
    <x v="0"/>
    <x v="0"/>
    <x v="0"/>
    <x v="0"/>
    <x v="0"/>
    <x v="1"/>
    <x v="1"/>
    <x v="1"/>
    <x v="0"/>
    <x v="0"/>
    <x v="0"/>
    <x v="0"/>
    <x v="0"/>
    <s v="AGROPECUARIO"/>
    <s v="AGROPECUARIO"/>
    <m/>
    <m/>
    <m/>
    <m/>
    <s v="AGROPECUARIO"/>
    <s v="AGROPECUARIO"/>
    <m/>
    <m/>
    <m/>
    <m/>
    <n v="12.869565217391299"/>
    <x v="1"/>
    <x v="1"/>
    <x v="0"/>
    <x v="0"/>
    <x v="0"/>
    <s v="Total"/>
  </r>
  <r>
    <n v="255373"/>
    <x v="0"/>
    <x v="0"/>
    <s v="Santisima Trinidad"/>
    <n v="18110"/>
    <s v="ACTIVIDADES DE IMPRESION SOBRE CUALQUIER MATERIAL"/>
    <s v="Industria"/>
    <s v="Manufactura"/>
    <s v="Grandes (con 51 o más personas ocupadas)"/>
    <n v="26072024"/>
    <n v="26"/>
    <s v="Julio"/>
    <s v="Año Resultado Final"/>
    <n v="15"/>
    <n v="21"/>
    <n v="31072024"/>
    <n v="31"/>
    <s v="Julio"/>
    <s v="Año Resultado Final"/>
    <n v="1997"/>
    <n v="26"/>
    <x v="2"/>
    <s v="ACTIVIDADES DE IMPRESIONES SOBRE PAPELES"/>
    <s v="Actividades de impresión"/>
    <s v="Único"/>
    <x v="0"/>
    <m/>
    <m/>
    <n v="153"/>
    <n v="153"/>
    <n v="121"/>
    <n v="32"/>
    <n v="567.76923076923049"/>
    <n v="150.15384615384608"/>
    <n v="0"/>
    <n v="0"/>
    <n v="9.3846153846153797"/>
    <n v="0"/>
    <n v="558.38461538461513"/>
    <n v="0"/>
    <n v="0"/>
    <n v="0"/>
    <n v="89.153846153846104"/>
    <n v="60.999999999999972"/>
    <n v="0"/>
    <n v="0"/>
    <n v="717.92307692307656"/>
    <n v="153"/>
    <n v="0"/>
    <n v="0"/>
    <n v="2"/>
    <n v="0"/>
    <n v="119"/>
    <n v="0"/>
    <n v="0"/>
    <n v="0"/>
    <n v="19"/>
    <n v="13"/>
    <n v="0"/>
    <n v="0"/>
    <n v="153"/>
    <x v="1"/>
    <s v="Decisión del directorio/propietarios de la empresa"/>
    <m/>
    <x v="1"/>
    <m/>
    <m/>
    <x v="0"/>
    <m/>
    <m/>
    <x v="0"/>
    <m/>
    <m/>
    <x v="0"/>
    <m/>
    <m/>
    <x v="1"/>
    <m/>
    <n v="4311"/>
    <s v="AUXILIAR DE TESORERIA"/>
    <s v="Sí"/>
    <s v="No"/>
    <s v="Sí"/>
    <n v="4419"/>
    <s v="GESTOR ADMINISTRATIVA"/>
    <s v="Sí"/>
    <s v="No"/>
    <s v="No"/>
    <m/>
    <m/>
    <m/>
    <m/>
    <m/>
    <m/>
    <m/>
    <m/>
    <m/>
    <m/>
    <m/>
    <m/>
    <m/>
    <m/>
    <m/>
    <m/>
    <m/>
    <m/>
    <m/>
    <m/>
    <m/>
    <m/>
    <m/>
    <m/>
    <m/>
    <m/>
    <m/>
    <m/>
    <m/>
    <m/>
    <m/>
    <m/>
    <m/>
    <m/>
    <m/>
    <m/>
    <m/>
    <m/>
    <m/>
    <x v="1"/>
    <x v="0"/>
    <x v="0"/>
    <x v="0"/>
    <x v="1"/>
    <x v="0"/>
    <x v="0"/>
    <x v="1"/>
    <x v="0"/>
    <x v="0"/>
    <x v="0"/>
    <x v="0"/>
    <x v="0"/>
    <m/>
    <m/>
    <m/>
    <s v="Redes sociales de la empresa (Facebook, Twitter, Instagram, etc)"/>
    <m/>
    <m/>
    <m/>
    <m/>
    <m/>
    <m/>
    <m/>
    <s v="Banco de currículos de la empresa"/>
    <m/>
    <m/>
    <x v="0"/>
    <x v="0"/>
    <x v="0"/>
    <x v="1"/>
    <x v="0"/>
    <x v="1"/>
    <x v="0"/>
    <x v="0"/>
    <x v="2"/>
    <x v="2"/>
    <s v="Ninguna"/>
    <m/>
    <m/>
    <m/>
    <m/>
    <m/>
    <m/>
    <x v="1"/>
    <m/>
    <m/>
    <x v="1"/>
    <m/>
    <m/>
    <m/>
    <x v="1"/>
    <x v="1"/>
    <x v="1"/>
    <x v="1"/>
    <x v="1"/>
    <x v="1"/>
    <m/>
    <m/>
    <x v="3"/>
    <s v="Poco probable"/>
    <s v="Poco probable"/>
    <s v="Poco probable"/>
    <s v="Probable"/>
    <s v="Muy probable"/>
    <x v="0"/>
    <s v="operador de maquina de impresión"/>
    <n v="7322"/>
    <n v="2"/>
    <n v="2"/>
    <n v="2"/>
    <n v="2"/>
    <n v="2"/>
    <s v="vendedores (en oficina)"/>
    <n v="5223"/>
    <n v="1"/>
    <n v="1"/>
    <n v="1"/>
    <n v="0"/>
    <n v="0"/>
    <s v="AUXILIAR DE PRESUPUESTO"/>
    <n v="4311"/>
    <n v="1"/>
    <n v="1"/>
    <n v="0"/>
    <n v="0"/>
    <n v="0"/>
    <m/>
    <m/>
    <m/>
    <m/>
    <m/>
    <m/>
    <m/>
    <m/>
    <m/>
    <m/>
    <m/>
    <m/>
    <m/>
    <m/>
    <x v="0"/>
    <m/>
    <m/>
    <m/>
    <m/>
    <m/>
    <m/>
    <m/>
    <m/>
    <m/>
    <x v="0"/>
    <x v="0"/>
    <x v="0"/>
    <x v="0"/>
    <x v="1"/>
    <x v="1"/>
    <x v="0"/>
    <x v="0"/>
    <m/>
    <x v="0"/>
    <s v="PLAN DE MANTENIMIENTO DE MAQUINAS INDUSTRIAL"/>
    <s v="Operación y mantenimiento de maquinarias industriales"/>
    <s v="OPERARIO DE MAQUINA"/>
    <n v="7322"/>
    <s v="TECNICAS DE  MANEJO DE EXCEL INTERMEDIO Y AVANZADO"/>
    <s v="Microsoft Excel básico y avanzado"/>
    <s v="TESORERIA ,RRHH, ADMINISTRATIVA (PARA TODO EL DEPARTAMENTO)"/>
    <n v="4419"/>
    <s v="SEGURIDAD MEDIOS DE PROTECCION"/>
    <s v="Seguridad industrial y salud ocupacional"/>
    <s v="OPERADOR DE MAQUINAS"/>
    <n v="7322"/>
    <m/>
    <m/>
    <m/>
    <m/>
    <m/>
    <m/>
    <m/>
    <m/>
    <m/>
    <m/>
    <m/>
    <m/>
    <s v="Si"/>
    <s v="Si"/>
    <s v="No"/>
    <m/>
    <m/>
    <m/>
    <x v="1"/>
    <s v="Muy importante"/>
    <s v="Muy importante"/>
    <s v="Muy importante"/>
    <s v="Muy importante"/>
    <s v="Muy importante"/>
    <s v="Muy importante"/>
    <s v="Muy importante"/>
    <s v="Ninguna"/>
    <m/>
    <x v="0"/>
    <x v="1"/>
    <x v="1"/>
    <x v="0"/>
    <x v="0"/>
    <x v="0"/>
    <x v="0"/>
    <x v="0"/>
    <x v="0"/>
    <x v="0"/>
    <x v="0"/>
    <x v="0"/>
    <m/>
    <s v="Jefe / Encargado (no propietario)"/>
    <m/>
    <n v="10"/>
    <n v="28"/>
    <s v="Completo"/>
    <m/>
    <m/>
    <m/>
    <m/>
    <m/>
    <m/>
    <m/>
    <s v="51 y más personas ocupadas"/>
    <s v="51 y más personas ocupadas"/>
    <x v="1"/>
    <s v="Manufactura"/>
    <x v="0"/>
    <x v="0"/>
    <x v="0"/>
    <x v="1"/>
    <x v="0"/>
    <x v="0"/>
    <x v="0"/>
    <x v="0"/>
    <x v="0"/>
    <x v="0"/>
    <x v="1"/>
    <x v="0"/>
    <x v="1"/>
    <x v="1"/>
    <x v="0"/>
    <x v="1"/>
    <x v="0"/>
    <x v="0"/>
    <x v="0"/>
    <x v="1"/>
    <x v="0"/>
    <x v="0"/>
    <x v="0"/>
    <x v="0"/>
    <x v="1"/>
    <x v="0"/>
    <x v="0"/>
    <s v="USO Y REPARACIÓN DE MAQUINARIAS, HERRAMIENTAS Y EQUIPOS"/>
    <s v="OFIMATICA"/>
    <s v="SALUD Y SEGURIDAD OCUPACIONAL"/>
    <m/>
    <m/>
    <m/>
    <s v="USO Y REPARACIÓN DE MAQUINARIAS, HERRAMIENTAS Y EQUIPOS"/>
    <s v="TIC"/>
    <s v="SALUD Y SEGURIDAD OCUPACIONAL"/>
    <m/>
    <m/>
    <m/>
    <n v="4.6923076923076898"/>
    <x v="1"/>
    <x v="1"/>
    <x v="1"/>
    <x v="0"/>
    <x v="0"/>
    <s v="Total"/>
  </r>
  <r>
    <n v="255575"/>
    <x v="0"/>
    <x v="0"/>
    <s v="Santisima Trinidad"/>
    <n v="42100"/>
    <s v="ACTIVIDADES DE CONSTRUCCION DE OBRAS VIALES"/>
    <s v="Industria"/>
    <s v="Construcción"/>
    <s v="Grandes (con 51 o más personas ocupadas)"/>
    <n v="7062024"/>
    <n v="7"/>
    <s v="Junio"/>
    <s v="Año Resultado Final"/>
    <n v="15"/>
    <n v="0"/>
    <n v="8072024"/>
    <n v="8"/>
    <s v="Julio"/>
    <s v="Año Resultado Final"/>
    <n v="1984"/>
    <n v="39"/>
    <x v="1"/>
    <s v="CONSTRUCCION DE OBRAS VIALES"/>
    <s v="Construcción de carreteras y vías férreas, puentes y túneles"/>
    <s v="Casa Matriz"/>
    <x v="1"/>
    <n v="4"/>
    <n v="2"/>
    <n v="298"/>
    <n v="120"/>
    <n v="100"/>
    <n v="20"/>
    <n v="100"/>
    <n v="20"/>
    <n v="0"/>
    <n v="0"/>
    <n v="0"/>
    <n v="20"/>
    <n v="40"/>
    <n v="18"/>
    <n v="0"/>
    <n v="0"/>
    <n v="30"/>
    <n v="12"/>
    <n v="0"/>
    <n v="0"/>
    <n v="120"/>
    <n v="120"/>
    <n v="0"/>
    <n v="0"/>
    <n v="0"/>
    <n v="20"/>
    <n v="40"/>
    <n v="18"/>
    <n v="0"/>
    <n v="0"/>
    <n v="30"/>
    <n v="12"/>
    <n v="0"/>
    <n v="0"/>
    <n v="120"/>
    <x v="0"/>
    <m/>
    <m/>
    <x v="1"/>
    <m/>
    <m/>
    <x v="0"/>
    <m/>
    <m/>
    <x v="0"/>
    <m/>
    <m/>
    <x v="0"/>
    <m/>
    <m/>
    <x v="1"/>
    <m/>
    <n v="7233"/>
    <s v="MECANICO DE MAQUINAS PESADAS"/>
    <s v="Sí"/>
    <s v="No"/>
    <s v="Sí"/>
    <n v="8342"/>
    <s v="OPERADOR DE MAQUINAS PESADAS"/>
    <s v="Sí"/>
    <s v="No"/>
    <s v="Sí"/>
    <n v="7233"/>
    <s v="TECNICO DE MAQUINAS PESADAS"/>
    <s v="Sí"/>
    <s v="No"/>
    <m/>
    <m/>
    <m/>
    <m/>
    <m/>
    <m/>
    <m/>
    <m/>
    <m/>
    <m/>
    <m/>
    <m/>
    <m/>
    <m/>
    <m/>
    <m/>
    <m/>
    <m/>
    <m/>
    <m/>
    <m/>
    <m/>
    <m/>
    <m/>
    <m/>
    <m/>
    <m/>
    <m/>
    <m/>
    <m/>
    <m/>
    <m/>
    <m/>
    <m/>
    <m/>
    <x v="0"/>
    <x v="0"/>
    <x v="0"/>
    <x v="1"/>
    <x v="0"/>
    <x v="0"/>
    <x v="0"/>
    <x v="1"/>
    <x v="0"/>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2"/>
    <s v="Poco probable"/>
    <s v="Poco probable"/>
    <s v="Poco probable"/>
    <s v="Poco probable"/>
    <s v="Poco probable"/>
    <x v="1"/>
    <m/>
    <m/>
    <m/>
    <m/>
    <m/>
    <m/>
    <m/>
    <m/>
    <m/>
    <m/>
    <m/>
    <m/>
    <m/>
    <m/>
    <m/>
    <m/>
    <m/>
    <m/>
    <m/>
    <m/>
    <m/>
    <m/>
    <m/>
    <m/>
    <m/>
    <m/>
    <m/>
    <m/>
    <m/>
    <m/>
    <m/>
    <m/>
    <m/>
    <m/>
    <m/>
    <x v="0"/>
    <m/>
    <m/>
    <m/>
    <m/>
    <m/>
    <m/>
    <m/>
    <m/>
    <m/>
    <x v="0"/>
    <x v="0"/>
    <x v="0"/>
    <x v="0"/>
    <x v="1"/>
    <x v="1"/>
    <x v="0"/>
    <x v="0"/>
    <m/>
    <x v="0"/>
    <s v="MECANICA AUTOMOTRIZ"/>
    <s v="Mecánica del automóvil"/>
    <s v="MECANICOS DE MAQUINAS PESADAS"/>
    <n v="7233"/>
    <s v="ELECTRICIDAD INDUSTRIAL"/>
    <s v="Electricidad"/>
    <s v="ELECTRICISTAS DE PLANTA"/>
    <n v="7412"/>
    <m/>
    <m/>
    <m/>
    <m/>
    <m/>
    <m/>
    <m/>
    <m/>
    <m/>
    <m/>
    <m/>
    <m/>
    <m/>
    <m/>
    <m/>
    <m/>
    <s v="Si"/>
    <s v="No"/>
    <m/>
    <m/>
    <m/>
    <m/>
    <x v="1"/>
    <s v="Muy importante"/>
    <s v="Poco importante"/>
    <s v="Muy importante"/>
    <s v="Muy importante"/>
    <s v="Importante"/>
    <s v="Muy importante"/>
    <s v="Muy importante"/>
    <s v="Ninguna"/>
    <m/>
    <x v="0"/>
    <x v="1"/>
    <x v="1"/>
    <x v="1"/>
    <x v="0"/>
    <x v="0"/>
    <x v="0"/>
    <x v="0"/>
    <x v="0"/>
    <x v="0"/>
    <x v="0"/>
    <x v="0"/>
    <m/>
    <s v="Gerente / Directivo"/>
    <m/>
    <n v="15"/>
    <n v="57"/>
    <s v="Completo"/>
    <m/>
    <m/>
    <m/>
    <m/>
    <m/>
    <m/>
    <m/>
    <s v="51 y más personas ocupadas"/>
    <s v="51 y más personas ocupadas"/>
    <x v="1"/>
    <s v="Construcción"/>
    <x v="0"/>
    <x v="0"/>
    <x v="0"/>
    <x v="0"/>
    <x v="0"/>
    <x v="0"/>
    <x v="1"/>
    <x v="1"/>
    <x v="0"/>
    <x v="0"/>
    <x v="1"/>
    <x v="0"/>
    <x v="0"/>
    <x v="0"/>
    <x v="0"/>
    <x v="0"/>
    <x v="0"/>
    <x v="0"/>
    <x v="0"/>
    <x v="1"/>
    <x v="0"/>
    <x v="1"/>
    <x v="0"/>
    <x v="0"/>
    <x v="1"/>
    <x v="0"/>
    <x v="0"/>
    <s v="MECANICA AUTOTRIZ"/>
    <s v="ELECTRICIDAD Y ELECTRONICA"/>
    <m/>
    <m/>
    <m/>
    <m/>
    <s v="AUTOMOTORES"/>
    <s v="ELECTRICIDAD Y ELECTRONICA"/>
    <m/>
    <m/>
    <m/>
    <m/>
    <n v="1"/>
    <x v="1"/>
    <x v="1"/>
    <x v="1"/>
    <x v="0"/>
    <x v="0"/>
    <s v="Total"/>
  </r>
  <r>
    <n v="256025"/>
    <x v="0"/>
    <x v="0"/>
    <s v="La Encarnación"/>
    <n v="18110"/>
    <s v="ACTIVIDADES DE IMPRESION SOBRE PAPEL"/>
    <s v="Industria"/>
    <s v="Manufactura"/>
    <s v="Micro (5 a 10 personas ocupadas)"/>
    <n v="4062024"/>
    <n v="4"/>
    <s v="Junio"/>
    <s v="Año Resultado Final"/>
    <n v="14"/>
    <n v="52"/>
    <n v="4062024"/>
    <n v="4"/>
    <s v="Junio"/>
    <s v="Año Resultado Final"/>
    <n v="2008"/>
    <n v="15"/>
    <x v="0"/>
    <s v="ACTIVIDADES DE IMPRESIÓN"/>
    <s v="Actividades de impresión"/>
    <s v="Único"/>
    <x v="0"/>
    <m/>
    <m/>
    <n v="6"/>
    <n v="6"/>
    <n v="4"/>
    <n v="2"/>
    <n v="38.424242424242443"/>
    <n v="19.212121212121222"/>
    <n v="0"/>
    <n v="0"/>
    <n v="0"/>
    <n v="0"/>
    <n v="48.030303030303052"/>
    <n v="0"/>
    <n v="0"/>
    <n v="0"/>
    <n v="0"/>
    <n v="9.6060606060606109"/>
    <n v="0"/>
    <n v="0"/>
    <n v="57.636363636363669"/>
    <n v="6"/>
    <n v="0"/>
    <n v="0"/>
    <n v="0"/>
    <n v="0"/>
    <n v="5"/>
    <n v="0"/>
    <n v="0"/>
    <n v="0"/>
    <n v="0"/>
    <n v="1"/>
    <n v="0"/>
    <n v="0"/>
    <n v="6"/>
    <x v="1"/>
    <s v="Decisión del directorio/propietarios de la empresa"/>
    <m/>
    <x v="0"/>
    <s v="Decisión del directorio/propietarios de la empresa"/>
    <m/>
    <x v="0"/>
    <m/>
    <m/>
    <x v="0"/>
    <m/>
    <m/>
    <x v="0"/>
    <m/>
    <m/>
    <x v="1"/>
    <m/>
    <n v="7323"/>
    <s v="ENCUADERNADOR"/>
    <s v="Sí"/>
    <s v="No"/>
    <s v="No"/>
    <m/>
    <m/>
    <m/>
    <m/>
    <m/>
    <m/>
    <m/>
    <m/>
    <m/>
    <m/>
    <m/>
    <m/>
    <m/>
    <m/>
    <m/>
    <m/>
    <m/>
    <m/>
    <m/>
    <m/>
    <m/>
    <m/>
    <m/>
    <m/>
    <m/>
    <m/>
    <m/>
    <m/>
    <m/>
    <m/>
    <m/>
    <m/>
    <m/>
    <m/>
    <m/>
    <m/>
    <m/>
    <m/>
    <m/>
    <m/>
    <m/>
    <m/>
    <m/>
    <m/>
    <x v="0"/>
    <x v="0"/>
    <x v="0"/>
    <x v="1"/>
    <x v="1"/>
    <x v="1"/>
    <x v="1"/>
    <x v="0"/>
    <x v="0"/>
    <x v="0"/>
    <x v="1"/>
    <x v="1"/>
    <x v="0"/>
    <m/>
    <m/>
    <m/>
    <m/>
    <m/>
    <m/>
    <s v="Recomendaciones de trabajadores de la empresa u otros actores"/>
    <m/>
    <m/>
    <m/>
    <m/>
    <m/>
    <m/>
    <m/>
    <x v="0"/>
    <x v="0"/>
    <x v="0"/>
    <x v="1"/>
    <x v="0"/>
    <x v="2"/>
    <x v="0"/>
    <x v="0"/>
    <x v="1"/>
    <x v="1"/>
    <s v="Ninguna"/>
    <m/>
    <m/>
    <m/>
    <m/>
    <m/>
    <m/>
    <x v="1"/>
    <m/>
    <m/>
    <x v="1"/>
    <m/>
    <m/>
    <m/>
    <x v="1"/>
    <x v="1"/>
    <x v="1"/>
    <x v="1"/>
    <x v="1"/>
    <x v="1"/>
    <m/>
    <m/>
    <x v="0"/>
    <s v="Poco probable"/>
    <s v="Poco probable"/>
    <s v="Poco probable"/>
    <s v="Poco probable"/>
    <s v="Poco probable"/>
    <x v="3"/>
    <m/>
    <m/>
    <m/>
    <m/>
    <m/>
    <m/>
    <m/>
    <m/>
    <m/>
    <m/>
    <m/>
    <m/>
    <m/>
    <m/>
    <m/>
    <m/>
    <m/>
    <m/>
    <m/>
    <m/>
    <m/>
    <m/>
    <m/>
    <m/>
    <m/>
    <m/>
    <m/>
    <m/>
    <m/>
    <m/>
    <m/>
    <m/>
    <m/>
    <m/>
    <m/>
    <x v="0"/>
    <m/>
    <m/>
    <m/>
    <m/>
    <m/>
    <m/>
    <m/>
    <m/>
    <m/>
    <x v="1"/>
    <x v="0"/>
    <x v="1"/>
    <x v="1"/>
    <x v="0"/>
    <x v="0"/>
    <x v="0"/>
    <x v="0"/>
    <m/>
    <x v="1"/>
    <m/>
    <m/>
    <m/>
    <m/>
    <m/>
    <m/>
    <m/>
    <m/>
    <m/>
    <m/>
    <m/>
    <m/>
    <m/>
    <m/>
    <m/>
    <m/>
    <m/>
    <m/>
    <m/>
    <m/>
    <m/>
    <m/>
    <m/>
    <m/>
    <m/>
    <m/>
    <m/>
    <m/>
    <m/>
    <m/>
    <x v="3"/>
    <s v="Muy importante"/>
    <s v="Muy importante"/>
    <s v="Importante"/>
    <s v="Muy importante"/>
    <s v="Importante"/>
    <s v="Importante"/>
    <s v="Importante"/>
    <s v="Ninguna"/>
    <m/>
    <x v="2"/>
    <x v="1"/>
    <x v="0"/>
    <x v="0"/>
    <x v="0"/>
    <x v="0"/>
    <x v="1"/>
    <x v="0"/>
    <x v="1"/>
    <x v="1"/>
    <x v="0"/>
    <x v="0"/>
    <m/>
    <s v="Dueño o propietario"/>
    <m/>
    <n v="20"/>
    <n v="9"/>
    <s v="Completo"/>
    <m/>
    <m/>
    <m/>
    <m/>
    <m/>
    <m/>
    <m/>
    <s v="5 a 10 personas ocupadas"/>
    <s v="5 a 10 personas ocupadas"/>
    <x v="1"/>
    <s v="Manufactura"/>
    <x v="0"/>
    <x v="0"/>
    <x v="0"/>
    <x v="0"/>
    <x v="0"/>
    <x v="0"/>
    <x v="1"/>
    <x v="0"/>
    <x v="0"/>
    <x v="0"/>
    <x v="1"/>
    <x v="0"/>
    <x v="0"/>
    <x v="0"/>
    <x v="0"/>
    <x v="0"/>
    <x v="0"/>
    <x v="0"/>
    <x v="0"/>
    <x v="1"/>
    <x v="0"/>
    <x v="1"/>
    <x v="0"/>
    <x v="0"/>
    <x v="0"/>
    <x v="0"/>
    <x v="0"/>
    <m/>
    <m/>
    <m/>
    <m/>
    <m/>
    <m/>
    <m/>
    <m/>
    <m/>
    <m/>
    <m/>
    <m/>
    <n v="9.6060606060606109"/>
    <x v="1"/>
    <x v="1"/>
    <x v="1"/>
    <x v="0"/>
    <x v="1"/>
    <s v="Total"/>
  </r>
  <r>
    <n v="256057"/>
    <x v="0"/>
    <x v="0"/>
    <s v="Recoleta"/>
    <n v="50120"/>
    <s v="SERVICIO DE TRANSPORTE DE CARGA MARITIMO Y CABOTAJE"/>
    <s v="Servicio"/>
    <s v="Transporte"/>
    <s v="Grandes (con 51 o más personas ocupadas)"/>
    <n v="25062024"/>
    <n v="25"/>
    <s v="Junio"/>
    <s v="Año Resultado Final"/>
    <n v="9"/>
    <n v="53"/>
    <n v="22072024"/>
    <n v="22"/>
    <s v="Julio"/>
    <s v="Año Resultado Final"/>
    <n v="1970"/>
    <n v="53"/>
    <x v="1"/>
    <s v="SERVICIO DE TRANSPORTE DE CARGA MARITIMO Y CABOTAJE"/>
    <s v="Transporte de carga marítimo y de cabotaje"/>
    <s v="Único"/>
    <x v="0"/>
    <m/>
    <m/>
    <n v="85"/>
    <n v="85"/>
    <n v="83"/>
    <n v="2"/>
    <n v="657.85185185185219"/>
    <n v="15.85185185185186"/>
    <n v="0"/>
    <n v="0"/>
    <n v="0"/>
    <n v="0"/>
    <n v="673.70370370370404"/>
    <n v="0"/>
    <n v="0"/>
    <n v="0"/>
    <n v="0"/>
    <n v="0"/>
    <n v="0"/>
    <n v="0"/>
    <n v="673.70370370370404"/>
    <n v="85"/>
    <n v="0"/>
    <n v="0"/>
    <n v="0"/>
    <n v="0"/>
    <n v="85"/>
    <n v="0"/>
    <n v="0"/>
    <n v="0"/>
    <n v="0"/>
    <n v="0"/>
    <n v="0"/>
    <n v="0"/>
    <n v="85"/>
    <x v="1"/>
    <s v="Decisión del directorio/propietarios de la empresa"/>
    <m/>
    <x v="0"/>
    <s v="Decisión del directorio/propietarios de la empresa"/>
    <m/>
    <x v="1"/>
    <s v="Decisión del directorio/propietarios de la empresa"/>
    <m/>
    <x v="0"/>
    <m/>
    <m/>
    <x v="0"/>
    <m/>
    <m/>
    <x v="1"/>
    <m/>
    <n v="5120"/>
    <s v="COCINERO NAVEGANTE"/>
    <s v="Sí"/>
    <s v="Sí"/>
    <s v="Sí"/>
    <n v="3151"/>
    <s v="JEFE DE MAQUINA"/>
    <s v="Sí"/>
    <s v="Sí"/>
    <s v="Sí"/>
    <n v="3152"/>
    <s v="PRACTICO"/>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s v="Capacitar a los trabajadores actuales para que puedan cumplir funciones que estaban asignadas a esa vacante"/>
    <m/>
    <m/>
    <m/>
    <m/>
    <m/>
    <s v="Aumentar los esfuerzos en el reclutamiento (más divulgación de la vacante, más bolsas de empleo)"/>
    <s v="Contratar trabajadores del exterior"/>
    <m/>
    <m/>
    <x v="1"/>
    <x v="0"/>
    <x v="0"/>
    <x v="0"/>
    <x v="0"/>
    <x v="0"/>
    <x v="0"/>
    <x v="1"/>
    <x v="1"/>
    <x v="0"/>
    <x v="0"/>
    <x v="0"/>
    <x v="0"/>
    <m/>
    <m/>
    <s v="Plataforma web privada gratuita (Bolsas de trabajo) (excluyendo redes sociales)"/>
    <m/>
    <m/>
    <s v="Redes de profesionales o egresados"/>
    <s v="Recomendaciones de trabajadores de la empresa u otros actores"/>
    <m/>
    <m/>
    <m/>
    <s v="Contactos personales del empleador"/>
    <s v="Banco de currículos de la empresa"/>
    <m/>
    <m/>
    <x v="0"/>
    <x v="0"/>
    <x v="0"/>
    <x v="1"/>
    <x v="0"/>
    <x v="1"/>
    <x v="0"/>
    <x v="1"/>
    <x v="0"/>
    <x v="2"/>
    <s v="Ninguna"/>
    <m/>
    <m/>
    <m/>
    <m/>
    <m/>
    <m/>
    <x v="1"/>
    <m/>
    <s v="Ambos"/>
    <x v="2"/>
    <m/>
    <m/>
    <m/>
    <x v="0"/>
    <x v="0"/>
    <x v="0"/>
    <x v="0"/>
    <x v="0"/>
    <x v="0"/>
    <m/>
    <m/>
    <x v="2"/>
    <s v="Poco probable"/>
    <s v="Poco probable"/>
    <s v="Poco probable"/>
    <s v="Probable"/>
    <s v="Probable"/>
    <x v="2"/>
    <m/>
    <m/>
    <m/>
    <m/>
    <m/>
    <m/>
    <m/>
    <m/>
    <m/>
    <m/>
    <m/>
    <m/>
    <m/>
    <m/>
    <m/>
    <m/>
    <m/>
    <m/>
    <m/>
    <m/>
    <m/>
    <m/>
    <m/>
    <m/>
    <m/>
    <m/>
    <m/>
    <m/>
    <m/>
    <m/>
    <m/>
    <m/>
    <m/>
    <m/>
    <m/>
    <x v="0"/>
    <m/>
    <m/>
    <m/>
    <m/>
    <m/>
    <m/>
    <m/>
    <m/>
    <m/>
    <x v="0"/>
    <x v="0"/>
    <x v="0"/>
    <x v="0"/>
    <x v="1"/>
    <x v="1"/>
    <x v="0"/>
    <x v="0"/>
    <m/>
    <x v="0"/>
    <s v="MANEJO DE MOTORES FUERA DE BORDA"/>
    <s v="Operación y mantenimiento de maquinarias industriales"/>
    <s v="MARINERO CONTRAMAESTRE"/>
    <n v="8350"/>
    <s v="MANEJO DE PLANTA DE TRATAMIENTO DE AFLUENTES"/>
    <s v="OTROS"/>
    <s v="JEFE DE MAQUINA"/>
    <n v="3151"/>
    <s v="PRIMEROS AUXILIOS EN RIESGOS EN INCENDIOS Y AHOGAMIENTOS (MARÍTIMOS)"/>
    <s v="Primeros auxilios"/>
    <s v="JEFE DE MAQUINAS"/>
    <n v="3151"/>
    <m/>
    <m/>
    <m/>
    <m/>
    <m/>
    <m/>
    <m/>
    <m/>
    <m/>
    <m/>
    <m/>
    <m/>
    <s v="Si"/>
    <s v="Si"/>
    <s v="No"/>
    <m/>
    <m/>
    <m/>
    <x v="1"/>
    <s v="Muy importante"/>
    <s v="Muy importante"/>
    <s v="Importante"/>
    <s v="Importante"/>
    <s v="Importante"/>
    <s v="Muy importante"/>
    <s v="Muy importante"/>
    <s v="Ninguna"/>
    <m/>
    <x v="2"/>
    <x v="2"/>
    <x v="2"/>
    <x v="1"/>
    <x v="0"/>
    <x v="0"/>
    <x v="0"/>
    <x v="0"/>
    <x v="0"/>
    <x v="0"/>
    <x v="0"/>
    <x v="0"/>
    <m/>
    <s v="Jefe / Encargado (no propietario)"/>
    <m/>
    <n v="7"/>
    <n v="51"/>
    <s v="Completo"/>
    <m/>
    <m/>
    <m/>
    <m/>
    <m/>
    <m/>
    <m/>
    <s v="51 y más personas ocupadas"/>
    <s v="51 y más personas ocupadas"/>
    <x v="0"/>
    <s v="Transporte"/>
    <x v="0"/>
    <x v="0"/>
    <x v="1"/>
    <x v="0"/>
    <x v="1"/>
    <x v="0"/>
    <x v="0"/>
    <x v="0"/>
    <x v="0"/>
    <x v="0"/>
    <x v="1"/>
    <x v="0"/>
    <x v="0"/>
    <x v="0"/>
    <x v="0"/>
    <x v="0"/>
    <x v="0"/>
    <x v="0"/>
    <x v="0"/>
    <x v="1"/>
    <x v="1"/>
    <x v="1"/>
    <x v="0"/>
    <x v="0"/>
    <x v="0"/>
    <x v="1"/>
    <x v="0"/>
    <s v="OTRAS RELACIONADAS A LA MECANICA"/>
    <s v="OTROS"/>
    <s v="SINIESTROS Y PRIMEROS AUXILIOS"/>
    <m/>
    <m/>
    <m/>
    <s v="AUTOMOTORES"/>
    <s v="OTROS TIPOS DE CAPACITACIONES RELACIONADOS A OTROS SERVICIOS"/>
    <s v="SINIESTROS Y PRIMEROS AUXILIOS"/>
    <m/>
    <m/>
    <m/>
    <n v="7.92592592592593"/>
    <x v="1"/>
    <x v="2"/>
    <x v="0"/>
    <x v="0"/>
    <x v="0"/>
    <s v="Total"/>
  </r>
  <r>
    <n v="258148"/>
    <x v="0"/>
    <x v="1"/>
    <s v="Lambaré"/>
    <n v="25110"/>
    <s v="FABRICACION DE ESTRUCTURAS METALICAS PARA LA CONSTRUCCION"/>
    <s v="Industria"/>
    <s v="Manufactura"/>
    <s v="Micro (5 a 10 personas ocupadas)"/>
    <n v="13062024"/>
    <n v="13"/>
    <s v="Junio"/>
    <s v="Año Resultado Final"/>
    <n v="11"/>
    <n v="41"/>
    <n v="31072024"/>
    <n v="31"/>
    <s v="Julio"/>
    <s v="Año Resultado Final"/>
    <n v="1994"/>
    <n v="29"/>
    <x v="2"/>
    <s v="CONSTRUCCIÓN DE EDIFICIOS"/>
    <s v="Construcción de edificios"/>
    <s v="Único"/>
    <x v="0"/>
    <m/>
    <m/>
    <n v="7"/>
    <n v="7"/>
    <n v="6"/>
    <n v="1"/>
    <n v="28.761904761904738"/>
    <n v="4.7936507936507899"/>
    <n v="0"/>
    <n v="0"/>
    <n v="0"/>
    <n v="0"/>
    <n v="28.761904761904738"/>
    <n v="0"/>
    <n v="0"/>
    <n v="0"/>
    <n v="4.7936507936507899"/>
    <n v="0"/>
    <n v="0"/>
    <n v="0"/>
    <n v="33.555555555555529"/>
    <n v="7"/>
    <n v="0"/>
    <n v="0"/>
    <n v="0"/>
    <n v="0"/>
    <n v="6"/>
    <n v="0"/>
    <n v="0"/>
    <n v="0"/>
    <n v="1"/>
    <n v="0"/>
    <n v="0"/>
    <n v="0"/>
    <n v="7"/>
    <x v="0"/>
    <m/>
    <m/>
    <x v="0"/>
    <s v="Decisión del directorio/propietarios de la empresa"/>
    <m/>
    <x v="0"/>
    <m/>
    <m/>
    <x v="0"/>
    <m/>
    <m/>
    <x v="0"/>
    <m/>
    <m/>
    <x v="0"/>
    <m/>
    <m/>
    <m/>
    <m/>
    <m/>
    <m/>
    <m/>
    <m/>
    <m/>
    <m/>
    <m/>
    <m/>
    <m/>
    <m/>
    <m/>
    <m/>
    <m/>
    <m/>
    <m/>
    <m/>
    <m/>
    <m/>
    <m/>
    <m/>
    <m/>
    <m/>
    <m/>
    <m/>
    <m/>
    <m/>
    <m/>
    <m/>
    <m/>
    <m/>
    <m/>
    <m/>
    <m/>
    <m/>
    <m/>
    <m/>
    <m/>
    <m/>
    <m/>
    <m/>
    <m/>
    <m/>
    <m/>
    <m/>
    <m/>
    <m/>
    <x v="0"/>
    <x v="0"/>
    <x v="0"/>
    <x v="0"/>
    <x v="0"/>
    <x v="1"/>
    <x v="0"/>
    <x v="0"/>
    <x v="0"/>
    <x v="1"/>
    <x v="0"/>
    <x v="1"/>
    <x v="0"/>
    <m/>
    <m/>
    <m/>
    <m/>
    <m/>
    <s v="Redes de profesionales o egresados"/>
    <s v="Recomendaciones de trabajadores de la empresa u otros actores"/>
    <m/>
    <m/>
    <m/>
    <s v="Contactos personales del empleador"/>
    <m/>
    <m/>
    <m/>
    <x v="0"/>
    <x v="0"/>
    <x v="0"/>
    <x v="2"/>
    <x v="0"/>
    <x v="1"/>
    <x v="1"/>
    <x v="0"/>
    <x v="1"/>
    <x v="1"/>
    <s v="Ninguna"/>
    <m/>
    <m/>
    <m/>
    <m/>
    <m/>
    <m/>
    <x v="1"/>
    <m/>
    <m/>
    <x v="1"/>
    <m/>
    <m/>
    <m/>
    <x v="1"/>
    <x v="1"/>
    <x v="1"/>
    <x v="1"/>
    <x v="1"/>
    <x v="1"/>
    <m/>
    <m/>
    <x v="1"/>
    <s v="Poco probable"/>
    <s v="Poco probable"/>
    <s v="Poco probable"/>
    <s v="Probable"/>
    <s v="Poco probable"/>
    <x v="0"/>
    <s v="ingeniero externo"/>
    <n v="2142"/>
    <n v="1"/>
    <n v="0"/>
    <n v="0"/>
    <n v="0"/>
    <n v="0"/>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Poco importante"/>
    <s v="Muy importante"/>
    <s v="Importante"/>
    <s v="Muy importante"/>
    <s v="Muy importante"/>
    <s v="Muy importante"/>
    <s v="Ninguna"/>
    <m/>
    <x v="2"/>
    <x v="1"/>
    <x v="0"/>
    <x v="0"/>
    <x v="2"/>
    <x v="0"/>
    <x v="1"/>
    <x v="1"/>
    <x v="1"/>
    <x v="1"/>
    <x v="1"/>
    <x v="0"/>
    <m/>
    <s v="Administrador/Contador"/>
    <m/>
    <n v="9"/>
    <n v="37"/>
    <s v="Completo"/>
    <m/>
    <m/>
    <m/>
    <m/>
    <m/>
    <m/>
    <m/>
    <s v="5 a 10 personas ocupadas"/>
    <s v="5 a 10 personas ocupadas"/>
    <x v="1"/>
    <s v="Construcción"/>
    <x v="0"/>
    <x v="0"/>
    <x v="0"/>
    <x v="0"/>
    <x v="0"/>
    <x v="0"/>
    <x v="0"/>
    <x v="0"/>
    <x v="0"/>
    <x v="0"/>
    <x v="0"/>
    <x v="0"/>
    <x v="0"/>
    <x v="0"/>
    <x v="0"/>
    <x v="0"/>
    <x v="0"/>
    <x v="0"/>
    <x v="0"/>
    <x v="1"/>
    <x v="0"/>
    <x v="1"/>
    <x v="0"/>
    <x v="0"/>
    <x v="0"/>
    <x v="0"/>
    <x v="0"/>
    <m/>
    <m/>
    <m/>
    <m/>
    <m/>
    <m/>
    <m/>
    <m/>
    <m/>
    <m/>
    <m/>
    <m/>
    <n v="4.7936507936507899"/>
    <x v="0"/>
    <x v="0"/>
    <x v="1"/>
    <x v="1"/>
    <x v="2"/>
    <s v="Total"/>
  </r>
  <r>
    <n v="258188"/>
    <x v="0"/>
    <x v="0"/>
    <s v="La Encarnación"/>
    <n v="37000"/>
    <s v="ACTIVIDADES DE RECOLECCION DE RESIDUOS CLOACALES"/>
    <s v="Servicio"/>
    <s v="Suministro de agua"/>
    <s v="Micro (5 a 10 personas ocupadas)"/>
    <n v="6062024"/>
    <n v="6"/>
    <s v="Junio"/>
    <s v="Año Resultado Final"/>
    <n v="10"/>
    <n v="55"/>
    <n v="24072024"/>
    <n v="24"/>
    <s v="Julio"/>
    <s v="Año Resultado Final"/>
    <n v="1996"/>
    <n v="27"/>
    <x v="2"/>
    <s v="SERVICIOS DE TRATAMIENTO DE RESIDUOS CLOACALES"/>
    <s v="Alcantarillado"/>
    <s v="Oficina administrativa"/>
    <x v="1"/>
    <n v="2"/>
    <n v="2"/>
    <n v="10"/>
    <n v="10"/>
    <n v="8"/>
    <n v="2"/>
    <n v="106.14925373134319"/>
    <n v="26.537313432835798"/>
    <n v="0"/>
    <n v="0"/>
    <n v="0"/>
    <n v="0"/>
    <n v="53.074626865671597"/>
    <n v="0"/>
    <n v="39.805970149253696"/>
    <n v="0"/>
    <n v="39.805970149253696"/>
    <n v="0"/>
    <n v="0"/>
    <n v="0"/>
    <n v="132.686567164179"/>
    <n v="10"/>
    <n v="0"/>
    <n v="0"/>
    <n v="0"/>
    <n v="0"/>
    <n v="4"/>
    <n v="0"/>
    <n v="3"/>
    <n v="0"/>
    <n v="3"/>
    <n v="0"/>
    <n v="0"/>
    <n v="0"/>
    <n v="10"/>
    <x v="1"/>
    <s v="Decisión del directorio/propietarios de la empresa"/>
    <m/>
    <x v="1"/>
    <m/>
    <m/>
    <x v="1"/>
    <s v="Decisión del directorio/propietarios de la empresa"/>
    <m/>
    <x v="1"/>
    <s v="Decisión del directorio/propietarios de la empresa"/>
    <m/>
    <x v="0"/>
    <m/>
    <m/>
    <x v="1"/>
    <m/>
    <n v="4419"/>
    <s v="AUXILIAR ADMINISTRATIVO"/>
    <s v="Sí"/>
    <s v="No"/>
    <s v="Sí"/>
    <n v="4214"/>
    <s v="COBRADOR"/>
    <s v="Sí"/>
    <s v="Sí"/>
    <s v="Sí"/>
    <n v="5414"/>
    <s v="SERENO"/>
    <s v="Sí"/>
    <s v="No"/>
    <m/>
    <m/>
    <m/>
    <m/>
    <m/>
    <m/>
    <m/>
    <m/>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s v="Capacitar a los trabajadores actuales para que puedan cumplir funciones que estaban asignadas a esa vacante"/>
    <m/>
    <m/>
    <m/>
    <m/>
    <m/>
    <m/>
    <m/>
    <m/>
    <m/>
    <x v="1"/>
    <x v="1"/>
    <x v="0"/>
    <x v="1"/>
    <x v="0"/>
    <x v="0"/>
    <x v="0"/>
    <x v="0"/>
    <x v="0"/>
    <x v="0"/>
    <x v="0"/>
    <x v="1"/>
    <x v="0"/>
    <m/>
    <m/>
    <m/>
    <s v="Redes sociales de la empresa (Facebook, Twitter, Instagram, etc)"/>
    <m/>
    <m/>
    <s v="Recomendaciones de trabajadores de la empresa u otros actores"/>
    <m/>
    <m/>
    <s v="Avisos en las inmediaciones de la empresa"/>
    <s v="Contactos personales del empleador"/>
    <m/>
    <m/>
    <m/>
    <x v="0"/>
    <x v="0"/>
    <x v="0"/>
    <x v="2"/>
    <x v="0"/>
    <x v="2"/>
    <x v="0"/>
    <x v="0"/>
    <x v="1"/>
    <x v="0"/>
    <s v="Ninguna"/>
    <m/>
    <m/>
    <m/>
    <m/>
    <m/>
    <m/>
    <x v="1"/>
    <m/>
    <m/>
    <x v="1"/>
    <s v="Ambos"/>
    <m/>
    <m/>
    <x v="0"/>
    <x v="1"/>
    <x v="1"/>
    <x v="0"/>
    <x v="0"/>
    <x v="0"/>
    <m/>
    <m/>
    <x v="2"/>
    <s v="Poco probable"/>
    <s v="Poco probable"/>
    <s v="Poco probable"/>
    <s v="Poco probable"/>
    <s v="Probable"/>
    <x v="2"/>
    <m/>
    <m/>
    <m/>
    <m/>
    <m/>
    <m/>
    <m/>
    <m/>
    <m/>
    <m/>
    <m/>
    <m/>
    <m/>
    <m/>
    <m/>
    <m/>
    <m/>
    <m/>
    <m/>
    <m/>
    <m/>
    <m/>
    <m/>
    <m/>
    <m/>
    <m/>
    <m/>
    <m/>
    <m/>
    <m/>
    <m/>
    <m/>
    <m/>
    <m/>
    <m/>
    <x v="0"/>
    <m/>
    <m/>
    <m/>
    <m/>
    <m/>
    <m/>
    <m/>
    <m/>
    <m/>
    <x v="1"/>
    <x v="0"/>
    <x v="1"/>
    <x v="1"/>
    <x v="1"/>
    <x v="1"/>
    <x v="0"/>
    <x v="0"/>
    <m/>
    <x v="0"/>
    <s v="TECNICO COBRANZA"/>
    <s v="OTROS"/>
    <s v="COBRADOR"/>
    <n v="4214"/>
    <m/>
    <m/>
    <m/>
    <m/>
    <m/>
    <m/>
    <m/>
    <m/>
    <m/>
    <m/>
    <m/>
    <m/>
    <m/>
    <m/>
    <m/>
    <m/>
    <m/>
    <m/>
    <m/>
    <m/>
    <s v="No"/>
    <m/>
    <m/>
    <m/>
    <m/>
    <m/>
    <x v="3"/>
    <s v="Muy importante"/>
    <s v="Muy importante"/>
    <s v="Muy importante"/>
    <s v="Muy importante"/>
    <s v="Importante"/>
    <s v="Muy importante"/>
    <s v="Muy importante"/>
    <s v="Ninguna"/>
    <m/>
    <x v="2"/>
    <x v="2"/>
    <x v="0"/>
    <x v="0"/>
    <x v="2"/>
    <x v="0"/>
    <x v="1"/>
    <x v="1"/>
    <x v="0"/>
    <x v="0"/>
    <x v="0"/>
    <x v="0"/>
    <m/>
    <s v="Gerente / Directivo"/>
    <m/>
    <n v="7"/>
    <n v="36"/>
    <s v="Completo"/>
    <m/>
    <m/>
    <m/>
    <m/>
    <m/>
    <m/>
    <m/>
    <s v="5 a 10 personas ocupadas"/>
    <s v="5 a 10 personas ocupadas"/>
    <x v="0"/>
    <s v="Suministro de agua"/>
    <x v="0"/>
    <x v="0"/>
    <x v="0"/>
    <x v="1"/>
    <x v="1"/>
    <x v="0"/>
    <x v="0"/>
    <x v="0"/>
    <x v="0"/>
    <x v="0"/>
    <x v="1"/>
    <x v="0"/>
    <x v="0"/>
    <x v="0"/>
    <x v="0"/>
    <x v="0"/>
    <x v="0"/>
    <x v="0"/>
    <x v="0"/>
    <x v="1"/>
    <x v="0"/>
    <x v="0"/>
    <x v="0"/>
    <x v="0"/>
    <x v="0"/>
    <x v="0"/>
    <x v="0"/>
    <s v="COBRANZAS"/>
    <m/>
    <m/>
    <m/>
    <m/>
    <m/>
    <s v="ADMINISTRACIÓN Y GESTIÓN"/>
    <m/>
    <m/>
    <m/>
    <m/>
    <m/>
    <n v="13.268656716417899"/>
    <x v="1"/>
    <x v="2"/>
    <x v="0"/>
    <x v="0"/>
    <x v="0"/>
    <s v="Total"/>
  </r>
  <r>
    <n v="258358"/>
    <x v="0"/>
    <x v="0"/>
    <s v="Recoleta"/>
    <n v="70201"/>
    <s v="SERVICIO DE CONSULTORIA EMPRESARIAL EN EL AREA COMERCIAL.-"/>
    <s v="Servicio"/>
    <s v="Servicios a las empresas"/>
    <s v="Pequeñas (11 a 30 personas ocupadas)"/>
    <n v="8072024"/>
    <n v="8"/>
    <s v="Julio"/>
    <s v="Año Resultado Final"/>
    <n v="9"/>
    <n v="50"/>
    <n v="8072024"/>
    <n v="8"/>
    <s v="Julio"/>
    <s v="Año Resultado Final"/>
    <n v="2009"/>
    <n v="14"/>
    <x v="0"/>
    <s v="SERVICIO DE CONSULTORIA EMPRESARIAL"/>
    <s v="Servicios de contabilidad, administración y asesoramiento de empresas, excepto los prestados por prof indep"/>
    <s v="Único"/>
    <x v="0"/>
    <m/>
    <m/>
    <n v="10"/>
    <n v="10"/>
    <n v="7"/>
    <n v="3"/>
    <n v="92.8805970149253"/>
    <n v="39.805970149253696"/>
    <n v="0"/>
    <n v="0"/>
    <n v="0"/>
    <n v="0"/>
    <n v="119.41791044776109"/>
    <n v="0"/>
    <n v="0"/>
    <n v="0"/>
    <n v="13.268656716417899"/>
    <n v="0"/>
    <n v="0"/>
    <n v="0"/>
    <n v="132.686567164179"/>
    <n v="10"/>
    <n v="0"/>
    <n v="0"/>
    <n v="0"/>
    <n v="0"/>
    <n v="9"/>
    <n v="0"/>
    <n v="0"/>
    <n v="0"/>
    <n v="1"/>
    <n v="0"/>
    <n v="0"/>
    <n v="0"/>
    <n v="10"/>
    <x v="0"/>
    <m/>
    <m/>
    <x v="1"/>
    <m/>
    <m/>
    <x v="0"/>
    <m/>
    <m/>
    <x v="0"/>
    <m/>
    <m/>
    <x v="0"/>
    <m/>
    <m/>
    <x v="1"/>
    <m/>
    <n v="4227"/>
    <s v="ENCUESTADOR"/>
    <s v="Sí"/>
    <s v="No"/>
    <s v="No"/>
    <m/>
    <m/>
    <m/>
    <m/>
    <m/>
    <m/>
    <m/>
    <m/>
    <m/>
    <m/>
    <m/>
    <m/>
    <m/>
    <m/>
    <m/>
    <m/>
    <m/>
    <m/>
    <m/>
    <m/>
    <m/>
    <m/>
    <m/>
    <m/>
    <m/>
    <m/>
    <m/>
    <m/>
    <m/>
    <m/>
    <m/>
    <m/>
    <m/>
    <m/>
    <m/>
    <m/>
    <m/>
    <m/>
    <m/>
    <m/>
    <m/>
    <m/>
    <m/>
    <m/>
    <x v="1"/>
    <x v="0"/>
    <x v="0"/>
    <x v="1"/>
    <x v="1"/>
    <x v="0"/>
    <x v="0"/>
    <x v="1"/>
    <x v="0"/>
    <x v="0"/>
    <x v="0"/>
    <x v="1"/>
    <x v="0"/>
    <m/>
    <m/>
    <m/>
    <s v="Redes sociales de la empresa (Facebook, Twitter, Instagram, etc)"/>
    <m/>
    <m/>
    <s v="Recomendaciones de trabajadores de la empresa u otros actores"/>
    <m/>
    <m/>
    <m/>
    <m/>
    <m/>
    <m/>
    <m/>
    <x v="0"/>
    <x v="0"/>
    <x v="0"/>
    <x v="1"/>
    <x v="0"/>
    <x v="1"/>
    <x v="0"/>
    <x v="0"/>
    <x v="2"/>
    <x v="1"/>
    <s v="Ninguna"/>
    <m/>
    <m/>
    <m/>
    <m/>
    <m/>
    <m/>
    <x v="1"/>
    <m/>
    <m/>
    <x v="1"/>
    <m/>
    <m/>
    <m/>
    <x v="1"/>
    <x v="1"/>
    <x v="1"/>
    <x v="1"/>
    <x v="1"/>
    <x v="1"/>
    <m/>
    <m/>
    <x v="2"/>
    <s v="Poco probable"/>
    <s v="Poco probable"/>
    <s v="Poco probable"/>
    <s v="Probable"/>
    <s v="Probable"/>
    <x v="0"/>
    <s v="encuestador"/>
    <n v="4227"/>
    <n v="5"/>
    <n v="5"/>
    <n v="3"/>
    <n v="2"/>
    <n v="5"/>
    <s v="coordinador de campo"/>
    <n v="4227"/>
    <n v="1"/>
    <n v="1"/>
    <n v="1"/>
    <n v="1"/>
    <n v="1"/>
    <m/>
    <m/>
    <m/>
    <m/>
    <m/>
    <m/>
    <m/>
    <m/>
    <m/>
    <m/>
    <m/>
    <m/>
    <m/>
    <m/>
    <m/>
    <m/>
    <m/>
    <m/>
    <m/>
    <m/>
    <m/>
    <x v="0"/>
    <m/>
    <m/>
    <m/>
    <m/>
    <m/>
    <m/>
    <m/>
    <m/>
    <m/>
    <x v="1"/>
    <x v="0"/>
    <x v="1"/>
    <x v="0"/>
    <x v="0"/>
    <x v="0"/>
    <x v="0"/>
    <x v="0"/>
    <m/>
    <x v="0"/>
    <s v="TECNICAS DE PLATAFORMA WEB CHEKER"/>
    <s v="Herramientas digitales para la gestión y productividad"/>
    <s v="ENCUESTADORES"/>
    <n v="4227"/>
    <s v="MANEJO DE EXCEL AVANZADO"/>
    <s v="Microsoft Excel básico y avanzado"/>
    <s v="COORDINADOR DE CAMPO"/>
    <n v="4227"/>
    <s v="TECNICAS DE PLATAFORMA WEB CHECKER"/>
    <s v="Herramientas digitales para la gestión y productividad"/>
    <s v="COORDINADOR DE CAMPO"/>
    <n v="4227"/>
    <m/>
    <m/>
    <m/>
    <m/>
    <m/>
    <m/>
    <m/>
    <m/>
    <m/>
    <m/>
    <m/>
    <m/>
    <s v="Si"/>
    <s v="Si"/>
    <s v="No"/>
    <m/>
    <m/>
    <m/>
    <x v="3"/>
    <s v="Importante"/>
    <s v="Importante"/>
    <s v="Importante"/>
    <s v="Importante"/>
    <s v="Importante"/>
    <s v="Poco importante"/>
    <s v="Poco importante"/>
    <s v="Ninguna"/>
    <m/>
    <x v="2"/>
    <x v="2"/>
    <x v="0"/>
    <x v="0"/>
    <x v="2"/>
    <x v="0"/>
    <x v="0"/>
    <x v="0"/>
    <x v="0"/>
    <x v="0"/>
    <x v="0"/>
    <x v="0"/>
    <m/>
    <s v="Gerente / Directivo"/>
    <m/>
    <n v="18"/>
    <n v="26"/>
    <s v="Completo"/>
    <m/>
    <m/>
    <m/>
    <m/>
    <m/>
    <m/>
    <m/>
    <s v="5 a 10 personas ocupadas"/>
    <s v="5 a 10 personas ocupadas"/>
    <x v="0"/>
    <s v="Servicios a las empresas"/>
    <x v="0"/>
    <x v="0"/>
    <x v="0"/>
    <x v="1"/>
    <x v="0"/>
    <x v="0"/>
    <x v="0"/>
    <x v="0"/>
    <x v="0"/>
    <x v="0"/>
    <x v="1"/>
    <x v="0"/>
    <x v="1"/>
    <x v="0"/>
    <x v="0"/>
    <x v="0"/>
    <x v="0"/>
    <x v="0"/>
    <x v="0"/>
    <x v="1"/>
    <x v="0"/>
    <x v="0"/>
    <x v="0"/>
    <x v="0"/>
    <x v="0"/>
    <x v="0"/>
    <x v="0"/>
    <s v="USO DE SISTEMAS Y SOFTWARE ESPECIALIZADOS"/>
    <s v="OFIMATICA"/>
    <s v="USO DE SISTEMAS Y SOFTWARE ESPECIALIZADOS"/>
    <m/>
    <m/>
    <m/>
    <s v="TIC"/>
    <s v="TIC"/>
    <s v="TIC"/>
    <m/>
    <m/>
    <m/>
    <n v="13.268656716417899"/>
    <x v="1"/>
    <x v="1"/>
    <x v="1"/>
    <x v="0"/>
    <x v="0"/>
    <s v="Total"/>
  </r>
  <r>
    <n v="258627"/>
    <x v="0"/>
    <x v="1"/>
    <s v="Areguá"/>
    <n v="36000"/>
    <s v="SERVICIO DE DISTRIBUCION DE AGUA POTABLE.-"/>
    <s v="Servicio"/>
    <s v="Suministro de agua"/>
    <s v="Micro (5 a 10 personas ocupadas)"/>
    <n v="21062024"/>
    <n v="21"/>
    <s v="Junio"/>
    <s v="Año Resultado Final"/>
    <n v="9"/>
    <n v="25"/>
    <n v="1072024"/>
    <n v="1"/>
    <s v="Julio"/>
    <s v="Año Resultado Final"/>
    <n v="2009"/>
    <n v="14"/>
    <x v="0"/>
    <s v="SERVICIO DE DISTRIBUCIÓN DE AGUA POTABLE"/>
    <s v="Captación, tratamiento y suministro de agua"/>
    <s v="Único"/>
    <x v="0"/>
    <m/>
    <m/>
    <n v="8"/>
    <n v="8"/>
    <n v="1"/>
    <n v="7"/>
    <n v="3.3945945945945901"/>
    <n v="23.762162162162131"/>
    <n v="0"/>
    <n v="0"/>
    <n v="10.18378378378377"/>
    <n v="0"/>
    <n v="3.3945945945945901"/>
    <n v="13.57837837837836"/>
    <n v="0"/>
    <n v="0"/>
    <n v="0"/>
    <n v="0"/>
    <n v="0"/>
    <n v="0"/>
    <n v="27.156756756756721"/>
    <n v="8"/>
    <n v="0"/>
    <n v="0"/>
    <n v="3"/>
    <n v="0"/>
    <n v="1"/>
    <n v="4"/>
    <n v="0"/>
    <n v="0"/>
    <n v="0"/>
    <n v="0"/>
    <n v="0"/>
    <n v="0"/>
    <n v="8"/>
    <x v="0"/>
    <m/>
    <m/>
    <x v="1"/>
    <m/>
    <m/>
    <x v="0"/>
    <m/>
    <m/>
    <x v="0"/>
    <m/>
    <m/>
    <x v="0"/>
    <m/>
    <m/>
    <x v="0"/>
    <m/>
    <m/>
    <m/>
    <m/>
    <m/>
    <m/>
    <m/>
    <m/>
    <m/>
    <m/>
    <m/>
    <m/>
    <m/>
    <m/>
    <m/>
    <m/>
    <m/>
    <m/>
    <m/>
    <m/>
    <m/>
    <m/>
    <m/>
    <m/>
    <m/>
    <m/>
    <m/>
    <m/>
    <m/>
    <m/>
    <m/>
    <m/>
    <m/>
    <m/>
    <m/>
    <m/>
    <m/>
    <m/>
    <m/>
    <m/>
    <m/>
    <m/>
    <m/>
    <m/>
    <m/>
    <m/>
    <m/>
    <m/>
    <m/>
    <m/>
    <x v="0"/>
    <x v="0"/>
    <x v="0"/>
    <x v="0"/>
    <x v="1"/>
    <x v="1"/>
    <x v="0"/>
    <x v="0"/>
    <x v="0"/>
    <x v="0"/>
    <x v="1"/>
    <x v="1"/>
    <x v="0"/>
    <m/>
    <m/>
    <m/>
    <m/>
    <m/>
    <m/>
    <s v="Recomendaciones de trabajadores de la empresa u otros actores"/>
    <m/>
    <m/>
    <m/>
    <s v="Contactos personales del empleador"/>
    <m/>
    <m/>
    <m/>
    <x v="0"/>
    <x v="0"/>
    <x v="0"/>
    <x v="2"/>
    <x v="0"/>
    <x v="2"/>
    <x v="2"/>
    <x v="0"/>
    <x v="1"/>
    <x v="1"/>
    <s v="Ninguna"/>
    <m/>
    <m/>
    <m/>
    <m/>
    <m/>
    <m/>
    <x v="1"/>
    <s v="Transformación de competencia"/>
    <m/>
    <x v="1"/>
    <m/>
    <m/>
    <m/>
    <x v="0"/>
    <x v="0"/>
    <x v="1"/>
    <x v="1"/>
    <x v="0"/>
    <x v="1"/>
    <m/>
    <m/>
    <x v="2"/>
    <s v="Probable"/>
    <s v="Poco probable"/>
    <s v="Poco probable"/>
    <s v="Poco probable"/>
    <s v="Probable"/>
    <x v="0"/>
    <s v="cobradora de ventanilla"/>
    <n v="5230"/>
    <n v="0"/>
    <n v="1"/>
    <n v="0"/>
    <n v="0"/>
    <n v="0"/>
    <s v="plomero"/>
    <n v="7126"/>
    <n v="1"/>
    <n v="0"/>
    <n v="0"/>
    <n v="0"/>
    <n v="0"/>
    <m/>
    <m/>
    <m/>
    <m/>
    <m/>
    <m/>
    <m/>
    <m/>
    <m/>
    <m/>
    <m/>
    <m/>
    <m/>
    <m/>
    <m/>
    <m/>
    <m/>
    <m/>
    <m/>
    <m/>
    <m/>
    <x v="0"/>
    <m/>
    <m/>
    <m/>
    <m/>
    <m/>
    <m/>
    <m/>
    <m/>
    <m/>
    <x v="0"/>
    <x v="0"/>
    <x v="0"/>
    <x v="0"/>
    <x v="1"/>
    <x v="1"/>
    <x v="0"/>
    <x v="0"/>
    <m/>
    <x v="0"/>
    <s v="HABILIDADES DE ATENCION AL CLIENTE"/>
    <s v="Técnicas de recepción y atención al cliente"/>
    <s v="COBRADORA DE VENTANILLA"/>
    <n v="5230"/>
    <s v="MEJORA DE HABILIDADES DE PLOMERIA"/>
    <s v="Fontanería"/>
    <s v="PLOMERO"/>
    <n v="7126"/>
    <s v="PROGRAMAS BASICOS DE EXCEL WORD Y POWER POINT"/>
    <s v="Operación básica de computadoras"/>
    <s v="COBRADORA DE VENTANILLA"/>
    <n v="5230"/>
    <m/>
    <m/>
    <m/>
    <m/>
    <m/>
    <m/>
    <m/>
    <m/>
    <m/>
    <m/>
    <m/>
    <m/>
    <s v="Si"/>
    <s v="Si"/>
    <s v="No"/>
    <m/>
    <m/>
    <m/>
    <x v="1"/>
    <s v="Importante"/>
    <s v="Muy importante"/>
    <s v="Importante"/>
    <s v="Importante"/>
    <s v="Importante"/>
    <s v="Muy importante"/>
    <s v="Muy importante"/>
    <s v="Ninguna"/>
    <m/>
    <x v="2"/>
    <x v="1"/>
    <x v="0"/>
    <x v="1"/>
    <x v="0"/>
    <x v="0"/>
    <x v="0"/>
    <x v="1"/>
    <x v="0"/>
    <x v="0"/>
    <x v="0"/>
    <x v="0"/>
    <m/>
    <s v="Jefe / Encargado (no propietario)"/>
    <m/>
    <n v="17"/>
    <n v="6"/>
    <s v="Completo"/>
    <m/>
    <m/>
    <m/>
    <m/>
    <m/>
    <m/>
    <s v="PARA UBICAR EN GOOGLE MAPS : SERCA DE DESPESA JANET - AREGUA Y FRUTERIA EL OFERTTON\nHORARIO: LUNES A VIERNES \nMAÑANA 7 A 11\nTARDE 13 A 17\nSABADOS 7 A 11"/>
    <s v="5 a 10 personas ocupadas"/>
    <s v="5 a 10 personas ocupadas"/>
    <x v="0"/>
    <s v="Suministro de agua"/>
    <x v="0"/>
    <x v="0"/>
    <x v="0"/>
    <x v="0"/>
    <x v="0"/>
    <x v="0"/>
    <x v="0"/>
    <x v="0"/>
    <x v="0"/>
    <x v="0"/>
    <x v="1"/>
    <x v="0"/>
    <x v="0"/>
    <x v="1"/>
    <x v="0"/>
    <x v="1"/>
    <x v="0"/>
    <x v="0"/>
    <x v="0"/>
    <x v="1"/>
    <x v="0"/>
    <x v="1"/>
    <x v="1"/>
    <x v="0"/>
    <x v="1"/>
    <x v="0"/>
    <x v="0"/>
    <s v="ATENCIÓN AL CLIENTE, RECEPCIÓN"/>
    <s v="CONSTRUCCIÓN"/>
    <s v="OFIMATICA"/>
    <m/>
    <m/>
    <m/>
    <s v="ADMINISTRACIÓN Y GESTIÓN"/>
    <s v="CONSTRUCCIÓN"/>
    <s v="TIC"/>
    <m/>
    <m/>
    <m/>
    <n v="3.3945945945945901"/>
    <x v="0"/>
    <x v="0"/>
    <x v="0"/>
    <x v="0"/>
    <x v="0"/>
    <s v="Total"/>
  </r>
  <r>
    <n v="258632"/>
    <x v="0"/>
    <x v="1"/>
    <s v="Villa Elisa"/>
    <n v="17020"/>
    <s v="FABRICACION DE ENVASES DE PAPEL Y CARTON ONDULADOS"/>
    <s v="Industria"/>
    <s v="Manufactura"/>
    <s v="Pequeñas (11 a 30 personas ocupadas)"/>
    <n v="22072024"/>
    <n v="22"/>
    <s v="Julio"/>
    <s v="Año Resultado Final"/>
    <n v="15"/>
    <n v="11"/>
    <n v="22072024"/>
    <n v="22"/>
    <s v="Julio"/>
    <s v="Año Resultado Final"/>
    <n v="1997"/>
    <n v="26"/>
    <x v="2"/>
    <s v="FABRICACION DE BOLSAS DE PAPEL"/>
    <s v="Fabricación de papel y cartón ondulado y de envases de papel y cartón"/>
    <s v="Único"/>
    <x v="0"/>
    <m/>
    <m/>
    <n v="8"/>
    <n v="8"/>
    <n v="8"/>
    <n v="0"/>
    <n v="38.34920634920632"/>
    <n v="0"/>
    <n v="0"/>
    <n v="0"/>
    <n v="0"/>
    <n v="0"/>
    <n v="19.17460317460316"/>
    <n v="9.5873015873015799"/>
    <n v="0"/>
    <n v="0"/>
    <n v="9.5873015873015799"/>
    <n v="0"/>
    <n v="0"/>
    <n v="0"/>
    <n v="38.34920634920632"/>
    <n v="8"/>
    <n v="0"/>
    <n v="0"/>
    <n v="0"/>
    <n v="0"/>
    <n v="4"/>
    <n v="2"/>
    <n v="0"/>
    <n v="0"/>
    <n v="2"/>
    <n v="0"/>
    <n v="0"/>
    <n v="0"/>
    <n v="8"/>
    <x v="1"/>
    <s v="Decisión del directorio/propietarios de la empresa"/>
    <m/>
    <x v="1"/>
    <m/>
    <m/>
    <x v="0"/>
    <m/>
    <m/>
    <x v="0"/>
    <m/>
    <m/>
    <x v="0"/>
    <m/>
    <m/>
    <x v="0"/>
    <m/>
    <m/>
    <m/>
    <m/>
    <m/>
    <m/>
    <m/>
    <m/>
    <m/>
    <m/>
    <m/>
    <m/>
    <m/>
    <m/>
    <m/>
    <m/>
    <m/>
    <m/>
    <m/>
    <m/>
    <m/>
    <m/>
    <m/>
    <m/>
    <m/>
    <m/>
    <m/>
    <m/>
    <m/>
    <m/>
    <m/>
    <m/>
    <m/>
    <m/>
    <m/>
    <m/>
    <m/>
    <m/>
    <m/>
    <m/>
    <m/>
    <m/>
    <m/>
    <m/>
    <m/>
    <m/>
    <m/>
    <m/>
    <m/>
    <m/>
    <x v="0"/>
    <x v="0"/>
    <x v="0"/>
    <x v="1"/>
    <x v="1"/>
    <x v="1"/>
    <x v="0"/>
    <x v="0"/>
    <x v="0"/>
    <x v="0"/>
    <x v="1"/>
    <x v="1"/>
    <x v="0"/>
    <m/>
    <m/>
    <m/>
    <m/>
    <m/>
    <m/>
    <m/>
    <m/>
    <m/>
    <m/>
    <s v="Contactos personales del empleador"/>
    <m/>
    <m/>
    <m/>
    <x v="0"/>
    <x v="0"/>
    <x v="0"/>
    <x v="2"/>
    <x v="0"/>
    <x v="0"/>
    <x v="0"/>
    <x v="0"/>
    <x v="1"/>
    <x v="1"/>
    <s v="Ninguna"/>
    <m/>
    <m/>
    <m/>
    <m/>
    <m/>
    <m/>
    <x v="3"/>
    <m/>
    <m/>
    <x v="1"/>
    <m/>
    <m/>
    <m/>
    <x v="0"/>
    <x v="1"/>
    <x v="1"/>
    <x v="1"/>
    <x v="1"/>
    <x v="1"/>
    <m/>
    <m/>
    <x v="1"/>
    <s v="Probable"/>
    <s v="Poco probable"/>
    <s v="Poco probable"/>
    <s v="Probable"/>
    <s v="Probable"/>
    <x v="0"/>
    <s v="maquinista"/>
    <n v="8142"/>
    <n v="2"/>
    <n v="2"/>
    <n v="2"/>
    <n v="2"/>
    <n v="2"/>
    <s v="atencion al cliente"/>
    <n v="4226"/>
    <n v="1"/>
    <n v="1"/>
    <n v="1"/>
    <n v="1"/>
    <n v="1"/>
    <m/>
    <m/>
    <m/>
    <m/>
    <m/>
    <m/>
    <m/>
    <m/>
    <m/>
    <m/>
    <m/>
    <m/>
    <m/>
    <m/>
    <m/>
    <m/>
    <m/>
    <m/>
    <m/>
    <m/>
    <m/>
    <x v="0"/>
    <m/>
    <m/>
    <m/>
    <m/>
    <m/>
    <m/>
    <m/>
    <m/>
    <m/>
    <x v="0"/>
    <x v="0"/>
    <x v="0"/>
    <x v="0"/>
    <x v="1"/>
    <x v="1"/>
    <x v="0"/>
    <x v="0"/>
    <m/>
    <x v="0"/>
    <s v="TÉCNICO EN VENTA"/>
    <s v="Técnicas de ventas"/>
    <s v="VENDEDOR"/>
    <n v="5223"/>
    <s v="TÉCNICO ATENCIÓN AL CLIENTE"/>
    <s v="Técnicas de recepción y atención al cliente"/>
    <s v="CAJERO"/>
    <n v="5230"/>
    <m/>
    <m/>
    <m/>
    <m/>
    <m/>
    <m/>
    <m/>
    <m/>
    <m/>
    <m/>
    <m/>
    <m/>
    <m/>
    <m/>
    <m/>
    <m/>
    <s v="Si"/>
    <s v="No"/>
    <m/>
    <m/>
    <m/>
    <m/>
    <x v="0"/>
    <s v="Muy importante"/>
    <s v="Importante"/>
    <s v="Importante"/>
    <s v="Importante"/>
    <s v="Importante"/>
    <s v="Muy importante"/>
    <s v="Muy importante"/>
    <s v="Ninguna"/>
    <m/>
    <x v="2"/>
    <x v="2"/>
    <x v="0"/>
    <x v="2"/>
    <x v="2"/>
    <x v="2"/>
    <x v="1"/>
    <x v="1"/>
    <x v="0"/>
    <x v="0"/>
    <x v="0"/>
    <x v="0"/>
    <m/>
    <s v="Administrador/Contador"/>
    <m/>
    <n v="15"/>
    <n v="51"/>
    <s v="Completo"/>
    <m/>
    <m/>
    <m/>
    <m/>
    <m/>
    <m/>
    <m/>
    <s v="5 a 10 personas ocupadas"/>
    <s v="5 a 10 personas ocupadas"/>
    <x v="1"/>
    <s v="Manufactura"/>
    <x v="0"/>
    <x v="0"/>
    <x v="0"/>
    <x v="0"/>
    <x v="0"/>
    <x v="0"/>
    <x v="0"/>
    <x v="0"/>
    <x v="0"/>
    <x v="0"/>
    <x v="1"/>
    <x v="0"/>
    <x v="1"/>
    <x v="0"/>
    <x v="0"/>
    <x v="0"/>
    <x v="1"/>
    <x v="0"/>
    <x v="0"/>
    <x v="1"/>
    <x v="0"/>
    <x v="1"/>
    <x v="1"/>
    <x v="0"/>
    <x v="0"/>
    <x v="0"/>
    <x v="0"/>
    <s v="VENTA"/>
    <s v="ATENCIÓN AL CLIENTE, RECEPCIÓN"/>
    <m/>
    <m/>
    <m/>
    <m/>
    <s v="ADMINISTRACIÓN Y GESTIÓN"/>
    <s v="ADMINISTRACIÓN Y GESTIÓN"/>
    <m/>
    <m/>
    <m/>
    <m/>
    <n v="4.7936507936507899"/>
    <x v="0"/>
    <x v="0"/>
    <x v="0"/>
    <x v="0"/>
    <x v="0"/>
    <s v="Total"/>
  </r>
  <r>
    <n v="258720"/>
    <x v="0"/>
    <x v="1"/>
    <s v="Capiatá"/>
    <n v="36000"/>
    <s v="SERVICIO DE SUMINISTRO DE AGUA POTABLE.-"/>
    <s v="Servicio"/>
    <s v="Suministro de agua"/>
    <s v="Micro (5 a 10 personas ocupadas)"/>
    <n v="20062024"/>
    <n v="20"/>
    <s v="Junio"/>
    <s v="Año Resultado Final"/>
    <n v="15"/>
    <n v="1"/>
    <n v="23072024"/>
    <n v="23"/>
    <s v="Julio"/>
    <s v="Año Resultado Final"/>
    <n v="1993"/>
    <n v="30"/>
    <x v="1"/>
    <s v="SERVICIO DE SUMINISTRO DE AGUA POTABLE"/>
    <s v="Captación, tratamiento y suministro de agua"/>
    <s v="Único"/>
    <x v="0"/>
    <m/>
    <m/>
    <n v="12"/>
    <n v="12"/>
    <n v="10"/>
    <n v="2"/>
    <n v="48.306451612903203"/>
    <n v="9.6612903225806406"/>
    <n v="0"/>
    <n v="0"/>
    <n v="0"/>
    <n v="24.153225806451601"/>
    <n v="9.6612903225806406"/>
    <n v="0"/>
    <n v="0"/>
    <n v="0"/>
    <n v="14.491935483870961"/>
    <n v="4.8306451612903203"/>
    <n v="4.8306451612903203"/>
    <n v="0"/>
    <n v="57.967741935483843"/>
    <n v="12"/>
    <n v="0"/>
    <n v="0"/>
    <n v="0"/>
    <n v="5"/>
    <n v="2"/>
    <n v="0"/>
    <n v="0"/>
    <n v="0"/>
    <n v="3"/>
    <n v="1"/>
    <n v="1"/>
    <n v="0"/>
    <n v="12"/>
    <x v="0"/>
    <m/>
    <m/>
    <x v="1"/>
    <m/>
    <m/>
    <x v="0"/>
    <m/>
    <m/>
    <x v="0"/>
    <m/>
    <m/>
    <x v="0"/>
    <m/>
    <m/>
    <x v="0"/>
    <m/>
    <m/>
    <m/>
    <m/>
    <m/>
    <m/>
    <m/>
    <m/>
    <m/>
    <m/>
    <m/>
    <m/>
    <m/>
    <m/>
    <m/>
    <m/>
    <m/>
    <m/>
    <m/>
    <m/>
    <m/>
    <m/>
    <m/>
    <m/>
    <m/>
    <m/>
    <m/>
    <m/>
    <m/>
    <m/>
    <m/>
    <m/>
    <m/>
    <m/>
    <m/>
    <m/>
    <m/>
    <m/>
    <m/>
    <m/>
    <m/>
    <m/>
    <m/>
    <m/>
    <m/>
    <m/>
    <m/>
    <m/>
    <m/>
    <m/>
    <x v="0"/>
    <x v="1"/>
    <x v="0"/>
    <x v="0"/>
    <x v="0"/>
    <x v="1"/>
    <x v="1"/>
    <x v="1"/>
    <x v="0"/>
    <x v="0"/>
    <x v="0"/>
    <x v="1"/>
    <x v="0"/>
    <m/>
    <m/>
    <m/>
    <m/>
    <m/>
    <m/>
    <s v="Recomendaciones de trabajadores de la empresa u otros actores"/>
    <m/>
    <m/>
    <m/>
    <s v="Contactos personales del empleador"/>
    <m/>
    <m/>
    <m/>
    <x v="0"/>
    <x v="0"/>
    <x v="0"/>
    <x v="1"/>
    <x v="0"/>
    <x v="2"/>
    <x v="0"/>
    <x v="0"/>
    <x v="1"/>
    <x v="2"/>
    <s v="Ninguna"/>
    <m/>
    <m/>
    <m/>
    <m/>
    <m/>
    <m/>
    <x v="1"/>
    <m/>
    <m/>
    <x v="1"/>
    <m/>
    <m/>
    <m/>
    <x v="1"/>
    <x v="1"/>
    <x v="1"/>
    <x v="1"/>
    <x v="1"/>
    <x v="1"/>
    <m/>
    <m/>
    <x v="2"/>
    <s v="Poco probable"/>
    <s v="Poco probable"/>
    <s v="Poco probable"/>
    <s v="Muy probable"/>
    <s v="Probable"/>
    <x v="0"/>
    <s v="personal campo (para atencion de reclamos)"/>
    <n v="4419"/>
    <n v="1"/>
    <n v="1"/>
    <n v="0"/>
    <n v="0"/>
    <n v="0"/>
    <m/>
    <m/>
    <m/>
    <m/>
    <m/>
    <m/>
    <m/>
    <m/>
    <m/>
    <m/>
    <m/>
    <m/>
    <m/>
    <m/>
    <m/>
    <m/>
    <m/>
    <m/>
    <m/>
    <m/>
    <m/>
    <m/>
    <m/>
    <m/>
    <m/>
    <m/>
    <m/>
    <m/>
    <x v="0"/>
    <m/>
    <m/>
    <m/>
    <m/>
    <m/>
    <m/>
    <m/>
    <m/>
    <m/>
    <x v="0"/>
    <x v="0"/>
    <x v="0"/>
    <x v="0"/>
    <x v="1"/>
    <x v="1"/>
    <x v="0"/>
    <x v="0"/>
    <m/>
    <x v="0"/>
    <s v="MANEJO DE HERRAMIENTA DE FONTANERIA"/>
    <s v="Fontanería"/>
    <s v="PLOMERO"/>
    <n v="7126"/>
    <s v="MANEJO DE TECNOLOGÍAS INFORMATICAS PARA EL LECTOR DE AGUA POTABLE"/>
    <s v="Herramientas digitales para la gestión y productividad"/>
    <s v="LECTOR DE MEDIDORES"/>
    <n v="9623"/>
    <m/>
    <m/>
    <m/>
    <m/>
    <m/>
    <m/>
    <m/>
    <m/>
    <m/>
    <m/>
    <m/>
    <m/>
    <m/>
    <m/>
    <m/>
    <m/>
    <s v="Si"/>
    <s v="No"/>
    <m/>
    <m/>
    <m/>
    <m/>
    <x v="0"/>
    <s v="Importante"/>
    <s v="Importante"/>
    <s v="Importante"/>
    <s v="Importante"/>
    <s v="Importante"/>
    <s v="Importante"/>
    <s v="Importante"/>
    <s v="Ninguna"/>
    <m/>
    <x v="2"/>
    <x v="2"/>
    <x v="0"/>
    <x v="0"/>
    <x v="0"/>
    <x v="0"/>
    <x v="0"/>
    <x v="0"/>
    <x v="0"/>
    <x v="0"/>
    <x v="0"/>
    <x v="0"/>
    <m/>
    <s v="Otro"/>
    <s v="PRESIDENTE DE LA JUNTA DE SANEAMIENTO"/>
    <n v="16"/>
    <n v="17"/>
    <s v="Completo"/>
    <m/>
    <m/>
    <m/>
    <m/>
    <m/>
    <m/>
    <m/>
    <s v="11 a 30 personas ocupadas"/>
    <s v="11 a 30 personas ocupadas"/>
    <x v="0"/>
    <s v="Suministro de agua"/>
    <x v="0"/>
    <x v="0"/>
    <x v="0"/>
    <x v="0"/>
    <x v="0"/>
    <x v="0"/>
    <x v="0"/>
    <x v="0"/>
    <x v="0"/>
    <x v="0"/>
    <x v="1"/>
    <x v="0"/>
    <x v="1"/>
    <x v="0"/>
    <x v="0"/>
    <x v="0"/>
    <x v="0"/>
    <x v="0"/>
    <x v="0"/>
    <x v="1"/>
    <x v="0"/>
    <x v="1"/>
    <x v="0"/>
    <x v="0"/>
    <x v="1"/>
    <x v="0"/>
    <x v="1"/>
    <s v="CONSTRUCCIÓN"/>
    <s v="USO DE SISTEMAS Y SOFTWARE ESPECIALIZADOS"/>
    <m/>
    <m/>
    <m/>
    <m/>
    <s v="CONSTRUCCIÓN"/>
    <s v="TIC"/>
    <m/>
    <m/>
    <m/>
    <m/>
    <n v="4.8306451612903203"/>
    <x v="0"/>
    <x v="0"/>
    <x v="1"/>
    <x v="0"/>
    <x v="0"/>
    <s v="Total"/>
  </r>
  <r>
    <n v="258723"/>
    <x v="0"/>
    <x v="1"/>
    <s v="Capiatá"/>
    <n v="22210"/>
    <s v="FABRICACION DE ENVASES DE PLASTICOS"/>
    <s v="Industria"/>
    <s v="Manufactura"/>
    <s v="Grandes (con 51 o más personas ocupadas)"/>
    <n v="24062024"/>
    <n v="24"/>
    <s v="Junio"/>
    <s v="Año Resultado Final"/>
    <n v="11"/>
    <n v="42"/>
    <n v="14072024"/>
    <n v="14"/>
    <s v="Julio"/>
    <s v="Año Resultado Final"/>
    <n v="2002"/>
    <n v="21"/>
    <x v="2"/>
    <s v="FABRICACION DE PRODUCTOS PLASTICOS TAPAS PLASTICAS"/>
    <s v="Fabricación de envases de plástico"/>
    <s v="Único"/>
    <x v="0"/>
    <m/>
    <m/>
    <n v="60"/>
    <n v="60"/>
    <n v="50"/>
    <n v="10"/>
    <n v="135.18518518518502"/>
    <n v="27.037037037037003"/>
    <n v="0"/>
    <n v="0"/>
    <n v="0"/>
    <n v="0"/>
    <n v="89.222222222222101"/>
    <n v="0"/>
    <n v="8.1111111111111001"/>
    <n v="0"/>
    <n v="27.037037037037003"/>
    <n v="27.037037037037003"/>
    <n v="5.4074074074074003"/>
    <n v="5.4074074074074003"/>
    <n v="162.222222222222"/>
    <n v="60"/>
    <n v="0"/>
    <n v="0"/>
    <n v="0"/>
    <n v="0"/>
    <n v="33"/>
    <n v="0"/>
    <n v="3"/>
    <n v="0"/>
    <n v="10"/>
    <n v="10"/>
    <n v="2"/>
    <n v="2"/>
    <n v="60"/>
    <x v="1"/>
    <s v="Convenios con organizaciones privadas y/o ONG"/>
    <m/>
    <x v="0"/>
    <s v="Convenios con organizaciones privadas y/o ONG"/>
    <m/>
    <x v="1"/>
    <s v="Decisión del directorio/propietarios de la empresa"/>
    <m/>
    <x v="0"/>
    <m/>
    <m/>
    <x v="0"/>
    <m/>
    <m/>
    <x v="1"/>
    <m/>
    <n v="4322"/>
    <s v="AUXILIAR DE PRODUCCION"/>
    <s v="Sí"/>
    <s v="No"/>
    <s v="Sí"/>
    <n v="4419"/>
    <s v="AUXILIAR ADMINISTRATIVO"/>
    <s v="Sí"/>
    <s v="No"/>
    <s v="No"/>
    <m/>
    <m/>
    <m/>
    <m/>
    <m/>
    <m/>
    <m/>
    <m/>
    <m/>
    <m/>
    <m/>
    <m/>
    <m/>
    <m/>
    <m/>
    <m/>
    <m/>
    <m/>
    <m/>
    <m/>
    <m/>
    <m/>
    <m/>
    <m/>
    <m/>
    <m/>
    <m/>
    <m/>
    <m/>
    <m/>
    <m/>
    <m/>
    <m/>
    <m/>
    <m/>
    <m/>
    <m/>
    <m/>
    <m/>
    <x v="1"/>
    <x v="0"/>
    <x v="1"/>
    <x v="0"/>
    <x v="0"/>
    <x v="0"/>
    <x v="0"/>
    <x v="1"/>
    <x v="1"/>
    <x v="0"/>
    <x v="0"/>
    <x v="0"/>
    <x v="0"/>
    <m/>
    <m/>
    <m/>
    <m/>
    <m/>
    <m/>
    <m/>
    <s v="Contratación de empresas de reclutamiento"/>
    <m/>
    <m/>
    <m/>
    <m/>
    <m/>
    <m/>
    <x v="0"/>
    <x v="0"/>
    <x v="0"/>
    <x v="1"/>
    <x v="0"/>
    <x v="1"/>
    <x v="0"/>
    <x v="0"/>
    <x v="2"/>
    <x v="2"/>
    <s v="Ninguna"/>
    <m/>
    <m/>
    <m/>
    <m/>
    <m/>
    <m/>
    <x v="1"/>
    <m/>
    <m/>
    <x v="1"/>
    <m/>
    <m/>
    <m/>
    <x v="1"/>
    <x v="1"/>
    <x v="1"/>
    <x v="1"/>
    <x v="1"/>
    <x v="1"/>
    <m/>
    <m/>
    <x v="2"/>
    <s v="Poco probable"/>
    <s v="Poco probable"/>
    <s v="Probable"/>
    <s v="Poco probable"/>
    <s v="Probable"/>
    <x v="0"/>
    <s v="AUXILIAR DE PRODUCCION EN MAQUINA INDUSTRIAL"/>
    <n v="8142"/>
    <n v="3"/>
    <n v="3"/>
    <n v="3"/>
    <n v="3"/>
    <n v="3"/>
    <s v="vendedor de salon con conocimientos informaticos en ventas  locales e internacionales"/>
    <n v="5223"/>
    <n v="1"/>
    <n v="1"/>
    <n v="1"/>
    <n v="1"/>
    <n v="1"/>
    <m/>
    <m/>
    <m/>
    <m/>
    <m/>
    <m/>
    <m/>
    <m/>
    <m/>
    <m/>
    <m/>
    <m/>
    <m/>
    <m/>
    <m/>
    <m/>
    <m/>
    <m/>
    <m/>
    <m/>
    <m/>
    <x v="0"/>
    <m/>
    <m/>
    <m/>
    <m/>
    <m/>
    <m/>
    <m/>
    <m/>
    <m/>
    <x v="0"/>
    <x v="0"/>
    <x v="0"/>
    <x v="0"/>
    <x v="1"/>
    <x v="1"/>
    <x v="0"/>
    <x v="0"/>
    <m/>
    <x v="0"/>
    <s v="CONOCIMIENTO REPARACION Y MANTENIMIENTO DE COMPRESOR DE AIRE CHILLER"/>
    <s v="Operación y mantenimiento de maquinarias industriales"/>
    <s v="OPERADOR TECNICO INDUSTRIAL"/>
    <n v="7233"/>
    <m/>
    <m/>
    <m/>
    <m/>
    <m/>
    <m/>
    <m/>
    <m/>
    <m/>
    <m/>
    <m/>
    <m/>
    <m/>
    <m/>
    <m/>
    <m/>
    <m/>
    <m/>
    <m/>
    <m/>
    <s v="No"/>
    <m/>
    <m/>
    <m/>
    <m/>
    <m/>
    <x v="0"/>
    <s v="Muy importante"/>
    <s v="Importante"/>
    <s v="Importante"/>
    <s v="Muy importante"/>
    <s v="Muy importante"/>
    <s v="Muy importante"/>
    <s v="Muy importante"/>
    <s v="Ninguna"/>
    <m/>
    <x v="1"/>
    <x v="0"/>
    <x v="0"/>
    <x v="1"/>
    <x v="2"/>
    <x v="0"/>
    <x v="1"/>
    <x v="1"/>
    <x v="0"/>
    <x v="1"/>
    <x v="0"/>
    <x v="0"/>
    <m/>
    <s v="Jefe / Encargado (no propietario)"/>
    <m/>
    <n v="12"/>
    <n v="39"/>
    <s v="Completo"/>
    <m/>
    <m/>
    <m/>
    <m/>
    <m/>
    <m/>
    <m/>
    <s v="51 y más personas ocupadas"/>
    <s v="51 y más personas ocupadas"/>
    <x v="1"/>
    <s v="Manufactura"/>
    <x v="0"/>
    <x v="0"/>
    <x v="0"/>
    <x v="1"/>
    <x v="0"/>
    <x v="0"/>
    <x v="0"/>
    <x v="0"/>
    <x v="0"/>
    <x v="0"/>
    <x v="1"/>
    <x v="0"/>
    <x v="0"/>
    <x v="1"/>
    <x v="0"/>
    <x v="0"/>
    <x v="1"/>
    <x v="0"/>
    <x v="0"/>
    <x v="1"/>
    <x v="0"/>
    <x v="1"/>
    <x v="0"/>
    <x v="0"/>
    <x v="1"/>
    <x v="0"/>
    <x v="0"/>
    <s v="ELECTRICIDAD Y ELECTRONICA"/>
    <m/>
    <m/>
    <m/>
    <m/>
    <m/>
    <s v="ELECTRICIDAD Y ELECTRONICA"/>
    <m/>
    <m/>
    <m/>
    <m/>
    <m/>
    <n v="2.7037037037037002"/>
    <x v="1"/>
    <x v="1"/>
    <x v="1"/>
    <x v="0"/>
    <x v="0"/>
    <s v="Total"/>
  </r>
  <r>
    <n v="258730"/>
    <x v="0"/>
    <x v="1"/>
    <s v="Capiatá"/>
    <n v="23950"/>
    <s v="FABRICACION DE PRODUCTOS DE HORMIGON"/>
    <s v="Industria"/>
    <s v="Manufactura"/>
    <s v="Grandes (con 51 o más personas ocupadas)"/>
    <n v="21062024"/>
    <n v="21"/>
    <s v="Junio"/>
    <s v="Año Resultado Final"/>
    <n v="15"/>
    <n v="17"/>
    <n v="25072024"/>
    <n v="25"/>
    <s v="Julio"/>
    <s v="Año Resultado Final"/>
    <n v="1991"/>
    <n v="32"/>
    <x v="1"/>
    <s v="CONSTRUCCIONES VIALES"/>
    <s v="Construcción de carreteras y vías férreas, puentes y túneles"/>
    <s v="Planta industrial"/>
    <x v="1"/>
    <n v="3"/>
    <n v="3"/>
    <n v="400"/>
    <n v="400"/>
    <n v="380"/>
    <n v="20"/>
    <n v="380"/>
    <n v="20"/>
    <n v="0"/>
    <n v="0"/>
    <n v="0"/>
    <n v="0"/>
    <n v="318"/>
    <n v="0"/>
    <n v="10"/>
    <n v="0"/>
    <n v="40"/>
    <n v="10"/>
    <n v="20"/>
    <n v="2"/>
    <n v="400"/>
    <n v="400"/>
    <n v="0"/>
    <n v="0"/>
    <n v="0"/>
    <n v="0"/>
    <n v="318"/>
    <n v="0"/>
    <n v="10"/>
    <n v="0"/>
    <n v="40"/>
    <n v="10"/>
    <n v="20"/>
    <n v="2"/>
    <n v="400"/>
    <x v="1"/>
    <s v="Decisión del directorio/propietarios de la empresa"/>
    <m/>
    <x v="0"/>
    <s v="Decisión del directorio/propietarios de la empresa"/>
    <m/>
    <x v="1"/>
    <s v="Decisión del directorio/propietarios de la empresa"/>
    <m/>
    <x v="0"/>
    <m/>
    <m/>
    <x v="1"/>
    <s v="Decisión del directorio/propietarios de la empresa"/>
    <m/>
    <x v="1"/>
    <m/>
    <n v="3123"/>
    <s v="CAPATAZ DE OBRAS EN CAMPO"/>
    <s v="Sí"/>
    <s v="Sí"/>
    <s v="Sí"/>
    <n v="3112"/>
    <s v="LABORATORISTA DE OBRAS"/>
    <s v="Sí"/>
    <s v="No"/>
    <s v="Sí"/>
    <n v="8342"/>
    <s v="OPERARIOS DE MAQUINARIAS PESADAS"/>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m/>
    <m/>
    <m/>
    <m/>
    <m/>
    <m/>
    <m/>
    <m/>
    <m/>
    <m/>
    <m/>
    <m/>
    <m/>
    <m/>
    <s v="Reasignar / redefinir los puestos de trabajo existentes"/>
    <m/>
    <m/>
    <m/>
    <m/>
    <s v="Aumentar los esfuerzos en el reclutamiento (más divulgación de la vacante, más bolsas de empleo)"/>
    <m/>
    <m/>
    <m/>
    <x v="1"/>
    <x v="0"/>
    <x v="1"/>
    <x v="0"/>
    <x v="0"/>
    <x v="0"/>
    <x v="0"/>
    <x v="1"/>
    <x v="1"/>
    <x v="0"/>
    <x v="0"/>
    <x v="0"/>
    <x v="0"/>
    <m/>
    <m/>
    <m/>
    <s v="Redes sociales de la empresa (Facebook, Twitter, Instagram, etc)"/>
    <s v="Servicio Público de Empleo del Ministerio de Trabajo"/>
    <s v="Redes de profesionales o egresados"/>
    <s v="Recomendaciones de trabajadores de la empresa u otros actores"/>
    <m/>
    <m/>
    <s v="Avisos en las inmediaciones de la empresa"/>
    <s v="Contactos personales del empleador"/>
    <s v="Banco de currículos de la empresa"/>
    <m/>
    <m/>
    <x v="0"/>
    <x v="0"/>
    <x v="0"/>
    <x v="1"/>
    <x v="0"/>
    <x v="1"/>
    <x v="0"/>
    <x v="1"/>
    <x v="0"/>
    <x v="0"/>
    <s v="Ninguna"/>
    <m/>
    <m/>
    <m/>
    <m/>
    <m/>
    <m/>
    <x v="1"/>
    <m/>
    <s v="Ambos"/>
    <x v="2"/>
    <s v="Ambos"/>
    <m/>
    <m/>
    <x v="0"/>
    <x v="0"/>
    <x v="0"/>
    <x v="0"/>
    <x v="0"/>
    <x v="0"/>
    <m/>
    <m/>
    <x v="2"/>
    <s v="Probable"/>
    <s v="Poco probable"/>
    <s v="Poco probable"/>
    <s v="Poco probable"/>
    <s v="Probable"/>
    <x v="1"/>
    <m/>
    <m/>
    <m/>
    <m/>
    <m/>
    <m/>
    <m/>
    <m/>
    <m/>
    <m/>
    <m/>
    <m/>
    <m/>
    <m/>
    <m/>
    <m/>
    <m/>
    <m/>
    <m/>
    <m/>
    <m/>
    <m/>
    <m/>
    <m/>
    <m/>
    <m/>
    <m/>
    <m/>
    <m/>
    <m/>
    <m/>
    <m/>
    <m/>
    <m/>
    <m/>
    <x v="0"/>
    <m/>
    <m/>
    <m/>
    <m/>
    <m/>
    <m/>
    <m/>
    <m/>
    <m/>
    <x v="0"/>
    <x v="0"/>
    <x v="0"/>
    <x v="0"/>
    <x v="1"/>
    <x v="1"/>
    <x v="0"/>
    <x v="0"/>
    <m/>
    <x v="0"/>
    <s v="OPERARIO DE MAQUINA PESADA( MAQUINA RETRO EXCAVADORA)"/>
    <s v="Operación y mantenimiento de maquinarias de la construcción"/>
    <s v="OPERARIO EN OBRAS"/>
    <n v="8342"/>
    <s v="OPERARIO DE MAQUINARIA PESADA( PALA CARGADORA)"/>
    <s v="Operación y mantenimiento de maquinarias de la construcción"/>
    <s v="OPERARIO DE OBRAS"/>
    <n v="8342"/>
    <s v="OPERARIOS DE MAQUINA PESADA MOTONIVELADORAS"/>
    <s v="Operación y mantenimiento de maquinarias de la construcción"/>
    <s v="OPERARIO DE OBRAS"/>
    <n v="8342"/>
    <s v="OPERARIO DE MAQUINARIA PESADA (TOPADORA)"/>
    <s v="Operación y mantenimiento de maquinarias de la construcción"/>
    <s v="OPERARIO OBRAS"/>
    <n v="8342"/>
    <s v="USO Y MANTENIMIENTO DE MAQUINARIAS PESADAS"/>
    <s v="Operación y mantenimiento de maquinarias de la construcción"/>
    <s v="OPERARIOS DE OBRAS"/>
    <n v="8342"/>
    <s v="MECANICO DE MAQUINARIAS PESADAS"/>
    <s v="Mecánica"/>
    <s v="MECANICO DE MAQUINAS PESADAS"/>
    <n v="7233"/>
    <s v="Si"/>
    <s v="Si"/>
    <s v="Si"/>
    <s v="Si"/>
    <s v="Si"/>
    <s v="No"/>
    <x v="1"/>
    <s v="Importante"/>
    <s v="Importante"/>
    <s v="Importante"/>
    <s v="Muy importante"/>
    <s v="Importante"/>
    <s v="Muy importante"/>
    <s v="Muy importante"/>
    <s v="Ninguna"/>
    <m/>
    <x v="2"/>
    <x v="2"/>
    <x v="0"/>
    <x v="1"/>
    <x v="2"/>
    <x v="0"/>
    <x v="0"/>
    <x v="0"/>
    <x v="0"/>
    <x v="0"/>
    <x v="0"/>
    <x v="0"/>
    <m/>
    <s v="Gerente / Directivo"/>
    <m/>
    <n v="11"/>
    <n v="59"/>
    <s v="Completo"/>
    <m/>
    <m/>
    <m/>
    <m/>
    <m/>
    <m/>
    <m/>
    <s v="51 y más personas ocupadas"/>
    <s v="51 y más personas ocupadas"/>
    <x v="1"/>
    <s v="Construcción"/>
    <x v="0"/>
    <x v="0"/>
    <x v="1"/>
    <x v="0"/>
    <x v="0"/>
    <x v="0"/>
    <x v="0"/>
    <x v="1"/>
    <x v="0"/>
    <x v="0"/>
    <x v="1"/>
    <x v="0"/>
    <x v="0"/>
    <x v="0"/>
    <x v="0"/>
    <x v="0"/>
    <x v="0"/>
    <x v="0"/>
    <x v="0"/>
    <x v="1"/>
    <x v="0"/>
    <x v="1"/>
    <x v="0"/>
    <x v="0"/>
    <x v="1"/>
    <x v="1"/>
    <x v="0"/>
    <s v="CONSTRUCCIÓN"/>
    <s v="CONSTRUCCIÓN"/>
    <s v="CONSTRUCCIÓN"/>
    <s v="CONSTRUCCIÓN"/>
    <s v="CONSTRUCCIÓN"/>
    <s v="CONSTRUCCIÓN"/>
    <s v="CONSTRUCCIÓN"/>
    <s v="CONSTRUCCIÓN"/>
    <s v="CONSTRUCCIÓN"/>
    <s v="CONSTRUCCIÓN"/>
    <s v="CONSTRUCCIÓN"/>
    <s v="CONSTRUCCIÓN"/>
    <n v="1"/>
    <x v="1"/>
    <x v="2"/>
    <x v="0"/>
    <x v="0"/>
    <x v="0"/>
    <s v="Total"/>
  </r>
  <r>
    <n v="258749"/>
    <x v="0"/>
    <x v="1"/>
    <s v="Capiatá"/>
    <n v="36000"/>
    <s v="SERVICIO DE DISTRIBUCION DE AGUA POTABLE"/>
    <s v="Servicio"/>
    <s v="Suministro de agua"/>
    <s v="Micro (5 a 10 personas ocupadas)"/>
    <n v="25072024"/>
    <n v="25"/>
    <s v="Julio"/>
    <s v="Año Resultado Final"/>
    <n v="10"/>
    <n v="37"/>
    <n v="25072024"/>
    <n v="25"/>
    <s v="Julio"/>
    <s v="Año Resultado Final"/>
    <n v="1993"/>
    <n v="30"/>
    <x v="1"/>
    <s v="PROVEER SERVICIO DE AGUA POTABLE"/>
    <s v="Captación, tratamiento y suministro de agua"/>
    <s v="Único"/>
    <x v="0"/>
    <m/>
    <m/>
    <n v="8"/>
    <n v="8"/>
    <n v="6"/>
    <n v="2"/>
    <n v="20.367567567567541"/>
    <n v="6.7891891891891802"/>
    <n v="0"/>
    <n v="0"/>
    <n v="0"/>
    <n v="0"/>
    <n v="10.18378378378377"/>
    <n v="6.7891891891891802"/>
    <n v="0"/>
    <n v="0"/>
    <n v="10.18378378378377"/>
    <n v="0"/>
    <n v="0"/>
    <n v="0"/>
    <n v="27.156756756756721"/>
    <n v="8"/>
    <n v="0"/>
    <n v="0"/>
    <n v="0"/>
    <n v="0"/>
    <n v="3"/>
    <n v="2"/>
    <n v="0"/>
    <n v="0"/>
    <n v="3"/>
    <n v="0"/>
    <n v="0"/>
    <n v="0"/>
    <n v="8"/>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m/>
    <m/>
    <m/>
    <m/>
    <x v="0"/>
    <x v="0"/>
    <x v="0"/>
    <x v="1"/>
    <x v="0"/>
    <x v="0"/>
    <x v="0"/>
    <x v="0"/>
    <x v="1"/>
    <x v="2"/>
    <s v="Ninguna"/>
    <m/>
    <m/>
    <m/>
    <m/>
    <m/>
    <m/>
    <x v="0"/>
    <m/>
    <m/>
    <x v="1"/>
    <m/>
    <m/>
    <m/>
    <x v="0"/>
    <x v="0"/>
    <x v="1"/>
    <x v="0"/>
    <x v="0"/>
    <x v="0"/>
    <m/>
    <m/>
    <x v="2"/>
    <s v="Probable"/>
    <s v="Poco probable"/>
    <s v="Poco probable"/>
    <s v="Poco probable"/>
    <s v="Probable"/>
    <x v="2"/>
    <m/>
    <m/>
    <m/>
    <m/>
    <m/>
    <m/>
    <m/>
    <m/>
    <m/>
    <m/>
    <m/>
    <m/>
    <m/>
    <m/>
    <m/>
    <m/>
    <m/>
    <m/>
    <m/>
    <m/>
    <m/>
    <m/>
    <m/>
    <m/>
    <m/>
    <m/>
    <m/>
    <m/>
    <m/>
    <m/>
    <m/>
    <m/>
    <m/>
    <m/>
    <m/>
    <x v="0"/>
    <m/>
    <m/>
    <m/>
    <m/>
    <m/>
    <m/>
    <m/>
    <m/>
    <m/>
    <x v="1"/>
    <x v="0"/>
    <x v="0"/>
    <x v="0"/>
    <x v="0"/>
    <x v="0"/>
    <x v="0"/>
    <x v="0"/>
    <m/>
    <x v="0"/>
    <s v="OFIMATICA"/>
    <s v="Operación básica de computadoras"/>
    <s v="SECRETARIA"/>
    <n v="4120"/>
    <m/>
    <m/>
    <m/>
    <m/>
    <m/>
    <m/>
    <m/>
    <m/>
    <m/>
    <m/>
    <m/>
    <m/>
    <m/>
    <m/>
    <m/>
    <m/>
    <m/>
    <m/>
    <m/>
    <m/>
    <s v="No"/>
    <m/>
    <m/>
    <m/>
    <m/>
    <m/>
    <x v="0"/>
    <s v="Importante"/>
    <s v="Importante"/>
    <s v="Importante"/>
    <s v="Importante"/>
    <s v="Importante"/>
    <s v="Importante"/>
    <s v="Importante"/>
    <s v="Ninguna"/>
    <m/>
    <x v="2"/>
    <x v="2"/>
    <x v="0"/>
    <x v="0"/>
    <x v="0"/>
    <x v="0"/>
    <x v="1"/>
    <x v="0"/>
    <x v="0"/>
    <x v="0"/>
    <x v="0"/>
    <x v="0"/>
    <m/>
    <s v="Administrador/Contador"/>
    <m/>
    <n v="11"/>
    <n v="23"/>
    <s v="Completo"/>
    <m/>
    <m/>
    <m/>
    <m/>
    <m/>
    <m/>
    <m/>
    <s v="5 a 10 personas ocupadas"/>
    <s v="5 a 10 personas ocupadas"/>
    <x v="0"/>
    <s v="Suministro de agua"/>
    <x v="0"/>
    <x v="0"/>
    <x v="0"/>
    <x v="0"/>
    <x v="0"/>
    <x v="0"/>
    <x v="0"/>
    <x v="0"/>
    <x v="0"/>
    <x v="0"/>
    <x v="1"/>
    <x v="0"/>
    <x v="0"/>
    <x v="0"/>
    <x v="0"/>
    <x v="0"/>
    <x v="0"/>
    <x v="0"/>
    <x v="0"/>
    <x v="1"/>
    <x v="0"/>
    <x v="0"/>
    <x v="0"/>
    <x v="0"/>
    <x v="0"/>
    <x v="0"/>
    <x v="0"/>
    <s v="OFIMATICA"/>
    <m/>
    <m/>
    <m/>
    <m/>
    <m/>
    <s v="TIC"/>
    <m/>
    <m/>
    <m/>
    <m/>
    <m/>
    <n v="3.3945945945945901"/>
    <x v="0"/>
    <x v="0"/>
    <x v="0"/>
    <x v="0"/>
    <x v="0"/>
    <s v="Total"/>
  </r>
  <r>
    <n v="258750"/>
    <x v="0"/>
    <x v="1"/>
    <s v="Capiatá"/>
    <n v="36000"/>
    <s v="SERVICIO DE DISTRIBUCION DE AGUA POTABLE.-"/>
    <s v="Servicio"/>
    <s v="Suministro de agua"/>
    <s v="Pequeñas (11 a 30 personas ocupadas)"/>
    <n v="19082024"/>
    <n v="19"/>
    <s v="Agosto"/>
    <s v="Año Resultado Final"/>
    <n v="7"/>
    <n v="59"/>
    <n v="21082024"/>
    <n v="21"/>
    <s v="Agosto"/>
    <s v="Año Resultado Final"/>
    <n v="1978"/>
    <n v="45"/>
    <x v="1"/>
    <s v="CAPTACIÓN,TRATAMIENTO Y DISTRIBUCIÓN DE AGUA"/>
    <s v="Captación, tratamiento y suministro de agua"/>
    <s v="Único"/>
    <x v="0"/>
    <m/>
    <m/>
    <n v="18"/>
    <n v="18"/>
    <n v="16"/>
    <n v="2"/>
    <n v="77.290322580645125"/>
    <n v="9.6612903225806406"/>
    <n v="0"/>
    <n v="0"/>
    <n v="0"/>
    <n v="0"/>
    <n v="48.306451612903203"/>
    <n v="0"/>
    <n v="9.6612903225806406"/>
    <n v="0"/>
    <n v="14.491935483870961"/>
    <n v="14.491935483870961"/>
    <n v="0"/>
    <n v="0"/>
    <n v="86.951612903225765"/>
    <n v="18"/>
    <n v="0"/>
    <n v="0"/>
    <n v="0"/>
    <n v="0"/>
    <n v="10"/>
    <n v="0"/>
    <n v="2"/>
    <n v="0"/>
    <n v="3"/>
    <n v="3"/>
    <n v="0"/>
    <n v="0"/>
    <n v="18"/>
    <x v="1"/>
    <s v="Decisión del directorio/propietarios de la empresa"/>
    <m/>
    <x v="0"/>
    <s v="Convenios con organizaciones privadas y/o ONG"/>
    <m/>
    <x v="1"/>
    <s v="Decisión del directorio/propietarios de la empresa"/>
    <m/>
    <x v="0"/>
    <m/>
    <m/>
    <x v="0"/>
    <m/>
    <m/>
    <x v="1"/>
    <m/>
    <n v="7126"/>
    <s v="PLOMERO"/>
    <s v="Sí"/>
    <s v="No"/>
    <s v="Sí"/>
    <n v="4419"/>
    <s v="AUXILIAR ADMINISTRATIVO"/>
    <s v="Sí"/>
    <s v="No"/>
    <s v="No"/>
    <m/>
    <m/>
    <m/>
    <m/>
    <m/>
    <m/>
    <m/>
    <m/>
    <m/>
    <m/>
    <m/>
    <m/>
    <m/>
    <m/>
    <m/>
    <m/>
    <m/>
    <m/>
    <m/>
    <m/>
    <m/>
    <m/>
    <m/>
    <m/>
    <m/>
    <m/>
    <m/>
    <m/>
    <m/>
    <m/>
    <m/>
    <m/>
    <m/>
    <m/>
    <m/>
    <m/>
    <m/>
    <m/>
    <m/>
    <x v="1"/>
    <x v="0"/>
    <x v="0"/>
    <x v="0"/>
    <x v="0"/>
    <x v="0"/>
    <x v="0"/>
    <x v="1"/>
    <x v="0"/>
    <x v="0"/>
    <x v="0"/>
    <x v="0"/>
    <x v="0"/>
    <m/>
    <m/>
    <m/>
    <m/>
    <m/>
    <m/>
    <m/>
    <m/>
    <m/>
    <m/>
    <s v="Contactos personales del empleador"/>
    <m/>
    <m/>
    <m/>
    <x v="0"/>
    <x v="0"/>
    <x v="0"/>
    <x v="1"/>
    <x v="0"/>
    <x v="0"/>
    <x v="2"/>
    <x v="1"/>
    <x v="1"/>
    <x v="0"/>
    <s v="Ninguna"/>
    <m/>
    <m/>
    <m/>
    <m/>
    <m/>
    <m/>
    <x v="0"/>
    <s v="Transformación de competencia"/>
    <s v="Transformación de competencia"/>
    <x v="1"/>
    <s v="Transformación de competencia"/>
    <m/>
    <m/>
    <x v="1"/>
    <x v="1"/>
    <x v="1"/>
    <x v="0"/>
    <x v="0"/>
    <x v="0"/>
    <m/>
    <m/>
    <x v="2"/>
    <s v="Poco probable"/>
    <s v="Poco probable"/>
    <s v="Poco probable"/>
    <s v="Poco probable"/>
    <s v="Muy probable"/>
    <x v="0"/>
    <s v="TECNICO ESPECIALIZADO EN ELECTRICIDAD"/>
    <n v="3113"/>
    <n v="0"/>
    <n v="1"/>
    <n v="0"/>
    <n v="0"/>
    <n v="0"/>
    <s v="PLOMERO"/>
    <n v="7126"/>
    <n v="0"/>
    <n v="1"/>
    <n v="0"/>
    <n v="0"/>
    <n v="0"/>
    <m/>
    <m/>
    <m/>
    <m/>
    <m/>
    <m/>
    <m/>
    <m/>
    <m/>
    <m/>
    <m/>
    <m/>
    <m/>
    <m/>
    <m/>
    <m/>
    <m/>
    <m/>
    <m/>
    <m/>
    <m/>
    <x v="0"/>
    <m/>
    <m/>
    <m/>
    <m/>
    <m/>
    <m/>
    <m/>
    <m/>
    <m/>
    <x v="0"/>
    <x v="0"/>
    <x v="0"/>
    <x v="0"/>
    <x v="1"/>
    <x v="1"/>
    <x v="0"/>
    <x v="0"/>
    <m/>
    <x v="0"/>
    <s v="CAPACITACIÓN EN ELECTROMECANICA"/>
    <s v="Mecánica del automóvil"/>
    <s v="TECNICO ELECTROMECANICO"/>
    <n v="7412"/>
    <s v="CAPACITACIÓN EN PLOMERIA"/>
    <s v="Fontanería"/>
    <s v="PLOMERO"/>
    <n v="7126"/>
    <s v="CAPACITACIÓN EN ELECTRICIDAD"/>
    <s v="Electricidad"/>
    <s v="ELECTRICISTA"/>
    <n v="7411"/>
    <s v="CAPACITACIÓN EN ATENCION AL CLIENTE"/>
    <s v="Técnicas de recepción y atención al cliente"/>
    <s v="AUXILIAR ADMINISTRATIVO"/>
    <n v="4419"/>
    <s v="CAPACITACIÓN PARA MANEJO DE CAJA( MANEJOS DE VALORES )"/>
    <s v="Operación de caja comercial"/>
    <s v="CAJEROS"/>
    <n v="5230"/>
    <m/>
    <m/>
    <m/>
    <m/>
    <s v="Si"/>
    <s v="Si"/>
    <s v="Si"/>
    <s v="Si"/>
    <s v="No"/>
    <m/>
    <x v="0"/>
    <s v="Muy importante"/>
    <s v="Muy importante"/>
    <s v="Muy importante"/>
    <s v="Muy importante"/>
    <s v="Muy importante"/>
    <s v="Muy importante"/>
    <s v="Muy importante"/>
    <s v="Ninguna"/>
    <m/>
    <x v="2"/>
    <x v="1"/>
    <x v="0"/>
    <x v="1"/>
    <x v="1"/>
    <x v="0"/>
    <x v="1"/>
    <x v="0"/>
    <x v="0"/>
    <x v="0"/>
    <x v="0"/>
    <x v="0"/>
    <m/>
    <s v="Gerente / Directivo"/>
    <m/>
    <n v="6"/>
    <n v="49"/>
    <s v="Completo"/>
    <m/>
    <m/>
    <m/>
    <m/>
    <m/>
    <m/>
    <m/>
    <s v="11 a 30 personas ocupadas"/>
    <s v="11 a 30 personas ocupadas"/>
    <x v="0"/>
    <s v="Suministro de agua"/>
    <x v="0"/>
    <x v="0"/>
    <x v="0"/>
    <x v="1"/>
    <x v="0"/>
    <x v="0"/>
    <x v="1"/>
    <x v="0"/>
    <x v="0"/>
    <x v="0"/>
    <x v="1"/>
    <x v="1"/>
    <x v="0"/>
    <x v="0"/>
    <x v="0"/>
    <x v="1"/>
    <x v="0"/>
    <x v="0"/>
    <x v="0"/>
    <x v="1"/>
    <x v="0"/>
    <x v="0"/>
    <x v="1"/>
    <x v="0"/>
    <x v="1"/>
    <x v="0"/>
    <x v="0"/>
    <s v="ELECTROMECANICA AUTOMOTRIZ"/>
    <s v="CONSTRUCCIÓN"/>
    <s v="ELECTRICIDAD Y ELECTRONICA"/>
    <s v="ATENCIÓN AL CLIENTE, RECEPCIÓN"/>
    <s v="USO Y MANEJO DE CAJAS"/>
    <m/>
    <s v="AUTOMOTORES"/>
    <s v="CONSTRUCCIÓN"/>
    <s v="ELECTRICIDAD Y ELECTRONICA"/>
    <s v="ADMINISTRACIÓN Y GESTIÓN"/>
    <s v="ADMINISTRACIÓN Y GESTIÓN"/>
    <m/>
    <n v="4.8306451612903203"/>
    <x v="1"/>
    <x v="1"/>
    <x v="0"/>
    <x v="0"/>
    <x v="0"/>
    <s v="Total"/>
  </r>
  <r>
    <n v="258752"/>
    <x v="0"/>
    <x v="1"/>
    <s v="Capiatá"/>
    <n v="42100"/>
    <s v="ACTIVIDADES DE CONSTRUCCION DE OBRAS VIALES"/>
    <s v="Industria"/>
    <s v="Construcción"/>
    <s v="Micro (5 a 10 personas ocupadas)"/>
    <n v="21062024"/>
    <n v="21"/>
    <s v="Junio"/>
    <s v="Año Resultado Final"/>
    <n v="11"/>
    <n v="53"/>
    <n v="21062024"/>
    <n v="21"/>
    <s v="Junio"/>
    <s v="Año Resultado Final"/>
    <n v="2000"/>
    <n v="23"/>
    <x v="2"/>
    <s v="ACTIVIDADES DE CONSTRUCCION DE OBRAS VIALES (MANTENIMIENTO Y INSTALACION DE SEMATOROS)"/>
    <s v="Construcción de carreteras y vías férreas, puentes y túneles"/>
    <s v="Único"/>
    <x v="0"/>
    <m/>
    <m/>
    <n v="6"/>
    <n v="6"/>
    <n v="4"/>
    <n v="2"/>
    <n v="19.17460317460316"/>
    <n v="9.5873015873015799"/>
    <n v="0"/>
    <n v="0"/>
    <n v="0"/>
    <n v="0"/>
    <n v="0"/>
    <n v="4.7936507936507899"/>
    <n v="4.7936507936507899"/>
    <n v="4.7936507936507899"/>
    <n v="9.5873015873015799"/>
    <n v="4.7936507936507899"/>
    <n v="0"/>
    <n v="0"/>
    <n v="28.761904761904738"/>
    <n v="6"/>
    <n v="0"/>
    <n v="0"/>
    <n v="0"/>
    <n v="0"/>
    <n v="0"/>
    <n v="1"/>
    <n v="1"/>
    <n v="1"/>
    <n v="2"/>
    <n v="1"/>
    <n v="0"/>
    <n v="0"/>
    <n v="6"/>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1"/>
    <x v="0"/>
    <x v="0"/>
    <x v="0"/>
    <x v="0"/>
    <x v="0"/>
    <x v="0"/>
    <m/>
    <m/>
    <m/>
    <m/>
    <m/>
    <m/>
    <s v="Recomendaciones de trabajadores de la empresa u otros actores"/>
    <m/>
    <m/>
    <m/>
    <m/>
    <m/>
    <m/>
    <m/>
    <x v="0"/>
    <x v="0"/>
    <x v="0"/>
    <x v="0"/>
    <x v="0"/>
    <x v="0"/>
    <x v="0"/>
    <x v="0"/>
    <x v="2"/>
    <x v="0"/>
    <s v="Ninguna"/>
    <m/>
    <m/>
    <m/>
    <m/>
    <s v="Transformación de competencia"/>
    <m/>
    <x v="3"/>
    <m/>
    <m/>
    <x v="1"/>
    <s v="Ambos"/>
    <m/>
    <m/>
    <x v="1"/>
    <x v="1"/>
    <x v="1"/>
    <x v="1"/>
    <x v="1"/>
    <x v="0"/>
    <m/>
    <m/>
    <x v="2"/>
    <s v="Probable"/>
    <s v="Poco probable"/>
    <s v="Poco probable"/>
    <s v="Poco probable"/>
    <s v="Muy probable"/>
    <x v="0"/>
    <s v="tecnicos  de electronica (semaforos)"/>
    <n v="3114"/>
    <n v="2"/>
    <n v="2"/>
    <n v="0"/>
    <n v="0"/>
    <n v="0"/>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Importante"/>
    <s v="Muy importante"/>
    <s v="Ninguna"/>
    <m/>
    <x v="0"/>
    <x v="1"/>
    <x v="0"/>
    <x v="1"/>
    <x v="2"/>
    <x v="0"/>
    <x v="1"/>
    <x v="1"/>
    <x v="1"/>
    <x v="1"/>
    <x v="1"/>
    <x v="0"/>
    <m/>
    <s v="Dueño o propietario"/>
    <m/>
    <n v="12"/>
    <n v="41"/>
    <s v="Completo"/>
    <m/>
    <m/>
    <m/>
    <m/>
    <m/>
    <m/>
    <m/>
    <s v="5 a 10 personas ocupadas"/>
    <s v="5 a 10 personas ocupadas"/>
    <x v="1"/>
    <s v="Construcción"/>
    <x v="0"/>
    <x v="0"/>
    <x v="0"/>
    <x v="0"/>
    <x v="0"/>
    <x v="0"/>
    <x v="0"/>
    <x v="0"/>
    <x v="0"/>
    <x v="0"/>
    <x v="1"/>
    <x v="1"/>
    <x v="0"/>
    <x v="0"/>
    <x v="0"/>
    <x v="0"/>
    <x v="0"/>
    <x v="0"/>
    <x v="0"/>
    <x v="1"/>
    <x v="0"/>
    <x v="1"/>
    <x v="0"/>
    <x v="0"/>
    <x v="0"/>
    <x v="0"/>
    <x v="0"/>
    <m/>
    <m/>
    <m/>
    <m/>
    <m/>
    <m/>
    <m/>
    <m/>
    <m/>
    <m/>
    <m/>
    <m/>
    <n v="4.7936507936507899"/>
    <x v="0"/>
    <x v="0"/>
    <x v="0"/>
    <x v="1"/>
    <x v="2"/>
    <s v="Total"/>
  </r>
  <r>
    <n v="258756"/>
    <x v="0"/>
    <x v="1"/>
    <s v="Capiatá"/>
    <n v="43210"/>
    <s v="SERVICIOS DE INSTALACIONES DE TRANSFORMADORES ELECTRICOS"/>
    <s v="Industria"/>
    <s v="Construcción"/>
    <s v="Pequeñas (11 a 30 personas ocupadas)"/>
    <n v="17072024"/>
    <n v="17"/>
    <s v="Julio"/>
    <s v="Año Resultado Final"/>
    <n v="12"/>
    <n v="50"/>
    <n v="17072024"/>
    <n v="17"/>
    <s v="Julio"/>
    <s v="Año Resultado Final"/>
    <n v="2017"/>
    <n v="6"/>
    <x v="3"/>
    <s v="SERVICIOS DE INSTALACIONES  DE TRANSFORMADORES ELECTRONICO"/>
    <s v="Instalación de máquinas y equipos"/>
    <s v="Único"/>
    <x v="0"/>
    <m/>
    <m/>
    <n v="19"/>
    <n v="19"/>
    <n v="18"/>
    <n v="1"/>
    <n v="68.504854368932101"/>
    <n v="3.8058252427184498"/>
    <n v="0"/>
    <n v="0"/>
    <n v="0"/>
    <n v="0"/>
    <n v="15.223300970873799"/>
    <n v="19.029126213592249"/>
    <n v="7.6116504854368996"/>
    <n v="7.6116504854368996"/>
    <n v="3.8058252427184498"/>
    <n v="19.029126213592249"/>
    <n v="0"/>
    <n v="0"/>
    <n v="72.310679611650542"/>
    <n v="19"/>
    <n v="0"/>
    <n v="0"/>
    <n v="0"/>
    <n v="0"/>
    <n v="4"/>
    <n v="5"/>
    <n v="2"/>
    <n v="2"/>
    <n v="1"/>
    <n v="5"/>
    <n v="0"/>
    <n v="0"/>
    <n v="19"/>
    <x v="0"/>
    <m/>
    <m/>
    <x v="0"/>
    <s v="Decisión del directorio/propietarios de la empresa"/>
    <m/>
    <x v="0"/>
    <m/>
    <m/>
    <x v="0"/>
    <m/>
    <m/>
    <x v="0"/>
    <m/>
    <m/>
    <x v="1"/>
    <m/>
    <n v="8343"/>
    <s v="CHOFER DE GRUA"/>
    <s v="Sí"/>
    <s v="No"/>
    <s v="No"/>
    <m/>
    <m/>
    <m/>
    <m/>
    <m/>
    <m/>
    <m/>
    <m/>
    <m/>
    <m/>
    <m/>
    <m/>
    <m/>
    <m/>
    <m/>
    <m/>
    <m/>
    <m/>
    <m/>
    <m/>
    <m/>
    <m/>
    <m/>
    <m/>
    <m/>
    <m/>
    <m/>
    <m/>
    <m/>
    <m/>
    <m/>
    <m/>
    <m/>
    <m/>
    <m/>
    <m/>
    <m/>
    <m/>
    <m/>
    <m/>
    <m/>
    <m/>
    <m/>
    <m/>
    <x v="1"/>
    <x v="0"/>
    <x v="0"/>
    <x v="1"/>
    <x v="0"/>
    <x v="1"/>
    <x v="0"/>
    <x v="0"/>
    <x v="0"/>
    <x v="1"/>
    <x v="0"/>
    <x v="1"/>
    <x v="0"/>
    <m/>
    <m/>
    <m/>
    <m/>
    <m/>
    <m/>
    <s v="Recomendaciones de trabajadores de la empresa u otros actores"/>
    <m/>
    <m/>
    <s v="Avisos en las inmediaciones de la empresa"/>
    <s v="Contactos personales del empleador"/>
    <s v="Banco de currículos de la empresa"/>
    <m/>
    <m/>
    <x v="0"/>
    <x v="0"/>
    <x v="0"/>
    <x v="1"/>
    <x v="1"/>
    <x v="0"/>
    <x v="2"/>
    <x v="0"/>
    <x v="1"/>
    <x v="1"/>
    <s v="Ninguna"/>
    <m/>
    <m/>
    <m/>
    <m/>
    <m/>
    <s v="Nuevas contrataciones"/>
    <x v="3"/>
    <s v="Transformación de competencia"/>
    <m/>
    <x v="1"/>
    <m/>
    <m/>
    <m/>
    <x v="0"/>
    <x v="0"/>
    <x v="0"/>
    <x v="0"/>
    <x v="0"/>
    <x v="1"/>
    <m/>
    <m/>
    <x v="2"/>
    <s v="Poco probable"/>
    <s v="Poco probable"/>
    <s v="Probable"/>
    <s v="Probable"/>
    <s v="Probable"/>
    <x v="2"/>
    <m/>
    <m/>
    <m/>
    <m/>
    <m/>
    <m/>
    <m/>
    <m/>
    <m/>
    <m/>
    <m/>
    <m/>
    <m/>
    <m/>
    <m/>
    <m/>
    <m/>
    <m/>
    <m/>
    <m/>
    <m/>
    <m/>
    <m/>
    <m/>
    <m/>
    <m/>
    <m/>
    <m/>
    <m/>
    <m/>
    <m/>
    <m/>
    <m/>
    <m/>
    <m/>
    <x v="0"/>
    <m/>
    <m/>
    <m/>
    <m/>
    <m/>
    <m/>
    <m/>
    <m/>
    <m/>
    <x v="1"/>
    <x v="0"/>
    <x v="1"/>
    <x v="0"/>
    <x v="0"/>
    <x v="0"/>
    <x v="0"/>
    <x v="0"/>
    <m/>
    <x v="0"/>
    <s v="CURSO DE AUTOCAD (MANEJO DE PLANOS)"/>
    <s v="Herramientas digitales para la gestión y productividad"/>
    <s v="ASISTENTE TECNICO"/>
    <n v="7412"/>
    <m/>
    <m/>
    <m/>
    <m/>
    <m/>
    <m/>
    <m/>
    <m/>
    <m/>
    <m/>
    <m/>
    <m/>
    <m/>
    <m/>
    <m/>
    <m/>
    <m/>
    <m/>
    <m/>
    <m/>
    <s v="No"/>
    <m/>
    <m/>
    <m/>
    <m/>
    <m/>
    <x v="0"/>
    <s v="Muy importante"/>
    <s v="Muy importante"/>
    <s v="Muy importante"/>
    <s v="Importante"/>
    <s v="Muy importante"/>
    <s v="Muy importante"/>
    <s v="Muy importante"/>
    <s v="Ninguna"/>
    <m/>
    <x v="2"/>
    <x v="2"/>
    <x v="0"/>
    <x v="1"/>
    <x v="1"/>
    <x v="2"/>
    <x v="1"/>
    <x v="1"/>
    <x v="0"/>
    <x v="0"/>
    <x v="0"/>
    <x v="0"/>
    <m/>
    <s v="Administrador/Contador"/>
    <m/>
    <n v="13"/>
    <n v="8"/>
    <s v="Completo"/>
    <m/>
    <m/>
    <m/>
    <m/>
    <m/>
    <m/>
    <m/>
    <s v="11 a 30 personas ocupadas"/>
    <s v="11 a 30 personas ocupadas"/>
    <x v="1"/>
    <s v="Manufactura"/>
    <x v="0"/>
    <x v="0"/>
    <x v="0"/>
    <x v="0"/>
    <x v="0"/>
    <x v="0"/>
    <x v="0"/>
    <x v="1"/>
    <x v="0"/>
    <x v="0"/>
    <x v="1"/>
    <x v="0"/>
    <x v="0"/>
    <x v="0"/>
    <x v="0"/>
    <x v="0"/>
    <x v="0"/>
    <x v="0"/>
    <x v="0"/>
    <x v="1"/>
    <x v="0"/>
    <x v="1"/>
    <x v="0"/>
    <x v="0"/>
    <x v="1"/>
    <x v="0"/>
    <x v="0"/>
    <s v="HERRAMIENTAS DE ANÁLISIS DE DATOS"/>
    <m/>
    <m/>
    <m/>
    <m/>
    <m/>
    <s v="TIC"/>
    <m/>
    <m/>
    <m/>
    <m/>
    <m/>
    <n v="3.8058252427184498"/>
    <x v="1"/>
    <x v="1"/>
    <x v="0"/>
    <x v="0"/>
    <x v="0"/>
    <s v="Total"/>
  </r>
  <r>
    <n v="258883"/>
    <x v="0"/>
    <x v="1"/>
    <s v="Capiatá"/>
    <n v="70209"/>
    <s v="SERVICIOS DE CONSULTORIAS DE ASISTENCIA A MICROEMPRESAS"/>
    <s v="Servicio"/>
    <s v="Servicios a las empresas"/>
    <s v="Micro (5 a 10 personas ocupadas)"/>
    <n v="20062024"/>
    <n v="20"/>
    <s v="Junio"/>
    <s v="Año Resultado Final"/>
    <n v="15"/>
    <n v="50"/>
    <n v="17072024"/>
    <n v="17"/>
    <s v="Julio"/>
    <s v="Año Resultado Final"/>
    <n v="1995"/>
    <n v="28"/>
    <x v="2"/>
    <s v="SERVICIO DE ASISTENCIA TECNICA(SERVICIO DE CONTABILIDAD)"/>
    <s v="Servicios de contabilidad, administración y asesoramiento de empresas, excepto los prestados por prof indep"/>
    <s v="Casa Matriz"/>
    <x v="1"/>
    <n v="4"/>
    <n v="1"/>
    <n v="30"/>
    <n v="12"/>
    <n v="5"/>
    <n v="7"/>
    <n v="24.153225806451601"/>
    <n v="33.814516129032242"/>
    <n v="0"/>
    <n v="0"/>
    <n v="0"/>
    <n v="0"/>
    <n v="0"/>
    <n v="0"/>
    <n v="0"/>
    <n v="0"/>
    <n v="28.983870967741922"/>
    <n v="0"/>
    <n v="14.491935483870961"/>
    <n v="14.491935483870961"/>
    <n v="57.967741935483843"/>
    <n v="12"/>
    <n v="0"/>
    <n v="0"/>
    <n v="0"/>
    <n v="0"/>
    <n v="0"/>
    <n v="0"/>
    <n v="0"/>
    <n v="0"/>
    <n v="6"/>
    <n v="0"/>
    <n v="3"/>
    <n v="3"/>
    <n v="12"/>
    <x v="0"/>
    <m/>
    <m/>
    <x v="0"/>
    <s v="Convenios con organizaciones privadas y/o ONG"/>
    <m/>
    <x v="1"/>
    <s v="Convenio con organizaciones públicas"/>
    <m/>
    <x v="1"/>
    <s v="Ley para incorporación de personas con discapacidad (Ley 4962/13)"/>
    <m/>
    <x v="1"/>
    <s v="Decisión del directorio/propietarios de la empresa"/>
    <m/>
    <x v="0"/>
    <m/>
    <m/>
    <m/>
    <m/>
    <m/>
    <m/>
    <m/>
    <m/>
    <m/>
    <m/>
    <m/>
    <m/>
    <m/>
    <m/>
    <m/>
    <m/>
    <m/>
    <m/>
    <m/>
    <m/>
    <m/>
    <m/>
    <m/>
    <m/>
    <m/>
    <m/>
    <m/>
    <m/>
    <m/>
    <m/>
    <m/>
    <m/>
    <m/>
    <m/>
    <m/>
    <m/>
    <m/>
    <m/>
    <m/>
    <m/>
    <m/>
    <m/>
    <m/>
    <m/>
    <m/>
    <m/>
    <m/>
    <m/>
    <m/>
    <m/>
    <x v="1"/>
    <x v="1"/>
    <x v="0"/>
    <x v="0"/>
    <x v="0"/>
    <x v="0"/>
    <x v="0"/>
    <x v="1"/>
    <x v="1"/>
    <x v="0"/>
    <x v="0"/>
    <x v="0"/>
    <x v="0"/>
    <m/>
    <m/>
    <m/>
    <m/>
    <m/>
    <m/>
    <m/>
    <m/>
    <m/>
    <m/>
    <s v="Contactos personales del empleador"/>
    <s v="Banco de currículos de la empresa"/>
    <s v="Otra"/>
    <s v="EN LAS REUNIONES Y EVENTOS EN LAS CAPACITACIONES EN LA COMUN"/>
    <x v="0"/>
    <x v="0"/>
    <x v="0"/>
    <x v="0"/>
    <x v="0"/>
    <x v="0"/>
    <x v="2"/>
    <x v="0"/>
    <x v="2"/>
    <x v="0"/>
    <s v="Ninguna"/>
    <m/>
    <m/>
    <m/>
    <m/>
    <s v="Ambos"/>
    <m/>
    <x v="2"/>
    <s v="Ambos"/>
    <m/>
    <x v="1"/>
    <s v="Nuevas contrataciones"/>
    <m/>
    <m/>
    <x v="1"/>
    <x v="1"/>
    <x v="1"/>
    <x v="0"/>
    <x v="1"/>
    <x v="1"/>
    <m/>
    <m/>
    <x v="1"/>
    <s v="Muy probable"/>
    <s v="Poco probable"/>
    <s v="Poco probable"/>
    <s v="Muy probable"/>
    <s v="Muy probable"/>
    <x v="0"/>
    <s v="cordinador tecnica de proyectos productivos"/>
    <n v="2132"/>
    <n v="10"/>
    <n v="5"/>
    <n v="5"/>
    <n v="5"/>
    <n v="5"/>
    <s v="Analista de sistema"/>
    <n v="2511"/>
    <n v="5"/>
    <n v="0"/>
    <n v="0"/>
    <n v="0"/>
    <n v="0"/>
    <s v="Ing. Agronomo"/>
    <n v="2132"/>
    <n v="15"/>
    <n v="5"/>
    <n v="5"/>
    <n v="5"/>
    <n v="5"/>
    <s v="COORDINADOR DEL PROYECTO DEL ECOSISTEMA DEL AMBIENTE"/>
    <n v="2133"/>
    <n v="2"/>
    <n v="3"/>
    <n v="3"/>
    <n v="3"/>
    <n v="3"/>
    <s v="Cordinador de proyectos forestales y combinados"/>
    <n v="2143"/>
    <n v="2"/>
    <n v="3"/>
    <n v="3"/>
    <n v="3"/>
    <n v="3"/>
    <x v="0"/>
    <m/>
    <m/>
    <m/>
    <m/>
    <m/>
    <m/>
    <m/>
    <m/>
    <m/>
    <x v="0"/>
    <x v="0"/>
    <x v="1"/>
    <x v="1"/>
    <x v="0"/>
    <x v="0"/>
    <x v="0"/>
    <x v="0"/>
    <m/>
    <x v="0"/>
    <s v="PREPARACIÓN Y MEJORAMIENTO DEL SUELO"/>
    <s v="Agropecuario"/>
    <s v="TECNICO DE ING. AGRONOMICA"/>
    <n v="3142"/>
    <s v="CUIDADOS DE LOS CURSOS HIDRICOS Y HUMEDALES PARA PRESERVAR EL MEDIO AMBIENTE"/>
    <s v="Agropecuario"/>
    <s v="TECNICOS DEL AREA AGROPECUARIA"/>
    <n v="3142"/>
    <s v="PERFORACIONES Y MANTENIMIENTO DEL AGUA"/>
    <s v="Agropecuario"/>
    <s v="ING. AMBIENTALISTA"/>
    <n v="2143"/>
    <m/>
    <m/>
    <m/>
    <m/>
    <m/>
    <m/>
    <m/>
    <m/>
    <m/>
    <m/>
    <m/>
    <m/>
    <s v="Si"/>
    <s v="Si"/>
    <s v="No"/>
    <m/>
    <m/>
    <m/>
    <x v="1"/>
    <s v="Muy importante"/>
    <s v="Muy importante"/>
    <s v="Muy importante"/>
    <s v="Muy importante"/>
    <s v="Muy importante"/>
    <s v="Muy importante"/>
    <s v="Muy importante"/>
    <s v="Ninguna"/>
    <m/>
    <x v="0"/>
    <x v="1"/>
    <x v="1"/>
    <x v="1"/>
    <x v="0"/>
    <x v="0"/>
    <x v="0"/>
    <x v="0"/>
    <x v="0"/>
    <x v="0"/>
    <x v="0"/>
    <x v="0"/>
    <m/>
    <s v="Gerente / Directivo"/>
    <m/>
    <n v="7"/>
    <n v="55"/>
    <s v="Completo"/>
    <m/>
    <m/>
    <m/>
    <m/>
    <m/>
    <m/>
    <s v="NINGUNA"/>
    <s v="11 a 30 personas ocupadas"/>
    <s v="11 a 30 personas ocupadas"/>
    <x v="0"/>
    <s v="Servicios a las empresas"/>
    <x v="0"/>
    <x v="0"/>
    <x v="0"/>
    <x v="0"/>
    <x v="0"/>
    <x v="0"/>
    <x v="0"/>
    <x v="0"/>
    <x v="0"/>
    <x v="0"/>
    <x v="0"/>
    <x v="0"/>
    <x v="0"/>
    <x v="0"/>
    <x v="0"/>
    <x v="0"/>
    <x v="0"/>
    <x v="0"/>
    <x v="0"/>
    <x v="0"/>
    <x v="1"/>
    <x v="1"/>
    <x v="0"/>
    <x v="0"/>
    <x v="0"/>
    <x v="0"/>
    <x v="0"/>
    <s v="MEDIO AMBIENTE"/>
    <s v="MEDIO AMBIENTE"/>
    <s v="MEDIO AMBIENTE"/>
    <m/>
    <m/>
    <m/>
    <s v="MEDIO AMBIENTE"/>
    <s v="MEDIO AMBIENTE"/>
    <s v="MEDIO AMBIENTE"/>
    <m/>
    <m/>
    <m/>
    <n v="4.8306451612903203"/>
    <x v="0"/>
    <x v="0"/>
    <x v="0"/>
    <x v="0"/>
    <x v="0"/>
    <s v="Total"/>
  </r>
  <r>
    <n v="258888"/>
    <x v="0"/>
    <x v="1"/>
    <s v="Capiatá"/>
    <n v="78000"/>
    <s v="ACTIVIDADES DE CONSULTORIA EN RECURSOS HUMANOS"/>
    <s v="Servicio"/>
    <s v="Servicios a las empresas"/>
    <s v="Pequeñas (11 a 30 personas ocupadas)"/>
    <n v="20062024"/>
    <n v="20"/>
    <s v="Junio"/>
    <s v="Año Resultado Final"/>
    <n v="16"/>
    <n v="43"/>
    <n v="31072024"/>
    <n v="31"/>
    <s v="Julio"/>
    <s v="Año Resultado Final"/>
    <n v="2008"/>
    <n v="15"/>
    <x v="0"/>
    <s v="ACTIVIDADES DE SUMINISTRO DE EMPLEO"/>
    <s v="Actividades relacionadas con el suministro de empleo"/>
    <s v="Único"/>
    <x v="0"/>
    <m/>
    <m/>
    <n v="56"/>
    <n v="56"/>
    <n v="50"/>
    <n v="6"/>
    <n v="148.91304347826099"/>
    <n v="17.869565217391319"/>
    <n v="0"/>
    <n v="0"/>
    <n v="0"/>
    <n v="0"/>
    <n v="157.84782608695664"/>
    <n v="0"/>
    <n v="0"/>
    <n v="0"/>
    <n v="8.9347826086956594"/>
    <n v="0"/>
    <n v="0"/>
    <n v="0"/>
    <n v="166.78260869565233"/>
    <n v="56"/>
    <n v="0"/>
    <n v="0"/>
    <n v="0"/>
    <n v="0"/>
    <n v="53"/>
    <n v="0"/>
    <n v="0"/>
    <n v="0"/>
    <n v="3"/>
    <n v="0"/>
    <n v="0"/>
    <n v="0"/>
    <n v="56"/>
    <x v="0"/>
    <m/>
    <m/>
    <x v="1"/>
    <m/>
    <m/>
    <x v="1"/>
    <s v="Decisión del directorio/propietarios de la empresa"/>
    <m/>
    <x v="0"/>
    <m/>
    <m/>
    <x v="0"/>
    <m/>
    <m/>
    <x v="1"/>
    <m/>
    <n v="5223"/>
    <s v="VENDEDORA EN SALON"/>
    <s v="Sí"/>
    <s v="Sí"/>
    <s v="Sí"/>
    <n v="9333"/>
    <s v="ESTIBADORES"/>
    <s v="Sí"/>
    <s v="Sí"/>
    <s v="No"/>
    <m/>
    <m/>
    <m/>
    <m/>
    <m/>
    <s v="Candidatos sin habilidades blandas o socioemocionales (proactividad, actitud de aprendizaje, compromiso, entre otros)"/>
    <m/>
    <m/>
    <m/>
    <m/>
    <m/>
    <m/>
    <m/>
    <s v="Candidatos sin habilidades blandas o socioemocionales (proactividad, actitud de aprendizaje, compromiso, entre otros)"/>
    <m/>
    <m/>
    <s v="Candidatos que no aceptaron las condiciones laborales ofrecidas (ubicación, horario, remuneración)"/>
    <m/>
    <m/>
    <m/>
    <m/>
    <m/>
    <m/>
    <m/>
    <m/>
    <m/>
    <m/>
    <m/>
    <m/>
    <m/>
    <s v="Reasignar / redefinir los puestos de trabajo existentes"/>
    <m/>
    <m/>
    <m/>
    <m/>
    <m/>
    <m/>
    <m/>
    <m/>
    <x v="0"/>
    <x v="0"/>
    <x v="0"/>
    <x v="0"/>
    <x v="1"/>
    <x v="0"/>
    <x v="0"/>
    <x v="1"/>
    <x v="0"/>
    <x v="0"/>
    <x v="1"/>
    <x v="1"/>
    <x v="0"/>
    <m/>
    <m/>
    <m/>
    <m/>
    <m/>
    <m/>
    <s v="Recomendaciones de trabajadores de la empresa u otros actores"/>
    <m/>
    <m/>
    <m/>
    <m/>
    <s v="Banco de currículos de la empresa"/>
    <m/>
    <m/>
    <x v="0"/>
    <x v="0"/>
    <x v="0"/>
    <x v="1"/>
    <x v="0"/>
    <x v="2"/>
    <x v="2"/>
    <x v="0"/>
    <x v="1"/>
    <x v="1"/>
    <s v="Ninguna"/>
    <m/>
    <m/>
    <m/>
    <m/>
    <m/>
    <m/>
    <x v="1"/>
    <s v="Transformación de competencia"/>
    <m/>
    <x v="1"/>
    <m/>
    <m/>
    <m/>
    <x v="0"/>
    <x v="1"/>
    <x v="1"/>
    <x v="1"/>
    <x v="1"/>
    <x v="0"/>
    <m/>
    <m/>
    <x v="1"/>
    <s v="Poco probable"/>
    <s v="Poco probable"/>
    <s v="Poco probable"/>
    <s v="Poco probable"/>
    <s v="Probable"/>
    <x v="0"/>
    <s v="Vendedor en salon"/>
    <n v="5223"/>
    <n v="3"/>
    <n v="0"/>
    <n v="0"/>
    <n v="0"/>
    <n v="0"/>
    <m/>
    <m/>
    <m/>
    <m/>
    <m/>
    <m/>
    <m/>
    <m/>
    <m/>
    <m/>
    <m/>
    <m/>
    <m/>
    <m/>
    <m/>
    <m/>
    <m/>
    <m/>
    <m/>
    <m/>
    <m/>
    <m/>
    <m/>
    <m/>
    <m/>
    <m/>
    <m/>
    <m/>
    <x v="0"/>
    <m/>
    <m/>
    <m/>
    <m/>
    <m/>
    <m/>
    <m/>
    <m/>
    <m/>
    <x v="0"/>
    <x v="0"/>
    <x v="0"/>
    <x v="0"/>
    <x v="1"/>
    <x v="1"/>
    <x v="0"/>
    <x v="0"/>
    <m/>
    <x v="0"/>
    <s v="ATENCIÓN AL CLIENTE"/>
    <s v="Técnicas de recepción y atención al cliente"/>
    <s v="VENDEDORES EN SALON"/>
    <n v="5223"/>
    <m/>
    <m/>
    <m/>
    <m/>
    <m/>
    <m/>
    <m/>
    <m/>
    <m/>
    <m/>
    <m/>
    <m/>
    <m/>
    <m/>
    <m/>
    <m/>
    <m/>
    <m/>
    <m/>
    <m/>
    <s v="No"/>
    <m/>
    <m/>
    <m/>
    <m/>
    <m/>
    <x v="1"/>
    <s v="Muy importante"/>
    <s v="Importante"/>
    <s v="Muy importante"/>
    <s v="Muy importante"/>
    <s v="Muy importante"/>
    <s v="Muy importante"/>
    <s v="Muy importante"/>
    <s v="Ninguna"/>
    <m/>
    <x v="2"/>
    <x v="2"/>
    <x v="0"/>
    <x v="0"/>
    <x v="0"/>
    <x v="0"/>
    <x v="1"/>
    <x v="1"/>
    <x v="1"/>
    <x v="1"/>
    <x v="1"/>
    <x v="0"/>
    <m/>
    <s v="Administrador/Contador"/>
    <m/>
    <n v="9"/>
    <n v="32"/>
    <s v="Completo"/>
    <m/>
    <m/>
    <m/>
    <m/>
    <m/>
    <m/>
    <s v="EL CONTADOR QUE BRINDÓ LA INFORMACIÓN ES EL MISMO QUE LA EMPRESA TEORIKA SERVICE S.A YA Q EL LLEVA LA CONTABILIDAD Y MANEJA EL EQUIPO HUMANO"/>
    <s v="51 y más personas ocupadas"/>
    <s v="51 y más personas ocupadas"/>
    <x v="0"/>
    <s v="Servicios a las empresas"/>
    <x v="0"/>
    <x v="0"/>
    <x v="0"/>
    <x v="0"/>
    <x v="1"/>
    <x v="0"/>
    <x v="0"/>
    <x v="0"/>
    <x v="1"/>
    <x v="0"/>
    <x v="1"/>
    <x v="0"/>
    <x v="0"/>
    <x v="1"/>
    <x v="0"/>
    <x v="0"/>
    <x v="0"/>
    <x v="0"/>
    <x v="0"/>
    <x v="1"/>
    <x v="0"/>
    <x v="1"/>
    <x v="1"/>
    <x v="0"/>
    <x v="0"/>
    <x v="0"/>
    <x v="0"/>
    <s v="ATENCIÓN AL CLIENTE, RECEPCIÓN"/>
    <m/>
    <m/>
    <m/>
    <m/>
    <m/>
    <s v="ADMINISTRACIÓN Y GESTIÓN"/>
    <m/>
    <m/>
    <m/>
    <m/>
    <m/>
    <n v="2.97826086956522"/>
    <x v="1"/>
    <x v="2"/>
    <x v="0"/>
    <x v="0"/>
    <x v="0"/>
    <s v="Total"/>
  </r>
  <r>
    <n v="258921"/>
    <x v="0"/>
    <x v="1"/>
    <s v="Fernando de la Mora"/>
    <n v="13920"/>
    <s v="CONFECCION DE CARTERAS DE TELA"/>
    <s v="Industria"/>
    <s v="Manufactura"/>
    <s v="Micro (5 a 10 personas ocupadas)"/>
    <n v="26062024"/>
    <n v="26"/>
    <s v="Junio"/>
    <s v="Año Resultado Final"/>
    <n v="15"/>
    <n v="22"/>
    <n v="16072024"/>
    <n v="16"/>
    <s v="Julio"/>
    <s v="Año Resultado Final"/>
    <n v="2009"/>
    <n v="14"/>
    <x v="0"/>
    <s v="FABRICACION DE ARTICULOS CONFECCIONADOS CON MATERIALES TEXTILES (EXCEPTO PRENDA DE VESTIR"/>
    <s v="Fabricación de artículos confeccionados con materiales textiles, excepto prendas de vestir"/>
    <s v="Único"/>
    <x v="0"/>
    <m/>
    <m/>
    <n v="7"/>
    <n v="7"/>
    <n v="5"/>
    <n v="2"/>
    <n v="23.968253968253951"/>
    <n v="9.5873015873015799"/>
    <n v="0"/>
    <n v="0"/>
    <n v="0"/>
    <n v="0"/>
    <n v="9.5873015873015799"/>
    <n v="0"/>
    <n v="14.380952380952369"/>
    <n v="0"/>
    <n v="9.5873015873015799"/>
    <n v="0"/>
    <n v="0"/>
    <n v="0"/>
    <n v="33.555555555555529"/>
    <n v="7"/>
    <n v="0"/>
    <n v="0"/>
    <n v="0"/>
    <n v="0"/>
    <n v="2"/>
    <n v="0"/>
    <n v="3"/>
    <n v="0"/>
    <n v="2"/>
    <n v="0"/>
    <n v="0"/>
    <n v="0"/>
    <n v="7"/>
    <x v="1"/>
    <s v="Decisión del directorio/propietarios de la empresa"/>
    <m/>
    <x v="1"/>
    <m/>
    <m/>
    <x v="0"/>
    <m/>
    <m/>
    <x v="0"/>
    <m/>
    <m/>
    <x v="0"/>
    <m/>
    <m/>
    <x v="1"/>
    <m/>
    <n v="5222"/>
    <s v="ENCARGADA DE TIENDA"/>
    <s v="Sí"/>
    <s v="No"/>
    <s v="No"/>
    <m/>
    <m/>
    <m/>
    <m/>
    <m/>
    <m/>
    <m/>
    <m/>
    <m/>
    <m/>
    <m/>
    <m/>
    <m/>
    <m/>
    <m/>
    <m/>
    <m/>
    <m/>
    <m/>
    <m/>
    <m/>
    <m/>
    <m/>
    <m/>
    <m/>
    <m/>
    <m/>
    <m/>
    <m/>
    <m/>
    <m/>
    <m/>
    <m/>
    <m/>
    <m/>
    <m/>
    <m/>
    <m/>
    <m/>
    <m/>
    <m/>
    <m/>
    <m/>
    <m/>
    <x v="0"/>
    <x v="0"/>
    <x v="0"/>
    <x v="0"/>
    <x v="0"/>
    <x v="0"/>
    <x v="0"/>
    <x v="1"/>
    <x v="0"/>
    <x v="0"/>
    <x v="0"/>
    <x v="1"/>
    <x v="0"/>
    <m/>
    <m/>
    <m/>
    <s v="Redes sociales de la empresa (Facebook, Twitter, Instagram, etc)"/>
    <m/>
    <m/>
    <s v="Recomendaciones de trabajadores de la empresa u otros actores"/>
    <m/>
    <m/>
    <m/>
    <s v="Contactos personales del empleador"/>
    <m/>
    <m/>
    <m/>
    <x v="0"/>
    <x v="0"/>
    <x v="0"/>
    <x v="1"/>
    <x v="0"/>
    <x v="1"/>
    <x v="0"/>
    <x v="0"/>
    <x v="2"/>
    <x v="1"/>
    <s v="Ninguna"/>
    <m/>
    <m/>
    <m/>
    <m/>
    <m/>
    <m/>
    <x v="1"/>
    <m/>
    <m/>
    <x v="1"/>
    <m/>
    <m/>
    <m/>
    <x v="1"/>
    <x v="1"/>
    <x v="1"/>
    <x v="1"/>
    <x v="1"/>
    <x v="1"/>
    <m/>
    <m/>
    <x v="2"/>
    <s v="Probable"/>
    <s v="Poco probable"/>
    <s v="Poco probable"/>
    <s v="Poco probable"/>
    <s v="Muy probable"/>
    <x v="0"/>
    <s v="ENCARGADA DE TIENDA"/>
    <n v="5222"/>
    <n v="1"/>
    <n v="0"/>
    <n v="0"/>
    <n v="0"/>
    <n v="0"/>
    <s v="VENDEDOR DE TIENDA"/>
    <n v="5223"/>
    <n v="2"/>
    <n v="0"/>
    <n v="0"/>
    <n v="0"/>
    <n v="0"/>
    <s v="CONFECCIONISTA DE MATERIALES TEXTILES"/>
    <n v="8153"/>
    <n v="4"/>
    <n v="0"/>
    <n v="0"/>
    <n v="0"/>
    <n v="0"/>
    <m/>
    <m/>
    <m/>
    <m/>
    <m/>
    <m/>
    <m/>
    <m/>
    <m/>
    <m/>
    <m/>
    <m/>
    <m/>
    <m/>
    <x v="0"/>
    <m/>
    <m/>
    <m/>
    <m/>
    <m/>
    <m/>
    <m/>
    <m/>
    <m/>
    <x v="1"/>
    <x v="0"/>
    <x v="0"/>
    <x v="1"/>
    <x v="1"/>
    <x v="1"/>
    <x v="0"/>
    <x v="0"/>
    <m/>
    <x v="1"/>
    <m/>
    <m/>
    <m/>
    <m/>
    <m/>
    <m/>
    <m/>
    <m/>
    <m/>
    <m/>
    <m/>
    <m/>
    <m/>
    <m/>
    <m/>
    <m/>
    <m/>
    <m/>
    <m/>
    <m/>
    <m/>
    <m/>
    <m/>
    <m/>
    <m/>
    <m/>
    <m/>
    <m/>
    <m/>
    <m/>
    <x v="3"/>
    <s v="Importante"/>
    <s v="Importante"/>
    <s v="Muy importante"/>
    <s v="Muy importante"/>
    <s v="Importante"/>
    <s v="Importante"/>
    <s v="Importante"/>
    <s v="Ninguna"/>
    <m/>
    <x v="2"/>
    <x v="2"/>
    <x v="0"/>
    <x v="0"/>
    <x v="0"/>
    <x v="0"/>
    <x v="0"/>
    <x v="0"/>
    <x v="0"/>
    <x v="1"/>
    <x v="0"/>
    <x v="0"/>
    <m/>
    <s v="Jefe / Encargado (no propietario)"/>
    <m/>
    <n v="15"/>
    <n v="15"/>
    <s v="Completo"/>
    <m/>
    <m/>
    <m/>
    <m/>
    <m/>
    <m/>
    <m/>
    <s v="5 a 10 personas ocupadas"/>
    <s v="5 a 10 personas ocupadas"/>
    <x v="1"/>
    <s v="Manufactura"/>
    <x v="0"/>
    <x v="0"/>
    <x v="0"/>
    <x v="0"/>
    <x v="1"/>
    <x v="0"/>
    <x v="0"/>
    <x v="0"/>
    <x v="0"/>
    <x v="0"/>
    <x v="1"/>
    <x v="0"/>
    <x v="0"/>
    <x v="1"/>
    <x v="0"/>
    <x v="0"/>
    <x v="1"/>
    <x v="0"/>
    <x v="0"/>
    <x v="1"/>
    <x v="0"/>
    <x v="1"/>
    <x v="0"/>
    <x v="0"/>
    <x v="0"/>
    <x v="0"/>
    <x v="0"/>
    <m/>
    <m/>
    <m/>
    <m/>
    <m/>
    <m/>
    <m/>
    <m/>
    <m/>
    <m/>
    <m/>
    <m/>
    <n v="4.7936507936507899"/>
    <x v="1"/>
    <x v="1"/>
    <x v="1"/>
    <x v="0"/>
    <x v="1"/>
    <s v="Total"/>
  </r>
  <r>
    <n v="258937"/>
    <x v="0"/>
    <x v="1"/>
    <s v="Fernando de la Mora"/>
    <n v="18110"/>
    <s v="ACTIVIDADES DE IMPRESION SOBRE PAPEL"/>
    <s v="Industria"/>
    <s v="Manufactura"/>
    <s v="Micro (5 a 10 personas ocupadas)"/>
    <n v="11072024"/>
    <n v="11"/>
    <s v="Julio"/>
    <s v="Año Resultado Final"/>
    <n v="10"/>
    <n v="5"/>
    <n v="11072024"/>
    <n v="11"/>
    <s v="Julio"/>
    <s v="Año Resultado Final"/>
    <n v="2009"/>
    <n v="14"/>
    <x v="0"/>
    <s v="ACTIVIDAD DE IMPRESION SOBRE PAPEL"/>
    <s v="Actividades de impresión"/>
    <s v="Único"/>
    <x v="0"/>
    <m/>
    <m/>
    <n v="6"/>
    <n v="6"/>
    <n v="3"/>
    <n v="3"/>
    <n v="14.380952380952369"/>
    <n v="14.380952380952369"/>
    <n v="0"/>
    <n v="0"/>
    <n v="0"/>
    <n v="0"/>
    <n v="14.380952380952369"/>
    <n v="0"/>
    <n v="0"/>
    <n v="0"/>
    <n v="4.7936507936507899"/>
    <n v="9.5873015873015799"/>
    <n v="0"/>
    <n v="0"/>
    <n v="28.761904761904738"/>
    <n v="6"/>
    <n v="0"/>
    <n v="0"/>
    <n v="0"/>
    <n v="0"/>
    <n v="3"/>
    <n v="0"/>
    <n v="0"/>
    <n v="0"/>
    <n v="1"/>
    <n v="2"/>
    <n v="0"/>
    <n v="0"/>
    <n v="6"/>
    <x v="0"/>
    <m/>
    <m/>
    <x v="1"/>
    <m/>
    <m/>
    <x v="0"/>
    <m/>
    <m/>
    <x v="0"/>
    <m/>
    <m/>
    <x v="0"/>
    <m/>
    <m/>
    <x v="1"/>
    <m/>
    <n v="2166"/>
    <s v="DISEÑADOR GRAFICO"/>
    <s v="Sí"/>
    <s v="No"/>
    <s v="No"/>
    <m/>
    <m/>
    <m/>
    <m/>
    <m/>
    <m/>
    <m/>
    <m/>
    <m/>
    <m/>
    <m/>
    <m/>
    <m/>
    <m/>
    <m/>
    <m/>
    <m/>
    <m/>
    <m/>
    <m/>
    <m/>
    <m/>
    <m/>
    <m/>
    <m/>
    <m/>
    <m/>
    <m/>
    <m/>
    <m/>
    <m/>
    <m/>
    <m/>
    <m/>
    <m/>
    <m/>
    <m/>
    <m/>
    <m/>
    <m/>
    <m/>
    <m/>
    <m/>
    <m/>
    <x v="0"/>
    <x v="0"/>
    <x v="0"/>
    <x v="1"/>
    <x v="0"/>
    <x v="0"/>
    <x v="0"/>
    <x v="1"/>
    <x v="1"/>
    <x v="0"/>
    <x v="0"/>
    <x v="1"/>
    <x v="0"/>
    <m/>
    <m/>
    <m/>
    <m/>
    <m/>
    <m/>
    <s v="Recomendaciones de trabajadores de la empresa u otros actores"/>
    <m/>
    <m/>
    <s v="Avisos en las inmediaciones de la empresa"/>
    <m/>
    <m/>
    <m/>
    <m/>
    <x v="0"/>
    <x v="0"/>
    <x v="0"/>
    <x v="2"/>
    <x v="0"/>
    <x v="2"/>
    <x v="0"/>
    <x v="0"/>
    <x v="1"/>
    <x v="1"/>
    <s v="Ninguna"/>
    <m/>
    <m/>
    <m/>
    <m/>
    <m/>
    <m/>
    <x v="1"/>
    <m/>
    <m/>
    <x v="1"/>
    <m/>
    <m/>
    <m/>
    <x v="1"/>
    <x v="1"/>
    <x v="1"/>
    <x v="1"/>
    <x v="1"/>
    <x v="1"/>
    <m/>
    <m/>
    <x v="2"/>
    <s v="Poco probable"/>
    <s v="Probable"/>
    <s v="Poco probable"/>
    <s v="Poco probable"/>
    <s v="Poco probable"/>
    <x v="3"/>
    <m/>
    <m/>
    <m/>
    <m/>
    <m/>
    <m/>
    <m/>
    <m/>
    <m/>
    <m/>
    <m/>
    <m/>
    <m/>
    <m/>
    <m/>
    <m/>
    <m/>
    <m/>
    <m/>
    <m/>
    <m/>
    <m/>
    <m/>
    <m/>
    <m/>
    <m/>
    <m/>
    <m/>
    <m/>
    <m/>
    <m/>
    <m/>
    <m/>
    <m/>
    <m/>
    <x v="1"/>
    <m/>
    <m/>
    <m/>
    <m/>
    <m/>
    <m/>
    <m/>
    <s v="Otro"/>
    <s v="TIENDE A CERRAR LA EMPRESA"/>
    <x v="1"/>
    <x v="1"/>
    <x v="1"/>
    <x v="1"/>
    <x v="0"/>
    <x v="0"/>
    <x v="0"/>
    <x v="0"/>
    <m/>
    <x v="2"/>
    <m/>
    <m/>
    <m/>
    <m/>
    <m/>
    <m/>
    <m/>
    <m/>
    <m/>
    <m/>
    <m/>
    <m/>
    <m/>
    <m/>
    <m/>
    <m/>
    <m/>
    <m/>
    <m/>
    <m/>
    <m/>
    <m/>
    <m/>
    <m/>
    <m/>
    <m/>
    <m/>
    <m/>
    <m/>
    <m/>
    <x v="2"/>
    <s v="Poco importante"/>
    <s v="Poco importante"/>
    <s v="Poco importante"/>
    <s v="Poco importante"/>
    <s v="Poco importante"/>
    <s v="Poco importante"/>
    <s v="Poco importante"/>
    <s v="Ninguna"/>
    <m/>
    <x v="2"/>
    <x v="2"/>
    <x v="0"/>
    <x v="0"/>
    <x v="0"/>
    <x v="2"/>
    <x v="0"/>
    <x v="1"/>
    <x v="1"/>
    <x v="1"/>
    <x v="0"/>
    <x v="0"/>
    <m/>
    <s v="Dueño o propietario"/>
    <m/>
    <n v="18"/>
    <n v="41"/>
    <s v="Completo"/>
    <m/>
    <m/>
    <m/>
    <m/>
    <m/>
    <m/>
    <s v="EL PROPIETARIO MENCIONO QUE LUEGO DE LA PANDEMIA LA EMPRESA SIENTE UN GRAN TAMBALEO ECONÓMICO, RAMBIRNBQUE ACTUALMENTE NO HAY MUCHA DEMANDA EN ESTE RUBRO POR LO QUE PUEDE HABER A FUTURO UN POSIBLE CIERRE"/>
    <s v="5 a 10 personas ocupadas"/>
    <s v="5 a 10 personas ocupadas"/>
    <x v="1"/>
    <s v="Manufactura"/>
    <x v="0"/>
    <x v="1"/>
    <x v="0"/>
    <x v="0"/>
    <x v="0"/>
    <x v="0"/>
    <x v="0"/>
    <x v="0"/>
    <x v="0"/>
    <x v="0"/>
    <x v="1"/>
    <x v="0"/>
    <x v="0"/>
    <x v="0"/>
    <x v="0"/>
    <x v="0"/>
    <x v="0"/>
    <x v="0"/>
    <x v="0"/>
    <x v="1"/>
    <x v="0"/>
    <x v="1"/>
    <x v="0"/>
    <x v="0"/>
    <x v="0"/>
    <x v="0"/>
    <x v="0"/>
    <m/>
    <m/>
    <m/>
    <m/>
    <m/>
    <m/>
    <m/>
    <m/>
    <m/>
    <m/>
    <m/>
    <m/>
    <n v="4.7936507936507899"/>
    <x v="1"/>
    <x v="1"/>
    <x v="1"/>
    <x v="1"/>
    <x v="2"/>
    <s v="Total"/>
  </r>
  <r>
    <n v="258965"/>
    <x v="0"/>
    <x v="1"/>
    <s v="Fernando de la Mora"/>
    <n v="33130"/>
    <s v="SERVICIOS DE MANTENIMIENTO Y REPARACION DE EQUIPOS MEDICOS"/>
    <s v="Industria"/>
    <s v="Manufactura"/>
    <s v="Micro (5 a 10 personas ocupadas)"/>
    <n v="31072024"/>
    <n v="31"/>
    <s v="Julio"/>
    <s v="Año Resultado Final"/>
    <n v="14"/>
    <n v="2"/>
    <n v="1082024"/>
    <n v="1"/>
    <s v="Agosto"/>
    <s v="Año Resultado Final"/>
    <n v="2004"/>
    <n v="19"/>
    <x v="0"/>
    <s v="ACTIVIDADES DE DESARROLLO DE SOFTWARE"/>
    <s v="Actividades de programación informática"/>
    <s v="Único"/>
    <x v="0"/>
    <m/>
    <m/>
    <n v="72"/>
    <n v="72"/>
    <n v="28"/>
    <n v="44"/>
    <n v="83.391304347826164"/>
    <n v="131.04347826086968"/>
    <n v="0"/>
    <n v="0"/>
    <n v="0"/>
    <n v="0"/>
    <n v="0"/>
    <n v="0"/>
    <n v="160.82608695652189"/>
    <n v="0"/>
    <n v="20.847826086956541"/>
    <n v="26.804347826086978"/>
    <n v="0"/>
    <n v="5.9565217391304399"/>
    <n v="214.43478260869583"/>
    <n v="72"/>
    <n v="0"/>
    <n v="0"/>
    <n v="0"/>
    <n v="0"/>
    <n v="0"/>
    <n v="0"/>
    <n v="54"/>
    <n v="0"/>
    <n v="7"/>
    <n v="9"/>
    <n v="0"/>
    <n v="2"/>
    <n v="72"/>
    <x v="0"/>
    <m/>
    <m/>
    <x v="0"/>
    <s v="Decisión del directorio/propietarios de la empresa"/>
    <m/>
    <x v="0"/>
    <m/>
    <m/>
    <x v="0"/>
    <m/>
    <m/>
    <x v="0"/>
    <m/>
    <m/>
    <x v="0"/>
    <m/>
    <m/>
    <m/>
    <m/>
    <m/>
    <m/>
    <m/>
    <m/>
    <m/>
    <m/>
    <m/>
    <m/>
    <m/>
    <m/>
    <m/>
    <m/>
    <m/>
    <m/>
    <m/>
    <m/>
    <m/>
    <m/>
    <m/>
    <m/>
    <m/>
    <m/>
    <m/>
    <m/>
    <m/>
    <m/>
    <m/>
    <m/>
    <m/>
    <m/>
    <m/>
    <m/>
    <m/>
    <m/>
    <m/>
    <m/>
    <m/>
    <m/>
    <m/>
    <m/>
    <m/>
    <m/>
    <m/>
    <m/>
    <m/>
    <m/>
    <x v="0"/>
    <x v="1"/>
    <x v="1"/>
    <x v="1"/>
    <x v="1"/>
    <x v="0"/>
    <x v="0"/>
    <x v="1"/>
    <x v="1"/>
    <x v="0"/>
    <x v="0"/>
    <x v="1"/>
    <x v="0"/>
    <m/>
    <m/>
    <m/>
    <s v="Redes sociales de la empresa (Facebook, Twitter, Instagram, etc)"/>
    <m/>
    <s v="Redes de profesionales o egresados"/>
    <m/>
    <m/>
    <m/>
    <m/>
    <m/>
    <m/>
    <m/>
    <m/>
    <x v="0"/>
    <x v="0"/>
    <x v="0"/>
    <x v="1"/>
    <x v="0"/>
    <x v="1"/>
    <x v="0"/>
    <x v="1"/>
    <x v="1"/>
    <x v="2"/>
    <s v="Ninguna"/>
    <m/>
    <m/>
    <m/>
    <m/>
    <m/>
    <m/>
    <x v="1"/>
    <m/>
    <s v="Transformación de competencia"/>
    <x v="1"/>
    <m/>
    <m/>
    <m/>
    <x v="1"/>
    <x v="0"/>
    <x v="0"/>
    <x v="0"/>
    <x v="1"/>
    <x v="1"/>
    <m/>
    <m/>
    <x v="3"/>
    <s v="Probable"/>
    <s v="Poco probable"/>
    <s v="Probable"/>
    <s v="Probable"/>
    <s v="Muy probable"/>
    <x v="2"/>
    <m/>
    <m/>
    <m/>
    <m/>
    <m/>
    <m/>
    <m/>
    <m/>
    <m/>
    <m/>
    <m/>
    <m/>
    <m/>
    <m/>
    <m/>
    <m/>
    <m/>
    <m/>
    <m/>
    <m/>
    <m/>
    <m/>
    <m/>
    <m/>
    <m/>
    <m/>
    <m/>
    <m/>
    <m/>
    <m/>
    <m/>
    <m/>
    <m/>
    <m/>
    <m/>
    <x v="0"/>
    <m/>
    <m/>
    <m/>
    <m/>
    <m/>
    <m/>
    <m/>
    <m/>
    <m/>
    <x v="1"/>
    <x v="1"/>
    <x v="1"/>
    <x v="1"/>
    <x v="0"/>
    <x v="0"/>
    <x v="0"/>
    <x v="1"/>
    <m/>
    <x v="0"/>
    <s v="CAPACITACION INTELIGENCIA ELECTRONICA"/>
    <s v="Electrónica"/>
    <s v="ENCARGADO DE  ELECTRONICA"/>
    <n v="3114"/>
    <m/>
    <m/>
    <m/>
    <m/>
    <m/>
    <m/>
    <m/>
    <m/>
    <m/>
    <m/>
    <m/>
    <m/>
    <m/>
    <m/>
    <m/>
    <m/>
    <m/>
    <m/>
    <m/>
    <m/>
    <s v="No"/>
    <m/>
    <m/>
    <m/>
    <m/>
    <m/>
    <x v="0"/>
    <s v="Importante"/>
    <s v="Muy importante"/>
    <s v="Poco importante"/>
    <s v="Importante"/>
    <s v="Importante"/>
    <s v="Muy importante"/>
    <s v="Muy importante"/>
    <s v="Ninguna"/>
    <m/>
    <x v="2"/>
    <x v="0"/>
    <x v="0"/>
    <x v="0"/>
    <x v="0"/>
    <x v="0"/>
    <x v="1"/>
    <x v="0"/>
    <x v="1"/>
    <x v="1"/>
    <x v="0"/>
    <x v="0"/>
    <m/>
    <s v="Dueño o propietario"/>
    <m/>
    <n v="13"/>
    <n v="6"/>
    <s v="Completo"/>
    <m/>
    <m/>
    <m/>
    <m/>
    <m/>
    <m/>
    <m/>
    <s v="51 y más personas ocupadas"/>
    <s v="51 y más personas ocupadas"/>
    <x v="0"/>
    <s v="Telecomunicaciones"/>
    <x v="0"/>
    <x v="0"/>
    <x v="0"/>
    <x v="0"/>
    <x v="0"/>
    <x v="0"/>
    <x v="0"/>
    <x v="0"/>
    <x v="0"/>
    <x v="0"/>
    <x v="1"/>
    <x v="0"/>
    <x v="0"/>
    <x v="0"/>
    <x v="0"/>
    <x v="0"/>
    <x v="0"/>
    <x v="0"/>
    <x v="0"/>
    <x v="1"/>
    <x v="1"/>
    <x v="1"/>
    <x v="0"/>
    <x v="0"/>
    <x v="0"/>
    <x v="0"/>
    <x v="0"/>
    <s v="ELECTRICIDAD Y ELECTRONICA"/>
    <m/>
    <m/>
    <m/>
    <m/>
    <m/>
    <s v="ELECTRICIDAD Y ELECTRONICA"/>
    <m/>
    <m/>
    <m/>
    <m/>
    <m/>
    <n v="2.97826086956522"/>
    <x v="0"/>
    <x v="0"/>
    <x v="0"/>
    <x v="2"/>
    <x v="0"/>
    <s v="Total"/>
  </r>
  <r>
    <n v="258970"/>
    <x v="0"/>
    <x v="1"/>
    <s v="Fernando de la Mora"/>
    <n v="42100"/>
    <s v="ACTIVIDADES DE CONSTRUCCION DE OBRAS VIALES"/>
    <s v="Industria"/>
    <s v="Construcción"/>
    <s v="Grandes (con 51 o más personas ocupadas)"/>
    <n v="11062024"/>
    <n v="11"/>
    <s v="Junio"/>
    <s v="Año Resultado Final"/>
    <n v="14"/>
    <n v="14"/>
    <n v="22072024"/>
    <n v="22"/>
    <s v="Julio"/>
    <s v="Año Resultado Final"/>
    <n v="1991"/>
    <n v="32"/>
    <x v="1"/>
    <s v="CONSTRUCCIONES CIVILES"/>
    <s v="Construcción de edificios"/>
    <s v="Casa Matriz"/>
    <x v="1"/>
    <n v="4"/>
    <n v="2"/>
    <n v="270"/>
    <n v="81"/>
    <n v="65"/>
    <n v="16"/>
    <n v="65"/>
    <n v="16"/>
    <n v="0"/>
    <n v="0"/>
    <n v="0"/>
    <n v="0"/>
    <n v="20"/>
    <n v="0"/>
    <n v="43"/>
    <n v="0"/>
    <n v="12"/>
    <n v="0"/>
    <n v="6"/>
    <n v="0"/>
    <n v="81"/>
    <n v="81"/>
    <n v="0"/>
    <n v="0"/>
    <n v="0"/>
    <n v="0"/>
    <n v="20"/>
    <n v="0"/>
    <n v="43"/>
    <n v="0"/>
    <n v="12"/>
    <n v="0"/>
    <n v="6"/>
    <n v="0"/>
    <n v="81"/>
    <x v="1"/>
    <s v="Ley de inserción al empleo juvenil (Ley 4951/2013, Decreto 4345/15, Ley 6305/18 - Modificación de artículo 5)"/>
    <m/>
    <x v="0"/>
    <s v="Decisión del directorio/propietarios de la empresa"/>
    <m/>
    <x v="0"/>
    <m/>
    <m/>
    <x v="0"/>
    <m/>
    <m/>
    <x v="0"/>
    <m/>
    <m/>
    <x v="1"/>
    <m/>
    <n v="4311"/>
    <s v="AUXILIAR DE CONTABILIDAD"/>
    <s v="Sí"/>
    <s v="No"/>
    <s v="Sí"/>
    <n v="4416"/>
    <s v="ASISTENTE DE RRHH"/>
    <s v="Sí"/>
    <s v="No"/>
    <s v="Sí"/>
    <n v="3323"/>
    <s v="ANALISTA DE COMPRAS"/>
    <s v="Sí"/>
    <s v="No"/>
    <m/>
    <m/>
    <m/>
    <m/>
    <m/>
    <m/>
    <m/>
    <m/>
    <m/>
    <m/>
    <m/>
    <m/>
    <m/>
    <m/>
    <m/>
    <m/>
    <m/>
    <m/>
    <m/>
    <m/>
    <m/>
    <m/>
    <m/>
    <m/>
    <m/>
    <m/>
    <m/>
    <m/>
    <m/>
    <m/>
    <m/>
    <m/>
    <m/>
    <m/>
    <m/>
    <x v="0"/>
    <x v="0"/>
    <x v="0"/>
    <x v="0"/>
    <x v="0"/>
    <x v="0"/>
    <x v="0"/>
    <x v="1"/>
    <x v="0"/>
    <x v="1"/>
    <x v="0"/>
    <x v="0"/>
    <x v="0"/>
    <m/>
    <m/>
    <s v="Plataforma web privada gratuita (Bolsas de trabajo) (excluyendo redes sociales)"/>
    <s v="Redes sociales de la empresa (Facebook, Twitter, Instagram, etc)"/>
    <m/>
    <m/>
    <m/>
    <s v="Contratación de empresas de reclutamiento"/>
    <m/>
    <m/>
    <s v="Contactos personales del empleador"/>
    <s v="Banco de currículos de la empresa"/>
    <m/>
    <m/>
    <x v="0"/>
    <x v="0"/>
    <x v="0"/>
    <x v="1"/>
    <x v="0"/>
    <x v="1"/>
    <x v="0"/>
    <x v="1"/>
    <x v="1"/>
    <x v="2"/>
    <s v="Ninguna"/>
    <m/>
    <m/>
    <m/>
    <m/>
    <m/>
    <m/>
    <x v="1"/>
    <m/>
    <s v="Transformación de competencia"/>
    <x v="1"/>
    <m/>
    <m/>
    <m/>
    <x v="0"/>
    <x v="1"/>
    <x v="0"/>
    <x v="1"/>
    <x v="1"/>
    <x v="1"/>
    <m/>
    <m/>
    <x v="3"/>
    <s v="Probable"/>
    <s v="Probable"/>
    <s v="Poco probable"/>
    <s v="Probable"/>
    <s v="Probable"/>
    <x v="0"/>
    <s v="obreros para construcciones civiles"/>
    <n v="9313"/>
    <n v="10"/>
    <n v="10"/>
    <n v="10"/>
    <n v="10"/>
    <n v="10"/>
    <s v="administradores de sucursales"/>
    <n v="2421"/>
    <n v="1"/>
    <n v="1"/>
    <n v="1"/>
    <n v="1"/>
    <n v="1"/>
    <s v="Gerente de taller mecanico en general"/>
    <n v="1323"/>
    <n v="0"/>
    <n v="1"/>
    <n v="0"/>
    <n v="1"/>
    <n v="0"/>
    <m/>
    <m/>
    <m/>
    <m/>
    <m/>
    <m/>
    <m/>
    <m/>
    <m/>
    <m/>
    <m/>
    <m/>
    <m/>
    <m/>
    <x v="0"/>
    <m/>
    <m/>
    <m/>
    <m/>
    <m/>
    <m/>
    <m/>
    <m/>
    <m/>
    <x v="0"/>
    <x v="0"/>
    <x v="0"/>
    <x v="0"/>
    <x v="1"/>
    <x v="1"/>
    <x v="0"/>
    <x v="0"/>
    <m/>
    <x v="0"/>
    <s v="MANEJO DE MAQUINARIAS PESADAS"/>
    <s v="Operación y mantenimiento de maquinarias de la construcción"/>
    <s v="OBREROS DE CONSTRUCIONES CIVILES"/>
    <n v="9313"/>
    <s v="MEJORA EN LAS HABILIDADES DE MANEJO DE EXCEL AVANZADO"/>
    <s v="Microsoft Excel básico y avanzado"/>
    <s v="MECANICO DE MAQUINARIA PESADA"/>
    <n v="7233"/>
    <s v="MANTENIMIENTO DE VEHICULOS"/>
    <s v="Mecánica del automóvil"/>
    <s v="MECANICO DE VEHICULOS LIVIANOS"/>
    <n v="7231"/>
    <m/>
    <m/>
    <m/>
    <m/>
    <m/>
    <m/>
    <m/>
    <m/>
    <m/>
    <m/>
    <m/>
    <m/>
    <s v="Si"/>
    <s v="Si"/>
    <s v="No"/>
    <m/>
    <m/>
    <m/>
    <x v="1"/>
    <s v="Muy importante"/>
    <s v="Muy importante"/>
    <s v="Importante"/>
    <s v="Importante"/>
    <s v="Importante"/>
    <s v="Importante"/>
    <s v="Importante"/>
    <s v="Ninguna"/>
    <m/>
    <x v="2"/>
    <x v="2"/>
    <x v="2"/>
    <x v="0"/>
    <x v="0"/>
    <x v="0"/>
    <x v="0"/>
    <x v="0"/>
    <x v="0"/>
    <x v="0"/>
    <x v="0"/>
    <x v="0"/>
    <m/>
    <s v="Jefe / Encargado (no propietario)"/>
    <m/>
    <n v="7"/>
    <n v="53"/>
    <s v="Completo"/>
    <m/>
    <m/>
    <m/>
    <m/>
    <m/>
    <m/>
    <m/>
    <s v="51 y más personas ocupadas"/>
    <s v="51 y más personas ocupadas"/>
    <x v="1"/>
    <s v="Construcción"/>
    <x v="0"/>
    <x v="0"/>
    <x v="1"/>
    <x v="1"/>
    <x v="0"/>
    <x v="0"/>
    <x v="0"/>
    <x v="0"/>
    <x v="0"/>
    <x v="1"/>
    <x v="0"/>
    <x v="0"/>
    <x v="0"/>
    <x v="0"/>
    <x v="0"/>
    <x v="0"/>
    <x v="0"/>
    <x v="1"/>
    <x v="0"/>
    <x v="1"/>
    <x v="0"/>
    <x v="1"/>
    <x v="0"/>
    <x v="0"/>
    <x v="1"/>
    <x v="0"/>
    <x v="1"/>
    <s v="CONSTRUCCIÓN"/>
    <s v="OFIMATICA"/>
    <s v="MECANICA AUTOTRIZ"/>
    <m/>
    <m/>
    <m/>
    <s v="CONSTRUCCIÓN"/>
    <s v="TIC"/>
    <s v="AUTOMOTORES"/>
    <m/>
    <m/>
    <m/>
    <n v="1"/>
    <x v="1"/>
    <x v="1"/>
    <x v="0"/>
    <x v="0"/>
    <x v="0"/>
    <s v="Total"/>
  </r>
  <r>
    <n v="259163"/>
    <x v="0"/>
    <x v="1"/>
    <s v="Fernando de la Mora"/>
    <n v="49232"/>
    <s v="SERVICIO DE TRANSPORTE TERRESTRE DE CARGA NACIONAL E INTERNACIONAL"/>
    <s v="Servicio"/>
    <s v="Transporte"/>
    <s v="Pequeñas (11 a 30 personas ocupadas)"/>
    <n v="14062024"/>
    <n v="14"/>
    <s v="Junio"/>
    <s v="Año Resultado Final"/>
    <n v="8"/>
    <n v="53"/>
    <n v="11072024"/>
    <n v="11"/>
    <s v="Julio"/>
    <s v="Año Resultado Final"/>
    <n v="2008"/>
    <n v="15"/>
    <x v="0"/>
    <s v="SERVICIO DE TRANSPORTE TERRESTRE DE CARGA PESADA NACIONAL E INTERNACIONAL"/>
    <s v="Transporte terrestre de carga interdepartamental e internacional"/>
    <s v="Oficina administrativa"/>
    <x v="1"/>
    <n v="2"/>
    <n v="2"/>
    <n v="16"/>
    <n v="16"/>
    <n v="15"/>
    <n v="1"/>
    <n v="72.459677419354804"/>
    <n v="4.8306451612903203"/>
    <n v="0"/>
    <n v="0"/>
    <n v="48.306451612903203"/>
    <n v="0"/>
    <n v="24.153225806451601"/>
    <n v="0"/>
    <n v="0"/>
    <n v="0"/>
    <n v="0"/>
    <n v="4.8306451612903203"/>
    <n v="0"/>
    <n v="0"/>
    <n v="77.290322580645125"/>
    <n v="16"/>
    <n v="0"/>
    <n v="0"/>
    <n v="10"/>
    <n v="0"/>
    <n v="5"/>
    <n v="0"/>
    <n v="0"/>
    <n v="0"/>
    <n v="0"/>
    <n v="1"/>
    <n v="0"/>
    <n v="0"/>
    <n v="16"/>
    <x v="0"/>
    <m/>
    <m/>
    <x v="1"/>
    <m/>
    <m/>
    <x v="0"/>
    <m/>
    <m/>
    <x v="0"/>
    <m/>
    <m/>
    <x v="0"/>
    <m/>
    <m/>
    <x v="1"/>
    <m/>
    <n v="8332"/>
    <s v="CHOFER DE CAMION DE CARGA PESADA"/>
    <s v="Sí"/>
    <s v="No"/>
    <s v="No"/>
    <m/>
    <m/>
    <m/>
    <m/>
    <m/>
    <m/>
    <m/>
    <m/>
    <m/>
    <m/>
    <m/>
    <m/>
    <m/>
    <m/>
    <m/>
    <m/>
    <m/>
    <m/>
    <m/>
    <m/>
    <m/>
    <m/>
    <m/>
    <m/>
    <m/>
    <m/>
    <m/>
    <m/>
    <m/>
    <m/>
    <m/>
    <m/>
    <m/>
    <m/>
    <m/>
    <m/>
    <m/>
    <m/>
    <m/>
    <m/>
    <m/>
    <m/>
    <m/>
    <m/>
    <x v="1"/>
    <x v="0"/>
    <x v="0"/>
    <x v="1"/>
    <x v="0"/>
    <x v="1"/>
    <x v="0"/>
    <x v="0"/>
    <x v="0"/>
    <x v="0"/>
    <x v="0"/>
    <x v="1"/>
    <x v="0"/>
    <m/>
    <m/>
    <m/>
    <m/>
    <m/>
    <m/>
    <s v="Recomendaciones de trabajadores de la empresa u otros actores"/>
    <m/>
    <m/>
    <m/>
    <s v="Contactos personales del empleador"/>
    <m/>
    <m/>
    <m/>
    <x v="0"/>
    <x v="0"/>
    <x v="0"/>
    <x v="1"/>
    <x v="0"/>
    <x v="0"/>
    <x v="0"/>
    <x v="0"/>
    <x v="1"/>
    <x v="1"/>
    <s v="Ninguna"/>
    <m/>
    <m/>
    <m/>
    <m/>
    <m/>
    <m/>
    <x v="0"/>
    <m/>
    <m/>
    <x v="1"/>
    <m/>
    <m/>
    <m/>
    <x v="1"/>
    <x v="0"/>
    <x v="1"/>
    <x v="0"/>
    <x v="1"/>
    <x v="1"/>
    <m/>
    <m/>
    <x v="3"/>
    <s v="Muy probable"/>
    <s v="Poco probable"/>
    <s v="Poco probable"/>
    <s v="Poco probable"/>
    <s v="Probable"/>
    <x v="0"/>
    <s v="Encargado de deposito y almacenamiento de cargas"/>
    <n v="4321"/>
    <n v="7"/>
    <n v="0"/>
    <n v="0"/>
    <n v="0"/>
    <n v="0"/>
    <m/>
    <m/>
    <m/>
    <m/>
    <m/>
    <m/>
    <m/>
    <m/>
    <m/>
    <m/>
    <m/>
    <m/>
    <m/>
    <m/>
    <m/>
    <m/>
    <m/>
    <m/>
    <m/>
    <m/>
    <m/>
    <m/>
    <m/>
    <m/>
    <m/>
    <m/>
    <m/>
    <m/>
    <x v="0"/>
    <m/>
    <m/>
    <m/>
    <m/>
    <m/>
    <m/>
    <m/>
    <m/>
    <m/>
    <x v="1"/>
    <x v="0"/>
    <x v="1"/>
    <x v="1"/>
    <x v="1"/>
    <x v="1"/>
    <x v="0"/>
    <x v="0"/>
    <m/>
    <x v="0"/>
    <s v="SEGURIDAD INDUSTRIAL Y SALUD OCUPACIONAL"/>
    <s v="Seguridad industrial y salud ocupacional"/>
    <s v="CHOFER DE CARGA PESADA"/>
    <n v="8332"/>
    <s v="MANEJO DE CARGAS PELIGROSAS"/>
    <s v="OTROS"/>
    <s v="CHOFER DE CARGA PESADA"/>
    <n v="8332"/>
    <m/>
    <m/>
    <m/>
    <m/>
    <m/>
    <m/>
    <m/>
    <m/>
    <m/>
    <m/>
    <m/>
    <m/>
    <m/>
    <m/>
    <m/>
    <m/>
    <s v="Si"/>
    <s v="No"/>
    <m/>
    <m/>
    <m/>
    <m/>
    <x v="0"/>
    <s v="Muy importante"/>
    <s v="Importante"/>
    <s v="Muy importante"/>
    <s v="Importante"/>
    <s v="Importante"/>
    <s v="Muy importante"/>
    <s v="Muy importante"/>
    <s v="Ninguna"/>
    <m/>
    <x v="2"/>
    <x v="2"/>
    <x v="0"/>
    <x v="0"/>
    <x v="0"/>
    <x v="0"/>
    <x v="0"/>
    <x v="0"/>
    <x v="0"/>
    <x v="0"/>
    <x v="0"/>
    <x v="0"/>
    <m/>
    <s v="Gerente / Directivo"/>
    <m/>
    <n v="17"/>
    <n v="55"/>
    <s v="Completo"/>
    <m/>
    <m/>
    <m/>
    <m/>
    <m/>
    <m/>
    <s v="LA ENTREVISTADA MANIFESTO QUE SUELEN SOLICITAR CAPACITACIONES AL SNPP Y MINISTERIO DE TRABAJO, PERO NO OBTUVIERON RETORNO"/>
    <s v="11 a 30 personas ocupadas"/>
    <s v="11 a 30 personas ocupadas"/>
    <x v="0"/>
    <s v="Transporte"/>
    <x v="0"/>
    <x v="0"/>
    <x v="0"/>
    <x v="0"/>
    <x v="0"/>
    <x v="0"/>
    <x v="0"/>
    <x v="1"/>
    <x v="0"/>
    <x v="0"/>
    <x v="1"/>
    <x v="0"/>
    <x v="1"/>
    <x v="0"/>
    <x v="0"/>
    <x v="0"/>
    <x v="0"/>
    <x v="0"/>
    <x v="0"/>
    <x v="1"/>
    <x v="0"/>
    <x v="1"/>
    <x v="0"/>
    <x v="0"/>
    <x v="0"/>
    <x v="1"/>
    <x v="0"/>
    <s v="SALUD Y SEGURIDAD OCUPACIONAL"/>
    <s v="TRANSPORTE Y LOGISTICA"/>
    <m/>
    <m/>
    <m/>
    <m/>
    <s v="SALUD Y SEGURIDAD OCUPACIONAL"/>
    <s v="TRANSPORTE Y LOGISTICA"/>
    <m/>
    <m/>
    <m/>
    <m/>
    <n v="4.8306451612903203"/>
    <x v="1"/>
    <x v="1"/>
    <x v="0"/>
    <x v="0"/>
    <x v="0"/>
    <s v="Total"/>
  </r>
  <r>
    <n v="259222"/>
    <x v="0"/>
    <x v="1"/>
    <s v="Fernando de la Mora"/>
    <n v="81300"/>
    <s v="SERVICIO DE JARDINERIA"/>
    <s v="Servicio"/>
    <s v="Servicios a las empresas"/>
    <s v="Medianas (31 a 50 personas ocupadas)"/>
    <n v="9072024"/>
    <n v="9"/>
    <s v="Julio"/>
    <s v="Año Resultado Final"/>
    <n v="11"/>
    <n v="8"/>
    <n v="26072024"/>
    <n v="26"/>
    <s v="Julio"/>
    <s v="Año Resultado Final"/>
    <n v="2004"/>
    <n v="19"/>
    <x v="0"/>
    <s v="SERVICIO DE FUMIGACIONES EN JARDINES"/>
    <s v="Servicios de paisajismo y jardinería"/>
    <s v="Sucursal"/>
    <x v="1"/>
    <n v="3"/>
    <n v="2"/>
    <n v="30"/>
    <n v="28"/>
    <n v="22"/>
    <n v="6"/>
    <n v="106.27419354838705"/>
    <n v="28.983870967741922"/>
    <n v="0"/>
    <n v="0"/>
    <n v="0"/>
    <n v="0"/>
    <n v="67.629032258064484"/>
    <n v="24.153225806451601"/>
    <n v="0"/>
    <n v="0"/>
    <n v="24.153225806451601"/>
    <n v="19.322580645161281"/>
    <n v="0"/>
    <n v="0"/>
    <n v="135.25806451612897"/>
    <n v="28"/>
    <n v="0"/>
    <n v="0"/>
    <n v="0"/>
    <n v="0"/>
    <n v="14"/>
    <n v="5"/>
    <n v="0"/>
    <n v="0"/>
    <n v="5"/>
    <n v="4"/>
    <n v="0"/>
    <n v="0"/>
    <n v="28"/>
    <x v="1"/>
    <s v="Decisión del directorio/propietarios de la empresa"/>
    <m/>
    <x v="0"/>
    <s v="Decisión del directorio/propietarios de la empresa"/>
    <m/>
    <x v="0"/>
    <m/>
    <m/>
    <x v="0"/>
    <m/>
    <m/>
    <x v="0"/>
    <m/>
    <m/>
    <x v="1"/>
    <m/>
    <n v="8332"/>
    <s v="CHOFER REPARTIDOR"/>
    <s v="Sí"/>
    <s v="No"/>
    <s v="Sí"/>
    <n v="7544"/>
    <s v="JARDINERO FUMIGADOR"/>
    <s v="No"/>
    <s v="Sí"/>
    <s v="Sí"/>
    <n v="3322"/>
    <s v="VENDEDORA DE CALLE"/>
    <s v="Sí"/>
    <s v="No"/>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s v="Aumentar la remuneración para hacer la vacante más atractiva"/>
    <s v="Capacitar a los trabajadores actuales para que puedan cumplir funciones que estaban asignadas a esa vacante"/>
    <s v="Reasignar / redefinir los puestos de trabajo existentes"/>
    <m/>
    <m/>
    <s v="Incorporar trabajadores temporales a través de agencias"/>
    <m/>
    <s v="Aumentar los esfuerzos en el reclutamiento (más divulgación de la vacante, más bolsas de empleo)"/>
    <m/>
    <m/>
    <m/>
    <x v="1"/>
    <x v="0"/>
    <x v="0"/>
    <x v="1"/>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m/>
    <m/>
    <m/>
    <m/>
    <s v="Banco de currículos de la empresa"/>
    <m/>
    <m/>
    <x v="0"/>
    <x v="0"/>
    <x v="0"/>
    <x v="1"/>
    <x v="0"/>
    <x v="1"/>
    <x v="0"/>
    <x v="2"/>
    <x v="1"/>
    <x v="1"/>
    <s v="Ninguna"/>
    <m/>
    <m/>
    <m/>
    <m/>
    <m/>
    <m/>
    <x v="1"/>
    <m/>
    <m/>
    <x v="1"/>
    <m/>
    <m/>
    <m/>
    <x v="1"/>
    <x v="1"/>
    <x v="1"/>
    <x v="1"/>
    <x v="1"/>
    <x v="1"/>
    <m/>
    <m/>
    <x v="2"/>
    <s v="Muy probable"/>
    <s v="Poco probable"/>
    <s v="Poco probable"/>
    <s v="Poco probable"/>
    <s v="Muy probable"/>
    <x v="0"/>
    <s v="cajera de salon"/>
    <n v="5230"/>
    <n v="0"/>
    <n v="1"/>
    <n v="0"/>
    <n v="1"/>
    <n v="0"/>
    <s v="chofer repartidor"/>
    <n v="8332"/>
    <n v="0"/>
    <n v="1"/>
    <n v="0"/>
    <n v="0"/>
    <n v="0"/>
    <s v="operarios de maquina industrial de costura"/>
    <n v="8153"/>
    <n v="0"/>
    <n v="1"/>
    <n v="0"/>
    <n v="1"/>
    <n v="0"/>
    <m/>
    <m/>
    <m/>
    <m/>
    <m/>
    <m/>
    <m/>
    <m/>
    <m/>
    <m/>
    <m/>
    <m/>
    <m/>
    <m/>
    <x v="0"/>
    <m/>
    <m/>
    <m/>
    <m/>
    <m/>
    <m/>
    <m/>
    <m/>
    <m/>
    <x v="0"/>
    <x v="0"/>
    <x v="0"/>
    <x v="0"/>
    <x v="1"/>
    <x v="1"/>
    <x v="0"/>
    <x v="0"/>
    <m/>
    <x v="0"/>
    <s v="MEJORA DE HABILIDADES DE JARDINERIA"/>
    <s v="Jardinería"/>
    <s v="JARDINERO FUMIGADOR"/>
    <n v="7544"/>
    <s v="HABILIDADES DE FUMIGACION"/>
    <s v="Jardinería"/>
    <s v="JARDINERO FUMIGADOR"/>
    <n v="7544"/>
    <s v="HABILIDADES DE VENTA"/>
    <s v="Técnicas de ventas"/>
    <s v="VENDEDORA DE CALLE"/>
    <n v="3322"/>
    <s v="HABILIDADES DE ATENCION AL CLIENTE"/>
    <s v="Técnicas de recepción y atención al cliente"/>
    <s v="VENDEDORA DE SALON"/>
    <n v="5223"/>
    <m/>
    <m/>
    <m/>
    <m/>
    <m/>
    <m/>
    <m/>
    <m/>
    <s v="Si"/>
    <s v="Si"/>
    <s v="Si"/>
    <s v="No"/>
    <m/>
    <m/>
    <x v="0"/>
    <s v="Muy importante"/>
    <s v="Muy importante"/>
    <s v="Muy importante"/>
    <s v="Muy importante"/>
    <s v="Muy importante"/>
    <s v="Muy importante"/>
    <s v="Muy importante"/>
    <s v="Ninguna"/>
    <m/>
    <x v="2"/>
    <x v="2"/>
    <x v="0"/>
    <x v="0"/>
    <x v="0"/>
    <x v="2"/>
    <x v="0"/>
    <x v="1"/>
    <x v="0"/>
    <x v="0"/>
    <x v="0"/>
    <x v="0"/>
    <m/>
    <s v="Administrador/Contador"/>
    <m/>
    <n v="7"/>
    <n v="37"/>
    <s v="Completo"/>
    <m/>
    <m/>
    <m/>
    <m/>
    <m/>
    <m/>
    <m/>
    <s v="11 a 30 personas ocupadas"/>
    <s v="11 a 30 personas ocupadas"/>
    <x v="0"/>
    <s v="Servicios a las empresas"/>
    <x v="0"/>
    <x v="0"/>
    <x v="1"/>
    <x v="0"/>
    <x v="0"/>
    <x v="0"/>
    <x v="1"/>
    <x v="1"/>
    <x v="0"/>
    <x v="0"/>
    <x v="1"/>
    <x v="0"/>
    <x v="0"/>
    <x v="1"/>
    <x v="0"/>
    <x v="0"/>
    <x v="1"/>
    <x v="0"/>
    <x v="0"/>
    <x v="1"/>
    <x v="1"/>
    <x v="1"/>
    <x v="1"/>
    <x v="0"/>
    <x v="1"/>
    <x v="0"/>
    <x v="0"/>
    <s v="JARDINERÍA"/>
    <s v="JARDINERÍA"/>
    <s v="VENTA"/>
    <s v="ATENCIÓN AL CLIENTE, RECEPCIÓN"/>
    <m/>
    <m/>
    <s v="OTROS TIPOS DE CAPACITACIONES RELACIONADOS A OTROS SERVICIOS"/>
    <s v="OTROS TIPOS DE CAPACITACIONES RELACIONADOS A OTROS SERVICIOS"/>
    <s v="ADMINISTRACIÓN Y GESTIÓN"/>
    <s v="ADMINISTRACIÓN Y GESTIÓN"/>
    <m/>
    <m/>
    <n v="4.8306451612903203"/>
    <x v="2"/>
    <x v="2"/>
    <x v="1"/>
    <x v="0"/>
    <x v="0"/>
    <s v="Total"/>
  </r>
  <r>
    <n v="259250"/>
    <x v="0"/>
    <x v="0"/>
    <s v="San Roque"/>
    <n v="85490"/>
    <s v="SERVICIOS DE ENSEÑANZA DE IDIOMAS CON CERTIFICACION"/>
    <s v="Servicio"/>
    <s v="Servicios a los hogares"/>
    <s v="Pequeñas (11 a 30 personas ocupadas)"/>
    <n v="5062024"/>
    <n v="5"/>
    <s v="Junio"/>
    <s v="Año Resultado Final"/>
    <n v="10"/>
    <n v="17"/>
    <n v="17062024"/>
    <n v="17"/>
    <s v="Junio"/>
    <s v="Año Resultado Final"/>
    <n v="2002"/>
    <n v="21"/>
    <x v="2"/>
    <s v="SERVICIOS DE ENSEÑANZA DE IDIOMAS CON CERTIFICACION"/>
    <s v="Otros tipos de enseñanza n.c.p."/>
    <s v="Único"/>
    <x v="0"/>
    <m/>
    <m/>
    <n v="25"/>
    <n v="25"/>
    <n v="9"/>
    <n v="16"/>
    <n v="141.50602409638589"/>
    <n v="251.56626506024159"/>
    <n v="0"/>
    <n v="0"/>
    <n v="31.445783132530199"/>
    <n v="0"/>
    <n v="0"/>
    <n v="0"/>
    <n v="0"/>
    <n v="0"/>
    <n v="235.84337349397649"/>
    <n v="0"/>
    <n v="125.7831325301208"/>
    <n v="0"/>
    <n v="393.07228915662751"/>
    <n v="25"/>
    <n v="0"/>
    <n v="0"/>
    <n v="2"/>
    <n v="0"/>
    <n v="0"/>
    <n v="0"/>
    <n v="0"/>
    <n v="0"/>
    <n v="15"/>
    <n v="0"/>
    <n v="8"/>
    <n v="0"/>
    <n v="25"/>
    <x v="0"/>
    <m/>
    <m/>
    <x v="1"/>
    <m/>
    <m/>
    <x v="0"/>
    <m/>
    <m/>
    <x v="0"/>
    <m/>
    <m/>
    <x v="0"/>
    <m/>
    <m/>
    <x v="1"/>
    <m/>
    <n v="2353"/>
    <s v="DOCENTE CATEDRATICA"/>
    <s v="Sí"/>
    <s v="No"/>
    <s v="No"/>
    <m/>
    <m/>
    <m/>
    <m/>
    <m/>
    <m/>
    <m/>
    <m/>
    <m/>
    <m/>
    <m/>
    <m/>
    <m/>
    <m/>
    <m/>
    <m/>
    <m/>
    <m/>
    <m/>
    <m/>
    <m/>
    <m/>
    <m/>
    <m/>
    <m/>
    <m/>
    <m/>
    <m/>
    <m/>
    <m/>
    <m/>
    <m/>
    <m/>
    <m/>
    <m/>
    <m/>
    <m/>
    <m/>
    <m/>
    <m/>
    <m/>
    <m/>
    <m/>
    <m/>
    <x v="0"/>
    <x v="0"/>
    <x v="0"/>
    <x v="0"/>
    <x v="1"/>
    <x v="0"/>
    <x v="0"/>
    <x v="0"/>
    <x v="0"/>
    <x v="0"/>
    <x v="0"/>
    <x v="0"/>
    <x v="1"/>
    <s v="APERTURA Y PREDISPOSICION"/>
    <m/>
    <m/>
    <m/>
    <m/>
    <m/>
    <s v="Recomendaciones de trabajadores de la empresa u otros actores"/>
    <m/>
    <m/>
    <m/>
    <s v="Contactos personales del empleador"/>
    <s v="Banco de currículos de la empresa"/>
    <m/>
    <m/>
    <x v="0"/>
    <x v="0"/>
    <x v="0"/>
    <x v="2"/>
    <x v="0"/>
    <x v="1"/>
    <x v="2"/>
    <x v="0"/>
    <x v="1"/>
    <x v="1"/>
    <s v="Ninguna"/>
    <m/>
    <m/>
    <m/>
    <m/>
    <m/>
    <m/>
    <x v="1"/>
    <s v="Ambos"/>
    <m/>
    <x v="1"/>
    <m/>
    <m/>
    <m/>
    <x v="0"/>
    <x v="1"/>
    <x v="0"/>
    <x v="0"/>
    <x v="1"/>
    <x v="1"/>
    <m/>
    <m/>
    <x v="3"/>
    <s v="Poco probable"/>
    <s v="Poco probable"/>
    <s v="Poco probable"/>
    <s v="Probable"/>
    <s v="Probable"/>
    <x v="0"/>
    <s v="Docentes Catedraticos"/>
    <n v="2353"/>
    <n v="0"/>
    <n v="2"/>
    <n v="1"/>
    <n v="1"/>
    <n v="1"/>
    <s v="Secretaria Administrativa"/>
    <n v="3343"/>
    <n v="1"/>
    <n v="0"/>
    <n v="1"/>
    <n v="0"/>
    <n v="1"/>
    <s v="PSICÓLOGO PEDAGOGICO"/>
    <n v="2634"/>
    <n v="1"/>
    <n v="0"/>
    <n v="0"/>
    <n v="0"/>
    <n v="0"/>
    <m/>
    <m/>
    <m/>
    <m/>
    <m/>
    <m/>
    <m/>
    <m/>
    <m/>
    <m/>
    <m/>
    <m/>
    <m/>
    <m/>
    <x v="0"/>
    <m/>
    <m/>
    <m/>
    <m/>
    <m/>
    <m/>
    <m/>
    <m/>
    <m/>
    <x v="0"/>
    <x v="0"/>
    <x v="0"/>
    <x v="0"/>
    <x v="0"/>
    <x v="1"/>
    <x v="0"/>
    <x v="0"/>
    <m/>
    <x v="0"/>
    <s v="PROGRAMAS INFORMATICOS FACILITADORES ONLINE"/>
    <s v="Herramientas digitales para la gestión y productividad"/>
    <s v="SECRETARIA ADMINISTRATIVA"/>
    <n v="3343"/>
    <m/>
    <m/>
    <m/>
    <m/>
    <m/>
    <m/>
    <m/>
    <m/>
    <m/>
    <m/>
    <m/>
    <m/>
    <m/>
    <m/>
    <m/>
    <m/>
    <m/>
    <m/>
    <m/>
    <m/>
    <s v="No"/>
    <m/>
    <m/>
    <m/>
    <m/>
    <m/>
    <x v="1"/>
    <s v="Muy importante"/>
    <s v="Muy importante"/>
    <s v="Muy importante"/>
    <s v="Muy importante"/>
    <s v="Muy importante"/>
    <s v="Muy importante"/>
    <s v="Muy importante"/>
    <s v="Ninguna"/>
    <m/>
    <x v="2"/>
    <x v="2"/>
    <x v="0"/>
    <x v="1"/>
    <x v="0"/>
    <x v="0"/>
    <x v="1"/>
    <x v="1"/>
    <x v="0"/>
    <x v="1"/>
    <x v="0"/>
    <x v="0"/>
    <m/>
    <s v="Gerente / Directivo"/>
    <m/>
    <n v="11"/>
    <n v="40"/>
    <s v="Completo"/>
    <m/>
    <m/>
    <m/>
    <m/>
    <m/>
    <m/>
    <m/>
    <s v="11 a 30 personas ocupadas"/>
    <s v="11 a 30 personas ocupadas"/>
    <x v="0"/>
    <s v="Servicios a los hogares"/>
    <x v="0"/>
    <x v="1"/>
    <x v="0"/>
    <x v="0"/>
    <x v="0"/>
    <x v="0"/>
    <x v="0"/>
    <x v="0"/>
    <x v="0"/>
    <x v="0"/>
    <x v="0"/>
    <x v="1"/>
    <x v="0"/>
    <x v="0"/>
    <x v="0"/>
    <x v="0"/>
    <x v="0"/>
    <x v="0"/>
    <x v="0"/>
    <x v="1"/>
    <x v="1"/>
    <x v="1"/>
    <x v="0"/>
    <x v="0"/>
    <x v="0"/>
    <x v="0"/>
    <x v="0"/>
    <s v="USO DE SISTEMAS Y SOFTWARE ESPECIALIZADOS"/>
    <m/>
    <m/>
    <m/>
    <m/>
    <m/>
    <s v="TIC"/>
    <m/>
    <m/>
    <m/>
    <m/>
    <m/>
    <n v="15.722891566265099"/>
    <x v="1"/>
    <x v="1"/>
    <x v="0"/>
    <x v="0"/>
    <x v="0"/>
    <s v="Total"/>
  </r>
  <r>
    <n v="259312"/>
    <x v="0"/>
    <x v="1"/>
    <s v="Itá"/>
    <n v="46302"/>
    <s v="COMERCIO AL POR MAYOR DE HUEVO"/>
    <s v="Comercio"/>
    <s v="Comercio"/>
    <s v="Grandes (con 51 o más personas ocupadas)"/>
    <n v="25072024"/>
    <n v="25"/>
    <s v="Julio"/>
    <s v="Año Resultado Final"/>
    <n v="9"/>
    <n v="42"/>
    <n v="31072024"/>
    <n v="31"/>
    <s v="Julio"/>
    <s v="Año Resultado Final"/>
    <n v="1964"/>
    <n v="59"/>
    <x v="1"/>
    <s v="VENTA AL POR MAYOR DE HUEVO"/>
    <s v="Comercio al por mayor de comestibles, excepto carnes"/>
    <s v="Único"/>
    <x v="0"/>
    <m/>
    <m/>
    <n v="480"/>
    <n v="480"/>
    <n v="288"/>
    <n v="192"/>
    <n v="288"/>
    <n v="192"/>
    <n v="0"/>
    <n v="0"/>
    <n v="0"/>
    <n v="10"/>
    <n v="385"/>
    <n v="0"/>
    <n v="15"/>
    <n v="0"/>
    <n v="9"/>
    <n v="50"/>
    <n v="10"/>
    <n v="1"/>
    <n v="480"/>
    <n v="480"/>
    <n v="0"/>
    <n v="0"/>
    <n v="0"/>
    <n v="10"/>
    <n v="385"/>
    <n v="0"/>
    <n v="15"/>
    <n v="0"/>
    <n v="9"/>
    <n v="50"/>
    <n v="10"/>
    <n v="1"/>
    <n v="480"/>
    <x v="1"/>
    <s v="Decisión del directorio/propietarios de la empresa"/>
    <m/>
    <x v="0"/>
    <s v="Decisión del directorio/propietarios de la empresa"/>
    <m/>
    <x v="1"/>
    <s v="Decisión del directorio/propietarios de la empresa"/>
    <m/>
    <x v="0"/>
    <m/>
    <m/>
    <x v="0"/>
    <m/>
    <m/>
    <x v="1"/>
    <m/>
    <n v="6122"/>
    <s v="OPERATIVO  CLASIFICACIÓN DE HUEVOS"/>
    <s v="Sí"/>
    <s v="No"/>
    <s v="Sí"/>
    <n v="6122"/>
    <s v="ATENCIÓN CUIDADOR DE AVES"/>
    <s v="Sí"/>
    <s v="No"/>
    <s v="Sí"/>
    <n v="6122"/>
    <s v="CUIDADOR DE AVES AL NACER"/>
    <s v="Sí"/>
    <s v="No"/>
    <m/>
    <m/>
    <m/>
    <m/>
    <m/>
    <m/>
    <m/>
    <m/>
    <m/>
    <m/>
    <m/>
    <m/>
    <m/>
    <m/>
    <m/>
    <m/>
    <m/>
    <m/>
    <m/>
    <m/>
    <m/>
    <m/>
    <m/>
    <m/>
    <m/>
    <m/>
    <m/>
    <m/>
    <m/>
    <m/>
    <m/>
    <m/>
    <m/>
    <m/>
    <m/>
    <x v="0"/>
    <x v="1"/>
    <x v="0"/>
    <x v="1"/>
    <x v="0"/>
    <x v="0"/>
    <x v="0"/>
    <x v="1"/>
    <x v="1"/>
    <x v="0"/>
    <x v="0"/>
    <x v="1"/>
    <x v="0"/>
    <m/>
    <m/>
    <m/>
    <m/>
    <m/>
    <s v="Redes de profesionales o egresados"/>
    <s v="Recomendaciones de trabajadores de la empresa u otros actores"/>
    <m/>
    <s v="Ferias de empleo"/>
    <m/>
    <s v="Contactos personales del empleador"/>
    <s v="Banco de currículos de la empresa"/>
    <m/>
    <m/>
    <x v="0"/>
    <x v="0"/>
    <x v="0"/>
    <x v="1"/>
    <x v="0"/>
    <x v="0"/>
    <x v="1"/>
    <x v="0"/>
    <x v="2"/>
    <x v="2"/>
    <s v="Ninguna"/>
    <m/>
    <m/>
    <m/>
    <m/>
    <m/>
    <m/>
    <x v="2"/>
    <m/>
    <m/>
    <x v="1"/>
    <m/>
    <m/>
    <m/>
    <x v="0"/>
    <x v="0"/>
    <x v="1"/>
    <x v="0"/>
    <x v="0"/>
    <x v="0"/>
    <m/>
    <m/>
    <x v="2"/>
    <s v="Poco probable"/>
    <s v="Poco probable"/>
    <s v="Poco probable"/>
    <s v="Probable"/>
    <s v="Probable"/>
    <x v="0"/>
    <s v="operativo cuida de cria de aves"/>
    <n v="6122"/>
    <n v="2"/>
    <n v="2"/>
    <n v="2"/>
    <n v="2"/>
    <n v="2"/>
    <s v="operativo de clasificación de huevos"/>
    <n v="6122"/>
    <n v="3"/>
    <n v="3"/>
    <n v="3"/>
    <n v="3"/>
    <n v="3"/>
    <s v="recria cuidado de los pollitos"/>
    <n v="6122"/>
    <n v="2"/>
    <n v="2"/>
    <n v="2"/>
    <n v="2"/>
    <n v="2"/>
    <m/>
    <m/>
    <m/>
    <m/>
    <m/>
    <m/>
    <m/>
    <m/>
    <m/>
    <m/>
    <m/>
    <m/>
    <m/>
    <m/>
    <x v="0"/>
    <m/>
    <m/>
    <m/>
    <m/>
    <m/>
    <m/>
    <m/>
    <m/>
    <m/>
    <x v="0"/>
    <x v="0"/>
    <x v="0"/>
    <x v="0"/>
    <x v="1"/>
    <x v="1"/>
    <x v="0"/>
    <x v="0"/>
    <m/>
    <x v="0"/>
    <s v="TÉCNICO EN ELECTRICIDAD"/>
    <s v="Electricidad"/>
    <s v="ELECTRICISTA"/>
    <n v="7411"/>
    <s v="TÉCNICO EN SOLDADURA"/>
    <s v="Soldadura"/>
    <s v="SOLDADOR"/>
    <n v="7212"/>
    <s v="TÉCNICO EN MAQUINARIAS PESADAS"/>
    <s v="Operación y mantenimiento de maquinarias industriales"/>
    <s v="MECÁNICO PARA VEHICULOS PESADOS"/>
    <n v="7231"/>
    <m/>
    <m/>
    <m/>
    <m/>
    <m/>
    <m/>
    <m/>
    <m/>
    <m/>
    <m/>
    <m/>
    <m/>
    <s v="Si"/>
    <s v="Si"/>
    <s v="No"/>
    <m/>
    <m/>
    <m/>
    <x v="0"/>
    <s v="Muy importante"/>
    <s v="Importante"/>
    <s v="Importante"/>
    <s v="Muy importante"/>
    <s v="Importante"/>
    <s v="Muy importante"/>
    <s v="Muy importante"/>
    <s v="Ninguna"/>
    <m/>
    <x v="2"/>
    <x v="2"/>
    <x v="0"/>
    <x v="1"/>
    <x v="0"/>
    <x v="1"/>
    <x v="1"/>
    <x v="1"/>
    <x v="0"/>
    <x v="0"/>
    <x v="0"/>
    <x v="0"/>
    <m/>
    <s v="Administrador/Contador"/>
    <m/>
    <n v="11"/>
    <n v="6"/>
    <s v="Completo"/>
    <m/>
    <m/>
    <m/>
    <m/>
    <m/>
    <m/>
    <s v="INFO,ESTARAN AGENDANDO PARA PODER REALIZAR LA ENCUESTA"/>
    <s v="51 y más personas ocupadas"/>
    <s v="51 y más personas ocupadas"/>
    <x v="2"/>
    <s v="Comercio"/>
    <x v="0"/>
    <x v="0"/>
    <x v="0"/>
    <x v="0"/>
    <x v="0"/>
    <x v="1"/>
    <x v="0"/>
    <x v="0"/>
    <x v="0"/>
    <x v="0"/>
    <x v="1"/>
    <x v="0"/>
    <x v="0"/>
    <x v="0"/>
    <x v="1"/>
    <x v="0"/>
    <x v="0"/>
    <x v="0"/>
    <x v="0"/>
    <x v="1"/>
    <x v="0"/>
    <x v="1"/>
    <x v="0"/>
    <x v="0"/>
    <x v="1"/>
    <x v="0"/>
    <x v="0"/>
    <s v="ELECTRICIDAD Y ELECTRONICA"/>
    <s v="MECANICA Y METALES"/>
    <s v="MECANICA AUTOTRIZ"/>
    <m/>
    <m/>
    <m/>
    <s v="ELECTRICIDAD Y ELECTRONICA"/>
    <s v="MECANICA Y METALES"/>
    <s v="AUTOMOTORES"/>
    <m/>
    <m/>
    <m/>
    <n v="1"/>
    <x v="1"/>
    <x v="1"/>
    <x v="0"/>
    <x v="0"/>
    <x v="0"/>
    <s v="Total"/>
  </r>
  <r>
    <n v="259352"/>
    <x v="0"/>
    <x v="1"/>
    <s v="Itauguá"/>
    <n v="36000"/>
    <s v="SERVICIOS DE SUMINISTRO DE AGUA POTABLE"/>
    <s v="Servicio"/>
    <s v="Suministro de agua"/>
    <s v="Grandes (con 51 o más personas ocupadas)"/>
    <n v="20062024"/>
    <n v="20"/>
    <s v="Junio"/>
    <s v="Año Resultado Final"/>
    <n v="10"/>
    <n v="13"/>
    <n v="27062024"/>
    <n v="27"/>
    <s v="Junio"/>
    <s v="Año Resultado Final"/>
    <n v="1974"/>
    <n v="49"/>
    <x v="1"/>
    <s v="SERVICIOS DE SUMINISTRO DE AGUA POTABLE"/>
    <s v="Captación, tratamiento y suministro de agua"/>
    <s v="Único"/>
    <x v="0"/>
    <m/>
    <m/>
    <n v="70"/>
    <n v="70"/>
    <n v="63"/>
    <n v="7"/>
    <n v="187.63043478260886"/>
    <n v="20.847826086956541"/>
    <n v="0"/>
    <n v="0"/>
    <n v="17.869565217391319"/>
    <n v="0"/>
    <n v="160.82608695652189"/>
    <n v="0"/>
    <n v="0"/>
    <n v="0"/>
    <n v="23.82608695652176"/>
    <n v="2.97826086956522"/>
    <n v="0"/>
    <n v="2.97826086956522"/>
    <n v="208.47826086956539"/>
    <n v="70"/>
    <n v="0"/>
    <n v="0"/>
    <n v="6"/>
    <n v="0"/>
    <n v="54"/>
    <n v="0"/>
    <n v="0"/>
    <n v="0"/>
    <n v="8"/>
    <n v="1"/>
    <n v="0"/>
    <n v="1"/>
    <n v="70"/>
    <x v="0"/>
    <m/>
    <m/>
    <x v="0"/>
    <s v="Decisión del directorio/propietarios de la empresa"/>
    <m/>
    <x v="0"/>
    <m/>
    <m/>
    <x v="1"/>
    <s v="Ley para incorporación de personas con discapacidad (Ley 4962/13)"/>
    <m/>
    <x v="0"/>
    <m/>
    <m/>
    <x v="1"/>
    <m/>
    <n v="4120"/>
    <s v="SECRETARIA"/>
    <s v="Sí"/>
    <s v="No"/>
    <s v="Sí"/>
    <n v="7126"/>
    <s v="PLOMERO"/>
    <s v="Sí"/>
    <s v="No"/>
    <s v="Sí"/>
    <n v="5414"/>
    <s v="SERENO (GUARDIA) PARA TANQUES"/>
    <s v="Sí"/>
    <s v="No"/>
    <m/>
    <m/>
    <m/>
    <m/>
    <m/>
    <m/>
    <m/>
    <m/>
    <m/>
    <m/>
    <m/>
    <m/>
    <m/>
    <m/>
    <m/>
    <m/>
    <m/>
    <m/>
    <m/>
    <m/>
    <m/>
    <m/>
    <m/>
    <m/>
    <m/>
    <m/>
    <m/>
    <m/>
    <m/>
    <m/>
    <m/>
    <m/>
    <m/>
    <m/>
    <m/>
    <x v="1"/>
    <x v="0"/>
    <x v="0"/>
    <x v="0"/>
    <x v="0"/>
    <x v="0"/>
    <x v="0"/>
    <x v="1"/>
    <x v="1"/>
    <x v="0"/>
    <x v="0"/>
    <x v="0"/>
    <x v="0"/>
    <m/>
    <m/>
    <m/>
    <m/>
    <m/>
    <m/>
    <s v="Recomendaciones de trabajadores de la empresa u otros actores"/>
    <m/>
    <m/>
    <s v="Avisos en las inmediaciones de la empresa"/>
    <s v="Contactos personales del empleador"/>
    <s v="Banco de currículos de la empresa"/>
    <m/>
    <m/>
    <x v="0"/>
    <x v="0"/>
    <x v="0"/>
    <x v="1"/>
    <x v="0"/>
    <x v="0"/>
    <x v="0"/>
    <x v="0"/>
    <x v="1"/>
    <x v="0"/>
    <s v="Ninguna"/>
    <m/>
    <m/>
    <m/>
    <m/>
    <m/>
    <m/>
    <x v="0"/>
    <m/>
    <m/>
    <x v="1"/>
    <s v="Transformación de competencia"/>
    <m/>
    <m/>
    <x v="0"/>
    <x v="1"/>
    <x v="0"/>
    <x v="0"/>
    <x v="1"/>
    <x v="1"/>
    <m/>
    <m/>
    <x v="3"/>
    <s v="Probable"/>
    <s v="Poco probable"/>
    <s v="Poco probable"/>
    <s v="Poco probable"/>
    <s v="Probable"/>
    <x v="0"/>
    <s v="secretaria"/>
    <n v="4120"/>
    <n v="1"/>
    <n v="0"/>
    <n v="0"/>
    <n v="0"/>
    <n v="0"/>
    <s v="auxiliar administrativo"/>
    <n v="4419"/>
    <n v="1"/>
    <n v="0"/>
    <n v="0"/>
    <n v="0"/>
    <n v="0"/>
    <s v="plomero"/>
    <n v="7126"/>
    <n v="1"/>
    <n v="1"/>
    <n v="0"/>
    <n v="0"/>
    <n v="0"/>
    <s v="chofer de camion de mediano porte"/>
    <n v="8332"/>
    <n v="1"/>
    <n v="0"/>
    <n v="0"/>
    <n v="0"/>
    <n v="0"/>
    <s v="palero excavador"/>
    <n v="9312"/>
    <n v="1"/>
    <n v="0"/>
    <n v="0"/>
    <n v="0"/>
    <n v="0"/>
    <x v="0"/>
    <m/>
    <m/>
    <m/>
    <m/>
    <m/>
    <m/>
    <m/>
    <m/>
    <m/>
    <x v="1"/>
    <x v="0"/>
    <x v="1"/>
    <x v="1"/>
    <x v="0"/>
    <x v="1"/>
    <x v="0"/>
    <x v="0"/>
    <m/>
    <x v="1"/>
    <m/>
    <m/>
    <m/>
    <m/>
    <m/>
    <m/>
    <m/>
    <m/>
    <m/>
    <m/>
    <m/>
    <m/>
    <m/>
    <m/>
    <m/>
    <m/>
    <m/>
    <m/>
    <m/>
    <m/>
    <m/>
    <m/>
    <m/>
    <m/>
    <m/>
    <m/>
    <m/>
    <m/>
    <m/>
    <m/>
    <x v="0"/>
    <s v="Importante"/>
    <s v="Poco importante"/>
    <s v="Importante"/>
    <s v="Importante"/>
    <s v="Importante"/>
    <s v="Importante"/>
    <s v="Importante"/>
    <s v="Ninguna"/>
    <m/>
    <x v="2"/>
    <x v="2"/>
    <x v="0"/>
    <x v="1"/>
    <x v="2"/>
    <x v="0"/>
    <x v="1"/>
    <x v="0"/>
    <x v="0"/>
    <x v="0"/>
    <x v="0"/>
    <x v="0"/>
    <m/>
    <s v="Otro"/>
    <s v="AUXILIAR DE RRHH"/>
    <n v="9"/>
    <n v="1"/>
    <s v="Completo"/>
    <m/>
    <m/>
    <m/>
    <m/>
    <m/>
    <m/>
    <m/>
    <s v="51 y más personas ocupadas"/>
    <s v="51 y más personas ocupadas"/>
    <x v="0"/>
    <s v="Suministro de agua"/>
    <x v="0"/>
    <x v="0"/>
    <x v="0"/>
    <x v="1"/>
    <x v="1"/>
    <x v="0"/>
    <x v="1"/>
    <x v="0"/>
    <x v="0"/>
    <x v="0"/>
    <x v="1"/>
    <x v="0"/>
    <x v="1"/>
    <x v="0"/>
    <x v="0"/>
    <x v="1"/>
    <x v="1"/>
    <x v="1"/>
    <x v="0"/>
    <x v="1"/>
    <x v="0"/>
    <x v="1"/>
    <x v="0"/>
    <x v="0"/>
    <x v="0"/>
    <x v="0"/>
    <x v="0"/>
    <m/>
    <m/>
    <m/>
    <m/>
    <m/>
    <m/>
    <m/>
    <m/>
    <m/>
    <m/>
    <m/>
    <m/>
    <n v="2.97826086956522"/>
    <x v="1"/>
    <x v="1"/>
    <x v="0"/>
    <x v="0"/>
    <x v="1"/>
    <s v="Total"/>
  </r>
  <r>
    <n v="259353"/>
    <x v="0"/>
    <x v="1"/>
    <s v="Itauguá"/>
    <n v="36000"/>
    <s v="SERVICIO DE DISTRIBUCION DE AGUA POTABLE"/>
    <s v="Servicio"/>
    <s v="Suministro de agua"/>
    <s v="Micro (5 a 10 personas ocupadas)"/>
    <n v="20062024"/>
    <n v="20"/>
    <s v="Junio"/>
    <s v="Año Resultado Final"/>
    <n v="9"/>
    <n v="29"/>
    <n v="20062024"/>
    <n v="20"/>
    <s v="Junio"/>
    <s v="Año Resultado Final"/>
    <n v="1993"/>
    <n v="30"/>
    <x v="1"/>
    <s v="DISTRIBUCION DE AGUA POTABLE"/>
    <s v="Captación, tratamiento y suministro de agua"/>
    <s v="Único"/>
    <x v="0"/>
    <m/>
    <m/>
    <n v="9"/>
    <n v="9"/>
    <n v="7"/>
    <n v="2"/>
    <n v="23.762162162162131"/>
    <n v="6.7891891891891802"/>
    <n v="0"/>
    <n v="0"/>
    <n v="0"/>
    <n v="6.7891891891891802"/>
    <n v="20.367567567567541"/>
    <n v="0"/>
    <n v="0"/>
    <n v="0"/>
    <n v="3.3945945945945901"/>
    <n v="0"/>
    <n v="0"/>
    <n v="0"/>
    <n v="30.551351351351311"/>
    <n v="9"/>
    <n v="0"/>
    <n v="0"/>
    <n v="0"/>
    <n v="2"/>
    <n v="6"/>
    <n v="0"/>
    <n v="0"/>
    <n v="0"/>
    <n v="1"/>
    <n v="0"/>
    <n v="0"/>
    <n v="0"/>
    <n v="9"/>
    <x v="0"/>
    <m/>
    <m/>
    <x v="1"/>
    <m/>
    <m/>
    <x v="0"/>
    <m/>
    <m/>
    <x v="0"/>
    <m/>
    <m/>
    <x v="0"/>
    <m/>
    <m/>
    <x v="0"/>
    <m/>
    <m/>
    <m/>
    <m/>
    <m/>
    <m/>
    <m/>
    <m/>
    <m/>
    <m/>
    <m/>
    <m/>
    <m/>
    <m/>
    <m/>
    <m/>
    <m/>
    <m/>
    <m/>
    <m/>
    <m/>
    <m/>
    <m/>
    <m/>
    <m/>
    <m/>
    <m/>
    <m/>
    <m/>
    <m/>
    <m/>
    <m/>
    <m/>
    <m/>
    <m/>
    <m/>
    <m/>
    <m/>
    <m/>
    <m/>
    <m/>
    <m/>
    <m/>
    <m/>
    <m/>
    <m/>
    <m/>
    <m/>
    <m/>
    <m/>
    <x v="0"/>
    <x v="0"/>
    <x v="0"/>
    <x v="0"/>
    <x v="0"/>
    <x v="0"/>
    <x v="1"/>
    <x v="1"/>
    <x v="0"/>
    <x v="1"/>
    <x v="1"/>
    <x v="1"/>
    <x v="0"/>
    <m/>
    <m/>
    <m/>
    <m/>
    <m/>
    <m/>
    <m/>
    <m/>
    <m/>
    <m/>
    <s v="Contactos personales del empleador"/>
    <m/>
    <m/>
    <m/>
    <x v="0"/>
    <x v="0"/>
    <x v="0"/>
    <x v="1"/>
    <x v="0"/>
    <x v="2"/>
    <x v="2"/>
    <x v="0"/>
    <x v="1"/>
    <x v="1"/>
    <s v="Ninguna"/>
    <m/>
    <m/>
    <m/>
    <m/>
    <m/>
    <m/>
    <x v="1"/>
    <s v="Transformación de competencia"/>
    <m/>
    <x v="1"/>
    <m/>
    <m/>
    <m/>
    <x v="0"/>
    <x v="0"/>
    <x v="0"/>
    <x v="1"/>
    <x v="0"/>
    <x v="1"/>
    <m/>
    <m/>
    <x v="2"/>
    <s v="Poco probable"/>
    <s v="Poco probable"/>
    <s v="Poco probable"/>
    <s v="Poco probable"/>
    <s v="Probable"/>
    <x v="0"/>
    <s v="plomero"/>
    <n v="7126"/>
    <n v="2"/>
    <n v="0"/>
    <n v="0"/>
    <n v="0"/>
    <n v="0"/>
    <m/>
    <m/>
    <m/>
    <m/>
    <m/>
    <m/>
    <m/>
    <m/>
    <m/>
    <m/>
    <m/>
    <m/>
    <m/>
    <m/>
    <m/>
    <m/>
    <m/>
    <m/>
    <m/>
    <m/>
    <m/>
    <m/>
    <m/>
    <m/>
    <m/>
    <m/>
    <m/>
    <m/>
    <x v="0"/>
    <m/>
    <m/>
    <m/>
    <m/>
    <m/>
    <m/>
    <m/>
    <m/>
    <m/>
    <x v="0"/>
    <x v="0"/>
    <x v="0"/>
    <x v="0"/>
    <x v="1"/>
    <x v="1"/>
    <x v="0"/>
    <x v="0"/>
    <m/>
    <x v="0"/>
    <s v="ELECTRICIDAD INDUSTRIAL"/>
    <s v="Electricidad"/>
    <s v="ENCARGADO DE PLOMEROS"/>
    <n v="7126"/>
    <m/>
    <m/>
    <m/>
    <m/>
    <m/>
    <m/>
    <m/>
    <m/>
    <m/>
    <m/>
    <m/>
    <m/>
    <m/>
    <m/>
    <m/>
    <m/>
    <m/>
    <m/>
    <m/>
    <m/>
    <s v="No"/>
    <m/>
    <m/>
    <m/>
    <m/>
    <m/>
    <x v="0"/>
    <s v="Muy importante"/>
    <s v="Importante"/>
    <s v="Muy importante"/>
    <s v="Muy importante"/>
    <s v="Importante"/>
    <s v="Muy importante"/>
    <s v="Muy importante"/>
    <s v="Ninguna"/>
    <m/>
    <x v="2"/>
    <x v="2"/>
    <x v="0"/>
    <x v="1"/>
    <x v="0"/>
    <x v="0"/>
    <x v="1"/>
    <x v="1"/>
    <x v="0"/>
    <x v="0"/>
    <x v="0"/>
    <x v="0"/>
    <m/>
    <s v="Administrador/Contador"/>
    <m/>
    <n v="9"/>
    <n v="54"/>
    <s v="Completo"/>
    <m/>
    <m/>
    <m/>
    <m/>
    <m/>
    <m/>
    <m/>
    <s v="5 a 10 personas ocupadas"/>
    <s v="5 a 10 personas ocupadas"/>
    <x v="0"/>
    <s v="Suministro de agua"/>
    <x v="0"/>
    <x v="0"/>
    <x v="0"/>
    <x v="0"/>
    <x v="0"/>
    <x v="0"/>
    <x v="0"/>
    <x v="0"/>
    <x v="0"/>
    <x v="0"/>
    <x v="1"/>
    <x v="0"/>
    <x v="0"/>
    <x v="0"/>
    <x v="0"/>
    <x v="1"/>
    <x v="0"/>
    <x v="0"/>
    <x v="0"/>
    <x v="1"/>
    <x v="0"/>
    <x v="1"/>
    <x v="0"/>
    <x v="0"/>
    <x v="1"/>
    <x v="0"/>
    <x v="0"/>
    <s v="ELECTRICIDAD Y ELECTRONICA"/>
    <m/>
    <m/>
    <m/>
    <m/>
    <m/>
    <s v="ELECTRICIDAD Y ELECTRONICA"/>
    <m/>
    <m/>
    <m/>
    <m/>
    <m/>
    <n v="3.3945945945945901"/>
    <x v="0"/>
    <x v="0"/>
    <x v="0"/>
    <x v="0"/>
    <x v="0"/>
    <s v="Total"/>
  </r>
  <r>
    <n v="259384"/>
    <x v="0"/>
    <x v="1"/>
    <s v="Itauguá"/>
    <n v="60100"/>
    <s v="ACTIVIDADES  DE RADIO DIFUSORA"/>
    <s v="Servicio"/>
    <s v="Telecomunicaciones"/>
    <s v="Pequeñas (11 a 30 personas ocupadas)"/>
    <n v="19062024"/>
    <n v="19"/>
    <s v="Junio"/>
    <s v="Año Resultado Final"/>
    <n v="15"/>
    <n v="23"/>
    <n v="31072024"/>
    <n v="31"/>
    <s v="Julio"/>
    <s v="Año Resultado Final"/>
    <n v="2001"/>
    <n v="22"/>
    <x v="2"/>
    <s v="ACTIVIDADES DE DIFUSION DE INFORMACION RADIAL"/>
    <s v="Actividades programación y difusión de radio"/>
    <s v="Único"/>
    <x v="0"/>
    <m/>
    <m/>
    <n v="6"/>
    <n v="6"/>
    <n v="1"/>
    <n v="5"/>
    <n v="3.3945945945945901"/>
    <n v="16.972972972972951"/>
    <n v="0"/>
    <n v="0"/>
    <n v="0"/>
    <n v="0"/>
    <n v="3.3945945945945901"/>
    <n v="0"/>
    <n v="0"/>
    <n v="0"/>
    <n v="13.57837837837836"/>
    <n v="3.3945945945945901"/>
    <n v="0"/>
    <n v="0"/>
    <n v="20.367567567567541"/>
    <n v="6"/>
    <n v="0"/>
    <n v="0"/>
    <n v="0"/>
    <n v="0"/>
    <n v="1"/>
    <n v="0"/>
    <n v="0"/>
    <n v="0"/>
    <n v="4"/>
    <n v="1"/>
    <n v="0"/>
    <n v="0"/>
    <n v="6"/>
    <x v="0"/>
    <m/>
    <m/>
    <x v="1"/>
    <m/>
    <m/>
    <x v="0"/>
    <m/>
    <m/>
    <x v="0"/>
    <m/>
    <m/>
    <x v="0"/>
    <m/>
    <m/>
    <x v="0"/>
    <m/>
    <m/>
    <m/>
    <m/>
    <m/>
    <m/>
    <m/>
    <m/>
    <m/>
    <m/>
    <m/>
    <m/>
    <m/>
    <m/>
    <m/>
    <m/>
    <m/>
    <m/>
    <m/>
    <m/>
    <m/>
    <m/>
    <m/>
    <m/>
    <m/>
    <m/>
    <m/>
    <m/>
    <m/>
    <m/>
    <m/>
    <m/>
    <m/>
    <m/>
    <m/>
    <m/>
    <m/>
    <m/>
    <m/>
    <m/>
    <m/>
    <m/>
    <m/>
    <m/>
    <m/>
    <m/>
    <m/>
    <m/>
    <m/>
    <m/>
    <x v="0"/>
    <x v="0"/>
    <x v="0"/>
    <x v="1"/>
    <x v="1"/>
    <x v="1"/>
    <x v="0"/>
    <x v="0"/>
    <x v="0"/>
    <x v="1"/>
    <x v="1"/>
    <x v="1"/>
    <x v="0"/>
    <m/>
    <m/>
    <m/>
    <m/>
    <m/>
    <m/>
    <m/>
    <m/>
    <m/>
    <m/>
    <s v="Contactos personales del empleador"/>
    <m/>
    <s v="Otra"/>
    <s v="LAS PERSONAS SE ACERCAN PARA PEDIR TRABAJO"/>
    <x v="0"/>
    <x v="0"/>
    <x v="0"/>
    <x v="1"/>
    <x v="0"/>
    <x v="2"/>
    <x v="0"/>
    <x v="0"/>
    <x v="1"/>
    <x v="1"/>
    <s v="Ninguna"/>
    <m/>
    <m/>
    <m/>
    <m/>
    <m/>
    <m/>
    <x v="1"/>
    <m/>
    <m/>
    <x v="1"/>
    <m/>
    <m/>
    <m/>
    <x v="1"/>
    <x v="1"/>
    <x v="1"/>
    <x v="1"/>
    <x v="1"/>
    <x v="1"/>
    <m/>
    <m/>
    <x v="1"/>
    <s v="Poco probable"/>
    <s v="Poco probable"/>
    <s v="Poco probable"/>
    <s v="Probable"/>
    <s v="Probable"/>
    <x v="0"/>
    <s v="LOCUTORES RADIALES"/>
    <n v="2656"/>
    <n v="3"/>
    <n v="3"/>
    <n v="0"/>
    <n v="0"/>
    <n v="0"/>
    <m/>
    <m/>
    <m/>
    <m/>
    <m/>
    <m/>
    <m/>
    <m/>
    <m/>
    <m/>
    <m/>
    <m/>
    <m/>
    <m/>
    <m/>
    <m/>
    <m/>
    <m/>
    <m/>
    <m/>
    <m/>
    <m/>
    <m/>
    <m/>
    <m/>
    <m/>
    <m/>
    <m/>
    <x v="0"/>
    <m/>
    <m/>
    <m/>
    <m/>
    <m/>
    <m/>
    <m/>
    <m/>
    <m/>
    <x v="1"/>
    <x v="1"/>
    <x v="1"/>
    <x v="1"/>
    <x v="0"/>
    <x v="0"/>
    <x v="0"/>
    <x v="1"/>
    <m/>
    <x v="0"/>
    <s v="TECNICAS DE DIFUSION CON ENFOQUE EN VENTAS"/>
    <s v="OTROS"/>
    <s v="LOCUTOR INICIAL DE RADIOFONIA"/>
    <n v="2656"/>
    <s v="MANEJO DE TIEMPO RADIAL"/>
    <s v="OTROS"/>
    <s v="LOCUTOR CENTRAL DE RADIOFONIA"/>
    <n v="2656"/>
    <m/>
    <m/>
    <m/>
    <m/>
    <m/>
    <m/>
    <m/>
    <m/>
    <m/>
    <m/>
    <m/>
    <m/>
    <m/>
    <m/>
    <m/>
    <m/>
    <s v="Si"/>
    <s v="No"/>
    <m/>
    <m/>
    <m/>
    <m/>
    <x v="1"/>
    <s v="Muy importante"/>
    <s v="Muy importante"/>
    <s v="Muy importante"/>
    <s v="Muy importante"/>
    <s v="Muy importante"/>
    <s v="Importante"/>
    <s v="Importante"/>
    <s v="Ninguna"/>
    <m/>
    <x v="2"/>
    <x v="2"/>
    <x v="1"/>
    <x v="1"/>
    <x v="0"/>
    <x v="0"/>
    <x v="0"/>
    <x v="0"/>
    <x v="0"/>
    <x v="0"/>
    <x v="0"/>
    <x v="0"/>
    <m/>
    <s v="Administrador/Contador"/>
    <m/>
    <n v="8"/>
    <n v="4"/>
    <s v="Completo"/>
    <m/>
    <m/>
    <m/>
    <m/>
    <m/>
    <m/>
    <s v="INFORMANTE INDICO QUE LA FECHA DE CREACION FUE EN EL AÑO 2001"/>
    <s v="5 a 10 personas ocupadas"/>
    <s v="5 a 10 personas ocupadas"/>
    <x v="0"/>
    <s v="Telecomunicaciones"/>
    <x v="0"/>
    <x v="0"/>
    <x v="0"/>
    <x v="0"/>
    <x v="0"/>
    <x v="0"/>
    <x v="0"/>
    <x v="0"/>
    <x v="0"/>
    <x v="0"/>
    <x v="0"/>
    <x v="0"/>
    <x v="0"/>
    <x v="0"/>
    <x v="0"/>
    <x v="0"/>
    <x v="0"/>
    <x v="0"/>
    <x v="0"/>
    <x v="0"/>
    <x v="0"/>
    <x v="1"/>
    <x v="0"/>
    <x v="0"/>
    <x v="0"/>
    <x v="0"/>
    <x v="0"/>
    <s v="VENTA"/>
    <s v="IMAGEN, SONIDO Y COMUNICACIÓN"/>
    <m/>
    <m/>
    <m/>
    <m/>
    <s v="ADMINISTRACIÓN Y GESTIÓN"/>
    <s v="IMAGEN, SONIDO Y COMUNICACIÓN"/>
    <m/>
    <m/>
    <m/>
    <m/>
    <n v="3.3945945945945901"/>
    <x v="0"/>
    <x v="0"/>
    <x v="1"/>
    <x v="2"/>
    <x v="0"/>
    <s v="Total"/>
  </r>
  <r>
    <n v="259454"/>
    <x v="0"/>
    <x v="1"/>
    <s v="Lambaré"/>
    <n v="38110"/>
    <s v="SERVICIOS DE RECOLECCION DE RESIDUOS SOLIDOS"/>
    <s v="Servicio"/>
    <s v="Suministro de agua"/>
    <s v="Pequeñas (11 a 30 personas ocupadas)"/>
    <n v="12062024"/>
    <n v="12"/>
    <s v="Junio"/>
    <s v="Año Resultado Final"/>
    <n v="8"/>
    <n v="18"/>
    <n v="12062024"/>
    <n v="12"/>
    <s v="Junio"/>
    <s v="Año Resultado Final"/>
    <n v="2009"/>
    <n v="14"/>
    <x v="0"/>
    <s v="SERVICIO DE RECOLECCIÓN DE RESIDUOS DOMICILIARIOS"/>
    <s v="Recolección de desechos inocuos"/>
    <s v="Único"/>
    <x v="0"/>
    <m/>
    <m/>
    <n v="22"/>
    <n v="22"/>
    <n v="19"/>
    <n v="3"/>
    <n v="91.782258064516085"/>
    <n v="14.491935483870961"/>
    <n v="0"/>
    <n v="0"/>
    <n v="0"/>
    <n v="0"/>
    <n v="96.612903225806406"/>
    <n v="0"/>
    <n v="0"/>
    <n v="0"/>
    <n v="9.6612903225806406"/>
    <n v="0"/>
    <n v="0"/>
    <n v="0"/>
    <n v="106.27419354838705"/>
    <n v="22"/>
    <n v="0"/>
    <n v="0"/>
    <n v="0"/>
    <n v="0"/>
    <n v="20"/>
    <n v="0"/>
    <n v="0"/>
    <n v="0"/>
    <n v="2"/>
    <n v="0"/>
    <n v="0"/>
    <n v="0"/>
    <n v="22"/>
    <x v="0"/>
    <m/>
    <m/>
    <x v="1"/>
    <m/>
    <m/>
    <x v="1"/>
    <s v="Decisión del directorio/propietarios de la empresa"/>
    <m/>
    <x v="0"/>
    <m/>
    <m/>
    <x v="0"/>
    <m/>
    <m/>
    <x v="1"/>
    <m/>
    <n v="8332"/>
    <s v="CHOFER"/>
    <s v="Sí"/>
    <s v="Sí"/>
    <s v="Sí"/>
    <n v="4214"/>
    <s v="COBRADOR"/>
    <s v="Sí"/>
    <s v="Sí"/>
    <s v="No"/>
    <m/>
    <m/>
    <m/>
    <m/>
    <s v="Candidatos sin capacitación o habilidades técnicas necesarios"/>
    <m/>
    <m/>
    <m/>
    <m/>
    <m/>
    <m/>
    <m/>
    <m/>
    <m/>
    <m/>
    <s v="Candidatos con falt de experiencia laboral"/>
    <m/>
    <m/>
    <m/>
    <m/>
    <m/>
    <m/>
    <m/>
    <m/>
    <m/>
    <m/>
    <m/>
    <m/>
    <m/>
    <m/>
    <m/>
    <m/>
    <m/>
    <m/>
    <m/>
    <s v="Aumentar los esfuerzos en el reclutamiento (más divulgación de la vacante, más bolsas de empleo)"/>
    <m/>
    <m/>
    <m/>
    <x v="1"/>
    <x v="1"/>
    <x v="0"/>
    <x v="0"/>
    <x v="0"/>
    <x v="1"/>
    <x v="0"/>
    <x v="0"/>
    <x v="0"/>
    <x v="0"/>
    <x v="0"/>
    <x v="1"/>
    <x v="0"/>
    <m/>
    <m/>
    <m/>
    <m/>
    <m/>
    <m/>
    <m/>
    <m/>
    <m/>
    <s v="Avisos en las inmediaciones de la empresa"/>
    <m/>
    <m/>
    <m/>
    <m/>
    <x v="0"/>
    <x v="0"/>
    <x v="0"/>
    <x v="2"/>
    <x v="0"/>
    <x v="2"/>
    <x v="0"/>
    <x v="0"/>
    <x v="1"/>
    <x v="1"/>
    <s v="Ninguna"/>
    <m/>
    <m/>
    <m/>
    <m/>
    <m/>
    <m/>
    <x v="1"/>
    <m/>
    <m/>
    <x v="1"/>
    <m/>
    <m/>
    <m/>
    <x v="1"/>
    <x v="1"/>
    <x v="1"/>
    <x v="1"/>
    <x v="1"/>
    <x v="1"/>
    <m/>
    <m/>
    <x v="2"/>
    <s v="Probable"/>
    <s v="Poco probable"/>
    <s v="Poco probable"/>
    <s v="Probable"/>
    <s v="Probable"/>
    <x v="0"/>
    <s v="chofer"/>
    <n v="8332"/>
    <n v="4"/>
    <n v="4"/>
    <n v="4"/>
    <n v="4"/>
    <n v="4"/>
    <s v="cobrador"/>
    <n v="4214"/>
    <n v="5"/>
    <n v="5"/>
    <n v="5"/>
    <n v="5"/>
    <n v="5"/>
    <m/>
    <m/>
    <m/>
    <m/>
    <m/>
    <m/>
    <m/>
    <m/>
    <m/>
    <m/>
    <m/>
    <m/>
    <m/>
    <m/>
    <m/>
    <m/>
    <m/>
    <m/>
    <m/>
    <m/>
    <m/>
    <x v="0"/>
    <m/>
    <m/>
    <m/>
    <m/>
    <m/>
    <m/>
    <m/>
    <m/>
    <m/>
    <x v="0"/>
    <x v="0"/>
    <x v="1"/>
    <x v="1"/>
    <x v="1"/>
    <x v="1"/>
    <x v="0"/>
    <x v="0"/>
    <m/>
    <x v="0"/>
    <s v="TÉCNICO EN AREA COBRANZA"/>
    <s v="Operación de caja comercial"/>
    <s v="CAJERO"/>
    <n v="5230"/>
    <m/>
    <m/>
    <m/>
    <m/>
    <m/>
    <m/>
    <m/>
    <m/>
    <m/>
    <m/>
    <m/>
    <m/>
    <m/>
    <m/>
    <m/>
    <m/>
    <m/>
    <m/>
    <m/>
    <m/>
    <s v="No"/>
    <m/>
    <m/>
    <m/>
    <m/>
    <m/>
    <x v="0"/>
    <s v="Importante"/>
    <s v="Muy importante"/>
    <s v="Muy importante"/>
    <s v="Muy importante"/>
    <s v="Muy importante"/>
    <s v="Muy importante"/>
    <s v="Muy importante"/>
    <s v="Ninguna"/>
    <m/>
    <x v="2"/>
    <x v="2"/>
    <x v="0"/>
    <x v="0"/>
    <x v="2"/>
    <x v="0"/>
    <x v="1"/>
    <x v="0"/>
    <x v="0"/>
    <x v="1"/>
    <x v="0"/>
    <x v="0"/>
    <m/>
    <s v="Gerente / Directivo"/>
    <m/>
    <n v="12"/>
    <n v="11"/>
    <s v="Completo"/>
    <m/>
    <m/>
    <m/>
    <m/>
    <m/>
    <m/>
    <m/>
    <s v="11 a 30 personas ocupadas"/>
    <s v="11 a 30 personas ocupadas"/>
    <x v="0"/>
    <s v="Suministro de agua"/>
    <x v="0"/>
    <x v="0"/>
    <x v="0"/>
    <x v="1"/>
    <x v="0"/>
    <x v="0"/>
    <x v="0"/>
    <x v="1"/>
    <x v="0"/>
    <x v="0"/>
    <x v="1"/>
    <x v="0"/>
    <x v="1"/>
    <x v="0"/>
    <x v="0"/>
    <x v="0"/>
    <x v="1"/>
    <x v="0"/>
    <x v="0"/>
    <x v="1"/>
    <x v="0"/>
    <x v="1"/>
    <x v="1"/>
    <x v="0"/>
    <x v="0"/>
    <x v="0"/>
    <x v="0"/>
    <s v="COBRANZAS"/>
    <m/>
    <m/>
    <m/>
    <m/>
    <m/>
    <s v="ADMINISTRACIÓN Y GESTIÓN"/>
    <m/>
    <m/>
    <m/>
    <m/>
    <m/>
    <n v="4.8306451612903203"/>
    <x v="1"/>
    <x v="2"/>
    <x v="1"/>
    <x v="0"/>
    <x v="0"/>
    <s v="Total"/>
  </r>
  <r>
    <n v="259469"/>
    <x v="0"/>
    <x v="1"/>
    <s v="Lambaré"/>
    <n v="43210"/>
    <s v="SERVICIOS DE MONTAJES ELECTRICOS DE ESTACIONES DE SERVICIO"/>
    <s v="Industria"/>
    <s v="Construcción"/>
    <s v="Micro (5 a 10 personas ocupadas)"/>
    <n v="10072024"/>
    <n v="10"/>
    <s v="Julio"/>
    <s v="Año Resultado Final"/>
    <n v="14"/>
    <n v="0"/>
    <n v="24072024"/>
    <n v="24"/>
    <s v="Julio"/>
    <s v="Año Resultado Final"/>
    <n v="2002"/>
    <n v="21"/>
    <x v="2"/>
    <s v="SERVICIOS DE MONTAJES ELECTRICOS PARA ESTACIONES DE SERVICIO"/>
    <s v="Instalaciones eléctricas, electromecánicas y electrónicas"/>
    <s v="Único"/>
    <x v="0"/>
    <m/>
    <m/>
    <n v="17"/>
    <n v="17"/>
    <n v="10"/>
    <n v="7"/>
    <n v="38.058252427184499"/>
    <n v="26.64077669902915"/>
    <n v="0"/>
    <n v="0"/>
    <n v="0"/>
    <n v="0"/>
    <n v="26.64077669902915"/>
    <n v="0"/>
    <n v="0"/>
    <n v="3.8058252427184498"/>
    <n v="11.417475728155349"/>
    <n v="11.417475728155349"/>
    <n v="7.6116504854368996"/>
    <n v="3.8058252427184498"/>
    <n v="64.699029126213645"/>
    <n v="17"/>
    <n v="0"/>
    <n v="0"/>
    <n v="0"/>
    <n v="0"/>
    <n v="7"/>
    <n v="0"/>
    <n v="0"/>
    <n v="1"/>
    <n v="3"/>
    <n v="3"/>
    <n v="2"/>
    <n v="1"/>
    <n v="17"/>
    <x v="0"/>
    <m/>
    <m/>
    <x v="1"/>
    <m/>
    <m/>
    <x v="1"/>
    <s v="Decisión del directorio/propietarios de la empresa"/>
    <m/>
    <x v="1"/>
    <s v="Decisión del directorio/propietarios de la empresa"/>
    <m/>
    <x v="0"/>
    <m/>
    <m/>
    <x v="0"/>
    <m/>
    <m/>
    <m/>
    <m/>
    <m/>
    <m/>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1"/>
    <x v="2"/>
    <x v="0"/>
    <x v="0"/>
    <x v="0"/>
    <x v="1"/>
    <x v="2"/>
    <s v="Ninguna"/>
    <m/>
    <m/>
    <m/>
    <m/>
    <m/>
    <m/>
    <x v="3"/>
    <m/>
    <m/>
    <x v="1"/>
    <m/>
    <m/>
    <m/>
    <x v="1"/>
    <x v="1"/>
    <x v="1"/>
    <x v="1"/>
    <x v="1"/>
    <x v="1"/>
    <s v="Otra"/>
    <s v="CONTRATA SERVICIOS EXTERNO LOS SITIO WEB"/>
    <x v="2"/>
    <s v="Poco probable"/>
    <s v="Poco probable"/>
    <s v="Poco probable"/>
    <s v="Probable"/>
    <s v="Probable"/>
    <x v="1"/>
    <m/>
    <m/>
    <m/>
    <m/>
    <m/>
    <m/>
    <m/>
    <m/>
    <m/>
    <m/>
    <m/>
    <m/>
    <m/>
    <m/>
    <m/>
    <m/>
    <m/>
    <m/>
    <m/>
    <m/>
    <m/>
    <m/>
    <m/>
    <m/>
    <m/>
    <m/>
    <m/>
    <m/>
    <m/>
    <m/>
    <m/>
    <m/>
    <m/>
    <m/>
    <m/>
    <x v="0"/>
    <m/>
    <m/>
    <m/>
    <m/>
    <m/>
    <m/>
    <m/>
    <m/>
    <m/>
    <x v="1"/>
    <x v="0"/>
    <x v="0"/>
    <x v="0"/>
    <x v="1"/>
    <x v="1"/>
    <x v="0"/>
    <x v="0"/>
    <m/>
    <x v="0"/>
    <s v="ELECTROMECÁNICA"/>
    <s v="Mecánica"/>
    <s v="JEFE DE INGENIERÍA ELECTROMECÁNICA"/>
    <n v="2144"/>
    <s v="CAPACITACION ELÉCTRICA"/>
    <s v="Electricidad"/>
    <s v="ELECTRICISTAS PARA MAQUINAS INDUSTRIALES"/>
    <n v="7412"/>
    <s v="SEGURIDAD INDUSTRIAL"/>
    <s v="Seguridad industrial y salud ocupacional"/>
    <s v="ELECTRICISTAS  PARA MAQUINAS INDUSTRIALES"/>
    <n v="7412"/>
    <m/>
    <m/>
    <m/>
    <m/>
    <m/>
    <m/>
    <m/>
    <m/>
    <m/>
    <m/>
    <m/>
    <m/>
    <s v="Si"/>
    <s v="Si"/>
    <s v="No"/>
    <m/>
    <m/>
    <m/>
    <x v="1"/>
    <s v="Muy importante"/>
    <s v="Importante"/>
    <s v="Muy importante"/>
    <s v="Importante"/>
    <s v="Importante"/>
    <s v="Muy importante"/>
    <s v="Muy importante"/>
    <s v="Ninguna"/>
    <m/>
    <x v="2"/>
    <x v="2"/>
    <x v="0"/>
    <x v="0"/>
    <x v="0"/>
    <x v="0"/>
    <x v="1"/>
    <x v="1"/>
    <x v="0"/>
    <x v="0"/>
    <x v="0"/>
    <x v="0"/>
    <m/>
    <s v="Administrador/Contador"/>
    <m/>
    <n v="7"/>
    <n v="51"/>
    <s v="Completo"/>
    <m/>
    <m/>
    <m/>
    <m/>
    <m/>
    <m/>
    <m/>
    <s v="11 a 30 personas ocupadas"/>
    <s v="11 a 30 personas ocupadas"/>
    <x v="1"/>
    <s v="Construcción"/>
    <x v="0"/>
    <x v="0"/>
    <x v="0"/>
    <x v="0"/>
    <x v="0"/>
    <x v="0"/>
    <x v="0"/>
    <x v="0"/>
    <x v="0"/>
    <x v="0"/>
    <x v="1"/>
    <x v="0"/>
    <x v="0"/>
    <x v="0"/>
    <x v="0"/>
    <x v="0"/>
    <x v="0"/>
    <x v="0"/>
    <x v="0"/>
    <x v="0"/>
    <x v="0"/>
    <x v="1"/>
    <x v="0"/>
    <x v="0"/>
    <x v="1"/>
    <x v="0"/>
    <x v="0"/>
    <s v="ELECTRICIDAD Y ELECTRONICA"/>
    <s v="ELECTRICIDAD Y ELECTRONICA"/>
    <s v="SALUD Y SEGURIDAD OCUPACIONAL"/>
    <m/>
    <m/>
    <m/>
    <s v="ELECTRICIDAD Y ELECTRONICA"/>
    <s v="ELECTRICIDAD Y ELECTRONICA"/>
    <s v="SALUD Y SEGURIDAD OCUPACIONAL"/>
    <m/>
    <m/>
    <m/>
    <n v="3.8058252427184498"/>
    <x v="0"/>
    <x v="0"/>
    <x v="0"/>
    <x v="0"/>
    <x v="0"/>
    <s v="Total"/>
  </r>
  <r>
    <n v="259607"/>
    <x v="0"/>
    <x v="1"/>
    <s v="Lambaré"/>
    <n v="56102"/>
    <s v="SERVICIO DE VENTA DE POLLO AL SPIEDO"/>
    <s v="Servicio"/>
    <s v="Restaurantes y hoteles"/>
    <s v="Micro (5 a 10 personas ocupadas)"/>
    <n v="12062024"/>
    <n v="12"/>
    <s v="Junio"/>
    <s v="Año Resultado Final"/>
    <n v="10"/>
    <n v="28"/>
    <n v="8072024"/>
    <n v="8"/>
    <s v="Julio"/>
    <s v="Año Resultado Final"/>
    <n v="1993"/>
    <n v="30"/>
    <x v="1"/>
    <s v="SERVICIO DE VENTAS DE POLLO AL ESPIEDO"/>
    <s v="Rotiserías"/>
    <s v="Único"/>
    <x v="0"/>
    <m/>
    <m/>
    <n v="7"/>
    <n v="7"/>
    <n v="5"/>
    <n v="2"/>
    <n v="16.972972972972951"/>
    <n v="6.7891891891891802"/>
    <n v="0"/>
    <n v="0"/>
    <n v="0"/>
    <n v="0"/>
    <n v="23.762162162162131"/>
    <n v="0"/>
    <n v="0"/>
    <n v="0"/>
    <n v="0"/>
    <n v="0"/>
    <n v="0"/>
    <n v="0"/>
    <n v="23.762162162162131"/>
    <n v="7"/>
    <n v="0"/>
    <n v="0"/>
    <n v="0"/>
    <n v="0"/>
    <n v="7"/>
    <n v="0"/>
    <n v="0"/>
    <n v="0"/>
    <n v="0"/>
    <n v="0"/>
    <n v="0"/>
    <n v="0"/>
    <n v="7"/>
    <x v="1"/>
    <s v="Decisión del directorio/propietarios de la empresa"/>
    <m/>
    <x v="1"/>
    <m/>
    <m/>
    <x v="1"/>
    <s v="Decisión del directorio/propietarios de la empresa"/>
    <m/>
    <x v="0"/>
    <m/>
    <m/>
    <x v="0"/>
    <m/>
    <m/>
    <x v="1"/>
    <m/>
    <n v="3434"/>
    <s v="COCINERO (CHEFF)"/>
    <s v="No"/>
    <s v="Sí"/>
    <s v="No"/>
    <m/>
    <m/>
    <m/>
    <m/>
    <m/>
    <m/>
    <m/>
    <m/>
    <m/>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m/>
    <m/>
    <m/>
    <m/>
    <m/>
    <m/>
    <m/>
    <m/>
    <m/>
    <m/>
    <m/>
    <m/>
    <m/>
    <m/>
    <m/>
    <m/>
    <m/>
    <m/>
    <m/>
    <m/>
    <s v="Capacitar a los trabajadores actuales para que puedan cumplir funciones que estaban asignadas a esa vacante"/>
    <m/>
    <m/>
    <m/>
    <m/>
    <m/>
    <s v="Aumentar los esfuerzos en el reclutamiento (más divulgación de la vacante, más bolsas de empleo)"/>
    <m/>
    <m/>
    <m/>
    <x v="0"/>
    <x v="0"/>
    <x v="0"/>
    <x v="1"/>
    <x v="0"/>
    <x v="1"/>
    <x v="0"/>
    <x v="1"/>
    <x v="1"/>
    <x v="0"/>
    <x v="0"/>
    <x v="1"/>
    <x v="0"/>
    <m/>
    <m/>
    <m/>
    <s v="Redes sociales de la empresa (Facebook, Twitter, Instagram, etc)"/>
    <m/>
    <s v="Redes de profesionales o egresados"/>
    <m/>
    <m/>
    <m/>
    <m/>
    <m/>
    <m/>
    <m/>
    <m/>
    <x v="1"/>
    <x v="2"/>
    <x v="1"/>
    <x v="0"/>
    <x v="0"/>
    <x v="2"/>
    <x v="0"/>
    <x v="0"/>
    <x v="1"/>
    <x v="1"/>
    <s v="Ninguna"/>
    <m/>
    <s v="Ambos"/>
    <s v="Transformación de competencia"/>
    <s v="Transformación de competencia"/>
    <s v="Transformación de competencia"/>
    <m/>
    <x v="1"/>
    <m/>
    <m/>
    <x v="1"/>
    <m/>
    <m/>
    <m/>
    <x v="0"/>
    <x v="1"/>
    <x v="0"/>
    <x v="1"/>
    <x v="0"/>
    <x v="1"/>
    <m/>
    <m/>
    <x v="1"/>
    <s v="Muy probable"/>
    <s v="Poco probable"/>
    <s v="Poco probable"/>
    <s v="Muy probable"/>
    <s v="Muy probable"/>
    <x v="0"/>
    <s v="cajero"/>
    <n v="5230"/>
    <n v="1"/>
    <n v="0"/>
    <n v="0"/>
    <n v="0"/>
    <n v="0"/>
    <m/>
    <m/>
    <m/>
    <m/>
    <m/>
    <m/>
    <m/>
    <m/>
    <m/>
    <m/>
    <m/>
    <m/>
    <m/>
    <m/>
    <m/>
    <m/>
    <m/>
    <m/>
    <m/>
    <m/>
    <m/>
    <m/>
    <m/>
    <m/>
    <m/>
    <m/>
    <m/>
    <m/>
    <x v="0"/>
    <m/>
    <m/>
    <m/>
    <m/>
    <m/>
    <m/>
    <m/>
    <m/>
    <m/>
    <x v="0"/>
    <x v="0"/>
    <x v="0"/>
    <x v="1"/>
    <x v="1"/>
    <x v="1"/>
    <x v="0"/>
    <x v="0"/>
    <m/>
    <x v="0"/>
    <s v="MARKETING"/>
    <s v="Marketing y comercialización"/>
    <s v="CAJERO"/>
    <n v="5230"/>
    <m/>
    <m/>
    <m/>
    <m/>
    <m/>
    <m/>
    <m/>
    <m/>
    <m/>
    <m/>
    <m/>
    <m/>
    <m/>
    <m/>
    <m/>
    <m/>
    <m/>
    <m/>
    <m/>
    <m/>
    <s v="No"/>
    <m/>
    <m/>
    <m/>
    <m/>
    <m/>
    <x v="3"/>
    <s v="Importante"/>
    <s v="Muy importante"/>
    <s v="Muy importante"/>
    <s v="Muy importante"/>
    <s v="Importante"/>
    <s v="Muy importante"/>
    <s v="Muy importante"/>
    <s v="Ninguna"/>
    <m/>
    <x v="0"/>
    <x v="2"/>
    <x v="0"/>
    <x v="0"/>
    <x v="2"/>
    <x v="0"/>
    <x v="0"/>
    <x v="1"/>
    <x v="0"/>
    <x v="0"/>
    <x v="0"/>
    <x v="0"/>
    <m/>
    <s v="Gerente / Directivo"/>
    <m/>
    <n v="11"/>
    <n v="3"/>
    <s v="Completo"/>
    <m/>
    <m/>
    <m/>
    <m/>
    <m/>
    <m/>
    <m/>
    <s v="5 a 10 personas ocupadas"/>
    <s v="5 a 10 personas ocupadas"/>
    <x v="0"/>
    <s v="Restaurantes y hoteles"/>
    <x v="0"/>
    <x v="0"/>
    <x v="1"/>
    <x v="0"/>
    <x v="0"/>
    <x v="0"/>
    <x v="0"/>
    <x v="0"/>
    <x v="0"/>
    <x v="0"/>
    <x v="1"/>
    <x v="0"/>
    <x v="0"/>
    <x v="1"/>
    <x v="0"/>
    <x v="0"/>
    <x v="0"/>
    <x v="0"/>
    <x v="0"/>
    <x v="1"/>
    <x v="0"/>
    <x v="1"/>
    <x v="1"/>
    <x v="0"/>
    <x v="0"/>
    <x v="0"/>
    <x v="0"/>
    <s v="MARKETING"/>
    <m/>
    <m/>
    <m/>
    <m/>
    <m/>
    <s v="ADMINISTRACIÓN Y GESTIÓN"/>
    <m/>
    <m/>
    <m/>
    <m/>
    <m/>
    <n v="3.3945945945945901"/>
    <x v="2"/>
    <x v="2"/>
    <x v="0"/>
    <x v="0"/>
    <x v="0"/>
    <s v="Total"/>
  </r>
  <r>
    <n v="259622"/>
    <x v="0"/>
    <x v="1"/>
    <s v="Lambaré"/>
    <n v="62010"/>
    <s v="ACTIVIDADES DE DESARROLLO DE PROGRAMACION DE SISTEMA INFORMATICOS"/>
    <s v="Servicio"/>
    <s v="Telecomunicaciones"/>
    <s v="Pequeñas (11 a 30 personas ocupadas)"/>
    <n v="12062024"/>
    <n v="12"/>
    <s v="Junio"/>
    <s v="Año Resultado Final"/>
    <n v="14"/>
    <n v="40"/>
    <n v="8072024"/>
    <n v="8"/>
    <s v="Julio"/>
    <s v="Año Resultado Final"/>
    <n v="2016"/>
    <n v="7"/>
    <x v="3"/>
    <s v="ACTIVIDADES DE PROGRAMACION INFORMATICA"/>
    <s v="Actividades de programación informática"/>
    <s v="Único"/>
    <x v="0"/>
    <m/>
    <m/>
    <n v="25"/>
    <n v="25"/>
    <n v="18"/>
    <n v="7"/>
    <n v="86.951612903225765"/>
    <n v="33.814516129032242"/>
    <n v="0"/>
    <n v="0"/>
    <n v="0"/>
    <n v="0"/>
    <n v="0"/>
    <n v="0"/>
    <n v="0"/>
    <n v="0"/>
    <n v="96.612903225806406"/>
    <n v="24.153225806451601"/>
    <n v="0"/>
    <n v="0"/>
    <n v="120.76612903225801"/>
    <n v="25"/>
    <n v="0"/>
    <n v="0"/>
    <n v="0"/>
    <n v="0"/>
    <n v="0"/>
    <n v="0"/>
    <n v="0"/>
    <n v="0"/>
    <n v="20"/>
    <n v="5"/>
    <n v="0"/>
    <n v="0"/>
    <n v="25"/>
    <x v="1"/>
    <s v="Decisión del directorio/propietarios de la empresa"/>
    <m/>
    <x v="0"/>
    <s v="Decisión del directorio/propietarios de la empresa"/>
    <m/>
    <x v="0"/>
    <m/>
    <m/>
    <x v="0"/>
    <m/>
    <m/>
    <x v="0"/>
    <m/>
    <m/>
    <x v="1"/>
    <m/>
    <n v="2514"/>
    <s v="PROGRAMADOR"/>
    <s v="Sí"/>
    <s v="No"/>
    <s v="No"/>
    <m/>
    <m/>
    <m/>
    <m/>
    <m/>
    <m/>
    <m/>
    <m/>
    <m/>
    <m/>
    <m/>
    <m/>
    <m/>
    <m/>
    <m/>
    <m/>
    <m/>
    <m/>
    <m/>
    <m/>
    <m/>
    <m/>
    <m/>
    <m/>
    <m/>
    <m/>
    <m/>
    <m/>
    <m/>
    <m/>
    <m/>
    <m/>
    <m/>
    <m/>
    <m/>
    <m/>
    <m/>
    <m/>
    <m/>
    <m/>
    <m/>
    <m/>
    <m/>
    <m/>
    <x v="0"/>
    <x v="0"/>
    <x v="0"/>
    <x v="1"/>
    <x v="1"/>
    <x v="0"/>
    <x v="1"/>
    <x v="1"/>
    <x v="1"/>
    <x v="0"/>
    <x v="0"/>
    <x v="1"/>
    <x v="0"/>
    <m/>
    <m/>
    <m/>
    <s v="Redes sociales de la empresa (Facebook, Twitter, Instagram, etc)"/>
    <m/>
    <s v="Redes de profesionales o egresados"/>
    <s v="Recomendaciones de trabajadores de la empresa u otros actores"/>
    <m/>
    <m/>
    <m/>
    <m/>
    <s v="Banco de currículos de la empresa"/>
    <m/>
    <m/>
    <x v="0"/>
    <x v="0"/>
    <x v="0"/>
    <x v="1"/>
    <x v="0"/>
    <x v="1"/>
    <x v="0"/>
    <x v="0"/>
    <x v="0"/>
    <x v="2"/>
    <s v="Ninguna"/>
    <m/>
    <m/>
    <m/>
    <m/>
    <m/>
    <m/>
    <x v="1"/>
    <m/>
    <m/>
    <x v="0"/>
    <m/>
    <m/>
    <m/>
    <x v="1"/>
    <x v="0"/>
    <x v="1"/>
    <x v="0"/>
    <x v="0"/>
    <x v="0"/>
    <m/>
    <m/>
    <x v="2"/>
    <s v="Poco probable"/>
    <s v="Poco probable"/>
    <s v="Poco probable"/>
    <s v="Muy probable"/>
    <s v="Muy probable"/>
    <x v="0"/>
    <s v="análistas de sistemas"/>
    <n v="2511"/>
    <n v="5"/>
    <n v="5"/>
    <n v="5"/>
    <n v="5"/>
    <n v="5"/>
    <m/>
    <m/>
    <m/>
    <m/>
    <m/>
    <m/>
    <m/>
    <m/>
    <m/>
    <m/>
    <m/>
    <m/>
    <m/>
    <m/>
    <m/>
    <m/>
    <m/>
    <m/>
    <m/>
    <m/>
    <m/>
    <m/>
    <m/>
    <m/>
    <m/>
    <m/>
    <m/>
    <m/>
    <x v="0"/>
    <m/>
    <m/>
    <m/>
    <m/>
    <m/>
    <m/>
    <m/>
    <m/>
    <m/>
    <x v="1"/>
    <x v="0"/>
    <x v="1"/>
    <x v="1"/>
    <x v="0"/>
    <x v="1"/>
    <x v="0"/>
    <x v="0"/>
    <m/>
    <x v="0"/>
    <s v="LENGUAJE DE PROGRAMACIÓN"/>
    <s v="Redes y sistemas informáticos"/>
    <s v="PROGRAMADOR"/>
    <n v="2514"/>
    <m/>
    <m/>
    <m/>
    <m/>
    <m/>
    <m/>
    <m/>
    <m/>
    <m/>
    <m/>
    <m/>
    <m/>
    <m/>
    <m/>
    <m/>
    <m/>
    <m/>
    <m/>
    <m/>
    <m/>
    <s v="No"/>
    <m/>
    <m/>
    <m/>
    <m/>
    <m/>
    <x v="1"/>
    <s v="Muy importante"/>
    <s v="Muy importante"/>
    <s v="Muy importante"/>
    <s v="Muy importante"/>
    <s v="Muy importante"/>
    <s v="Muy importante"/>
    <s v="Muy importante"/>
    <s v="Ninguna"/>
    <m/>
    <x v="0"/>
    <x v="2"/>
    <x v="0"/>
    <x v="0"/>
    <x v="2"/>
    <x v="0"/>
    <x v="0"/>
    <x v="0"/>
    <x v="0"/>
    <x v="0"/>
    <x v="0"/>
    <x v="0"/>
    <m/>
    <s v="Gerente / Directivo"/>
    <m/>
    <n v="15"/>
    <n v="37"/>
    <s v="Completo"/>
    <m/>
    <m/>
    <m/>
    <m/>
    <m/>
    <m/>
    <m/>
    <s v="11 a 30 personas ocupadas"/>
    <s v="11 a 30 personas ocupadas"/>
    <x v="0"/>
    <s v="Telecomunicaciones"/>
    <x v="0"/>
    <x v="1"/>
    <x v="0"/>
    <x v="0"/>
    <x v="0"/>
    <x v="0"/>
    <x v="0"/>
    <x v="0"/>
    <x v="0"/>
    <x v="0"/>
    <x v="0"/>
    <x v="0"/>
    <x v="0"/>
    <x v="0"/>
    <x v="0"/>
    <x v="0"/>
    <x v="0"/>
    <x v="0"/>
    <x v="0"/>
    <x v="0"/>
    <x v="0"/>
    <x v="1"/>
    <x v="0"/>
    <x v="0"/>
    <x v="0"/>
    <x v="0"/>
    <x v="0"/>
    <s v="DESARROLLO INFORMATICO Y LENGUAJE DE PROGRAMACIÓN"/>
    <m/>
    <m/>
    <m/>
    <m/>
    <m/>
    <s v="TIC"/>
    <m/>
    <m/>
    <m/>
    <m/>
    <m/>
    <n v="4.8306451612903203"/>
    <x v="1"/>
    <x v="1"/>
    <x v="0"/>
    <x v="0"/>
    <x v="0"/>
    <s v="Total"/>
  </r>
  <r>
    <n v="259639"/>
    <x v="0"/>
    <x v="1"/>
    <s v="Lambaré"/>
    <n v="70201"/>
    <s v="SERVICIOS DE CONTABILIDAD"/>
    <s v="Servicio"/>
    <s v="Servicios a las empresas"/>
    <s v="Micro (5 a 10 personas ocupadas)"/>
    <n v="12062024"/>
    <n v="12"/>
    <s v="Junio"/>
    <s v="Año Resultado Final"/>
    <n v="15"/>
    <n v="10"/>
    <n v="14062024"/>
    <n v="14"/>
    <s v="Junio"/>
    <s v="Año Resultado Final"/>
    <n v="1992"/>
    <n v="31"/>
    <x v="1"/>
    <s v="SERVICIOS DE CONTAILIDAD IMPOSITIVA IMPUESTO"/>
    <s v="Servicios de contabilidad, administración y asesoramiento de empresas, excepto los prestados por prof indep"/>
    <s v="Único"/>
    <x v="0"/>
    <m/>
    <m/>
    <n v="9"/>
    <n v="9"/>
    <n v="3"/>
    <n v="6"/>
    <n v="10.18378378378377"/>
    <n v="20.367567567567541"/>
    <n v="0"/>
    <n v="0"/>
    <n v="0"/>
    <n v="0"/>
    <n v="0"/>
    <n v="0"/>
    <n v="0"/>
    <n v="0"/>
    <n v="6.7891891891891802"/>
    <n v="20.367567567567541"/>
    <n v="3.3945945945945901"/>
    <n v="0"/>
    <n v="30.551351351351311"/>
    <n v="9"/>
    <n v="0"/>
    <n v="0"/>
    <n v="0"/>
    <n v="0"/>
    <n v="0"/>
    <n v="0"/>
    <n v="0"/>
    <n v="0"/>
    <n v="2"/>
    <n v="6"/>
    <n v="1"/>
    <n v="0"/>
    <n v="9"/>
    <x v="0"/>
    <m/>
    <m/>
    <x v="0"/>
    <s v="Decisión del directorio/propietarios de la empresa"/>
    <m/>
    <x v="0"/>
    <m/>
    <m/>
    <x v="0"/>
    <m/>
    <m/>
    <x v="0"/>
    <m/>
    <m/>
    <x v="0"/>
    <m/>
    <m/>
    <m/>
    <m/>
    <m/>
    <m/>
    <m/>
    <m/>
    <m/>
    <m/>
    <m/>
    <m/>
    <m/>
    <m/>
    <m/>
    <m/>
    <m/>
    <m/>
    <m/>
    <m/>
    <m/>
    <m/>
    <m/>
    <m/>
    <m/>
    <m/>
    <m/>
    <m/>
    <m/>
    <m/>
    <m/>
    <m/>
    <m/>
    <m/>
    <m/>
    <m/>
    <m/>
    <m/>
    <m/>
    <m/>
    <m/>
    <m/>
    <m/>
    <m/>
    <m/>
    <m/>
    <m/>
    <m/>
    <m/>
    <m/>
    <x v="0"/>
    <x v="0"/>
    <x v="0"/>
    <x v="0"/>
    <x v="1"/>
    <x v="1"/>
    <x v="0"/>
    <x v="1"/>
    <x v="0"/>
    <x v="0"/>
    <x v="1"/>
    <x v="1"/>
    <x v="0"/>
    <m/>
    <m/>
    <m/>
    <m/>
    <m/>
    <m/>
    <s v="Recomendaciones de trabajadores de la empresa u otros actores"/>
    <m/>
    <m/>
    <m/>
    <m/>
    <s v="Banco de currículos de la empresa"/>
    <m/>
    <m/>
    <x v="0"/>
    <x v="0"/>
    <x v="0"/>
    <x v="1"/>
    <x v="0"/>
    <x v="0"/>
    <x v="0"/>
    <x v="0"/>
    <x v="0"/>
    <x v="0"/>
    <s v="Ninguna"/>
    <m/>
    <m/>
    <m/>
    <m/>
    <m/>
    <m/>
    <x v="2"/>
    <m/>
    <m/>
    <x v="2"/>
    <s v="Ambos"/>
    <m/>
    <m/>
    <x v="0"/>
    <x v="0"/>
    <x v="0"/>
    <x v="0"/>
    <x v="0"/>
    <x v="1"/>
    <m/>
    <m/>
    <x v="2"/>
    <s v="Poco probable"/>
    <s v="Poco probable"/>
    <s v="Probable"/>
    <s v="Poco probable"/>
    <s v="Probable"/>
    <x v="1"/>
    <m/>
    <m/>
    <m/>
    <m/>
    <m/>
    <m/>
    <m/>
    <m/>
    <m/>
    <m/>
    <m/>
    <m/>
    <m/>
    <m/>
    <m/>
    <m/>
    <m/>
    <m/>
    <m/>
    <m/>
    <m/>
    <m/>
    <m/>
    <m/>
    <m/>
    <m/>
    <m/>
    <m/>
    <m/>
    <m/>
    <m/>
    <m/>
    <m/>
    <m/>
    <m/>
    <x v="0"/>
    <m/>
    <m/>
    <m/>
    <m/>
    <m/>
    <m/>
    <m/>
    <m/>
    <m/>
    <x v="0"/>
    <x v="0"/>
    <x v="0"/>
    <x v="1"/>
    <x v="1"/>
    <x v="1"/>
    <x v="0"/>
    <x v="0"/>
    <m/>
    <x v="0"/>
    <s v="CAPACITACION DE INFORMATICA"/>
    <s v="Operación básica de computadoras"/>
    <s v="AUXILIAR CONTABLE"/>
    <n v="4311"/>
    <s v="CAPACITACION DE INFORMATICA"/>
    <s v="Operación básica de computadoras"/>
    <s v="AUXILIAR ADMINISTRATIVO"/>
    <n v="4419"/>
    <s v="ACTUALIZACION DE LEYES Y REGLAMENTOS IMPOSITIVOS"/>
    <s v="OTROS"/>
    <s v="AUXILIAR CONTABLE"/>
    <n v="4311"/>
    <s v="ACTULIAZACION DE LEYES IMPOSITIVAS"/>
    <s v="OTROS"/>
    <s v="AUXILIAR ADMINISTRATIVO"/>
    <n v="4312"/>
    <m/>
    <m/>
    <m/>
    <m/>
    <m/>
    <m/>
    <m/>
    <m/>
    <s v="Si"/>
    <s v="Si"/>
    <s v="Si"/>
    <s v="No"/>
    <m/>
    <m/>
    <x v="0"/>
    <s v="Importante"/>
    <s v="Importante"/>
    <s v="Importante"/>
    <s v="Importante"/>
    <s v="Importante"/>
    <s v="Importante"/>
    <s v="Importante"/>
    <s v="Ninguna"/>
    <m/>
    <x v="0"/>
    <x v="1"/>
    <x v="0"/>
    <x v="0"/>
    <x v="0"/>
    <x v="0"/>
    <x v="1"/>
    <x v="0"/>
    <x v="0"/>
    <x v="0"/>
    <x v="0"/>
    <x v="0"/>
    <m/>
    <s v="Jefe / Encargado (no propietario)"/>
    <m/>
    <n v="16"/>
    <n v="35"/>
    <s v="Completo"/>
    <m/>
    <m/>
    <m/>
    <m/>
    <m/>
    <m/>
    <m/>
    <s v="5 a 10 personas ocupadas"/>
    <s v="5 a 10 personas ocupadas"/>
    <x v="0"/>
    <s v="Servicios a las empresas"/>
    <x v="0"/>
    <x v="0"/>
    <x v="0"/>
    <x v="0"/>
    <x v="0"/>
    <x v="0"/>
    <x v="0"/>
    <x v="0"/>
    <x v="0"/>
    <x v="0"/>
    <x v="1"/>
    <x v="0"/>
    <x v="0"/>
    <x v="0"/>
    <x v="0"/>
    <x v="0"/>
    <x v="0"/>
    <x v="0"/>
    <x v="0"/>
    <x v="1"/>
    <x v="0"/>
    <x v="0"/>
    <x v="0"/>
    <x v="0"/>
    <x v="0"/>
    <x v="0"/>
    <x v="0"/>
    <s v="OFIMATICA"/>
    <s v="OFIMATICA"/>
    <s v="LEYES LABORALES, JUDICIALES, TRIBUTARIAS"/>
    <s v="LEYES LABORALES, JUDICIALES, TRIBUTARIAS"/>
    <m/>
    <m/>
    <s v="TIC"/>
    <s v="TIC"/>
    <s v="ADMINISTRACIÓN Y GESTIÓN"/>
    <s v="ADMINISTRACIÓN Y GESTIÓN"/>
    <m/>
    <m/>
    <n v="3.3945945945945901"/>
    <x v="0"/>
    <x v="0"/>
    <x v="0"/>
    <x v="0"/>
    <x v="0"/>
    <s v="Total"/>
  </r>
  <r>
    <n v="259651"/>
    <x v="0"/>
    <x v="1"/>
    <s v="Lambaré"/>
    <n v="71200"/>
    <s v="ACTIVIDADES DE ANALISIS DE PESTICIDAS EN ALIMENTOS"/>
    <s v="Servicio"/>
    <s v="Servicios a las empresas"/>
    <s v="Pequeñas (11 a 30 personas ocupadas)"/>
    <n v="12062024"/>
    <n v="12"/>
    <s v="Junio"/>
    <s v="Año Resultado Final"/>
    <n v="15"/>
    <n v="58"/>
    <n v="12062024"/>
    <n v="12"/>
    <s v="Junio"/>
    <s v="Año Resultado Final"/>
    <n v="2007"/>
    <n v="16"/>
    <x v="0"/>
    <s v="ANALISIS LABORATORIALES DE ALTA COMPLEJIDAD"/>
    <s v="Ensayos y análisis técnicos"/>
    <s v="Único"/>
    <x v="0"/>
    <m/>
    <m/>
    <n v="25"/>
    <n v="25"/>
    <n v="3"/>
    <n v="22"/>
    <n v="14.491935483870961"/>
    <n v="106.27419354838705"/>
    <n v="0"/>
    <n v="0"/>
    <n v="0"/>
    <n v="0"/>
    <n v="0"/>
    <n v="0"/>
    <n v="19.322580645161281"/>
    <n v="0"/>
    <n v="48.306451612903203"/>
    <n v="0"/>
    <n v="53.137096774193523"/>
    <n v="0"/>
    <n v="120.76612903225801"/>
    <n v="25"/>
    <n v="0"/>
    <n v="0"/>
    <n v="0"/>
    <n v="0"/>
    <n v="0"/>
    <n v="0"/>
    <n v="4"/>
    <n v="0"/>
    <n v="10"/>
    <n v="0"/>
    <n v="11"/>
    <n v="0"/>
    <n v="25"/>
    <x v="0"/>
    <m/>
    <m/>
    <x v="1"/>
    <m/>
    <m/>
    <x v="0"/>
    <m/>
    <m/>
    <x v="0"/>
    <m/>
    <m/>
    <x v="0"/>
    <m/>
    <m/>
    <x v="1"/>
    <m/>
    <n v="2131"/>
    <s v="BIOQUÍMICO"/>
    <s v="Sí"/>
    <s v="Sí"/>
    <s v="Sí"/>
    <n v="2421"/>
    <s v="COORDINADOR ADMINISTRATIVO"/>
    <s v="Sí"/>
    <s v="No"/>
    <s v="Sí"/>
    <n v="1223"/>
    <s v="GERENCIA DE DESARROLLO E INNOVACIÓN"/>
    <s v="Sí"/>
    <s v="No"/>
    <m/>
    <s v="Candidatos sin habilidades blandas o socioemocionales (proactividad, actitud de aprendizaje, compromiso, entre otros)"/>
    <m/>
    <s v="Candidatos con falt de experiencia laboral"/>
    <m/>
    <m/>
    <m/>
    <m/>
    <m/>
    <m/>
    <m/>
    <m/>
    <m/>
    <m/>
    <m/>
    <m/>
    <m/>
    <m/>
    <m/>
    <m/>
    <m/>
    <m/>
    <m/>
    <m/>
    <s v="Aumentar la remuneración para hacer la vacante más atractiva"/>
    <s v="Capacitar a los trabajadores actuales para que puedan cumplir funciones que estaban asignadas a esa vacante"/>
    <s v="Reasignar / redefinir los puestos de trabajo existentes"/>
    <s v="Utilizar tecnología o maquinaria para sustituir el trabajo de la vacante"/>
    <m/>
    <m/>
    <s v="Redefinir el perfil y características de la vacante"/>
    <s v="Aumentar los esfuerzos en el reclutamiento (más divulgación de la vacante, más bolsas de empleo)"/>
    <m/>
    <m/>
    <m/>
    <x v="0"/>
    <x v="0"/>
    <x v="1"/>
    <x v="0"/>
    <x v="0"/>
    <x v="0"/>
    <x v="0"/>
    <x v="1"/>
    <x v="1"/>
    <x v="0"/>
    <x v="0"/>
    <x v="0"/>
    <x v="0"/>
    <m/>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1"/>
    <x v="1"/>
    <x v="2"/>
    <s v="Ninguna"/>
    <m/>
    <m/>
    <m/>
    <m/>
    <m/>
    <m/>
    <x v="1"/>
    <m/>
    <s v="Transformación de competencia"/>
    <x v="1"/>
    <m/>
    <m/>
    <m/>
    <x v="1"/>
    <x v="0"/>
    <x v="1"/>
    <x v="0"/>
    <x v="1"/>
    <x v="1"/>
    <m/>
    <m/>
    <x v="0"/>
    <s v="Poco probable"/>
    <s v="Poco probable"/>
    <s v="Probable"/>
    <s v="Probable"/>
    <s v="Probable"/>
    <x v="0"/>
    <s v="técnico laboratoristas"/>
    <n v="3212"/>
    <n v="4"/>
    <n v="4"/>
    <n v="4"/>
    <n v="4"/>
    <n v="4"/>
    <s v="Analista de bioquímicos"/>
    <n v="2131"/>
    <n v="2"/>
    <n v="2"/>
    <n v="2"/>
    <n v="2"/>
    <n v="2"/>
    <m/>
    <m/>
    <m/>
    <m/>
    <m/>
    <m/>
    <m/>
    <m/>
    <m/>
    <m/>
    <m/>
    <m/>
    <m/>
    <m/>
    <m/>
    <m/>
    <m/>
    <m/>
    <m/>
    <m/>
    <m/>
    <x v="0"/>
    <m/>
    <m/>
    <m/>
    <m/>
    <m/>
    <m/>
    <m/>
    <m/>
    <m/>
    <x v="1"/>
    <x v="0"/>
    <x v="0"/>
    <x v="0"/>
    <x v="1"/>
    <x v="1"/>
    <x v="0"/>
    <x v="0"/>
    <m/>
    <x v="0"/>
    <s v="MEJORA DE PROCESOS, PROCESOS PRODUCTIVO, ANALISIS LABORATORIAL DE ALTA COMPLEJIDAD"/>
    <s v="Optimizacion de procesos de producción"/>
    <s v="TECNICO"/>
    <n v="3212"/>
    <m/>
    <m/>
    <m/>
    <m/>
    <m/>
    <m/>
    <m/>
    <m/>
    <m/>
    <m/>
    <m/>
    <m/>
    <m/>
    <m/>
    <m/>
    <m/>
    <m/>
    <m/>
    <m/>
    <m/>
    <s v="No"/>
    <m/>
    <m/>
    <m/>
    <m/>
    <m/>
    <x v="1"/>
    <s v="Importante"/>
    <s v="Muy importante"/>
    <s v="Importante"/>
    <s v="Muy importante"/>
    <s v="Importante"/>
    <s v="Importante"/>
    <s v="Muy importante"/>
    <s v="Ninguna"/>
    <m/>
    <x v="0"/>
    <x v="1"/>
    <x v="0"/>
    <x v="0"/>
    <x v="0"/>
    <x v="2"/>
    <x v="0"/>
    <x v="0"/>
    <x v="0"/>
    <x v="0"/>
    <x v="0"/>
    <x v="0"/>
    <m/>
    <s v="Gerente / Directivo"/>
    <m/>
    <n v="21"/>
    <n v="23"/>
    <s v="Completo"/>
    <m/>
    <m/>
    <m/>
    <m/>
    <m/>
    <m/>
    <m/>
    <s v="11 a 30 personas ocupadas"/>
    <s v="11 a 30 personas ocupadas"/>
    <x v="0"/>
    <s v="Servicios a las empresas"/>
    <x v="1"/>
    <x v="1"/>
    <x v="0"/>
    <x v="0"/>
    <x v="0"/>
    <x v="0"/>
    <x v="0"/>
    <x v="0"/>
    <x v="0"/>
    <x v="0"/>
    <x v="0"/>
    <x v="1"/>
    <x v="0"/>
    <x v="0"/>
    <x v="0"/>
    <x v="0"/>
    <x v="0"/>
    <x v="0"/>
    <x v="0"/>
    <x v="1"/>
    <x v="1"/>
    <x v="1"/>
    <x v="0"/>
    <x v="0"/>
    <x v="0"/>
    <x v="0"/>
    <x v="0"/>
    <s v="OTROS"/>
    <m/>
    <m/>
    <m/>
    <m/>
    <m/>
    <s v="OTROS TIPOS DE CAPACITACIONES RELACIONADOS A OTROS SERVICIOS"/>
    <m/>
    <m/>
    <m/>
    <m/>
    <m/>
    <n v="4.8306451612903203"/>
    <x v="1"/>
    <x v="2"/>
    <x v="0"/>
    <x v="0"/>
    <x v="0"/>
    <s v="Total"/>
  </r>
  <r>
    <n v="259788"/>
    <x v="0"/>
    <x v="1"/>
    <s v="Luque"/>
    <n v="10919"/>
    <s v="ELABORACION DE PANIFICADOS"/>
    <s v="Industria"/>
    <s v="Manufactura"/>
    <s v="Grandes (con 51 o más personas ocupadas)"/>
    <n v="18062024"/>
    <n v="18"/>
    <s v="Junio"/>
    <s v="Año Resultado Final"/>
    <n v="11"/>
    <n v="53"/>
    <n v="18062024"/>
    <n v="18"/>
    <s v="Junio"/>
    <s v="Año Resultado Final"/>
    <n v="2005"/>
    <n v="18"/>
    <x v="0"/>
    <s v="ELABORACION DE PANIFICACIÓN"/>
    <s v="Elaboración de otros productos de panadería n.c.p."/>
    <s v="Casa Matriz"/>
    <x v="1"/>
    <n v="3"/>
    <n v="3"/>
    <n v="166"/>
    <n v="166"/>
    <n v="101"/>
    <n v="65"/>
    <n v="273.07407407407374"/>
    <n v="175.74074074074051"/>
    <n v="0"/>
    <n v="0"/>
    <n v="0"/>
    <n v="0"/>
    <n v="446.11111111111052"/>
    <n v="0"/>
    <n v="2.7037037037037002"/>
    <n v="0"/>
    <n v="0"/>
    <n v="0"/>
    <n v="0"/>
    <n v="0"/>
    <n v="448.81481481481421"/>
    <n v="166"/>
    <n v="0"/>
    <n v="0"/>
    <n v="0"/>
    <n v="0"/>
    <n v="165"/>
    <n v="0"/>
    <n v="1"/>
    <n v="0"/>
    <n v="0"/>
    <n v="0"/>
    <n v="0"/>
    <n v="0"/>
    <n v="166"/>
    <x v="1"/>
    <s v="Convenio con organizaciones públicas"/>
    <m/>
    <x v="0"/>
    <s v="Convenio con organizaciones públicas"/>
    <m/>
    <x v="0"/>
    <m/>
    <m/>
    <x v="0"/>
    <m/>
    <m/>
    <x v="0"/>
    <m/>
    <m/>
    <x v="1"/>
    <m/>
    <n v="7512"/>
    <s v="PANADERO"/>
    <s v="Sí"/>
    <s v="No"/>
    <s v="No"/>
    <m/>
    <m/>
    <m/>
    <m/>
    <m/>
    <m/>
    <m/>
    <m/>
    <m/>
    <m/>
    <m/>
    <m/>
    <m/>
    <m/>
    <m/>
    <m/>
    <m/>
    <m/>
    <m/>
    <m/>
    <m/>
    <m/>
    <m/>
    <m/>
    <m/>
    <m/>
    <m/>
    <m/>
    <m/>
    <m/>
    <m/>
    <m/>
    <m/>
    <m/>
    <m/>
    <m/>
    <m/>
    <m/>
    <m/>
    <m/>
    <m/>
    <m/>
    <m/>
    <m/>
    <x v="1"/>
    <x v="1"/>
    <x v="0"/>
    <x v="0"/>
    <x v="0"/>
    <x v="0"/>
    <x v="0"/>
    <x v="1"/>
    <x v="1"/>
    <x v="0"/>
    <x v="0"/>
    <x v="0"/>
    <x v="0"/>
    <m/>
    <m/>
    <m/>
    <m/>
    <s v="Servicio Público de Empleo del Ministerio de Trabajo"/>
    <m/>
    <m/>
    <m/>
    <m/>
    <m/>
    <m/>
    <m/>
    <m/>
    <m/>
    <x v="0"/>
    <x v="0"/>
    <x v="0"/>
    <x v="1"/>
    <x v="0"/>
    <x v="2"/>
    <x v="0"/>
    <x v="2"/>
    <x v="1"/>
    <x v="2"/>
    <s v="Ninguna"/>
    <m/>
    <m/>
    <m/>
    <m/>
    <m/>
    <m/>
    <x v="1"/>
    <m/>
    <m/>
    <x v="1"/>
    <m/>
    <m/>
    <m/>
    <x v="1"/>
    <x v="1"/>
    <x v="1"/>
    <x v="1"/>
    <x v="1"/>
    <x v="1"/>
    <m/>
    <m/>
    <x v="1"/>
    <s v="Probable"/>
    <s v="Poco probable"/>
    <s v="Probable"/>
    <s v="Probable"/>
    <s v="Probable"/>
    <x v="1"/>
    <m/>
    <m/>
    <m/>
    <m/>
    <m/>
    <m/>
    <m/>
    <m/>
    <m/>
    <m/>
    <m/>
    <m/>
    <m/>
    <m/>
    <m/>
    <m/>
    <m/>
    <m/>
    <m/>
    <m/>
    <m/>
    <m/>
    <m/>
    <m/>
    <m/>
    <m/>
    <m/>
    <m/>
    <m/>
    <m/>
    <m/>
    <m/>
    <m/>
    <m/>
    <m/>
    <x v="0"/>
    <m/>
    <m/>
    <m/>
    <m/>
    <m/>
    <m/>
    <m/>
    <m/>
    <m/>
    <x v="0"/>
    <x v="0"/>
    <x v="0"/>
    <x v="1"/>
    <x v="1"/>
    <x v="0"/>
    <x v="0"/>
    <x v="0"/>
    <m/>
    <x v="0"/>
    <s v="CONOCIMIENTO SOBRE COCCION, ELABORACION DE DISTINTOS PANES"/>
    <s v="Panadería y confitería"/>
    <s v="PANADERO"/>
    <n v="7512"/>
    <s v="TÉCNICOS DE COCCION, PROCESAMIENTO Y CORTES DE CARNE, VEGETALES."/>
    <s v="Cocina"/>
    <s v="AYUDANTE DE COCINA"/>
    <n v="9412"/>
    <s v="ELABORACIÓN DE DIFERENTES TIPOS DE PASTELES O DULCES"/>
    <s v="Panadería y confitería"/>
    <s v="AYUDANTE EN CONFITERIAS"/>
    <n v="7512"/>
    <m/>
    <m/>
    <m/>
    <m/>
    <m/>
    <m/>
    <m/>
    <m/>
    <m/>
    <m/>
    <m/>
    <m/>
    <s v="Si"/>
    <s v="Si"/>
    <s v="No"/>
    <m/>
    <m/>
    <m/>
    <x v="1"/>
    <s v="Importante"/>
    <s v="Importante"/>
    <s v="Importante"/>
    <s v="Importante"/>
    <s v="Importante"/>
    <s v="Importante"/>
    <s v="Importante"/>
    <s v="Ninguna"/>
    <m/>
    <x v="2"/>
    <x v="2"/>
    <x v="0"/>
    <x v="1"/>
    <x v="2"/>
    <x v="2"/>
    <x v="0"/>
    <x v="0"/>
    <x v="1"/>
    <x v="1"/>
    <x v="0"/>
    <x v="0"/>
    <m/>
    <s v="Administrador/Contador"/>
    <m/>
    <n v="17"/>
    <n v="56"/>
    <s v="Completo"/>
    <m/>
    <m/>
    <m/>
    <m/>
    <m/>
    <m/>
    <s v="LUCIA BENITEZ JEFE DE SELECCION 09811998 ME AYUDÓ A RESPONDER ALGUNAS PREGUNTAS"/>
    <s v="51 y más personas ocupadas"/>
    <s v="51 y más personas ocupadas"/>
    <x v="1"/>
    <s v="Manufactura"/>
    <x v="0"/>
    <x v="0"/>
    <x v="0"/>
    <x v="0"/>
    <x v="0"/>
    <x v="0"/>
    <x v="1"/>
    <x v="0"/>
    <x v="0"/>
    <x v="0"/>
    <x v="1"/>
    <x v="0"/>
    <x v="0"/>
    <x v="0"/>
    <x v="0"/>
    <x v="0"/>
    <x v="0"/>
    <x v="0"/>
    <x v="0"/>
    <x v="1"/>
    <x v="0"/>
    <x v="1"/>
    <x v="0"/>
    <x v="0"/>
    <x v="1"/>
    <x v="0"/>
    <x v="1"/>
    <s v="PANADERIA Y CONFITERIA"/>
    <s v="MANIPULACION DE ALIMENTOS"/>
    <s v="PANADERIA Y CONFITERIA"/>
    <m/>
    <m/>
    <m/>
    <s v="ALIMENTOS"/>
    <s v="ALIMENTOS"/>
    <s v="ALIMENTOS"/>
    <m/>
    <m/>
    <m/>
    <n v="2.7037037037037002"/>
    <x v="1"/>
    <x v="1"/>
    <x v="1"/>
    <x v="0"/>
    <x v="0"/>
    <s v="Total"/>
  </r>
  <r>
    <n v="259816"/>
    <x v="0"/>
    <x v="1"/>
    <s v="Luque"/>
    <n v="24200"/>
    <s v="FABRICACION DE TAPAS DE ALUMINIO PARA ENVASES DE YOGURT Y DULCE DE LECHE"/>
    <s v="Industria"/>
    <s v="Manufactura"/>
    <s v="Micro (5 a 10 personas ocupadas)"/>
    <n v="18062024"/>
    <n v="18"/>
    <s v="Junio"/>
    <s v="Año Resultado Final"/>
    <n v="16"/>
    <n v="44"/>
    <n v="9072024"/>
    <n v="9"/>
    <s v="Julio"/>
    <s v="Año Resultado Final"/>
    <n v="2002"/>
    <n v="21"/>
    <x v="2"/>
    <s v="FABRICACIÓN DE TAPAS DE ALUMINIO PARA ENVASES DE YOGURT Y DULCE DE LECHE"/>
    <s v="Fabricación de productos primarios de metales preciosos y otros metales no ferrosos"/>
    <s v="Oficina administrativa"/>
    <x v="1"/>
    <n v="2"/>
    <n v="2"/>
    <n v="10"/>
    <n v="10"/>
    <n v="10"/>
    <n v="0"/>
    <n v="47.936507936507901"/>
    <n v="0"/>
    <n v="0"/>
    <n v="0"/>
    <n v="4.7936507936507899"/>
    <n v="0"/>
    <n v="19.17460317460316"/>
    <n v="0"/>
    <n v="0"/>
    <n v="0"/>
    <n v="9.5873015873015799"/>
    <n v="9.5873015873015799"/>
    <n v="4.7936507936507899"/>
    <n v="0"/>
    <n v="47.936507936507901"/>
    <n v="10"/>
    <n v="0"/>
    <n v="0"/>
    <n v="1"/>
    <n v="0"/>
    <n v="4"/>
    <n v="0"/>
    <n v="0"/>
    <n v="0"/>
    <n v="2"/>
    <n v="2"/>
    <n v="1"/>
    <n v="0"/>
    <n v="10"/>
    <x v="1"/>
    <s v="Decisión del directorio/propietarios de la empresa"/>
    <m/>
    <x v="1"/>
    <m/>
    <m/>
    <x v="0"/>
    <m/>
    <m/>
    <x v="0"/>
    <m/>
    <m/>
    <x v="0"/>
    <m/>
    <m/>
    <x v="1"/>
    <m/>
    <n v="9333"/>
    <s v="AYUDANTE DE PRODUCCIÓN"/>
    <s v="Sí"/>
    <s v="No"/>
    <s v="No"/>
    <m/>
    <m/>
    <m/>
    <m/>
    <m/>
    <m/>
    <m/>
    <m/>
    <m/>
    <m/>
    <m/>
    <m/>
    <m/>
    <m/>
    <m/>
    <m/>
    <m/>
    <m/>
    <m/>
    <m/>
    <m/>
    <m/>
    <m/>
    <m/>
    <m/>
    <m/>
    <m/>
    <m/>
    <m/>
    <m/>
    <m/>
    <m/>
    <m/>
    <m/>
    <m/>
    <m/>
    <m/>
    <m/>
    <m/>
    <m/>
    <m/>
    <m/>
    <m/>
    <m/>
    <x v="1"/>
    <x v="1"/>
    <x v="0"/>
    <x v="0"/>
    <x v="1"/>
    <x v="0"/>
    <x v="0"/>
    <x v="0"/>
    <x v="0"/>
    <x v="0"/>
    <x v="1"/>
    <x v="1"/>
    <x v="0"/>
    <m/>
    <m/>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m/>
    <s v="Banco de currículos de la empresa"/>
    <m/>
    <m/>
    <x v="0"/>
    <x v="0"/>
    <x v="0"/>
    <x v="1"/>
    <x v="0"/>
    <x v="1"/>
    <x v="0"/>
    <x v="0"/>
    <x v="0"/>
    <x v="1"/>
    <s v="Ninguna"/>
    <m/>
    <m/>
    <m/>
    <m/>
    <m/>
    <m/>
    <x v="1"/>
    <m/>
    <m/>
    <x v="2"/>
    <m/>
    <m/>
    <m/>
    <x v="0"/>
    <x v="0"/>
    <x v="1"/>
    <x v="0"/>
    <x v="0"/>
    <x v="0"/>
    <m/>
    <m/>
    <x v="2"/>
    <s v="Poco probable"/>
    <s v="Poco probable"/>
    <s v="Probable"/>
    <s v="Poco probable"/>
    <s v="Probable"/>
    <x v="0"/>
    <s v="AUXILIAR control de calidad"/>
    <n v="3122"/>
    <n v="3"/>
    <n v="0"/>
    <n v="0"/>
    <n v="0"/>
    <n v="0"/>
    <s v="Jefe de producción"/>
    <n v="3122"/>
    <n v="2"/>
    <n v="0"/>
    <n v="0"/>
    <n v="0"/>
    <n v="0"/>
    <s v="AYUDANTE DE PRODUCCIÓN"/>
    <n v="9333"/>
    <n v="1"/>
    <n v="1"/>
    <n v="1"/>
    <n v="1"/>
    <n v="1"/>
    <m/>
    <m/>
    <m/>
    <m/>
    <m/>
    <m/>
    <m/>
    <m/>
    <m/>
    <m/>
    <m/>
    <m/>
    <m/>
    <m/>
    <x v="0"/>
    <m/>
    <m/>
    <m/>
    <m/>
    <m/>
    <m/>
    <m/>
    <m/>
    <m/>
    <x v="0"/>
    <x v="0"/>
    <x v="0"/>
    <x v="0"/>
    <x v="1"/>
    <x v="1"/>
    <x v="0"/>
    <x v="0"/>
    <m/>
    <x v="0"/>
    <s v="MANEJO DE MAQUINARIA ELECTROMECÁNICA"/>
    <s v="Mecánica"/>
    <s v="OPERARIO DE PRODUCCIÓN"/>
    <n v="7322"/>
    <m/>
    <m/>
    <m/>
    <m/>
    <m/>
    <m/>
    <m/>
    <m/>
    <m/>
    <m/>
    <m/>
    <m/>
    <m/>
    <m/>
    <m/>
    <m/>
    <m/>
    <m/>
    <m/>
    <m/>
    <s v="No"/>
    <m/>
    <m/>
    <m/>
    <m/>
    <m/>
    <x v="1"/>
    <s v="Muy importante"/>
    <s v="Muy importante"/>
    <s v="Muy importante"/>
    <s v="Muy importante"/>
    <s v="Muy importante"/>
    <s v="Muy importante"/>
    <s v="Muy importante"/>
    <s v="Ninguna"/>
    <m/>
    <x v="0"/>
    <x v="2"/>
    <x v="1"/>
    <x v="0"/>
    <x v="0"/>
    <x v="0"/>
    <x v="0"/>
    <x v="0"/>
    <x v="0"/>
    <x v="0"/>
    <x v="0"/>
    <x v="0"/>
    <m/>
    <s v="Jefe / Encargado (no propietario)"/>
    <m/>
    <n v="18"/>
    <n v="20"/>
    <s v="Completo"/>
    <m/>
    <m/>
    <m/>
    <m/>
    <m/>
    <m/>
    <s v="HAMSA ENCARGADA DE RRHH DE ENVAFLEX POR LO QUE DERIVO EL SR RICARDO ENCARGADO DEL LOCAL CON LA EMPRESA EN SI PARA LA ENCUESTA"/>
    <s v="5 a 10 personas ocupadas"/>
    <s v="5 a 10 personas ocupadas"/>
    <x v="1"/>
    <s v="Manufactura"/>
    <x v="0"/>
    <x v="0"/>
    <x v="0"/>
    <x v="0"/>
    <x v="0"/>
    <x v="0"/>
    <x v="0"/>
    <x v="0"/>
    <x v="1"/>
    <x v="0"/>
    <x v="1"/>
    <x v="1"/>
    <x v="0"/>
    <x v="0"/>
    <x v="0"/>
    <x v="0"/>
    <x v="0"/>
    <x v="1"/>
    <x v="0"/>
    <x v="1"/>
    <x v="0"/>
    <x v="1"/>
    <x v="0"/>
    <x v="0"/>
    <x v="1"/>
    <x v="0"/>
    <x v="0"/>
    <s v="USO Y REPARACIÓN DE MAQUINARIAS, HERRAMIENTAS Y EQUIPOS"/>
    <m/>
    <m/>
    <m/>
    <m/>
    <m/>
    <s v="USO Y REPARACIÓN DE MAQUINARIAS, HERRAMIENTAS Y EQUIPOS"/>
    <m/>
    <m/>
    <m/>
    <m/>
    <m/>
    <n v="4.7936507936507899"/>
    <x v="1"/>
    <x v="1"/>
    <x v="0"/>
    <x v="0"/>
    <x v="0"/>
    <s v="Total"/>
  </r>
  <r>
    <n v="259824"/>
    <x v="0"/>
    <x v="1"/>
    <s v="Luque"/>
    <n v="28110"/>
    <s v="FABRICACION DE MOTORES HIDROELECTRICOS"/>
    <s v="Industria"/>
    <s v="Manufactura"/>
    <s v="Grandes (con 51 o más personas ocupadas)"/>
    <n v="20062024"/>
    <n v="20"/>
    <s v="Junio"/>
    <s v="Año Resultado Final"/>
    <n v="11"/>
    <n v="23"/>
    <n v="11072024"/>
    <n v="11"/>
    <s v="Julio"/>
    <s v="Año Resultado Final"/>
    <n v="1978"/>
    <n v="45"/>
    <x v="1"/>
    <s v="FABRICACIÓN DE BARCAZAS"/>
    <s v="Construcción de buques y estructuras flotantes"/>
    <s v="Planta industrial"/>
    <x v="1"/>
    <n v="2"/>
    <n v="1"/>
    <n v="850"/>
    <n v="360"/>
    <n v="324"/>
    <n v="36"/>
    <n v="324"/>
    <n v="36"/>
    <n v="0"/>
    <n v="0"/>
    <n v="0"/>
    <n v="0"/>
    <n v="146"/>
    <n v="20"/>
    <n v="17"/>
    <n v="9"/>
    <n v="96"/>
    <n v="30"/>
    <n v="15"/>
    <n v="27"/>
    <n v="360"/>
    <n v="360"/>
    <n v="0"/>
    <n v="0"/>
    <n v="0"/>
    <n v="0"/>
    <n v="146"/>
    <n v="20"/>
    <n v="17"/>
    <n v="9"/>
    <n v="96"/>
    <n v="30"/>
    <n v="15"/>
    <n v="27"/>
    <n v="360"/>
    <x v="0"/>
    <m/>
    <m/>
    <x v="0"/>
    <s v="Convenio con organizaciones públicas"/>
    <m/>
    <x v="1"/>
    <s v="Decisión del directorio/propietarios de la empresa"/>
    <m/>
    <x v="0"/>
    <m/>
    <m/>
    <x v="0"/>
    <m/>
    <m/>
    <x v="1"/>
    <m/>
    <n v="7212"/>
    <s v="SOLDADOR INDUSTRIAL"/>
    <s v="Sí"/>
    <s v="Sí"/>
    <s v="Sí"/>
    <n v="7214"/>
    <s v="MONTADOR DE BARCAZA"/>
    <s v="Sí"/>
    <s v="No"/>
    <s v="Sí"/>
    <n v="8332"/>
    <s v="CHÓFER DE SEMIRREMOLQUES TRANSPORTADORA"/>
    <s v="Sí"/>
    <s v="No"/>
    <s v="Candidatos sin capacitación o habilidades técnicas necesarios"/>
    <m/>
    <m/>
    <s v="Candidatos con falt de experiencia laboral"/>
    <m/>
    <m/>
    <m/>
    <m/>
    <m/>
    <m/>
    <m/>
    <m/>
    <m/>
    <m/>
    <m/>
    <m/>
    <m/>
    <m/>
    <m/>
    <m/>
    <m/>
    <m/>
    <m/>
    <m/>
    <m/>
    <m/>
    <s v="Reasignar / redefinir los puestos de trabajo existentes"/>
    <m/>
    <s v="Externalizar el trabajo por fuera de la empresa (outsourcing)"/>
    <m/>
    <m/>
    <m/>
    <m/>
    <m/>
    <m/>
    <x v="1"/>
    <x v="0"/>
    <x v="0"/>
    <x v="1"/>
    <x v="0"/>
    <x v="0"/>
    <x v="0"/>
    <x v="1"/>
    <x v="1"/>
    <x v="0"/>
    <x v="0"/>
    <x v="0"/>
    <x v="0"/>
    <m/>
    <m/>
    <m/>
    <m/>
    <s v="Servicio Público de Empleo del Ministerio de Trabajo"/>
    <s v="Redes de profesionales o egresados"/>
    <s v="Recomendaciones de trabajadores de la empresa u otros actores"/>
    <s v="Contratación de empresas de reclutamiento"/>
    <m/>
    <m/>
    <m/>
    <s v="Banco de currículos de la empresa"/>
    <m/>
    <m/>
    <x v="0"/>
    <x v="0"/>
    <x v="0"/>
    <x v="1"/>
    <x v="0"/>
    <x v="1"/>
    <x v="0"/>
    <x v="0"/>
    <x v="2"/>
    <x v="2"/>
    <s v="Ninguna"/>
    <m/>
    <m/>
    <m/>
    <m/>
    <m/>
    <m/>
    <x v="1"/>
    <m/>
    <m/>
    <x v="1"/>
    <m/>
    <m/>
    <m/>
    <x v="1"/>
    <x v="1"/>
    <x v="1"/>
    <x v="1"/>
    <x v="1"/>
    <x v="1"/>
    <m/>
    <m/>
    <x v="1"/>
    <s v="Muy probable"/>
    <s v="Poco probable"/>
    <s v="Poco probable"/>
    <s v="Probable"/>
    <s v="Probable"/>
    <x v="0"/>
    <s v="ENCARGADO en fibra óptica"/>
    <n v="7422"/>
    <n v="5"/>
    <n v="5"/>
    <n v="5"/>
    <n v="5"/>
    <n v="5"/>
    <s v="MONTADORES DE CALDERAS"/>
    <n v="7214"/>
    <n v="40"/>
    <n v="40"/>
    <n v="40"/>
    <n v="40"/>
    <n v="40"/>
    <s v="SOLDADORES INDUSTRIALES"/>
    <n v="7212"/>
    <n v="40"/>
    <n v="40"/>
    <n v="40"/>
    <n v="40"/>
    <n v="40"/>
    <s v="OPERADOR DE GRUA"/>
    <n v="8343"/>
    <n v="5"/>
    <n v="5"/>
    <n v="5"/>
    <n v="5"/>
    <n v="5"/>
    <s v="MONTADORES DE ANDAMIO"/>
    <n v="7214"/>
    <n v="10"/>
    <n v="10"/>
    <n v="10"/>
    <n v="10"/>
    <n v="10"/>
    <x v="0"/>
    <m/>
    <m/>
    <m/>
    <m/>
    <m/>
    <m/>
    <m/>
    <m/>
    <m/>
    <x v="0"/>
    <x v="0"/>
    <x v="0"/>
    <x v="0"/>
    <x v="1"/>
    <x v="1"/>
    <x v="0"/>
    <x v="0"/>
    <m/>
    <x v="0"/>
    <s v="IDIOMA PORTUGUÉS"/>
    <s v="Idiomas"/>
    <s v="JEFE DE PRODUCCIÓN"/>
    <n v="3122"/>
    <s v="IDIOMA PORTUGUÉS"/>
    <s v="Idiomas"/>
    <s v="ADMINISTRADORES"/>
    <n v="2421"/>
    <s v="IDIOMA PORTUGUÉS"/>
    <s v="Idiomas"/>
    <s v="SUPERVISOR DE PRODUCCIÓN"/>
    <n v="3122"/>
    <s v="IDIOMA INGLES"/>
    <s v="Idiomas"/>
    <s v="ANALISTA DE COMERCIO EXTERIOR"/>
    <n v="3339"/>
    <s v="IDIOMA INGLES"/>
    <s v="Idiomas"/>
    <s v="ANALISTA DE COMPRAS"/>
    <n v="3323"/>
    <s v="IDIOMA INGLES"/>
    <s v="Idiomas"/>
    <s v="TECNICO EN MANTENIMIENTO INDUSTRIAL"/>
    <n v="7233"/>
    <s v="Si"/>
    <s v="Si"/>
    <s v="Si"/>
    <s v="Si"/>
    <s v="Si"/>
    <s v="No"/>
    <x v="0"/>
    <s v="Muy importante"/>
    <s v="Muy importante"/>
    <s v="Muy importante"/>
    <s v="Muy importante"/>
    <s v="Importante"/>
    <s v="Muy importante"/>
    <s v="Muy importante"/>
    <s v="Ninguna"/>
    <m/>
    <x v="1"/>
    <x v="0"/>
    <x v="2"/>
    <x v="1"/>
    <x v="1"/>
    <x v="0"/>
    <x v="0"/>
    <x v="0"/>
    <x v="0"/>
    <x v="0"/>
    <x v="0"/>
    <x v="0"/>
    <m/>
    <s v="Jefe / Encargado (no propietario)"/>
    <m/>
    <n v="19"/>
    <n v="11"/>
    <s v="Completo"/>
    <m/>
    <m/>
    <m/>
    <m/>
    <m/>
    <m/>
    <s v="RECIBEN CAPACITACIÓN DEL EXTERIOR VIA VIRTUAL COMO SER ESPAÑA: SEGURIDAD EN INFORMÁTICA, DIPLOMADO EN COMPRAS Y PLANIFICACIÓN, MAESTRÍA\nPERÚ: LOGÍSTICA \nMÉXICO: MANTENIMIENTO INDUSTRIAL \nSE MENCIONÓ QUE EN PY NO EXISTE LA CERTIFICACIÓN POR LOQ ELLOS MISMOS VUELVEN A RECAPACITAR SEGÚN LEYES EXTRAN"/>
    <s v="51 y más personas ocupadas"/>
    <s v="51 y más personas ocupadas"/>
    <x v="1"/>
    <s v="Manufactura"/>
    <x v="0"/>
    <x v="0"/>
    <x v="0"/>
    <x v="0"/>
    <x v="0"/>
    <x v="0"/>
    <x v="1"/>
    <x v="1"/>
    <x v="0"/>
    <x v="0"/>
    <x v="1"/>
    <x v="0"/>
    <x v="0"/>
    <x v="0"/>
    <x v="0"/>
    <x v="1"/>
    <x v="1"/>
    <x v="0"/>
    <x v="0"/>
    <x v="0"/>
    <x v="1"/>
    <x v="1"/>
    <x v="0"/>
    <x v="0"/>
    <x v="1"/>
    <x v="0"/>
    <x v="0"/>
    <s v="IDIOMAS"/>
    <s v="IDIOMAS"/>
    <s v="IDIOMAS"/>
    <s v="IDIOMAS"/>
    <s v="IDIOMAS"/>
    <s v="IDIOMAS"/>
    <s v="IDIOMAS"/>
    <s v="IDIOMAS"/>
    <s v="IDIOMAS"/>
    <s v="IDIOMAS"/>
    <s v="IDIOMAS"/>
    <s v="IDIOMAS"/>
    <n v="1"/>
    <x v="1"/>
    <x v="2"/>
    <x v="1"/>
    <x v="0"/>
    <x v="0"/>
    <s v="Total"/>
  </r>
  <r>
    <n v="259834"/>
    <x v="0"/>
    <x v="1"/>
    <s v="Luque"/>
    <n v="36000"/>
    <s v="SERVICIO DE DISTRIBUCION DE AGUA POTABLE"/>
    <s v="Servicio"/>
    <s v="Suministro de agua"/>
    <s v="Micro (5 a 10 personas ocupadas)"/>
    <n v="17062024"/>
    <n v="17"/>
    <s v="Junio"/>
    <s v="Año Resultado Final"/>
    <n v="9"/>
    <n v="39"/>
    <n v="28062024"/>
    <n v="28"/>
    <s v="Junio"/>
    <s v="Año Resultado Final"/>
    <n v="2005"/>
    <n v="18"/>
    <x v="0"/>
    <s v="SERVICIOS DE DISTRIBUCIÓN DE AGUA POTABLE"/>
    <s v="Captación, tratamiento y suministro de agua"/>
    <s v="Único"/>
    <x v="0"/>
    <m/>
    <m/>
    <n v="7"/>
    <n v="7"/>
    <n v="3"/>
    <n v="4"/>
    <n v="10.18378378378377"/>
    <n v="13.57837837837836"/>
    <n v="0"/>
    <n v="0"/>
    <n v="0"/>
    <n v="0"/>
    <n v="23.762162162162131"/>
    <n v="0"/>
    <n v="0"/>
    <n v="0"/>
    <n v="0"/>
    <n v="0"/>
    <n v="0"/>
    <n v="0"/>
    <n v="23.762162162162131"/>
    <n v="7"/>
    <n v="0"/>
    <n v="0"/>
    <n v="0"/>
    <n v="0"/>
    <n v="7"/>
    <n v="0"/>
    <n v="0"/>
    <n v="0"/>
    <n v="0"/>
    <n v="0"/>
    <n v="0"/>
    <n v="0"/>
    <n v="7"/>
    <x v="0"/>
    <m/>
    <m/>
    <x v="1"/>
    <m/>
    <m/>
    <x v="0"/>
    <m/>
    <m/>
    <x v="0"/>
    <m/>
    <m/>
    <x v="0"/>
    <m/>
    <m/>
    <x v="0"/>
    <m/>
    <m/>
    <m/>
    <m/>
    <m/>
    <m/>
    <m/>
    <m/>
    <m/>
    <m/>
    <m/>
    <m/>
    <m/>
    <m/>
    <m/>
    <m/>
    <m/>
    <m/>
    <m/>
    <m/>
    <m/>
    <m/>
    <m/>
    <m/>
    <m/>
    <m/>
    <m/>
    <m/>
    <m/>
    <m/>
    <m/>
    <m/>
    <m/>
    <m/>
    <m/>
    <m/>
    <m/>
    <m/>
    <m/>
    <m/>
    <m/>
    <m/>
    <m/>
    <m/>
    <m/>
    <m/>
    <m/>
    <m/>
    <m/>
    <m/>
    <x v="0"/>
    <x v="0"/>
    <x v="0"/>
    <x v="1"/>
    <x v="0"/>
    <x v="1"/>
    <x v="0"/>
    <x v="1"/>
    <x v="0"/>
    <x v="0"/>
    <x v="1"/>
    <x v="1"/>
    <x v="0"/>
    <m/>
    <m/>
    <m/>
    <m/>
    <m/>
    <m/>
    <s v="Recomendaciones de trabajadores de la empresa u otros actores"/>
    <m/>
    <m/>
    <m/>
    <s v="Contactos personales del empleador"/>
    <m/>
    <m/>
    <m/>
    <x v="0"/>
    <x v="0"/>
    <x v="0"/>
    <x v="1"/>
    <x v="2"/>
    <x v="2"/>
    <x v="2"/>
    <x v="0"/>
    <x v="1"/>
    <x v="1"/>
    <s v="Ninguna"/>
    <m/>
    <m/>
    <m/>
    <m/>
    <m/>
    <m/>
    <x v="1"/>
    <s v="Transformación de competencia"/>
    <m/>
    <x v="1"/>
    <m/>
    <m/>
    <m/>
    <x v="0"/>
    <x v="1"/>
    <x v="1"/>
    <x v="1"/>
    <x v="1"/>
    <x v="1"/>
    <m/>
    <m/>
    <x v="1"/>
    <s v="Poco probable"/>
    <s v="Poco probable"/>
    <s v="Poco probable"/>
    <s v="Poco probable"/>
    <s v="Probable"/>
    <x v="1"/>
    <m/>
    <m/>
    <m/>
    <m/>
    <m/>
    <m/>
    <m/>
    <m/>
    <m/>
    <m/>
    <m/>
    <m/>
    <m/>
    <m/>
    <m/>
    <m/>
    <m/>
    <m/>
    <m/>
    <m/>
    <m/>
    <m/>
    <m/>
    <m/>
    <m/>
    <m/>
    <m/>
    <m/>
    <m/>
    <m/>
    <m/>
    <m/>
    <m/>
    <m/>
    <m/>
    <x v="0"/>
    <m/>
    <m/>
    <m/>
    <m/>
    <m/>
    <m/>
    <m/>
    <m/>
    <m/>
    <x v="0"/>
    <x v="0"/>
    <x v="0"/>
    <x v="0"/>
    <x v="1"/>
    <x v="1"/>
    <x v="0"/>
    <x v="0"/>
    <m/>
    <x v="0"/>
    <s v="CONOCIMIENTO SOBRE PLOMERÍA"/>
    <s v="Fontanería"/>
    <s v="AYUDANTE PLOMERO"/>
    <n v="7126"/>
    <m/>
    <m/>
    <m/>
    <m/>
    <m/>
    <m/>
    <m/>
    <m/>
    <m/>
    <m/>
    <m/>
    <m/>
    <m/>
    <m/>
    <m/>
    <m/>
    <m/>
    <m/>
    <m/>
    <m/>
    <s v="No"/>
    <m/>
    <m/>
    <m/>
    <m/>
    <m/>
    <x v="0"/>
    <s v="Importante"/>
    <s v="Importante"/>
    <s v="Importante"/>
    <s v="Importante"/>
    <s v="Importante"/>
    <s v="Importante"/>
    <s v="Importante"/>
    <s v="Ninguna"/>
    <m/>
    <x v="2"/>
    <x v="2"/>
    <x v="0"/>
    <x v="0"/>
    <x v="2"/>
    <x v="2"/>
    <x v="0"/>
    <x v="1"/>
    <x v="0"/>
    <x v="1"/>
    <x v="0"/>
    <x v="0"/>
    <m/>
    <s v="Jefe / Encargado (no propietario)"/>
    <m/>
    <n v="14"/>
    <n v="36"/>
    <s v="Completo"/>
    <m/>
    <m/>
    <m/>
    <m/>
    <m/>
    <m/>
    <s v="NINGUNA"/>
    <s v="5 a 10 personas ocupadas"/>
    <s v="5 a 10 personas ocupadas"/>
    <x v="0"/>
    <s v="Suministro de agua"/>
    <x v="0"/>
    <x v="0"/>
    <x v="0"/>
    <x v="0"/>
    <x v="0"/>
    <x v="0"/>
    <x v="0"/>
    <x v="0"/>
    <x v="0"/>
    <x v="0"/>
    <x v="1"/>
    <x v="0"/>
    <x v="0"/>
    <x v="0"/>
    <x v="0"/>
    <x v="0"/>
    <x v="0"/>
    <x v="0"/>
    <x v="0"/>
    <x v="1"/>
    <x v="0"/>
    <x v="1"/>
    <x v="0"/>
    <x v="0"/>
    <x v="1"/>
    <x v="0"/>
    <x v="0"/>
    <s v="CONSTRUCCIÓN"/>
    <m/>
    <m/>
    <m/>
    <m/>
    <m/>
    <s v="CONSTRUCCIÓN"/>
    <m/>
    <m/>
    <m/>
    <m/>
    <m/>
    <n v="3.3945945945945901"/>
    <x v="0"/>
    <x v="0"/>
    <x v="0"/>
    <x v="0"/>
    <x v="0"/>
    <s v="Total"/>
  </r>
  <r>
    <n v="259835"/>
    <x v="0"/>
    <x v="1"/>
    <s v="Luque"/>
    <n v="42100"/>
    <s v="ACTIVIDADES DE PINTADO DE CAMINOS"/>
    <s v="Industria"/>
    <s v="Construcción"/>
    <s v="Micro (5 a 10 personas ocupadas)"/>
    <n v="18062024"/>
    <n v="18"/>
    <s v="Junio"/>
    <s v="Año Resultado Final"/>
    <n v="13"/>
    <n v="46"/>
    <n v="31072024"/>
    <n v="31"/>
    <s v="Julio"/>
    <s v="Año Resultado Final"/>
    <n v="1989"/>
    <n v="34"/>
    <x v="1"/>
    <s v="ACTIVIDADES DE SEÑALIZACION VIAL"/>
    <s v="Construcción de carreteras y vías férreas, puentes y túneles"/>
    <s v="Único"/>
    <x v="0"/>
    <m/>
    <m/>
    <n v="11"/>
    <n v="11"/>
    <n v="11"/>
    <n v="0"/>
    <n v="41.864077669902947"/>
    <n v="0"/>
    <n v="0"/>
    <n v="0"/>
    <n v="0"/>
    <n v="0"/>
    <n v="0"/>
    <n v="0"/>
    <n v="34.25242718446605"/>
    <n v="0"/>
    <n v="3.8058252427184498"/>
    <n v="3.8058252427184498"/>
    <n v="0"/>
    <n v="0"/>
    <n v="41.864077669902947"/>
    <n v="11"/>
    <n v="0"/>
    <n v="0"/>
    <n v="0"/>
    <n v="0"/>
    <n v="0"/>
    <n v="0"/>
    <n v="9"/>
    <n v="0"/>
    <n v="1"/>
    <n v="1"/>
    <n v="0"/>
    <n v="0"/>
    <n v="11"/>
    <x v="0"/>
    <m/>
    <m/>
    <x v="1"/>
    <m/>
    <m/>
    <x v="0"/>
    <m/>
    <m/>
    <x v="0"/>
    <m/>
    <m/>
    <x v="0"/>
    <m/>
    <m/>
    <x v="0"/>
    <m/>
    <m/>
    <m/>
    <m/>
    <m/>
    <m/>
    <m/>
    <m/>
    <m/>
    <m/>
    <m/>
    <m/>
    <m/>
    <m/>
    <m/>
    <m/>
    <m/>
    <m/>
    <m/>
    <m/>
    <m/>
    <m/>
    <m/>
    <m/>
    <m/>
    <m/>
    <m/>
    <m/>
    <m/>
    <m/>
    <m/>
    <m/>
    <m/>
    <m/>
    <m/>
    <m/>
    <m/>
    <m/>
    <m/>
    <m/>
    <m/>
    <m/>
    <m/>
    <m/>
    <m/>
    <m/>
    <m/>
    <m/>
    <m/>
    <m/>
    <x v="0"/>
    <x v="1"/>
    <x v="0"/>
    <x v="0"/>
    <x v="1"/>
    <x v="0"/>
    <x v="0"/>
    <x v="1"/>
    <x v="0"/>
    <x v="0"/>
    <x v="1"/>
    <x v="1"/>
    <x v="0"/>
    <m/>
    <m/>
    <m/>
    <m/>
    <m/>
    <m/>
    <s v="Recomendaciones de trabajadores de la empresa u otros actores"/>
    <m/>
    <m/>
    <m/>
    <s v="Contactos personales del empleador"/>
    <m/>
    <m/>
    <m/>
    <x v="0"/>
    <x v="0"/>
    <x v="0"/>
    <x v="0"/>
    <x v="0"/>
    <x v="0"/>
    <x v="1"/>
    <x v="0"/>
    <x v="1"/>
    <x v="0"/>
    <s v="Ninguna"/>
    <m/>
    <m/>
    <m/>
    <m/>
    <s v="Transformación de competencia"/>
    <m/>
    <x v="0"/>
    <m/>
    <m/>
    <x v="1"/>
    <s v="Transformación de competencia"/>
    <m/>
    <m/>
    <x v="0"/>
    <x v="0"/>
    <x v="1"/>
    <x v="1"/>
    <x v="1"/>
    <x v="0"/>
    <m/>
    <m/>
    <x v="2"/>
    <s v="Poco probable"/>
    <s v="Probable"/>
    <s v="Poco probable"/>
    <s v="Poco probable"/>
    <s v="Muy probable"/>
    <x v="2"/>
    <m/>
    <m/>
    <m/>
    <m/>
    <m/>
    <m/>
    <m/>
    <m/>
    <m/>
    <m/>
    <m/>
    <m/>
    <m/>
    <m/>
    <m/>
    <m/>
    <m/>
    <m/>
    <m/>
    <m/>
    <m/>
    <m/>
    <m/>
    <m/>
    <m/>
    <m/>
    <m/>
    <m/>
    <m/>
    <m/>
    <m/>
    <m/>
    <m/>
    <m/>
    <m/>
    <x v="0"/>
    <m/>
    <m/>
    <m/>
    <m/>
    <m/>
    <m/>
    <m/>
    <m/>
    <m/>
    <x v="1"/>
    <x v="1"/>
    <x v="1"/>
    <x v="1"/>
    <x v="0"/>
    <x v="1"/>
    <x v="0"/>
    <x v="0"/>
    <m/>
    <x v="0"/>
    <s v="UTILIZACION DE NUEVOS MATERIALES ,DE PINTURAS PARA PAVIMENTO"/>
    <s v="OTROS"/>
    <s v="GERENTE TECNICO  DE OBRAS"/>
    <n v="1323"/>
    <s v="CURSO DE SEGURIDAD DE LA REALIZACION DE  LOS TRABAJOS EN CAMPO( RUTAS )"/>
    <s v="Seguridad industrial y salud ocupacional"/>
    <s v="CONTROL DE CALIDAD"/>
    <n v="3112"/>
    <m/>
    <m/>
    <m/>
    <m/>
    <m/>
    <m/>
    <m/>
    <m/>
    <m/>
    <m/>
    <m/>
    <m/>
    <m/>
    <m/>
    <m/>
    <m/>
    <s v="Si"/>
    <s v="No"/>
    <m/>
    <m/>
    <m/>
    <m/>
    <x v="0"/>
    <s v="Importante"/>
    <s v="Importante"/>
    <s v="Importante"/>
    <s v="Importante"/>
    <s v="Importante"/>
    <s v="Muy importante"/>
    <s v="Muy importante"/>
    <s v="Ninguna"/>
    <m/>
    <x v="2"/>
    <x v="2"/>
    <x v="0"/>
    <x v="0"/>
    <x v="2"/>
    <x v="0"/>
    <x v="0"/>
    <x v="0"/>
    <x v="0"/>
    <x v="0"/>
    <x v="0"/>
    <x v="0"/>
    <m/>
    <s v="Dueño o propietario"/>
    <m/>
    <n v="8"/>
    <n v="59"/>
    <s v="Completo"/>
    <m/>
    <m/>
    <m/>
    <m/>
    <m/>
    <m/>
    <m/>
    <s v="11 a 30 personas ocupadas"/>
    <s v="11 a 30 personas ocupadas"/>
    <x v="1"/>
    <s v="Construcción"/>
    <x v="0"/>
    <x v="0"/>
    <x v="0"/>
    <x v="0"/>
    <x v="0"/>
    <x v="0"/>
    <x v="0"/>
    <x v="0"/>
    <x v="0"/>
    <x v="0"/>
    <x v="1"/>
    <x v="0"/>
    <x v="0"/>
    <x v="0"/>
    <x v="0"/>
    <x v="0"/>
    <x v="0"/>
    <x v="0"/>
    <x v="1"/>
    <x v="1"/>
    <x v="1"/>
    <x v="1"/>
    <x v="0"/>
    <x v="0"/>
    <x v="0"/>
    <x v="0"/>
    <x v="0"/>
    <s v="CONSTRUCCIÓN"/>
    <s v="SALUD Y SEGURIDAD OCUPACIONAL"/>
    <m/>
    <m/>
    <m/>
    <m/>
    <s v="CONSTRUCCIÓN"/>
    <s v="SALUD Y SEGURIDAD OCUPACIONAL"/>
    <m/>
    <m/>
    <m/>
    <m/>
    <n v="3.8058252427184498"/>
    <x v="0"/>
    <x v="0"/>
    <x v="0"/>
    <x v="0"/>
    <x v="0"/>
    <s v="Total"/>
  </r>
  <r>
    <n v="259879"/>
    <x v="0"/>
    <x v="1"/>
    <s v="Luque"/>
    <n v="10999"/>
    <s v="ELABORACION DE ESPECIAS. SALSAS Y CONDIMENTOS"/>
    <s v="Industria"/>
    <s v="Manufactura"/>
    <s v="Grandes (con 51 o más personas ocupadas)"/>
    <n v="14062024"/>
    <n v="14"/>
    <s v="Junio"/>
    <s v="Año Resultado Final"/>
    <n v="15"/>
    <n v="44"/>
    <n v="31072024"/>
    <n v="31"/>
    <s v="Julio"/>
    <s v="Año Resultado Final"/>
    <n v="1999"/>
    <n v="24"/>
    <x v="2"/>
    <s v="ELABORACIÓN DE CONDIMENTOS"/>
    <s v="Elaboración de otros productos alimenticios n.c.p."/>
    <s v="Casa Matriz"/>
    <x v="1"/>
    <n v="5"/>
    <n v="4"/>
    <n v="340"/>
    <n v="320"/>
    <n v="208"/>
    <n v="112"/>
    <n v="208"/>
    <n v="112"/>
    <n v="0"/>
    <n v="0"/>
    <n v="31"/>
    <n v="0"/>
    <n v="0"/>
    <n v="0"/>
    <n v="0"/>
    <n v="0"/>
    <n v="70"/>
    <n v="41"/>
    <n v="60"/>
    <n v="118"/>
    <n v="320"/>
    <n v="320"/>
    <n v="0"/>
    <n v="0"/>
    <n v="31"/>
    <n v="0"/>
    <n v="0"/>
    <n v="0"/>
    <n v="0"/>
    <n v="0"/>
    <n v="70"/>
    <n v="41"/>
    <n v="60"/>
    <n v="118"/>
    <n v="320"/>
    <x v="1"/>
    <s v="Decisión del directorio/propietarios de la empresa"/>
    <m/>
    <x v="0"/>
    <s v="Decisión del directorio/propietarios de la empresa"/>
    <m/>
    <x v="0"/>
    <m/>
    <m/>
    <x v="0"/>
    <m/>
    <m/>
    <x v="0"/>
    <m/>
    <m/>
    <x v="1"/>
    <m/>
    <n v="3122"/>
    <s v="JEFE DE PRODUCCIÓN"/>
    <s v="Sí"/>
    <s v="Sí"/>
    <s v="Sí"/>
    <n v="4226"/>
    <s v="RECEPCIONISTA"/>
    <s v="Sí"/>
    <s v="No"/>
    <s v="Sí"/>
    <n v="4311"/>
    <s v="AUXILIAR CONTABILIDAD"/>
    <s v="Sí"/>
    <s v="No"/>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m/>
    <m/>
    <m/>
    <m/>
    <m/>
    <m/>
    <m/>
    <s v="Capacitar a los trabajadores actuales para que puedan cumplir funciones que estaban asignadas a esa vacante"/>
    <s v="Reasignar / redefinir los puestos de trabajo existentes"/>
    <m/>
    <m/>
    <s v="Incorporar trabajadores temporales a través de agencias"/>
    <s v="Redefinir el perfil y características de la vacante"/>
    <s v="Aumentar los esfuerzos en el reclutamiento (más divulgación de la vacante, más bolsas de empleo)"/>
    <m/>
    <m/>
    <m/>
    <x v="1"/>
    <x v="1"/>
    <x v="0"/>
    <x v="0"/>
    <x v="0"/>
    <x v="0"/>
    <x v="0"/>
    <x v="0"/>
    <x v="0"/>
    <x v="0"/>
    <x v="0"/>
    <x v="1"/>
    <x v="0"/>
    <m/>
    <s v="Anuncio en un medio de prensa impreso"/>
    <m/>
    <m/>
    <s v="Servicio Público de Empleo del Ministerio de Trabajo"/>
    <m/>
    <s v="Recomendaciones de trabajadores de la empresa u otros actores"/>
    <m/>
    <s v="Ferias de empleo"/>
    <s v="Avisos en las inmediaciones de la empresa"/>
    <m/>
    <s v="Banco de currículos de la empresa"/>
    <m/>
    <m/>
    <x v="0"/>
    <x v="0"/>
    <x v="0"/>
    <x v="1"/>
    <x v="0"/>
    <x v="1"/>
    <x v="0"/>
    <x v="2"/>
    <x v="0"/>
    <x v="2"/>
    <s v="Ninguna"/>
    <m/>
    <m/>
    <m/>
    <m/>
    <m/>
    <m/>
    <x v="1"/>
    <m/>
    <m/>
    <x v="0"/>
    <m/>
    <m/>
    <m/>
    <x v="0"/>
    <x v="0"/>
    <x v="1"/>
    <x v="0"/>
    <x v="1"/>
    <x v="0"/>
    <m/>
    <m/>
    <x v="2"/>
    <s v="Muy probable"/>
    <s v="Poco probable"/>
    <s v="Probable"/>
    <s v="Probable"/>
    <s v="Muy probable"/>
    <x v="0"/>
    <s v="OPERADOR DE MAQUINA"/>
    <n v="8160"/>
    <n v="25"/>
    <n v="0"/>
    <n v="0"/>
    <n v="0"/>
    <n v="0"/>
    <s v="REPARTIDOR"/>
    <n v="9621"/>
    <n v="25"/>
    <n v="0"/>
    <n v="0"/>
    <n v="0"/>
    <n v="0"/>
    <m/>
    <m/>
    <m/>
    <m/>
    <m/>
    <m/>
    <m/>
    <m/>
    <m/>
    <m/>
    <m/>
    <m/>
    <m/>
    <m/>
    <m/>
    <m/>
    <m/>
    <m/>
    <m/>
    <m/>
    <m/>
    <x v="0"/>
    <m/>
    <m/>
    <m/>
    <m/>
    <m/>
    <m/>
    <m/>
    <m/>
    <m/>
    <x v="0"/>
    <x v="0"/>
    <x v="0"/>
    <x v="0"/>
    <x v="1"/>
    <x v="1"/>
    <x v="0"/>
    <x v="0"/>
    <m/>
    <x v="0"/>
    <s v="WORD EXCEL"/>
    <s v="Operación básica de computadoras"/>
    <s v="GERENTE ADMINISTRATIVO"/>
    <n v="1219"/>
    <m/>
    <m/>
    <m/>
    <m/>
    <m/>
    <m/>
    <m/>
    <m/>
    <m/>
    <m/>
    <m/>
    <m/>
    <m/>
    <m/>
    <m/>
    <m/>
    <m/>
    <m/>
    <m/>
    <m/>
    <s v="No"/>
    <m/>
    <m/>
    <m/>
    <m/>
    <m/>
    <x v="0"/>
    <s v="Muy importante"/>
    <s v="Muy importante"/>
    <s v="Muy importante"/>
    <s v="Muy importante"/>
    <s v="Muy importante"/>
    <s v="Muy importante"/>
    <s v="Muy importante"/>
    <s v="Ninguna"/>
    <m/>
    <x v="0"/>
    <x v="2"/>
    <x v="1"/>
    <x v="1"/>
    <x v="1"/>
    <x v="1"/>
    <x v="0"/>
    <x v="0"/>
    <x v="0"/>
    <x v="0"/>
    <x v="0"/>
    <x v="0"/>
    <m/>
    <s v="Gerente / Directivo"/>
    <m/>
    <n v="9"/>
    <n v="16"/>
    <s v="Completo"/>
    <m/>
    <m/>
    <m/>
    <m/>
    <m/>
    <m/>
    <s v="LA ENTREVISTA SE REALIZÓ CON EL SUB DIRECTIVO"/>
    <s v="51 y más personas ocupadas"/>
    <s v="51 y más personas ocupadas"/>
    <x v="1"/>
    <s v="Manufactura"/>
    <x v="0"/>
    <x v="0"/>
    <x v="1"/>
    <x v="1"/>
    <x v="0"/>
    <x v="0"/>
    <x v="0"/>
    <x v="0"/>
    <x v="0"/>
    <x v="0"/>
    <x v="1"/>
    <x v="0"/>
    <x v="0"/>
    <x v="0"/>
    <x v="0"/>
    <x v="0"/>
    <x v="1"/>
    <x v="1"/>
    <x v="1"/>
    <x v="1"/>
    <x v="0"/>
    <x v="1"/>
    <x v="0"/>
    <x v="0"/>
    <x v="0"/>
    <x v="0"/>
    <x v="0"/>
    <s v="OFIMATICA"/>
    <m/>
    <m/>
    <m/>
    <m/>
    <m/>
    <s v="TIC"/>
    <m/>
    <m/>
    <m/>
    <m/>
    <m/>
    <n v="1"/>
    <x v="1"/>
    <x v="2"/>
    <x v="0"/>
    <x v="0"/>
    <x v="0"/>
    <s v="Total"/>
  </r>
  <r>
    <n v="259895"/>
    <x v="0"/>
    <x v="1"/>
    <s v="Luque"/>
    <n v="71103"/>
    <s v="PROYECTO DE SISTEMAS DE RIEGOS , AGRICOLA, JARDINERIA"/>
    <s v="Servicio"/>
    <s v="Servicios a las empresas"/>
    <s v="Micro (5 a 10 personas ocupadas)"/>
    <n v="18062024"/>
    <n v="18"/>
    <s v="Junio"/>
    <s v="Año Resultado Final"/>
    <n v="14"/>
    <n v="20"/>
    <n v="7072024"/>
    <n v="7"/>
    <s v="Julio"/>
    <s v="Año Resultado Final"/>
    <n v="1980"/>
    <n v="43"/>
    <x v="1"/>
    <s v="COMERCIO AL POR MAYOR DE MADERA ASERRADA Y PALO SANTO"/>
    <s v="Comercio al por mayor de madera"/>
    <s v="Único"/>
    <x v="0"/>
    <m/>
    <m/>
    <n v="10"/>
    <n v="10"/>
    <n v="9"/>
    <n v="1"/>
    <n v="74.559633027522921"/>
    <n v="8.2844036697247692"/>
    <n v="0"/>
    <n v="0"/>
    <n v="8.2844036697247692"/>
    <n v="0"/>
    <n v="41.422018348623844"/>
    <n v="0"/>
    <n v="0"/>
    <n v="0"/>
    <n v="8.2844036697247692"/>
    <n v="24.853211009174309"/>
    <n v="0"/>
    <n v="0"/>
    <n v="82.844036697247688"/>
    <n v="10"/>
    <n v="0"/>
    <n v="0"/>
    <n v="1"/>
    <n v="0"/>
    <n v="5"/>
    <n v="0"/>
    <n v="0"/>
    <n v="0"/>
    <n v="1"/>
    <n v="3"/>
    <n v="0"/>
    <n v="0"/>
    <n v="10"/>
    <x v="1"/>
    <s v="Decisión del directorio/propietarios de la empresa"/>
    <m/>
    <x v="1"/>
    <m/>
    <m/>
    <x v="0"/>
    <m/>
    <m/>
    <x v="0"/>
    <m/>
    <m/>
    <x v="0"/>
    <m/>
    <m/>
    <x v="1"/>
    <m/>
    <n v="7523"/>
    <s v="AYUDANTE DE ASERRADERO"/>
    <s v="Sí"/>
    <s v="No"/>
    <s v="No"/>
    <m/>
    <m/>
    <m/>
    <m/>
    <m/>
    <m/>
    <m/>
    <m/>
    <m/>
    <m/>
    <m/>
    <m/>
    <m/>
    <m/>
    <m/>
    <m/>
    <m/>
    <m/>
    <m/>
    <m/>
    <m/>
    <m/>
    <m/>
    <m/>
    <m/>
    <m/>
    <m/>
    <m/>
    <m/>
    <m/>
    <m/>
    <m/>
    <m/>
    <m/>
    <m/>
    <m/>
    <m/>
    <m/>
    <m/>
    <m/>
    <m/>
    <m/>
    <m/>
    <m/>
    <x v="0"/>
    <x v="0"/>
    <x v="0"/>
    <x v="1"/>
    <x v="1"/>
    <x v="1"/>
    <x v="0"/>
    <x v="0"/>
    <x v="0"/>
    <x v="0"/>
    <x v="1"/>
    <x v="1"/>
    <x v="0"/>
    <m/>
    <m/>
    <m/>
    <m/>
    <m/>
    <m/>
    <s v="Recomendaciones de trabajadores de la empresa u otros actores"/>
    <m/>
    <m/>
    <s v="Avisos en las inmediaciones de la empresa"/>
    <s v="Contactos personales del empleador"/>
    <m/>
    <m/>
    <m/>
    <x v="0"/>
    <x v="0"/>
    <x v="0"/>
    <x v="1"/>
    <x v="0"/>
    <x v="0"/>
    <x v="0"/>
    <x v="0"/>
    <x v="1"/>
    <x v="1"/>
    <s v="Ninguna"/>
    <m/>
    <m/>
    <m/>
    <m/>
    <m/>
    <m/>
    <x v="2"/>
    <m/>
    <m/>
    <x v="1"/>
    <m/>
    <m/>
    <m/>
    <x v="0"/>
    <x v="0"/>
    <x v="0"/>
    <x v="0"/>
    <x v="0"/>
    <x v="0"/>
    <m/>
    <m/>
    <x v="1"/>
    <s v="Poco probable"/>
    <s v="Poco probable"/>
    <s v="Poco probable"/>
    <s v="Poco probable"/>
    <s v="Poco probable"/>
    <x v="2"/>
    <m/>
    <m/>
    <m/>
    <m/>
    <m/>
    <m/>
    <m/>
    <m/>
    <m/>
    <m/>
    <m/>
    <m/>
    <m/>
    <m/>
    <m/>
    <m/>
    <m/>
    <m/>
    <m/>
    <m/>
    <m/>
    <m/>
    <m/>
    <m/>
    <m/>
    <m/>
    <m/>
    <m/>
    <m/>
    <m/>
    <m/>
    <m/>
    <m/>
    <m/>
    <m/>
    <x v="0"/>
    <m/>
    <m/>
    <m/>
    <m/>
    <m/>
    <m/>
    <m/>
    <m/>
    <m/>
    <x v="1"/>
    <x v="1"/>
    <x v="1"/>
    <x v="1"/>
    <x v="1"/>
    <x v="0"/>
    <x v="0"/>
    <x v="0"/>
    <m/>
    <x v="0"/>
    <s v="USO DE MAQUINAS"/>
    <s v="Operación y mantenimiento de maquinarias industriales"/>
    <s v="TORNERO"/>
    <n v="7223"/>
    <m/>
    <m/>
    <m/>
    <m/>
    <m/>
    <m/>
    <m/>
    <m/>
    <m/>
    <m/>
    <m/>
    <m/>
    <m/>
    <m/>
    <m/>
    <m/>
    <m/>
    <m/>
    <m/>
    <m/>
    <s v="No"/>
    <m/>
    <m/>
    <m/>
    <m/>
    <m/>
    <x v="0"/>
    <s v="Importante"/>
    <s v="Poco importante"/>
    <s v="Importante"/>
    <s v="Importante"/>
    <s v="Importante"/>
    <s v="Muy importante"/>
    <s v="Muy importante"/>
    <s v="Ninguna"/>
    <m/>
    <x v="2"/>
    <x v="2"/>
    <x v="0"/>
    <x v="0"/>
    <x v="2"/>
    <x v="0"/>
    <x v="1"/>
    <x v="0"/>
    <x v="0"/>
    <x v="0"/>
    <x v="0"/>
    <x v="0"/>
    <m/>
    <s v="Administrador/Contador"/>
    <m/>
    <n v="18"/>
    <n v="16"/>
    <s v="Completo"/>
    <m/>
    <m/>
    <m/>
    <m/>
    <m/>
    <m/>
    <s v="NINGUNA"/>
    <s v="5 a 10 personas ocupadas"/>
    <s v="5 a 10 personas ocupadas"/>
    <x v="2"/>
    <s v="Comercio"/>
    <x v="0"/>
    <x v="0"/>
    <x v="0"/>
    <x v="0"/>
    <x v="0"/>
    <x v="0"/>
    <x v="1"/>
    <x v="0"/>
    <x v="0"/>
    <x v="0"/>
    <x v="1"/>
    <x v="0"/>
    <x v="0"/>
    <x v="0"/>
    <x v="0"/>
    <x v="0"/>
    <x v="0"/>
    <x v="0"/>
    <x v="0"/>
    <x v="1"/>
    <x v="0"/>
    <x v="1"/>
    <x v="0"/>
    <x v="0"/>
    <x v="1"/>
    <x v="0"/>
    <x v="0"/>
    <s v="CONSTRUCCIÓN"/>
    <m/>
    <m/>
    <m/>
    <m/>
    <m/>
    <s v="CONSTRUCCIÓN"/>
    <m/>
    <m/>
    <m/>
    <m/>
    <m/>
    <n v="8.2844036697247692"/>
    <x v="1"/>
    <x v="1"/>
    <x v="0"/>
    <x v="0"/>
    <x v="0"/>
    <s v="Total"/>
  </r>
  <r>
    <n v="260080"/>
    <x v="0"/>
    <x v="1"/>
    <s v="Mariano Roque Alonso"/>
    <n v="46109"/>
    <s v="COMERCIO AL POR MAYOR DE GANADO INTERMEDIARIO"/>
    <s v="Comercio"/>
    <s v="Comercio"/>
    <s v="Medianas (31 a 50 personas ocupadas)"/>
    <n v="10072024"/>
    <n v="10"/>
    <s v="Julio"/>
    <s v="Año Resultado Final"/>
    <n v="10"/>
    <n v="4"/>
    <n v="16072024"/>
    <n v="16"/>
    <s v="Julio"/>
    <s v="Año Resultado Final"/>
    <n v="1991"/>
    <n v="32"/>
    <x v="1"/>
    <s v="COMERCIO AL POR MAYOR POR INTERMEDIACION DE GANADO"/>
    <s v="Comercio al por mayor de productos pecuarios a cambio de una retribución o por contrata"/>
    <s v="Único"/>
    <x v="0"/>
    <m/>
    <m/>
    <n v="38"/>
    <n v="38"/>
    <n v="34"/>
    <n v="4"/>
    <n v="381.28571428571377"/>
    <n v="44.857142857142797"/>
    <n v="0"/>
    <n v="0"/>
    <n v="0"/>
    <n v="0"/>
    <n v="224.28571428571399"/>
    <n v="33.642857142857096"/>
    <n v="0"/>
    <n v="0"/>
    <n v="134.57142857142838"/>
    <n v="22.428571428571399"/>
    <n v="11.214285714285699"/>
    <n v="0"/>
    <n v="426.1428571428566"/>
    <n v="38"/>
    <n v="0"/>
    <n v="0"/>
    <n v="0"/>
    <n v="0"/>
    <n v="20"/>
    <n v="3"/>
    <n v="0"/>
    <n v="0"/>
    <n v="12"/>
    <n v="2"/>
    <n v="1"/>
    <n v="0"/>
    <n v="38"/>
    <x v="0"/>
    <m/>
    <m/>
    <x v="0"/>
    <s v="Decisión del directorio/propietarios de la empresa"/>
    <m/>
    <x v="0"/>
    <m/>
    <m/>
    <x v="0"/>
    <m/>
    <m/>
    <x v="0"/>
    <m/>
    <m/>
    <x v="0"/>
    <m/>
    <m/>
    <m/>
    <m/>
    <m/>
    <m/>
    <m/>
    <m/>
    <m/>
    <m/>
    <m/>
    <m/>
    <m/>
    <m/>
    <m/>
    <m/>
    <m/>
    <m/>
    <m/>
    <m/>
    <m/>
    <m/>
    <m/>
    <m/>
    <m/>
    <m/>
    <m/>
    <m/>
    <m/>
    <m/>
    <m/>
    <m/>
    <m/>
    <m/>
    <m/>
    <m/>
    <m/>
    <m/>
    <m/>
    <m/>
    <m/>
    <m/>
    <m/>
    <m/>
    <m/>
    <m/>
    <m/>
    <m/>
    <m/>
    <m/>
    <x v="0"/>
    <x v="1"/>
    <x v="0"/>
    <x v="0"/>
    <x v="0"/>
    <x v="0"/>
    <x v="0"/>
    <x v="1"/>
    <x v="0"/>
    <x v="0"/>
    <x v="0"/>
    <x v="0"/>
    <x v="0"/>
    <m/>
    <m/>
    <m/>
    <m/>
    <m/>
    <m/>
    <m/>
    <s v="Contratación de empresas de reclutamiento"/>
    <m/>
    <m/>
    <m/>
    <s v="Banco de currículos de la empresa"/>
    <m/>
    <m/>
    <x v="0"/>
    <x v="0"/>
    <x v="0"/>
    <x v="1"/>
    <x v="0"/>
    <x v="1"/>
    <x v="0"/>
    <x v="1"/>
    <x v="1"/>
    <x v="2"/>
    <s v="Ninguna"/>
    <m/>
    <m/>
    <m/>
    <m/>
    <m/>
    <m/>
    <x v="1"/>
    <m/>
    <s v="Transformación de competencia"/>
    <x v="1"/>
    <m/>
    <m/>
    <m/>
    <x v="1"/>
    <x v="0"/>
    <x v="0"/>
    <x v="1"/>
    <x v="1"/>
    <x v="1"/>
    <m/>
    <m/>
    <x v="2"/>
    <s v="Probable"/>
    <s v="Poco probable"/>
    <s v="Poco probable"/>
    <s v="Probable"/>
    <s v="Probable"/>
    <x v="0"/>
    <s v="community manager (manejo de redes)"/>
    <n v="3339"/>
    <n v="1"/>
    <n v="0"/>
    <n v="0"/>
    <n v="0"/>
    <n v="0"/>
    <s v="ingeniero agronomo ( certificación para captacion de animales)"/>
    <n v="2132"/>
    <n v="1"/>
    <n v="1"/>
    <n v="1"/>
    <n v="1"/>
    <n v="1"/>
    <m/>
    <m/>
    <m/>
    <m/>
    <m/>
    <m/>
    <m/>
    <m/>
    <m/>
    <m/>
    <m/>
    <m/>
    <m/>
    <m/>
    <m/>
    <m/>
    <m/>
    <m/>
    <m/>
    <m/>
    <m/>
    <x v="0"/>
    <m/>
    <m/>
    <m/>
    <m/>
    <m/>
    <m/>
    <m/>
    <m/>
    <m/>
    <x v="0"/>
    <x v="0"/>
    <x v="1"/>
    <x v="0"/>
    <x v="0"/>
    <x v="0"/>
    <x v="0"/>
    <x v="0"/>
    <m/>
    <x v="0"/>
    <s v="ESTRATEGIA DE VENTAS"/>
    <s v="Técnicas de ventas"/>
    <s v="COMERCIALIZACION (AUXILIAR DE PRODUCCION)"/>
    <n v="3322"/>
    <m/>
    <m/>
    <m/>
    <m/>
    <m/>
    <m/>
    <m/>
    <m/>
    <m/>
    <m/>
    <m/>
    <m/>
    <m/>
    <m/>
    <m/>
    <m/>
    <m/>
    <m/>
    <m/>
    <m/>
    <s v="No"/>
    <m/>
    <m/>
    <m/>
    <m/>
    <m/>
    <x v="0"/>
    <s v="Importante"/>
    <s v="Importante"/>
    <s v="Importante"/>
    <s v="Importante"/>
    <s v="Importante"/>
    <s v="Muy importante"/>
    <s v="Muy importante"/>
    <s v="Ninguna"/>
    <m/>
    <x v="0"/>
    <x v="1"/>
    <x v="0"/>
    <x v="0"/>
    <x v="0"/>
    <x v="0"/>
    <x v="0"/>
    <x v="0"/>
    <x v="0"/>
    <x v="0"/>
    <x v="0"/>
    <x v="0"/>
    <m/>
    <s v="Jefe / Encargado (no propietario)"/>
    <m/>
    <n v="9"/>
    <n v="5"/>
    <s v="Completo"/>
    <m/>
    <m/>
    <m/>
    <m/>
    <m/>
    <m/>
    <m/>
    <s v="31 a 50 personas ocupadas"/>
    <s v="31 a 50 personas ocupadas"/>
    <x v="2"/>
    <s v="Comercio"/>
    <x v="0"/>
    <x v="0"/>
    <x v="0"/>
    <x v="0"/>
    <x v="0"/>
    <x v="0"/>
    <x v="0"/>
    <x v="0"/>
    <x v="0"/>
    <x v="0"/>
    <x v="0"/>
    <x v="1"/>
    <x v="0"/>
    <x v="0"/>
    <x v="0"/>
    <x v="0"/>
    <x v="0"/>
    <x v="0"/>
    <x v="0"/>
    <x v="1"/>
    <x v="1"/>
    <x v="1"/>
    <x v="0"/>
    <x v="0"/>
    <x v="0"/>
    <x v="0"/>
    <x v="0"/>
    <s v="VENTA"/>
    <m/>
    <m/>
    <m/>
    <m/>
    <m/>
    <s v="ADMINISTRACIÓN Y GESTIÓN"/>
    <m/>
    <m/>
    <m/>
    <m/>
    <m/>
    <n v="11.214285714285699"/>
    <x v="0"/>
    <x v="0"/>
    <x v="0"/>
    <x v="0"/>
    <x v="0"/>
    <s v="Total"/>
  </r>
  <r>
    <n v="260482"/>
    <x v="0"/>
    <x v="1"/>
    <s v="San Lorenzo"/>
    <n v="21001"/>
    <s v="FABRICACION DE PRODUCTOS FARMACEUTICOS"/>
    <s v="Industria"/>
    <s v="Manufactura"/>
    <s v="Grandes (con 51 o más personas ocupadas)"/>
    <n v="21062024"/>
    <n v="21"/>
    <s v="Junio"/>
    <s v="Año Resultado Final"/>
    <n v="13"/>
    <n v="37"/>
    <n v="25072024"/>
    <n v="25"/>
    <s v="Julio"/>
    <s v="Año Resultado Final"/>
    <n v="1984"/>
    <n v="39"/>
    <x v="1"/>
    <s v="ELABORACIÓN DE MEDICAMENTOS PARA HUMANOS"/>
    <s v="Fabricación de medicamentos de uso humano"/>
    <s v="Único"/>
    <x v="0"/>
    <m/>
    <m/>
    <n v="545"/>
    <n v="545"/>
    <n v="305"/>
    <n v="240"/>
    <n v="305"/>
    <n v="240"/>
    <n v="0"/>
    <n v="0"/>
    <n v="0"/>
    <n v="0"/>
    <n v="95"/>
    <n v="0"/>
    <n v="20"/>
    <n v="0"/>
    <n v="115"/>
    <n v="200"/>
    <n v="100"/>
    <n v="15"/>
    <n v="545"/>
    <n v="545"/>
    <n v="0"/>
    <n v="0"/>
    <n v="0"/>
    <n v="0"/>
    <n v="95"/>
    <n v="0"/>
    <n v="20"/>
    <n v="0"/>
    <n v="115"/>
    <n v="200"/>
    <n v="100"/>
    <n v="15"/>
    <n v="545"/>
    <x v="1"/>
    <s v="Decisión del directorio/propietarios de la empresa"/>
    <m/>
    <x v="0"/>
    <s v="Decisión del directorio/propietarios de la empresa"/>
    <m/>
    <x v="1"/>
    <s v="Decisión del directorio/propietarios de la empresa"/>
    <m/>
    <x v="0"/>
    <m/>
    <m/>
    <x v="0"/>
    <m/>
    <m/>
    <x v="1"/>
    <m/>
    <n v="2262"/>
    <s v="ANALISTA DE INVESTIGACION Y  DESARROLLO"/>
    <s v="Sí"/>
    <s v="Sí"/>
    <s v="Sí"/>
    <n v="8183"/>
    <s v="EMPAQUETADOR DE MEDICAMENTOS"/>
    <s v="Sí"/>
    <s v="No"/>
    <s v="Sí"/>
    <n v="2433"/>
    <s v="AGENTE DE PROMOCION DE FARMACIA"/>
    <s v="Sí"/>
    <s v="No"/>
    <s v="Candidatos sin capacitación o habilidades técnicas necesarios"/>
    <m/>
    <m/>
    <m/>
    <m/>
    <s v="Falta de postulantes/candidatos"/>
    <m/>
    <m/>
    <m/>
    <m/>
    <m/>
    <m/>
    <m/>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1"/>
    <x v="0"/>
    <x v="1"/>
    <x v="0"/>
    <x v="0"/>
    <x v="0"/>
    <x v="0"/>
    <x v="1"/>
    <x v="1"/>
    <x v="0"/>
    <x v="0"/>
    <x v="0"/>
    <x v="1"/>
    <s v="PARA ALGUNOS PUESTOS QUE NO SUPERE LOS 25 AÑOS"/>
    <m/>
    <m/>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2"/>
    <x v="0"/>
    <x v="1"/>
    <s v="Ninguna"/>
    <m/>
    <m/>
    <m/>
    <m/>
    <m/>
    <m/>
    <x v="1"/>
    <m/>
    <m/>
    <x v="2"/>
    <m/>
    <m/>
    <m/>
    <x v="1"/>
    <x v="0"/>
    <x v="1"/>
    <x v="0"/>
    <x v="1"/>
    <x v="1"/>
    <m/>
    <m/>
    <x v="3"/>
    <s v="Probable"/>
    <s v="Poco probable"/>
    <s v="Poco probable"/>
    <s v="Probable"/>
    <s v="Muy probable"/>
    <x v="1"/>
    <m/>
    <m/>
    <m/>
    <m/>
    <m/>
    <m/>
    <m/>
    <m/>
    <m/>
    <m/>
    <m/>
    <m/>
    <m/>
    <m/>
    <m/>
    <m/>
    <m/>
    <m/>
    <m/>
    <m/>
    <m/>
    <m/>
    <m/>
    <m/>
    <m/>
    <m/>
    <m/>
    <m/>
    <m/>
    <m/>
    <m/>
    <m/>
    <m/>
    <m/>
    <m/>
    <x v="0"/>
    <m/>
    <m/>
    <m/>
    <m/>
    <m/>
    <m/>
    <m/>
    <m/>
    <m/>
    <x v="0"/>
    <x v="0"/>
    <x v="0"/>
    <x v="0"/>
    <x v="1"/>
    <x v="1"/>
    <x v="0"/>
    <x v="0"/>
    <m/>
    <x v="0"/>
    <s v="IDIOMA- INGLES INTERMEDIO A AVANZADO"/>
    <s v="Idiomas"/>
    <s v="ANALISTA DE COMPRAS"/>
    <n v="3323"/>
    <s v="CAPACITACION DE EXCEL AVANZADO"/>
    <s v="Microsoft Excel básico y avanzado"/>
    <s v="AUXILIAR CONTABLE"/>
    <n v="4311"/>
    <s v="CAPACITACION DE QUIMICA FARMACÉUTICA"/>
    <s v="OTROS"/>
    <s v="ANALISTA DE MICROBIOLOGIA"/>
    <n v="2131"/>
    <s v="CAPACITACION DE POWER BI"/>
    <s v="Microsoft Power BI"/>
    <s v="ANALISTA DE RR HH"/>
    <n v="2423"/>
    <s v="CAPACITACION DE FARMACOVIGILANCIA"/>
    <s v="OTROS"/>
    <s v="ANALISTA DE ASUNTOS REGULATORIOS"/>
    <n v="2262"/>
    <m/>
    <m/>
    <m/>
    <m/>
    <s v="Si"/>
    <s v="Si"/>
    <s v="Si"/>
    <s v="Si"/>
    <s v="Si"/>
    <s v="No"/>
    <x v="1"/>
    <s v="Muy importante"/>
    <s v="Importante"/>
    <s v="Muy importante"/>
    <s v="Muy importante"/>
    <s v="Muy importante"/>
    <s v="Muy importante"/>
    <s v="Muy importante"/>
    <s v="Ninguna"/>
    <m/>
    <x v="0"/>
    <x v="2"/>
    <x v="0"/>
    <x v="0"/>
    <x v="0"/>
    <x v="0"/>
    <x v="0"/>
    <x v="0"/>
    <x v="0"/>
    <x v="0"/>
    <x v="0"/>
    <x v="0"/>
    <m/>
    <s v="Jefe / Encargado (no propietario)"/>
    <m/>
    <n v="7"/>
    <n v="47"/>
    <s v="Completo"/>
    <m/>
    <m/>
    <m/>
    <m/>
    <m/>
    <m/>
    <s v="NINGUNA"/>
    <s v="51 y más personas ocupadas"/>
    <s v="51 y más personas ocupadas"/>
    <x v="1"/>
    <s v="Manufactura"/>
    <x v="0"/>
    <x v="1"/>
    <x v="0"/>
    <x v="0"/>
    <x v="0"/>
    <x v="0"/>
    <x v="0"/>
    <x v="1"/>
    <x v="0"/>
    <x v="0"/>
    <x v="1"/>
    <x v="0"/>
    <x v="0"/>
    <x v="0"/>
    <x v="0"/>
    <x v="0"/>
    <x v="0"/>
    <x v="0"/>
    <x v="0"/>
    <x v="0"/>
    <x v="1"/>
    <x v="0"/>
    <x v="0"/>
    <x v="0"/>
    <x v="0"/>
    <x v="0"/>
    <x v="0"/>
    <s v="IDIOMAS"/>
    <s v="OFIMATICA"/>
    <s v="QUIMICA"/>
    <s v="HERRAMIENTAS DE ANÁLISIS DE DATOS"/>
    <s v="QUIMICA"/>
    <m/>
    <s v="IDIOMAS"/>
    <s v="TIC"/>
    <s v="QUIMICA"/>
    <s v="TIC"/>
    <s v="QUIMICA"/>
    <m/>
    <n v="1"/>
    <x v="1"/>
    <x v="2"/>
    <x v="0"/>
    <x v="0"/>
    <x v="0"/>
    <s v="Total"/>
  </r>
  <r>
    <n v="260484"/>
    <x v="0"/>
    <x v="1"/>
    <s v="San Lorenzo"/>
    <n v="21001"/>
    <s v="FABRICACION  DE MEDICAMENTOS DE  USO HUMANO"/>
    <s v="Industria"/>
    <s v="Manufactura"/>
    <s v="Grandes (con 51 o más personas ocupadas)"/>
    <n v="20062024"/>
    <n v="20"/>
    <s v="Junio"/>
    <s v="Año Resultado Final"/>
    <n v="16"/>
    <n v="21"/>
    <n v="25072024"/>
    <n v="25"/>
    <s v="Julio"/>
    <s v="Año Resultado Final"/>
    <n v="1935"/>
    <n v="88"/>
    <x v="1"/>
    <s v="PRODUCCION DE PRODUCTOS FARMACEUTICOS HUMANOS"/>
    <s v="Fabricación de medicamentos de uso humano"/>
    <s v="Casa Matriz"/>
    <x v="1"/>
    <n v="5"/>
    <n v="1"/>
    <n v="900"/>
    <n v="750"/>
    <n v="375"/>
    <n v="375"/>
    <n v="375"/>
    <n v="375"/>
    <n v="0"/>
    <n v="0"/>
    <n v="0"/>
    <n v="0"/>
    <n v="113"/>
    <n v="0"/>
    <n v="100"/>
    <n v="0"/>
    <n v="300"/>
    <n v="200"/>
    <n v="30"/>
    <n v="7"/>
    <n v="750"/>
    <n v="750"/>
    <n v="0"/>
    <n v="0"/>
    <n v="0"/>
    <n v="0"/>
    <n v="113"/>
    <n v="0"/>
    <n v="100"/>
    <n v="0"/>
    <n v="300"/>
    <n v="200"/>
    <n v="30"/>
    <n v="7"/>
    <n v="750"/>
    <x v="0"/>
    <m/>
    <m/>
    <x v="0"/>
    <s v="Decisión del directorio/propietarios de la empresa"/>
    <m/>
    <x v="0"/>
    <m/>
    <m/>
    <x v="0"/>
    <m/>
    <m/>
    <x v="0"/>
    <m/>
    <m/>
    <x v="1"/>
    <m/>
    <n v="2113"/>
    <s v="ANALISTA QUIMICO"/>
    <s v="Sí"/>
    <s v="Sí"/>
    <s v="Sí"/>
    <n v="3122"/>
    <s v="SUPERVISOR FARMACEUTICO"/>
    <s v="Sí"/>
    <s v="Sí"/>
    <s v="Sí"/>
    <n v="2113"/>
    <s v="JEFE EN QUIMICA FARMACEUTICA"/>
    <s v="No"/>
    <s v="Sí"/>
    <m/>
    <m/>
    <s v="Candidato sin licencias, certificados orequisitos legales requeridos para ejercer la ocupación"/>
    <m/>
    <m/>
    <m/>
    <m/>
    <m/>
    <m/>
    <m/>
    <s v="Candidato sin licencias, certificados orequisitos legales requeridos para ejercer la ocupación"/>
    <s v="Candidatos con falt de experiencia laboral"/>
    <m/>
    <m/>
    <m/>
    <m/>
    <m/>
    <m/>
    <s v="Candidato sin licencias, certificados orequisitos legales requeridos para ejercer la ocupación"/>
    <s v="Candidatos con falt de experiencia laboral"/>
    <m/>
    <m/>
    <m/>
    <m/>
    <s v="Aumentar la remuneración para hacer la vacante más atractiva"/>
    <m/>
    <m/>
    <m/>
    <m/>
    <m/>
    <m/>
    <s v="Aumentar los esfuerzos en el reclutamiento (más divulgación de la vacante, más bolsas de empleo)"/>
    <m/>
    <m/>
    <m/>
    <x v="0"/>
    <x v="0"/>
    <x v="0"/>
    <x v="1"/>
    <x v="0"/>
    <x v="0"/>
    <x v="0"/>
    <x v="1"/>
    <x v="1"/>
    <x v="0"/>
    <x v="0"/>
    <x v="0"/>
    <x v="0"/>
    <m/>
    <m/>
    <m/>
    <s v="Redes sociales de la empresa (Facebook, Twitter, Instagram, etc)"/>
    <s v="Servicio Público de Empleo del Ministerio de Trabajo"/>
    <s v="Redes de profesionales o egresados"/>
    <s v="Recomendaciones de trabajadores de la empresa u otros actores"/>
    <m/>
    <s v="Ferias de empleo"/>
    <m/>
    <m/>
    <s v="Banco de currículos de la empresa"/>
    <m/>
    <m/>
    <x v="0"/>
    <x v="0"/>
    <x v="0"/>
    <x v="1"/>
    <x v="0"/>
    <x v="1"/>
    <x v="0"/>
    <x v="0"/>
    <x v="2"/>
    <x v="2"/>
    <s v="Ninguna"/>
    <m/>
    <m/>
    <m/>
    <m/>
    <m/>
    <m/>
    <x v="1"/>
    <m/>
    <m/>
    <x v="1"/>
    <m/>
    <m/>
    <m/>
    <x v="1"/>
    <x v="1"/>
    <x v="1"/>
    <x v="1"/>
    <x v="1"/>
    <x v="1"/>
    <m/>
    <m/>
    <x v="2"/>
    <s v="Poco probable"/>
    <s v="Poco probable"/>
    <s v="Poco probable"/>
    <s v="Muy probable"/>
    <s v="Muy probable"/>
    <x v="0"/>
    <s v="quimicos farmaceuticos"/>
    <n v="2113"/>
    <n v="70"/>
    <n v="70"/>
    <n v="70"/>
    <n v="70"/>
    <n v="70"/>
    <s v="Ingeniero quimico"/>
    <n v="2145"/>
    <n v="70"/>
    <n v="70"/>
    <n v="70"/>
    <n v="70"/>
    <n v="70"/>
    <m/>
    <m/>
    <m/>
    <m/>
    <m/>
    <m/>
    <m/>
    <m/>
    <m/>
    <m/>
    <m/>
    <m/>
    <m/>
    <m/>
    <m/>
    <m/>
    <m/>
    <m/>
    <m/>
    <m/>
    <m/>
    <x v="0"/>
    <m/>
    <m/>
    <m/>
    <m/>
    <m/>
    <m/>
    <m/>
    <m/>
    <m/>
    <x v="1"/>
    <x v="0"/>
    <x v="0"/>
    <x v="0"/>
    <x v="0"/>
    <x v="1"/>
    <x v="0"/>
    <x v="0"/>
    <m/>
    <x v="0"/>
    <s v="CAPACITACION DE BUENA PRACTICA DE MANUFACTURA (GMP)"/>
    <s v="OTROS"/>
    <s v="GERENTE"/>
    <n v="1321"/>
    <s v="CAPACITACION DE BUENA PRACTICA DE MANUFACUTURA(GMP)"/>
    <s v="OTROS"/>
    <s v="JEFES DE DEPARTAMENTOS"/>
    <n v="1321"/>
    <s v="CAPACITACION DE BUENA PRACTICA DE MANUFACTURA(GMP)"/>
    <s v="OTROS"/>
    <s v="ANALISTA DE CONTROL DE CALIDAD"/>
    <n v="3122"/>
    <s v="CAPACITACION DE BUENA PRACTICA DE  MANUFACTURA(GMP)"/>
    <s v="OTROS"/>
    <s v="ELABORADOR  DE MEDICAMENTOS EN LABORATORIO"/>
    <n v="8131"/>
    <s v="CAPACITACION DE BUENA PRACTICA DE MANUFACTURA (GMP)"/>
    <s v="OTROS"/>
    <s v="ANALISTA DE GARANTIA DE CALIDAD"/>
    <n v="3122"/>
    <s v="CAPACITACION DE BUENA PRACTICA DE MANUFACTURA (GMP)"/>
    <s v="OTROS"/>
    <s v="AYUDANTE DE DEPOSITO"/>
    <n v="9333"/>
    <s v="Si"/>
    <s v="Si"/>
    <s v="Si"/>
    <s v="Si"/>
    <s v="Si"/>
    <s v="No"/>
    <x v="1"/>
    <s v="Muy importante"/>
    <s v="Muy importante"/>
    <s v="Muy importante"/>
    <s v="Importante"/>
    <s v="Importante"/>
    <s v="Muy importante"/>
    <s v="Muy importante"/>
    <s v="Ninguna"/>
    <m/>
    <x v="0"/>
    <x v="2"/>
    <x v="1"/>
    <x v="1"/>
    <x v="0"/>
    <x v="1"/>
    <x v="1"/>
    <x v="0"/>
    <x v="0"/>
    <x v="0"/>
    <x v="0"/>
    <x v="0"/>
    <m/>
    <s v="Gerente / Directivo"/>
    <m/>
    <n v="7"/>
    <n v="40"/>
    <s v="Completo"/>
    <m/>
    <m/>
    <m/>
    <m/>
    <m/>
    <m/>
    <s v="NINGUNA"/>
    <s v="51 y más personas ocupadas"/>
    <s v="51 y más personas ocupadas"/>
    <x v="1"/>
    <s v="Manufactura"/>
    <x v="0"/>
    <x v="1"/>
    <x v="1"/>
    <x v="0"/>
    <x v="0"/>
    <x v="0"/>
    <x v="0"/>
    <x v="0"/>
    <x v="0"/>
    <x v="0"/>
    <x v="0"/>
    <x v="0"/>
    <x v="0"/>
    <x v="0"/>
    <x v="0"/>
    <x v="0"/>
    <x v="0"/>
    <x v="0"/>
    <x v="1"/>
    <x v="1"/>
    <x v="1"/>
    <x v="1"/>
    <x v="0"/>
    <x v="0"/>
    <x v="0"/>
    <x v="1"/>
    <x v="1"/>
    <s v="GESTIÓN DE CALIDAD"/>
    <s v="GESTIÓN DE CALIDAD"/>
    <s v="GESTIÓN DE CALIDAD"/>
    <s v="GESTIÓN DE CALIDAD"/>
    <s v="GESTIÓN DE CALIDAD"/>
    <s v="GESTIÓN DE CALIDAD"/>
    <s v="ADMINISTRACIÓN Y GESTIÓN"/>
    <s v="ADMINISTRACIÓN Y GESTIÓN"/>
    <s v="ADMINISTRACIÓN Y GESTIÓN"/>
    <s v="ADMINISTRACIÓN Y GESTIÓN"/>
    <s v="ADMINISTRACIÓN Y GESTIÓN"/>
    <s v="ADMINISTRACIÓN Y GESTIÓN"/>
    <n v="1"/>
    <x v="2"/>
    <x v="2"/>
    <x v="1"/>
    <x v="0"/>
    <x v="0"/>
    <s v="Total"/>
  </r>
  <r>
    <n v="260497"/>
    <x v="0"/>
    <x v="1"/>
    <s v="San Lorenzo"/>
    <n v="25992"/>
    <s v="FABRICACION DE MENAJES DE ALUMINIO"/>
    <s v="Industria"/>
    <s v="Manufactura"/>
    <s v="Micro (5 a 10 personas ocupadas)"/>
    <n v="18062024"/>
    <n v="18"/>
    <s v="Junio"/>
    <s v="Año Resultado Final"/>
    <n v="9"/>
    <n v="35"/>
    <n v="28062024"/>
    <n v="28"/>
    <s v="Junio"/>
    <s v="Año Resultado Final"/>
    <n v="2007"/>
    <n v="16"/>
    <x v="0"/>
    <s v="TELECOMUNICACIONES(INSTALACIONES DE ANTENAS PARA TRANSMISION DE ONDAS PARA OPERADORES DE TELEFONIA"/>
    <s v="Telecomunicaciones"/>
    <s v="Único"/>
    <x v="0"/>
    <m/>
    <m/>
    <n v="6"/>
    <n v="6"/>
    <n v="6"/>
    <n v="0"/>
    <n v="20.367567567567541"/>
    <n v="0"/>
    <n v="0"/>
    <n v="0"/>
    <n v="0"/>
    <n v="0"/>
    <n v="16.972972972972951"/>
    <n v="0"/>
    <n v="0"/>
    <n v="0"/>
    <n v="3.3945945945945901"/>
    <n v="0"/>
    <n v="0"/>
    <n v="0"/>
    <n v="20.367567567567541"/>
    <n v="6"/>
    <n v="0"/>
    <n v="0"/>
    <n v="0"/>
    <n v="0"/>
    <n v="5"/>
    <n v="0"/>
    <n v="0"/>
    <n v="0"/>
    <n v="1"/>
    <n v="0"/>
    <n v="0"/>
    <n v="0"/>
    <n v="6"/>
    <x v="0"/>
    <m/>
    <m/>
    <x v="1"/>
    <m/>
    <m/>
    <x v="0"/>
    <m/>
    <m/>
    <x v="0"/>
    <m/>
    <m/>
    <x v="0"/>
    <m/>
    <m/>
    <x v="0"/>
    <m/>
    <m/>
    <m/>
    <m/>
    <m/>
    <m/>
    <m/>
    <m/>
    <m/>
    <m/>
    <m/>
    <m/>
    <m/>
    <m/>
    <m/>
    <m/>
    <m/>
    <m/>
    <m/>
    <m/>
    <m/>
    <m/>
    <m/>
    <m/>
    <m/>
    <m/>
    <m/>
    <m/>
    <m/>
    <m/>
    <m/>
    <m/>
    <m/>
    <m/>
    <m/>
    <m/>
    <m/>
    <m/>
    <m/>
    <m/>
    <m/>
    <m/>
    <m/>
    <m/>
    <m/>
    <m/>
    <m/>
    <m/>
    <m/>
    <m/>
    <x v="0"/>
    <x v="0"/>
    <x v="0"/>
    <x v="1"/>
    <x v="0"/>
    <x v="1"/>
    <x v="0"/>
    <x v="1"/>
    <x v="0"/>
    <x v="0"/>
    <x v="0"/>
    <x v="1"/>
    <x v="0"/>
    <m/>
    <m/>
    <m/>
    <m/>
    <m/>
    <m/>
    <s v="Recomendaciones de trabajadores de la empresa u otros actores"/>
    <m/>
    <m/>
    <m/>
    <s v="Contactos personales del empleador"/>
    <m/>
    <m/>
    <m/>
    <x v="0"/>
    <x v="0"/>
    <x v="0"/>
    <x v="1"/>
    <x v="0"/>
    <x v="1"/>
    <x v="0"/>
    <x v="0"/>
    <x v="1"/>
    <x v="1"/>
    <s v="Ninguna"/>
    <m/>
    <m/>
    <m/>
    <m/>
    <m/>
    <m/>
    <x v="1"/>
    <m/>
    <m/>
    <x v="1"/>
    <m/>
    <m/>
    <m/>
    <x v="1"/>
    <x v="1"/>
    <x v="1"/>
    <x v="1"/>
    <x v="1"/>
    <x v="1"/>
    <m/>
    <m/>
    <x v="2"/>
    <s v="Poco probable"/>
    <s v="Poco probable"/>
    <s v="Poco probable"/>
    <s v="Probable"/>
    <s v="Probable"/>
    <x v="0"/>
    <s v="TECNICO INSTALADOR"/>
    <n v="7422"/>
    <n v="2"/>
    <n v="2"/>
    <n v="2"/>
    <n v="2"/>
    <n v="2"/>
    <s v="ADMINISTRADOR"/>
    <n v="2421"/>
    <n v="2"/>
    <n v="0"/>
    <n v="2"/>
    <n v="0"/>
    <n v="2"/>
    <s v="ASISTENTE ADMINISTRATIVO"/>
    <n v="3343"/>
    <n v="1"/>
    <n v="0"/>
    <n v="0"/>
    <n v="0"/>
    <n v="0"/>
    <m/>
    <m/>
    <m/>
    <m/>
    <m/>
    <m/>
    <m/>
    <m/>
    <m/>
    <m/>
    <m/>
    <m/>
    <m/>
    <m/>
    <x v="0"/>
    <m/>
    <m/>
    <m/>
    <m/>
    <m/>
    <m/>
    <m/>
    <m/>
    <m/>
    <x v="1"/>
    <x v="0"/>
    <x v="1"/>
    <x v="0"/>
    <x v="0"/>
    <x v="0"/>
    <x v="0"/>
    <x v="0"/>
    <m/>
    <x v="0"/>
    <s v="CAPACITACION DE NUEVAS TECNOLOGIAS ( FIBRA OPTICA,5G)"/>
    <s v="Herramientas digitales para la gestión y productividad"/>
    <s v="TECNICO INSTALADOR"/>
    <n v="7422"/>
    <s v="CAPACITACION DE ADMINISTRACION DE EMPRESAS"/>
    <s v="Operaciones auxiliares de servicios administrativos"/>
    <s v="ADMINISTRADOR"/>
    <n v="2421"/>
    <s v="CAPACITACION DE ADMINISTRACION DE EMPRESAS"/>
    <s v="Operaciones auxiliares de servicios administrativos"/>
    <s v="ASISTENTE ADMINISTRATIVO"/>
    <n v="3343"/>
    <m/>
    <m/>
    <m/>
    <m/>
    <m/>
    <m/>
    <m/>
    <m/>
    <m/>
    <m/>
    <m/>
    <m/>
    <s v="Si"/>
    <s v="Si"/>
    <s v="No"/>
    <m/>
    <m/>
    <m/>
    <x v="1"/>
    <s v="Importante"/>
    <s v="Importante"/>
    <s v="Importante"/>
    <s v="Importante"/>
    <s v="Importante"/>
    <s v="Importante"/>
    <s v="Importante"/>
    <s v="Ninguna"/>
    <m/>
    <x v="2"/>
    <x v="2"/>
    <x v="0"/>
    <x v="0"/>
    <x v="2"/>
    <x v="2"/>
    <x v="1"/>
    <x v="1"/>
    <x v="0"/>
    <x v="1"/>
    <x v="0"/>
    <x v="0"/>
    <m/>
    <s v="Administrador/Contador"/>
    <m/>
    <n v="7"/>
    <n v="34"/>
    <s v="Completo"/>
    <m/>
    <m/>
    <m/>
    <m/>
    <m/>
    <m/>
    <s v="EL PROPIETARIO DARIO AMARILLA ,YA ESTA EN CONOCIMIENTO DEL PROYECTO,DERIVO AL ADMINISTRADOR (EL RUBRO QUE FIGURA EN LA PLANILLA YA ESTA BAJO OTRA RAZON SOCIAL"/>
    <s v="5 a 10 personas ocupadas"/>
    <s v="5 a 10 personas ocupadas"/>
    <x v="0"/>
    <s v="Telecomunicaciones"/>
    <x v="0"/>
    <x v="0"/>
    <x v="0"/>
    <x v="0"/>
    <x v="0"/>
    <x v="0"/>
    <x v="0"/>
    <x v="0"/>
    <x v="0"/>
    <x v="0"/>
    <x v="0"/>
    <x v="1"/>
    <x v="0"/>
    <x v="0"/>
    <x v="0"/>
    <x v="1"/>
    <x v="0"/>
    <x v="0"/>
    <x v="0"/>
    <x v="0"/>
    <x v="1"/>
    <x v="1"/>
    <x v="0"/>
    <x v="0"/>
    <x v="1"/>
    <x v="0"/>
    <x v="0"/>
    <s v="TELECOMUNICACIONES"/>
    <s v="GESTIÓN ADMINISTRATIVA"/>
    <s v="GESTIÓN ADMINISTRATIVA"/>
    <m/>
    <m/>
    <m/>
    <s v="TELECOMUNICACIONES"/>
    <s v="ADMINISTRACIÓN Y GESTIÓN"/>
    <s v="ADMINISTRACIÓN Y GESTIÓN"/>
    <m/>
    <m/>
    <m/>
    <n v="3.3945945945945901"/>
    <x v="0"/>
    <x v="0"/>
    <x v="1"/>
    <x v="0"/>
    <x v="0"/>
    <s v="Total"/>
  </r>
  <r>
    <n v="260596"/>
    <x v="0"/>
    <x v="1"/>
    <s v="San Lorenzo"/>
    <n v="47111"/>
    <s v="VENTA AL POR MENOR DE ARTICULOS DE PRIMERA NECESIDAD EN SUPERMERCADO"/>
    <s v="Comercio"/>
    <s v="Comercio"/>
    <s v="Grandes (con 51 o más personas ocupadas)"/>
    <n v="20062024"/>
    <n v="20"/>
    <s v="Junio"/>
    <s v="Año Resultado Final"/>
    <n v="15"/>
    <n v="14"/>
    <n v="20062024"/>
    <n v="20"/>
    <s v="Junio"/>
    <s v="Año Resultado Final"/>
    <n v="2003"/>
    <n v="20"/>
    <x v="2"/>
    <s v="VENTA AL POR MENOR DE PRODUCTOS DE SUPERMERCADO"/>
    <s v="Comercio al por menor en hipermercados y supermercados"/>
    <s v="Casa Matriz"/>
    <x v="1"/>
    <n v="5"/>
    <n v="4"/>
    <n v="700"/>
    <n v="550"/>
    <n v="250"/>
    <n v="300"/>
    <n v="250"/>
    <n v="300"/>
    <n v="0"/>
    <n v="0"/>
    <n v="100"/>
    <n v="0"/>
    <n v="282"/>
    <n v="0"/>
    <n v="0"/>
    <n v="0"/>
    <n v="50"/>
    <n v="100"/>
    <n v="15"/>
    <n v="3"/>
    <n v="550"/>
    <n v="550"/>
    <n v="0"/>
    <n v="0"/>
    <n v="100"/>
    <n v="0"/>
    <n v="282"/>
    <n v="0"/>
    <n v="0"/>
    <n v="0"/>
    <n v="50"/>
    <n v="100"/>
    <n v="15"/>
    <n v="3"/>
    <n v="550"/>
    <x v="0"/>
    <m/>
    <m/>
    <x v="1"/>
    <m/>
    <m/>
    <x v="1"/>
    <s v="Decisión del directorio/propietarios de la empresa"/>
    <m/>
    <x v="0"/>
    <m/>
    <m/>
    <x v="0"/>
    <m/>
    <m/>
    <x v="1"/>
    <m/>
    <n v="5230"/>
    <s v="CAJERO"/>
    <s v="Sí"/>
    <s v="Sí"/>
    <s v="Sí"/>
    <n v="7512"/>
    <s v="PANADERO"/>
    <s v="Sí"/>
    <s v="Sí"/>
    <s v="Sí"/>
    <n v="7512"/>
    <s v="CONFITERO"/>
    <s v="Sí"/>
    <s v="Sí"/>
    <m/>
    <s v="Candidatos sin habilidades blandas o socioemocionales (proactividad, actitud de aprendizaje, compromiso, entre otros)"/>
    <m/>
    <m/>
    <m/>
    <m/>
    <m/>
    <m/>
    <s v="Candidatos sin capacitación o habilidades técnicas necesarios"/>
    <m/>
    <m/>
    <m/>
    <m/>
    <m/>
    <m/>
    <m/>
    <s v="Candidatos sin capacitación o habilidades técnicas necesarios"/>
    <m/>
    <m/>
    <m/>
    <m/>
    <m/>
    <m/>
    <m/>
    <m/>
    <s v="Capacitar a los trabajadores actuales para que puedan cumplir funciones que estaban asignadas a esa vacante"/>
    <m/>
    <m/>
    <m/>
    <m/>
    <m/>
    <m/>
    <m/>
    <m/>
    <m/>
    <x v="1"/>
    <x v="1"/>
    <x v="0"/>
    <x v="0"/>
    <x v="0"/>
    <x v="0"/>
    <x v="0"/>
    <x v="1"/>
    <x v="0"/>
    <x v="0"/>
    <x v="0"/>
    <x v="1"/>
    <x v="0"/>
    <m/>
    <m/>
    <s v="Plataforma web privada gratuita (Bolsas de trabajo) (excluyendo redes sociales)"/>
    <s v="Redes sociales de la empresa (Facebook, Twitter, Instagram, etc)"/>
    <m/>
    <m/>
    <m/>
    <m/>
    <s v="Ferias de empleo"/>
    <m/>
    <m/>
    <m/>
    <m/>
    <m/>
    <x v="0"/>
    <x v="0"/>
    <x v="0"/>
    <x v="1"/>
    <x v="0"/>
    <x v="1"/>
    <x v="0"/>
    <x v="2"/>
    <x v="0"/>
    <x v="2"/>
    <s v="Ninguna"/>
    <m/>
    <m/>
    <m/>
    <m/>
    <m/>
    <m/>
    <x v="1"/>
    <m/>
    <m/>
    <x v="2"/>
    <m/>
    <m/>
    <m/>
    <x v="0"/>
    <x v="0"/>
    <x v="0"/>
    <x v="1"/>
    <x v="1"/>
    <x v="1"/>
    <m/>
    <m/>
    <x v="2"/>
    <s v="Probable"/>
    <s v="Poco probable"/>
    <s v="Poco probable"/>
    <s v="Probable"/>
    <s v="Probable"/>
    <x v="0"/>
    <s v="PANADERO"/>
    <n v="7512"/>
    <n v="10"/>
    <n v="10"/>
    <n v="10"/>
    <n v="10"/>
    <n v="10"/>
    <s v="CONFITERO"/>
    <n v="7512"/>
    <n v="10"/>
    <n v="10"/>
    <n v="10"/>
    <n v="10"/>
    <n v="10"/>
    <s v="CARNICERO"/>
    <n v="7511"/>
    <n v="10"/>
    <n v="10"/>
    <n v="10"/>
    <n v="10"/>
    <n v="10"/>
    <s v="CAJERO"/>
    <n v="5230"/>
    <n v="10"/>
    <n v="10"/>
    <n v="10"/>
    <n v="10"/>
    <n v="10"/>
    <s v="AYUDANTE DE MANTENIMIENTO PLOMERIA,REFRIGERACIÓN"/>
    <n v="7126"/>
    <n v="3"/>
    <n v="3"/>
    <n v="3"/>
    <n v="3"/>
    <n v="3"/>
    <x v="0"/>
    <m/>
    <m/>
    <m/>
    <m/>
    <m/>
    <m/>
    <m/>
    <m/>
    <m/>
    <x v="0"/>
    <x v="0"/>
    <x v="0"/>
    <x v="0"/>
    <x v="1"/>
    <x v="1"/>
    <x v="0"/>
    <x v="0"/>
    <m/>
    <x v="0"/>
    <s v="CAPACITACION DE PANADERIA"/>
    <s v="Panadería y confitería"/>
    <s v="PANADERO"/>
    <n v="7512"/>
    <s v="CAPACITACION DE COCINA"/>
    <s v="Cocina"/>
    <s v="COCINERO"/>
    <n v="5120"/>
    <s v="CAPACITACION DE REFRIGERACIÓN"/>
    <s v="Técnicas de refrigeracion y climatización"/>
    <s v="AYUDANTE DE MANTENIMIENTO"/>
    <n v="9622"/>
    <s v="CAPACITACIÓN DE ATENCION AL CLIENTE"/>
    <s v="Técnicas de recepción y atención al cliente"/>
    <s v="CAJEROS"/>
    <n v="5230"/>
    <s v="CAPACITACIÓN DE OFIMATICA"/>
    <s v="Operación básica de computadoras"/>
    <s v="REPOSITORES DE SALON"/>
    <n v="9334"/>
    <s v="CAPACITACIÓN DE OFIMATICA"/>
    <s v="Operación básica de computadoras"/>
    <s v="JEFE DE SALA"/>
    <n v="5222"/>
    <s v="Si"/>
    <s v="Si"/>
    <s v="Si"/>
    <s v="Si"/>
    <s v="Si"/>
    <s v="No"/>
    <x v="1"/>
    <s v="Muy importante"/>
    <s v="Muy importante"/>
    <s v="Muy importante"/>
    <s v="Muy importante"/>
    <s v="Muy importante"/>
    <s v="Muy importante"/>
    <s v="Muy importante"/>
    <s v="Ninguna"/>
    <m/>
    <x v="0"/>
    <x v="1"/>
    <x v="1"/>
    <x v="0"/>
    <x v="2"/>
    <x v="1"/>
    <x v="0"/>
    <x v="1"/>
    <x v="0"/>
    <x v="1"/>
    <x v="0"/>
    <x v="0"/>
    <m/>
    <s v="Gerente / Directivo"/>
    <m/>
    <n v="20"/>
    <n v="20"/>
    <s v="Completo"/>
    <m/>
    <m/>
    <m/>
    <m/>
    <m/>
    <m/>
    <s v="NINGUNA"/>
    <s v="51 y más personas ocupadas"/>
    <s v="51 y más personas ocupadas"/>
    <x v="2"/>
    <s v="Comercio"/>
    <x v="0"/>
    <x v="0"/>
    <x v="0"/>
    <x v="0"/>
    <x v="1"/>
    <x v="0"/>
    <x v="1"/>
    <x v="0"/>
    <x v="0"/>
    <x v="0"/>
    <x v="1"/>
    <x v="0"/>
    <x v="0"/>
    <x v="1"/>
    <x v="0"/>
    <x v="1"/>
    <x v="0"/>
    <x v="0"/>
    <x v="0"/>
    <x v="1"/>
    <x v="0"/>
    <x v="1"/>
    <x v="1"/>
    <x v="0"/>
    <x v="1"/>
    <x v="0"/>
    <x v="1"/>
    <s v="PANADERIA Y CONFITERIA"/>
    <s v="GASTRONOMIA"/>
    <s v="ELECTRICIDAD Y ELECTRONICA"/>
    <s v="ATENCIÓN AL CLIENTE, RECEPCIÓN"/>
    <s v="OFIMATICA"/>
    <s v="OFIMATICA"/>
    <s v="ALIMENTOS"/>
    <s v="ALIMENTOS"/>
    <s v="ELECTRICIDAD Y ELECTRONICA"/>
    <s v="ADMINISTRACIÓN Y GESTIÓN"/>
    <s v="TIC"/>
    <s v="TIC"/>
    <n v="1"/>
    <x v="1"/>
    <x v="2"/>
    <x v="0"/>
    <x v="0"/>
    <x v="0"/>
    <s v="Total"/>
  </r>
  <r>
    <n v="260699"/>
    <x v="0"/>
    <x v="1"/>
    <s v="San Lorenzo"/>
    <n v="64300"/>
    <s v="OTORGAN CREDITOS A SUS ASOCIADOS."/>
    <s v="Servicio"/>
    <s v="Intermediación financiera"/>
    <s v="Micro (5 a 10 personas ocupadas)"/>
    <n v="10072024"/>
    <n v="10"/>
    <s v="Julio"/>
    <s v="Año Resultado Final"/>
    <n v="11"/>
    <n v="15"/>
    <n v="18072024"/>
    <n v="18"/>
    <s v="Julio"/>
    <s v="Año Resultado Final"/>
    <n v="2012"/>
    <n v="11"/>
    <x v="0"/>
    <s v="SERVICIO DE OTORGAMIENTO DE PEQUEÑOS CREDITOS Y AL ASOCIADO DEL LABORATORIO LASCA"/>
    <s v="Actividades de las sociedades literarias, cívicas y sociales y otras organizaciones n.c.p."/>
    <s v="Único"/>
    <x v="0"/>
    <m/>
    <m/>
    <n v="8"/>
    <n v="8"/>
    <n v="3"/>
    <n v="5"/>
    <n v="10.18378378378377"/>
    <n v="16.972972972972951"/>
    <n v="0"/>
    <n v="0"/>
    <n v="0"/>
    <n v="0"/>
    <n v="10.18378378378377"/>
    <n v="0"/>
    <n v="0"/>
    <n v="0"/>
    <n v="16.972972972972951"/>
    <n v="0"/>
    <n v="0"/>
    <n v="0"/>
    <n v="27.156756756756721"/>
    <n v="8"/>
    <n v="0"/>
    <n v="0"/>
    <n v="0"/>
    <n v="0"/>
    <n v="3"/>
    <n v="0"/>
    <n v="0"/>
    <n v="0"/>
    <n v="5"/>
    <n v="0"/>
    <n v="0"/>
    <n v="0"/>
    <n v="8"/>
    <x v="0"/>
    <m/>
    <m/>
    <x v="1"/>
    <m/>
    <m/>
    <x v="0"/>
    <m/>
    <m/>
    <x v="0"/>
    <m/>
    <m/>
    <x v="0"/>
    <m/>
    <m/>
    <x v="0"/>
    <m/>
    <m/>
    <m/>
    <m/>
    <m/>
    <m/>
    <m/>
    <m/>
    <m/>
    <m/>
    <m/>
    <m/>
    <m/>
    <m/>
    <m/>
    <m/>
    <m/>
    <m/>
    <m/>
    <m/>
    <m/>
    <m/>
    <m/>
    <m/>
    <m/>
    <m/>
    <m/>
    <m/>
    <m/>
    <m/>
    <m/>
    <m/>
    <m/>
    <m/>
    <m/>
    <m/>
    <m/>
    <m/>
    <m/>
    <m/>
    <m/>
    <m/>
    <m/>
    <m/>
    <m/>
    <m/>
    <m/>
    <m/>
    <m/>
    <m/>
    <x v="0"/>
    <x v="0"/>
    <x v="0"/>
    <x v="1"/>
    <x v="1"/>
    <x v="1"/>
    <x v="1"/>
    <x v="0"/>
    <x v="0"/>
    <x v="1"/>
    <x v="1"/>
    <x v="1"/>
    <x v="0"/>
    <m/>
    <m/>
    <m/>
    <m/>
    <m/>
    <m/>
    <m/>
    <m/>
    <m/>
    <m/>
    <m/>
    <m/>
    <s v="Otra"/>
    <s v="NO REALIZAN CONTRATOS DE PERSONAL,"/>
    <x v="0"/>
    <x v="0"/>
    <x v="0"/>
    <x v="1"/>
    <x v="0"/>
    <x v="2"/>
    <x v="1"/>
    <x v="0"/>
    <x v="1"/>
    <x v="1"/>
    <s v="Ninguna"/>
    <m/>
    <m/>
    <m/>
    <m/>
    <m/>
    <m/>
    <x v="1"/>
    <m/>
    <m/>
    <x v="1"/>
    <m/>
    <m/>
    <m/>
    <x v="1"/>
    <x v="1"/>
    <x v="1"/>
    <x v="1"/>
    <x v="1"/>
    <x v="1"/>
    <m/>
    <m/>
    <x v="2"/>
    <s v="Poco probable"/>
    <s v="Poco probable"/>
    <s v="Poco probable"/>
    <s v="Poco 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Importante"/>
    <s v="Importante"/>
    <s v="Importante"/>
    <s v="Muy importante"/>
    <s v="Importante"/>
    <s v="Importante"/>
    <s v="Importante"/>
    <s v="Ninguna"/>
    <m/>
    <x v="2"/>
    <x v="2"/>
    <x v="0"/>
    <x v="0"/>
    <x v="2"/>
    <x v="0"/>
    <x v="1"/>
    <x v="1"/>
    <x v="1"/>
    <x v="1"/>
    <x v="1"/>
    <x v="0"/>
    <m/>
    <s v="Otro"/>
    <s v="PRESIDENTA DE LA ASO"/>
    <n v="7"/>
    <n v="11"/>
    <s v="Completo"/>
    <m/>
    <m/>
    <m/>
    <m/>
    <m/>
    <m/>
    <s v="ME RECIBIERON LA PRESIDENTA Y TESORERO DE LA ASO,SEGUN ME INFORMARON QUE DICHO ESTABLECIMIENTO FUNCIONA SIN FINES DE LUCRO,QUE NO TIENE PERSONAL BAJO LA RAZON SOCIAL ,QUE SOLO LA COMISION CONFORMADA SE ENCARGA DE GESTIONAR LOS CREDITOS Y VALES DE COMPRA PARA LOS ASOCIADOS"/>
    <s v="5 a 10 personas ocupadas"/>
    <s v="5 a 10 personas ocupadas"/>
    <x v="0"/>
    <s v="Servicios a los hogares"/>
    <x v="0"/>
    <x v="0"/>
    <x v="0"/>
    <x v="0"/>
    <x v="0"/>
    <x v="0"/>
    <x v="0"/>
    <x v="0"/>
    <x v="0"/>
    <x v="0"/>
    <x v="1"/>
    <x v="0"/>
    <x v="0"/>
    <x v="0"/>
    <x v="0"/>
    <x v="0"/>
    <x v="0"/>
    <x v="0"/>
    <x v="0"/>
    <x v="1"/>
    <x v="0"/>
    <x v="1"/>
    <x v="0"/>
    <x v="0"/>
    <x v="0"/>
    <x v="0"/>
    <x v="0"/>
    <m/>
    <m/>
    <m/>
    <m/>
    <m/>
    <m/>
    <m/>
    <m/>
    <m/>
    <m/>
    <m/>
    <m/>
    <n v="3.3945945945945901"/>
    <x v="0"/>
    <x v="0"/>
    <x v="1"/>
    <x v="1"/>
    <x v="2"/>
    <s v="Total"/>
  </r>
  <r>
    <n v="260757"/>
    <x v="0"/>
    <x v="1"/>
    <s v="San Lorenzo"/>
    <n v="77302"/>
    <s v="SERVICIOS DE ALQUILER DE  MAQUINARIAS PESADAS SIN OPERARIO"/>
    <s v="Servicio"/>
    <s v="Servicios a las empresas"/>
    <s v="Pequeñas (11 a 30 personas ocupadas)"/>
    <n v="2072024"/>
    <n v="2"/>
    <s v="Julio"/>
    <s v="Año Resultado Final"/>
    <n v="11"/>
    <n v="10"/>
    <n v="3072024"/>
    <n v="3"/>
    <s v="Julio"/>
    <s v="Año Resultado Final"/>
    <n v="2004"/>
    <n v="19"/>
    <x v="0"/>
    <s v="SERVICIO DE ALQUILERES DE GRUAS CON CHOFER OPERARIO"/>
    <s v="Alquiler y arrendamiento de maquinaria para la construcción sin operario"/>
    <s v="Único"/>
    <x v="0"/>
    <m/>
    <m/>
    <n v="36"/>
    <n v="36"/>
    <n v="32"/>
    <n v="4"/>
    <n v="167.72413793103456"/>
    <n v="20.96551724137932"/>
    <n v="0"/>
    <n v="0"/>
    <n v="0"/>
    <n v="0"/>
    <n v="115.31034482758626"/>
    <n v="36.689655172413808"/>
    <n v="0"/>
    <n v="0"/>
    <n v="15.724137931034491"/>
    <n v="15.724137931034491"/>
    <n v="5.2413793103448301"/>
    <n v="0"/>
    <n v="188.68965517241389"/>
    <n v="36"/>
    <n v="0"/>
    <n v="0"/>
    <n v="0"/>
    <n v="0"/>
    <n v="22"/>
    <n v="7"/>
    <n v="0"/>
    <n v="0"/>
    <n v="3"/>
    <n v="3"/>
    <n v="1"/>
    <n v="0"/>
    <n v="36"/>
    <x v="0"/>
    <m/>
    <m/>
    <x v="0"/>
    <s v="Decisión del directorio/propietarios de la empresa"/>
    <m/>
    <x v="0"/>
    <m/>
    <m/>
    <x v="0"/>
    <m/>
    <m/>
    <x v="0"/>
    <m/>
    <m/>
    <x v="0"/>
    <m/>
    <m/>
    <m/>
    <m/>
    <m/>
    <m/>
    <m/>
    <m/>
    <m/>
    <m/>
    <m/>
    <m/>
    <m/>
    <m/>
    <m/>
    <m/>
    <m/>
    <m/>
    <m/>
    <m/>
    <m/>
    <m/>
    <m/>
    <m/>
    <m/>
    <m/>
    <m/>
    <m/>
    <m/>
    <m/>
    <m/>
    <m/>
    <m/>
    <m/>
    <m/>
    <m/>
    <m/>
    <m/>
    <m/>
    <m/>
    <m/>
    <m/>
    <m/>
    <m/>
    <m/>
    <m/>
    <m/>
    <m/>
    <m/>
    <m/>
    <x v="0"/>
    <x v="0"/>
    <x v="0"/>
    <x v="1"/>
    <x v="0"/>
    <x v="1"/>
    <x v="0"/>
    <x v="1"/>
    <x v="1"/>
    <x v="0"/>
    <x v="0"/>
    <x v="1"/>
    <x v="0"/>
    <m/>
    <m/>
    <m/>
    <m/>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robable"/>
    <s v="Poco probable"/>
    <s v="Poco probable"/>
    <s v="Probable"/>
    <s v="Probable"/>
    <x v="2"/>
    <m/>
    <m/>
    <m/>
    <m/>
    <m/>
    <m/>
    <m/>
    <m/>
    <m/>
    <m/>
    <m/>
    <m/>
    <m/>
    <m/>
    <m/>
    <m/>
    <m/>
    <m/>
    <m/>
    <m/>
    <m/>
    <m/>
    <m/>
    <m/>
    <m/>
    <m/>
    <m/>
    <m/>
    <m/>
    <m/>
    <m/>
    <m/>
    <m/>
    <m/>
    <m/>
    <x v="0"/>
    <m/>
    <m/>
    <m/>
    <m/>
    <m/>
    <m/>
    <m/>
    <m/>
    <m/>
    <x v="1"/>
    <x v="1"/>
    <x v="1"/>
    <x v="1"/>
    <x v="0"/>
    <x v="0"/>
    <x v="0"/>
    <x v="1"/>
    <m/>
    <x v="0"/>
    <s v="CAPACITACION DE SEGURIDAD INDUSTRIAL"/>
    <s v="Seguridad industrial y salud ocupacional"/>
    <s v="OPERADOR DE MAQUINARIAS(GRUAS AUTOPROPULSADAS)"/>
    <n v="8343"/>
    <m/>
    <m/>
    <m/>
    <m/>
    <m/>
    <m/>
    <m/>
    <m/>
    <m/>
    <m/>
    <m/>
    <m/>
    <m/>
    <m/>
    <m/>
    <m/>
    <m/>
    <m/>
    <m/>
    <m/>
    <s v="No"/>
    <m/>
    <m/>
    <m/>
    <m/>
    <m/>
    <x v="1"/>
    <s v="Muy importante"/>
    <s v="Importante"/>
    <s v="Importante"/>
    <s v="Importante"/>
    <s v="Importante"/>
    <s v="Muy importante"/>
    <s v="Muy importante"/>
    <s v="Ninguna"/>
    <m/>
    <x v="0"/>
    <x v="1"/>
    <x v="0"/>
    <x v="1"/>
    <x v="2"/>
    <x v="0"/>
    <x v="1"/>
    <x v="1"/>
    <x v="0"/>
    <x v="1"/>
    <x v="0"/>
    <x v="0"/>
    <m/>
    <s v="Administrador/Contador"/>
    <m/>
    <n v="13"/>
    <n v="17"/>
    <s v="Completo"/>
    <m/>
    <m/>
    <m/>
    <m/>
    <m/>
    <m/>
    <s v="NINGUNA"/>
    <s v="31 a 50 personas ocupadas"/>
    <s v="31 a 50 personas ocupadas"/>
    <x v="0"/>
    <s v="Servicios a las empresas"/>
    <x v="0"/>
    <x v="0"/>
    <x v="0"/>
    <x v="0"/>
    <x v="0"/>
    <x v="0"/>
    <x v="0"/>
    <x v="0"/>
    <x v="0"/>
    <x v="0"/>
    <x v="1"/>
    <x v="0"/>
    <x v="0"/>
    <x v="0"/>
    <x v="0"/>
    <x v="0"/>
    <x v="0"/>
    <x v="0"/>
    <x v="0"/>
    <x v="1"/>
    <x v="0"/>
    <x v="1"/>
    <x v="0"/>
    <x v="0"/>
    <x v="0"/>
    <x v="1"/>
    <x v="0"/>
    <s v="SALUD Y SEGURIDAD OCUPACIONAL"/>
    <m/>
    <m/>
    <m/>
    <m/>
    <m/>
    <s v="SALUD Y SEGURIDAD OCUPACIONAL"/>
    <m/>
    <m/>
    <m/>
    <m/>
    <m/>
    <n v="5.2413793103448301"/>
    <x v="0"/>
    <x v="0"/>
    <x v="1"/>
    <x v="2"/>
    <x v="0"/>
    <s v="Total"/>
  </r>
  <r>
    <n v="260758"/>
    <x v="0"/>
    <x v="0"/>
    <s v="La Encarnación"/>
    <n v="80000"/>
    <s v="SERVICIOS DE SEGURIDAD Y VIGILANCIA PRIVADA"/>
    <s v="Servicio"/>
    <s v="Servicios a las empresas"/>
    <s v="Grandes (con 51 o más personas ocupadas)"/>
    <n v="21062024"/>
    <n v="21"/>
    <s v="Junio"/>
    <s v="Año Resultado Final"/>
    <n v="9"/>
    <n v="31"/>
    <n v="10072024"/>
    <n v="10"/>
    <s v="Julio"/>
    <s v="Año Resultado Final"/>
    <n v="2007"/>
    <n v="16"/>
    <x v="0"/>
    <s v="SERVICIO DE SEGURIDAD FISICA(SEGURIDAD DE PORTERIA)"/>
    <s v="Actividades de investigación y seguridad"/>
    <s v="Único"/>
    <x v="0"/>
    <m/>
    <m/>
    <n v="115"/>
    <n v="115"/>
    <n v="115"/>
    <n v="0"/>
    <n v="911.48148148148198"/>
    <n v="0"/>
    <n v="0"/>
    <n v="0"/>
    <n v="0"/>
    <n v="0"/>
    <n v="752.96296296296339"/>
    <n v="0"/>
    <n v="79.259259259259295"/>
    <n v="0"/>
    <n v="47.555555555555578"/>
    <n v="31.70370370370372"/>
    <n v="0"/>
    <n v="0"/>
    <n v="911.48148148148198"/>
    <n v="115"/>
    <n v="0"/>
    <n v="0"/>
    <n v="0"/>
    <n v="0"/>
    <n v="95"/>
    <n v="0"/>
    <n v="10"/>
    <n v="0"/>
    <n v="6"/>
    <n v="4"/>
    <n v="0"/>
    <n v="0"/>
    <n v="115"/>
    <x v="1"/>
    <s v="Decisión del directorio/propietarios de la empresa"/>
    <m/>
    <x v="1"/>
    <m/>
    <m/>
    <x v="0"/>
    <m/>
    <m/>
    <x v="0"/>
    <m/>
    <m/>
    <x v="0"/>
    <m/>
    <m/>
    <x v="1"/>
    <m/>
    <n v="5414"/>
    <s v="GUARDIA FISICO"/>
    <s v="Sí"/>
    <s v="No"/>
    <s v="No"/>
    <m/>
    <m/>
    <m/>
    <m/>
    <m/>
    <m/>
    <m/>
    <m/>
    <m/>
    <m/>
    <m/>
    <m/>
    <m/>
    <m/>
    <m/>
    <m/>
    <m/>
    <m/>
    <m/>
    <m/>
    <m/>
    <m/>
    <m/>
    <m/>
    <m/>
    <m/>
    <m/>
    <m/>
    <m/>
    <m/>
    <m/>
    <m/>
    <m/>
    <m/>
    <m/>
    <m/>
    <m/>
    <m/>
    <m/>
    <m/>
    <m/>
    <m/>
    <m/>
    <m/>
    <x v="1"/>
    <x v="0"/>
    <x v="0"/>
    <x v="0"/>
    <x v="0"/>
    <x v="0"/>
    <x v="0"/>
    <x v="1"/>
    <x v="0"/>
    <x v="0"/>
    <x v="1"/>
    <x v="1"/>
    <x v="0"/>
    <m/>
    <s v="Anuncio en un medio de prensa impreso"/>
    <s v="Plataforma web privada gratuita (Bolsas de trabajo) (excluyendo redes sociales)"/>
    <m/>
    <m/>
    <m/>
    <m/>
    <m/>
    <m/>
    <m/>
    <s v="Contactos personales del empleador"/>
    <s v="Banco de currículos de la empresa"/>
    <m/>
    <m/>
    <x v="0"/>
    <x v="0"/>
    <x v="0"/>
    <x v="1"/>
    <x v="1"/>
    <x v="1"/>
    <x v="0"/>
    <x v="0"/>
    <x v="2"/>
    <x v="1"/>
    <s v="Ninguna"/>
    <m/>
    <m/>
    <m/>
    <m/>
    <m/>
    <s v="Nuevas contrataciones"/>
    <x v="1"/>
    <m/>
    <m/>
    <x v="1"/>
    <m/>
    <m/>
    <m/>
    <x v="0"/>
    <x v="0"/>
    <x v="0"/>
    <x v="0"/>
    <x v="1"/>
    <x v="1"/>
    <m/>
    <m/>
    <x v="2"/>
    <s v="Poco probable"/>
    <s v="Poco probable"/>
    <s v="Poco probable"/>
    <s v="Probable"/>
    <s v="Muy probable"/>
    <x v="2"/>
    <m/>
    <m/>
    <m/>
    <m/>
    <m/>
    <m/>
    <m/>
    <m/>
    <m/>
    <m/>
    <m/>
    <m/>
    <m/>
    <m/>
    <m/>
    <m/>
    <m/>
    <m/>
    <m/>
    <m/>
    <m/>
    <m/>
    <m/>
    <m/>
    <m/>
    <m/>
    <m/>
    <m/>
    <m/>
    <m/>
    <m/>
    <m/>
    <m/>
    <m/>
    <m/>
    <x v="0"/>
    <m/>
    <m/>
    <m/>
    <m/>
    <m/>
    <m/>
    <m/>
    <m/>
    <m/>
    <x v="0"/>
    <x v="0"/>
    <x v="0"/>
    <x v="0"/>
    <x v="1"/>
    <x v="1"/>
    <x v="0"/>
    <x v="0"/>
    <m/>
    <x v="0"/>
    <s v="ESPECIALIZACION EN INSTALACION DE EQUIPOS DE SEGURIDAD (SISTEMA DE PORTERIA)"/>
    <s v="Instalación de circuitos cerrados"/>
    <s v="SEGURIDAD FISICA ( PORTERIA)"/>
    <n v="5414"/>
    <s v="ESPECALIZACION EN SEGURIDAD FISICA"/>
    <s v="Guardias, vigilancia y seguridad personal"/>
    <s v="SEGURIDAD FISICA"/>
    <n v="5414"/>
    <s v="ESPECIALIZACION Y ACTUALIZACION DE PROTOCOLARIZACION"/>
    <s v="Ceremonial y protocolo"/>
    <s v="GUARDIA DE VALORES"/>
    <n v="5414"/>
    <m/>
    <m/>
    <m/>
    <m/>
    <m/>
    <m/>
    <m/>
    <m/>
    <m/>
    <m/>
    <m/>
    <m/>
    <s v="Si"/>
    <s v="Si"/>
    <s v="No"/>
    <m/>
    <m/>
    <m/>
    <x v="1"/>
    <s v="Muy importante"/>
    <s v="Muy importante"/>
    <s v="Muy importante"/>
    <s v="Importante"/>
    <s v="Importante"/>
    <s v="Muy importante"/>
    <s v="Muy importante"/>
    <s v="Ninguna"/>
    <m/>
    <x v="0"/>
    <x v="1"/>
    <x v="1"/>
    <x v="1"/>
    <x v="1"/>
    <x v="0"/>
    <x v="0"/>
    <x v="0"/>
    <x v="0"/>
    <x v="0"/>
    <x v="0"/>
    <x v="0"/>
    <m/>
    <s v="Jefe / Encargado (no propietario)"/>
    <m/>
    <n v="7"/>
    <n v="28"/>
    <s v="Completo"/>
    <m/>
    <m/>
    <m/>
    <m/>
    <m/>
    <m/>
    <m/>
    <s v="51 y más personas ocupadas"/>
    <s v="51 y más personas ocupadas"/>
    <x v="0"/>
    <s v="Servicios a las empresas"/>
    <x v="0"/>
    <x v="0"/>
    <x v="0"/>
    <x v="0"/>
    <x v="1"/>
    <x v="0"/>
    <x v="0"/>
    <x v="0"/>
    <x v="0"/>
    <x v="0"/>
    <x v="1"/>
    <x v="0"/>
    <x v="0"/>
    <x v="0"/>
    <x v="0"/>
    <x v="0"/>
    <x v="0"/>
    <x v="0"/>
    <x v="0"/>
    <x v="1"/>
    <x v="0"/>
    <x v="1"/>
    <x v="1"/>
    <x v="0"/>
    <x v="0"/>
    <x v="0"/>
    <x v="0"/>
    <s v="SEGURIDAD"/>
    <s v="SEGURIDAD"/>
    <s v="SEGURIDAD"/>
    <m/>
    <m/>
    <m/>
    <s v="SEGURIDAD"/>
    <s v="SEGURIDAD"/>
    <s v="SEGURIDAD"/>
    <m/>
    <m/>
    <m/>
    <n v="7.92592592592593"/>
    <x v="1"/>
    <x v="1"/>
    <x v="0"/>
    <x v="0"/>
    <x v="0"/>
    <s v="Total"/>
  </r>
  <r>
    <n v="260766"/>
    <x v="0"/>
    <x v="1"/>
    <s v="San Lorenzo"/>
    <n v="85101"/>
    <s v="SERVICIOS DE ENSEÑANZA INICIAL"/>
    <s v="Servicio"/>
    <s v="Servicios a los hogares"/>
    <s v="Pequeñas (11 a 30 personas ocupadas)"/>
    <n v="25062024"/>
    <n v="25"/>
    <s v="Junio"/>
    <s v="Año Resultado Final"/>
    <n v="9"/>
    <n v="38"/>
    <n v="25062024"/>
    <n v="25"/>
    <s v="Junio"/>
    <s v="Año Resultado Final"/>
    <n v="2005"/>
    <n v="18"/>
    <x v="0"/>
    <s v="SERVICIO DE ENSEÑANZA DE NIÑOS DE 2 AÑOS A 5 AÑOS MATERNAL A PRE ESCOLAR"/>
    <s v="Guarderías y jardines maternales"/>
    <s v="Casa Matriz"/>
    <x v="1"/>
    <n v="2"/>
    <n v="1"/>
    <n v="29"/>
    <n v="15"/>
    <n v="1"/>
    <n v="14"/>
    <n v="4.8306451612903203"/>
    <n v="67.629032258064484"/>
    <n v="0"/>
    <n v="0"/>
    <n v="0"/>
    <n v="0"/>
    <n v="19.322580645161281"/>
    <n v="0"/>
    <n v="0"/>
    <n v="0"/>
    <n v="38.645161290322562"/>
    <n v="9.6612903225806406"/>
    <n v="4.8306451612903203"/>
    <n v="0"/>
    <n v="72.459677419354804"/>
    <n v="15"/>
    <n v="0"/>
    <n v="0"/>
    <n v="0"/>
    <n v="0"/>
    <n v="4"/>
    <n v="0"/>
    <n v="0"/>
    <n v="0"/>
    <n v="8"/>
    <n v="2"/>
    <n v="1"/>
    <n v="0"/>
    <n v="15"/>
    <x v="1"/>
    <s v="Decisión del directorio/propietarios de la empresa"/>
    <m/>
    <x v="1"/>
    <m/>
    <m/>
    <x v="0"/>
    <m/>
    <m/>
    <x v="0"/>
    <m/>
    <m/>
    <x v="0"/>
    <m/>
    <m/>
    <x v="1"/>
    <m/>
    <n v="2634"/>
    <s v="PSICOPEDAGOGA DE LA PARTE DE PSICOMOTRICIDAD"/>
    <s v="Sí"/>
    <s v="No"/>
    <s v="Sí"/>
    <n v="2342"/>
    <s v="PROFESORA DEL PRE JARDIN"/>
    <s v="Sí"/>
    <s v="No"/>
    <s v="Sí"/>
    <n v="9622"/>
    <s v="PINTOR LIMPIADOR (SERVICIOS GENERALES)"/>
    <s v="Sí"/>
    <s v="No"/>
    <m/>
    <m/>
    <m/>
    <m/>
    <m/>
    <m/>
    <m/>
    <m/>
    <m/>
    <m/>
    <m/>
    <m/>
    <m/>
    <m/>
    <m/>
    <m/>
    <m/>
    <m/>
    <m/>
    <m/>
    <m/>
    <m/>
    <m/>
    <m/>
    <m/>
    <m/>
    <m/>
    <m/>
    <m/>
    <m/>
    <m/>
    <m/>
    <m/>
    <m/>
    <m/>
    <x v="0"/>
    <x v="0"/>
    <x v="0"/>
    <x v="0"/>
    <x v="1"/>
    <x v="0"/>
    <x v="0"/>
    <x v="1"/>
    <x v="0"/>
    <x v="0"/>
    <x v="1"/>
    <x v="0"/>
    <x v="0"/>
    <m/>
    <m/>
    <m/>
    <m/>
    <m/>
    <m/>
    <s v="Recomendaciones de trabajadores de la empresa u otros actores"/>
    <m/>
    <m/>
    <s v="Avisos en las inmediaciones de la empresa"/>
    <s v="Contactos personales del empleador"/>
    <s v="Banco de currículos de la empresa"/>
    <m/>
    <m/>
    <x v="0"/>
    <x v="0"/>
    <x v="0"/>
    <x v="2"/>
    <x v="0"/>
    <x v="2"/>
    <x v="2"/>
    <x v="0"/>
    <x v="1"/>
    <x v="1"/>
    <s v="Ninguna"/>
    <m/>
    <m/>
    <m/>
    <m/>
    <m/>
    <m/>
    <x v="1"/>
    <s v="Transformación de competencia"/>
    <m/>
    <x v="1"/>
    <m/>
    <m/>
    <m/>
    <x v="1"/>
    <x v="1"/>
    <x v="1"/>
    <x v="0"/>
    <x v="1"/>
    <x v="1"/>
    <m/>
    <m/>
    <x v="3"/>
    <s v="Poco probable"/>
    <s v="Poco probable"/>
    <s v="Poco probable"/>
    <s v="Poco probable"/>
    <s v="Probable"/>
    <x v="2"/>
    <m/>
    <m/>
    <m/>
    <m/>
    <m/>
    <m/>
    <m/>
    <m/>
    <m/>
    <m/>
    <m/>
    <m/>
    <m/>
    <m/>
    <m/>
    <m/>
    <m/>
    <m/>
    <m/>
    <m/>
    <m/>
    <m/>
    <m/>
    <m/>
    <m/>
    <m/>
    <m/>
    <m/>
    <m/>
    <m/>
    <m/>
    <m/>
    <m/>
    <m/>
    <m/>
    <x v="0"/>
    <m/>
    <m/>
    <m/>
    <m/>
    <m/>
    <m/>
    <m/>
    <m/>
    <m/>
    <x v="0"/>
    <x v="0"/>
    <x v="0"/>
    <x v="0"/>
    <x v="1"/>
    <x v="1"/>
    <x v="0"/>
    <x v="0"/>
    <m/>
    <x v="0"/>
    <s v="CONOCIMIENTOS GENERALES SOBRE LA FORMA CORRECTA DE PODER SOCIALIZAR CON NIÑOS DE TRANSTORNO ESPECTRO AUTISTA"/>
    <s v="OTROS"/>
    <s v="PROFESORAS  DE JARDIN"/>
    <n v="2342"/>
    <s v="PRIMEROS AUXILIOS BASICOS EN NIÑOS"/>
    <s v="Primeros auxilios"/>
    <s v="PROFESORAS DE MATERNAL"/>
    <n v="2342"/>
    <m/>
    <m/>
    <m/>
    <m/>
    <m/>
    <m/>
    <m/>
    <m/>
    <m/>
    <m/>
    <m/>
    <m/>
    <m/>
    <m/>
    <m/>
    <m/>
    <s v="Si"/>
    <s v="No"/>
    <m/>
    <m/>
    <m/>
    <m/>
    <x v="0"/>
    <s v="Importante"/>
    <s v="Importante"/>
    <s v="Importante"/>
    <s v="Muy importante"/>
    <s v="Importante"/>
    <s v="Muy importante"/>
    <s v="Importante"/>
    <s v="Ninguna"/>
    <m/>
    <x v="0"/>
    <x v="0"/>
    <x v="0"/>
    <x v="1"/>
    <x v="0"/>
    <x v="0"/>
    <x v="0"/>
    <x v="1"/>
    <x v="0"/>
    <x v="1"/>
    <x v="0"/>
    <x v="0"/>
    <m/>
    <s v="Gerente / Directivo"/>
    <m/>
    <n v="10"/>
    <n v="25"/>
    <s v="Completo"/>
    <m/>
    <m/>
    <m/>
    <m/>
    <m/>
    <m/>
    <m/>
    <s v="11 a 30 personas ocupadas"/>
    <s v="11 a 30 personas ocupadas"/>
    <x v="0"/>
    <s v="Servicios a los hogares"/>
    <x v="0"/>
    <x v="1"/>
    <x v="0"/>
    <x v="0"/>
    <x v="0"/>
    <x v="0"/>
    <x v="0"/>
    <x v="0"/>
    <x v="1"/>
    <x v="0"/>
    <x v="1"/>
    <x v="0"/>
    <x v="0"/>
    <x v="0"/>
    <x v="0"/>
    <x v="0"/>
    <x v="0"/>
    <x v="0"/>
    <x v="0"/>
    <x v="0"/>
    <x v="0"/>
    <x v="1"/>
    <x v="0"/>
    <x v="0"/>
    <x v="0"/>
    <x v="0"/>
    <x v="0"/>
    <s v="SERVICIOS EDUCATIVOS"/>
    <s v="SINIESTROS Y PRIMEROS AUXILIOS"/>
    <m/>
    <m/>
    <m/>
    <m/>
    <s v="SERVICIOS EDUCATIVOS"/>
    <s v="SINIESTROS Y PRIMEROS AUXILIOS"/>
    <m/>
    <m/>
    <m/>
    <m/>
    <n v="4.8306451612903203"/>
    <x v="1"/>
    <x v="1"/>
    <x v="0"/>
    <x v="0"/>
    <x v="0"/>
    <s v="Total"/>
  </r>
  <r>
    <n v="260875"/>
    <x v="0"/>
    <x v="1"/>
    <s v="Villa Elisa"/>
    <n v="43210"/>
    <s v="SERVICIO DE INSTALACIONES ELECTRICAS"/>
    <s v="Industria"/>
    <s v="Construcción"/>
    <s v="Grandes (con 51 o más personas ocupadas)"/>
    <n v="17062024"/>
    <n v="17"/>
    <s v="Junio"/>
    <s v="Año Resultado Final"/>
    <n v="14"/>
    <n v="19"/>
    <n v="19072024"/>
    <n v="19"/>
    <s v="Julio"/>
    <s v="Año Resultado Final"/>
    <n v="1979"/>
    <n v="44"/>
    <x v="1"/>
    <s v="SERVICIOS DE INSTALACIONES ELECTRICAS PARA EDIFICIOS EN CONSTRUCCION"/>
    <s v="Instalaciones eléctricas, electromecánicas y electrónicas"/>
    <s v="Único"/>
    <x v="0"/>
    <m/>
    <m/>
    <n v="200"/>
    <n v="200"/>
    <n v="150"/>
    <n v="50"/>
    <n v="405.55555555555503"/>
    <n v="135.18518518518502"/>
    <n v="0"/>
    <n v="0"/>
    <n v="0"/>
    <n v="0"/>
    <n v="0"/>
    <n v="13.518518518518501"/>
    <n v="189.25925925925901"/>
    <n v="135.18518518518502"/>
    <n v="81.111111111111001"/>
    <n v="108.14814814814801"/>
    <n v="13.518518518518501"/>
    <n v="0"/>
    <n v="540.74074074074008"/>
    <n v="200"/>
    <n v="0"/>
    <n v="0"/>
    <n v="0"/>
    <n v="0"/>
    <n v="0"/>
    <n v="5"/>
    <n v="70"/>
    <n v="50"/>
    <n v="30"/>
    <n v="40"/>
    <n v="5"/>
    <n v="0"/>
    <n v="200"/>
    <x v="1"/>
    <s v="Decisión del directorio/propietarios de la empresa"/>
    <m/>
    <x v="0"/>
    <s v="Decisión del directorio/propietarios de la empresa"/>
    <m/>
    <x v="1"/>
    <s v="Decisión del directorio/propietarios de la empresa"/>
    <m/>
    <x v="1"/>
    <s v="Decisión del directorio/propietarios de la empresa"/>
    <m/>
    <x v="0"/>
    <m/>
    <m/>
    <x v="1"/>
    <m/>
    <n v="8343"/>
    <s v="CONDUCTOR GRUISTA CARRETA"/>
    <s v="Sí"/>
    <s v="Sí"/>
    <s v="No"/>
    <m/>
    <m/>
    <m/>
    <m/>
    <m/>
    <m/>
    <m/>
    <m/>
    <m/>
    <s v="Candidatos sin capacitación o habilidades técnicas necesarios"/>
    <m/>
    <m/>
    <m/>
    <m/>
    <m/>
    <m/>
    <m/>
    <m/>
    <m/>
    <m/>
    <m/>
    <m/>
    <m/>
    <m/>
    <m/>
    <m/>
    <m/>
    <m/>
    <m/>
    <m/>
    <m/>
    <m/>
    <m/>
    <m/>
    <s v="Capacitar a los trabajadores actuales para que puedan cumplir funciones que estaban asignadas a esa vacante"/>
    <m/>
    <m/>
    <m/>
    <m/>
    <m/>
    <m/>
    <m/>
    <m/>
    <m/>
    <x v="0"/>
    <x v="1"/>
    <x v="0"/>
    <x v="1"/>
    <x v="0"/>
    <x v="0"/>
    <x v="0"/>
    <x v="1"/>
    <x v="1"/>
    <x v="0"/>
    <x v="0"/>
    <x v="0"/>
    <x v="0"/>
    <m/>
    <m/>
    <m/>
    <s v="Redes sociales de la empresa (Facebook, Twitter, Instagram, etc)"/>
    <m/>
    <m/>
    <s v="Recomendaciones de trabajadores de la empresa u otros actores"/>
    <m/>
    <m/>
    <m/>
    <m/>
    <m/>
    <m/>
    <m/>
    <x v="0"/>
    <x v="0"/>
    <x v="0"/>
    <x v="1"/>
    <x v="0"/>
    <x v="1"/>
    <x v="0"/>
    <x v="1"/>
    <x v="0"/>
    <x v="0"/>
    <s v="Ninguna"/>
    <m/>
    <m/>
    <m/>
    <m/>
    <m/>
    <m/>
    <x v="1"/>
    <m/>
    <s v="Transformación de competencia"/>
    <x v="0"/>
    <s v="Ambos"/>
    <m/>
    <m/>
    <x v="1"/>
    <x v="1"/>
    <x v="1"/>
    <x v="1"/>
    <x v="1"/>
    <x v="0"/>
    <m/>
    <m/>
    <x v="2"/>
    <s v="Poco probable"/>
    <s v="Poco probable"/>
    <s v="Poco probable"/>
    <s v="Probable"/>
    <s v="Probable"/>
    <x v="1"/>
    <m/>
    <m/>
    <m/>
    <m/>
    <m/>
    <m/>
    <m/>
    <m/>
    <m/>
    <m/>
    <m/>
    <m/>
    <m/>
    <m/>
    <m/>
    <m/>
    <m/>
    <m/>
    <m/>
    <m/>
    <m/>
    <m/>
    <m/>
    <m/>
    <m/>
    <m/>
    <m/>
    <m/>
    <m/>
    <m/>
    <m/>
    <m/>
    <m/>
    <m/>
    <m/>
    <x v="0"/>
    <m/>
    <m/>
    <m/>
    <m/>
    <m/>
    <m/>
    <m/>
    <m/>
    <m/>
    <x v="1"/>
    <x v="1"/>
    <x v="1"/>
    <x v="0"/>
    <x v="1"/>
    <x v="0"/>
    <x v="0"/>
    <x v="0"/>
    <m/>
    <x v="0"/>
    <s v="TECNICAS DE INGENIERIA"/>
    <s v="Electricidad"/>
    <s v="CONDUCTOR DE CARRETA"/>
    <n v="8343"/>
    <m/>
    <m/>
    <m/>
    <m/>
    <m/>
    <m/>
    <m/>
    <m/>
    <m/>
    <m/>
    <m/>
    <m/>
    <m/>
    <m/>
    <m/>
    <m/>
    <m/>
    <m/>
    <m/>
    <m/>
    <s v="No"/>
    <m/>
    <m/>
    <m/>
    <m/>
    <m/>
    <x v="0"/>
    <s v="Muy importante"/>
    <s v="Muy importante"/>
    <s v="Muy importante"/>
    <s v="Muy importante"/>
    <s v="Muy importante"/>
    <s v="Muy importante"/>
    <s v="Muy importante"/>
    <s v="Ninguna"/>
    <m/>
    <x v="2"/>
    <x v="0"/>
    <x v="0"/>
    <x v="1"/>
    <x v="1"/>
    <x v="0"/>
    <x v="1"/>
    <x v="0"/>
    <x v="0"/>
    <x v="0"/>
    <x v="0"/>
    <x v="0"/>
    <m/>
    <s v="Gerente / Directivo"/>
    <m/>
    <n v="8"/>
    <n v="10"/>
    <s v="Completo"/>
    <m/>
    <m/>
    <m/>
    <m/>
    <m/>
    <m/>
    <m/>
    <s v="51 y más personas ocupadas"/>
    <s v="51 y más personas ocupadas"/>
    <x v="1"/>
    <s v="Construcción"/>
    <x v="0"/>
    <x v="0"/>
    <x v="0"/>
    <x v="0"/>
    <x v="0"/>
    <x v="0"/>
    <x v="0"/>
    <x v="1"/>
    <x v="0"/>
    <x v="0"/>
    <x v="1"/>
    <x v="0"/>
    <x v="0"/>
    <x v="0"/>
    <x v="0"/>
    <x v="0"/>
    <x v="0"/>
    <x v="0"/>
    <x v="0"/>
    <x v="1"/>
    <x v="0"/>
    <x v="1"/>
    <x v="0"/>
    <x v="0"/>
    <x v="0"/>
    <x v="1"/>
    <x v="0"/>
    <s v="CONSTRUCCIÓN"/>
    <m/>
    <m/>
    <m/>
    <m/>
    <m/>
    <s v="CONSTRUCCIÓN"/>
    <m/>
    <m/>
    <m/>
    <m/>
    <m/>
    <n v="2.7037037037037002"/>
    <x v="1"/>
    <x v="2"/>
    <x v="0"/>
    <x v="0"/>
    <x v="0"/>
    <s v="Total"/>
  </r>
  <r>
    <n v="260920"/>
    <x v="0"/>
    <x v="1"/>
    <s v="Villa Elisa"/>
    <n v="47300"/>
    <s v="COMERCIO AL POR MENOR DE COMBUSTIBLE PARA VEHICULOS"/>
    <s v="Comercio"/>
    <s v="Comercio"/>
    <s v="Medianas (31 a 50 personas ocupadas)"/>
    <n v="16072024"/>
    <n v="16"/>
    <s v="Julio"/>
    <s v="Año Resultado Final"/>
    <n v="14"/>
    <n v="7"/>
    <n v="16072024"/>
    <n v="16"/>
    <s v="Julio"/>
    <s v="Año Resultado Final"/>
    <n v="2007"/>
    <n v="16"/>
    <x v="0"/>
    <s v="VENTA AL POR MENOR DE COMBUSTIBLE"/>
    <s v="Comercio al por menor de combustible para vehículos automotores en comercios especializados"/>
    <s v="Casa Matriz"/>
    <x v="1"/>
    <n v="6"/>
    <n v="5"/>
    <n v="54"/>
    <n v="44"/>
    <n v="32"/>
    <n v="12"/>
    <n v="145"/>
    <n v="54.375"/>
    <n v="0"/>
    <n v="0"/>
    <n v="0"/>
    <n v="0"/>
    <n v="145"/>
    <n v="0"/>
    <n v="0"/>
    <n v="0"/>
    <n v="54.375"/>
    <n v="0"/>
    <n v="0"/>
    <n v="0"/>
    <n v="199.375"/>
    <n v="44"/>
    <n v="0"/>
    <n v="0"/>
    <n v="0"/>
    <n v="0"/>
    <n v="32"/>
    <n v="0"/>
    <n v="0"/>
    <n v="0"/>
    <n v="12"/>
    <n v="0"/>
    <n v="0"/>
    <n v="0"/>
    <n v="44"/>
    <x v="1"/>
    <s v="Decisión del directorio/propietarios de la empresa"/>
    <m/>
    <x v="0"/>
    <s v="Decisión del directorio/propietarios de la empresa"/>
    <m/>
    <x v="1"/>
    <s v="Decisión del directorio/propietarios de la empresa"/>
    <m/>
    <x v="0"/>
    <m/>
    <m/>
    <x v="0"/>
    <m/>
    <m/>
    <x v="1"/>
    <m/>
    <n v="5245"/>
    <s v="PLAYERO DE ESTACION DE SERVICIO"/>
    <s v="Sí"/>
    <s v="No"/>
    <s v="Sí"/>
    <n v="5230"/>
    <s v="CAJERA DE TIENDA"/>
    <s v="Sí"/>
    <s v="No"/>
    <s v="No"/>
    <m/>
    <m/>
    <m/>
    <m/>
    <m/>
    <m/>
    <m/>
    <m/>
    <m/>
    <m/>
    <m/>
    <m/>
    <m/>
    <m/>
    <m/>
    <m/>
    <m/>
    <m/>
    <m/>
    <m/>
    <m/>
    <m/>
    <m/>
    <m/>
    <m/>
    <m/>
    <m/>
    <m/>
    <m/>
    <m/>
    <m/>
    <m/>
    <m/>
    <m/>
    <m/>
    <m/>
    <m/>
    <m/>
    <m/>
    <x v="1"/>
    <x v="0"/>
    <x v="0"/>
    <x v="0"/>
    <x v="1"/>
    <x v="0"/>
    <x v="0"/>
    <x v="1"/>
    <x v="0"/>
    <x v="0"/>
    <x v="1"/>
    <x v="1"/>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m/>
    <s v="Banco de currículos de la empresa"/>
    <m/>
    <m/>
    <x v="0"/>
    <x v="0"/>
    <x v="0"/>
    <x v="1"/>
    <x v="0"/>
    <x v="2"/>
    <x v="0"/>
    <x v="0"/>
    <x v="1"/>
    <x v="0"/>
    <s v="Ninguna"/>
    <m/>
    <m/>
    <m/>
    <m/>
    <m/>
    <m/>
    <x v="1"/>
    <m/>
    <m/>
    <x v="1"/>
    <s v="Nuevas contrataciones"/>
    <m/>
    <m/>
    <x v="0"/>
    <x v="0"/>
    <x v="1"/>
    <x v="1"/>
    <x v="1"/>
    <x v="0"/>
    <m/>
    <m/>
    <x v="2"/>
    <s v="Probable"/>
    <s v="Poco probable"/>
    <s v="Poco probable"/>
    <s v="Probable"/>
    <s v="Probable"/>
    <x v="1"/>
    <m/>
    <m/>
    <m/>
    <m/>
    <m/>
    <m/>
    <m/>
    <m/>
    <m/>
    <m/>
    <m/>
    <m/>
    <m/>
    <m/>
    <m/>
    <m/>
    <m/>
    <m/>
    <m/>
    <m/>
    <m/>
    <m/>
    <m/>
    <m/>
    <m/>
    <m/>
    <m/>
    <m/>
    <m/>
    <m/>
    <m/>
    <m/>
    <m/>
    <m/>
    <m/>
    <x v="0"/>
    <m/>
    <m/>
    <m/>
    <m/>
    <m/>
    <m/>
    <m/>
    <m/>
    <m/>
    <x v="1"/>
    <x v="0"/>
    <x v="0"/>
    <x v="1"/>
    <x v="1"/>
    <x v="1"/>
    <x v="0"/>
    <x v="0"/>
    <m/>
    <x v="0"/>
    <s v="CAPACITACIÓN EN USO DE SISTEMAS ESPECIALIZADOS (FACTURACIÓN)"/>
    <s v="Facturación electrónica"/>
    <s v="PLAYERO DE ESTACION"/>
    <n v="5245"/>
    <m/>
    <m/>
    <m/>
    <m/>
    <m/>
    <m/>
    <m/>
    <m/>
    <m/>
    <m/>
    <m/>
    <m/>
    <m/>
    <m/>
    <m/>
    <m/>
    <m/>
    <m/>
    <m/>
    <m/>
    <s v="No"/>
    <m/>
    <m/>
    <m/>
    <m/>
    <m/>
    <x v="3"/>
    <s v="Muy importante"/>
    <s v="Importante"/>
    <s v="Muy importante"/>
    <s v="Importante"/>
    <s v="Importante"/>
    <s v="Muy importante"/>
    <s v="Muy importante"/>
    <s v="Ninguna"/>
    <m/>
    <x v="0"/>
    <x v="1"/>
    <x v="1"/>
    <x v="0"/>
    <x v="0"/>
    <x v="0"/>
    <x v="0"/>
    <x v="0"/>
    <x v="0"/>
    <x v="0"/>
    <x v="0"/>
    <x v="0"/>
    <m/>
    <s v="Jefe / Encargado (no propietario)"/>
    <m/>
    <n v="14"/>
    <n v="25"/>
    <s v="Completo"/>
    <m/>
    <m/>
    <m/>
    <m/>
    <m/>
    <m/>
    <m/>
    <s v="51 y más personas ocupadas"/>
    <s v="31 a 50 personas ocupadas"/>
    <x v="2"/>
    <s v="Comercio"/>
    <x v="0"/>
    <x v="0"/>
    <x v="0"/>
    <x v="0"/>
    <x v="1"/>
    <x v="0"/>
    <x v="0"/>
    <x v="0"/>
    <x v="0"/>
    <x v="0"/>
    <x v="1"/>
    <x v="0"/>
    <x v="0"/>
    <x v="0"/>
    <x v="0"/>
    <x v="0"/>
    <x v="0"/>
    <x v="0"/>
    <x v="0"/>
    <x v="1"/>
    <x v="0"/>
    <x v="1"/>
    <x v="1"/>
    <x v="0"/>
    <x v="0"/>
    <x v="0"/>
    <x v="0"/>
    <s v="USO DE SISTEMAS Y SOFTWARE ESPECIALIZADOS"/>
    <m/>
    <m/>
    <m/>
    <m/>
    <m/>
    <s v="TIC"/>
    <m/>
    <m/>
    <m/>
    <m/>
    <m/>
    <n v="4.53125"/>
    <x v="1"/>
    <x v="1"/>
    <x v="0"/>
    <x v="0"/>
    <x v="0"/>
    <s v="Total"/>
  </r>
  <r>
    <n v="260939"/>
    <x v="0"/>
    <x v="1"/>
    <s v="Villa Elisa"/>
    <n v="80000"/>
    <s v="ACTIVIDADES DE INVESTIGACION Y SEGURIDAD.-"/>
    <s v="Servicio"/>
    <s v="Servicios a las empresas"/>
    <s v="Grandes (con 51 o más personas ocupadas)"/>
    <n v="17072024"/>
    <n v="17"/>
    <s v="Julio"/>
    <s v="Año Resultado Final"/>
    <n v="12"/>
    <n v="36"/>
    <n v="25072024"/>
    <n v="25"/>
    <s v="Julio"/>
    <s v="Año Resultado Final"/>
    <n v="2007"/>
    <n v="16"/>
    <x v="0"/>
    <s v="SERVICIO DE SEGURIDAD"/>
    <s v="Actividades de investigación y seguridad"/>
    <s v="Único"/>
    <x v="0"/>
    <m/>
    <m/>
    <n v="80"/>
    <n v="80"/>
    <n v="79"/>
    <n v="1"/>
    <n v="235.28260869565239"/>
    <n v="2.97826086956522"/>
    <n v="0"/>
    <n v="0"/>
    <n v="0"/>
    <n v="137.00000000000011"/>
    <n v="95.304347826087039"/>
    <n v="0"/>
    <n v="2.97826086956522"/>
    <n v="0"/>
    <n v="2.97826086956522"/>
    <n v="0"/>
    <n v="0"/>
    <n v="0"/>
    <n v="238.2608695652176"/>
    <n v="80"/>
    <n v="0"/>
    <n v="0"/>
    <n v="0"/>
    <n v="46"/>
    <n v="32"/>
    <n v="0"/>
    <n v="1"/>
    <n v="0"/>
    <n v="1"/>
    <n v="0"/>
    <n v="0"/>
    <n v="0"/>
    <n v="80"/>
    <x v="0"/>
    <m/>
    <m/>
    <x v="1"/>
    <m/>
    <m/>
    <x v="0"/>
    <m/>
    <m/>
    <x v="0"/>
    <m/>
    <m/>
    <x v="1"/>
    <s v="Decisión del directorio/propietarios de la empresa"/>
    <m/>
    <x v="1"/>
    <m/>
    <n v="5414"/>
    <s v="GUARDIA DE SEGURIDAD"/>
    <s v="Sí"/>
    <s v="No"/>
    <s v="No"/>
    <m/>
    <m/>
    <m/>
    <m/>
    <m/>
    <m/>
    <m/>
    <m/>
    <m/>
    <m/>
    <m/>
    <m/>
    <m/>
    <m/>
    <m/>
    <m/>
    <m/>
    <m/>
    <m/>
    <m/>
    <m/>
    <m/>
    <m/>
    <m/>
    <m/>
    <m/>
    <m/>
    <m/>
    <m/>
    <m/>
    <m/>
    <m/>
    <m/>
    <m/>
    <m/>
    <m/>
    <m/>
    <m/>
    <m/>
    <m/>
    <m/>
    <m/>
    <m/>
    <m/>
    <x v="1"/>
    <x v="0"/>
    <x v="0"/>
    <x v="0"/>
    <x v="0"/>
    <x v="0"/>
    <x v="0"/>
    <x v="1"/>
    <x v="0"/>
    <x v="0"/>
    <x v="1"/>
    <x v="1"/>
    <x v="0"/>
    <m/>
    <m/>
    <m/>
    <m/>
    <m/>
    <s v="Redes de profesionales o egresados"/>
    <s v="Recomendaciones de trabajadores de la empresa u otros actores"/>
    <m/>
    <m/>
    <m/>
    <s v="Contactos personales del empleador"/>
    <m/>
    <m/>
    <m/>
    <x v="0"/>
    <x v="0"/>
    <x v="0"/>
    <x v="1"/>
    <x v="0"/>
    <x v="2"/>
    <x v="1"/>
    <x v="0"/>
    <x v="1"/>
    <x v="1"/>
    <s v="Ninguna"/>
    <m/>
    <m/>
    <m/>
    <m/>
    <m/>
    <m/>
    <x v="1"/>
    <m/>
    <m/>
    <x v="1"/>
    <m/>
    <m/>
    <m/>
    <x v="1"/>
    <x v="1"/>
    <x v="1"/>
    <x v="1"/>
    <x v="1"/>
    <x v="1"/>
    <m/>
    <m/>
    <x v="2"/>
    <s v="Probable"/>
    <s v="Poco probable"/>
    <s v="Poco probable"/>
    <s v="Probable"/>
    <s v="Probable"/>
    <x v="0"/>
    <s v="Guardia seguridad"/>
    <n v="5414"/>
    <n v="20"/>
    <n v="0"/>
    <n v="0"/>
    <n v="0"/>
    <n v="0"/>
    <m/>
    <m/>
    <m/>
    <m/>
    <m/>
    <m/>
    <m/>
    <m/>
    <m/>
    <m/>
    <m/>
    <m/>
    <m/>
    <m/>
    <m/>
    <m/>
    <m/>
    <m/>
    <m/>
    <m/>
    <m/>
    <m/>
    <m/>
    <m/>
    <m/>
    <m/>
    <m/>
    <m/>
    <x v="0"/>
    <m/>
    <m/>
    <m/>
    <m/>
    <m/>
    <m/>
    <m/>
    <m/>
    <m/>
    <x v="0"/>
    <x v="0"/>
    <x v="0"/>
    <x v="0"/>
    <x v="1"/>
    <x v="1"/>
    <x v="0"/>
    <x v="0"/>
    <m/>
    <x v="0"/>
    <s v="CAPACITACIONES EN CUMPLIMIENTO DE SERVICIO"/>
    <s v="Guardias, vigilancia y seguridad personal"/>
    <s v="GUARDIA DE SEGURIDAD"/>
    <n v="5414"/>
    <m/>
    <m/>
    <m/>
    <m/>
    <m/>
    <m/>
    <m/>
    <m/>
    <m/>
    <m/>
    <m/>
    <m/>
    <m/>
    <m/>
    <m/>
    <m/>
    <m/>
    <m/>
    <m/>
    <m/>
    <s v="No"/>
    <m/>
    <m/>
    <m/>
    <m/>
    <m/>
    <x v="0"/>
    <s v="Importante"/>
    <s v="Importante"/>
    <s v="Importante"/>
    <s v="Muy importante"/>
    <s v="Importante"/>
    <s v="Muy importante"/>
    <s v="Muy importante"/>
    <s v="Ninguna"/>
    <m/>
    <x v="2"/>
    <x v="2"/>
    <x v="1"/>
    <x v="0"/>
    <x v="0"/>
    <x v="2"/>
    <x v="0"/>
    <x v="0"/>
    <x v="0"/>
    <x v="0"/>
    <x v="0"/>
    <x v="0"/>
    <m/>
    <s v="Dueño o propietario"/>
    <m/>
    <n v="23"/>
    <n v="57"/>
    <s v="Completo"/>
    <m/>
    <m/>
    <m/>
    <m/>
    <m/>
    <m/>
    <m/>
    <s v="51 y más personas ocupadas"/>
    <s v="51 y más personas ocupadas"/>
    <x v="0"/>
    <s v="Servicios a las empresas"/>
    <x v="0"/>
    <x v="0"/>
    <x v="0"/>
    <x v="0"/>
    <x v="1"/>
    <x v="0"/>
    <x v="0"/>
    <x v="0"/>
    <x v="0"/>
    <x v="0"/>
    <x v="1"/>
    <x v="0"/>
    <x v="0"/>
    <x v="1"/>
    <x v="0"/>
    <x v="0"/>
    <x v="0"/>
    <x v="0"/>
    <x v="0"/>
    <x v="1"/>
    <x v="0"/>
    <x v="1"/>
    <x v="1"/>
    <x v="0"/>
    <x v="0"/>
    <x v="0"/>
    <x v="0"/>
    <s v="SEGURIDAD"/>
    <m/>
    <m/>
    <m/>
    <m/>
    <m/>
    <s v="SEGURIDAD"/>
    <m/>
    <m/>
    <m/>
    <m/>
    <m/>
    <n v="2.97826086956522"/>
    <x v="1"/>
    <x v="1"/>
    <x v="1"/>
    <x v="0"/>
    <x v="0"/>
    <s v="Total"/>
  </r>
  <r>
    <n v="261439"/>
    <x v="0"/>
    <x v="0"/>
    <s v="San Roque"/>
    <n v="23950"/>
    <s v="FABRICACION DE PILOTES PERFORADOS DE HORMIGON"/>
    <s v="Industria"/>
    <s v="Manufactura"/>
    <s v="Medianas (31 a 50 personas ocupadas)"/>
    <n v="11062024"/>
    <n v="11"/>
    <s v="Junio"/>
    <s v="Año Resultado Final"/>
    <n v="10"/>
    <n v="53"/>
    <n v="25072024"/>
    <n v="25"/>
    <s v="Julio"/>
    <s v="Año Resultado Final"/>
    <n v="1994"/>
    <n v="29"/>
    <x v="2"/>
    <s v="FABRICACION DE PILOTES PERFORADOS"/>
    <s v="Fabricación de artículos de hormigón, cemento y yeso"/>
    <s v="Único"/>
    <x v="0"/>
    <m/>
    <m/>
    <n v="50"/>
    <n v="50"/>
    <n v="49"/>
    <n v="1"/>
    <n v="561.27272727272953"/>
    <n v="11.454545454545499"/>
    <n v="0"/>
    <n v="0"/>
    <n v="0"/>
    <n v="0"/>
    <n v="549.81818181818403"/>
    <n v="0"/>
    <n v="0"/>
    <n v="0"/>
    <n v="0"/>
    <n v="0"/>
    <n v="22.909090909090999"/>
    <n v="0"/>
    <n v="572.72727272727502"/>
    <n v="50"/>
    <n v="0"/>
    <n v="0"/>
    <n v="0"/>
    <n v="0"/>
    <n v="48"/>
    <n v="0"/>
    <n v="0"/>
    <n v="0"/>
    <n v="0"/>
    <n v="0"/>
    <n v="2"/>
    <n v="0"/>
    <n v="50"/>
    <x v="1"/>
    <s v="Decisión del directorio/propietarios de la empresa"/>
    <m/>
    <x v="0"/>
    <s v="Decisión del directorio/propietarios de la empresa"/>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m/>
    <m/>
    <m/>
    <m/>
    <x v="0"/>
    <x v="0"/>
    <x v="0"/>
    <x v="2"/>
    <x v="2"/>
    <x v="1"/>
    <x v="0"/>
    <x v="0"/>
    <x v="1"/>
    <x v="1"/>
    <s v="Ninguna"/>
    <m/>
    <m/>
    <m/>
    <m/>
    <m/>
    <m/>
    <x v="1"/>
    <m/>
    <m/>
    <x v="1"/>
    <m/>
    <m/>
    <m/>
    <x v="1"/>
    <x v="1"/>
    <x v="1"/>
    <x v="1"/>
    <x v="1"/>
    <x v="1"/>
    <m/>
    <m/>
    <x v="0"/>
    <s v="Poco probable"/>
    <s v="Poco probable"/>
    <s v="Poco probable"/>
    <s v="Poco probable"/>
    <s v="Probable"/>
    <x v="2"/>
    <m/>
    <m/>
    <m/>
    <m/>
    <m/>
    <m/>
    <m/>
    <m/>
    <m/>
    <m/>
    <m/>
    <m/>
    <m/>
    <m/>
    <m/>
    <m/>
    <m/>
    <m/>
    <m/>
    <m/>
    <m/>
    <m/>
    <m/>
    <m/>
    <m/>
    <m/>
    <m/>
    <m/>
    <m/>
    <m/>
    <m/>
    <m/>
    <m/>
    <m/>
    <m/>
    <x v="0"/>
    <m/>
    <m/>
    <m/>
    <m/>
    <m/>
    <m/>
    <m/>
    <m/>
    <m/>
    <x v="0"/>
    <x v="0"/>
    <x v="0"/>
    <x v="0"/>
    <x v="1"/>
    <x v="1"/>
    <x v="0"/>
    <x v="0"/>
    <m/>
    <x v="0"/>
    <s v="MANIPULACION CORRECTA DE EQUIPOS PARA PILOTES"/>
    <s v="Operación y mantenimiento de maquinarias industriales"/>
    <s v="OPERADOR DE MAQUINAS"/>
    <n v="8114"/>
    <s v="SEGURIDAD INDUSTRIAL"/>
    <s v="Seguridad industrial y salud ocupacional"/>
    <s v="OPERADORES DE  MÁQUINAS"/>
    <n v="8114"/>
    <m/>
    <m/>
    <m/>
    <m/>
    <m/>
    <m/>
    <m/>
    <m/>
    <m/>
    <m/>
    <m/>
    <m/>
    <m/>
    <m/>
    <m/>
    <m/>
    <s v="Si"/>
    <s v="No"/>
    <m/>
    <m/>
    <m/>
    <m/>
    <x v="0"/>
    <s v="Importante"/>
    <s v="Importante"/>
    <s v="Importante"/>
    <s v="Importante"/>
    <s v="Importante"/>
    <s v="Importante"/>
    <s v="Importante"/>
    <s v="Ninguna"/>
    <m/>
    <x v="2"/>
    <x v="2"/>
    <x v="0"/>
    <x v="0"/>
    <x v="0"/>
    <x v="0"/>
    <x v="0"/>
    <x v="0"/>
    <x v="0"/>
    <x v="0"/>
    <x v="0"/>
    <x v="0"/>
    <m/>
    <s v="Jefe / Encargado (no propietario)"/>
    <m/>
    <n v="8"/>
    <n v="6"/>
    <s v="Completo"/>
    <m/>
    <m/>
    <m/>
    <m/>
    <m/>
    <m/>
    <m/>
    <s v="31 a 50 personas ocupadas"/>
    <s v="31 a 50 personas ocupadas"/>
    <x v="1"/>
    <s v="Manufactura"/>
    <x v="0"/>
    <x v="0"/>
    <x v="0"/>
    <x v="0"/>
    <x v="0"/>
    <x v="0"/>
    <x v="0"/>
    <x v="0"/>
    <x v="0"/>
    <x v="0"/>
    <x v="1"/>
    <x v="0"/>
    <x v="0"/>
    <x v="0"/>
    <x v="0"/>
    <x v="0"/>
    <x v="0"/>
    <x v="0"/>
    <x v="0"/>
    <x v="1"/>
    <x v="0"/>
    <x v="1"/>
    <x v="0"/>
    <x v="0"/>
    <x v="0"/>
    <x v="1"/>
    <x v="0"/>
    <s v="CONSTRUCCIÓN"/>
    <s v="SALUD Y SEGURIDAD OCUPACIONAL"/>
    <m/>
    <m/>
    <m/>
    <m/>
    <s v="CONSTRUCCIÓN"/>
    <s v="SALUD Y SEGURIDAD OCUPACIONAL"/>
    <m/>
    <m/>
    <m/>
    <m/>
    <n v="11.454545454545499"/>
    <x v="0"/>
    <x v="0"/>
    <x v="1"/>
    <x v="0"/>
    <x v="0"/>
    <s v="Total"/>
  </r>
  <r>
    <n v="262222"/>
    <x v="0"/>
    <x v="0"/>
    <s v="Recoleta"/>
    <n v="87000"/>
    <s v="ACTIVIDADES DE HOGARES PARA NIÑOS"/>
    <s v="Servicio"/>
    <s v="Servicios a los hogares"/>
    <s v="Medianas (31 a 50 personas ocupadas)"/>
    <n v="26062024"/>
    <n v="26"/>
    <s v="Junio"/>
    <s v="Año Resultado Final"/>
    <n v="18"/>
    <n v="4"/>
    <n v="28062024"/>
    <n v="28"/>
    <s v="Junio"/>
    <s v="Año Resultado Final"/>
    <n v="2000"/>
    <n v="23"/>
    <x v="2"/>
    <s v="ACTIVIDADES DE HOGARES PARA NIÑOS"/>
    <s v="Asistencia social relacionada con la atención a la salud"/>
    <s v="Casa Matriz"/>
    <x v="1"/>
    <n v="3"/>
    <n v="2"/>
    <n v="23"/>
    <n v="21"/>
    <n v="8"/>
    <n v="13"/>
    <n v="125.7831325301208"/>
    <n v="204.3975903614463"/>
    <n v="0"/>
    <n v="0"/>
    <n v="0"/>
    <n v="0"/>
    <n v="125.7831325301208"/>
    <n v="0"/>
    <n v="0"/>
    <n v="15.722891566265099"/>
    <n v="78.614457831325495"/>
    <n v="110.06024096385569"/>
    <n v="0"/>
    <n v="0"/>
    <n v="330.18072289156709"/>
    <n v="21"/>
    <n v="0"/>
    <n v="0"/>
    <n v="0"/>
    <n v="0"/>
    <n v="8"/>
    <n v="0"/>
    <n v="0"/>
    <n v="1"/>
    <n v="5"/>
    <n v="7"/>
    <n v="0"/>
    <n v="0"/>
    <n v="21"/>
    <x v="0"/>
    <m/>
    <m/>
    <x v="1"/>
    <m/>
    <m/>
    <x v="1"/>
    <s v="Decisión del directorio/propietarios de la empresa"/>
    <m/>
    <x v="0"/>
    <m/>
    <m/>
    <x v="0"/>
    <m/>
    <m/>
    <x v="0"/>
    <m/>
    <m/>
    <m/>
    <m/>
    <m/>
    <m/>
    <m/>
    <m/>
    <m/>
    <m/>
    <m/>
    <m/>
    <m/>
    <m/>
    <m/>
    <m/>
    <m/>
    <m/>
    <m/>
    <m/>
    <m/>
    <m/>
    <m/>
    <m/>
    <m/>
    <m/>
    <m/>
    <m/>
    <m/>
    <m/>
    <m/>
    <m/>
    <m/>
    <m/>
    <m/>
    <m/>
    <m/>
    <m/>
    <m/>
    <m/>
    <m/>
    <m/>
    <m/>
    <m/>
    <m/>
    <m/>
    <m/>
    <m/>
    <m/>
    <m/>
    <x v="0"/>
    <x v="1"/>
    <x v="0"/>
    <x v="0"/>
    <x v="0"/>
    <x v="0"/>
    <x v="0"/>
    <x v="0"/>
    <x v="0"/>
    <x v="0"/>
    <x v="0"/>
    <x v="1"/>
    <x v="0"/>
    <m/>
    <m/>
    <m/>
    <m/>
    <m/>
    <m/>
    <s v="Recomendaciones de trabajadores de la empresa u otros actores"/>
    <m/>
    <m/>
    <m/>
    <s v="Contactos personales del empleador"/>
    <m/>
    <m/>
    <m/>
    <x v="0"/>
    <x v="0"/>
    <x v="0"/>
    <x v="2"/>
    <x v="0"/>
    <x v="0"/>
    <x v="1"/>
    <x v="0"/>
    <x v="1"/>
    <x v="1"/>
    <s v="Ninguna"/>
    <m/>
    <m/>
    <m/>
    <m/>
    <m/>
    <m/>
    <x v="0"/>
    <m/>
    <m/>
    <x v="1"/>
    <m/>
    <m/>
    <m/>
    <x v="0"/>
    <x v="1"/>
    <x v="0"/>
    <x v="1"/>
    <x v="1"/>
    <x v="1"/>
    <m/>
    <m/>
    <x v="1"/>
    <s v="Muy probable"/>
    <s v="Poco probable"/>
    <s v="Poco probable"/>
    <s v="Probable"/>
    <s v="Muy probable"/>
    <x v="0"/>
    <s v="Auxiliar administrativo"/>
    <n v="4419"/>
    <n v="3"/>
    <n v="0"/>
    <n v="0"/>
    <n v="0"/>
    <n v="0"/>
    <s v="Chef"/>
    <n v="3434"/>
    <n v="1"/>
    <n v="1"/>
    <n v="0"/>
    <n v="0"/>
    <n v="0"/>
    <s v="Ayudante de cocina"/>
    <n v="9412"/>
    <n v="3"/>
    <n v="2"/>
    <n v="0"/>
    <n v="0"/>
    <n v="0"/>
    <m/>
    <m/>
    <m/>
    <m/>
    <m/>
    <m/>
    <m/>
    <m/>
    <m/>
    <m/>
    <m/>
    <m/>
    <m/>
    <m/>
    <x v="0"/>
    <m/>
    <m/>
    <m/>
    <m/>
    <m/>
    <m/>
    <m/>
    <m/>
    <m/>
    <x v="0"/>
    <x v="0"/>
    <x v="1"/>
    <x v="0"/>
    <x v="0"/>
    <x v="0"/>
    <x v="0"/>
    <x v="0"/>
    <m/>
    <x v="0"/>
    <s v="CAPACITACIÓN PARA ADMINISTRACIÓN"/>
    <s v="Operaciones auxiliares de servicios administrativos"/>
    <s v="AUXILIAR ADMINISTRATIVO"/>
    <n v="4419"/>
    <m/>
    <m/>
    <m/>
    <m/>
    <m/>
    <m/>
    <m/>
    <m/>
    <m/>
    <m/>
    <m/>
    <m/>
    <m/>
    <m/>
    <m/>
    <m/>
    <m/>
    <m/>
    <m/>
    <m/>
    <s v="No"/>
    <m/>
    <m/>
    <m/>
    <m/>
    <m/>
    <x v="3"/>
    <s v="Importante"/>
    <s v="Importante"/>
    <s v="Importante"/>
    <s v="Importante"/>
    <s v="Importante"/>
    <s v="Muy importante"/>
    <s v="Muy importante"/>
    <s v="Ninguna"/>
    <m/>
    <x v="0"/>
    <x v="1"/>
    <x v="1"/>
    <x v="1"/>
    <x v="0"/>
    <x v="1"/>
    <x v="1"/>
    <x v="1"/>
    <x v="0"/>
    <x v="1"/>
    <x v="0"/>
    <x v="0"/>
    <m/>
    <s v="Administrador/Contador"/>
    <m/>
    <n v="9"/>
    <n v="47"/>
    <s v="Completo"/>
    <m/>
    <m/>
    <m/>
    <m/>
    <m/>
    <m/>
    <m/>
    <s v="11 a 30 personas ocupadas"/>
    <s v="11 a 30 personas ocupadas"/>
    <x v="0"/>
    <s v="Servicios a los hogares"/>
    <x v="0"/>
    <x v="0"/>
    <x v="0"/>
    <x v="0"/>
    <x v="0"/>
    <x v="0"/>
    <x v="0"/>
    <x v="0"/>
    <x v="0"/>
    <x v="0"/>
    <x v="1"/>
    <x v="1"/>
    <x v="1"/>
    <x v="0"/>
    <x v="0"/>
    <x v="0"/>
    <x v="0"/>
    <x v="1"/>
    <x v="0"/>
    <x v="1"/>
    <x v="0"/>
    <x v="0"/>
    <x v="0"/>
    <x v="0"/>
    <x v="0"/>
    <x v="0"/>
    <x v="0"/>
    <s v="GESTIÓN ADMINISTRATIVA"/>
    <m/>
    <m/>
    <m/>
    <m/>
    <m/>
    <s v="ADMINISTRACIÓN Y GESTIÓN"/>
    <m/>
    <m/>
    <m/>
    <m/>
    <m/>
    <n v="15.722891566265099"/>
    <x v="0"/>
    <x v="0"/>
    <x v="0"/>
    <x v="0"/>
    <x v="0"/>
    <s v="Total"/>
  </r>
  <r>
    <n v="262786"/>
    <x v="0"/>
    <x v="1"/>
    <s v="Lambaré"/>
    <n v="43210"/>
    <s v="SERVICIOS DE INSTALACIONES ELECTROMECANICAS"/>
    <s v="Industria"/>
    <s v="Construcción"/>
    <s v="Medianas (31 a 50 personas ocupadas)"/>
    <n v="12062024"/>
    <n v="12"/>
    <s v="Junio"/>
    <s v="Año Resultado Final"/>
    <n v="14"/>
    <n v="6"/>
    <n v="1082024"/>
    <n v="1"/>
    <s v="Agosto"/>
    <s v="Año Resultado Final"/>
    <n v="1994"/>
    <n v="29"/>
    <x v="2"/>
    <s v="SERVICIO DE INSTALACION  LINEAS EN MEDIA Y BAJA TENCION"/>
    <s v="Construcción de proyectos de servicios públicos"/>
    <s v="Oficina administrativa"/>
    <x v="1"/>
    <n v="2"/>
    <n v="2"/>
    <n v="21"/>
    <n v="21"/>
    <n v="18"/>
    <n v="3"/>
    <n v="68.504854368932101"/>
    <n v="11.417475728155349"/>
    <n v="0"/>
    <n v="0"/>
    <n v="49.475728155339844"/>
    <n v="0"/>
    <n v="0"/>
    <n v="0"/>
    <n v="15.223300970873799"/>
    <n v="0"/>
    <n v="7.6116504854368996"/>
    <n v="7.6116504854368996"/>
    <n v="0"/>
    <n v="0"/>
    <n v="79.922330097087439"/>
    <n v="21"/>
    <n v="0"/>
    <n v="0"/>
    <n v="13"/>
    <n v="0"/>
    <n v="0"/>
    <n v="0"/>
    <n v="4"/>
    <n v="0"/>
    <n v="2"/>
    <n v="2"/>
    <n v="0"/>
    <n v="0"/>
    <n v="21"/>
    <x v="0"/>
    <m/>
    <m/>
    <x v="0"/>
    <s v="Decisión del directorio/propietarios de la empresa"/>
    <m/>
    <x v="1"/>
    <s v="Decisión del directorio/propietarios de la empresa"/>
    <m/>
    <x v="0"/>
    <m/>
    <m/>
    <x v="0"/>
    <m/>
    <m/>
    <x v="1"/>
    <m/>
    <n v="4419"/>
    <s v="AUXILIAR TECNICO ADMINISTRATIVO"/>
    <s v="Sí"/>
    <s v="Sí"/>
    <s v="Sí"/>
    <n v="7413"/>
    <s v="AYUDANDE LÍNEA"/>
    <s v="Sí"/>
    <s v="Sí"/>
    <s v="No"/>
    <m/>
    <m/>
    <m/>
    <m/>
    <s v="Candidatos sin capacitación o habilidades técnicas necesarios"/>
    <s v="Candidatos sin habilidades blandas o socioemocionales (proactividad, actitud de aprendizaje, compromiso, entre otros)"/>
    <m/>
    <m/>
    <m/>
    <s v="Falta de postulantes/candidatos"/>
    <m/>
    <m/>
    <m/>
    <s v="Candidatos sin habilidades blandas o socioemocionales (proactividad, actitud de aprendizaje, compromiso, entre otros)"/>
    <m/>
    <m/>
    <m/>
    <m/>
    <m/>
    <m/>
    <m/>
    <m/>
    <m/>
    <m/>
    <m/>
    <m/>
    <m/>
    <m/>
    <m/>
    <m/>
    <s v="Reasignar / redefinir los puestos de trabajo existentes"/>
    <m/>
    <m/>
    <m/>
    <m/>
    <s v="Aumentar los esfuerzos en el reclutamiento (más divulgación de la vacante, más bolsas de empleo)"/>
    <m/>
    <m/>
    <m/>
    <x v="0"/>
    <x v="0"/>
    <x v="0"/>
    <x v="1"/>
    <x v="0"/>
    <x v="0"/>
    <x v="0"/>
    <x v="1"/>
    <x v="0"/>
    <x v="0"/>
    <x v="0"/>
    <x v="0"/>
    <x v="0"/>
    <m/>
    <s v="Anuncio en un medio de prensa impreso"/>
    <m/>
    <m/>
    <m/>
    <m/>
    <m/>
    <m/>
    <m/>
    <m/>
    <m/>
    <s v="Banco de currículos de la empresa"/>
    <m/>
    <m/>
    <x v="0"/>
    <x v="0"/>
    <x v="0"/>
    <x v="1"/>
    <x v="0"/>
    <x v="1"/>
    <x v="0"/>
    <x v="1"/>
    <x v="0"/>
    <x v="0"/>
    <s v="Ninguna"/>
    <m/>
    <m/>
    <m/>
    <m/>
    <m/>
    <m/>
    <x v="1"/>
    <m/>
    <s v="Ambos"/>
    <x v="2"/>
    <s v="Ambos"/>
    <m/>
    <m/>
    <x v="1"/>
    <x v="0"/>
    <x v="1"/>
    <x v="1"/>
    <x v="0"/>
    <x v="1"/>
    <m/>
    <m/>
    <x v="2"/>
    <s v="Probable"/>
    <s v="Poco probable"/>
    <s v="Poco probable"/>
    <s v="Probable"/>
    <s v="Probable"/>
    <x v="1"/>
    <m/>
    <m/>
    <m/>
    <m/>
    <m/>
    <m/>
    <m/>
    <m/>
    <m/>
    <m/>
    <m/>
    <m/>
    <m/>
    <m/>
    <m/>
    <m/>
    <m/>
    <m/>
    <m/>
    <m/>
    <m/>
    <m/>
    <m/>
    <m/>
    <m/>
    <m/>
    <m/>
    <m/>
    <m/>
    <m/>
    <m/>
    <m/>
    <m/>
    <m/>
    <m/>
    <x v="0"/>
    <m/>
    <m/>
    <m/>
    <m/>
    <m/>
    <m/>
    <m/>
    <m/>
    <m/>
    <x v="0"/>
    <x v="0"/>
    <x v="1"/>
    <x v="1"/>
    <x v="0"/>
    <x v="0"/>
    <x v="0"/>
    <x v="0"/>
    <m/>
    <x v="0"/>
    <s v="CAPACITACION EN NUEVAS TECNOLOGIAS DE MATERIALES Y HERRAMIENTAS REFERENTE AL RUBRO"/>
    <s v="Electricidad"/>
    <s v="PUESTO DE MONTAJE"/>
    <n v="7413"/>
    <s v="SEGURIDAD INDUSTRIAL"/>
    <s v="Seguridad industrial y salud ocupacional"/>
    <s v="PUESTO MONTAJE DE LINEAS"/>
    <n v="7413"/>
    <m/>
    <m/>
    <m/>
    <m/>
    <m/>
    <m/>
    <m/>
    <m/>
    <m/>
    <m/>
    <m/>
    <m/>
    <m/>
    <m/>
    <m/>
    <m/>
    <s v="Si"/>
    <s v="No"/>
    <m/>
    <m/>
    <m/>
    <m/>
    <x v="1"/>
    <s v="Muy importante"/>
    <s v="Muy importante"/>
    <s v="Muy importante"/>
    <s v="Muy importante"/>
    <s v="Muy importante"/>
    <s v="Importante"/>
    <s v="Importante"/>
    <s v="Ninguna"/>
    <m/>
    <x v="2"/>
    <x v="2"/>
    <x v="0"/>
    <x v="1"/>
    <x v="0"/>
    <x v="0"/>
    <x v="1"/>
    <x v="1"/>
    <x v="0"/>
    <x v="1"/>
    <x v="0"/>
    <x v="0"/>
    <m/>
    <s v="Dueño o propietario"/>
    <m/>
    <n v="7"/>
    <n v="24"/>
    <s v="Completo"/>
    <m/>
    <m/>
    <m/>
    <m/>
    <m/>
    <m/>
    <m/>
    <s v="11 a 30 personas ocupadas"/>
    <s v="11 a 30 personas ocupadas"/>
    <x v="1"/>
    <s v="Construcción"/>
    <x v="0"/>
    <x v="0"/>
    <x v="0"/>
    <x v="1"/>
    <x v="0"/>
    <x v="0"/>
    <x v="1"/>
    <x v="0"/>
    <x v="0"/>
    <x v="0"/>
    <x v="1"/>
    <x v="0"/>
    <x v="0"/>
    <x v="0"/>
    <x v="0"/>
    <x v="0"/>
    <x v="0"/>
    <x v="0"/>
    <x v="0"/>
    <x v="1"/>
    <x v="0"/>
    <x v="1"/>
    <x v="0"/>
    <x v="0"/>
    <x v="1"/>
    <x v="0"/>
    <x v="0"/>
    <s v="ELECTRICIDAD Y ELECTRONICA"/>
    <s v="SALUD Y SEGURIDAD OCUPACIONAL"/>
    <m/>
    <m/>
    <m/>
    <m/>
    <s v="ELECTRICIDAD Y ELECTRONICA"/>
    <s v="SALUD Y SEGURIDAD OCUPACIONAL"/>
    <m/>
    <m/>
    <m/>
    <m/>
    <n v="3.8058252427184498"/>
    <x v="1"/>
    <x v="2"/>
    <x v="0"/>
    <x v="0"/>
    <x v="0"/>
    <s v="Total"/>
  </r>
  <r>
    <n v="263204"/>
    <x v="0"/>
    <x v="1"/>
    <s v="San Antonio"/>
    <n v="49232"/>
    <s v="SERVICIOS DE TRANSPORTE TERRESTRE INTERNACIONAL DE CARGAS"/>
    <s v="Servicio"/>
    <s v="Transporte"/>
    <s v="Medianas (31 a 50 personas ocupadas)"/>
    <n v="30072024"/>
    <n v="30"/>
    <s v="Julio"/>
    <s v="Año Resultado Final"/>
    <n v="14"/>
    <n v="11"/>
    <n v="31072024"/>
    <n v="31"/>
    <s v="Julio"/>
    <s v="Año Resultado Final"/>
    <n v="2013"/>
    <n v="10"/>
    <x v="0"/>
    <s v="SERVICIOS DE TRANSPORTE TERRESTRE INTERNACIONAL DE CARGAS"/>
    <s v="Transporte terrestre de carga interdepartamental e internacional"/>
    <s v="Único"/>
    <x v="0"/>
    <m/>
    <m/>
    <n v="30"/>
    <n v="30"/>
    <n v="29"/>
    <n v="1"/>
    <n v="140.08870967741927"/>
    <n v="4.8306451612903203"/>
    <n v="0"/>
    <n v="0"/>
    <n v="0"/>
    <n v="0"/>
    <n v="140.08870967741927"/>
    <n v="0"/>
    <n v="0"/>
    <n v="0"/>
    <n v="4.8306451612903203"/>
    <n v="0"/>
    <n v="0"/>
    <n v="0"/>
    <n v="144.91935483870961"/>
    <n v="30"/>
    <n v="0"/>
    <n v="0"/>
    <n v="0"/>
    <n v="0"/>
    <n v="29"/>
    <n v="0"/>
    <n v="0"/>
    <n v="0"/>
    <n v="1"/>
    <n v="0"/>
    <n v="0"/>
    <n v="0"/>
    <n v="30"/>
    <x v="1"/>
    <s v="Decisión del directorio/propietarios de la empresa"/>
    <m/>
    <x v="0"/>
    <s v="Decisión del directorio/propietarios de la empresa"/>
    <m/>
    <x v="0"/>
    <m/>
    <m/>
    <x v="0"/>
    <m/>
    <m/>
    <x v="0"/>
    <m/>
    <m/>
    <x v="1"/>
    <m/>
    <n v="8332"/>
    <s v="CHOFER DE CAMIONES PESADOS"/>
    <s v="Sí"/>
    <s v="Sí"/>
    <s v="Sí"/>
    <n v="8332"/>
    <s v="CHOFER DE CAMIONES PESADOS"/>
    <s v="Sí"/>
    <s v="Sí"/>
    <s v="Sí"/>
    <n v="8332"/>
    <s v="CHOFER DE TRASGANADO"/>
    <s v="Sí"/>
    <s v="Sí"/>
    <m/>
    <m/>
    <s v="Candidato sin licencias, certificados orequisitos legales requeridos para ejercer la ocupación"/>
    <m/>
    <s v="Candidatos que no aceptaron las condiciones laborales ofrecidas (ubicación, horario, remuneración)"/>
    <s v="Falta de postulantes/candidatos"/>
    <m/>
    <m/>
    <m/>
    <m/>
    <s v="Candidato sin licencias, certificados orequisitos legales requeridos para ejercer la ocupación"/>
    <m/>
    <s v="Candidatos que no aceptaron las condiciones laborales ofrecidas (ubicación, horario, remuneración)"/>
    <s v="Falta de postulantes/candidatos"/>
    <m/>
    <m/>
    <m/>
    <m/>
    <s v="Candidato sin licencias, certificados orequisitos legales requeridos para ejercer la ocupación"/>
    <m/>
    <s v="Candidatos que no aceptaron las condiciones laborales ofrecidas (ubicación, horario, remuneración)"/>
    <s v="Falta de postulantes/candidatos"/>
    <m/>
    <m/>
    <m/>
    <m/>
    <m/>
    <m/>
    <m/>
    <m/>
    <m/>
    <s v="Aumentar los esfuerzos en el reclutamiento (más divulgación de la vacante, más bolsas de empleo)"/>
    <m/>
    <m/>
    <m/>
    <x v="0"/>
    <x v="0"/>
    <x v="0"/>
    <x v="1"/>
    <x v="0"/>
    <x v="0"/>
    <x v="0"/>
    <x v="1"/>
    <x v="0"/>
    <x v="0"/>
    <x v="0"/>
    <x v="1"/>
    <x v="0"/>
    <m/>
    <s v="Anuncio en un medio de prensa impreso"/>
    <s v="Plataforma web privada gratuita (Bolsas de trabajo) (excluyendo redes sociales)"/>
    <s v="Redes sociales de la empresa (Facebook, Twitter, Instagram, etc)"/>
    <m/>
    <m/>
    <m/>
    <m/>
    <m/>
    <m/>
    <s v="Contactos personales del empleador"/>
    <m/>
    <m/>
    <m/>
    <x v="0"/>
    <x v="0"/>
    <x v="0"/>
    <x v="1"/>
    <x v="0"/>
    <x v="2"/>
    <x v="0"/>
    <x v="2"/>
    <x v="1"/>
    <x v="0"/>
    <s v="Ninguna"/>
    <m/>
    <m/>
    <m/>
    <m/>
    <m/>
    <m/>
    <x v="1"/>
    <m/>
    <m/>
    <x v="1"/>
    <s v="Transformación de competencia"/>
    <m/>
    <m/>
    <x v="1"/>
    <x v="1"/>
    <x v="1"/>
    <x v="1"/>
    <x v="1"/>
    <x v="0"/>
    <m/>
    <m/>
    <x v="2"/>
    <s v="Poco probable"/>
    <s v="Poco probable"/>
    <s v="Poco probable"/>
    <s v="Poco probable"/>
    <s v="Probable"/>
    <x v="1"/>
    <m/>
    <m/>
    <m/>
    <m/>
    <m/>
    <m/>
    <m/>
    <m/>
    <m/>
    <m/>
    <m/>
    <m/>
    <m/>
    <m/>
    <m/>
    <m/>
    <m/>
    <m/>
    <m/>
    <m/>
    <m/>
    <m/>
    <m/>
    <m/>
    <m/>
    <m/>
    <m/>
    <m/>
    <m/>
    <m/>
    <m/>
    <m/>
    <m/>
    <m/>
    <m/>
    <x v="0"/>
    <m/>
    <m/>
    <m/>
    <m/>
    <m/>
    <m/>
    <m/>
    <m/>
    <m/>
    <x v="1"/>
    <x v="0"/>
    <x v="0"/>
    <x v="0"/>
    <x v="1"/>
    <x v="1"/>
    <x v="0"/>
    <x v="0"/>
    <m/>
    <x v="0"/>
    <s v="CAPACITACIÓNES PARA CONTROL DE CARGA PESADAS"/>
    <s v="OTROS"/>
    <s v="CHOFER DE CAMIONES PESADOS"/>
    <n v="8332"/>
    <m/>
    <m/>
    <m/>
    <m/>
    <m/>
    <m/>
    <m/>
    <m/>
    <m/>
    <m/>
    <m/>
    <m/>
    <m/>
    <m/>
    <m/>
    <m/>
    <m/>
    <m/>
    <m/>
    <m/>
    <s v="No"/>
    <m/>
    <m/>
    <m/>
    <m/>
    <m/>
    <x v="1"/>
    <s v="Importante"/>
    <s v="Importante"/>
    <s v="Importante"/>
    <s v="Importante"/>
    <s v="Importante"/>
    <s v="Importante"/>
    <s v="Importante"/>
    <s v="Ninguna"/>
    <m/>
    <x v="2"/>
    <x v="2"/>
    <x v="0"/>
    <x v="0"/>
    <x v="2"/>
    <x v="2"/>
    <x v="1"/>
    <x v="1"/>
    <x v="0"/>
    <x v="0"/>
    <x v="0"/>
    <x v="0"/>
    <m/>
    <s v="Jefe / Encargado (no propietario)"/>
    <m/>
    <n v="15"/>
    <n v="8"/>
    <s v="Completo"/>
    <m/>
    <m/>
    <m/>
    <m/>
    <m/>
    <m/>
    <m/>
    <s v="11 a 30 personas ocupadas"/>
    <s v="11 a 30 personas ocupadas"/>
    <x v="0"/>
    <s v="Transporte"/>
    <x v="0"/>
    <x v="0"/>
    <x v="0"/>
    <x v="0"/>
    <x v="0"/>
    <x v="0"/>
    <x v="0"/>
    <x v="1"/>
    <x v="0"/>
    <x v="0"/>
    <x v="1"/>
    <x v="0"/>
    <x v="0"/>
    <x v="0"/>
    <x v="0"/>
    <x v="0"/>
    <x v="0"/>
    <x v="0"/>
    <x v="0"/>
    <x v="1"/>
    <x v="0"/>
    <x v="1"/>
    <x v="0"/>
    <x v="0"/>
    <x v="0"/>
    <x v="1"/>
    <x v="0"/>
    <s v="TRANSPORTE Y LOGISTICA"/>
    <m/>
    <m/>
    <m/>
    <m/>
    <m/>
    <s v="TRANSPORTE Y LOGISTICA"/>
    <m/>
    <m/>
    <m/>
    <m/>
    <m/>
    <n v="4.8306451612903203"/>
    <x v="1"/>
    <x v="2"/>
    <x v="0"/>
    <x v="0"/>
    <x v="0"/>
    <s v="Total"/>
  </r>
  <r>
    <n v="263218"/>
    <x v="0"/>
    <x v="1"/>
    <s v="San Antonio"/>
    <n v="77302"/>
    <s v="ALQUILER DE MAQUINARIAS PARA LA CONSTRUCCION (TRACTORES, ETC"/>
    <s v="Servicio"/>
    <s v="Servicios a las empresas"/>
    <s v="Micro (5 a 10 personas ocupadas)"/>
    <n v="26062024"/>
    <n v="26"/>
    <s v="Junio"/>
    <s v="Año Resultado Final"/>
    <n v="12"/>
    <n v="2"/>
    <n v="26062024"/>
    <n v="26"/>
    <s v="Junio"/>
    <s v="Año Resultado Final"/>
    <n v="2008"/>
    <n v="15"/>
    <x v="0"/>
    <s v="ALQUILER DE MAQUINARIAS PARA MOVIMIENTO DE SUELO Y CONSTRUCCIÓN"/>
    <s v="Alquiler y arrendamiento de maquinaria para la construcción sin operario"/>
    <s v="Único"/>
    <x v="0"/>
    <m/>
    <m/>
    <n v="5"/>
    <n v="5"/>
    <n v="4"/>
    <n v="1"/>
    <n v="13.57837837837836"/>
    <n v="3.3945945945945901"/>
    <n v="0"/>
    <n v="0"/>
    <n v="0"/>
    <n v="0"/>
    <n v="6.7891891891891802"/>
    <n v="0"/>
    <n v="0"/>
    <n v="0"/>
    <n v="10.18378378378377"/>
    <n v="0"/>
    <n v="0"/>
    <n v="0"/>
    <n v="16.972972972972951"/>
    <n v="5"/>
    <n v="0"/>
    <n v="0"/>
    <n v="0"/>
    <n v="0"/>
    <n v="2"/>
    <n v="0"/>
    <n v="0"/>
    <n v="0"/>
    <n v="3"/>
    <n v="0"/>
    <n v="0"/>
    <n v="0"/>
    <n v="5"/>
    <x v="0"/>
    <m/>
    <m/>
    <x v="1"/>
    <m/>
    <m/>
    <x v="0"/>
    <m/>
    <m/>
    <x v="0"/>
    <m/>
    <m/>
    <x v="0"/>
    <m/>
    <m/>
    <x v="0"/>
    <m/>
    <m/>
    <m/>
    <m/>
    <m/>
    <m/>
    <m/>
    <m/>
    <m/>
    <m/>
    <m/>
    <m/>
    <m/>
    <m/>
    <m/>
    <m/>
    <m/>
    <m/>
    <m/>
    <m/>
    <m/>
    <m/>
    <m/>
    <m/>
    <m/>
    <m/>
    <m/>
    <m/>
    <m/>
    <m/>
    <m/>
    <m/>
    <m/>
    <m/>
    <m/>
    <m/>
    <m/>
    <m/>
    <m/>
    <m/>
    <m/>
    <m/>
    <m/>
    <m/>
    <m/>
    <m/>
    <m/>
    <m/>
    <m/>
    <m/>
    <x v="0"/>
    <x v="0"/>
    <x v="0"/>
    <x v="1"/>
    <x v="0"/>
    <x v="0"/>
    <x v="1"/>
    <x v="0"/>
    <x v="0"/>
    <x v="1"/>
    <x v="0"/>
    <x v="1"/>
    <x v="0"/>
    <m/>
    <m/>
    <m/>
    <m/>
    <m/>
    <m/>
    <s v="Recomendaciones de trabajadores de la empresa u otros actores"/>
    <m/>
    <m/>
    <m/>
    <m/>
    <m/>
    <m/>
    <m/>
    <x v="0"/>
    <x v="0"/>
    <x v="0"/>
    <x v="2"/>
    <x v="0"/>
    <x v="2"/>
    <x v="0"/>
    <x v="0"/>
    <x v="1"/>
    <x v="1"/>
    <s v="Ninguna"/>
    <m/>
    <m/>
    <m/>
    <m/>
    <m/>
    <m/>
    <x v="1"/>
    <m/>
    <m/>
    <x v="1"/>
    <m/>
    <m/>
    <m/>
    <x v="1"/>
    <x v="1"/>
    <x v="1"/>
    <x v="1"/>
    <x v="1"/>
    <x v="1"/>
    <m/>
    <m/>
    <x v="1"/>
    <s v="Probable"/>
    <s v="Poco probable"/>
    <s v="Probable"/>
    <s v="Probable"/>
    <s v="Probable"/>
    <x v="1"/>
    <m/>
    <m/>
    <m/>
    <m/>
    <m/>
    <m/>
    <m/>
    <m/>
    <m/>
    <m/>
    <m/>
    <m/>
    <m/>
    <m/>
    <m/>
    <m/>
    <m/>
    <m/>
    <m/>
    <m/>
    <m/>
    <m/>
    <m/>
    <m/>
    <m/>
    <m/>
    <m/>
    <m/>
    <m/>
    <m/>
    <m/>
    <m/>
    <m/>
    <m/>
    <m/>
    <x v="0"/>
    <m/>
    <m/>
    <m/>
    <m/>
    <m/>
    <m/>
    <m/>
    <m/>
    <m/>
    <x v="1"/>
    <x v="1"/>
    <x v="1"/>
    <x v="1"/>
    <x v="0"/>
    <x v="1"/>
    <x v="0"/>
    <x v="0"/>
    <m/>
    <x v="0"/>
    <s v="CAPACITACIONES PARA CHOFERES DE (TRACTORES MONTACARGA, CAMIONES GRANDES)"/>
    <s v="Operación y mantenimiento de maquinarias de la construcción"/>
    <s v="CHOFER DE CAMION DE GRAN PORTE"/>
    <n v="8332"/>
    <s v="CAPACITACIÓN EN OFIMATICA"/>
    <s v="Operación básica de computadoras"/>
    <s v="AUXILIAR ADMINISTRATIVO"/>
    <n v="4419"/>
    <m/>
    <m/>
    <m/>
    <m/>
    <m/>
    <m/>
    <m/>
    <m/>
    <m/>
    <m/>
    <m/>
    <m/>
    <m/>
    <m/>
    <m/>
    <m/>
    <s v="Si"/>
    <s v="No"/>
    <m/>
    <m/>
    <m/>
    <m/>
    <x v="1"/>
    <s v="Muy importante"/>
    <s v="Muy importante"/>
    <s v="Muy importante"/>
    <s v="Importante"/>
    <s v="Importante"/>
    <s v="Muy importante"/>
    <s v="Importante"/>
    <s v="Ninguna"/>
    <m/>
    <x v="0"/>
    <x v="1"/>
    <x v="0"/>
    <x v="0"/>
    <x v="0"/>
    <x v="0"/>
    <x v="0"/>
    <x v="0"/>
    <x v="0"/>
    <x v="0"/>
    <x v="0"/>
    <x v="0"/>
    <m/>
    <s v="Gerente / Directivo"/>
    <m/>
    <n v="17"/>
    <n v="57"/>
    <s v="Completo"/>
    <m/>
    <m/>
    <m/>
    <m/>
    <m/>
    <m/>
    <m/>
    <s v="5 a 10 personas ocupadas"/>
    <s v="5 a 10 personas ocupadas"/>
    <x v="0"/>
    <s v="Servicios a las empresas"/>
    <x v="0"/>
    <x v="0"/>
    <x v="0"/>
    <x v="0"/>
    <x v="0"/>
    <x v="0"/>
    <x v="0"/>
    <x v="0"/>
    <x v="0"/>
    <x v="0"/>
    <x v="1"/>
    <x v="0"/>
    <x v="0"/>
    <x v="0"/>
    <x v="0"/>
    <x v="0"/>
    <x v="0"/>
    <x v="0"/>
    <x v="0"/>
    <x v="1"/>
    <x v="0"/>
    <x v="0"/>
    <x v="0"/>
    <x v="0"/>
    <x v="0"/>
    <x v="1"/>
    <x v="0"/>
    <s v="CONDUCCIÓN DE VEHICULOS"/>
    <s v="OFIMATICA"/>
    <m/>
    <m/>
    <m/>
    <m/>
    <s v="CONDUCCIÓN"/>
    <s v="TIC"/>
    <m/>
    <m/>
    <m/>
    <m/>
    <n v="3.3945945945945901"/>
    <x v="0"/>
    <x v="0"/>
    <x v="1"/>
    <x v="0"/>
    <x v="0"/>
    <s v="Total"/>
  </r>
  <r>
    <n v="263420"/>
    <x v="0"/>
    <x v="1"/>
    <s v="Luque"/>
    <n v="49210"/>
    <s v="SERVICIOS DE TRANSPORTE DE PASAJEROS URBANO VIA TERRESTRE"/>
    <s v="Servicio"/>
    <s v="Transporte"/>
    <s v="Grandes (con 51 o más personas ocupadas)"/>
    <n v="19062024"/>
    <n v="19"/>
    <s v="Junio"/>
    <s v="Año Resultado Final"/>
    <n v="9"/>
    <n v="35"/>
    <n v="20062024"/>
    <n v="20"/>
    <s v="Junio"/>
    <s v="Año Resultado Final"/>
    <n v="1968"/>
    <n v="55"/>
    <x v="1"/>
    <s v="TRANSPORTE URBANO DE PASAJEROS VIA TERRESTRE"/>
    <s v="Transporte urbano o suburbano de pasajeros por vía terrestre"/>
    <s v="Único"/>
    <x v="0"/>
    <m/>
    <m/>
    <n v="139"/>
    <n v="139"/>
    <n v="134"/>
    <n v="5"/>
    <n v="399.08695652173947"/>
    <n v="14.8913043478261"/>
    <n v="5.9565217391304399"/>
    <n v="0"/>
    <n v="178.6956521739132"/>
    <n v="0"/>
    <n v="187.63043478260886"/>
    <n v="0"/>
    <n v="20.847826086956541"/>
    <n v="5.9565217391304399"/>
    <n v="5.9565217391304399"/>
    <n v="8.9347826086956594"/>
    <n v="0"/>
    <n v="0"/>
    <n v="413.97826086956559"/>
    <n v="139"/>
    <n v="2"/>
    <n v="0"/>
    <n v="60"/>
    <n v="0"/>
    <n v="63"/>
    <n v="0"/>
    <n v="7"/>
    <n v="2"/>
    <n v="2"/>
    <n v="3"/>
    <n v="0"/>
    <n v="0"/>
    <n v="139"/>
    <x v="1"/>
    <s v="Ley de empleo parcial (Ley 6339/19, Decreto 2817/19, Resolución MTESS 951/22)"/>
    <m/>
    <x v="1"/>
    <m/>
    <m/>
    <x v="1"/>
    <s v="Ley de inserción al empleo juvenil (Ley 4951/2013, Decreto 4345/15, Ley 6305/18 - Modificación de artículo 5)"/>
    <m/>
    <x v="0"/>
    <m/>
    <m/>
    <x v="1"/>
    <s v="Decisión del directorio/propietarios de la empresa"/>
    <m/>
    <x v="1"/>
    <m/>
    <n v="8331"/>
    <s v="CHEFERES DE COLECTIVO"/>
    <s v="Sí"/>
    <s v="Sí"/>
    <s v="No"/>
    <m/>
    <m/>
    <m/>
    <m/>
    <m/>
    <m/>
    <m/>
    <m/>
    <m/>
    <m/>
    <m/>
    <m/>
    <s v="Candidatos con falt de experiencia laboral"/>
    <m/>
    <m/>
    <m/>
    <m/>
    <m/>
    <m/>
    <m/>
    <m/>
    <m/>
    <m/>
    <m/>
    <m/>
    <m/>
    <m/>
    <m/>
    <m/>
    <m/>
    <m/>
    <m/>
    <m/>
    <m/>
    <s v="Capacitar a los trabajadores actuales para que puedan cumplir funciones que estaban asignadas a esa vacante"/>
    <s v="Reasignar / redefinir los puestos de trabajo existentes"/>
    <m/>
    <m/>
    <m/>
    <m/>
    <m/>
    <m/>
    <m/>
    <m/>
    <x v="1"/>
    <x v="0"/>
    <x v="0"/>
    <x v="0"/>
    <x v="0"/>
    <x v="0"/>
    <x v="0"/>
    <x v="1"/>
    <x v="0"/>
    <x v="0"/>
    <x v="0"/>
    <x v="0"/>
    <x v="0"/>
    <m/>
    <m/>
    <m/>
    <m/>
    <m/>
    <m/>
    <s v="Recomendaciones de trabajadores de la empresa u otros actores"/>
    <m/>
    <m/>
    <m/>
    <m/>
    <s v="Banco de currículos de la empresa"/>
    <m/>
    <m/>
    <x v="0"/>
    <x v="0"/>
    <x v="0"/>
    <x v="1"/>
    <x v="0"/>
    <x v="0"/>
    <x v="0"/>
    <x v="0"/>
    <x v="2"/>
    <x v="1"/>
    <s v="Ninguna"/>
    <m/>
    <m/>
    <m/>
    <m/>
    <m/>
    <m/>
    <x v="3"/>
    <m/>
    <m/>
    <x v="1"/>
    <m/>
    <m/>
    <m/>
    <x v="1"/>
    <x v="1"/>
    <x v="0"/>
    <x v="0"/>
    <x v="1"/>
    <x v="1"/>
    <m/>
    <m/>
    <x v="2"/>
    <s v="Poco probable"/>
    <s v="Poco probable"/>
    <s v="Poco probable"/>
    <s v="Poco probable"/>
    <s v="Poco probable"/>
    <x v="2"/>
    <m/>
    <m/>
    <m/>
    <m/>
    <m/>
    <m/>
    <m/>
    <m/>
    <m/>
    <m/>
    <m/>
    <m/>
    <m/>
    <m/>
    <m/>
    <m/>
    <m/>
    <m/>
    <m/>
    <m/>
    <m/>
    <m/>
    <m/>
    <m/>
    <m/>
    <m/>
    <m/>
    <m/>
    <m/>
    <m/>
    <m/>
    <m/>
    <m/>
    <m/>
    <m/>
    <x v="0"/>
    <m/>
    <m/>
    <m/>
    <m/>
    <m/>
    <m/>
    <m/>
    <m/>
    <m/>
    <x v="0"/>
    <x v="0"/>
    <x v="0"/>
    <x v="1"/>
    <x v="0"/>
    <x v="0"/>
    <x v="0"/>
    <x v="0"/>
    <m/>
    <x v="0"/>
    <s v="CONOCIMIENTO PARA MECANICO DE COLECTIVO"/>
    <s v="Mecánica del automóvil"/>
    <s v="MECANICO GENERAL"/>
    <n v="7231"/>
    <s v="CONOCIMIENTO DE EDUCACION VIAL PARA CHÓFER"/>
    <s v="Conducción de vehículos"/>
    <s v="CHOFER DE COLECTIVO"/>
    <n v="8331"/>
    <m/>
    <m/>
    <m/>
    <m/>
    <m/>
    <m/>
    <m/>
    <m/>
    <m/>
    <m/>
    <m/>
    <m/>
    <m/>
    <m/>
    <m/>
    <m/>
    <s v="Si"/>
    <s v="No"/>
    <m/>
    <m/>
    <m/>
    <m/>
    <x v="0"/>
    <s v="Importante"/>
    <s v="Importante"/>
    <s v="Importante"/>
    <s v="Importante"/>
    <s v="Importante"/>
    <s v="Muy importante"/>
    <s v="Muy importante"/>
    <s v="Ninguna"/>
    <m/>
    <x v="0"/>
    <x v="2"/>
    <x v="0"/>
    <x v="0"/>
    <x v="0"/>
    <x v="0"/>
    <x v="0"/>
    <x v="0"/>
    <x v="0"/>
    <x v="0"/>
    <x v="0"/>
    <x v="0"/>
    <m/>
    <s v="Gerente / Directivo"/>
    <m/>
    <n v="19"/>
    <n v="38"/>
    <s v="Completo"/>
    <m/>
    <m/>
    <m/>
    <m/>
    <m/>
    <m/>
    <s v="NINGUNA"/>
    <s v="51 y más personas ocupadas"/>
    <s v="51 y más personas ocupadas"/>
    <x v="0"/>
    <s v="Transporte"/>
    <x v="0"/>
    <x v="0"/>
    <x v="0"/>
    <x v="0"/>
    <x v="0"/>
    <x v="0"/>
    <x v="0"/>
    <x v="1"/>
    <x v="0"/>
    <x v="0"/>
    <x v="1"/>
    <x v="0"/>
    <x v="0"/>
    <x v="0"/>
    <x v="0"/>
    <x v="0"/>
    <x v="0"/>
    <x v="0"/>
    <x v="0"/>
    <x v="1"/>
    <x v="0"/>
    <x v="1"/>
    <x v="0"/>
    <x v="0"/>
    <x v="1"/>
    <x v="1"/>
    <x v="0"/>
    <s v="MECANICA AUTOTRIZ"/>
    <s v="TRANSPORTE Y LOGISTICA"/>
    <m/>
    <m/>
    <m/>
    <m/>
    <s v="AUTOMOTORES"/>
    <s v="TRANSPORTE Y LOGISTICA"/>
    <m/>
    <m/>
    <m/>
    <m/>
    <n v="2.97826086956522"/>
    <x v="1"/>
    <x v="2"/>
    <x v="0"/>
    <x v="0"/>
    <x v="0"/>
    <s v="Total"/>
  </r>
  <r>
    <n v="263441"/>
    <x v="0"/>
    <x v="1"/>
    <s v="Luque"/>
    <n v="64911"/>
    <s v="SERVICIOS DE OTORGAMIENTO DE CREDITOS SIN AVAL BANCARIO"/>
    <s v="Servicio"/>
    <s v="Intermediación financiera"/>
    <s v="Micro (5 a 10 personas ocupadas)"/>
    <n v="19062024"/>
    <n v="19"/>
    <s v="Junio"/>
    <s v="Año Resultado Final"/>
    <n v="9"/>
    <n v="8"/>
    <n v="2082024"/>
    <n v="2"/>
    <s v="Agosto"/>
    <s v="Año Resultado Final"/>
    <n v="1990"/>
    <n v="33"/>
    <x v="1"/>
    <s v="SERVICIO DE OTORGAMIENTO DE CREDITOS SIN AVAL BANCARIO"/>
    <s v="Otorgamiento de crédito sin aval bancario"/>
    <s v="Único"/>
    <x v="0"/>
    <m/>
    <m/>
    <n v="7"/>
    <n v="7"/>
    <n v="0"/>
    <n v="7"/>
    <n v="0"/>
    <n v="23.762162162162131"/>
    <n v="0"/>
    <n v="0"/>
    <n v="0"/>
    <n v="0"/>
    <n v="0"/>
    <n v="0"/>
    <n v="0"/>
    <n v="0"/>
    <n v="0"/>
    <n v="0"/>
    <n v="23.762162162162131"/>
    <n v="0"/>
    <n v="23.762162162162131"/>
    <n v="7"/>
    <n v="0"/>
    <n v="0"/>
    <n v="0"/>
    <n v="0"/>
    <n v="0"/>
    <n v="0"/>
    <n v="0"/>
    <n v="0"/>
    <n v="0"/>
    <n v="0"/>
    <n v="7"/>
    <n v="0"/>
    <n v="7"/>
    <x v="0"/>
    <m/>
    <m/>
    <x v="1"/>
    <m/>
    <m/>
    <x v="1"/>
    <s v="Decisión del directorio/propietarios de la empresa"/>
    <m/>
    <x v="0"/>
    <m/>
    <m/>
    <x v="0"/>
    <m/>
    <m/>
    <x v="0"/>
    <m/>
    <m/>
    <m/>
    <m/>
    <m/>
    <m/>
    <m/>
    <m/>
    <m/>
    <m/>
    <m/>
    <m/>
    <m/>
    <m/>
    <m/>
    <m/>
    <m/>
    <m/>
    <m/>
    <m/>
    <m/>
    <m/>
    <m/>
    <m/>
    <m/>
    <m/>
    <m/>
    <m/>
    <m/>
    <m/>
    <m/>
    <m/>
    <m/>
    <m/>
    <m/>
    <m/>
    <m/>
    <m/>
    <m/>
    <m/>
    <m/>
    <m/>
    <m/>
    <m/>
    <m/>
    <m/>
    <m/>
    <m/>
    <m/>
    <m/>
    <x v="0"/>
    <x v="0"/>
    <x v="0"/>
    <x v="0"/>
    <x v="0"/>
    <x v="0"/>
    <x v="0"/>
    <x v="1"/>
    <x v="1"/>
    <x v="0"/>
    <x v="0"/>
    <x v="0"/>
    <x v="0"/>
    <m/>
    <m/>
    <m/>
    <m/>
    <m/>
    <m/>
    <m/>
    <m/>
    <m/>
    <m/>
    <m/>
    <m/>
    <s v="Otra"/>
    <s v="SERVICIO VOLUNTARIO"/>
    <x v="0"/>
    <x v="0"/>
    <x v="0"/>
    <x v="1"/>
    <x v="0"/>
    <x v="2"/>
    <x v="1"/>
    <x v="0"/>
    <x v="1"/>
    <x v="0"/>
    <s v="Ninguna"/>
    <m/>
    <m/>
    <m/>
    <m/>
    <m/>
    <m/>
    <x v="1"/>
    <m/>
    <m/>
    <x v="1"/>
    <s v="Transformación de competencia"/>
    <m/>
    <m/>
    <x v="0"/>
    <x v="0"/>
    <x v="1"/>
    <x v="0"/>
    <x v="0"/>
    <x v="0"/>
    <m/>
    <m/>
    <x v="2"/>
    <s v="Poco probable"/>
    <s v="Poco probable"/>
    <s v="Poco probable"/>
    <s v="Poco probable"/>
    <s v="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Importante"/>
    <s v="Muy importante"/>
    <s v="Muy importante"/>
    <s v="Ninguna"/>
    <m/>
    <x v="2"/>
    <x v="0"/>
    <x v="0"/>
    <x v="0"/>
    <x v="1"/>
    <x v="2"/>
    <x v="1"/>
    <x v="1"/>
    <x v="0"/>
    <x v="0"/>
    <x v="0"/>
    <x v="0"/>
    <m/>
    <s v="Gerente / Directivo"/>
    <m/>
    <n v="11"/>
    <n v="27"/>
    <s v="Completo"/>
    <m/>
    <m/>
    <m/>
    <m/>
    <m/>
    <m/>
    <s v="LAS CAPACITACIONES FUERON MODIFICADAS LUEDGO DE CONSULTAR EN COORDINACION,YA QUE LAS CAPACITACIONES SOLICITADAS SON PARA LOS SOCIOS DE LA ASOCIACION ."/>
    <s v="5 a 10 personas ocupadas"/>
    <s v="5 a 10 personas ocupadas"/>
    <x v="0"/>
    <s v="Intermediación financiera"/>
    <x v="0"/>
    <x v="0"/>
    <x v="0"/>
    <x v="0"/>
    <x v="0"/>
    <x v="0"/>
    <x v="0"/>
    <x v="0"/>
    <x v="0"/>
    <x v="0"/>
    <x v="1"/>
    <x v="0"/>
    <x v="0"/>
    <x v="0"/>
    <x v="0"/>
    <x v="0"/>
    <x v="0"/>
    <x v="0"/>
    <x v="0"/>
    <x v="1"/>
    <x v="0"/>
    <x v="1"/>
    <x v="0"/>
    <x v="0"/>
    <x v="0"/>
    <x v="0"/>
    <x v="0"/>
    <m/>
    <m/>
    <m/>
    <m/>
    <m/>
    <m/>
    <m/>
    <m/>
    <m/>
    <m/>
    <m/>
    <m/>
    <n v="3.3945945945945901"/>
    <x v="0"/>
    <x v="0"/>
    <x v="0"/>
    <x v="1"/>
    <x v="2"/>
    <s v="Total"/>
  </r>
  <r>
    <n v="263496"/>
    <x v="0"/>
    <x v="1"/>
    <s v="Luque"/>
    <n v="93110"/>
    <s v="ACTIVIDADES DE CLUB SOCIAL"/>
    <s v="Servicio"/>
    <s v="Servicios a los hogares"/>
    <s v="Pequeñas (11 a 30 personas ocupadas)"/>
    <n v="19062024"/>
    <n v="19"/>
    <s v="Junio"/>
    <s v="Año Resultado Final"/>
    <n v="14"/>
    <n v="55"/>
    <n v="19062024"/>
    <n v="19"/>
    <s v="Junio"/>
    <s v="Año Resultado Final"/>
    <n v="1943"/>
    <n v="80"/>
    <x v="1"/>
    <s v="ACTIVIDAD DE CLUB SOCIAL"/>
    <s v="Administración de instalaciones deportivas"/>
    <s v="Único"/>
    <x v="0"/>
    <m/>
    <m/>
    <n v="27"/>
    <n v="27"/>
    <n v="15"/>
    <n v="12"/>
    <n v="72.459677419354804"/>
    <n v="57.967741935483843"/>
    <n v="0"/>
    <n v="0"/>
    <n v="0"/>
    <n v="19.322580645161281"/>
    <n v="67.629032258064484"/>
    <n v="0"/>
    <n v="14.491935483870961"/>
    <n v="0"/>
    <n v="24.153225806451601"/>
    <n v="4.8306451612903203"/>
    <n v="0"/>
    <n v="0"/>
    <n v="130.42741935483866"/>
    <n v="27"/>
    <n v="0"/>
    <n v="0"/>
    <n v="0"/>
    <n v="4"/>
    <n v="14"/>
    <n v="0"/>
    <n v="3"/>
    <n v="0"/>
    <n v="5"/>
    <n v="1"/>
    <n v="0"/>
    <n v="0"/>
    <n v="27"/>
    <x v="0"/>
    <m/>
    <m/>
    <x v="1"/>
    <m/>
    <m/>
    <x v="0"/>
    <m/>
    <m/>
    <x v="0"/>
    <m/>
    <m/>
    <x v="0"/>
    <m/>
    <m/>
    <x v="1"/>
    <m/>
    <n v="9112"/>
    <s v="MANTENIMIENTO DE CLUB BARRENDERA"/>
    <s v="Sí"/>
    <s v="No"/>
    <s v="Sí"/>
    <n v="9112"/>
    <s v="MANTENIMIENTO LIMPIADORA"/>
    <s v="Sí"/>
    <s v="No"/>
    <s v="No"/>
    <m/>
    <m/>
    <m/>
    <m/>
    <m/>
    <m/>
    <m/>
    <m/>
    <m/>
    <m/>
    <m/>
    <m/>
    <m/>
    <m/>
    <m/>
    <m/>
    <m/>
    <m/>
    <m/>
    <m/>
    <m/>
    <m/>
    <m/>
    <m/>
    <m/>
    <m/>
    <m/>
    <m/>
    <m/>
    <m/>
    <m/>
    <m/>
    <m/>
    <m/>
    <m/>
    <m/>
    <m/>
    <m/>
    <m/>
    <x v="0"/>
    <x v="0"/>
    <x v="0"/>
    <x v="1"/>
    <x v="1"/>
    <x v="1"/>
    <x v="1"/>
    <x v="0"/>
    <x v="0"/>
    <x v="0"/>
    <x v="1"/>
    <x v="1"/>
    <x v="0"/>
    <m/>
    <m/>
    <m/>
    <m/>
    <m/>
    <m/>
    <s v="Recomendaciones de trabajadores de la empresa u otros actores"/>
    <m/>
    <m/>
    <m/>
    <m/>
    <m/>
    <m/>
    <m/>
    <x v="0"/>
    <x v="0"/>
    <x v="0"/>
    <x v="2"/>
    <x v="0"/>
    <x v="2"/>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1"/>
    <x v="0"/>
    <x v="0"/>
    <x v="0"/>
    <x v="0"/>
    <x v="0"/>
    <m/>
    <x v="1"/>
    <m/>
    <m/>
    <m/>
    <m/>
    <m/>
    <m/>
    <m/>
    <m/>
    <m/>
    <m/>
    <m/>
    <m/>
    <m/>
    <m/>
    <m/>
    <m/>
    <m/>
    <m/>
    <m/>
    <m/>
    <m/>
    <m/>
    <m/>
    <m/>
    <m/>
    <m/>
    <m/>
    <m/>
    <m/>
    <m/>
    <x v="0"/>
    <s v="Importante"/>
    <s v="Importante"/>
    <s v="Importante"/>
    <s v="Importante"/>
    <s v="Importante"/>
    <s v="Muy importante"/>
    <s v="Importante"/>
    <s v="Ninguna"/>
    <m/>
    <x v="2"/>
    <x v="2"/>
    <x v="0"/>
    <x v="0"/>
    <x v="2"/>
    <x v="0"/>
    <x v="1"/>
    <x v="1"/>
    <x v="0"/>
    <x v="0"/>
    <x v="0"/>
    <x v="0"/>
    <m/>
    <s v="Gerente / Directivo"/>
    <m/>
    <n v="15"/>
    <n v="26"/>
    <s v="Completo"/>
    <m/>
    <m/>
    <m/>
    <m/>
    <m/>
    <m/>
    <m/>
    <s v="11 a 30 personas ocupadas"/>
    <s v="11 a 30 personas ocupadas"/>
    <x v="0"/>
    <s v="Servicios a los hogares"/>
    <x v="0"/>
    <x v="0"/>
    <x v="0"/>
    <x v="0"/>
    <x v="0"/>
    <x v="0"/>
    <x v="0"/>
    <x v="0"/>
    <x v="1"/>
    <x v="0"/>
    <x v="1"/>
    <x v="0"/>
    <x v="0"/>
    <x v="0"/>
    <x v="0"/>
    <x v="0"/>
    <x v="0"/>
    <x v="0"/>
    <x v="0"/>
    <x v="1"/>
    <x v="0"/>
    <x v="1"/>
    <x v="0"/>
    <x v="0"/>
    <x v="0"/>
    <x v="0"/>
    <x v="0"/>
    <m/>
    <m/>
    <m/>
    <m/>
    <m/>
    <m/>
    <m/>
    <m/>
    <m/>
    <m/>
    <m/>
    <m/>
    <n v="4.8306451612903203"/>
    <x v="1"/>
    <x v="1"/>
    <x v="1"/>
    <x v="0"/>
    <x v="1"/>
    <s v="Total"/>
  </r>
  <r>
    <n v="263632"/>
    <x v="0"/>
    <x v="1"/>
    <s v="Mariano Roque Alonso"/>
    <n v="43909"/>
    <s v="SERVICIOS DE ALQUILER DE MAQUINARIAS PARA OBRAS VIALES CON OPERARIO"/>
    <s v="Industria"/>
    <s v="Construcción"/>
    <s v="Medianas (31 a 50 personas ocupadas)"/>
    <n v="11062024"/>
    <n v="11"/>
    <s v="Junio"/>
    <s v="Año Resultado Final"/>
    <n v="14"/>
    <n v="31"/>
    <n v="16062024"/>
    <n v="16"/>
    <s v="Junio"/>
    <s v="Año Resultado Final"/>
    <n v="2018"/>
    <n v="5"/>
    <x v="3"/>
    <s v="SERVICIOS DE ALQUILER DE MAQUINARIA PARA OBRAS VIALES CON OPERARIO"/>
    <s v="Otras actividades especializadas de construcción n.c.p."/>
    <s v="Único"/>
    <x v="0"/>
    <m/>
    <m/>
    <n v="229"/>
    <n v="229"/>
    <n v="199"/>
    <n v="30"/>
    <n v="538.03703703703638"/>
    <n v="81.111111111111001"/>
    <n v="0"/>
    <n v="0"/>
    <n v="0"/>
    <n v="0"/>
    <n v="432.59259259259204"/>
    <n v="0"/>
    <n v="64.8888888888888"/>
    <n v="0"/>
    <n v="81.111111111111001"/>
    <n v="40.5555555555555"/>
    <n v="0"/>
    <n v="0"/>
    <n v="619.14814814814736"/>
    <n v="229"/>
    <n v="0"/>
    <n v="0"/>
    <n v="0"/>
    <n v="0"/>
    <n v="160"/>
    <n v="0"/>
    <n v="24"/>
    <n v="0"/>
    <n v="30"/>
    <n v="15"/>
    <n v="0"/>
    <n v="0"/>
    <n v="229"/>
    <x v="1"/>
    <s v="Decisión del directorio/propietarios de la empresa"/>
    <m/>
    <x v="1"/>
    <m/>
    <m/>
    <x v="0"/>
    <m/>
    <m/>
    <x v="0"/>
    <m/>
    <m/>
    <x v="1"/>
    <s v="Decisión del directorio/propietarios de la empresa"/>
    <m/>
    <x v="1"/>
    <m/>
    <n v="8342"/>
    <s v="OPERARIO DE MAQUINARIA"/>
    <s v="No"/>
    <s v="No"/>
    <s v="Sí"/>
    <n v="3343"/>
    <s v="ASISTENTE ADMINISTRATIVO"/>
    <s v="No"/>
    <s v="No"/>
    <s v="Sí"/>
    <n v="3112"/>
    <s v="ASISTENTE DE MONITOREO"/>
    <s v="No"/>
    <s v="No"/>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2"/>
    <x v="0"/>
    <x v="0"/>
    <x v="1"/>
    <x v="1"/>
    <s v="Ninguna"/>
    <m/>
    <m/>
    <m/>
    <m/>
    <m/>
    <m/>
    <x v="1"/>
    <m/>
    <m/>
    <x v="1"/>
    <m/>
    <m/>
    <m/>
    <x v="1"/>
    <x v="1"/>
    <x v="1"/>
    <x v="1"/>
    <x v="1"/>
    <x v="1"/>
    <m/>
    <m/>
    <x v="3"/>
    <s v="Probable"/>
    <s v="Poco probable"/>
    <s v="Poco probable"/>
    <s v="Probable"/>
    <s v="Probable"/>
    <x v="0"/>
    <s v="TECNICO INFORMATICO"/>
    <n v="3511"/>
    <n v="1"/>
    <n v="0"/>
    <n v="0"/>
    <n v="0"/>
    <n v="0"/>
    <m/>
    <m/>
    <m/>
    <m/>
    <m/>
    <m/>
    <m/>
    <m/>
    <m/>
    <m/>
    <m/>
    <m/>
    <m/>
    <m/>
    <m/>
    <m/>
    <m/>
    <m/>
    <m/>
    <m/>
    <m/>
    <m/>
    <m/>
    <m/>
    <m/>
    <m/>
    <m/>
    <m/>
    <x v="0"/>
    <m/>
    <m/>
    <m/>
    <m/>
    <m/>
    <m/>
    <m/>
    <m/>
    <m/>
    <x v="0"/>
    <x v="0"/>
    <x v="0"/>
    <x v="0"/>
    <x v="1"/>
    <x v="1"/>
    <x v="0"/>
    <x v="0"/>
    <m/>
    <x v="0"/>
    <s v="OPERARIO DE MAQUINARIA ( CONDUCCIONES DE MAQUINARIA)"/>
    <s v="Operación y mantenimiento de maquinarias de la construcción"/>
    <s v="OPERARIO DE MAQUINARIAS PESADAS"/>
    <n v="8342"/>
    <s v="TALLER ARREGLAR VOLQUETES"/>
    <s v="Mecánica del automóvil"/>
    <s v="MECANICO DE VEHICULO PESADO"/>
    <n v="7231"/>
    <m/>
    <m/>
    <m/>
    <m/>
    <m/>
    <m/>
    <m/>
    <m/>
    <m/>
    <m/>
    <m/>
    <m/>
    <m/>
    <m/>
    <m/>
    <m/>
    <s v="Si"/>
    <s v="No"/>
    <m/>
    <m/>
    <m/>
    <m/>
    <x v="0"/>
    <s v="Importante"/>
    <s v="Importante"/>
    <s v="Importante"/>
    <s v="Importante"/>
    <s v="Muy importante"/>
    <s v="Importante"/>
    <s v="Importante"/>
    <s v="Ninguna"/>
    <m/>
    <x v="0"/>
    <x v="1"/>
    <x v="1"/>
    <x v="0"/>
    <x v="0"/>
    <x v="0"/>
    <x v="0"/>
    <x v="0"/>
    <x v="0"/>
    <x v="0"/>
    <x v="0"/>
    <x v="0"/>
    <m/>
    <s v="Jefe / Encargado (no propietario)"/>
    <m/>
    <n v="22"/>
    <n v="34"/>
    <s v="Completo"/>
    <m/>
    <m/>
    <m/>
    <m/>
    <m/>
    <m/>
    <s v="NINGUNO"/>
    <s v="51 y más personas ocupadas"/>
    <s v="51 y más personas ocupadas"/>
    <x v="1"/>
    <s v="Construcción"/>
    <x v="0"/>
    <x v="0"/>
    <x v="1"/>
    <x v="0"/>
    <x v="0"/>
    <x v="0"/>
    <x v="0"/>
    <x v="1"/>
    <x v="0"/>
    <x v="0"/>
    <x v="1"/>
    <x v="1"/>
    <x v="0"/>
    <x v="0"/>
    <x v="0"/>
    <x v="0"/>
    <x v="0"/>
    <x v="0"/>
    <x v="0"/>
    <x v="1"/>
    <x v="0"/>
    <x v="1"/>
    <x v="0"/>
    <x v="0"/>
    <x v="1"/>
    <x v="1"/>
    <x v="0"/>
    <s v="CONSTRUCCIÓN"/>
    <s v="MECANICA AUTOTRIZ"/>
    <m/>
    <m/>
    <m/>
    <m/>
    <s v="CONSTRUCCIÓN"/>
    <s v="AUTOMOTORES"/>
    <m/>
    <m/>
    <m/>
    <m/>
    <n v="2.7037037037037002"/>
    <x v="2"/>
    <x v="1"/>
    <x v="1"/>
    <x v="0"/>
    <x v="0"/>
    <s v="Total"/>
  </r>
  <r>
    <n v="263711"/>
    <x v="0"/>
    <x v="1"/>
    <s v="Ñemby"/>
    <n v="36000"/>
    <s v="SERVICIO DE ABASTECIMIENTO DE AGUA POTABLE"/>
    <s v="Servicio"/>
    <s v="Suministro de agua"/>
    <s v="Micro (5 a 10 personas ocupadas)"/>
    <n v="20062024"/>
    <n v="20"/>
    <s v="Junio"/>
    <s v="Año Resultado Final"/>
    <n v="15"/>
    <n v="51"/>
    <n v="21062024"/>
    <n v="21"/>
    <s v="Junio"/>
    <s v="Año Resultado Final"/>
    <n v="1992"/>
    <n v="31"/>
    <x v="1"/>
    <s v="SERVICIOS DE DISTRIBUCION DE AGUA POTABLE"/>
    <s v="Captación, tratamiento y suministro de agua"/>
    <s v="Casa Matriz"/>
    <x v="1"/>
    <n v="5"/>
    <n v="5"/>
    <n v="20"/>
    <n v="20"/>
    <n v="15"/>
    <n v="5"/>
    <n v="72.459677419354804"/>
    <n v="24.153225806451601"/>
    <n v="0"/>
    <n v="0"/>
    <n v="0"/>
    <n v="4.8306451612903203"/>
    <n v="14.491935483870961"/>
    <n v="14.491935483870961"/>
    <n v="14.491935483870961"/>
    <n v="0"/>
    <n v="48.306451612903203"/>
    <n v="0"/>
    <n v="0"/>
    <n v="0"/>
    <n v="96.612903225806406"/>
    <n v="20"/>
    <n v="0"/>
    <n v="0"/>
    <n v="0"/>
    <n v="1"/>
    <n v="3"/>
    <n v="3"/>
    <n v="3"/>
    <n v="0"/>
    <n v="10"/>
    <n v="0"/>
    <n v="0"/>
    <n v="0"/>
    <n v="20"/>
    <x v="0"/>
    <m/>
    <m/>
    <x v="0"/>
    <s v="Decisión del directorio/propietarios de la empresa"/>
    <m/>
    <x v="1"/>
    <s v="Decisión del directorio/propietarios de la empresa"/>
    <m/>
    <x v="0"/>
    <m/>
    <m/>
    <x v="0"/>
    <m/>
    <m/>
    <x v="0"/>
    <m/>
    <m/>
    <m/>
    <m/>
    <m/>
    <m/>
    <m/>
    <m/>
    <m/>
    <m/>
    <m/>
    <m/>
    <m/>
    <m/>
    <m/>
    <m/>
    <m/>
    <m/>
    <m/>
    <m/>
    <m/>
    <m/>
    <m/>
    <m/>
    <m/>
    <m/>
    <m/>
    <m/>
    <m/>
    <m/>
    <m/>
    <m/>
    <m/>
    <m/>
    <m/>
    <m/>
    <m/>
    <m/>
    <m/>
    <m/>
    <m/>
    <m/>
    <m/>
    <m/>
    <m/>
    <m/>
    <m/>
    <m/>
    <m/>
    <m/>
    <x v="0"/>
    <x v="0"/>
    <x v="0"/>
    <x v="0"/>
    <x v="0"/>
    <x v="1"/>
    <x v="1"/>
    <x v="0"/>
    <x v="1"/>
    <x v="0"/>
    <x v="0"/>
    <x v="0"/>
    <x v="0"/>
    <m/>
    <m/>
    <m/>
    <m/>
    <m/>
    <s v="Redes de profesionales o egresados"/>
    <s v="Recomendaciones de trabajadores de la empresa u otros actores"/>
    <m/>
    <m/>
    <m/>
    <m/>
    <m/>
    <m/>
    <m/>
    <x v="0"/>
    <x v="0"/>
    <x v="0"/>
    <x v="1"/>
    <x v="0"/>
    <x v="0"/>
    <x v="0"/>
    <x v="0"/>
    <x v="1"/>
    <x v="2"/>
    <s v="Ninguna"/>
    <m/>
    <m/>
    <m/>
    <m/>
    <m/>
    <m/>
    <x v="0"/>
    <m/>
    <m/>
    <x v="1"/>
    <m/>
    <m/>
    <m/>
    <x v="0"/>
    <x v="1"/>
    <x v="0"/>
    <x v="0"/>
    <x v="0"/>
    <x v="0"/>
    <m/>
    <m/>
    <x v="0"/>
    <s v="Muy probable"/>
    <s v="Poco probable"/>
    <s v="Poco probable"/>
    <s v="Poco probable"/>
    <s v="Muy probable"/>
    <x v="0"/>
    <s v="cobrador"/>
    <n v="4214"/>
    <n v="3"/>
    <n v="3"/>
    <n v="3"/>
    <n v="3"/>
    <n v="3"/>
    <s v="LIMPIADOR"/>
    <n v="9112"/>
    <n v="1"/>
    <n v="1"/>
    <n v="1"/>
    <n v="1"/>
    <n v="1"/>
    <s v="secretaria"/>
    <n v="4120"/>
    <n v="2"/>
    <n v="2"/>
    <n v="2"/>
    <n v="2"/>
    <n v="2"/>
    <m/>
    <m/>
    <m/>
    <m/>
    <m/>
    <m/>
    <m/>
    <m/>
    <m/>
    <m/>
    <m/>
    <m/>
    <m/>
    <m/>
    <x v="0"/>
    <m/>
    <m/>
    <m/>
    <m/>
    <m/>
    <m/>
    <m/>
    <m/>
    <m/>
    <x v="0"/>
    <x v="0"/>
    <x v="0"/>
    <x v="0"/>
    <x v="1"/>
    <x v="1"/>
    <x v="0"/>
    <x v="0"/>
    <m/>
    <x v="0"/>
    <s v="TÉCNICO EN PLOMERIA"/>
    <s v="Fontanería"/>
    <s v="PLOMERO"/>
    <n v="7126"/>
    <s v="TÉCNICO AUXILIAR ADMINISTRATIVO"/>
    <s v="Operaciones auxiliares de servicios administrativos"/>
    <s v="COBRADOR"/>
    <n v="4214"/>
    <s v="TÉCNICO EN ELECTRICIDAD"/>
    <s v="Electricidad"/>
    <s v="ELECTRICISTA"/>
    <n v="7411"/>
    <m/>
    <m/>
    <m/>
    <m/>
    <m/>
    <m/>
    <m/>
    <m/>
    <m/>
    <m/>
    <m/>
    <m/>
    <s v="Si"/>
    <s v="Si"/>
    <s v="No"/>
    <m/>
    <m/>
    <m/>
    <x v="0"/>
    <s v="Importante"/>
    <s v="Muy importante"/>
    <s v="Muy importante"/>
    <s v="Importante"/>
    <s v="Importante"/>
    <s v="Muy importante"/>
    <s v="Muy importante"/>
    <s v="Ninguna"/>
    <m/>
    <x v="2"/>
    <x v="2"/>
    <x v="0"/>
    <x v="1"/>
    <x v="0"/>
    <x v="0"/>
    <x v="1"/>
    <x v="0"/>
    <x v="0"/>
    <x v="0"/>
    <x v="0"/>
    <x v="0"/>
    <m/>
    <s v="Gerente / Directivo"/>
    <m/>
    <n v="2"/>
    <n v="7"/>
    <s v="Completo"/>
    <m/>
    <m/>
    <m/>
    <m/>
    <m/>
    <m/>
    <m/>
    <s v="11 a 30 personas ocupadas"/>
    <s v="11 a 30 personas ocupadas"/>
    <x v="0"/>
    <s v="Suministro de agua"/>
    <x v="0"/>
    <x v="0"/>
    <x v="0"/>
    <x v="0"/>
    <x v="0"/>
    <x v="0"/>
    <x v="0"/>
    <x v="0"/>
    <x v="0"/>
    <x v="0"/>
    <x v="1"/>
    <x v="0"/>
    <x v="1"/>
    <x v="0"/>
    <x v="0"/>
    <x v="0"/>
    <x v="0"/>
    <x v="1"/>
    <x v="0"/>
    <x v="1"/>
    <x v="0"/>
    <x v="0"/>
    <x v="0"/>
    <x v="0"/>
    <x v="1"/>
    <x v="0"/>
    <x v="0"/>
    <s v="CONSTRUCCIÓN"/>
    <s v="AUXILIAR ADMINISTRATIVO"/>
    <s v="ELECTRICIDAD Y ELECTRONICA"/>
    <m/>
    <m/>
    <m/>
    <s v="CONSTRUCCIÓN"/>
    <s v="ADMINISTRACIÓN Y GESTIÓN"/>
    <s v="ELECTRICIDAD Y ELECTRONICA"/>
    <m/>
    <m/>
    <m/>
    <n v="4.8306451612903203"/>
    <x v="0"/>
    <x v="0"/>
    <x v="0"/>
    <x v="0"/>
    <x v="0"/>
    <s v="Total"/>
  </r>
  <r>
    <n v="263712"/>
    <x v="0"/>
    <x v="1"/>
    <s v="Ñemby"/>
    <n v="38110"/>
    <s v="RECOLECCION Y TRATAMIENTO DE BASURA"/>
    <s v="Servicio"/>
    <s v="Suministro de agua"/>
    <s v="Pequeñas (11 a 30 personas ocupadas)"/>
    <n v="18062024"/>
    <n v="18"/>
    <s v="Junio"/>
    <s v="Año Resultado Final"/>
    <n v="11"/>
    <n v="34"/>
    <n v="24072024"/>
    <n v="24"/>
    <s v="Julio"/>
    <s v="Año Resultado Final"/>
    <n v="1999"/>
    <n v="24"/>
    <x v="2"/>
    <s v="RECOLECCIÓN DE RESIDUOS SÓLIDOS"/>
    <s v="Recolección de desechos inocuos"/>
    <s v="Único"/>
    <x v="0"/>
    <m/>
    <m/>
    <n v="14"/>
    <n v="14"/>
    <n v="8"/>
    <n v="6"/>
    <n v="38.645161290322562"/>
    <n v="28.983870967741922"/>
    <n v="0"/>
    <n v="0"/>
    <n v="0"/>
    <n v="0"/>
    <n v="33.814516129032242"/>
    <n v="14.491935483870961"/>
    <n v="0"/>
    <n v="0"/>
    <n v="4.8306451612903203"/>
    <n v="14.491935483870961"/>
    <n v="0"/>
    <n v="0"/>
    <n v="67.629032258064484"/>
    <n v="14"/>
    <n v="0"/>
    <n v="0"/>
    <n v="0"/>
    <n v="0"/>
    <n v="7"/>
    <n v="3"/>
    <n v="0"/>
    <n v="0"/>
    <n v="1"/>
    <n v="3"/>
    <n v="0"/>
    <n v="0"/>
    <n v="14"/>
    <x v="1"/>
    <s v="Decisión del directorio/propietarios de la empresa"/>
    <m/>
    <x v="0"/>
    <s v="Decisión del directorio/propietarios de la empresa"/>
    <m/>
    <x v="1"/>
    <s v="Decisión del directorio/propietarios de la empresa"/>
    <m/>
    <x v="0"/>
    <m/>
    <m/>
    <x v="0"/>
    <m/>
    <m/>
    <x v="1"/>
    <m/>
    <n v="4214"/>
    <s v="COBRADOR"/>
    <s v="Sí"/>
    <s v="Sí"/>
    <s v="No"/>
    <m/>
    <m/>
    <m/>
    <m/>
    <m/>
    <m/>
    <m/>
    <m/>
    <m/>
    <s v="Candidatos sin capacitación o habilidades técnicas necesarios"/>
    <m/>
    <m/>
    <s v="Candidatos con falt de experiencia laboral"/>
    <m/>
    <m/>
    <m/>
    <m/>
    <m/>
    <m/>
    <m/>
    <m/>
    <m/>
    <m/>
    <m/>
    <m/>
    <m/>
    <m/>
    <m/>
    <m/>
    <m/>
    <m/>
    <m/>
    <m/>
    <m/>
    <m/>
    <m/>
    <m/>
    <m/>
    <m/>
    <m/>
    <s v="Aumentar los esfuerzos en el reclutamiento (más divulgación de la vacante, más bolsas de empleo)"/>
    <m/>
    <m/>
    <m/>
    <x v="0"/>
    <x v="1"/>
    <x v="0"/>
    <x v="0"/>
    <x v="1"/>
    <x v="0"/>
    <x v="0"/>
    <x v="1"/>
    <x v="0"/>
    <x v="0"/>
    <x v="0"/>
    <x v="0"/>
    <x v="0"/>
    <m/>
    <m/>
    <m/>
    <s v="Redes sociales de la empresa (Facebook, Twitter, Instagram, etc)"/>
    <m/>
    <m/>
    <m/>
    <m/>
    <m/>
    <s v="Avisos en las inmediaciones de la empresa"/>
    <s v="Contactos personales del empleador"/>
    <m/>
    <m/>
    <m/>
    <x v="0"/>
    <x v="0"/>
    <x v="0"/>
    <x v="1"/>
    <x v="0"/>
    <x v="0"/>
    <x v="2"/>
    <x v="0"/>
    <x v="1"/>
    <x v="0"/>
    <s v="Ninguna"/>
    <m/>
    <m/>
    <m/>
    <m/>
    <m/>
    <m/>
    <x v="2"/>
    <s v="Ambos"/>
    <m/>
    <x v="1"/>
    <s v="Ambos"/>
    <m/>
    <m/>
    <x v="1"/>
    <x v="1"/>
    <x v="0"/>
    <x v="1"/>
    <x v="1"/>
    <x v="0"/>
    <m/>
    <m/>
    <x v="2"/>
    <s v="Probable"/>
    <s v="Poco probable"/>
    <s v="Probable"/>
    <s v="Probable"/>
    <s v="Probable"/>
    <x v="0"/>
    <s v="secretaria"/>
    <n v="4120"/>
    <n v="1"/>
    <n v="1"/>
    <n v="1"/>
    <n v="1"/>
    <n v="1"/>
    <s v="OPERARIO DE RECOLECCION DE RESIDUOS SÓLIDOS DOMICILIARIOS E INDUSTRIAS"/>
    <n v="9611"/>
    <n v="2"/>
    <n v="2"/>
    <n v="2"/>
    <n v="2"/>
    <n v="2"/>
    <s v="chofer de camiones pesado"/>
    <n v="8332"/>
    <n v="1"/>
    <n v="1"/>
    <n v="1"/>
    <n v="1"/>
    <n v="1"/>
    <m/>
    <m/>
    <m/>
    <m/>
    <m/>
    <m/>
    <m/>
    <m/>
    <m/>
    <m/>
    <m/>
    <m/>
    <m/>
    <m/>
    <x v="0"/>
    <m/>
    <m/>
    <m/>
    <m/>
    <m/>
    <m/>
    <m/>
    <m/>
    <m/>
    <x v="0"/>
    <x v="0"/>
    <x v="0"/>
    <x v="0"/>
    <x v="0"/>
    <x v="1"/>
    <x v="0"/>
    <x v="0"/>
    <m/>
    <x v="0"/>
    <s v="TECNICO ATENCION AL CLIENTE"/>
    <s v="Técnicas de recepción y atención al cliente"/>
    <s v="ATENCION AL CLIENTE"/>
    <n v="4226"/>
    <s v="TECNICO AUXILIAR EN CONTABILIDAD"/>
    <s v="Contabilidad básica"/>
    <s v="COBRADOR"/>
    <n v="4214"/>
    <m/>
    <m/>
    <m/>
    <m/>
    <m/>
    <m/>
    <m/>
    <m/>
    <m/>
    <m/>
    <m/>
    <m/>
    <m/>
    <m/>
    <m/>
    <m/>
    <s v="Si"/>
    <s v="No"/>
    <m/>
    <m/>
    <m/>
    <m/>
    <x v="0"/>
    <s v="Importante"/>
    <s v="Importante"/>
    <s v="Importante"/>
    <s v="Importante"/>
    <s v="Importante"/>
    <s v="Importante"/>
    <s v="Importante"/>
    <s v="Ninguna"/>
    <m/>
    <x v="2"/>
    <x v="2"/>
    <x v="0"/>
    <x v="0"/>
    <x v="0"/>
    <x v="0"/>
    <x v="0"/>
    <x v="0"/>
    <x v="0"/>
    <x v="0"/>
    <x v="0"/>
    <x v="0"/>
    <m/>
    <s v="Gerente / Directivo"/>
    <m/>
    <n v="7"/>
    <n v="33"/>
    <s v="Completo"/>
    <m/>
    <m/>
    <m/>
    <m/>
    <m/>
    <m/>
    <s v="SE MUDARON HACE 10 AÑOS EN VILLETA\nTELEFONO: 0983 467O57"/>
    <s v="11 a 30 personas ocupadas"/>
    <s v="11 a 30 personas ocupadas"/>
    <x v="0"/>
    <s v="Suministro de agua"/>
    <x v="0"/>
    <x v="0"/>
    <x v="0"/>
    <x v="1"/>
    <x v="0"/>
    <x v="0"/>
    <x v="0"/>
    <x v="0"/>
    <x v="0"/>
    <x v="0"/>
    <x v="1"/>
    <x v="0"/>
    <x v="1"/>
    <x v="0"/>
    <x v="0"/>
    <x v="0"/>
    <x v="1"/>
    <x v="1"/>
    <x v="0"/>
    <x v="1"/>
    <x v="0"/>
    <x v="0"/>
    <x v="0"/>
    <x v="0"/>
    <x v="0"/>
    <x v="0"/>
    <x v="0"/>
    <s v="ATENCIÓN AL CLIENTE, RECEPCIÓN"/>
    <s v="CONTABILIDAD Y AUDITORIA"/>
    <m/>
    <m/>
    <m/>
    <m/>
    <s v="ADMINISTRACIÓN Y GESTIÓN"/>
    <s v="ADMINISTRACIÓN Y GESTIÓN"/>
    <m/>
    <m/>
    <m/>
    <m/>
    <n v="4.8306451612903203"/>
    <x v="1"/>
    <x v="2"/>
    <x v="0"/>
    <x v="0"/>
    <x v="0"/>
    <s v="Total"/>
  </r>
  <r>
    <n v="263879"/>
    <x v="0"/>
    <x v="1"/>
    <s v="San Lorenzo"/>
    <n v="15201"/>
    <s v="FABRICACION DE CALZADOS DE CUERO"/>
    <s v="Industria"/>
    <s v="Manufactura"/>
    <s v="Micro (5 a 10 personas ocupadas)"/>
    <n v="17062024"/>
    <n v="17"/>
    <s v="Junio"/>
    <s v="Año Resultado Final"/>
    <n v="13"/>
    <n v="50"/>
    <n v="18062024"/>
    <n v="18"/>
    <s v="Junio"/>
    <s v="Año Resultado Final"/>
    <n v="1997"/>
    <n v="26"/>
    <x v="2"/>
    <s v="FABRICACION DE CALZADO PARA DAMAS"/>
    <s v="Fabricación de calzado de cuero"/>
    <s v="Planta industrial"/>
    <x v="1"/>
    <n v="2"/>
    <n v="2"/>
    <n v="15"/>
    <n v="15"/>
    <n v="11"/>
    <n v="4"/>
    <n v="41.864077669902947"/>
    <n v="15.223300970873799"/>
    <n v="0"/>
    <n v="0"/>
    <n v="15.223300970873799"/>
    <n v="0"/>
    <n v="34.25242718446605"/>
    <n v="0"/>
    <n v="0"/>
    <n v="0"/>
    <n v="7.6116504854368996"/>
    <n v="0"/>
    <n v="0"/>
    <n v="0"/>
    <n v="57.087378640776748"/>
    <n v="15"/>
    <n v="0"/>
    <n v="0"/>
    <n v="4"/>
    <n v="0"/>
    <n v="9"/>
    <n v="0"/>
    <n v="0"/>
    <n v="0"/>
    <n v="2"/>
    <n v="0"/>
    <n v="0"/>
    <n v="0"/>
    <n v="15"/>
    <x v="0"/>
    <m/>
    <m/>
    <x v="1"/>
    <m/>
    <m/>
    <x v="0"/>
    <m/>
    <m/>
    <x v="0"/>
    <m/>
    <m/>
    <x v="0"/>
    <m/>
    <m/>
    <x v="0"/>
    <m/>
    <m/>
    <m/>
    <m/>
    <m/>
    <m/>
    <m/>
    <m/>
    <m/>
    <m/>
    <m/>
    <m/>
    <m/>
    <m/>
    <m/>
    <m/>
    <m/>
    <m/>
    <m/>
    <m/>
    <m/>
    <m/>
    <m/>
    <m/>
    <m/>
    <m/>
    <m/>
    <m/>
    <m/>
    <m/>
    <m/>
    <m/>
    <m/>
    <m/>
    <m/>
    <m/>
    <m/>
    <m/>
    <m/>
    <m/>
    <m/>
    <m/>
    <m/>
    <m/>
    <m/>
    <m/>
    <m/>
    <m/>
    <m/>
    <m/>
    <x v="0"/>
    <x v="0"/>
    <x v="0"/>
    <x v="0"/>
    <x v="0"/>
    <x v="1"/>
    <x v="0"/>
    <x v="0"/>
    <x v="0"/>
    <x v="0"/>
    <x v="0"/>
    <x v="1"/>
    <x v="0"/>
    <m/>
    <m/>
    <m/>
    <s v="Redes sociales de la empresa (Facebook, Twitter, Instagram, etc)"/>
    <m/>
    <m/>
    <s v="Recomendaciones de trabajadores de la empresa u otros actores"/>
    <m/>
    <m/>
    <s v="Avisos en las inmediaciones de la empresa"/>
    <m/>
    <m/>
    <m/>
    <m/>
    <x v="0"/>
    <x v="0"/>
    <x v="0"/>
    <x v="1"/>
    <x v="0"/>
    <x v="0"/>
    <x v="0"/>
    <x v="2"/>
    <x v="0"/>
    <x v="0"/>
    <s v="Ninguna"/>
    <m/>
    <m/>
    <m/>
    <m/>
    <m/>
    <m/>
    <x v="0"/>
    <m/>
    <m/>
    <x v="3"/>
    <s v="Nuevas contrataciones"/>
    <m/>
    <m/>
    <x v="1"/>
    <x v="0"/>
    <x v="1"/>
    <x v="0"/>
    <x v="1"/>
    <x v="1"/>
    <m/>
    <m/>
    <x v="2"/>
    <s v="Probable"/>
    <s v="Poco probable"/>
    <s v="Poco probable"/>
    <s v="Poco probable"/>
    <s v="Poco probable"/>
    <x v="2"/>
    <m/>
    <m/>
    <m/>
    <m/>
    <m/>
    <m/>
    <m/>
    <m/>
    <m/>
    <m/>
    <m/>
    <m/>
    <m/>
    <m/>
    <m/>
    <m/>
    <m/>
    <m/>
    <m/>
    <m/>
    <m/>
    <m/>
    <m/>
    <m/>
    <m/>
    <m/>
    <m/>
    <m/>
    <m/>
    <m/>
    <m/>
    <m/>
    <m/>
    <m/>
    <m/>
    <x v="0"/>
    <m/>
    <m/>
    <m/>
    <m/>
    <m/>
    <m/>
    <m/>
    <m/>
    <m/>
    <x v="0"/>
    <x v="0"/>
    <x v="0"/>
    <x v="1"/>
    <x v="1"/>
    <x v="1"/>
    <x v="0"/>
    <x v="0"/>
    <m/>
    <x v="0"/>
    <s v="ORGANIZAR LA PRODUCCION Y CONTROLAR LA CALIDAD"/>
    <s v="Gestión de la producción y calidad"/>
    <s v="JEFE DE PRODUCCION"/>
    <n v="3122"/>
    <m/>
    <m/>
    <m/>
    <m/>
    <m/>
    <m/>
    <m/>
    <m/>
    <m/>
    <m/>
    <m/>
    <m/>
    <m/>
    <m/>
    <m/>
    <m/>
    <m/>
    <m/>
    <m/>
    <m/>
    <s v="No"/>
    <m/>
    <m/>
    <m/>
    <m/>
    <m/>
    <x v="0"/>
    <s v="Importante"/>
    <s v="Importante"/>
    <s v="Importante"/>
    <s v="Importante"/>
    <s v="Importante"/>
    <s v="Importante"/>
    <s v="Importante"/>
    <s v="Ninguna"/>
    <m/>
    <x v="2"/>
    <x v="2"/>
    <x v="0"/>
    <x v="0"/>
    <x v="0"/>
    <x v="0"/>
    <x v="0"/>
    <x v="0"/>
    <x v="0"/>
    <x v="0"/>
    <x v="0"/>
    <x v="0"/>
    <m/>
    <s v="Dueño o propietario"/>
    <m/>
    <n v="11"/>
    <n v="49"/>
    <s v="Completo"/>
    <m/>
    <m/>
    <m/>
    <m/>
    <m/>
    <m/>
    <m/>
    <s v="11 a 30 personas ocupadas"/>
    <s v="11 a 30 personas ocupadas"/>
    <x v="1"/>
    <s v="Manufactura"/>
    <x v="0"/>
    <x v="0"/>
    <x v="0"/>
    <x v="0"/>
    <x v="0"/>
    <x v="0"/>
    <x v="0"/>
    <x v="0"/>
    <x v="0"/>
    <x v="0"/>
    <x v="1"/>
    <x v="0"/>
    <x v="0"/>
    <x v="0"/>
    <x v="0"/>
    <x v="0"/>
    <x v="0"/>
    <x v="0"/>
    <x v="0"/>
    <x v="1"/>
    <x v="1"/>
    <x v="1"/>
    <x v="0"/>
    <x v="0"/>
    <x v="0"/>
    <x v="0"/>
    <x v="0"/>
    <s v="GESTIÓN DE CALIDAD"/>
    <m/>
    <m/>
    <m/>
    <m/>
    <m/>
    <s v="ADMINISTRACIÓN Y GESTIÓN"/>
    <m/>
    <m/>
    <m/>
    <m/>
    <m/>
    <n v="3.8058252427184498"/>
    <x v="0"/>
    <x v="0"/>
    <x v="0"/>
    <x v="0"/>
    <x v="0"/>
    <s v="Total"/>
  </r>
  <r>
    <n v="264015"/>
    <x v="0"/>
    <x v="1"/>
    <s v="Fernando de la Mora"/>
    <n v="61001"/>
    <s v="SERVICIO DE MANTENIMIENTOS DE FIBRAS OPTICAS"/>
    <s v="Servicio"/>
    <s v="Telecomunicaciones"/>
    <s v="Medianas (31 a 50 personas ocupadas)"/>
    <n v="17062024"/>
    <n v="17"/>
    <s v="Junio"/>
    <s v="Año Resultado Final"/>
    <n v="15"/>
    <n v="59"/>
    <n v="9072024"/>
    <n v="9"/>
    <s v="Julio"/>
    <s v="Año Resultado Final"/>
    <n v="2008"/>
    <n v="15"/>
    <x v="0"/>
    <s v="SERVICIO DE TELECOMUNICACIONES, INSTALACION DE FIBRA OPTICA"/>
    <s v="Telecomunicaciones"/>
    <s v="Único"/>
    <x v="0"/>
    <m/>
    <m/>
    <n v="165"/>
    <n v="165"/>
    <n v="148"/>
    <n v="17"/>
    <n v="440.78260869565253"/>
    <n v="50.630434782608738"/>
    <n v="0"/>
    <n v="0"/>
    <n v="0"/>
    <n v="0"/>
    <n v="268.04347826086979"/>
    <n v="0"/>
    <n v="0"/>
    <n v="0"/>
    <n v="68.500000000000057"/>
    <n v="134.0217391304349"/>
    <n v="20.847826086956541"/>
    <n v="0"/>
    <n v="491.41304347826127"/>
    <n v="165"/>
    <n v="0"/>
    <n v="0"/>
    <n v="0"/>
    <n v="0"/>
    <n v="90"/>
    <n v="0"/>
    <n v="0"/>
    <n v="0"/>
    <n v="23"/>
    <n v="45"/>
    <n v="7"/>
    <n v="0"/>
    <n v="165"/>
    <x v="1"/>
    <s v="Decisión del directorio/propietarios de la empresa"/>
    <m/>
    <x v="0"/>
    <s v="Convenio con organizaciones públicas"/>
    <m/>
    <x v="0"/>
    <m/>
    <m/>
    <x v="0"/>
    <m/>
    <m/>
    <x v="0"/>
    <m/>
    <m/>
    <x v="1"/>
    <m/>
    <n v="3522"/>
    <s v="TECNICO EN FIBRA OPTICA"/>
    <s v="Sí"/>
    <s v="No"/>
    <s v="Sí"/>
    <n v="4419"/>
    <s v="AUXILIAR ADMINISTRATIVO"/>
    <s v="Sí"/>
    <s v="Sí"/>
    <s v="No"/>
    <m/>
    <m/>
    <m/>
    <m/>
    <m/>
    <m/>
    <m/>
    <m/>
    <m/>
    <m/>
    <m/>
    <m/>
    <s v="Candidatos sin capacitación o habilidades técnicas necesarios"/>
    <s v="Candidatos sin habilidades blandas o socioemocionales (proactividad, actitud de aprendizaje, compromiso, entre otros)"/>
    <m/>
    <m/>
    <m/>
    <s v="Falta de postulantes/candidatos"/>
    <m/>
    <m/>
    <m/>
    <m/>
    <m/>
    <m/>
    <m/>
    <m/>
    <m/>
    <m/>
    <m/>
    <s v="Capacitar a los trabajadores actuales para que puedan cumplir funciones que estaban asignadas a esa vacante"/>
    <s v="Reasignar / redefinir los puestos de trabajo existentes"/>
    <m/>
    <m/>
    <m/>
    <s v="Redefinir el perfil y características de la vacante"/>
    <m/>
    <m/>
    <m/>
    <m/>
    <x v="0"/>
    <x v="0"/>
    <x v="1"/>
    <x v="0"/>
    <x v="0"/>
    <x v="0"/>
    <x v="0"/>
    <x v="1"/>
    <x v="0"/>
    <x v="0"/>
    <x v="0"/>
    <x v="1"/>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0"/>
    <x v="0"/>
    <x v="1"/>
    <s v="Ninguna"/>
    <m/>
    <m/>
    <m/>
    <m/>
    <m/>
    <m/>
    <x v="1"/>
    <m/>
    <m/>
    <x v="0"/>
    <m/>
    <m/>
    <m/>
    <x v="0"/>
    <x v="0"/>
    <x v="1"/>
    <x v="0"/>
    <x v="1"/>
    <x v="1"/>
    <m/>
    <m/>
    <x v="2"/>
    <s v="Probable"/>
    <s v="Poco probable"/>
    <s v="Poco probable"/>
    <s v="Probable"/>
    <s v="Probable"/>
    <x v="0"/>
    <s v="tecnico en fibra optica"/>
    <n v="7422"/>
    <n v="30"/>
    <n v="25"/>
    <n v="40"/>
    <n v="45"/>
    <n v="50"/>
    <s v="soporte operativo bakc ofice"/>
    <n v="4419"/>
    <n v="2"/>
    <n v="2"/>
    <n v="4"/>
    <n v="4"/>
    <n v="6"/>
    <m/>
    <m/>
    <m/>
    <m/>
    <m/>
    <m/>
    <m/>
    <m/>
    <m/>
    <m/>
    <m/>
    <m/>
    <m/>
    <m/>
    <m/>
    <m/>
    <m/>
    <m/>
    <m/>
    <m/>
    <m/>
    <x v="0"/>
    <m/>
    <m/>
    <m/>
    <m/>
    <m/>
    <m/>
    <m/>
    <m/>
    <m/>
    <x v="0"/>
    <x v="0"/>
    <x v="0"/>
    <x v="0"/>
    <x v="0"/>
    <x v="1"/>
    <x v="0"/>
    <x v="0"/>
    <m/>
    <x v="0"/>
    <s v="OFIMATICA"/>
    <s v="Operación básica de computadoras"/>
    <s v="TECNICO EN FIBRA OPTICA"/>
    <n v="7422"/>
    <s v="ELECTRICIDAD EN TELECOMUNICACION"/>
    <s v="Electricidad"/>
    <s v="TECNICO EN FIBRA OPTICA"/>
    <n v="7422"/>
    <m/>
    <m/>
    <m/>
    <m/>
    <m/>
    <m/>
    <m/>
    <m/>
    <m/>
    <m/>
    <m/>
    <m/>
    <m/>
    <m/>
    <m/>
    <m/>
    <s v="Si"/>
    <s v="No"/>
    <m/>
    <m/>
    <m/>
    <m/>
    <x v="1"/>
    <s v="Muy importante"/>
    <s v="Muy importante"/>
    <s v="Importante"/>
    <s v="Importante"/>
    <s v="Importante"/>
    <s v="Muy importante"/>
    <s v="Muy importante"/>
    <s v="Ninguna"/>
    <m/>
    <x v="0"/>
    <x v="1"/>
    <x v="1"/>
    <x v="1"/>
    <x v="1"/>
    <x v="0"/>
    <x v="0"/>
    <x v="0"/>
    <x v="0"/>
    <x v="0"/>
    <x v="0"/>
    <x v="0"/>
    <m/>
    <s v="Jefe / Encargado (no propietario)"/>
    <m/>
    <n v="11"/>
    <n v="33"/>
    <s v="Completo"/>
    <m/>
    <m/>
    <m/>
    <m/>
    <m/>
    <m/>
    <m/>
    <s v="51 y más personas ocupadas"/>
    <s v="51 y más personas ocupadas"/>
    <x v="0"/>
    <s v="Telecomunicaciones"/>
    <x v="0"/>
    <x v="0"/>
    <x v="1"/>
    <x v="1"/>
    <x v="0"/>
    <x v="0"/>
    <x v="0"/>
    <x v="0"/>
    <x v="0"/>
    <x v="0"/>
    <x v="1"/>
    <x v="0"/>
    <x v="1"/>
    <x v="0"/>
    <x v="0"/>
    <x v="1"/>
    <x v="0"/>
    <x v="0"/>
    <x v="0"/>
    <x v="1"/>
    <x v="0"/>
    <x v="1"/>
    <x v="0"/>
    <x v="0"/>
    <x v="1"/>
    <x v="0"/>
    <x v="0"/>
    <s v="OFIMATICA"/>
    <s v="TELECOMUNICACIONES"/>
    <m/>
    <m/>
    <m/>
    <m/>
    <s v="TIC"/>
    <s v="TELECOMUNICACIONES"/>
    <m/>
    <m/>
    <m/>
    <m/>
    <n v="2.97826086956522"/>
    <x v="1"/>
    <x v="2"/>
    <x v="0"/>
    <x v="0"/>
    <x v="0"/>
    <s v="Total"/>
  </r>
  <r>
    <n v="264173"/>
    <x v="0"/>
    <x v="0"/>
    <s v="San Roque"/>
    <n v="65300"/>
    <s v="ACTIVIDADES DE FONDO DE PENSIONES DE EMPLEADOS PARA JUBILACION"/>
    <s v="Servicio"/>
    <s v="Intermediación financiera"/>
    <s v="Medianas (31 a 50 personas ocupadas)"/>
    <n v="12062024"/>
    <n v="12"/>
    <s v="Junio"/>
    <s v="Año Resultado Final"/>
    <n v="9"/>
    <n v="14"/>
    <n v="25072024"/>
    <n v="25"/>
    <s v="Julio"/>
    <s v="Año Resultado Final"/>
    <n v="1968"/>
    <n v="55"/>
    <x v="1"/>
    <s v="SERVICIOS DE PAGOS JUBILATORIOS"/>
    <s v="Fondos de pensiones"/>
    <s v="Único"/>
    <x v="0"/>
    <m/>
    <m/>
    <n v="45"/>
    <n v="45"/>
    <n v="31"/>
    <n v="14"/>
    <n v="315.86486486486518"/>
    <n v="142.64864864864882"/>
    <n v="0"/>
    <n v="0"/>
    <n v="0"/>
    <n v="0"/>
    <n v="0"/>
    <n v="0"/>
    <n v="0"/>
    <n v="0"/>
    <n v="336.24324324324363"/>
    <n v="50.945945945946001"/>
    <n v="71.324324324324408"/>
    <n v="0"/>
    <n v="458.513513513514"/>
    <n v="45"/>
    <n v="0"/>
    <n v="0"/>
    <n v="0"/>
    <n v="0"/>
    <n v="0"/>
    <n v="0"/>
    <n v="0"/>
    <n v="0"/>
    <n v="33"/>
    <n v="5"/>
    <n v="7"/>
    <n v="0"/>
    <n v="45"/>
    <x v="0"/>
    <m/>
    <m/>
    <x v="0"/>
    <s v="Decisión del directorio/propietarios de la empresa"/>
    <m/>
    <x v="1"/>
    <s v="Decisión del directorio/propietarios de la empresa"/>
    <m/>
    <x v="1"/>
    <s v="Ley para incorporación de personas con discapacidad (Ley 4962/13)"/>
    <m/>
    <x v="0"/>
    <m/>
    <m/>
    <x v="1"/>
    <m/>
    <n v="4312"/>
    <s v="AUXILIAR ADMINISTRATIVO"/>
    <s v="No"/>
    <s v="Sí"/>
    <s v="Sí"/>
    <n v="2421"/>
    <s v="PROFESIONAL ADMINISTRATIVO"/>
    <s v="No"/>
    <s v="Sí"/>
    <s v="No"/>
    <m/>
    <m/>
    <m/>
    <m/>
    <m/>
    <m/>
    <s v="Candidato sin licencias, certificados orequisitos legales requeridos para ejercer la ocupación"/>
    <m/>
    <m/>
    <m/>
    <m/>
    <m/>
    <m/>
    <m/>
    <s v="Candidato sin licencias, certificados orequisitos legales requeridos para ejercer la ocupación"/>
    <m/>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0"/>
    <x v="0"/>
    <x v="0"/>
    <x v="0"/>
    <x v="1"/>
    <x v="0"/>
    <x v="0"/>
    <x v="0"/>
    <x v="0"/>
    <x v="0"/>
    <m/>
    <s v="Anuncio en un medio de prensa impreso"/>
    <m/>
    <m/>
    <s v="Servicio Público de Empleo del Ministerio de Trabajo"/>
    <m/>
    <m/>
    <m/>
    <m/>
    <m/>
    <m/>
    <m/>
    <m/>
    <m/>
    <x v="0"/>
    <x v="0"/>
    <x v="0"/>
    <x v="0"/>
    <x v="0"/>
    <x v="1"/>
    <x v="0"/>
    <x v="0"/>
    <x v="2"/>
    <x v="1"/>
    <s v="Ninguna"/>
    <m/>
    <m/>
    <m/>
    <m/>
    <s v="Nuevas contrataciones"/>
    <m/>
    <x v="1"/>
    <m/>
    <m/>
    <x v="1"/>
    <m/>
    <m/>
    <m/>
    <x v="0"/>
    <x v="1"/>
    <x v="1"/>
    <x v="0"/>
    <x v="1"/>
    <x v="0"/>
    <m/>
    <m/>
    <x v="2"/>
    <s v="Poco probable"/>
    <s v="Poco probable"/>
    <s v="Poco probable"/>
    <s v="Probable"/>
    <s v="Probable"/>
    <x v="0"/>
    <s v="auxiliar ADMINISTRATIVO"/>
    <n v="4312"/>
    <n v="3"/>
    <n v="0"/>
    <n v="0"/>
    <n v="0"/>
    <n v="0"/>
    <s v="profesionales ADMINISTRATIVO"/>
    <n v="2421"/>
    <n v="3"/>
    <n v="0"/>
    <n v="0"/>
    <n v="0"/>
    <n v="0"/>
    <m/>
    <m/>
    <m/>
    <m/>
    <m/>
    <m/>
    <m/>
    <m/>
    <m/>
    <m/>
    <m/>
    <m/>
    <m/>
    <m/>
    <m/>
    <m/>
    <m/>
    <m/>
    <m/>
    <m/>
    <m/>
    <x v="0"/>
    <m/>
    <m/>
    <m/>
    <m/>
    <m/>
    <m/>
    <m/>
    <m/>
    <m/>
    <x v="0"/>
    <x v="0"/>
    <x v="0"/>
    <x v="0"/>
    <x v="1"/>
    <x v="0"/>
    <x v="0"/>
    <x v="0"/>
    <m/>
    <x v="0"/>
    <s v="INFORMATICA AVANZADA"/>
    <s v="Operación básica de computadoras"/>
    <s v="AUXILIAR ADMINISTRATIVO"/>
    <n v="4312"/>
    <s v="ANALISIS CREDITICIOS"/>
    <s v="OTROS"/>
    <s v="ANALISTA COMERCIAL"/>
    <n v="2431"/>
    <m/>
    <m/>
    <m/>
    <m/>
    <m/>
    <m/>
    <m/>
    <m/>
    <m/>
    <m/>
    <m/>
    <m/>
    <m/>
    <m/>
    <m/>
    <m/>
    <s v="Si"/>
    <s v="No"/>
    <m/>
    <m/>
    <m/>
    <m/>
    <x v="1"/>
    <s v="Importante"/>
    <s v="Importante"/>
    <s v="Importante"/>
    <s v="Importante"/>
    <s v="Importante"/>
    <s v="Muy importante"/>
    <s v="Muy importante"/>
    <s v="Ninguna"/>
    <m/>
    <x v="0"/>
    <x v="0"/>
    <x v="0"/>
    <x v="1"/>
    <x v="1"/>
    <x v="0"/>
    <x v="0"/>
    <x v="0"/>
    <x v="0"/>
    <x v="0"/>
    <x v="0"/>
    <x v="0"/>
    <m/>
    <s v="Gerente / Directivo"/>
    <m/>
    <n v="8"/>
    <n v="9"/>
    <s v="Completo"/>
    <m/>
    <m/>
    <m/>
    <m/>
    <m/>
    <m/>
    <m/>
    <s v="31 a 50 personas ocupadas"/>
    <s v="31 a 50 personas ocupadas"/>
    <x v="0"/>
    <s v="Intermediación financiera"/>
    <x v="0"/>
    <x v="1"/>
    <x v="0"/>
    <x v="1"/>
    <x v="0"/>
    <x v="0"/>
    <x v="0"/>
    <x v="0"/>
    <x v="0"/>
    <x v="0"/>
    <x v="0"/>
    <x v="0"/>
    <x v="1"/>
    <x v="0"/>
    <x v="0"/>
    <x v="0"/>
    <x v="0"/>
    <x v="0"/>
    <x v="0"/>
    <x v="0"/>
    <x v="0"/>
    <x v="0"/>
    <x v="0"/>
    <x v="0"/>
    <x v="0"/>
    <x v="0"/>
    <x v="0"/>
    <s v="USO DE SISTEMAS Y SOFTWARE ESPECIALIZADOS"/>
    <s v="ANÁLISIS DE CRÉDITO"/>
    <m/>
    <m/>
    <m/>
    <m/>
    <s v="TIC"/>
    <s v="ADMINISTRACIÓN Y GESTIÓN"/>
    <m/>
    <m/>
    <m/>
    <m/>
    <n v="10.1891891891892"/>
    <x v="2"/>
    <x v="2"/>
    <x v="0"/>
    <x v="0"/>
    <x v="0"/>
    <s v="Total"/>
  </r>
  <r>
    <n v="264394"/>
    <x v="0"/>
    <x v="0"/>
    <s v="San Roque"/>
    <n v="58200"/>
    <s v="ACTIVIDADES DE EDICION DE SOFTWARE"/>
    <s v="Servicio"/>
    <s v="Telecomunicaciones"/>
    <s v="Pequeñas (11 a 30 personas ocupadas)"/>
    <n v="11062024"/>
    <n v="11"/>
    <s v="Junio"/>
    <s v="Año Resultado Final"/>
    <n v="10"/>
    <n v="49"/>
    <n v="11062024"/>
    <n v="11"/>
    <s v="Junio"/>
    <s v="Año Resultado Final"/>
    <n v="1993"/>
    <n v="30"/>
    <x v="1"/>
    <s v="SERVICIOS DE EDICION DE SOFTWARE"/>
    <s v="Edición de software"/>
    <s v="Casa Matriz"/>
    <x v="1"/>
    <n v="2"/>
    <n v="1"/>
    <n v="60"/>
    <n v="30"/>
    <n v="18"/>
    <n v="12"/>
    <n v="142.66666666666674"/>
    <n v="95.111111111111157"/>
    <n v="0"/>
    <n v="0"/>
    <n v="0"/>
    <n v="0"/>
    <n v="0"/>
    <n v="0"/>
    <n v="0"/>
    <n v="0"/>
    <n v="134.74074074074082"/>
    <n v="79.259259259259295"/>
    <n v="23.777777777777789"/>
    <n v="0"/>
    <n v="237.77777777777791"/>
    <n v="30"/>
    <n v="0"/>
    <n v="0"/>
    <n v="0"/>
    <n v="0"/>
    <n v="0"/>
    <n v="0"/>
    <n v="0"/>
    <n v="0"/>
    <n v="17"/>
    <n v="10"/>
    <n v="3"/>
    <n v="0"/>
    <n v="30"/>
    <x v="1"/>
    <s v="Decisión del directorio/propietarios de la empresa"/>
    <m/>
    <x v="0"/>
    <s v="Decisión del directorio/propietarios de la empresa"/>
    <m/>
    <x v="0"/>
    <m/>
    <m/>
    <x v="0"/>
    <m/>
    <m/>
    <x v="0"/>
    <m/>
    <m/>
    <x v="1"/>
    <m/>
    <n v="2514"/>
    <s v="PROGRAMADOR JUNIOR"/>
    <s v="Sí"/>
    <s v="Sí"/>
    <s v="Sí"/>
    <n v="2514"/>
    <s v="PROGRAMADOR SENIOR"/>
    <s v="Sí"/>
    <s v="Sí"/>
    <s v="No"/>
    <m/>
    <m/>
    <m/>
    <m/>
    <s v="Candidatos sin capacitación o habilidades técnicas necesarios"/>
    <m/>
    <m/>
    <s v="Candidatos con falt de experiencia laboral"/>
    <m/>
    <m/>
    <m/>
    <m/>
    <m/>
    <m/>
    <m/>
    <m/>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0"/>
    <x v="2"/>
    <x v="1"/>
    <s v="Ninguna"/>
    <m/>
    <m/>
    <m/>
    <m/>
    <m/>
    <m/>
    <x v="1"/>
    <m/>
    <m/>
    <x v="1"/>
    <m/>
    <m/>
    <m/>
    <x v="1"/>
    <x v="1"/>
    <x v="1"/>
    <x v="1"/>
    <x v="1"/>
    <x v="1"/>
    <m/>
    <m/>
    <x v="3"/>
    <s v="Probable"/>
    <s v="Poco probable"/>
    <s v="Poco probable"/>
    <s v="Probable"/>
    <s v="Probable"/>
    <x v="0"/>
    <s v="TECNICO EN INFORMÁTICA"/>
    <n v="3511"/>
    <n v="2"/>
    <n v="2"/>
    <n v="2"/>
    <n v="2"/>
    <n v="2"/>
    <m/>
    <m/>
    <m/>
    <m/>
    <m/>
    <m/>
    <m/>
    <m/>
    <m/>
    <m/>
    <m/>
    <m/>
    <m/>
    <m/>
    <m/>
    <m/>
    <m/>
    <m/>
    <m/>
    <m/>
    <m/>
    <m/>
    <m/>
    <m/>
    <m/>
    <m/>
    <m/>
    <m/>
    <x v="0"/>
    <m/>
    <m/>
    <m/>
    <m/>
    <m/>
    <m/>
    <m/>
    <m/>
    <m/>
    <x v="0"/>
    <x v="0"/>
    <x v="0"/>
    <x v="0"/>
    <x v="1"/>
    <x v="1"/>
    <x v="0"/>
    <x v="0"/>
    <m/>
    <x v="0"/>
    <s v="CAPACITACION DE PROGRAMACIÓN DE SOFTWARE ACTUALIZADA"/>
    <s v="Redes y sistemas informáticos"/>
    <s v="PROGRAMADOR JUNIOR"/>
    <n v="2514"/>
    <m/>
    <m/>
    <m/>
    <m/>
    <m/>
    <m/>
    <m/>
    <m/>
    <m/>
    <m/>
    <m/>
    <m/>
    <m/>
    <m/>
    <m/>
    <m/>
    <m/>
    <m/>
    <m/>
    <m/>
    <s v="No"/>
    <m/>
    <m/>
    <m/>
    <m/>
    <m/>
    <x v="3"/>
    <s v="Muy importante"/>
    <s v="Muy importante"/>
    <s v="Muy importante"/>
    <s v="Muy importante"/>
    <s v="Poco importante"/>
    <s v="Importante"/>
    <s v="Muy importante"/>
    <s v="Ninguna"/>
    <m/>
    <x v="0"/>
    <x v="2"/>
    <x v="0"/>
    <x v="0"/>
    <x v="0"/>
    <x v="0"/>
    <x v="0"/>
    <x v="0"/>
    <x v="0"/>
    <x v="0"/>
    <x v="0"/>
    <x v="0"/>
    <m/>
    <s v="Gerente / Directivo"/>
    <m/>
    <n v="14"/>
    <n v="38"/>
    <s v="Completo"/>
    <m/>
    <m/>
    <m/>
    <m/>
    <m/>
    <m/>
    <s v="NINGUNA"/>
    <s v="51 y más personas ocupadas"/>
    <s v="11 a 30 personas ocupadas"/>
    <x v="0"/>
    <s v="Telecomunicaciones"/>
    <x v="0"/>
    <x v="1"/>
    <x v="0"/>
    <x v="0"/>
    <x v="0"/>
    <x v="0"/>
    <x v="0"/>
    <x v="0"/>
    <x v="0"/>
    <x v="0"/>
    <x v="1"/>
    <x v="1"/>
    <x v="0"/>
    <x v="0"/>
    <x v="0"/>
    <x v="0"/>
    <x v="0"/>
    <x v="0"/>
    <x v="0"/>
    <x v="0"/>
    <x v="0"/>
    <x v="1"/>
    <x v="0"/>
    <x v="0"/>
    <x v="0"/>
    <x v="0"/>
    <x v="0"/>
    <s v="OTRAS RELACIONADAS A TIC"/>
    <m/>
    <m/>
    <m/>
    <m/>
    <m/>
    <s v="TIC"/>
    <m/>
    <m/>
    <m/>
    <m/>
    <m/>
    <n v="7.92592592592593"/>
    <x v="1"/>
    <x v="2"/>
    <x v="1"/>
    <x v="0"/>
    <x v="0"/>
    <s v="Total"/>
  </r>
  <r>
    <n v="264816"/>
    <x v="0"/>
    <x v="0"/>
    <s v="San Roque"/>
    <n v="50220"/>
    <s v="TRANSPORTE DE CARGA POR VIAS FLUVIALES"/>
    <s v="Servicio"/>
    <s v="Transporte"/>
    <s v="Pequeñas (11 a 30 personas ocupadas)"/>
    <n v="17072024"/>
    <n v="17"/>
    <s v="Julio"/>
    <s v="Año Resultado Final"/>
    <n v="13"/>
    <n v="33"/>
    <n v="31072024"/>
    <n v="31"/>
    <s v="Julio"/>
    <s v="Año Resultado Final"/>
    <n v="2010"/>
    <n v="13"/>
    <x v="0"/>
    <s v="SERVICIO DE TRANSPORTE MARITIMO DE CARGA"/>
    <s v="Transporte de pasajeros marítimo y de cabotaje"/>
    <s v="Único"/>
    <x v="0"/>
    <m/>
    <m/>
    <n v="110"/>
    <n v="110"/>
    <n v="101"/>
    <n v="9"/>
    <n v="800.51851851851893"/>
    <n v="71.333333333333371"/>
    <n v="0"/>
    <n v="0"/>
    <n v="0"/>
    <n v="0"/>
    <n v="657.85185185185219"/>
    <n v="0"/>
    <n v="0"/>
    <n v="0"/>
    <n v="158.51851851851859"/>
    <n v="55.481481481481509"/>
    <n v="0"/>
    <n v="0"/>
    <n v="871.8518518518523"/>
    <n v="110"/>
    <n v="0"/>
    <n v="0"/>
    <n v="0"/>
    <n v="0"/>
    <n v="83"/>
    <n v="0"/>
    <n v="0"/>
    <n v="0"/>
    <n v="20"/>
    <n v="7"/>
    <n v="0"/>
    <n v="0"/>
    <n v="110"/>
    <x v="1"/>
    <s v="Decisión del directorio/propietarios de la empresa"/>
    <m/>
    <x v="0"/>
    <s v="Decisión del directorio/propietarios de la empresa"/>
    <m/>
    <x v="0"/>
    <m/>
    <m/>
    <x v="0"/>
    <m/>
    <m/>
    <x v="0"/>
    <m/>
    <m/>
    <x v="1"/>
    <m/>
    <n v="8350"/>
    <s v="MARINERO"/>
    <s v="Sí"/>
    <s v="No"/>
    <s v="Sí"/>
    <n v="7233"/>
    <s v="ENGRASADOR"/>
    <s v="Sí"/>
    <s v="No"/>
    <s v="No"/>
    <m/>
    <m/>
    <m/>
    <m/>
    <m/>
    <m/>
    <m/>
    <m/>
    <m/>
    <m/>
    <m/>
    <m/>
    <m/>
    <m/>
    <m/>
    <m/>
    <m/>
    <m/>
    <m/>
    <m/>
    <m/>
    <m/>
    <m/>
    <m/>
    <m/>
    <m/>
    <m/>
    <m/>
    <m/>
    <m/>
    <m/>
    <m/>
    <m/>
    <m/>
    <m/>
    <m/>
    <m/>
    <m/>
    <m/>
    <x v="0"/>
    <x v="0"/>
    <x v="0"/>
    <x v="1"/>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2"/>
    <x v="0"/>
    <x v="0"/>
    <x v="1"/>
    <x v="2"/>
    <s v="Ninguna"/>
    <m/>
    <m/>
    <m/>
    <m/>
    <m/>
    <m/>
    <x v="1"/>
    <m/>
    <m/>
    <x v="1"/>
    <m/>
    <m/>
    <m/>
    <x v="1"/>
    <x v="1"/>
    <x v="1"/>
    <x v="1"/>
    <x v="1"/>
    <x v="1"/>
    <m/>
    <m/>
    <x v="2"/>
    <s v="Poco probable"/>
    <s v="Poco probable"/>
    <s v="Poco probable"/>
    <s v="Poco probable"/>
    <s v="Muy probable"/>
    <x v="2"/>
    <m/>
    <m/>
    <m/>
    <m/>
    <m/>
    <m/>
    <m/>
    <m/>
    <m/>
    <m/>
    <m/>
    <m/>
    <m/>
    <m/>
    <m/>
    <m/>
    <m/>
    <m/>
    <m/>
    <m/>
    <m/>
    <m/>
    <m/>
    <m/>
    <m/>
    <m/>
    <m/>
    <m/>
    <m/>
    <m/>
    <m/>
    <m/>
    <m/>
    <m/>
    <m/>
    <x v="0"/>
    <m/>
    <m/>
    <m/>
    <m/>
    <m/>
    <m/>
    <m/>
    <m/>
    <m/>
    <x v="0"/>
    <x v="0"/>
    <x v="0"/>
    <x v="0"/>
    <x v="1"/>
    <x v="1"/>
    <x v="0"/>
    <x v="0"/>
    <m/>
    <x v="0"/>
    <s v="MEJORA DE LAS HABILIDADES EN ELECTRICIDAD"/>
    <s v="Electricidad"/>
    <s v="TECNICO ELECTRICISTA"/>
    <n v="3113"/>
    <s v="MEJORA EN LAS HABILIDADES DE MANTENIMIENTO Y REPARACION DE MOTORES DE FUERA DE BORDA"/>
    <s v="Operación y mantenimiento de maquinarias industriales"/>
    <s v="TECNICOS DE MOTORES FUERA DE BORDA"/>
    <n v="7233"/>
    <s v="MEJORA DE LAS HABILIDADES MECANICAS EN MAQUINAS DE TRANSPORTE FLUVIAL"/>
    <s v="Mecánica"/>
    <s v="ENGRASADOR"/>
    <n v="7233"/>
    <s v="POWER BI"/>
    <s v="Microsoft Power BI"/>
    <s v="AUXILIAR ADMINISTRATIVO"/>
    <n v="4419"/>
    <s v="WORD POWER POINT EXCEL"/>
    <s v="Operación básica de computadoras"/>
    <s v="AUXILIAR ADMINISTRATIVO"/>
    <n v="4419"/>
    <m/>
    <m/>
    <m/>
    <m/>
    <s v="Si"/>
    <s v="Si"/>
    <s v="Si"/>
    <s v="Si"/>
    <s v="No"/>
    <m/>
    <x v="1"/>
    <s v="Muy importante"/>
    <s v="Muy importante"/>
    <s v="Muy importante"/>
    <s v="Muy importante"/>
    <s v="Muy importante"/>
    <s v="Muy importante"/>
    <s v="Muy importante"/>
    <s v="Ninguna"/>
    <m/>
    <x v="2"/>
    <x v="1"/>
    <x v="0"/>
    <x v="0"/>
    <x v="0"/>
    <x v="2"/>
    <x v="0"/>
    <x v="1"/>
    <x v="0"/>
    <x v="0"/>
    <x v="0"/>
    <x v="0"/>
    <m/>
    <s v="Gerente / Directivo"/>
    <m/>
    <n v="8"/>
    <n v="12"/>
    <s v="Completo"/>
    <m/>
    <m/>
    <m/>
    <m/>
    <m/>
    <m/>
    <m/>
    <s v="51 y más personas ocupadas"/>
    <s v="51 y más personas ocupadas"/>
    <x v="0"/>
    <s v="Transporte"/>
    <x v="0"/>
    <x v="0"/>
    <x v="0"/>
    <x v="0"/>
    <x v="0"/>
    <x v="0"/>
    <x v="1"/>
    <x v="1"/>
    <x v="0"/>
    <x v="0"/>
    <x v="1"/>
    <x v="0"/>
    <x v="0"/>
    <x v="0"/>
    <x v="0"/>
    <x v="0"/>
    <x v="0"/>
    <x v="0"/>
    <x v="0"/>
    <x v="1"/>
    <x v="1"/>
    <x v="0"/>
    <x v="0"/>
    <x v="0"/>
    <x v="1"/>
    <x v="0"/>
    <x v="0"/>
    <s v="ELECTRICIDAD Y ELECTRONICA"/>
    <s v="OTRAS RELACIONADAS A LA MECANICA"/>
    <s v="OTRAS RELACIONADAS A LA MECANICA"/>
    <s v="HERRAMIENTAS DE ANÁLISIS DE DATOS"/>
    <s v="OFIMATICA"/>
    <m/>
    <s v="ELECTRICIDAD Y ELECTRONICA"/>
    <s v="AUTOMOTORES"/>
    <s v="AUTOMOTORES"/>
    <s v="TIC"/>
    <s v="TIC"/>
    <m/>
    <n v="7.92592592592593"/>
    <x v="1"/>
    <x v="1"/>
    <x v="1"/>
    <x v="0"/>
    <x v="0"/>
    <s v="Total"/>
  </r>
  <r>
    <n v="264935"/>
    <x v="0"/>
    <x v="0"/>
    <s v="Recoleta"/>
    <n v="86909"/>
    <s v="CONSULTORIO NUTRICIONISTA"/>
    <s v="Servicio"/>
    <s v="Servicios a los hogares"/>
    <s v="Micro (5 a 10 personas ocupadas)"/>
    <n v="15072024"/>
    <n v="15"/>
    <s v="Julio"/>
    <s v="Año Resultado Final"/>
    <n v="8"/>
    <n v="24"/>
    <n v="26072024"/>
    <n v="26"/>
    <s v="Julio"/>
    <s v="Año Resultado Final"/>
    <n v="2008"/>
    <n v="15"/>
    <x v="0"/>
    <s v="SERVICIO DE CONSULTORIO NUTRICIONAL"/>
    <s v="Otras actividades relacionadas con la salud humana"/>
    <s v="Único"/>
    <x v="0"/>
    <m/>
    <m/>
    <n v="7"/>
    <n v="7"/>
    <n v="0"/>
    <n v="7"/>
    <n v="0"/>
    <n v="92.8805970149253"/>
    <n v="0"/>
    <n v="0"/>
    <n v="0"/>
    <n v="0"/>
    <n v="13.268656716417899"/>
    <n v="0"/>
    <n v="13.268656716417899"/>
    <n v="0"/>
    <n v="13.268656716417899"/>
    <n v="39.805970149253696"/>
    <n v="13.268656716417899"/>
    <n v="0"/>
    <n v="92.8805970149253"/>
    <n v="7"/>
    <n v="0"/>
    <n v="0"/>
    <n v="0"/>
    <n v="0"/>
    <n v="1"/>
    <n v="0"/>
    <n v="1"/>
    <n v="0"/>
    <n v="1"/>
    <n v="3"/>
    <n v="1"/>
    <n v="0"/>
    <n v="7"/>
    <x v="1"/>
    <s v="Decisión del directorio/propietarios de la empresa"/>
    <m/>
    <x v="1"/>
    <m/>
    <m/>
    <x v="1"/>
    <s v="Decisión del directorio/propietarios de la empresa"/>
    <m/>
    <x v="0"/>
    <m/>
    <m/>
    <x v="0"/>
    <m/>
    <m/>
    <x v="1"/>
    <m/>
    <n v="4226"/>
    <s v="RECEPCIONISTA"/>
    <s v="Sí"/>
    <s v="Sí"/>
    <s v="No"/>
    <m/>
    <m/>
    <m/>
    <m/>
    <m/>
    <m/>
    <m/>
    <m/>
    <m/>
    <m/>
    <s v="Candidatos sin habilidades blandas o socioemocionales (proactividad, actitud de aprendizaje, compromiso, entre otros)"/>
    <m/>
    <m/>
    <s v="Candidatos que no aceptaron las condiciones laborales ofrecidas (ubicación, horario, remuneración)"/>
    <m/>
    <m/>
    <m/>
    <m/>
    <m/>
    <m/>
    <m/>
    <m/>
    <m/>
    <m/>
    <m/>
    <m/>
    <m/>
    <m/>
    <m/>
    <m/>
    <m/>
    <m/>
    <m/>
    <s v="Aumentar la remuneración para hacer la vacante más atractiva"/>
    <s v="Capacitar a los trabajadores actuales para que puedan cumplir funciones que estaban asignadas a esa vacante"/>
    <s v="Reasignar / redefinir los puestos de trabajo existentes"/>
    <s v="Utilizar tecnología o maquinaria para sustituir el trabajo de la vacante"/>
    <m/>
    <m/>
    <s v="Redefinir el perfil y características de la vacante"/>
    <m/>
    <m/>
    <m/>
    <m/>
    <x v="1"/>
    <x v="1"/>
    <x v="0"/>
    <x v="0"/>
    <x v="1"/>
    <x v="0"/>
    <x v="0"/>
    <x v="1"/>
    <x v="1"/>
    <x v="0"/>
    <x v="0"/>
    <x v="1"/>
    <x v="0"/>
    <m/>
    <m/>
    <m/>
    <m/>
    <m/>
    <m/>
    <s v="Recomendaciones de trabajadores de la empresa u otros actores"/>
    <m/>
    <m/>
    <m/>
    <s v="Contactos personales del empleador"/>
    <m/>
    <m/>
    <m/>
    <x v="0"/>
    <x v="0"/>
    <x v="0"/>
    <x v="1"/>
    <x v="0"/>
    <x v="1"/>
    <x v="2"/>
    <x v="0"/>
    <x v="1"/>
    <x v="1"/>
    <s v="Ninguna"/>
    <m/>
    <m/>
    <m/>
    <m/>
    <m/>
    <m/>
    <x v="1"/>
    <s v="Ambos"/>
    <m/>
    <x v="1"/>
    <m/>
    <m/>
    <m/>
    <x v="1"/>
    <x v="0"/>
    <x v="1"/>
    <x v="0"/>
    <x v="0"/>
    <x v="0"/>
    <m/>
    <m/>
    <x v="2"/>
    <s v="Probable"/>
    <s v="Poco probable"/>
    <s v="Poco probable"/>
    <s v="Muy probable"/>
    <s v="Muy probable"/>
    <x v="0"/>
    <s v="RECEPCIONISTA"/>
    <n v="4226"/>
    <n v="1"/>
    <n v="0"/>
    <n v="0"/>
    <n v="0"/>
    <n v="0"/>
    <m/>
    <m/>
    <m/>
    <m/>
    <m/>
    <m/>
    <m/>
    <m/>
    <m/>
    <m/>
    <m/>
    <m/>
    <m/>
    <m/>
    <m/>
    <m/>
    <m/>
    <m/>
    <m/>
    <m/>
    <m/>
    <m/>
    <m/>
    <m/>
    <m/>
    <m/>
    <m/>
    <m/>
    <x v="0"/>
    <m/>
    <m/>
    <m/>
    <m/>
    <m/>
    <m/>
    <m/>
    <m/>
    <m/>
    <x v="0"/>
    <x v="0"/>
    <x v="0"/>
    <x v="0"/>
    <x v="1"/>
    <x v="1"/>
    <x v="0"/>
    <x v="0"/>
    <m/>
    <x v="0"/>
    <s v="MARKETING"/>
    <s v="Marketing y comercialización"/>
    <s v="RECEPCIONISTA"/>
    <n v="4226"/>
    <s v="MARKETING"/>
    <s v="Marketing y comercialización"/>
    <s v="ADMINISTRADORA"/>
    <n v="2421"/>
    <s v="EXCEL OFFICE"/>
    <s v="Microsoft Excel básico y avanzado"/>
    <s v="RECEPCIONISTA"/>
    <n v="4226"/>
    <m/>
    <m/>
    <m/>
    <m/>
    <m/>
    <m/>
    <m/>
    <m/>
    <m/>
    <m/>
    <m/>
    <m/>
    <s v="Si"/>
    <s v="Si"/>
    <s v="No"/>
    <m/>
    <m/>
    <m/>
    <x v="1"/>
    <s v="Muy importante"/>
    <s v="Muy importante"/>
    <s v="Muy importante"/>
    <s v="Muy importante"/>
    <s v="Muy importante"/>
    <s v="Muy importante"/>
    <s v="Muy importante"/>
    <s v="Ninguna"/>
    <m/>
    <x v="1"/>
    <x v="2"/>
    <x v="0"/>
    <x v="0"/>
    <x v="0"/>
    <x v="0"/>
    <x v="1"/>
    <x v="0"/>
    <x v="0"/>
    <x v="0"/>
    <x v="0"/>
    <x v="0"/>
    <m/>
    <s v="Administrador/Contador"/>
    <m/>
    <n v="8"/>
    <n v="31"/>
    <s v="Completo"/>
    <m/>
    <m/>
    <m/>
    <m/>
    <m/>
    <m/>
    <s v="CAMBIO DE RAZÓN SOCIAL CENMO A CLÍNICA ESENCIAL"/>
    <s v="5 a 10 personas ocupadas"/>
    <s v="5 a 10 personas ocupadas"/>
    <x v="0"/>
    <s v="Servicios a los hogares"/>
    <x v="0"/>
    <x v="0"/>
    <x v="0"/>
    <x v="1"/>
    <x v="0"/>
    <x v="0"/>
    <x v="0"/>
    <x v="0"/>
    <x v="0"/>
    <x v="0"/>
    <x v="1"/>
    <x v="0"/>
    <x v="1"/>
    <x v="0"/>
    <x v="0"/>
    <x v="0"/>
    <x v="0"/>
    <x v="0"/>
    <x v="0"/>
    <x v="0"/>
    <x v="0"/>
    <x v="0"/>
    <x v="0"/>
    <x v="0"/>
    <x v="0"/>
    <x v="0"/>
    <x v="0"/>
    <s v="MARKETING"/>
    <s v="MARKETING"/>
    <s v="OFIMATICA"/>
    <m/>
    <m/>
    <m/>
    <s v="ADMINISTRACIÓN Y GESTIÓN"/>
    <s v="ADMINISTRACIÓN Y GESTIÓN"/>
    <s v="TIC"/>
    <m/>
    <m/>
    <m/>
    <n v="13.268656716417899"/>
    <x v="1"/>
    <x v="2"/>
    <x v="0"/>
    <x v="0"/>
    <x v="0"/>
    <s v="Total"/>
  </r>
  <r>
    <n v="264949"/>
    <x v="0"/>
    <x v="0"/>
    <s v="Recoleta"/>
    <n v="42100"/>
    <s v="ACTIVIDADES DE CONSTRUCCION DE CARRETERAS"/>
    <s v="Industria"/>
    <s v="Construcción"/>
    <s v="Grandes (con 51 o más personas ocupadas)"/>
    <n v="6062024"/>
    <n v="6"/>
    <s v="Junio"/>
    <s v="Año Resultado Final"/>
    <n v="8"/>
    <n v="53"/>
    <n v="31072024"/>
    <n v="31"/>
    <s v="Julio"/>
    <s v="Año Resultado Final"/>
    <n v="2015"/>
    <n v="8"/>
    <x v="3"/>
    <s v="ACTIVIDADES DE CONSTRUCIONES VIALES"/>
    <s v="Construcción de carreteras y vías férreas, puentes y túneles"/>
    <s v="Único"/>
    <x v="0"/>
    <m/>
    <m/>
    <n v="99"/>
    <n v="99"/>
    <n v="95"/>
    <n v="4"/>
    <n v="445.76923076923055"/>
    <n v="18.769230769230759"/>
    <n v="0"/>
    <n v="0"/>
    <n v="0"/>
    <n v="0"/>
    <n v="347.23076923076906"/>
    <n v="0"/>
    <n v="70.384615384615344"/>
    <n v="0"/>
    <n v="46.923076923076898"/>
    <n v="0"/>
    <n v="0"/>
    <n v="0"/>
    <n v="464.53846153846132"/>
    <n v="99"/>
    <n v="0"/>
    <n v="0"/>
    <n v="0"/>
    <n v="0"/>
    <n v="74"/>
    <n v="0"/>
    <n v="15"/>
    <n v="0"/>
    <n v="10"/>
    <n v="0"/>
    <n v="0"/>
    <n v="0"/>
    <n v="99"/>
    <x v="0"/>
    <m/>
    <m/>
    <x v="1"/>
    <m/>
    <m/>
    <x v="0"/>
    <m/>
    <m/>
    <x v="0"/>
    <m/>
    <m/>
    <x v="1"/>
    <s v="Convenio con organizaciones públicas"/>
    <m/>
    <x v="1"/>
    <m/>
    <n v="4311"/>
    <s v="TESORERO"/>
    <s v="Sí"/>
    <s v="Sí"/>
    <s v="Sí"/>
    <n v="2142"/>
    <s v="INGENIERO CIVIL"/>
    <s v="Sí"/>
    <s v="No"/>
    <s v="Sí"/>
    <n v="2165"/>
    <s v="TOPOGRAFO"/>
    <s v="No"/>
    <s v="No"/>
    <s v="Candidatos sin capacitación o habilidades técnicas necesarios"/>
    <m/>
    <m/>
    <s v="Candidatos con falt de experiencia laboral"/>
    <m/>
    <m/>
    <m/>
    <m/>
    <m/>
    <m/>
    <m/>
    <m/>
    <m/>
    <m/>
    <m/>
    <m/>
    <m/>
    <m/>
    <m/>
    <m/>
    <m/>
    <m/>
    <m/>
    <m/>
    <m/>
    <m/>
    <m/>
    <m/>
    <m/>
    <m/>
    <m/>
    <s v="Aumentar los esfuerzos en el reclutamiento (más divulgación de la vacante, más bolsas de empleo)"/>
    <m/>
    <m/>
    <m/>
    <x v="0"/>
    <x v="0"/>
    <x v="0"/>
    <x v="0"/>
    <x v="0"/>
    <x v="0"/>
    <x v="0"/>
    <x v="1"/>
    <x v="0"/>
    <x v="0"/>
    <x v="0"/>
    <x v="1"/>
    <x v="1"/>
    <s v="ANTECEDENTES POCLICIAL Y JUDICIAL"/>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0"/>
    <x v="0"/>
    <x v="1"/>
    <x v="1"/>
    <x v="1"/>
    <s v="Ninguna"/>
    <m/>
    <m/>
    <m/>
    <m/>
    <m/>
    <m/>
    <x v="0"/>
    <m/>
    <s v="Transformación de competencia"/>
    <x v="1"/>
    <m/>
    <m/>
    <m/>
    <x v="0"/>
    <x v="0"/>
    <x v="0"/>
    <x v="1"/>
    <x v="1"/>
    <x v="0"/>
    <m/>
    <m/>
    <x v="2"/>
    <s v="Probable"/>
    <s v="Poco probable"/>
    <s v="Poco probable"/>
    <s v="Probable"/>
    <s v="Probable"/>
    <x v="0"/>
    <s v="obrero de construccion vial"/>
    <n v="9312"/>
    <n v="15"/>
    <n v="15"/>
    <n v="15"/>
    <n v="15"/>
    <n v="15"/>
    <m/>
    <m/>
    <m/>
    <m/>
    <m/>
    <m/>
    <m/>
    <m/>
    <m/>
    <m/>
    <m/>
    <m/>
    <m/>
    <m/>
    <m/>
    <m/>
    <m/>
    <m/>
    <m/>
    <m/>
    <m/>
    <m/>
    <m/>
    <m/>
    <m/>
    <m/>
    <m/>
    <m/>
    <x v="0"/>
    <m/>
    <m/>
    <m/>
    <m/>
    <m/>
    <m/>
    <m/>
    <m/>
    <m/>
    <x v="0"/>
    <x v="0"/>
    <x v="0"/>
    <x v="0"/>
    <x v="1"/>
    <x v="1"/>
    <x v="0"/>
    <x v="0"/>
    <m/>
    <x v="0"/>
    <s v="SOBRE SEGURIDAD AL TRABAJAR EN LA OBRAS"/>
    <s v="Seguridad industrial y salud ocupacional"/>
    <s v="OBRERO DE CONSTRUCCIONES VIALES"/>
    <n v="9312"/>
    <m/>
    <m/>
    <m/>
    <m/>
    <m/>
    <m/>
    <m/>
    <m/>
    <m/>
    <m/>
    <m/>
    <m/>
    <m/>
    <m/>
    <m/>
    <m/>
    <m/>
    <m/>
    <m/>
    <m/>
    <s v="No"/>
    <m/>
    <m/>
    <m/>
    <m/>
    <m/>
    <x v="1"/>
    <s v="Importante"/>
    <s v="Importante"/>
    <s v="Importante"/>
    <s v="Importante"/>
    <s v="Importante"/>
    <s v="Importante"/>
    <s v="Importante"/>
    <s v="Ninguna"/>
    <m/>
    <x v="2"/>
    <x v="2"/>
    <x v="0"/>
    <x v="0"/>
    <x v="0"/>
    <x v="2"/>
    <x v="0"/>
    <x v="0"/>
    <x v="0"/>
    <x v="0"/>
    <x v="0"/>
    <x v="0"/>
    <m/>
    <s v="Jefe / Encargado (no propietario)"/>
    <m/>
    <n v="15"/>
    <n v="11"/>
    <s v="Completo"/>
    <m/>
    <m/>
    <m/>
    <m/>
    <m/>
    <m/>
    <m/>
    <s v="51 y más personas ocupadas"/>
    <s v="51 y más personas ocupadas"/>
    <x v="1"/>
    <s v="Construcción"/>
    <x v="0"/>
    <x v="1"/>
    <x v="0"/>
    <x v="1"/>
    <x v="0"/>
    <x v="0"/>
    <x v="0"/>
    <x v="0"/>
    <x v="0"/>
    <x v="0"/>
    <x v="1"/>
    <x v="0"/>
    <x v="0"/>
    <x v="0"/>
    <x v="0"/>
    <x v="0"/>
    <x v="0"/>
    <x v="1"/>
    <x v="0"/>
    <x v="1"/>
    <x v="0"/>
    <x v="1"/>
    <x v="0"/>
    <x v="0"/>
    <x v="0"/>
    <x v="0"/>
    <x v="1"/>
    <s v="SALUD Y SEGURIDAD OCUPACIONAL"/>
    <m/>
    <m/>
    <m/>
    <m/>
    <m/>
    <s v="SALUD Y SEGURIDAD OCUPACIONAL"/>
    <m/>
    <m/>
    <m/>
    <m/>
    <m/>
    <n v="4.6923076923076898"/>
    <x v="2"/>
    <x v="2"/>
    <x v="0"/>
    <x v="0"/>
    <x v="0"/>
    <s v="Total"/>
  </r>
  <r>
    <n v="265013"/>
    <x v="0"/>
    <x v="1"/>
    <s v="San Lorenzo"/>
    <n v="46430"/>
    <s v="VENTA AL POR MAYOR DE COSMETICOS"/>
    <s v="Comercio"/>
    <s v="Comercio"/>
    <s v="Micro (5 a 10 personas ocupadas)"/>
    <n v="13062024"/>
    <n v="13"/>
    <s v="Junio"/>
    <s v="Año Resultado Final"/>
    <n v="13"/>
    <n v="37"/>
    <n v="15072024"/>
    <n v="15"/>
    <s v="Julio"/>
    <s v="Año Resultado Final"/>
    <n v="1990"/>
    <n v="33"/>
    <x v="1"/>
    <s v="DESARROLLO DE SOFWARE DE GESTION"/>
    <s v="Actividades de programación informática"/>
    <s v="Único"/>
    <x v="0"/>
    <m/>
    <m/>
    <n v="10"/>
    <n v="10"/>
    <n v="5"/>
    <n v="5"/>
    <n v="16.972972972972951"/>
    <n v="16.972972972972951"/>
    <n v="0"/>
    <n v="0"/>
    <n v="0"/>
    <n v="0"/>
    <n v="3.3945945945945901"/>
    <n v="0"/>
    <n v="0"/>
    <n v="0"/>
    <n v="23.762162162162131"/>
    <n v="6.7891891891891802"/>
    <n v="0"/>
    <n v="0"/>
    <n v="33.945945945945901"/>
    <n v="10"/>
    <n v="0"/>
    <n v="0"/>
    <n v="0"/>
    <n v="0"/>
    <n v="1"/>
    <n v="0"/>
    <n v="0"/>
    <n v="0"/>
    <n v="7"/>
    <n v="2"/>
    <n v="0"/>
    <n v="0"/>
    <n v="10"/>
    <x v="0"/>
    <m/>
    <m/>
    <x v="1"/>
    <m/>
    <m/>
    <x v="0"/>
    <m/>
    <m/>
    <x v="0"/>
    <m/>
    <m/>
    <x v="0"/>
    <m/>
    <m/>
    <x v="1"/>
    <m/>
    <n v="2512"/>
    <s v="DESARROLLADOR SENIOR DE SOFTWARE"/>
    <s v="Sí"/>
    <s v="No"/>
    <s v="No"/>
    <m/>
    <m/>
    <m/>
    <m/>
    <m/>
    <m/>
    <m/>
    <m/>
    <m/>
    <m/>
    <m/>
    <m/>
    <m/>
    <m/>
    <m/>
    <m/>
    <m/>
    <m/>
    <m/>
    <m/>
    <m/>
    <m/>
    <m/>
    <m/>
    <m/>
    <m/>
    <m/>
    <m/>
    <m/>
    <m/>
    <m/>
    <m/>
    <m/>
    <m/>
    <m/>
    <m/>
    <m/>
    <m/>
    <m/>
    <m/>
    <m/>
    <m/>
    <m/>
    <m/>
    <x v="0"/>
    <x v="0"/>
    <x v="1"/>
    <x v="1"/>
    <x v="0"/>
    <x v="0"/>
    <x v="0"/>
    <x v="1"/>
    <x v="1"/>
    <x v="1"/>
    <x v="0"/>
    <x v="1"/>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m/>
    <m/>
    <m/>
    <m/>
    <x v="0"/>
    <x v="0"/>
    <x v="0"/>
    <x v="1"/>
    <x v="0"/>
    <x v="1"/>
    <x v="0"/>
    <x v="0"/>
    <x v="2"/>
    <x v="2"/>
    <s v="Ninguna"/>
    <m/>
    <m/>
    <m/>
    <m/>
    <m/>
    <m/>
    <x v="1"/>
    <m/>
    <m/>
    <x v="1"/>
    <m/>
    <m/>
    <m/>
    <x v="1"/>
    <x v="1"/>
    <x v="1"/>
    <x v="1"/>
    <x v="1"/>
    <x v="1"/>
    <m/>
    <m/>
    <x v="2"/>
    <s v="Poco probable"/>
    <s v="Poco probable"/>
    <s v="Probable"/>
    <s v="Poco probable"/>
    <s v="Probable"/>
    <x v="2"/>
    <m/>
    <m/>
    <m/>
    <m/>
    <m/>
    <m/>
    <m/>
    <m/>
    <m/>
    <m/>
    <m/>
    <m/>
    <m/>
    <m/>
    <m/>
    <m/>
    <m/>
    <m/>
    <m/>
    <m/>
    <m/>
    <m/>
    <m/>
    <m/>
    <m/>
    <m/>
    <m/>
    <m/>
    <m/>
    <m/>
    <m/>
    <m/>
    <m/>
    <m/>
    <m/>
    <x v="0"/>
    <m/>
    <m/>
    <m/>
    <m/>
    <m/>
    <m/>
    <m/>
    <m/>
    <m/>
    <x v="1"/>
    <x v="1"/>
    <x v="1"/>
    <x v="1"/>
    <x v="0"/>
    <x v="1"/>
    <x v="0"/>
    <x v="0"/>
    <m/>
    <x v="1"/>
    <m/>
    <m/>
    <m/>
    <m/>
    <m/>
    <m/>
    <m/>
    <m/>
    <m/>
    <m/>
    <m/>
    <m/>
    <m/>
    <m/>
    <m/>
    <m/>
    <m/>
    <m/>
    <m/>
    <m/>
    <m/>
    <m/>
    <m/>
    <m/>
    <m/>
    <m/>
    <m/>
    <m/>
    <m/>
    <m/>
    <x v="3"/>
    <s v="Muy importante"/>
    <s v="Muy importante"/>
    <s v="Muy importante"/>
    <s v="Importante"/>
    <s v="Importante"/>
    <s v="Importante"/>
    <s v="Importante"/>
    <s v="Ninguna"/>
    <m/>
    <x v="2"/>
    <x v="2"/>
    <x v="0"/>
    <x v="0"/>
    <x v="0"/>
    <x v="0"/>
    <x v="1"/>
    <x v="1"/>
    <x v="1"/>
    <x v="1"/>
    <x v="1"/>
    <x v="0"/>
    <m/>
    <s v="Dueño o propietario"/>
    <m/>
    <n v="7"/>
    <n v="51"/>
    <s v="Completo"/>
    <m/>
    <m/>
    <m/>
    <m/>
    <m/>
    <m/>
    <s v="MANIFESTARON QUE LOS PROGRAMADORES O DESARROLLADORES DE SOFTWARE SON PERSONAS QUE INTERACTUAN POCO QUE PRACTICAMENTE SON COMO PERSONAS CON ASPERGER PORQUE VIVEN EN SU MUNDO Y ASI FUNCIONAN MAS EN LO QUE ES EL MUNDO DE LA INFORMATICA OBS:PALABRAS TEXTUALES QUE ME DIJO LA SEÑORA."/>
    <s v="5 a 10 personas ocupadas"/>
    <s v="5 a 10 personas ocupadas"/>
    <x v="0"/>
    <s v="Telecomunicaciones"/>
    <x v="0"/>
    <x v="1"/>
    <x v="0"/>
    <x v="0"/>
    <x v="0"/>
    <x v="0"/>
    <x v="0"/>
    <x v="0"/>
    <x v="0"/>
    <x v="0"/>
    <x v="1"/>
    <x v="0"/>
    <x v="0"/>
    <x v="0"/>
    <x v="0"/>
    <x v="0"/>
    <x v="0"/>
    <x v="0"/>
    <x v="0"/>
    <x v="1"/>
    <x v="0"/>
    <x v="1"/>
    <x v="0"/>
    <x v="0"/>
    <x v="0"/>
    <x v="0"/>
    <x v="0"/>
    <m/>
    <m/>
    <m/>
    <m/>
    <m/>
    <m/>
    <m/>
    <m/>
    <m/>
    <m/>
    <m/>
    <m/>
    <n v="3.3945945945945901"/>
    <x v="1"/>
    <x v="1"/>
    <x v="1"/>
    <x v="0"/>
    <x v="1"/>
    <s v="Total"/>
  </r>
  <r>
    <n v="265284"/>
    <x v="0"/>
    <x v="1"/>
    <s v="Fernando de la Mora"/>
    <n v="25110"/>
    <s v="FABRICACION DE ESTRUCTURAS METALICAS PARA ANTENAS"/>
    <s v="Industria"/>
    <s v="Manufactura"/>
    <s v="Medianas (31 a 50 personas ocupadas)"/>
    <n v="11062024"/>
    <n v="11"/>
    <s v="Junio"/>
    <s v="Año Resultado Final"/>
    <n v="11"/>
    <n v="46"/>
    <n v="9072024"/>
    <n v="9"/>
    <s v="Julio"/>
    <s v="Año Resultado Final"/>
    <n v="2009"/>
    <n v="14"/>
    <x v="0"/>
    <s v="FABRICACION DE ESTRUCTURAS METALICAS PARA ANTENAS"/>
    <s v="Fabricación de productos metálicos para uso estructural"/>
    <s v="Único"/>
    <x v="0"/>
    <m/>
    <m/>
    <n v="25"/>
    <n v="25"/>
    <n v="16"/>
    <n v="9"/>
    <n v="60.893203883495197"/>
    <n v="34.25242718446605"/>
    <n v="0"/>
    <n v="0"/>
    <n v="0"/>
    <n v="0"/>
    <n v="45.669902912621396"/>
    <n v="0"/>
    <n v="0"/>
    <n v="3.8058252427184498"/>
    <n v="7.6116504854368996"/>
    <n v="19.029126213592249"/>
    <n v="7.6116504854368996"/>
    <n v="11.417475728155349"/>
    <n v="95.145631067961247"/>
    <n v="25"/>
    <n v="0"/>
    <n v="0"/>
    <n v="0"/>
    <n v="0"/>
    <n v="12"/>
    <n v="0"/>
    <n v="0"/>
    <n v="1"/>
    <n v="2"/>
    <n v="5"/>
    <n v="2"/>
    <n v="3"/>
    <n v="25"/>
    <x v="0"/>
    <m/>
    <m/>
    <x v="0"/>
    <s v="Decisión del directorio/propietarios de la empresa"/>
    <m/>
    <x v="1"/>
    <s v="Decisión del directorio/propietarios de la empresa"/>
    <m/>
    <x v="1"/>
    <s v="Decisión del directorio/propietarios de la empresa"/>
    <m/>
    <x v="0"/>
    <m/>
    <m/>
    <x v="1"/>
    <m/>
    <n v="2163"/>
    <s v="DISEÑADOR INDUSTRIAL"/>
    <s v="Sí"/>
    <s v="No"/>
    <s v="No"/>
    <m/>
    <m/>
    <m/>
    <m/>
    <m/>
    <m/>
    <m/>
    <m/>
    <m/>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m/>
    <s v="Avisos en las inmediaciones de la empresa"/>
    <s v="Contactos personales del empleador"/>
    <m/>
    <m/>
    <m/>
    <x v="0"/>
    <x v="0"/>
    <x v="0"/>
    <x v="1"/>
    <x v="0"/>
    <x v="1"/>
    <x v="0"/>
    <x v="0"/>
    <x v="0"/>
    <x v="2"/>
    <s v="Ninguna"/>
    <m/>
    <m/>
    <m/>
    <m/>
    <m/>
    <m/>
    <x v="1"/>
    <m/>
    <m/>
    <x v="0"/>
    <m/>
    <m/>
    <m/>
    <x v="0"/>
    <x v="1"/>
    <x v="1"/>
    <x v="0"/>
    <x v="0"/>
    <x v="0"/>
    <m/>
    <m/>
    <x v="2"/>
    <s v="Poco probable"/>
    <s v="Poco probable"/>
    <s v="Poco probable"/>
    <s v="Poco probable"/>
    <s v="Muy probable"/>
    <x v="0"/>
    <s v="operativo de maquinas de metalurgicas"/>
    <n v="7221"/>
    <n v="3"/>
    <n v="0"/>
    <n v="2"/>
    <n v="0"/>
    <n v="2"/>
    <s v="DISEÑADOR INDUSTRIAL"/>
    <n v="2163"/>
    <n v="1"/>
    <n v="0"/>
    <n v="0"/>
    <n v="0"/>
    <n v="0"/>
    <m/>
    <m/>
    <m/>
    <m/>
    <m/>
    <m/>
    <m/>
    <m/>
    <m/>
    <m/>
    <m/>
    <m/>
    <m/>
    <m/>
    <m/>
    <m/>
    <m/>
    <m/>
    <m/>
    <m/>
    <m/>
    <x v="0"/>
    <m/>
    <m/>
    <m/>
    <m/>
    <m/>
    <m/>
    <m/>
    <m/>
    <m/>
    <x v="0"/>
    <x v="0"/>
    <x v="0"/>
    <x v="0"/>
    <x v="1"/>
    <x v="1"/>
    <x v="0"/>
    <x v="0"/>
    <m/>
    <x v="0"/>
    <s v="NUEVAS TECNOLOGIAS EN MAQUINARIAS DE METALURGICA"/>
    <s v="Operación y mantenimiento de maquinarias industriales"/>
    <s v="TECNICO EN MAQUINAS INDUSTRIALES"/>
    <n v="7233"/>
    <m/>
    <m/>
    <m/>
    <m/>
    <m/>
    <m/>
    <m/>
    <m/>
    <m/>
    <m/>
    <m/>
    <m/>
    <m/>
    <m/>
    <m/>
    <m/>
    <m/>
    <m/>
    <m/>
    <m/>
    <s v="No"/>
    <m/>
    <m/>
    <m/>
    <m/>
    <m/>
    <x v="1"/>
    <s v="Muy importante"/>
    <s v="Muy importante"/>
    <s v="Muy importante"/>
    <s v="Muy importante"/>
    <s v="Muy importante"/>
    <s v="Muy importante"/>
    <s v="Muy importante"/>
    <s v="Ninguna"/>
    <m/>
    <x v="0"/>
    <x v="1"/>
    <x v="1"/>
    <x v="1"/>
    <x v="0"/>
    <x v="0"/>
    <x v="0"/>
    <x v="0"/>
    <x v="0"/>
    <x v="0"/>
    <x v="0"/>
    <x v="0"/>
    <m/>
    <s v="Jefe / Encargado (no propietario)"/>
    <m/>
    <n v="11"/>
    <n v="35"/>
    <s v="Completo"/>
    <m/>
    <m/>
    <m/>
    <m/>
    <m/>
    <m/>
    <s v="GABRIEL MAIDANA JEFE DE PROCESO TAMBIEN PARTICIPO DE LA ENTREVISTA"/>
    <s v="11 a 30 personas ocupadas"/>
    <s v="11 a 30 personas ocupadas"/>
    <x v="1"/>
    <s v="Manufactura"/>
    <x v="0"/>
    <x v="1"/>
    <x v="0"/>
    <x v="0"/>
    <x v="0"/>
    <x v="0"/>
    <x v="0"/>
    <x v="0"/>
    <x v="0"/>
    <x v="0"/>
    <x v="0"/>
    <x v="0"/>
    <x v="0"/>
    <x v="0"/>
    <x v="0"/>
    <x v="1"/>
    <x v="0"/>
    <x v="0"/>
    <x v="0"/>
    <x v="1"/>
    <x v="0"/>
    <x v="1"/>
    <x v="0"/>
    <x v="0"/>
    <x v="1"/>
    <x v="0"/>
    <x v="0"/>
    <s v="USO Y REPARACIÓN DE MAQUINARIAS, HERRAMIENTAS Y EQUIPOS"/>
    <m/>
    <m/>
    <m/>
    <m/>
    <m/>
    <s v="USO Y REPARACIÓN DE MAQUINARIAS, HERRAMIENTAS Y EQUIPOS"/>
    <m/>
    <m/>
    <m/>
    <m/>
    <m/>
    <n v="3.8058252427184498"/>
    <x v="1"/>
    <x v="1"/>
    <x v="0"/>
    <x v="0"/>
    <x v="0"/>
    <s v="Total"/>
  </r>
  <r>
    <n v="266518"/>
    <x v="0"/>
    <x v="1"/>
    <s v="Villeta"/>
    <n v="10940"/>
    <s v="ELABORACION DE PASTAS FRESCAS ALIMENTICIAS"/>
    <s v="Industria"/>
    <s v="Manufactura"/>
    <s v="Grandes (con 51 o más personas ocupadas)"/>
    <n v="21062024"/>
    <n v="21"/>
    <s v="Junio"/>
    <s v="Año Resultado Final"/>
    <n v="9"/>
    <n v="44"/>
    <n v="19072024"/>
    <n v="19"/>
    <s v="Julio"/>
    <s v="Año Resultado Final"/>
    <n v="1984"/>
    <n v="39"/>
    <x v="1"/>
    <s v="ELABORACION DE PASTAS FRESCAS"/>
    <s v="Elaboración de pastas alimenticias y productos farináceos similares"/>
    <s v="Único"/>
    <x v="0"/>
    <m/>
    <m/>
    <n v="70"/>
    <n v="70"/>
    <n v="54"/>
    <n v="16"/>
    <n v="145.9999999999998"/>
    <n v="43.259259259259203"/>
    <n v="0"/>
    <n v="0"/>
    <n v="0"/>
    <n v="0"/>
    <n v="148.7037037037035"/>
    <n v="0"/>
    <n v="0"/>
    <n v="0"/>
    <n v="40.5555555555555"/>
    <n v="0"/>
    <n v="0"/>
    <n v="0"/>
    <n v="189.25925925925901"/>
    <n v="70"/>
    <n v="0"/>
    <n v="0"/>
    <n v="0"/>
    <n v="0"/>
    <n v="55"/>
    <n v="0"/>
    <n v="0"/>
    <n v="0"/>
    <n v="15"/>
    <n v="0"/>
    <n v="0"/>
    <n v="0"/>
    <n v="70"/>
    <x v="0"/>
    <m/>
    <m/>
    <x v="0"/>
    <s v="Decisión del directorio/propietarios de la empresa"/>
    <m/>
    <x v="0"/>
    <m/>
    <m/>
    <x v="0"/>
    <m/>
    <m/>
    <x v="0"/>
    <m/>
    <m/>
    <x v="1"/>
    <m/>
    <n v="8160"/>
    <s v="OPERADOR DE MAQUINAS PARA LA ELABORACION DE EMPANADAS"/>
    <s v="Sí"/>
    <s v="No"/>
    <s v="Sí"/>
    <n v="8332"/>
    <s v="CONDUCTORES DE VEHÍCULO DE 3200 KILOS"/>
    <s v="Sí"/>
    <s v="No"/>
    <s v="No"/>
    <m/>
    <m/>
    <m/>
    <m/>
    <m/>
    <m/>
    <m/>
    <m/>
    <m/>
    <m/>
    <m/>
    <m/>
    <m/>
    <m/>
    <m/>
    <m/>
    <m/>
    <m/>
    <m/>
    <m/>
    <m/>
    <m/>
    <m/>
    <m/>
    <m/>
    <m/>
    <m/>
    <m/>
    <m/>
    <m/>
    <m/>
    <m/>
    <m/>
    <m/>
    <m/>
    <m/>
    <m/>
    <m/>
    <m/>
    <x v="0"/>
    <x v="0"/>
    <x v="0"/>
    <x v="1"/>
    <x v="0"/>
    <x v="1"/>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m/>
    <m/>
    <m/>
    <m/>
    <x v="0"/>
    <x v="0"/>
    <x v="0"/>
    <x v="1"/>
    <x v="0"/>
    <x v="1"/>
    <x v="0"/>
    <x v="1"/>
    <x v="2"/>
    <x v="0"/>
    <s v="Ninguna"/>
    <m/>
    <m/>
    <m/>
    <m/>
    <m/>
    <m/>
    <x v="1"/>
    <m/>
    <s v="Ambos"/>
    <x v="1"/>
    <s v="Ambos"/>
    <m/>
    <m/>
    <x v="1"/>
    <x v="0"/>
    <x v="1"/>
    <x v="1"/>
    <x v="0"/>
    <x v="0"/>
    <m/>
    <m/>
    <x v="2"/>
    <s v="Probable"/>
    <s v="Poco probable"/>
    <s v="Probable"/>
    <s v="Probable"/>
    <s v="Probable"/>
    <x v="0"/>
    <s v="operador de maquina para la elaboracion de empanadas"/>
    <n v="8160"/>
    <n v="5"/>
    <n v="5"/>
    <n v="5"/>
    <n v="5"/>
    <n v="5"/>
    <s v="control de calidad"/>
    <n v="3122"/>
    <n v="1"/>
    <n v="0"/>
    <n v="0"/>
    <n v="0"/>
    <n v="0"/>
    <s v="ENCARGADO DE LOGÍSTICA"/>
    <n v="4321"/>
    <n v="5"/>
    <n v="5"/>
    <n v="5"/>
    <n v="5"/>
    <n v="5"/>
    <m/>
    <m/>
    <m/>
    <m/>
    <m/>
    <m/>
    <m/>
    <m/>
    <m/>
    <m/>
    <m/>
    <m/>
    <m/>
    <m/>
    <x v="0"/>
    <m/>
    <m/>
    <m/>
    <m/>
    <m/>
    <m/>
    <m/>
    <m/>
    <m/>
    <x v="0"/>
    <x v="0"/>
    <x v="0"/>
    <x v="0"/>
    <x v="1"/>
    <x v="1"/>
    <x v="0"/>
    <x v="0"/>
    <m/>
    <x v="1"/>
    <m/>
    <m/>
    <m/>
    <m/>
    <m/>
    <m/>
    <m/>
    <m/>
    <m/>
    <m/>
    <m/>
    <m/>
    <m/>
    <m/>
    <m/>
    <m/>
    <m/>
    <m/>
    <m/>
    <m/>
    <m/>
    <m/>
    <m/>
    <m/>
    <m/>
    <m/>
    <m/>
    <m/>
    <m/>
    <m/>
    <x v="0"/>
    <s v="Muy importante"/>
    <s v="Muy importante"/>
    <s v="Muy importante"/>
    <s v="Muy importante"/>
    <s v="Importante"/>
    <s v="Muy importante"/>
    <s v="Muy importante"/>
    <s v="Ninguna"/>
    <m/>
    <x v="0"/>
    <x v="1"/>
    <x v="1"/>
    <x v="0"/>
    <x v="0"/>
    <x v="0"/>
    <x v="0"/>
    <x v="0"/>
    <x v="1"/>
    <x v="0"/>
    <x v="0"/>
    <x v="0"/>
    <m/>
    <s v="Administrador/Contador"/>
    <m/>
    <n v="8"/>
    <n v="29"/>
    <s v="Completo"/>
    <m/>
    <m/>
    <m/>
    <m/>
    <m/>
    <m/>
    <s v="LIC. PATRICIA SALDIVAR ?LIC. ROQUE MEDINA AGUAYO PERSONAL ADMINISTRATIVON FUERON LOS INFORMANTES"/>
    <s v="51 y más personas ocupadas"/>
    <s v="51 y más personas ocupadas"/>
    <x v="1"/>
    <s v="Manufactura"/>
    <x v="0"/>
    <x v="0"/>
    <x v="0"/>
    <x v="0"/>
    <x v="0"/>
    <x v="0"/>
    <x v="0"/>
    <x v="1"/>
    <x v="0"/>
    <x v="0"/>
    <x v="1"/>
    <x v="1"/>
    <x v="1"/>
    <x v="0"/>
    <x v="0"/>
    <x v="0"/>
    <x v="1"/>
    <x v="0"/>
    <x v="0"/>
    <x v="1"/>
    <x v="0"/>
    <x v="1"/>
    <x v="0"/>
    <x v="0"/>
    <x v="0"/>
    <x v="0"/>
    <x v="0"/>
    <m/>
    <m/>
    <m/>
    <m/>
    <m/>
    <m/>
    <m/>
    <m/>
    <m/>
    <m/>
    <m/>
    <m/>
    <n v="2.7037037037037002"/>
    <x v="1"/>
    <x v="1"/>
    <x v="0"/>
    <x v="0"/>
    <x v="1"/>
    <s v="Total"/>
  </r>
  <r>
    <n v="266522"/>
    <x v="0"/>
    <x v="0"/>
    <s v="Recoleta"/>
    <n v="59110"/>
    <s v="ACTIVIDADES DE PRODUCCION DE PUBLICIDAD PARA TELEVISION"/>
    <s v="Servicio"/>
    <s v="Telecomunicaciones"/>
    <s v="Micro (5 a 10 personas ocupadas)"/>
    <n v="25062024"/>
    <n v="25"/>
    <s v="Junio"/>
    <s v="Año Resultado Final"/>
    <n v="10"/>
    <n v="20"/>
    <n v="25062024"/>
    <n v="25"/>
    <s v="Junio"/>
    <s v="Año Resultado Final"/>
    <n v="1990"/>
    <n v="33"/>
    <x v="1"/>
    <s v="ACTIVIDADES DE PRODUCCION DE PUBLICIDAD"/>
    <s v="Actividades de producción y post producción de películas, vídeos y programas de televisión"/>
    <s v="Único"/>
    <x v="0"/>
    <m/>
    <m/>
    <n v="35"/>
    <n v="35"/>
    <n v="13"/>
    <n v="22"/>
    <n v="132.45945945945959"/>
    <n v="224.16216216216242"/>
    <n v="0"/>
    <n v="0"/>
    <n v="0"/>
    <n v="0"/>
    <n v="0"/>
    <n v="0"/>
    <n v="0"/>
    <n v="0"/>
    <n v="285.29729729729763"/>
    <n v="71.324324324324408"/>
    <n v="0"/>
    <n v="0"/>
    <n v="356.62162162162201"/>
    <n v="35"/>
    <n v="0"/>
    <n v="0"/>
    <n v="0"/>
    <n v="0"/>
    <n v="0"/>
    <n v="0"/>
    <n v="0"/>
    <n v="0"/>
    <n v="28"/>
    <n v="7"/>
    <n v="0"/>
    <n v="0"/>
    <n v="35"/>
    <x v="1"/>
    <s v="Contrato de aprendizaje (Código laboral y Resolución N° 1159/19)"/>
    <m/>
    <x v="1"/>
    <m/>
    <m/>
    <x v="0"/>
    <m/>
    <m/>
    <x v="0"/>
    <m/>
    <m/>
    <x v="0"/>
    <m/>
    <m/>
    <x v="1"/>
    <m/>
    <n v="2431"/>
    <s v="CONTENT MANAGER"/>
    <s v="Sí"/>
    <s v="No"/>
    <s v="Sí"/>
    <n v="2431"/>
    <s v="PLANIFICADOR DIGITAL"/>
    <s v="Sí"/>
    <s v="Sí"/>
    <s v="No"/>
    <m/>
    <m/>
    <m/>
    <m/>
    <m/>
    <m/>
    <m/>
    <m/>
    <m/>
    <m/>
    <m/>
    <m/>
    <m/>
    <s v="Candidatos sin habilidades blandas o socioemocionales (proactividad, actitud de aprendizaje, compromiso, entre otros)"/>
    <m/>
    <m/>
    <m/>
    <s v="Falta de postulantes/candidatos"/>
    <m/>
    <m/>
    <m/>
    <m/>
    <m/>
    <m/>
    <m/>
    <m/>
    <m/>
    <m/>
    <m/>
    <m/>
    <m/>
    <m/>
    <m/>
    <m/>
    <s v="Redefinir el perfil y características de la vacante"/>
    <m/>
    <m/>
    <m/>
    <m/>
    <x v="0"/>
    <x v="0"/>
    <x v="0"/>
    <x v="1"/>
    <x v="0"/>
    <x v="0"/>
    <x v="0"/>
    <x v="1"/>
    <x v="1"/>
    <x v="0"/>
    <x v="0"/>
    <x v="1"/>
    <x v="0"/>
    <m/>
    <m/>
    <m/>
    <s v="Redes sociales de la empresa (Facebook, Twitter, Instagram, etc)"/>
    <m/>
    <s v="Redes de profesionales o egresados"/>
    <s v="Recomendaciones de trabajadores de la empresa u otros actores"/>
    <m/>
    <m/>
    <m/>
    <m/>
    <s v="Banco de currículos de la empresa"/>
    <m/>
    <m/>
    <x v="0"/>
    <x v="0"/>
    <x v="0"/>
    <x v="1"/>
    <x v="0"/>
    <x v="1"/>
    <x v="0"/>
    <x v="0"/>
    <x v="0"/>
    <x v="0"/>
    <s v="Ninguna"/>
    <m/>
    <m/>
    <m/>
    <m/>
    <m/>
    <m/>
    <x v="1"/>
    <m/>
    <m/>
    <x v="0"/>
    <s v="Transformación de competencia"/>
    <m/>
    <m/>
    <x v="1"/>
    <x v="0"/>
    <x v="1"/>
    <x v="0"/>
    <x v="0"/>
    <x v="1"/>
    <m/>
    <m/>
    <x v="2"/>
    <s v="Poco probable"/>
    <s v="Poco probable"/>
    <s v="Poco probable"/>
    <s v="Probable"/>
    <s v="Muy probable"/>
    <x v="0"/>
    <s v="COMUNICADORES SOCIALES"/>
    <n v="2431"/>
    <n v="1"/>
    <n v="1"/>
    <n v="1"/>
    <n v="0"/>
    <n v="0"/>
    <s v="DISEÑADORES GRAFICOS Y PUBLICITARIOS"/>
    <n v="2166"/>
    <n v="1"/>
    <n v="1"/>
    <n v="1"/>
    <n v="0"/>
    <n v="0"/>
    <s v="PLANIFICADORES DIGITALES"/>
    <n v="2431"/>
    <n v="2"/>
    <n v="0"/>
    <n v="0"/>
    <n v="0"/>
    <n v="0"/>
    <m/>
    <m/>
    <m/>
    <m/>
    <m/>
    <m/>
    <m/>
    <m/>
    <m/>
    <m/>
    <m/>
    <m/>
    <m/>
    <m/>
    <x v="0"/>
    <m/>
    <m/>
    <m/>
    <m/>
    <m/>
    <m/>
    <m/>
    <m/>
    <m/>
    <x v="0"/>
    <x v="0"/>
    <x v="0"/>
    <x v="0"/>
    <x v="1"/>
    <x v="1"/>
    <x v="0"/>
    <x v="0"/>
    <m/>
    <x v="0"/>
    <s v="PUBLICIDAD DIGITAL"/>
    <s v="Marketing digital"/>
    <s v="PLANIFICADOR DIGITAL"/>
    <n v="2431"/>
    <s v="PUBLUCIDAD DIGITAL"/>
    <s v="Marketing digital"/>
    <s v="CONTENT MANAGER"/>
    <n v="2431"/>
    <m/>
    <m/>
    <m/>
    <m/>
    <m/>
    <m/>
    <m/>
    <m/>
    <m/>
    <m/>
    <m/>
    <m/>
    <m/>
    <m/>
    <m/>
    <m/>
    <s v="Si"/>
    <s v="No"/>
    <m/>
    <m/>
    <m/>
    <m/>
    <x v="1"/>
    <s v="Muy importante"/>
    <s v="Muy importante"/>
    <s v="Muy importante"/>
    <s v="Muy importante"/>
    <s v="Muy importante"/>
    <s v="Importante"/>
    <s v="Muy importante"/>
    <s v="Ninguna"/>
    <m/>
    <x v="0"/>
    <x v="0"/>
    <x v="1"/>
    <x v="0"/>
    <x v="0"/>
    <x v="0"/>
    <x v="0"/>
    <x v="0"/>
    <x v="0"/>
    <x v="0"/>
    <x v="0"/>
    <x v="0"/>
    <m/>
    <s v="Jefe / Encargado (no propietario)"/>
    <m/>
    <n v="15"/>
    <n v="21"/>
    <s v="Completo"/>
    <m/>
    <m/>
    <m/>
    <m/>
    <m/>
    <m/>
    <m/>
    <s v="31 a 50 personas ocupadas"/>
    <s v="31 a 50 personas ocupadas"/>
    <x v="0"/>
    <s v="Telecomunicaciones"/>
    <x v="0"/>
    <x v="1"/>
    <x v="0"/>
    <x v="0"/>
    <x v="0"/>
    <x v="0"/>
    <x v="0"/>
    <x v="0"/>
    <x v="0"/>
    <x v="0"/>
    <x v="0"/>
    <x v="0"/>
    <x v="0"/>
    <x v="0"/>
    <x v="0"/>
    <x v="0"/>
    <x v="0"/>
    <x v="0"/>
    <x v="0"/>
    <x v="0"/>
    <x v="0"/>
    <x v="1"/>
    <x v="0"/>
    <x v="0"/>
    <x v="0"/>
    <x v="0"/>
    <x v="0"/>
    <s v="PUBLICIDAD DIGITAL"/>
    <s v="PUBLICIDAD DIGITAL"/>
    <m/>
    <m/>
    <m/>
    <m/>
    <s v="ADMINISTRACIÓN Y GESTIÓN"/>
    <s v="ADMINISTRACIÓN Y GESTIÓN"/>
    <m/>
    <m/>
    <m/>
    <m/>
    <n v="10.1891891891892"/>
    <x v="1"/>
    <x v="2"/>
    <x v="0"/>
    <x v="0"/>
    <x v="0"/>
    <s v="Total"/>
  </r>
  <r>
    <n v="266562"/>
    <x v="0"/>
    <x v="1"/>
    <s v="Lambaré"/>
    <n v="26100"/>
    <s v="FABRICACION DE DISPLAY ELECTRONICO"/>
    <s v="Industria"/>
    <s v="Manufactura"/>
    <s v="Micro (5 a 10 personas ocupadas)"/>
    <n v="3072024"/>
    <n v="3"/>
    <s v="Julio"/>
    <s v="Año Resultado Final"/>
    <n v="15"/>
    <n v="3"/>
    <n v="8072024"/>
    <n v="8"/>
    <s v="Julio"/>
    <s v="Año Resultado Final"/>
    <n v="2015"/>
    <n v="8"/>
    <x v="3"/>
    <s v="FABRICACION DE EQUIPOS ELECTRONICO LED"/>
    <s v="fabricación de componentes electrónicos"/>
    <s v="Único"/>
    <x v="0"/>
    <m/>
    <m/>
    <n v="9"/>
    <n v="9"/>
    <n v="7"/>
    <n v="2"/>
    <n v="33.555555555555529"/>
    <n v="9.5873015873015799"/>
    <n v="0"/>
    <n v="0"/>
    <n v="0"/>
    <n v="0"/>
    <n v="0"/>
    <n v="0"/>
    <n v="28.761904761904738"/>
    <n v="0"/>
    <n v="4.7936507936507899"/>
    <n v="4.7936507936507899"/>
    <n v="4.7936507936507899"/>
    <n v="0"/>
    <n v="43.14285714285711"/>
    <n v="9"/>
    <n v="0"/>
    <n v="0"/>
    <n v="0"/>
    <n v="0"/>
    <n v="0"/>
    <n v="0"/>
    <n v="6"/>
    <n v="0"/>
    <n v="1"/>
    <n v="1"/>
    <n v="1"/>
    <n v="0"/>
    <n v="9"/>
    <x v="0"/>
    <m/>
    <m/>
    <x v="0"/>
    <s v="Decisión del directorio/propietarios de la empresa"/>
    <m/>
    <x v="0"/>
    <m/>
    <m/>
    <x v="0"/>
    <m/>
    <m/>
    <x v="0"/>
    <m/>
    <m/>
    <x v="1"/>
    <m/>
    <n v="3114"/>
    <s v="TECNICO ELECTRONICO"/>
    <s v="No"/>
    <s v="Sí"/>
    <s v="No"/>
    <m/>
    <m/>
    <m/>
    <m/>
    <m/>
    <m/>
    <m/>
    <m/>
    <m/>
    <m/>
    <m/>
    <m/>
    <s v="Candidatos con falt de experiencia laboral"/>
    <m/>
    <m/>
    <m/>
    <m/>
    <m/>
    <m/>
    <m/>
    <m/>
    <m/>
    <m/>
    <m/>
    <m/>
    <m/>
    <m/>
    <m/>
    <m/>
    <m/>
    <m/>
    <m/>
    <m/>
    <m/>
    <m/>
    <m/>
    <m/>
    <m/>
    <m/>
    <m/>
    <s v="Aumentar los esfuerzos en el reclutamiento (más divulgación de la vacante, más bolsas de empleo)"/>
    <m/>
    <m/>
    <m/>
    <x v="0"/>
    <x v="0"/>
    <x v="0"/>
    <x v="0"/>
    <x v="0"/>
    <x v="0"/>
    <x v="0"/>
    <x v="1"/>
    <x v="1"/>
    <x v="0"/>
    <x v="0"/>
    <x v="0"/>
    <x v="0"/>
    <m/>
    <m/>
    <m/>
    <s v="Redes sociales de la empresa (Facebook, Twitter, Instagram, etc)"/>
    <s v="Servicio Público de Empleo del Ministerio de Trabajo"/>
    <m/>
    <s v="Recomendaciones de trabajadores de la empresa u otros actores"/>
    <m/>
    <m/>
    <m/>
    <s v="Contactos personales del empleador"/>
    <s v="Banco de currículos de la empresa"/>
    <m/>
    <m/>
    <x v="0"/>
    <x v="0"/>
    <x v="0"/>
    <x v="1"/>
    <x v="0"/>
    <x v="1"/>
    <x v="0"/>
    <x v="1"/>
    <x v="0"/>
    <x v="1"/>
    <s v="Ninguna"/>
    <m/>
    <m/>
    <m/>
    <m/>
    <m/>
    <m/>
    <x v="1"/>
    <m/>
    <s v="Ambos"/>
    <x v="2"/>
    <m/>
    <m/>
    <m/>
    <x v="1"/>
    <x v="1"/>
    <x v="0"/>
    <x v="1"/>
    <x v="1"/>
    <x v="1"/>
    <m/>
    <m/>
    <x v="2"/>
    <s v="Probable"/>
    <s v="Poco probable"/>
    <s v="Poco probable"/>
    <s v="Probable"/>
    <s v="Probable"/>
    <x v="0"/>
    <s v="tecnico en electronica"/>
    <n v="3114"/>
    <n v="1"/>
    <n v="0"/>
    <n v="0"/>
    <n v="1"/>
    <n v="0"/>
    <m/>
    <m/>
    <m/>
    <m/>
    <m/>
    <m/>
    <m/>
    <m/>
    <m/>
    <m/>
    <m/>
    <m/>
    <m/>
    <m/>
    <m/>
    <m/>
    <m/>
    <m/>
    <m/>
    <m/>
    <m/>
    <m/>
    <m/>
    <m/>
    <m/>
    <m/>
    <m/>
    <m/>
    <x v="0"/>
    <m/>
    <m/>
    <m/>
    <m/>
    <m/>
    <m/>
    <m/>
    <m/>
    <m/>
    <x v="1"/>
    <x v="0"/>
    <x v="0"/>
    <x v="1"/>
    <x v="1"/>
    <x v="1"/>
    <x v="0"/>
    <x v="0"/>
    <m/>
    <x v="0"/>
    <s v="ELECTRONICA INTERMEDIA"/>
    <s v="Electrónica"/>
    <s v="TECNICO ELECTRONICO"/>
    <n v="3114"/>
    <s v="ATENCION AL CLIENTE"/>
    <s v="Técnicas de recepción y atención al cliente"/>
    <s v="ASISTENCIA TECNICA AL CLIENTE"/>
    <n v="3114"/>
    <m/>
    <m/>
    <m/>
    <m/>
    <m/>
    <m/>
    <m/>
    <m/>
    <m/>
    <m/>
    <m/>
    <m/>
    <m/>
    <m/>
    <m/>
    <m/>
    <s v="Si"/>
    <s v="No"/>
    <m/>
    <m/>
    <m/>
    <m/>
    <x v="1"/>
    <s v="Muy importante"/>
    <s v="Muy importante"/>
    <s v="Muy importante"/>
    <s v="Muy importante"/>
    <s v="Muy importante"/>
    <s v="Muy importante"/>
    <s v="Muy importante"/>
    <s v="Ninguna"/>
    <m/>
    <x v="2"/>
    <x v="2"/>
    <x v="0"/>
    <x v="0"/>
    <x v="2"/>
    <x v="1"/>
    <x v="1"/>
    <x v="1"/>
    <x v="0"/>
    <x v="0"/>
    <x v="0"/>
    <x v="0"/>
    <m/>
    <s v="Gerente / Directivo"/>
    <m/>
    <n v="14"/>
    <n v="34"/>
    <s v="Completo"/>
    <m/>
    <m/>
    <m/>
    <m/>
    <m/>
    <m/>
    <m/>
    <s v="5 a 10 personas ocupadas"/>
    <s v="5 a 10 personas ocupadas"/>
    <x v="1"/>
    <s v="Manufactura"/>
    <x v="0"/>
    <x v="0"/>
    <x v="1"/>
    <x v="0"/>
    <x v="0"/>
    <x v="0"/>
    <x v="0"/>
    <x v="0"/>
    <x v="0"/>
    <x v="0"/>
    <x v="1"/>
    <x v="1"/>
    <x v="0"/>
    <x v="0"/>
    <x v="0"/>
    <x v="0"/>
    <x v="0"/>
    <x v="0"/>
    <x v="0"/>
    <x v="1"/>
    <x v="1"/>
    <x v="1"/>
    <x v="0"/>
    <x v="0"/>
    <x v="0"/>
    <x v="0"/>
    <x v="0"/>
    <s v="ELECTRICIDAD Y ELECTRONICA"/>
    <s v="ATENCIÓN AL CLIENTE, RECEPCIÓN"/>
    <m/>
    <m/>
    <m/>
    <m/>
    <s v="ELECTRICIDAD Y ELECTRONICA"/>
    <s v="ADMINISTRACIÓN Y GESTIÓN"/>
    <m/>
    <m/>
    <m/>
    <m/>
    <n v="4.7936507936507899"/>
    <x v="2"/>
    <x v="2"/>
    <x v="0"/>
    <x v="0"/>
    <x v="0"/>
    <s v="Total"/>
  </r>
  <r>
    <n v="266587"/>
    <x v="0"/>
    <x v="0"/>
    <s v="La Catedral"/>
    <n v="70201"/>
    <s v="SERVICIOS DE CONTABILIDAD Y AUDITORIA PARA EMPRESAS"/>
    <s v="Servicio"/>
    <s v="Servicios a las empresas"/>
    <s v="Micro (5 a 10 personas ocupadas)"/>
    <n v="4072024"/>
    <n v="4"/>
    <s v="Julio"/>
    <s v="Año Resultado Final"/>
    <n v="8"/>
    <n v="22"/>
    <n v="4072024"/>
    <n v="4"/>
    <s v="Julio"/>
    <s v="Año Resultado Final"/>
    <n v="2005"/>
    <n v="18"/>
    <x v="0"/>
    <s v="SERVICIO DE CONTABILIDAD Y AUDITORIA PARA EMPRESA"/>
    <s v="Servicios de contabilidad, administración y asesoramiento de empresas, excepto los prestados por prof indep"/>
    <s v="Único"/>
    <x v="0"/>
    <m/>
    <m/>
    <n v="11"/>
    <n v="11"/>
    <n v="4"/>
    <n v="7"/>
    <n v="62.891566265060398"/>
    <n v="110.06024096385569"/>
    <n v="0"/>
    <n v="0"/>
    <n v="0"/>
    <n v="0"/>
    <n v="15.722891566265099"/>
    <n v="0"/>
    <n v="0"/>
    <n v="0"/>
    <n v="62.891566265060398"/>
    <n v="31.445783132530199"/>
    <n v="47.1686746987953"/>
    <n v="15.722891566265099"/>
    <n v="172.9518072289161"/>
    <n v="11"/>
    <n v="0"/>
    <n v="0"/>
    <n v="0"/>
    <n v="0"/>
    <n v="1"/>
    <n v="0"/>
    <n v="0"/>
    <n v="0"/>
    <n v="4"/>
    <n v="2"/>
    <n v="3"/>
    <n v="1"/>
    <n v="11"/>
    <x v="1"/>
    <s v="Decisión del directorio/propietarios de la empresa"/>
    <m/>
    <x v="0"/>
    <s v="Decisión del directorio/propietarios de la empresa"/>
    <m/>
    <x v="1"/>
    <s v="Decisión del directorio/propietarios de la empresa"/>
    <m/>
    <x v="1"/>
    <s v="Decisión del directorio/propietarios de la empresa"/>
    <m/>
    <x v="0"/>
    <m/>
    <m/>
    <x v="1"/>
    <m/>
    <n v="4311"/>
    <s v="AUXILIAR CONTABLE"/>
    <s v="Sí"/>
    <s v="No"/>
    <s v="No"/>
    <m/>
    <m/>
    <m/>
    <m/>
    <m/>
    <m/>
    <m/>
    <m/>
    <m/>
    <m/>
    <m/>
    <m/>
    <m/>
    <m/>
    <m/>
    <m/>
    <m/>
    <m/>
    <m/>
    <m/>
    <m/>
    <m/>
    <m/>
    <m/>
    <m/>
    <m/>
    <m/>
    <m/>
    <m/>
    <m/>
    <m/>
    <m/>
    <m/>
    <m/>
    <m/>
    <m/>
    <m/>
    <m/>
    <m/>
    <m/>
    <m/>
    <m/>
    <m/>
    <m/>
    <x v="0"/>
    <x v="0"/>
    <x v="0"/>
    <x v="0"/>
    <x v="1"/>
    <x v="0"/>
    <x v="0"/>
    <x v="1"/>
    <x v="1"/>
    <x v="0"/>
    <x v="0"/>
    <x v="1"/>
    <x v="0"/>
    <m/>
    <m/>
    <m/>
    <m/>
    <m/>
    <m/>
    <s v="Recomendaciones de trabajadores de la empresa u otros actores"/>
    <m/>
    <m/>
    <m/>
    <m/>
    <m/>
    <m/>
    <m/>
    <x v="0"/>
    <x v="0"/>
    <x v="0"/>
    <x v="1"/>
    <x v="1"/>
    <x v="0"/>
    <x v="2"/>
    <x v="0"/>
    <x v="1"/>
    <x v="1"/>
    <s v="Ninguna"/>
    <m/>
    <m/>
    <m/>
    <m/>
    <m/>
    <s v="Transformación de competencia"/>
    <x v="0"/>
    <s v="Transformación de competencia"/>
    <m/>
    <x v="1"/>
    <m/>
    <m/>
    <m/>
    <x v="1"/>
    <x v="1"/>
    <x v="1"/>
    <x v="1"/>
    <x v="0"/>
    <x v="1"/>
    <m/>
    <m/>
    <x v="2"/>
    <s v="Poco probable"/>
    <s v="Poco probable"/>
    <s v="Poco probable"/>
    <s v="Poco probable"/>
    <s v="Muy probable"/>
    <x v="1"/>
    <m/>
    <m/>
    <m/>
    <m/>
    <m/>
    <m/>
    <m/>
    <m/>
    <m/>
    <m/>
    <m/>
    <m/>
    <m/>
    <m/>
    <m/>
    <m/>
    <m/>
    <m/>
    <m/>
    <m/>
    <m/>
    <m/>
    <m/>
    <m/>
    <m/>
    <m/>
    <m/>
    <m/>
    <m/>
    <m/>
    <m/>
    <m/>
    <m/>
    <m/>
    <m/>
    <x v="0"/>
    <m/>
    <m/>
    <m/>
    <m/>
    <m/>
    <m/>
    <m/>
    <m/>
    <m/>
    <x v="0"/>
    <x v="0"/>
    <x v="1"/>
    <x v="0"/>
    <x v="1"/>
    <x v="1"/>
    <x v="0"/>
    <x v="0"/>
    <m/>
    <x v="0"/>
    <s v="OFIMÁTICA"/>
    <s v="Operación básica de computadoras"/>
    <s v="AUXILIAR CONTABLE"/>
    <n v="4311"/>
    <m/>
    <m/>
    <m/>
    <m/>
    <m/>
    <m/>
    <m/>
    <m/>
    <m/>
    <m/>
    <m/>
    <m/>
    <m/>
    <m/>
    <m/>
    <m/>
    <m/>
    <m/>
    <m/>
    <m/>
    <s v="No"/>
    <m/>
    <m/>
    <m/>
    <m/>
    <m/>
    <x v="3"/>
    <s v="Muy importante"/>
    <s v="Muy importante"/>
    <s v="Muy importante"/>
    <s v="Muy importante"/>
    <s v="Importante"/>
    <s v="Importante"/>
    <s v="Importante"/>
    <s v="Ninguna"/>
    <m/>
    <x v="2"/>
    <x v="2"/>
    <x v="0"/>
    <x v="0"/>
    <x v="2"/>
    <x v="0"/>
    <x v="1"/>
    <x v="1"/>
    <x v="0"/>
    <x v="0"/>
    <x v="0"/>
    <x v="0"/>
    <m/>
    <s v="Administrador/Contador"/>
    <m/>
    <n v="21"/>
    <n v="1"/>
    <s v="Completo"/>
    <m/>
    <m/>
    <m/>
    <m/>
    <m/>
    <m/>
    <m/>
    <s v="11 a 30 personas ocupadas"/>
    <s v="11 a 30 personas ocupadas"/>
    <x v="0"/>
    <s v="Servicios a las empresas"/>
    <x v="0"/>
    <x v="0"/>
    <x v="0"/>
    <x v="1"/>
    <x v="0"/>
    <x v="0"/>
    <x v="0"/>
    <x v="0"/>
    <x v="0"/>
    <x v="0"/>
    <x v="1"/>
    <x v="0"/>
    <x v="0"/>
    <x v="0"/>
    <x v="0"/>
    <x v="0"/>
    <x v="0"/>
    <x v="0"/>
    <x v="0"/>
    <x v="1"/>
    <x v="0"/>
    <x v="0"/>
    <x v="0"/>
    <x v="0"/>
    <x v="0"/>
    <x v="0"/>
    <x v="0"/>
    <s v="OFIMATICA"/>
    <m/>
    <m/>
    <m/>
    <m/>
    <m/>
    <s v="TIC"/>
    <m/>
    <m/>
    <m/>
    <m/>
    <m/>
    <n v="15.722891566265099"/>
    <x v="1"/>
    <x v="1"/>
    <x v="0"/>
    <x v="0"/>
    <x v="0"/>
    <s v="Total"/>
  </r>
  <r>
    <n v="266824"/>
    <x v="0"/>
    <x v="0"/>
    <s v="Santisima Trinidad"/>
    <n v="18110"/>
    <s v="ACTIVIDADES DE IMPRESION SOBRE PAPEL"/>
    <s v="Industria"/>
    <s v="Manufactura"/>
    <s v="Micro (5 a 10 personas ocupadas)"/>
    <n v="3072024"/>
    <n v="3"/>
    <s v="Julio"/>
    <s v="Año Resultado Final"/>
    <n v="9"/>
    <n v="9"/>
    <n v="3072024"/>
    <n v="3"/>
    <s v="Julio"/>
    <s v="Año Resultado Final"/>
    <n v="1991"/>
    <n v="32"/>
    <x v="1"/>
    <s v="ACTIVIDADES DE IMPRESIÓN SOBRE DIVERSOS MATERIALES"/>
    <s v="Actividades de impresión"/>
    <s v="Único"/>
    <x v="0"/>
    <m/>
    <m/>
    <n v="115"/>
    <n v="115"/>
    <n v="69"/>
    <n v="46"/>
    <n v="323.7692307692306"/>
    <n v="215.84615384615373"/>
    <n v="0"/>
    <n v="0"/>
    <n v="0"/>
    <n v="0"/>
    <n v="234.6153846153845"/>
    <n v="0"/>
    <n v="140.76923076923069"/>
    <n v="0"/>
    <n v="46.923076923076898"/>
    <n v="70.384615384615344"/>
    <n v="46.923076923076898"/>
    <n v="0"/>
    <n v="539.6153846153843"/>
    <n v="115"/>
    <n v="0"/>
    <n v="0"/>
    <n v="0"/>
    <n v="0"/>
    <n v="50"/>
    <n v="0"/>
    <n v="30"/>
    <n v="0"/>
    <n v="10"/>
    <n v="15"/>
    <n v="10"/>
    <n v="0"/>
    <n v="115"/>
    <x v="1"/>
    <s v="Decisión del directorio/propietarios de la empresa"/>
    <m/>
    <x v="0"/>
    <s v="Decisión del directorio/propietarios de la empresa"/>
    <m/>
    <x v="1"/>
    <s v="Decisión del directorio/propietarios de la empresa"/>
    <m/>
    <x v="0"/>
    <m/>
    <m/>
    <x v="0"/>
    <m/>
    <m/>
    <x v="1"/>
    <m/>
    <n v="7322"/>
    <s v="IMPRESOR"/>
    <s v="Sí"/>
    <s v="No"/>
    <s v="Sí"/>
    <n v="9333"/>
    <s v="AYUDANTE DE DEPOSITO"/>
    <s v="Sí"/>
    <s v="No"/>
    <s v="Sí"/>
    <n v="8332"/>
    <s v="CHOFER PARA CAMION Y MONTA CARGA"/>
    <s v="Sí"/>
    <s v="No"/>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s v="Contactos personales del empleador"/>
    <s v="Banco de currículos de la empresa"/>
    <m/>
    <m/>
    <x v="0"/>
    <x v="0"/>
    <x v="0"/>
    <x v="1"/>
    <x v="0"/>
    <x v="1"/>
    <x v="0"/>
    <x v="1"/>
    <x v="0"/>
    <x v="1"/>
    <s v="Ninguna"/>
    <m/>
    <m/>
    <m/>
    <m/>
    <m/>
    <m/>
    <x v="1"/>
    <m/>
    <s v="Transformación de competencia"/>
    <x v="0"/>
    <m/>
    <m/>
    <m/>
    <x v="0"/>
    <x v="0"/>
    <x v="0"/>
    <x v="1"/>
    <x v="1"/>
    <x v="0"/>
    <m/>
    <m/>
    <x v="3"/>
    <s v="Muy probable"/>
    <s v="Poco probable"/>
    <s v="Probable"/>
    <s v="Probable"/>
    <s v="Probable"/>
    <x v="0"/>
    <s v="impresor de maquina XL 105 y 106"/>
    <n v="7322"/>
    <n v="5"/>
    <n v="10"/>
    <n v="10"/>
    <n v="10"/>
    <n v="10"/>
    <s v="operario de maquina escodi"/>
    <n v="7322"/>
    <n v="2"/>
    <n v="2"/>
    <n v="2"/>
    <n v="2"/>
    <n v="2"/>
    <s v="empaquetador de los productos"/>
    <n v="9321"/>
    <n v="10"/>
    <n v="10"/>
    <n v="10"/>
    <n v="10"/>
    <n v="10"/>
    <s v="control de calidad"/>
    <n v="3122"/>
    <n v="5"/>
    <n v="5"/>
    <n v="5"/>
    <n v="5"/>
    <n v="5"/>
    <m/>
    <m/>
    <m/>
    <m/>
    <m/>
    <m/>
    <m/>
    <x v="0"/>
    <m/>
    <m/>
    <m/>
    <m/>
    <m/>
    <m/>
    <m/>
    <m/>
    <m/>
    <x v="0"/>
    <x v="0"/>
    <x v="0"/>
    <x v="0"/>
    <x v="1"/>
    <x v="1"/>
    <x v="0"/>
    <x v="0"/>
    <m/>
    <x v="0"/>
    <s v="MANEJO DE  MAQUINA TROQUELADORA"/>
    <s v="Serigrafía"/>
    <s v="TROQUELADOR"/>
    <n v="7322"/>
    <s v="IMPRESIONES SOBRE CARTONES EN MAQUINA XL 105 Y 106"/>
    <s v="Serigrafía"/>
    <s v="IMPRESOR MAQUINA 105 106"/>
    <n v="7322"/>
    <m/>
    <m/>
    <m/>
    <m/>
    <m/>
    <m/>
    <m/>
    <m/>
    <m/>
    <m/>
    <m/>
    <m/>
    <m/>
    <m/>
    <m/>
    <m/>
    <s v="Si"/>
    <s v="No"/>
    <m/>
    <m/>
    <m/>
    <m/>
    <x v="0"/>
    <s v="Importante"/>
    <s v="Importante"/>
    <s v="Muy importante"/>
    <s v="Importante"/>
    <s v="Importante"/>
    <s v="Importante"/>
    <s v="Muy importante"/>
    <s v="Ninguna"/>
    <m/>
    <x v="2"/>
    <x v="2"/>
    <x v="1"/>
    <x v="1"/>
    <x v="1"/>
    <x v="0"/>
    <x v="0"/>
    <x v="0"/>
    <x v="0"/>
    <x v="0"/>
    <x v="0"/>
    <x v="0"/>
    <m/>
    <s v="Administrador/Contador"/>
    <m/>
    <n v="11"/>
    <n v="7"/>
    <s v="Completo"/>
    <m/>
    <m/>
    <m/>
    <m/>
    <m/>
    <m/>
    <s v="EL NOMBRE COMERCIAL CAMBIO TAMBIEN EL RUT \nCONSERVA MISMA ACTIVIDAD Y MISMO DUEÑO"/>
    <s v="51 y más personas ocupadas"/>
    <s v="51 y más personas ocupadas"/>
    <x v="1"/>
    <s v="Manufactura"/>
    <x v="0"/>
    <x v="0"/>
    <x v="0"/>
    <x v="0"/>
    <x v="0"/>
    <x v="0"/>
    <x v="1"/>
    <x v="1"/>
    <x v="1"/>
    <x v="0"/>
    <x v="1"/>
    <x v="1"/>
    <x v="0"/>
    <x v="0"/>
    <x v="0"/>
    <x v="1"/>
    <x v="0"/>
    <x v="1"/>
    <x v="0"/>
    <x v="1"/>
    <x v="0"/>
    <x v="1"/>
    <x v="0"/>
    <x v="0"/>
    <x v="1"/>
    <x v="0"/>
    <x v="0"/>
    <s v="INDUSTRIAS GRÁFICAS"/>
    <s v="INDUSTRIAS GRÁFICAS"/>
    <m/>
    <m/>
    <m/>
    <m/>
    <s v="INDUSTRIAS GRÁFICAS"/>
    <s v="INDUSTRIAS GRÁFICAS"/>
    <m/>
    <m/>
    <m/>
    <m/>
    <n v="4.6923076923076898"/>
    <x v="1"/>
    <x v="1"/>
    <x v="0"/>
    <x v="0"/>
    <x v="0"/>
    <s v="Total"/>
  </r>
  <r>
    <n v="267298"/>
    <x v="0"/>
    <x v="0"/>
    <s v="Recoleta"/>
    <n v="55101"/>
    <s v="ACTIVIDADES DE SERVICIOS DE HOSPEDAJE EN HOTEL"/>
    <s v="Servicio"/>
    <s v="Restaurantes y hoteles"/>
    <s v="Medianas (31 a 50 personas ocupadas)"/>
    <n v="11062024"/>
    <n v="11"/>
    <s v="Junio"/>
    <s v="Año Resultado Final"/>
    <n v="11"/>
    <n v="14"/>
    <n v="11072024"/>
    <n v="11"/>
    <s v="Julio"/>
    <s v="Año Resultado Final"/>
    <n v="2010"/>
    <n v="13"/>
    <x v="0"/>
    <s v="SERVICIO DE HOSPEDAJE EN HOTEL"/>
    <s v="Actividades de alojamiento en hoteles"/>
    <s v="Único"/>
    <x v="0"/>
    <m/>
    <m/>
    <n v="33"/>
    <n v="33"/>
    <n v="7"/>
    <n v="26"/>
    <n v="71.324324324324408"/>
    <n v="264.91891891891919"/>
    <n v="0"/>
    <n v="0"/>
    <n v="0"/>
    <n v="0"/>
    <n v="183.40540540540559"/>
    <n v="0"/>
    <n v="0"/>
    <n v="0"/>
    <n v="101.891891891892"/>
    <n v="50.945945945946001"/>
    <n v="0"/>
    <n v="0"/>
    <n v="336.24324324324363"/>
    <n v="33"/>
    <n v="0"/>
    <n v="0"/>
    <n v="0"/>
    <n v="0"/>
    <n v="18"/>
    <n v="0"/>
    <n v="0"/>
    <n v="0"/>
    <n v="10"/>
    <n v="5"/>
    <n v="0"/>
    <n v="0"/>
    <n v="33"/>
    <x v="1"/>
    <s v="Decisión del directorio/propietarios de la empresa"/>
    <m/>
    <x v="0"/>
    <s v="Decisión del directorio/propietarios de la empresa"/>
    <m/>
    <x v="0"/>
    <m/>
    <m/>
    <x v="0"/>
    <m/>
    <m/>
    <x v="0"/>
    <m/>
    <m/>
    <x v="1"/>
    <m/>
    <n v="5120"/>
    <s v="COCINERO DE BUFET"/>
    <s v="Sí"/>
    <s v="No"/>
    <s v="Sí"/>
    <n v="4224"/>
    <s v="RECEPCIONISTA"/>
    <s v="Sí"/>
    <s v="No"/>
    <s v="Sí"/>
    <n v="9112"/>
    <s v="MUCAMA"/>
    <s v="Sí"/>
    <s v="No"/>
    <m/>
    <m/>
    <m/>
    <m/>
    <m/>
    <m/>
    <m/>
    <m/>
    <m/>
    <m/>
    <m/>
    <m/>
    <m/>
    <m/>
    <m/>
    <m/>
    <m/>
    <m/>
    <m/>
    <m/>
    <m/>
    <m/>
    <m/>
    <m/>
    <m/>
    <m/>
    <m/>
    <m/>
    <m/>
    <m/>
    <m/>
    <m/>
    <m/>
    <m/>
    <m/>
    <x v="1"/>
    <x v="0"/>
    <x v="0"/>
    <x v="0"/>
    <x v="0"/>
    <x v="0"/>
    <x v="0"/>
    <x v="1"/>
    <x v="0"/>
    <x v="0"/>
    <x v="0"/>
    <x v="0"/>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2"/>
    <x v="0"/>
    <x v="1"/>
    <x v="0"/>
    <x v="2"/>
    <x v="0"/>
    <x v="1"/>
    <s v="Ninguna"/>
    <m/>
    <m/>
    <m/>
    <m/>
    <m/>
    <m/>
    <x v="1"/>
    <m/>
    <m/>
    <x v="0"/>
    <m/>
    <m/>
    <m/>
    <x v="1"/>
    <x v="0"/>
    <x v="1"/>
    <x v="1"/>
    <x v="1"/>
    <x v="1"/>
    <m/>
    <m/>
    <x v="2"/>
    <s v="Poco probable"/>
    <s v="Poco probable"/>
    <s v="Poco probable"/>
    <s v="Probable"/>
    <s v="Muy probable"/>
    <x v="0"/>
    <s v="MUCAMA"/>
    <n v="9112"/>
    <n v="5"/>
    <n v="0"/>
    <n v="0"/>
    <n v="0"/>
    <n v="0"/>
    <s v="COCINERA DE BUFET"/>
    <n v="5120"/>
    <n v="5"/>
    <n v="0"/>
    <n v="0"/>
    <n v="0"/>
    <n v="0"/>
    <s v="MOZO DE BAR DE HOTEL"/>
    <n v="5131"/>
    <n v="5"/>
    <n v="0"/>
    <n v="0"/>
    <n v="0"/>
    <n v="0"/>
    <s v="RECEPCIONISTA"/>
    <n v="4224"/>
    <n v="5"/>
    <n v="0"/>
    <n v="0"/>
    <n v="0"/>
    <n v="0"/>
    <m/>
    <m/>
    <m/>
    <m/>
    <m/>
    <m/>
    <m/>
    <x v="0"/>
    <m/>
    <m/>
    <m/>
    <m/>
    <m/>
    <m/>
    <m/>
    <m/>
    <m/>
    <x v="0"/>
    <x v="0"/>
    <x v="0"/>
    <x v="0"/>
    <x v="1"/>
    <x v="1"/>
    <x v="0"/>
    <x v="0"/>
    <m/>
    <x v="0"/>
    <s v="PAQUETE OFFICE"/>
    <s v="Operación básica de computadoras"/>
    <s v="RECEPCIONISTA"/>
    <n v="4226"/>
    <s v="CURSO BASICO Y AVANZADO DE IDIOMAS"/>
    <s v="Idiomas"/>
    <s v="RECEPCIONISTA"/>
    <n v="4224"/>
    <s v="PREPARACION DE TRAGOS"/>
    <s v="Camareros de mesa o barra"/>
    <s v="MOZO"/>
    <n v="5131"/>
    <s v="ELABORACION DE TORTAS Y MASAS DULCES"/>
    <s v="Panadería y confitería"/>
    <s v="COCINERA/O"/>
    <n v="5120"/>
    <s v="PLANIFICACION DE EVENTOS"/>
    <s v="Hotelería y turismo"/>
    <s v="RECEPCIONISTA"/>
    <n v="4224"/>
    <s v="MANEJO DE REDES SOCIALES"/>
    <s v="Social media y community manager"/>
    <s v="RECEPCIONISTA"/>
    <n v="4224"/>
    <s v="Si"/>
    <s v="Si"/>
    <s v="Si"/>
    <s v="Si"/>
    <s v="Si"/>
    <s v="No"/>
    <x v="1"/>
    <s v="Importante"/>
    <s v="Importante"/>
    <s v="Muy importante"/>
    <s v="Importante"/>
    <s v="Importante"/>
    <s v="Muy importante"/>
    <s v="Importante"/>
    <s v="Ninguna"/>
    <m/>
    <x v="0"/>
    <x v="2"/>
    <x v="0"/>
    <x v="0"/>
    <x v="0"/>
    <x v="0"/>
    <x v="0"/>
    <x v="0"/>
    <x v="0"/>
    <x v="0"/>
    <x v="0"/>
    <x v="0"/>
    <m/>
    <s v="Otro"/>
    <s v="SUB GERENTE"/>
    <n v="11"/>
    <n v="48"/>
    <s v="Completo"/>
    <m/>
    <m/>
    <m/>
    <m/>
    <m/>
    <m/>
    <m/>
    <s v="31 a 50 personas ocupadas"/>
    <s v="31 a 50 personas ocupadas"/>
    <x v="0"/>
    <s v="Restaurantes y hoteles"/>
    <x v="0"/>
    <x v="0"/>
    <x v="0"/>
    <x v="1"/>
    <x v="1"/>
    <x v="0"/>
    <x v="0"/>
    <x v="0"/>
    <x v="1"/>
    <x v="0"/>
    <x v="1"/>
    <x v="0"/>
    <x v="1"/>
    <x v="1"/>
    <x v="0"/>
    <x v="0"/>
    <x v="0"/>
    <x v="1"/>
    <x v="0"/>
    <x v="1"/>
    <x v="0"/>
    <x v="0"/>
    <x v="1"/>
    <x v="0"/>
    <x v="0"/>
    <x v="0"/>
    <x v="0"/>
    <s v="OFIMATICA"/>
    <s v="IDIOMAS"/>
    <s v="ATENCIÓN A MESAS"/>
    <s v="PANADERIA Y CONFITERIA"/>
    <s v="OTROS"/>
    <s v="USO Y MANEJO DE REDES SOCIALES"/>
    <s v="TIC"/>
    <s v="IDIOMAS"/>
    <s v="ATENCIÓN A MESAS"/>
    <s v="ALIMENTOS"/>
    <s v="OTROS TIPOS DE CAPACITACIONES RELACIONADOS A OTROS SERVICIOS"/>
    <s v="TIC"/>
    <n v="10.1891891891892"/>
    <x v="1"/>
    <x v="1"/>
    <x v="0"/>
    <x v="0"/>
    <x v="0"/>
    <s v="Total"/>
  </r>
  <r>
    <n v="267382"/>
    <x v="0"/>
    <x v="0"/>
    <s v="La Catedral"/>
    <n v="50120"/>
    <s v="SERVICIO DE TRANSPORTE DE CARGA MARITIMO"/>
    <s v="Servicio"/>
    <s v="Transporte"/>
    <s v="Grandes (con 51 o más personas ocupadas)"/>
    <n v="10072024"/>
    <n v="10"/>
    <s v="Julio"/>
    <s v="Año Resultado Final"/>
    <n v="13"/>
    <n v="23"/>
    <n v="10072024"/>
    <n v="10"/>
    <s v="Julio"/>
    <s v="Año Resultado Final"/>
    <n v="1998"/>
    <n v="25"/>
    <x v="2"/>
    <s v="TRANSPORTE DE CARGA POR VIAS FLUVIALES"/>
    <s v="Transporte de pasajeros por vías fluviales"/>
    <s v="Único"/>
    <x v="0"/>
    <m/>
    <m/>
    <n v="16"/>
    <n v="16"/>
    <n v="12"/>
    <n v="4"/>
    <n v="188.6746987951812"/>
    <n v="62.891566265060398"/>
    <n v="0"/>
    <n v="0"/>
    <n v="0"/>
    <n v="0"/>
    <n v="0"/>
    <n v="0"/>
    <n v="141.50602409638589"/>
    <n v="0"/>
    <n v="110.06024096385569"/>
    <n v="0"/>
    <n v="0"/>
    <n v="0"/>
    <n v="251.56626506024159"/>
    <n v="16"/>
    <n v="0"/>
    <n v="0"/>
    <n v="0"/>
    <n v="0"/>
    <n v="0"/>
    <n v="0"/>
    <n v="9"/>
    <n v="0"/>
    <n v="7"/>
    <n v="0"/>
    <n v="0"/>
    <n v="0"/>
    <n v="16"/>
    <x v="1"/>
    <s v="Decisión del directorio/propietarios de la empresa"/>
    <m/>
    <x v="0"/>
    <s v="Convenios con organizaciones privadas y/o ONG"/>
    <m/>
    <x v="0"/>
    <m/>
    <m/>
    <x v="0"/>
    <m/>
    <m/>
    <x v="0"/>
    <m/>
    <m/>
    <x v="0"/>
    <m/>
    <m/>
    <m/>
    <m/>
    <m/>
    <m/>
    <m/>
    <m/>
    <m/>
    <m/>
    <m/>
    <m/>
    <m/>
    <m/>
    <m/>
    <m/>
    <m/>
    <m/>
    <m/>
    <m/>
    <m/>
    <m/>
    <m/>
    <m/>
    <m/>
    <m/>
    <m/>
    <m/>
    <m/>
    <m/>
    <m/>
    <m/>
    <m/>
    <m/>
    <m/>
    <m/>
    <m/>
    <m/>
    <m/>
    <m/>
    <m/>
    <m/>
    <m/>
    <m/>
    <m/>
    <m/>
    <m/>
    <m/>
    <m/>
    <m/>
    <x v="0"/>
    <x v="1"/>
    <x v="1"/>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1"/>
    <x v="0"/>
    <x v="0"/>
    <x v="1"/>
    <x v="1"/>
    <s v="Ninguna"/>
    <m/>
    <m/>
    <m/>
    <m/>
    <m/>
    <m/>
    <x v="1"/>
    <m/>
    <m/>
    <x v="1"/>
    <m/>
    <m/>
    <m/>
    <x v="1"/>
    <x v="1"/>
    <x v="1"/>
    <x v="1"/>
    <x v="1"/>
    <x v="1"/>
    <m/>
    <m/>
    <x v="2"/>
    <s v="Poco probable"/>
    <s v="Poco probable"/>
    <s v="Poco probable"/>
    <s v="Probable"/>
    <s v="Probable"/>
    <x v="2"/>
    <m/>
    <m/>
    <m/>
    <m/>
    <m/>
    <m/>
    <m/>
    <m/>
    <m/>
    <m/>
    <m/>
    <m/>
    <m/>
    <m/>
    <m/>
    <m/>
    <m/>
    <m/>
    <m/>
    <m/>
    <m/>
    <m/>
    <m/>
    <m/>
    <m/>
    <m/>
    <m/>
    <m/>
    <m/>
    <m/>
    <m/>
    <m/>
    <m/>
    <m/>
    <m/>
    <x v="0"/>
    <m/>
    <m/>
    <m/>
    <m/>
    <m/>
    <m/>
    <m/>
    <m/>
    <m/>
    <x v="1"/>
    <x v="0"/>
    <x v="0"/>
    <x v="0"/>
    <x v="1"/>
    <x v="1"/>
    <x v="0"/>
    <x v="0"/>
    <m/>
    <x v="0"/>
    <s v="CONOCIMIENTO DE MAQUINARIA,  REPARACIÓNES"/>
    <s v="Operación y mantenimiento de maquinarias industriales"/>
    <s v="PERSONAL DE MAQUINAS Y TALLERES"/>
    <n v="3151"/>
    <s v="SEGURIDAD A BORDO"/>
    <s v="Seguridad industrial y salud ocupacional"/>
    <s v="TRIPULANTES EN GENERAL"/>
    <n v="8350"/>
    <m/>
    <m/>
    <m/>
    <m/>
    <m/>
    <m/>
    <m/>
    <m/>
    <m/>
    <m/>
    <m/>
    <m/>
    <m/>
    <m/>
    <m/>
    <m/>
    <s v="Si"/>
    <s v="No"/>
    <m/>
    <m/>
    <m/>
    <m/>
    <x v="0"/>
    <s v="Muy importante"/>
    <s v="Muy importante"/>
    <s v="Muy importante"/>
    <s v="Muy importante"/>
    <s v="Muy importante"/>
    <s v="Muy importante"/>
    <s v="Muy importante"/>
    <s v="Ninguna"/>
    <m/>
    <x v="0"/>
    <x v="2"/>
    <x v="0"/>
    <x v="1"/>
    <x v="0"/>
    <x v="0"/>
    <x v="0"/>
    <x v="0"/>
    <x v="0"/>
    <x v="0"/>
    <x v="0"/>
    <x v="0"/>
    <m/>
    <s v="Jefe / Encargado (no propietario)"/>
    <m/>
    <n v="20"/>
    <n v="53"/>
    <s v="Completo"/>
    <m/>
    <m/>
    <m/>
    <m/>
    <m/>
    <m/>
    <s v="NINGÚN"/>
    <s v="11 a 30 personas ocupadas"/>
    <s v="11 a 30 personas ocupadas"/>
    <x v="0"/>
    <s v="Transporte"/>
    <x v="0"/>
    <x v="0"/>
    <x v="0"/>
    <x v="0"/>
    <x v="0"/>
    <x v="0"/>
    <x v="0"/>
    <x v="0"/>
    <x v="0"/>
    <x v="0"/>
    <x v="1"/>
    <x v="0"/>
    <x v="0"/>
    <x v="0"/>
    <x v="0"/>
    <x v="0"/>
    <x v="0"/>
    <x v="0"/>
    <x v="0"/>
    <x v="1"/>
    <x v="1"/>
    <x v="1"/>
    <x v="0"/>
    <x v="0"/>
    <x v="0"/>
    <x v="1"/>
    <x v="0"/>
    <s v="OTRAS RELACIONADAS A LA MECANICA"/>
    <s v="SALUD Y SEGURIDAD OCUPACIONAL"/>
    <m/>
    <m/>
    <m/>
    <m/>
    <s v="AUTOMOTORES"/>
    <s v="SALUD Y SEGURIDAD OCUPACIONAL"/>
    <m/>
    <m/>
    <m/>
    <m/>
    <n v="15.722891566265099"/>
    <x v="0"/>
    <x v="0"/>
    <x v="1"/>
    <x v="0"/>
    <x v="0"/>
    <s v="Total"/>
  </r>
  <r>
    <n v="267545"/>
    <x v="0"/>
    <x v="0"/>
    <s v="La Catedral"/>
    <n v="46490"/>
    <s v="VENTA AL POR MAYOR DE ENSERES DOMESTICOS"/>
    <s v="Comercio"/>
    <s v="Comercio"/>
    <s v="Micro (5 a 10 personas ocupadas)"/>
    <n v="6062024"/>
    <n v="6"/>
    <s v="Junio"/>
    <s v="Año Resultado Final"/>
    <n v="14"/>
    <n v="52"/>
    <n v="24072024"/>
    <n v="24"/>
    <s v="Julio"/>
    <s v="Año Resultado Final"/>
    <n v="1989"/>
    <n v="34"/>
    <x v="1"/>
    <s v="VENTA AL POR MAYOR DE ARTICULOS DE BAZAR"/>
    <s v="Comercio al por mayor no especializada"/>
    <s v="Único"/>
    <x v="0"/>
    <m/>
    <m/>
    <n v="7"/>
    <n v="7"/>
    <n v="4"/>
    <n v="3"/>
    <n v="91"/>
    <n v="68.25"/>
    <n v="0"/>
    <n v="0"/>
    <n v="0"/>
    <n v="0"/>
    <n v="136.5"/>
    <n v="22.75"/>
    <n v="0"/>
    <n v="0"/>
    <n v="0"/>
    <n v="0"/>
    <n v="0"/>
    <n v="0"/>
    <n v="159.25"/>
    <n v="7"/>
    <n v="0"/>
    <n v="0"/>
    <n v="0"/>
    <n v="0"/>
    <n v="6"/>
    <n v="1"/>
    <n v="0"/>
    <n v="0"/>
    <n v="0"/>
    <n v="0"/>
    <n v="0"/>
    <n v="0"/>
    <n v="7"/>
    <x v="0"/>
    <m/>
    <m/>
    <x v="1"/>
    <m/>
    <m/>
    <x v="0"/>
    <m/>
    <m/>
    <x v="0"/>
    <m/>
    <m/>
    <x v="0"/>
    <m/>
    <m/>
    <x v="1"/>
    <m/>
    <n v="9334"/>
    <s v="REPOSITORA"/>
    <s v="Sí"/>
    <s v="No"/>
    <s v="Sí"/>
    <n v="8332"/>
    <s v="CHOFER"/>
    <s v="Sí"/>
    <s v="No"/>
    <s v="No"/>
    <m/>
    <m/>
    <m/>
    <m/>
    <m/>
    <m/>
    <m/>
    <m/>
    <m/>
    <m/>
    <m/>
    <m/>
    <m/>
    <m/>
    <m/>
    <m/>
    <m/>
    <m/>
    <m/>
    <m/>
    <m/>
    <m/>
    <m/>
    <m/>
    <m/>
    <m/>
    <m/>
    <m/>
    <m/>
    <m/>
    <m/>
    <m/>
    <m/>
    <m/>
    <m/>
    <m/>
    <m/>
    <m/>
    <m/>
    <x v="0"/>
    <x v="0"/>
    <x v="0"/>
    <x v="0"/>
    <x v="0"/>
    <x v="1"/>
    <x v="0"/>
    <x v="0"/>
    <x v="0"/>
    <x v="0"/>
    <x v="1"/>
    <x v="1"/>
    <x v="0"/>
    <m/>
    <m/>
    <m/>
    <m/>
    <m/>
    <m/>
    <s v="Recomendaciones de trabajadores de la empresa u otros actores"/>
    <m/>
    <m/>
    <m/>
    <m/>
    <m/>
    <m/>
    <m/>
    <x v="0"/>
    <x v="0"/>
    <x v="0"/>
    <x v="0"/>
    <x v="0"/>
    <x v="1"/>
    <x v="1"/>
    <x v="0"/>
    <x v="1"/>
    <x v="1"/>
    <s v="Ninguna"/>
    <m/>
    <m/>
    <m/>
    <m/>
    <s v="Transformación de competencia"/>
    <m/>
    <x v="1"/>
    <m/>
    <m/>
    <x v="1"/>
    <m/>
    <m/>
    <m/>
    <x v="0"/>
    <x v="0"/>
    <x v="0"/>
    <x v="1"/>
    <x v="1"/>
    <x v="1"/>
    <m/>
    <m/>
    <x v="2"/>
    <s v="Poco probable"/>
    <s v="Poco probable"/>
    <s v="Poco probable"/>
    <s v="Poco probable"/>
    <s v="Probable"/>
    <x v="2"/>
    <m/>
    <m/>
    <m/>
    <m/>
    <m/>
    <m/>
    <m/>
    <m/>
    <m/>
    <m/>
    <m/>
    <m/>
    <m/>
    <m/>
    <m/>
    <m/>
    <m/>
    <m/>
    <m/>
    <m/>
    <m/>
    <m/>
    <m/>
    <m/>
    <m/>
    <m/>
    <m/>
    <m/>
    <m/>
    <m/>
    <m/>
    <m/>
    <m/>
    <m/>
    <m/>
    <x v="0"/>
    <m/>
    <m/>
    <m/>
    <m/>
    <m/>
    <m/>
    <m/>
    <m/>
    <m/>
    <x v="0"/>
    <x v="0"/>
    <x v="1"/>
    <x v="0"/>
    <x v="1"/>
    <x v="1"/>
    <x v="0"/>
    <x v="0"/>
    <m/>
    <x v="1"/>
    <m/>
    <m/>
    <m/>
    <m/>
    <m/>
    <m/>
    <m/>
    <m/>
    <m/>
    <m/>
    <m/>
    <m/>
    <m/>
    <m/>
    <m/>
    <m/>
    <m/>
    <m/>
    <m/>
    <m/>
    <m/>
    <m/>
    <m/>
    <m/>
    <m/>
    <m/>
    <m/>
    <m/>
    <m/>
    <m/>
    <x v="0"/>
    <s v="Importante"/>
    <s v="Importante"/>
    <s v="Importante"/>
    <s v="Importante"/>
    <s v="Importante"/>
    <s v="Importante"/>
    <s v="Importante"/>
    <s v="Ninguna"/>
    <m/>
    <x v="2"/>
    <x v="2"/>
    <x v="0"/>
    <x v="0"/>
    <x v="0"/>
    <x v="0"/>
    <x v="1"/>
    <x v="1"/>
    <x v="0"/>
    <x v="1"/>
    <x v="0"/>
    <x v="0"/>
    <m/>
    <s v="Jefe / Encargado (no propietario)"/>
    <m/>
    <n v="8"/>
    <n v="1"/>
    <s v="Completo"/>
    <m/>
    <m/>
    <m/>
    <m/>
    <m/>
    <m/>
    <m/>
    <s v="5 a 10 personas ocupadas"/>
    <s v="5 a 10 personas ocupadas"/>
    <x v="2"/>
    <s v="Comercio"/>
    <x v="0"/>
    <x v="0"/>
    <x v="0"/>
    <x v="0"/>
    <x v="0"/>
    <x v="0"/>
    <x v="0"/>
    <x v="1"/>
    <x v="1"/>
    <x v="0"/>
    <x v="1"/>
    <x v="0"/>
    <x v="0"/>
    <x v="0"/>
    <x v="0"/>
    <x v="0"/>
    <x v="0"/>
    <x v="0"/>
    <x v="0"/>
    <x v="1"/>
    <x v="0"/>
    <x v="1"/>
    <x v="0"/>
    <x v="0"/>
    <x v="0"/>
    <x v="0"/>
    <x v="0"/>
    <m/>
    <m/>
    <m/>
    <m/>
    <m/>
    <m/>
    <m/>
    <m/>
    <m/>
    <m/>
    <m/>
    <m/>
    <n v="22.75"/>
    <x v="1"/>
    <x v="1"/>
    <x v="0"/>
    <x v="0"/>
    <x v="1"/>
    <s v="Total"/>
  </r>
  <r>
    <n v="267565"/>
    <x v="0"/>
    <x v="0"/>
    <s v="Recoleta"/>
    <n v="13111"/>
    <s v="ELABORACION DE FIBRA DE ALGODON"/>
    <s v="Industria"/>
    <s v="Manufactura"/>
    <s v="Pequeñas (11 a 30 personas ocupadas)"/>
    <n v="28062024"/>
    <n v="28"/>
    <s v="Junio"/>
    <s v="Año Resultado Final"/>
    <n v="11"/>
    <n v="8"/>
    <n v="28062024"/>
    <n v="28"/>
    <s v="Junio"/>
    <s v="Año Resultado Final"/>
    <n v="1992"/>
    <n v="31"/>
    <x v="1"/>
    <s v="ACTIVIDADES DE ALQUILER DE SALONES COMERCIALES"/>
    <s v="Actividades inmobiliarias realizadas con bienes propios o arrendados"/>
    <s v="Casa Matriz"/>
    <x v="1"/>
    <n v="2"/>
    <n v="1"/>
    <n v="25"/>
    <n v="12"/>
    <n v="4"/>
    <n v="8"/>
    <n v="62.891566265060398"/>
    <n v="125.7831325301208"/>
    <n v="0"/>
    <n v="0"/>
    <n v="15.722891566265099"/>
    <n v="0"/>
    <n v="47.1686746987953"/>
    <n v="0"/>
    <n v="0"/>
    <n v="0"/>
    <n v="78.614457831325495"/>
    <n v="47.1686746987953"/>
    <n v="0"/>
    <n v="0"/>
    <n v="188.6746987951812"/>
    <n v="12"/>
    <n v="0"/>
    <n v="0"/>
    <n v="1"/>
    <n v="0"/>
    <n v="3"/>
    <n v="0"/>
    <n v="0"/>
    <n v="0"/>
    <n v="5"/>
    <n v="3"/>
    <n v="0"/>
    <n v="0"/>
    <n v="12"/>
    <x v="1"/>
    <s v="Decisión del directorio/propietarios de la empresa"/>
    <m/>
    <x v="1"/>
    <m/>
    <m/>
    <x v="0"/>
    <m/>
    <m/>
    <x v="0"/>
    <m/>
    <m/>
    <x v="0"/>
    <m/>
    <m/>
    <x v="0"/>
    <m/>
    <m/>
    <m/>
    <m/>
    <m/>
    <m/>
    <m/>
    <m/>
    <m/>
    <m/>
    <m/>
    <m/>
    <m/>
    <m/>
    <m/>
    <m/>
    <m/>
    <m/>
    <m/>
    <m/>
    <m/>
    <m/>
    <m/>
    <m/>
    <m/>
    <m/>
    <m/>
    <m/>
    <m/>
    <m/>
    <m/>
    <m/>
    <m/>
    <m/>
    <m/>
    <m/>
    <m/>
    <m/>
    <m/>
    <m/>
    <m/>
    <m/>
    <m/>
    <m/>
    <m/>
    <m/>
    <m/>
    <m/>
    <m/>
    <m/>
    <x v="1"/>
    <x v="0"/>
    <x v="0"/>
    <x v="0"/>
    <x v="0"/>
    <x v="0"/>
    <x v="0"/>
    <x v="1"/>
    <x v="1"/>
    <x v="0"/>
    <x v="0"/>
    <x v="1"/>
    <x v="0"/>
    <m/>
    <m/>
    <s v="Plataforma web privada gratuita (Bolsas de trabajo) (excluyendo redes sociales)"/>
    <m/>
    <m/>
    <m/>
    <m/>
    <s v="Contratación de empresas de reclutamiento"/>
    <m/>
    <m/>
    <m/>
    <m/>
    <m/>
    <m/>
    <x v="0"/>
    <x v="0"/>
    <x v="0"/>
    <x v="1"/>
    <x v="0"/>
    <x v="2"/>
    <x v="0"/>
    <x v="0"/>
    <x v="1"/>
    <x v="0"/>
    <s v="Ninguna"/>
    <m/>
    <m/>
    <m/>
    <m/>
    <m/>
    <m/>
    <x v="1"/>
    <m/>
    <m/>
    <x v="1"/>
    <s v="Nuevas contrataciones"/>
    <m/>
    <m/>
    <x v="1"/>
    <x v="0"/>
    <x v="0"/>
    <x v="0"/>
    <x v="1"/>
    <x v="1"/>
    <m/>
    <m/>
    <x v="2"/>
    <s v="Poco probable"/>
    <s v="Probable"/>
    <s v="Poco probable"/>
    <s v="Muy probable"/>
    <s v="Probable"/>
    <x v="1"/>
    <m/>
    <m/>
    <m/>
    <m/>
    <m/>
    <m/>
    <m/>
    <m/>
    <m/>
    <m/>
    <m/>
    <m/>
    <m/>
    <m/>
    <m/>
    <m/>
    <m/>
    <m/>
    <m/>
    <m/>
    <m/>
    <m/>
    <m/>
    <m/>
    <m/>
    <m/>
    <m/>
    <m/>
    <m/>
    <m/>
    <m/>
    <m/>
    <m/>
    <m/>
    <m/>
    <x v="0"/>
    <m/>
    <m/>
    <m/>
    <m/>
    <m/>
    <m/>
    <m/>
    <m/>
    <m/>
    <x v="0"/>
    <x v="0"/>
    <x v="0"/>
    <x v="0"/>
    <x v="1"/>
    <x v="1"/>
    <x v="0"/>
    <x v="0"/>
    <m/>
    <x v="0"/>
    <s v="TECNICAS DE NEGOCIACION DEL RUBRO INMOBILIARIO"/>
    <s v="OTROS"/>
    <s v="DIRECTORA GENERAL"/>
    <n v="1439"/>
    <m/>
    <m/>
    <m/>
    <m/>
    <m/>
    <m/>
    <m/>
    <m/>
    <m/>
    <m/>
    <m/>
    <m/>
    <m/>
    <m/>
    <m/>
    <m/>
    <m/>
    <m/>
    <m/>
    <m/>
    <s v="No"/>
    <m/>
    <m/>
    <m/>
    <m/>
    <m/>
    <x v="1"/>
    <s v="Importante"/>
    <s v="Importante"/>
    <s v="Importante"/>
    <s v="Muy importante"/>
    <s v="Importante"/>
    <s v="Muy importante"/>
    <s v="Importante"/>
    <s v="Ninguna"/>
    <m/>
    <x v="2"/>
    <x v="2"/>
    <x v="0"/>
    <x v="0"/>
    <x v="0"/>
    <x v="0"/>
    <x v="0"/>
    <x v="0"/>
    <x v="0"/>
    <x v="0"/>
    <x v="0"/>
    <x v="0"/>
    <m/>
    <s v="Gerente / Directivo"/>
    <m/>
    <n v="12"/>
    <n v="23"/>
    <s v="Completo"/>
    <m/>
    <m/>
    <m/>
    <m/>
    <m/>
    <m/>
    <m/>
    <s v="11 a 30 personas ocupadas"/>
    <s v="11 a 30 personas ocupadas"/>
    <x v="0"/>
    <s v="Servicios inmobiliarios"/>
    <x v="0"/>
    <x v="0"/>
    <x v="0"/>
    <x v="0"/>
    <x v="0"/>
    <x v="0"/>
    <x v="0"/>
    <x v="0"/>
    <x v="0"/>
    <x v="0"/>
    <x v="1"/>
    <x v="0"/>
    <x v="0"/>
    <x v="0"/>
    <x v="0"/>
    <x v="0"/>
    <x v="0"/>
    <x v="0"/>
    <x v="1"/>
    <x v="1"/>
    <x v="0"/>
    <x v="1"/>
    <x v="0"/>
    <x v="0"/>
    <x v="0"/>
    <x v="0"/>
    <x v="0"/>
    <s v="VENTA"/>
    <m/>
    <m/>
    <m/>
    <m/>
    <m/>
    <s v="ADMINISTRACIÓN Y GESTIÓN"/>
    <m/>
    <m/>
    <m/>
    <m/>
    <m/>
    <n v="15.722891566265099"/>
    <x v="0"/>
    <x v="0"/>
    <x v="0"/>
    <x v="0"/>
    <x v="0"/>
    <s v="Total"/>
  </r>
  <r>
    <n v="300075"/>
    <x v="0"/>
    <x v="0"/>
    <s v="San Roque"/>
    <n v="22210"/>
    <s v="FABRICACION DE ENVASES DE PLASTICO"/>
    <s v="Industria"/>
    <s v="Manufactura"/>
    <s v="Grandes (con 51 o más personas ocupadas)"/>
    <n v="21062024"/>
    <n v="21"/>
    <s v="Junio"/>
    <s v="Año Resultado Final"/>
    <n v="9"/>
    <n v="25"/>
    <n v="18072024"/>
    <n v="18"/>
    <s v="Julio"/>
    <s v="Año Resultado Final"/>
    <n v="2000"/>
    <n v="23"/>
    <x v="2"/>
    <s v="FABRICACION DE BOLSAS DE POLIETILENO"/>
    <s v="Fabricación de envases de plástico"/>
    <s v="Casa Matriz"/>
    <x v="1"/>
    <n v="6"/>
    <n v="6"/>
    <n v="150"/>
    <n v="150"/>
    <n v="90"/>
    <n v="60"/>
    <n v="422.30769230769209"/>
    <n v="281.53846153846138"/>
    <n v="0"/>
    <n v="0"/>
    <n v="98.53846153846149"/>
    <n v="0"/>
    <n v="234.6153846153845"/>
    <n v="93.846153846153797"/>
    <n v="37.538461538461519"/>
    <n v="93.846153846153797"/>
    <n v="46.923076923076898"/>
    <n v="93.846153846153797"/>
    <n v="4.6923076923076898"/>
    <n v="0"/>
    <n v="703.84615384615347"/>
    <n v="150"/>
    <n v="0"/>
    <n v="0"/>
    <n v="21"/>
    <n v="0"/>
    <n v="50"/>
    <n v="20"/>
    <n v="8"/>
    <n v="20"/>
    <n v="10"/>
    <n v="20"/>
    <n v="1"/>
    <n v="0"/>
    <n v="150"/>
    <x v="0"/>
    <m/>
    <m/>
    <x v="1"/>
    <m/>
    <m/>
    <x v="0"/>
    <m/>
    <m/>
    <x v="0"/>
    <m/>
    <m/>
    <x v="0"/>
    <m/>
    <m/>
    <x v="1"/>
    <m/>
    <n v="8142"/>
    <s v="OPERARIOS DE MAQUINAS DE FABRICACIÓN DE BOLSAS DE POLIETILEN"/>
    <s v="No"/>
    <s v="Sí"/>
    <s v="No"/>
    <m/>
    <m/>
    <m/>
    <m/>
    <m/>
    <m/>
    <m/>
    <m/>
    <m/>
    <m/>
    <m/>
    <m/>
    <m/>
    <s v="Candidatos que no aceptaron las condiciones laborales ofrecidas (ubicación, horario, remuneración)"/>
    <m/>
    <m/>
    <m/>
    <m/>
    <m/>
    <m/>
    <m/>
    <m/>
    <m/>
    <m/>
    <m/>
    <m/>
    <m/>
    <m/>
    <m/>
    <m/>
    <m/>
    <m/>
    <m/>
    <m/>
    <m/>
    <m/>
    <m/>
    <m/>
    <m/>
    <m/>
    <s v="Aumentar los esfuerzos en el reclutamiento (más divulgación de la vacante, más bolsas de empleo)"/>
    <m/>
    <m/>
    <m/>
    <x v="1"/>
    <x v="1"/>
    <x v="0"/>
    <x v="1"/>
    <x v="1"/>
    <x v="1"/>
    <x v="0"/>
    <x v="0"/>
    <x v="0"/>
    <x v="0"/>
    <x v="1"/>
    <x v="1"/>
    <x v="0"/>
    <m/>
    <m/>
    <m/>
    <m/>
    <m/>
    <m/>
    <s v="Recomendaciones de trabajadores de la empresa u otros actores"/>
    <m/>
    <m/>
    <m/>
    <m/>
    <m/>
    <m/>
    <m/>
    <x v="0"/>
    <x v="0"/>
    <x v="0"/>
    <x v="1"/>
    <x v="1"/>
    <x v="1"/>
    <x v="0"/>
    <x v="0"/>
    <x v="1"/>
    <x v="0"/>
    <s v="Ninguna"/>
    <m/>
    <m/>
    <m/>
    <m/>
    <m/>
    <s v="Ambos"/>
    <x v="1"/>
    <m/>
    <m/>
    <x v="1"/>
    <s v="Ambos"/>
    <m/>
    <m/>
    <x v="0"/>
    <x v="0"/>
    <x v="0"/>
    <x v="0"/>
    <x v="0"/>
    <x v="0"/>
    <m/>
    <m/>
    <x v="2"/>
    <s v="Probable"/>
    <s v="Poco probable"/>
    <s v="Probable"/>
    <s v="Probable"/>
    <s v="Probable"/>
    <x v="2"/>
    <m/>
    <m/>
    <m/>
    <m/>
    <m/>
    <m/>
    <m/>
    <m/>
    <m/>
    <m/>
    <m/>
    <m/>
    <m/>
    <m/>
    <m/>
    <m/>
    <m/>
    <m/>
    <m/>
    <m/>
    <m/>
    <m/>
    <m/>
    <m/>
    <m/>
    <m/>
    <m/>
    <m/>
    <m/>
    <m/>
    <m/>
    <m/>
    <m/>
    <m/>
    <m/>
    <x v="0"/>
    <m/>
    <m/>
    <m/>
    <m/>
    <m/>
    <m/>
    <m/>
    <m/>
    <m/>
    <x v="0"/>
    <x v="0"/>
    <x v="0"/>
    <x v="0"/>
    <x v="1"/>
    <x v="1"/>
    <x v="0"/>
    <x v="0"/>
    <m/>
    <x v="0"/>
    <s v="MANEJO DE MAQUINAS INDUSTRIALES DE FABRICACION DE POLIETILENO"/>
    <s v="Operación y mantenimiento de maquinarias industriales"/>
    <s v="OPERARIOS INDUSTRIALES DE FABRICACION DE BOLSAS"/>
    <n v="8142"/>
    <m/>
    <m/>
    <m/>
    <m/>
    <m/>
    <m/>
    <m/>
    <m/>
    <m/>
    <m/>
    <m/>
    <m/>
    <m/>
    <m/>
    <m/>
    <m/>
    <m/>
    <m/>
    <m/>
    <m/>
    <s v="No"/>
    <m/>
    <m/>
    <m/>
    <m/>
    <m/>
    <x v="0"/>
    <s v="Importante"/>
    <s v="Importante"/>
    <s v="Importante"/>
    <s v="Importante"/>
    <s v="Importante"/>
    <s v="Importante"/>
    <s v="Importante"/>
    <s v="Ninguna"/>
    <m/>
    <x v="0"/>
    <x v="2"/>
    <x v="0"/>
    <x v="0"/>
    <x v="0"/>
    <x v="0"/>
    <x v="0"/>
    <x v="0"/>
    <x v="0"/>
    <x v="0"/>
    <x v="0"/>
    <x v="0"/>
    <m/>
    <s v="Dueño o propietario"/>
    <m/>
    <n v="14"/>
    <n v="13"/>
    <s v="Completo"/>
    <m/>
    <m/>
    <m/>
    <m/>
    <m/>
    <m/>
    <m/>
    <s v="51 y más personas ocupadas"/>
    <s v="51 y más personas ocupadas"/>
    <x v="1"/>
    <s v="Manufactura"/>
    <x v="0"/>
    <x v="0"/>
    <x v="0"/>
    <x v="0"/>
    <x v="0"/>
    <x v="0"/>
    <x v="0"/>
    <x v="1"/>
    <x v="0"/>
    <x v="0"/>
    <x v="1"/>
    <x v="0"/>
    <x v="0"/>
    <x v="0"/>
    <x v="0"/>
    <x v="0"/>
    <x v="0"/>
    <x v="0"/>
    <x v="0"/>
    <x v="1"/>
    <x v="0"/>
    <x v="1"/>
    <x v="0"/>
    <x v="0"/>
    <x v="0"/>
    <x v="1"/>
    <x v="0"/>
    <s v="USO Y REPARACIÓN DE MAQUINARIAS, HERRAMIENTAS Y EQUIPOS"/>
    <m/>
    <m/>
    <m/>
    <m/>
    <m/>
    <s v="USO Y REPARACIÓN DE MAQUINARIAS, HERRAMIENTAS Y EQUIPOS"/>
    <m/>
    <m/>
    <m/>
    <m/>
    <m/>
    <n v="4.6923076923076898"/>
    <x v="2"/>
    <x v="2"/>
    <x v="0"/>
    <x v="0"/>
    <x v="0"/>
    <s v="Total"/>
  </r>
  <r>
    <n v="300083"/>
    <x v="0"/>
    <x v="0"/>
    <s v="Recoleta"/>
    <n v="20201"/>
    <s v="FABRICACION DE ALCOHOL ETILICO POR FERMENTACION"/>
    <s v="Industria"/>
    <s v="Manufactura"/>
    <s v="Grandes (con 51 o más personas ocupadas)"/>
    <n v="5062024"/>
    <n v="5"/>
    <s v="Junio"/>
    <s v="Año Resultado Final"/>
    <n v="6"/>
    <n v="49"/>
    <n v="31072024"/>
    <n v="31"/>
    <s v="Julio"/>
    <s v="Año Resultado Final"/>
    <n v="1996"/>
    <n v="27"/>
    <x v="2"/>
    <s v="FABRICACION DE ALCOHOL ETILICO POR FERMENTACION"/>
    <s v="Fabricación de alcohol"/>
    <s v="Oficina administrativa"/>
    <x v="1"/>
    <n v="13"/>
    <n v="1"/>
    <n v="300"/>
    <n v="100"/>
    <n v="70"/>
    <n v="30"/>
    <n v="70"/>
    <n v="30"/>
    <n v="0"/>
    <n v="0"/>
    <n v="3"/>
    <n v="0"/>
    <n v="40"/>
    <n v="0"/>
    <n v="0"/>
    <n v="0"/>
    <n v="20"/>
    <n v="34"/>
    <n v="3"/>
    <n v="0"/>
    <n v="100"/>
    <n v="100"/>
    <n v="0"/>
    <n v="0"/>
    <n v="3"/>
    <n v="0"/>
    <n v="40"/>
    <n v="0"/>
    <n v="0"/>
    <n v="0"/>
    <n v="20"/>
    <n v="34"/>
    <n v="3"/>
    <n v="0"/>
    <n v="100"/>
    <x v="1"/>
    <s v="Decisión del directorio/propietarios de la empresa"/>
    <m/>
    <x v="0"/>
    <s v="Decisión del directorio/propietarios de la empresa"/>
    <m/>
    <x v="0"/>
    <m/>
    <m/>
    <x v="0"/>
    <m/>
    <m/>
    <x v="0"/>
    <m/>
    <m/>
    <x v="1"/>
    <m/>
    <n v="8344"/>
    <s v="MONTACARGUISTA Y ESTIBADOR CON MAQUINARIA"/>
    <s v="Sí"/>
    <s v="No"/>
    <s v="Sí"/>
    <n v="3323"/>
    <s v="ASISTENTE EN COMPRAS"/>
    <s v="No"/>
    <s v="No"/>
    <s v="Sí"/>
    <n v="9333"/>
    <s v="AYUDANTE DE DEPOSITO"/>
    <s v="Sí"/>
    <s v="No"/>
    <m/>
    <m/>
    <m/>
    <m/>
    <m/>
    <m/>
    <m/>
    <m/>
    <m/>
    <m/>
    <m/>
    <m/>
    <m/>
    <m/>
    <m/>
    <m/>
    <m/>
    <m/>
    <m/>
    <m/>
    <m/>
    <m/>
    <m/>
    <m/>
    <m/>
    <m/>
    <m/>
    <m/>
    <m/>
    <m/>
    <m/>
    <m/>
    <m/>
    <m/>
    <m/>
    <x v="1"/>
    <x v="1"/>
    <x v="0"/>
    <x v="0"/>
    <x v="0"/>
    <x v="0"/>
    <x v="0"/>
    <x v="1"/>
    <x v="0"/>
    <x v="0"/>
    <x v="0"/>
    <x v="0"/>
    <x v="0"/>
    <m/>
    <m/>
    <s v="Plataforma web privada gratuita (Bolsas de trabajo) (excluyendo redes sociales)"/>
    <m/>
    <m/>
    <m/>
    <s v="Recomendaciones de trabajadores de la empresa u otros actores"/>
    <m/>
    <m/>
    <s v="Avisos en las inmediaciones de la empresa"/>
    <s v="Contactos personales del empleador"/>
    <m/>
    <m/>
    <m/>
    <x v="0"/>
    <x v="0"/>
    <x v="0"/>
    <x v="1"/>
    <x v="0"/>
    <x v="1"/>
    <x v="0"/>
    <x v="2"/>
    <x v="0"/>
    <x v="2"/>
    <s v="Ninguna"/>
    <m/>
    <m/>
    <m/>
    <m/>
    <m/>
    <m/>
    <x v="1"/>
    <m/>
    <m/>
    <x v="0"/>
    <m/>
    <m/>
    <m/>
    <x v="0"/>
    <x v="0"/>
    <x v="0"/>
    <x v="1"/>
    <x v="1"/>
    <x v="1"/>
    <m/>
    <m/>
    <x v="1"/>
    <s v="Poco probable"/>
    <s v="Poco probable"/>
    <s v="Probable"/>
    <s v="Probable"/>
    <s v="Muy probable"/>
    <x v="3"/>
    <m/>
    <m/>
    <m/>
    <m/>
    <m/>
    <m/>
    <m/>
    <m/>
    <m/>
    <m/>
    <m/>
    <m/>
    <m/>
    <m/>
    <m/>
    <m/>
    <m/>
    <m/>
    <m/>
    <m/>
    <m/>
    <m/>
    <m/>
    <m/>
    <m/>
    <m/>
    <m/>
    <m/>
    <m/>
    <m/>
    <m/>
    <m/>
    <m/>
    <m/>
    <m/>
    <x v="0"/>
    <m/>
    <m/>
    <m/>
    <m/>
    <m/>
    <m/>
    <m/>
    <m/>
    <m/>
    <x v="1"/>
    <x v="0"/>
    <x v="0"/>
    <x v="0"/>
    <x v="1"/>
    <x v="0"/>
    <x v="0"/>
    <x v="0"/>
    <m/>
    <x v="0"/>
    <s v="UTILIZACION DE SOFTWARE"/>
    <s v="Herramientas digitales para la gestión y productividad"/>
    <s v="MANDOS MEDIOS ASISTENTE ADMINISTRATIVO"/>
    <n v="3343"/>
    <m/>
    <m/>
    <m/>
    <m/>
    <m/>
    <m/>
    <m/>
    <m/>
    <m/>
    <m/>
    <m/>
    <m/>
    <m/>
    <m/>
    <m/>
    <m/>
    <m/>
    <m/>
    <m/>
    <m/>
    <s v="No"/>
    <m/>
    <m/>
    <m/>
    <m/>
    <m/>
    <x v="0"/>
    <s v="Importante"/>
    <s v="Importante"/>
    <s v="Importante"/>
    <s v="Poco importante"/>
    <s v="Importante"/>
    <s v="Muy importante"/>
    <s v="Muy importante"/>
    <s v="Ninguna"/>
    <m/>
    <x v="2"/>
    <x v="2"/>
    <x v="0"/>
    <x v="1"/>
    <x v="0"/>
    <x v="0"/>
    <x v="0"/>
    <x v="0"/>
    <x v="0"/>
    <x v="0"/>
    <x v="0"/>
    <x v="0"/>
    <m/>
    <s v="Otro"/>
    <s v="ASISTENTE EN RRHH"/>
    <n v="15"/>
    <n v="11"/>
    <s v="Completo"/>
    <m/>
    <m/>
    <m/>
    <m/>
    <m/>
    <m/>
    <m/>
    <s v="51 y más personas ocupadas"/>
    <s v="51 y más personas ocupadas"/>
    <x v="1"/>
    <s v="Manufactura"/>
    <x v="0"/>
    <x v="0"/>
    <x v="1"/>
    <x v="0"/>
    <x v="0"/>
    <x v="0"/>
    <x v="0"/>
    <x v="1"/>
    <x v="1"/>
    <x v="0"/>
    <x v="1"/>
    <x v="0"/>
    <x v="0"/>
    <x v="0"/>
    <x v="0"/>
    <x v="0"/>
    <x v="0"/>
    <x v="0"/>
    <x v="0"/>
    <x v="1"/>
    <x v="1"/>
    <x v="1"/>
    <x v="0"/>
    <x v="0"/>
    <x v="0"/>
    <x v="0"/>
    <x v="0"/>
    <s v="OFIMATICA"/>
    <m/>
    <m/>
    <m/>
    <m/>
    <m/>
    <s v="TIC"/>
    <m/>
    <m/>
    <m/>
    <m/>
    <m/>
    <n v="1"/>
    <x v="2"/>
    <x v="1"/>
    <x v="0"/>
    <x v="0"/>
    <x v="0"/>
    <s v="Total"/>
  </r>
  <r>
    <n v="300090"/>
    <x v="0"/>
    <x v="0"/>
    <s v="San Roque"/>
    <n v="22210"/>
    <s v="FABRICACION DE BOLSAS DE POLIETILENOS EN GENERAL"/>
    <s v="Industria"/>
    <s v="Manufactura"/>
    <s v="Grandes (con 51 o más personas ocupadas)"/>
    <n v="4062024"/>
    <n v="4"/>
    <s v="Junio"/>
    <s v="Año Resultado Final"/>
    <n v="10"/>
    <n v="1"/>
    <n v="18072024"/>
    <n v="18"/>
    <s v="Julio"/>
    <s v="Año Resultado Final"/>
    <n v="1995"/>
    <n v="28"/>
    <x v="2"/>
    <s v="FABRICACION DE BOLSAS DE POLIETILENO"/>
    <s v="Fabricación de envases de plástico"/>
    <s v="Oficina administrativa"/>
    <x v="1"/>
    <n v="18"/>
    <n v="9"/>
    <n v="119"/>
    <n v="110"/>
    <n v="88"/>
    <n v="22"/>
    <n v="412.92307692307668"/>
    <n v="103.23076923076917"/>
    <n v="0"/>
    <n v="0"/>
    <n v="0"/>
    <n v="0"/>
    <n v="356.61538461538441"/>
    <n v="0"/>
    <n v="0"/>
    <n v="0"/>
    <n v="51.615384615384585"/>
    <n v="103.23076923076917"/>
    <n v="4.6923076923076898"/>
    <n v="0"/>
    <n v="516.15384615384585"/>
    <n v="110"/>
    <n v="0"/>
    <n v="0"/>
    <n v="0"/>
    <n v="0"/>
    <n v="76"/>
    <n v="0"/>
    <n v="0"/>
    <n v="0"/>
    <n v="11"/>
    <n v="22"/>
    <n v="1"/>
    <n v="0"/>
    <n v="110"/>
    <x v="0"/>
    <m/>
    <m/>
    <x v="1"/>
    <m/>
    <m/>
    <x v="0"/>
    <m/>
    <m/>
    <x v="0"/>
    <m/>
    <m/>
    <x v="0"/>
    <m/>
    <m/>
    <x v="1"/>
    <m/>
    <n v="8142"/>
    <s v="OPERADOR MAQUINARIO DE BOLSAS"/>
    <s v="Sí"/>
    <s v="No"/>
    <s v="Sí"/>
    <n v="5223"/>
    <s v="VENDEDOR DE SALON"/>
    <s v="Sí"/>
    <s v="No"/>
    <s v="No"/>
    <m/>
    <m/>
    <m/>
    <m/>
    <m/>
    <m/>
    <m/>
    <m/>
    <m/>
    <m/>
    <m/>
    <m/>
    <m/>
    <m/>
    <m/>
    <m/>
    <m/>
    <m/>
    <m/>
    <m/>
    <m/>
    <m/>
    <m/>
    <m/>
    <m/>
    <m/>
    <m/>
    <m/>
    <m/>
    <m/>
    <m/>
    <m/>
    <m/>
    <m/>
    <m/>
    <m/>
    <m/>
    <m/>
    <m/>
    <x v="1"/>
    <x v="1"/>
    <x v="0"/>
    <x v="0"/>
    <x v="1"/>
    <x v="0"/>
    <x v="0"/>
    <x v="1"/>
    <x v="0"/>
    <x v="0"/>
    <x v="1"/>
    <x v="1"/>
    <x v="0"/>
    <m/>
    <m/>
    <m/>
    <m/>
    <m/>
    <m/>
    <m/>
    <m/>
    <m/>
    <m/>
    <s v="Contactos personales del empleador"/>
    <s v="Banco de currículos de la empresa"/>
    <m/>
    <m/>
    <x v="0"/>
    <x v="0"/>
    <x v="0"/>
    <x v="1"/>
    <x v="1"/>
    <x v="2"/>
    <x v="0"/>
    <x v="0"/>
    <x v="1"/>
    <x v="1"/>
    <s v="Ninguna"/>
    <m/>
    <m/>
    <m/>
    <m/>
    <m/>
    <s v="Transformación de competencia"/>
    <x v="1"/>
    <m/>
    <m/>
    <x v="1"/>
    <m/>
    <m/>
    <m/>
    <x v="0"/>
    <x v="1"/>
    <x v="1"/>
    <x v="1"/>
    <x v="1"/>
    <x v="1"/>
    <m/>
    <m/>
    <x v="1"/>
    <s v="Probable"/>
    <s v="Poco probable"/>
    <s v="Poco probable"/>
    <s v="Poco probable"/>
    <s v="Poco probable"/>
    <x v="2"/>
    <m/>
    <m/>
    <m/>
    <m/>
    <m/>
    <m/>
    <m/>
    <m/>
    <m/>
    <m/>
    <m/>
    <m/>
    <m/>
    <m/>
    <m/>
    <m/>
    <m/>
    <m/>
    <m/>
    <m/>
    <m/>
    <m/>
    <m/>
    <m/>
    <m/>
    <m/>
    <m/>
    <m/>
    <m/>
    <m/>
    <m/>
    <m/>
    <m/>
    <m/>
    <m/>
    <x v="0"/>
    <m/>
    <m/>
    <m/>
    <m/>
    <m/>
    <m/>
    <m/>
    <m/>
    <m/>
    <x v="0"/>
    <x v="0"/>
    <x v="0"/>
    <x v="0"/>
    <x v="1"/>
    <x v="1"/>
    <x v="0"/>
    <x v="0"/>
    <m/>
    <x v="1"/>
    <m/>
    <m/>
    <m/>
    <m/>
    <m/>
    <m/>
    <m/>
    <m/>
    <m/>
    <m/>
    <m/>
    <m/>
    <m/>
    <m/>
    <m/>
    <m/>
    <m/>
    <m/>
    <m/>
    <m/>
    <m/>
    <m/>
    <m/>
    <m/>
    <m/>
    <m/>
    <m/>
    <m/>
    <m/>
    <m/>
    <x v="0"/>
    <s v="Importante"/>
    <s v="Poco importante"/>
    <s v="Importante"/>
    <s v="Importante"/>
    <s v="Importante"/>
    <s v="Importante"/>
    <s v="Importante"/>
    <s v="Ninguna"/>
    <m/>
    <x v="2"/>
    <x v="2"/>
    <x v="0"/>
    <x v="1"/>
    <x v="0"/>
    <x v="0"/>
    <x v="0"/>
    <x v="1"/>
    <x v="0"/>
    <x v="1"/>
    <x v="0"/>
    <x v="0"/>
    <m/>
    <s v="Gerente / Directivo"/>
    <m/>
    <n v="14"/>
    <n v="14"/>
    <s v="Completo"/>
    <m/>
    <m/>
    <m/>
    <m/>
    <m/>
    <m/>
    <s v="SR. AKIO LA SEÑORA MIRIAN?2DA VISITA SE COMPLETO?CITA PARA LUNES 17"/>
    <s v="51 y más personas ocupadas"/>
    <s v="51 y más personas ocupadas"/>
    <x v="1"/>
    <s v="Manufactura"/>
    <x v="0"/>
    <x v="0"/>
    <x v="0"/>
    <x v="0"/>
    <x v="1"/>
    <x v="0"/>
    <x v="0"/>
    <x v="1"/>
    <x v="0"/>
    <x v="0"/>
    <x v="1"/>
    <x v="0"/>
    <x v="0"/>
    <x v="0"/>
    <x v="0"/>
    <x v="0"/>
    <x v="0"/>
    <x v="0"/>
    <x v="0"/>
    <x v="1"/>
    <x v="0"/>
    <x v="1"/>
    <x v="0"/>
    <x v="0"/>
    <x v="0"/>
    <x v="0"/>
    <x v="0"/>
    <m/>
    <m/>
    <m/>
    <m/>
    <m/>
    <m/>
    <m/>
    <m/>
    <m/>
    <m/>
    <m/>
    <m/>
    <n v="4.6923076923076898"/>
    <x v="1"/>
    <x v="1"/>
    <x v="0"/>
    <x v="0"/>
    <x v="1"/>
    <s v="Total"/>
  </r>
  <r>
    <n v="300131"/>
    <x v="0"/>
    <x v="0"/>
    <s v="San Roque"/>
    <n v="86200"/>
    <s v="SERVICIOS DE CONSULTORIOS MEDICOS"/>
    <s v="Servicio"/>
    <s v="Servicios a los hogares"/>
    <s v="Medianas (31 a 50 personas ocupadas)"/>
    <n v="5072024"/>
    <n v="5"/>
    <s v="Julio"/>
    <s v="Año Resultado Final"/>
    <n v="9"/>
    <n v="0"/>
    <n v="29072024"/>
    <n v="29"/>
    <s v="Julio"/>
    <s v="Año Resultado Final"/>
    <n v="1980"/>
    <n v="43"/>
    <x v="1"/>
    <s v="SERVICIOS DE SALUD PRE PAGA"/>
    <s v="Actividades de médicos y odontólogos"/>
    <s v="Casa Matriz"/>
    <x v="1"/>
    <n v="5"/>
    <n v="5"/>
    <n v="127"/>
    <n v="127"/>
    <n v="41"/>
    <n v="86"/>
    <n v="324.9629629629631"/>
    <n v="681.62962962963002"/>
    <n v="0"/>
    <n v="0"/>
    <n v="0"/>
    <n v="0"/>
    <n v="285.33333333333348"/>
    <n v="0"/>
    <n v="39.629629629629648"/>
    <n v="0"/>
    <n v="301.18518518518533"/>
    <n v="380.44444444444463"/>
    <n v="0"/>
    <n v="0"/>
    <n v="1006.5925925925931"/>
    <n v="127"/>
    <n v="0"/>
    <n v="0"/>
    <n v="0"/>
    <n v="0"/>
    <n v="36"/>
    <n v="0"/>
    <n v="5"/>
    <n v="0"/>
    <n v="38"/>
    <n v="48"/>
    <n v="0"/>
    <n v="0"/>
    <n v="127"/>
    <x v="1"/>
    <s v="Decisión del directorio/propietarios de la empresa"/>
    <m/>
    <x v="1"/>
    <m/>
    <m/>
    <x v="0"/>
    <m/>
    <m/>
    <x v="0"/>
    <m/>
    <m/>
    <x v="0"/>
    <m/>
    <m/>
    <x v="1"/>
    <m/>
    <n v="4222"/>
    <s v="CALL CENTER"/>
    <s v="Sí"/>
    <s v="No"/>
    <s v="No"/>
    <m/>
    <m/>
    <m/>
    <m/>
    <m/>
    <m/>
    <m/>
    <m/>
    <m/>
    <m/>
    <m/>
    <m/>
    <m/>
    <m/>
    <m/>
    <m/>
    <m/>
    <m/>
    <m/>
    <m/>
    <m/>
    <m/>
    <m/>
    <m/>
    <m/>
    <m/>
    <m/>
    <m/>
    <m/>
    <m/>
    <m/>
    <m/>
    <m/>
    <m/>
    <m/>
    <m/>
    <m/>
    <m/>
    <m/>
    <m/>
    <m/>
    <m/>
    <m/>
    <m/>
    <x v="1"/>
    <x v="0"/>
    <x v="0"/>
    <x v="1"/>
    <x v="0"/>
    <x v="0"/>
    <x v="0"/>
    <x v="1"/>
    <x v="1"/>
    <x v="0"/>
    <x v="0"/>
    <x v="0"/>
    <x v="0"/>
    <m/>
    <m/>
    <m/>
    <s v="Redes sociales de la empresa (Facebook, Twitter, Instagram, etc)"/>
    <m/>
    <s v="Redes de profesionales o egresados"/>
    <m/>
    <m/>
    <m/>
    <m/>
    <m/>
    <s v="Banco de currículos de la empresa"/>
    <m/>
    <m/>
    <x v="0"/>
    <x v="0"/>
    <x v="0"/>
    <x v="1"/>
    <x v="0"/>
    <x v="1"/>
    <x v="0"/>
    <x v="1"/>
    <x v="2"/>
    <x v="2"/>
    <s v="Ninguna"/>
    <m/>
    <m/>
    <m/>
    <m/>
    <m/>
    <m/>
    <x v="1"/>
    <m/>
    <s v="Ambos"/>
    <x v="1"/>
    <m/>
    <m/>
    <m/>
    <x v="1"/>
    <x v="0"/>
    <x v="1"/>
    <x v="0"/>
    <x v="1"/>
    <x v="1"/>
    <m/>
    <m/>
    <x v="2"/>
    <s v="Probable"/>
    <s v="Poco probable"/>
    <s v="Poco probable"/>
    <s v="Probable"/>
    <s v="Muy probable"/>
    <x v="1"/>
    <m/>
    <m/>
    <m/>
    <m/>
    <m/>
    <m/>
    <m/>
    <m/>
    <m/>
    <m/>
    <m/>
    <m/>
    <m/>
    <m/>
    <m/>
    <m/>
    <m/>
    <m/>
    <m/>
    <m/>
    <m/>
    <m/>
    <m/>
    <m/>
    <m/>
    <m/>
    <m/>
    <m/>
    <m/>
    <m/>
    <m/>
    <m/>
    <m/>
    <m/>
    <m/>
    <x v="0"/>
    <m/>
    <m/>
    <m/>
    <m/>
    <m/>
    <m/>
    <m/>
    <m/>
    <m/>
    <x v="0"/>
    <x v="0"/>
    <x v="0"/>
    <x v="0"/>
    <x v="1"/>
    <x v="1"/>
    <x v="0"/>
    <x v="0"/>
    <m/>
    <x v="0"/>
    <s v="EXCEL BÁSICO Y AVANZADO"/>
    <s v="Microsoft Excel básico y avanzado"/>
    <s v="CALL CENTER"/>
    <n v="4222"/>
    <s v="FINANZAS PERSONALES"/>
    <s v="Educación financiera"/>
    <s v="CALL CENTER"/>
    <n v="4222"/>
    <m/>
    <m/>
    <m/>
    <m/>
    <m/>
    <m/>
    <m/>
    <m/>
    <m/>
    <m/>
    <m/>
    <m/>
    <m/>
    <m/>
    <m/>
    <m/>
    <s v="Si"/>
    <s v="No"/>
    <m/>
    <m/>
    <m/>
    <m/>
    <x v="1"/>
    <s v="Muy importante"/>
    <s v="Muy importante"/>
    <s v="Muy importante"/>
    <s v="Muy importante"/>
    <s v="Muy importante"/>
    <s v="Muy importante"/>
    <s v="Muy importante"/>
    <s v="Ninguna"/>
    <m/>
    <x v="0"/>
    <x v="1"/>
    <x v="1"/>
    <x v="0"/>
    <x v="0"/>
    <x v="0"/>
    <x v="0"/>
    <x v="0"/>
    <x v="0"/>
    <x v="0"/>
    <x v="0"/>
    <x v="0"/>
    <m/>
    <s v="Gerente / Directivo"/>
    <m/>
    <n v="10"/>
    <n v="14"/>
    <s v="Completo"/>
    <m/>
    <m/>
    <m/>
    <m/>
    <m/>
    <m/>
    <m/>
    <s v="51 y más personas ocupadas"/>
    <s v="51 y más personas ocupadas"/>
    <x v="0"/>
    <s v="Servicios a los hogares"/>
    <x v="0"/>
    <x v="0"/>
    <x v="0"/>
    <x v="1"/>
    <x v="0"/>
    <x v="0"/>
    <x v="0"/>
    <x v="0"/>
    <x v="0"/>
    <x v="0"/>
    <x v="1"/>
    <x v="0"/>
    <x v="0"/>
    <x v="0"/>
    <x v="0"/>
    <x v="0"/>
    <x v="0"/>
    <x v="0"/>
    <x v="0"/>
    <x v="1"/>
    <x v="0"/>
    <x v="0"/>
    <x v="0"/>
    <x v="0"/>
    <x v="0"/>
    <x v="0"/>
    <x v="0"/>
    <s v="OFIMATICA"/>
    <s v="GESTIÓN FINANCIERA"/>
    <m/>
    <m/>
    <m/>
    <m/>
    <s v="TIC"/>
    <s v="ADMINISTRACIÓN Y GESTIÓN"/>
    <m/>
    <m/>
    <m/>
    <m/>
    <n v="7.92592592592593"/>
    <x v="1"/>
    <x v="1"/>
    <x v="0"/>
    <x v="0"/>
    <x v="0"/>
    <s v="Total"/>
  </r>
  <r>
    <n v="300158"/>
    <x v="0"/>
    <x v="0"/>
    <s v="Recoleta"/>
    <n v="21001"/>
    <s v="FABRICACION DE MEDICAMENTOS DE USO HUMANO"/>
    <s v="Industria"/>
    <s v="Manufactura"/>
    <s v="Grandes (con 51 o más personas ocupadas)"/>
    <n v="6062024"/>
    <n v="6"/>
    <s v="Junio"/>
    <s v="Año Resultado Final"/>
    <n v="9"/>
    <n v="35"/>
    <n v="15072024"/>
    <n v="15"/>
    <s v="Julio"/>
    <s v="Año Resultado Final"/>
    <n v="1947"/>
    <n v="76"/>
    <x v="1"/>
    <s v="FABRICACION DE MEDICAMENTOS DE USO HUMANO"/>
    <s v="Fabricación de medicamentos de uso humano"/>
    <s v="Casa Matriz"/>
    <x v="1"/>
    <n v="2"/>
    <n v="2"/>
    <n v="908"/>
    <n v="908"/>
    <n v="496"/>
    <n v="412"/>
    <n v="496"/>
    <n v="412"/>
    <n v="0"/>
    <n v="0"/>
    <n v="3"/>
    <n v="0"/>
    <n v="154"/>
    <n v="5"/>
    <n v="182"/>
    <n v="149"/>
    <n v="341"/>
    <n v="23"/>
    <n v="34"/>
    <n v="17"/>
    <n v="908"/>
    <n v="908"/>
    <n v="0"/>
    <n v="0"/>
    <n v="3"/>
    <n v="0"/>
    <n v="154"/>
    <n v="5"/>
    <n v="182"/>
    <n v="149"/>
    <n v="341"/>
    <n v="23"/>
    <n v="34"/>
    <n v="17"/>
    <n v="908"/>
    <x v="1"/>
    <s v="Convenio con organizaciones públicas"/>
    <m/>
    <x v="0"/>
    <s v="Convenio con organizaciones públicas"/>
    <m/>
    <x v="0"/>
    <m/>
    <m/>
    <x v="0"/>
    <m/>
    <m/>
    <x v="0"/>
    <m/>
    <m/>
    <x v="1"/>
    <m/>
    <n v="8131"/>
    <s v="OPERARIO DE PRODUCCION DE MEDICAMENTO"/>
    <s v="Sí"/>
    <s v="No"/>
    <s v="Sí"/>
    <n v="9333"/>
    <s v="OPERARIO DE LOGISTICA"/>
    <s v="Sí"/>
    <s v="No"/>
    <s v="Sí"/>
    <n v="3122"/>
    <s v="ANALISTA DE CONTROL DE CALIDAD"/>
    <s v="Sí"/>
    <s v="No"/>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m/>
    <m/>
    <m/>
    <s v="Banco de currículos de la empresa"/>
    <m/>
    <m/>
    <x v="0"/>
    <x v="0"/>
    <x v="0"/>
    <x v="1"/>
    <x v="0"/>
    <x v="1"/>
    <x v="0"/>
    <x v="0"/>
    <x v="2"/>
    <x v="2"/>
    <s v="Ninguna"/>
    <m/>
    <m/>
    <m/>
    <m/>
    <m/>
    <m/>
    <x v="1"/>
    <m/>
    <m/>
    <x v="1"/>
    <m/>
    <m/>
    <m/>
    <x v="1"/>
    <x v="1"/>
    <x v="1"/>
    <x v="1"/>
    <x v="1"/>
    <x v="1"/>
    <m/>
    <m/>
    <x v="2"/>
    <s v="Poco probable"/>
    <s v="Poco probable"/>
    <s v="Poco probable"/>
    <s v="Probable"/>
    <s v="Muy probable"/>
    <x v="0"/>
    <s v="operario de produccion de medicamento"/>
    <n v="8131"/>
    <n v="20"/>
    <n v="10"/>
    <n v="0"/>
    <n v="0"/>
    <n v="0"/>
    <s v="operario de logistica"/>
    <n v="9333"/>
    <n v="5"/>
    <n v="0"/>
    <n v="0"/>
    <n v="5"/>
    <n v="0"/>
    <s v="analista de control de calidad"/>
    <n v="3122"/>
    <n v="5"/>
    <n v="0"/>
    <n v="0"/>
    <n v="0"/>
    <n v="0"/>
    <s v="agente de promocion medica"/>
    <n v="2433"/>
    <n v="6"/>
    <n v="0"/>
    <n v="0"/>
    <n v="0"/>
    <n v="0"/>
    <s v="asistente administrativo"/>
    <n v="3343"/>
    <n v="3"/>
    <n v="0"/>
    <n v="0"/>
    <n v="0"/>
    <n v="0"/>
    <x v="0"/>
    <m/>
    <m/>
    <m/>
    <m/>
    <m/>
    <m/>
    <m/>
    <m/>
    <m/>
    <x v="0"/>
    <x v="0"/>
    <x v="0"/>
    <x v="0"/>
    <x v="0"/>
    <x v="1"/>
    <x v="0"/>
    <x v="0"/>
    <m/>
    <x v="0"/>
    <s v="EECTROMECANICA PARA EQUIPOS INDUSTRIALES"/>
    <s v="Mecánica"/>
    <s v="OPERARIO DE PRODUCCION"/>
    <n v="8131"/>
    <m/>
    <m/>
    <m/>
    <m/>
    <m/>
    <m/>
    <m/>
    <m/>
    <m/>
    <m/>
    <m/>
    <m/>
    <m/>
    <m/>
    <m/>
    <m/>
    <m/>
    <m/>
    <m/>
    <m/>
    <s v="No"/>
    <m/>
    <m/>
    <m/>
    <m/>
    <m/>
    <x v="1"/>
    <s v="Muy importante"/>
    <s v="Muy importante"/>
    <s v="Importante"/>
    <s v="Importante"/>
    <s v="Muy importante"/>
    <s v="Muy importante"/>
    <s v="Muy importante"/>
    <s v="Ninguna"/>
    <m/>
    <x v="0"/>
    <x v="2"/>
    <x v="0"/>
    <x v="2"/>
    <x v="0"/>
    <x v="1"/>
    <x v="0"/>
    <x v="0"/>
    <x v="1"/>
    <x v="0"/>
    <x v="0"/>
    <x v="0"/>
    <m/>
    <s v="Jefe / Encargado (no propietario)"/>
    <m/>
    <n v="6"/>
    <n v="16"/>
    <s v="Completo"/>
    <m/>
    <m/>
    <m/>
    <m/>
    <m/>
    <m/>
    <s v="TAMBIEN PARTICIPO MARIO RUIZ DIAZ COORDINADOR DE SELECCION"/>
    <s v="51 y más personas ocupadas"/>
    <s v="51 y más personas ocupadas"/>
    <x v="1"/>
    <s v="Manufactura"/>
    <x v="0"/>
    <x v="0"/>
    <x v="1"/>
    <x v="0"/>
    <x v="0"/>
    <x v="0"/>
    <x v="0"/>
    <x v="1"/>
    <x v="1"/>
    <x v="0"/>
    <x v="0"/>
    <x v="1"/>
    <x v="0"/>
    <x v="0"/>
    <x v="0"/>
    <x v="0"/>
    <x v="1"/>
    <x v="1"/>
    <x v="0"/>
    <x v="1"/>
    <x v="0"/>
    <x v="1"/>
    <x v="0"/>
    <x v="0"/>
    <x v="0"/>
    <x v="1"/>
    <x v="0"/>
    <s v="ELECTRICIDAD Y ELECTRONICA"/>
    <m/>
    <m/>
    <m/>
    <m/>
    <m/>
    <s v="ELECTRICIDAD Y ELECTRONICA"/>
    <m/>
    <m/>
    <m/>
    <m/>
    <m/>
    <n v="1"/>
    <x v="1"/>
    <x v="1"/>
    <x v="1"/>
    <x v="0"/>
    <x v="0"/>
    <s v="Total"/>
  </r>
  <r>
    <n v="300164"/>
    <x v="0"/>
    <x v="0"/>
    <s v="Lambaré"/>
    <n v="49232"/>
    <s v="SERVICIO DE TRANSPORTE TERRESTRE INTERDEPARTAMENTAL DE CARGA"/>
    <s v="Servicio"/>
    <s v="Transporte"/>
    <s v="Medianas (31 a 50 personas ocupadas)"/>
    <n v="1072024"/>
    <n v="1"/>
    <s v="Julio"/>
    <s v="Año Resultado Final"/>
    <n v="11"/>
    <n v="6"/>
    <n v="19072024"/>
    <n v="19"/>
    <s v="Julio"/>
    <s v="Año Resultado Final"/>
    <n v="2012"/>
    <n v="11"/>
    <x v="0"/>
    <s v="TRANSPORTE DE CARGAS Y ENCOMIENDAS A NIVEL NACIONAL"/>
    <s v="Transporte terrestre de carga interdepartamental e internacional"/>
    <s v="Casa Matriz"/>
    <x v="1"/>
    <n v="6"/>
    <n v="1"/>
    <n v="40"/>
    <n v="15"/>
    <n v="14"/>
    <n v="1"/>
    <n v="142.64864864864882"/>
    <n v="10.1891891891892"/>
    <n v="0"/>
    <n v="0"/>
    <n v="0"/>
    <n v="0"/>
    <n v="122.2702702702704"/>
    <n v="0"/>
    <n v="0"/>
    <n v="0"/>
    <n v="30.5675675675676"/>
    <n v="0"/>
    <n v="0"/>
    <n v="0"/>
    <n v="152.83783783783801"/>
    <n v="15"/>
    <n v="0"/>
    <n v="0"/>
    <n v="0"/>
    <n v="0"/>
    <n v="12"/>
    <n v="0"/>
    <n v="0"/>
    <n v="0"/>
    <n v="3"/>
    <n v="0"/>
    <n v="0"/>
    <n v="0"/>
    <n v="15"/>
    <x v="1"/>
    <s v="Decisión del directorio/propietarios de la empresa"/>
    <m/>
    <x v="0"/>
    <s v="Decisión del directorio/propietarios de la empresa"/>
    <m/>
    <x v="1"/>
    <s v="Decisión del directorio/propietarios de la empresa"/>
    <m/>
    <x v="0"/>
    <m/>
    <m/>
    <x v="0"/>
    <m/>
    <m/>
    <x v="1"/>
    <m/>
    <n v="4321"/>
    <s v="DEPOSITERO"/>
    <s v="Sí"/>
    <s v="No"/>
    <s v="No"/>
    <m/>
    <m/>
    <m/>
    <m/>
    <m/>
    <m/>
    <m/>
    <m/>
    <m/>
    <m/>
    <m/>
    <m/>
    <m/>
    <m/>
    <m/>
    <m/>
    <m/>
    <m/>
    <m/>
    <m/>
    <m/>
    <m/>
    <m/>
    <m/>
    <m/>
    <m/>
    <m/>
    <m/>
    <m/>
    <m/>
    <m/>
    <m/>
    <m/>
    <m/>
    <m/>
    <m/>
    <m/>
    <m/>
    <m/>
    <m/>
    <m/>
    <m/>
    <m/>
    <m/>
    <x v="1"/>
    <x v="0"/>
    <x v="0"/>
    <x v="0"/>
    <x v="0"/>
    <x v="0"/>
    <x v="0"/>
    <x v="1"/>
    <x v="0"/>
    <x v="0"/>
    <x v="0"/>
    <x v="0"/>
    <x v="0"/>
    <m/>
    <m/>
    <m/>
    <m/>
    <m/>
    <m/>
    <s v="Recomendaciones de trabajadores de la empresa u otros actores"/>
    <m/>
    <m/>
    <m/>
    <s v="Contactos personales del empleador"/>
    <s v="Banco de currículos de la empresa"/>
    <m/>
    <m/>
    <x v="0"/>
    <x v="0"/>
    <x v="0"/>
    <x v="1"/>
    <x v="0"/>
    <x v="0"/>
    <x v="0"/>
    <x v="0"/>
    <x v="1"/>
    <x v="1"/>
    <s v="Ninguna"/>
    <m/>
    <m/>
    <m/>
    <m/>
    <m/>
    <m/>
    <x v="0"/>
    <m/>
    <m/>
    <x v="1"/>
    <m/>
    <m/>
    <m/>
    <x v="0"/>
    <x v="1"/>
    <x v="0"/>
    <x v="1"/>
    <x v="0"/>
    <x v="0"/>
    <m/>
    <m/>
    <x v="2"/>
    <s v="Probable"/>
    <s v="Poco probable"/>
    <s v="Poco probable"/>
    <s v="Poco probable"/>
    <s v="Probable"/>
    <x v="0"/>
    <s v="chófer"/>
    <n v="8332"/>
    <n v="3"/>
    <n v="3"/>
    <n v="3"/>
    <n v="3"/>
    <n v="3"/>
    <s v="encargado de deposito"/>
    <n v="4321"/>
    <n v="6"/>
    <n v="6"/>
    <n v="6"/>
    <n v="6"/>
    <n v="6"/>
    <m/>
    <m/>
    <m/>
    <m/>
    <m/>
    <m/>
    <m/>
    <m/>
    <m/>
    <m/>
    <m/>
    <m/>
    <m/>
    <m/>
    <m/>
    <m/>
    <m/>
    <m/>
    <m/>
    <m/>
    <m/>
    <x v="0"/>
    <m/>
    <m/>
    <m/>
    <m/>
    <m/>
    <m/>
    <m/>
    <m/>
    <m/>
    <x v="0"/>
    <x v="0"/>
    <x v="0"/>
    <x v="0"/>
    <x v="1"/>
    <x v="1"/>
    <x v="0"/>
    <x v="0"/>
    <m/>
    <x v="0"/>
    <s v="TÉCNICO EN AUTOMOTRIZ"/>
    <s v="Mecánica del automóvil"/>
    <s v="MECÁNICO"/>
    <n v="7231"/>
    <s v="TECNICO EN NEUMATICOS"/>
    <s v="Mecánica del automóvil"/>
    <s v="GOMERIA"/>
    <n v="7231"/>
    <s v="TÉCNICO ATENCION AL CLIENTE"/>
    <s v="Técnicas de recepción y atención al cliente"/>
    <s v="ATENCIÓN AL CLIENTE"/>
    <n v="4226"/>
    <m/>
    <m/>
    <m/>
    <m/>
    <m/>
    <m/>
    <m/>
    <m/>
    <m/>
    <m/>
    <m/>
    <m/>
    <s v="Si"/>
    <s v="Si"/>
    <s v="No"/>
    <m/>
    <m/>
    <m/>
    <x v="0"/>
    <s v="Muy importante"/>
    <s v="Importante"/>
    <s v="Muy importante"/>
    <s v="Muy importante"/>
    <s v="Muy importante"/>
    <s v="Muy importante"/>
    <s v="Muy importante"/>
    <s v="Ninguna"/>
    <m/>
    <x v="0"/>
    <x v="1"/>
    <x v="1"/>
    <x v="0"/>
    <x v="2"/>
    <x v="1"/>
    <x v="1"/>
    <x v="1"/>
    <x v="0"/>
    <x v="0"/>
    <x v="0"/>
    <x v="0"/>
    <m/>
    <s v="Jefe / Encargado (no propietario)"/>
    <m/>
    <n v="7"/>
    <n v="42"/>
    <s v="Completo"/>
    <m/>
    <m/>
    <m/>
    <m/>
    <m/>
    <m/>
    <m/>
    <s v="31 a 50 personas ocupadas"/>
    <s v="11 a 30 personas ocupadas"/>
    <x v="0"/>
    <s v="Transporte"/>
    <x v="0"/>
    <x v="0"/>
    <x v="0"/>
    <x v="1"/>
    <x v="0"/>
    <x v="0"/>
    <x v="0"/>
    <x v="0"/>
    <x v="0"/>
    <x v="0"/>
    <x v="1"/>
    <x v="0"/>
    <x v="1"/>
    <x v="0"/>
    <x v="0"/>
    <x v="0"/>
    <x v="1"/>
    <x v="0"/>
    <x v="0"/>
    <x v="1"/>
    <x v="0"/>
    <x v="0"/>
    <x v="0"/>
    <x v="0"/>
    <x v="1"/>
    <x v="0"/>
    <x v="0"/>
    <s v="MECANICA AUTOTRIZ"/>
    <s v="GOMERIA"/>
    <s v="ATENCIÓN AL CLIENTE, RECEPCIÓN"/>
    <m/>
    <m/>
    <m/>
    <s v="AUTOMOTORES"/>
    <s v="AUTOMOTORES"/>
    <s v="ADMINISTRACIÓN Y GESTIÓN"/>
    <m/>
    <m/>
    <m/>
    <n v="10.1891891891892"/>
    <x v="1"/>
    <x v="1"/>
    <x v="0"/>
    <x v="0"/>
    <x v="0"/>
    <s v="Total"/>
  </r>
  <r>
    <n v="300202"/>
    <x v="0"/>
    <x v="0"/>
    <s v="La Encarnación"/>
    <n v="56101"/>
    <s v="SERVICIO DE COMIDA RAPIDA EN RESTAURANTE"/>
    <s v="Servicio"/>
    <s v="Restaurantes y hoteles"/>
    <s v="Grandes (con 51 o más personas ocupadas)"/>
    <n v="25062024"/>
    <n v="25"/>
    <s v="Junio"/>
    <s v="Año Resultado Final"/>
    <n v="15"/>
    <n v="41"/>
    <n v="26072024"/>
    <n v="26"/>
    <s v="Julio"/>
    <s v="Año Resultado Final"/>
    <n v="1995"/>
    <n v="28"/>
    <x v="2"/>
    <s v="SERVICIOS DE RESTAURANTE DE COMIDA RAPIDA"/>
    <s v="Restaurantes y parrilladas"/>
    <s v="Oficina administrativa"/>
    <x v="1"/>
    <n v="40"/>
    <n v="28"/>
    <n v="844"/>
    <n v="680"/>
    <n v="289"/>
    <n v="391"/>
    <n v="289"/>
    <n v="391"/>
    <n v="0"/>
    <n v="0"/>
    <n v="0"/>
    <n v="0"/>
    <n v="680"/>
    <n v="0"/>
    <n v="0"/>
    <n v="0"/>
    <n v="0"/>
    <n v="0"/>
    <n v="0"/>
    <n v="0"/>
    <n v="680"/>
    <n v="680"/>
    <n v="0"/>
    <n v="0"/>
    <n v="0"/>
    <n v="0"/>
    <n v="680"/>
    <n v="0"/>
    <n v="0"/>
    <n v="0"/>
    <n v="0"/>
    <n v="0"/>
    <n v="0"/>
    <n v="0"/>
    <n v="680"/>
    <x v="1"/>
    <s v="Decisión del directorio/propietarios de la empresa"/>
    <m/>
    <x v="0"/>
    <s v="Decisión del directorio/propietarios de la empresa"/>
    <m/>
    <x v="0"/>
    <m/>
    <m/>
    <x v="1"/>
    <s v="Decisión del directorio/propietarios de la empresa"/>
    <m/>
    <x v="0"/>
    <m/>
    <m/>
    <x v="1"/>
    <m/>
    <n v="5246"/>
    <s v="CREW (MULTIFUNCION)"/>
    <s v="Sí"/>
    <s v="No"/>
    <s v="No"/>
    <m/>
    <m/>
    <m/>
    <m/>
    <m/>
    <m/>
    <m/>
    <m/>
    <m/>
    <m/>
    <m/>
    <m/>
    <m/>
    <m/>
    <m/>
    <m/>
    <m/>
    <m/>
    <m/>
    <m/>
    <m/>
    <m/>
    <m/>
    <m/>
    <m/>
    <m/>
    <m/>
    <m/>
    <m/>
    <m/>
    <m/>
    <m/>
    <m/>
    <m/>
    <m/>
    <m/>
    <m/>
    <m/>
    <m/>
    <m/>
    <m/>
    <m/>
    <m/>
    <m/>
    <x v="1"/>
    <x v="0"/>
    <x v="0"/>
    <x v="0"/>
    <x v="1"/>
    <x v="0"/>
    <x v="0"/>
    <x v="1"/>
    <x v="1"/>
    <x v="0"/>
    <x v="0"/>
    <x v="0"/>
    <x v="1"/>
    <s v="NO POSEER ANTECEDENTES"/>
    <m/>
    <s v="Plataforma web privada gratuita (Bolsas de trabajo) (excluyendo redes sociales)"/>
    <s v="Redes sociales de la empresa (Facebook, Twitter, Instagram, etc)"/>
    <m/>
    <m/>
    <s v="Recomendaciones de trabajadores de la empresa u otros actores"/>
    <s v="Contratación de empresas de reclutamiento"/>
    <s v="Ferias de empleo"/>
    <m/>
    <m/>
    <m/>
    <m/>
    <m/>
    <x v="0"/>
    <x v="0"/>
    <x v="0"/>
    <x v="1"/>
    <x v="0"/>
    <x v="1"/>
    <x v="0"/>
    <x v="2"/>
    <x v="2"/>
    <x v="2"/>
    <s v="Ninguna"/>
    <m/>
    <m/>
    <m/>
    <m/>
    <m/>
    <m/>
    <x v="1"/>
    <m/>
    <m/>
    <x v="1"/>
    <m/>
    <m/>
    <m/>
    <x v="1"/>
    <x v="1"/>
    <x v="1"/>
    <x v="1"/>
    <x v="1"/>
    <x v="1"/>
    <m/>
    <m/>
    <x v="2"/>
    <s v="Probable"/>
    <s v="Poco probable"/>
    <s v="Poco probable"/>
    <s v="Probable"/>
    <s v="Probable"/>
    <x v="0"/>
    <s v="crew"/>
    <n v="5246"/>
    <n v="16"/>
    <n v="16"/>
    <n v="16"/>
    <n v="16"/>
    <n v="16"/>
    <s v="Gerentes de sucursal"/>
    <n v="1412"/>
    <n v="4"/>
    <n v="4"/>
    <n v="4"/>
    <n v="4"/>
    <n v="4"/>
    <m/>
    <m/>
    <m/>
    <m/>
    <m/>
    <m/>
    <m/>
    <m/>
    <m/>
    <m/>
    <m/>
    <m/>
    <m/>
    <m/>
    <m/>
    <m/>
    <m/>
    <m/>
    <m/>
    <m/>
    <m/>
    <x v="0"/>
    <m/>
    <m/>
    <m/>
    <m/>
    <m/>
    <m/>
    <m/>
    <m/>
    <m/>
    <x v="0"/>
    <x v="0"/>
    <x v="0"/>
    <x v="0"/>
    <x v="1"/>
    <x v="1"/>
    <x v="0"/>
    <x v="0"/>
    <m/>
    <x v="0"/>
    <s v="HABILIDADES Y TECNICAS PARA TRATAR CON LOS CLIENTES,  APRENDER A ESCUCHAR, IDENTIFICAR Y ATENDER LAS NECESIDADES DEL CLIENTE PARA MEJORAR Y OPTIMIZAR LAS VENTAS."/>
    <s v="Técnicas de recepción y atención al cliente"/>
    <s v="CREW (ATENCION AL CLIENTE )"/>
    <n v="5246"/>
    <s v="CAPACITACION PARA PRIMEROS AUXILIOS Y PREVENCION DE INCENDIOS."/>
    <s v="Primeros auxilios"/>
    <s v="CREW"/>
    <n v="5246"/>
    <m/>
    <m/>
    <m/>
    <m/>
    <m/>
    <m/>
    <m/>
    <m/>
    <m/>
    <m/>
    <m/>
    <m/>
    <m/>
    <m/>
    <m/>
    <m/>
    <s v="Si"/>
    <s v="No"/>
    <m/>
    <m/>
    <m/>
    <m/>
    <x v="0"/>
    <s v="Muy importante"/>
    <s v="Muy importante"/>
    <s v="Muy importante"/>
    <s v="Muy importante"/>
    <s v="Muy importante"/>
    <s v="Muy importante"/>
    <s v="Muy importante"/>
    <s v="Ninguna"/>
    <m/>
    <x v="0"/>
    <x v="0"/>
    <x v="1"/>
    <x v="1"/>
    <x v="0"/>
    <x v="1"/>
    <x v="0"/>
    <x v="0"/>
    <x v="0"/>
    <x v="0"/>
    <x v="0"/>
    <x v="0"/>
    <m/>
    <s v="Jefe / Encargado (no propietario)"/>
    <m/>
    <n v="16"/>
    <n v="14"/>
    <s v="Completo"/>
    <m/>
    <m/>
    <m/>
    <m/>
    <m/>
    <m/>
    <s v="LA ENTREVISTA FUE HECHA EN CONJUNTO, EL SEÑOR NESTOR(ADMINISTRADOR) BRINDO ALGUNAS RESPUESTAS DE LAS PREGUNTAS AL SEÑOR GILBERTO (GTE RRHH) EL CUAL DESIGNO LAS DEMAS PREGUNTAS CON LA SEÑORA SANDRA (JEFE DE NOMINA)"/>
    <s v="51 y más personas ocupadas"/>
    <s v="51 y más personas ocupadas"/>
    <x v="0"/>
    <s v="Restaurantes y hoteles"/>
    <x v="0"/>
    <x v="0"/>
    <x v="0"/>
    <x v="0"/>
    <x v="1"/>
    <x v="0"/>
    <x v="0"/>
    <x v="0"/>
    <x v="0"/>
    <x v="1"/>
    <x v="1"/>
    <x v="0"/>
    <x v="0"/>
    <x v="1"/>
    <x v="0"/>
    <x v="0"/>
    <x v="0"/>
    <x v="0"/>
    <x v="0"/>
    <x v="1"/>
    <x v="0"/>
    <x v="1"/>
    <x v="1"/>
    <x v="0"/>
    <x v="0"/>
    <x v="0"/>
    <x v="0"/>
    <s v="ATENCIÓN AL CLIENTE, RECEPCIÓN"/>
    <s v="SINIESTROS Y PRIMEROS AUXILIOS"/>
    <m/>
    <m/>
    <m/>
    <m/>
    <s v="ADMINISTRACIÓN Y GESTIÓN"/>
    <s v="SINIESTROS Y PRIMEROS AUXILIOS"/>
    <m/>
    <m/>
    <m/>
    <m/>
    <n v="1"/>
    <x v="1"/>
    <x v="1"/>
    <x v="1"/>
    <x v="0"/>
    <x v="0"/>
    <s v="Total"/>
  </r>
  <r>
    <n v="300494"/>
    <x v="0"/>
    <x v="1"/>
    <s v="Fernando de la Mora"/>
    <n v="31001"/>
    <s v="FABRICACION DE MUEBLES DE MADERA"/>
    <s v="Industria"/>
    <s v="Manufactura"/>
    <s v="Medianas (31 a 50 personas ocupadas)"/>
    <n v="17072024"/>
    <n v="17"/>
    <s v="Julio"/>
    <s v="Año Resultado Final"/>
    <n v="12"/>
    <n v="57"/>
    <n v="18072024"/>
    <n v="18"/>
    <s v="Julio"/>
    <s v="Año Resultado Final"/>
    <n v="1999"/>
    <n v="24"/>
    <x v="2"/>
    <s v="FABRICACION DE SOFAS"/>
    <s v="Fabricación de muebles de madera"/>
    <s v="Planta industrial"/>
    <x v="1"/>
    <n v="4"/>
    <n v="3"/>
    <n v="27"/>
    <n v="25"/>
    <n v="21"/>
    <n v="4"/>
    <n v="79.922330097087439"/>
    <n v="15.223300970873799"/>
    <n v="0"/>
    <n v="0"/>
    <n v="0"/>
    <n v="0"/>
    <n v="72.310679611650542"/>
    <n v="0"/>
    <n v="0"/>
    <n v="0"/>
    <n v="22.834951456310698"/>
    <n v="0"/>
    <n v="0"/>
    <n v="0"/>
    <n v="95.145631067961247"/>
    <n v="25"/>
    <n v="0"/>
    <n v="0"/>
    <n v="0"/>
    <n v="0"/>
    <n v="19"/>
    <n v="0"/>
    <n v="0"/>
    <n v="0"/>
    <n v="6"/>
    <n v="0"/>
    <n v="0"/>
    <n v="0"/>
    <n v="25"/>
    <x v="0"/>
    <m/>
    <m/>
    <x v="1"/>
    <m/>
    <m/>
    <x v="0"/>
    <m/>
    <m/>
    <x v="0"/>
    <m/>
    <m/>
    <x v="0"/>
    <m/>
    <m/>
    <x v="1"/>
    <m/>
    <n v="8332"/>
    <s v="CHOFER REPARTIDOR"/>
    <s v="Sí"/>
    <s v="No"/>
    <s v="Sí"/>
    <n v="9333"/>
    <s v="AYUDANTE REPARTIDOR"/>
    <s v="Sí"/>
    <s v="No"/>
    <s v="Sí"/>
    <n v="2431"/>
    <s v="ENCARGADO DE MARKETING"/>
    <s v="Sí"/>
    <s v="No"/>
    <m/>
    <m/>
    <m/>
    <m/>
    <m/>
    <m/>
    <m/>
    <m/>
    <m/>
    <m/>
    <m/>
    <m/>
    <m/>
    <m/>
    <m/>
    <m/>
    <m/>
    <m/>
    <m/>
    <m/>
    <m/>
    <m/>
    <m/>
    <m/>
    <m/>
    <m/>
    <m/>
    <m/>
    <m/>
    <m/>
    <m/>
    <m/>
    <m/>
    <m/>
    <m/>
    <x v="1"/>
    <x v="1"/>
    <x v="0"/>
    <x v="0"/>
    <x v="0"/>
    <x v="0"/>
    <x v="0"/>
    <x v="1"/>
    <x v="1"/>
    <x v="0"/>
    <x v="0"/>
    <x v="0"/>
    <x v="0"/>
    <m/>
    <m/>
    <m/>
    <s v="Redes sociales de la empresa (Facebook, Twitter, Instagram, etc)"/>
    <m/>
    <m/>
    <s v="Recomendaciones de trabajadores de la empresa u otros actores"/>
    <m/>
    <m/>
    <s v="Avisos en las inmediaciones de la empresa"/>
    <s v="Contactos personales del empleador"/>
    <m/>
    <m/>
    <m/>
    <x v="0"/>
    <x v="0"/>
    <x v="0"/>
    <x v="1"/>
    <x v="0"/>
    <x v="1"/>
    <x v="0"/>
    <x v="0"/>
    <x v="1"/>
    <x v="0"/>
    <s v="Ninguna"/>
    <m/>
    <m/>
    <m/>
    <m/>
    <m/>
    <m/>
    <x v="1"/>
    <m/>
    <m/>
    <x v="1"/>
    <s v="Nuevas contrataciones"/>
    <m/>
    <m/>
    <x v="1"/>
    <x v="0"/>
    <x v="1"/>
    <x v="1"/>
    <x v="0"/>
    <x v="0"/>
    <m/>
    <m/>
    <x v="0"/>
    <s v="Muy probable"/>
    <s v="Poco probable"/>
    <s v="Probable"/>
    <s v="Probable"/>
    <s v="Probable"/>
    <x v="0"/>
    <s v="operarios de produccion de sofa"/>
    <n v="7522"/>
    <n v="5"/>
    <n v="5"/>
    <n v="5"/>
    <n v="0"/>
    <n v="0"/>
    <s v="ejecutivo comercial"/>
    <n v="2431"/>
    <n v="1"/>
    <n v="1"/>
    <n v="1"/>
    <n v="1"/>
    <n v="0"/>
    <s v="chofer repartidor"/>
    <n v="8332"/>
    <n v="1"/>
    <n v="1"/>
    <n v="1"/>
    <n v="0"/>
    <n v="0"/>
    <s v="ayudante repartidor"/>
    <n v="9333"/>
    <n v="1"/>
    <n v="1"/>
    <n v="1"/>
    <n v="0"/>
    <n v="0"/>
    <m/>
    <m/>
    <m/>
    <m/>
    <m/>
    <m/>
    <m/>
    <x v="0"/>
    <m/>
    <m/>
    <m/>
    <m/>
    <m/>
    <m/>
    <m/>
    <m/>
    <m/>
    <x v="0"/>
    <x v="0"/>
    <x v="0"/>
    <x v="0"/>
    <x v="1"/>
    <x v="1"/>
    <x v="0"/>
    <x v="0"/>
    <m/>
    <x v="1"/>
    <m/>
    <m/>
    <m/>
    <m/>
    <m/>
    <m/>
    <m/>
    <m/>
    <m/>
    <m/>
    <m/>
    <m/>
    <m/>
    <m/>
    <m/>
    <m/>
    <m/>
    <m/>
    <m/>
    <m/>
    <m/>
    <m/>
    <m/>
    <m/>
    <m/>
    <m/>
    <m/>
    <m/>
    <m/>
    <m/>
    <x v="1"/>
    <s v="Poco importante"/>
    <s v="Poco importante"/>
    <s v="Importante"/>
    <s v="Importante"/>
    <s v="Importante"/>
    <s v="Importante"/>
    <s v="Importante"/>
    <s v="Ninguna"/>
    <m/>
    <x v="2"/>
    <x v="2"/>
    <x v="0"/>
    <x v="0"/>
    <x v="0"/>
    <x v="1"/>
    <x v="0"/>
    <x v="0"/>
    <x v="0"/>
    <x v="0"/>
    <x v="0"/>
    <x v="0"/>
    <m/>
    <s v="Gerente / Directivo"/>
    <m/>
    <n v="18"/>
    <n v="21"/>
    <s v="Completo"/>
    <m/>
    <m/>
    <m/>
    <m/>
    <m/>
    <m/>
    <m/>
    <s v="11 a 30 personas ocupadas"/>
    <s v="11 a 30 personas ocupadas"/>
    <x v="1"/>
    <s v="Manufactura"/>
    <x v="0"/>
    <x v="1"/>
    <x v="0"/>
    <x v="0"/>
    <x v="0"/>
    <x v="0"/>
    <x v="0"/>
    <x v="1"/>
    <x v="1"/>
    <x v="0"/>
    <x v="0"/>
    <x v="0"/>
    <x v="0"/>
    <x v="0"/>
    <x v="0"/>
    <x v="1"/>
    <x v="1"/>
    <x v="1"/>
    <x v="0"/>
    <x v="1"/>
    <x v="0"/>
    <x v="1"/>
    <x v="0"/>
    <x v="0"/>
    <x v="0"/>
    <x v="0"/>
    <x v="0"/>
    <m/>
    <m/>
    <m/>
    <m/>
    <m/>
    <m/>
    <m/>
    <m/>
    <m/>
    <m/>
    <m/>
    <m/>
    <n v="3.8058252427184498"/>
    <x v="1"/>
    <x v="1"/>
    <x v="0"/>
    <x v="0"/>
    <x v="1"/>
    <s v="Total"/>
  </r>
  <r>
    <n v="300523"/>
    <x v="0"/>
    <x v="1"/>
    <s v="Lambaré"/>
    <n v="49210"/>
    <s v="SERVICIO DE TRANSPORTE URBANO DE PASAJEROS VIA TERRESTE"/>
    <s v="Servicio"/>
    <s v="Transporte"/>
    <s v="Grandes (con 51 o más personas ocupadas)"/>
    <n v="26072024"/>
    <n v="26"/>
    <s v="Julio"/>
    <s v="Año Resultado Final"/>
    <n v="10"/>
    <n v="18"/>
    <n v="29072024"/>
    <n v="29"/>
    <s v="Julio"/>
    <s v="Año Resultado Final"/>
    <n v="1986"/>
    <n v="37"/>
    <x v="1"/>
    <s v="TRANPORTE TERRESTRE DE PASAJEROS"/>
    <s v="Transporte urbano o suburbano de pasajeros por vía terrestre"/>
    <s v="Único"/>
    <x v="0"/>
    <m/>
    <m/>
    <n v="36"/>
    <n v="36"/>
    <n v="35"/>
    <n v="1"/>
    <n v="183.44827586206904"/>
    <n v="5.2413793103448301"/>
    <n v="0"/>
    <n v="0"/>
    <n v="10.48275862068966"/>
    <n v="0"/>
    <n v="157.24137931034491"/>
    <n v="0"/>
    <n v="15.724137931034491"/>
    <n v="0"/>
    <n v="5.2413793103448301"/>
    <n v="0"/>
    <n v="0"/>
    <n v="0"/>
    <n v="188.68965517241389"/>
    <n v="36"/>
    <n v="0"/>
    <n v="0"/>
    <n v="2"/>
    <n v="0"/>
    <n v="30"/>
    <n v="0"/>
    <n v="3"/>
    <n v="0"/>
    <n v="1"/>
    <n v="0"/>
    <n v="0"/>
    <n v="0"/>
    <n v="36"/>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0"/>
    <x v="0"/>
    <x v="0"/>
    <x v="0"/>
    <x v="1"/>
    <x v="0"/>
    <x v="1"/>
    <x v="0"/>
    <x v="0"/>
    <x v="0"/>
    <x v="0"/>
    <x v="0"/>
    <m/>
    <m/>
    <m/>
    <s v="Redes sociales de la empresa (Facebook, Twitter, Instagram, etc)"/>
    <m/>
    <m/>
    <m/>
    <m/>
    <m/>
    <m/>
    <s v="Contactos personales del empleador"/>
    <s v="Banco de currículos de la empresa"/>
    <m/>
    <m/>
    <x v="0"/>
    <x v="0"/>
    <x v="0"/>
    <x v="1"/>
    <x v="0"/>
    <x v="2"/>
    <x v="0"/>
    <x v="0"/>
    <x v="1"/>
    <x v="1"/>
    <s v="Ninguna"/>
    <m/>
    <m/>
    <m/>
    <m/>
    <m/>
    <m/>
    <x v="1"/>
    <m/>
    <m/>
    <x v="1"/>
    <m/>
    <m/>
    <m/>
    <x v="1"/>
    <x v="1"/>
    <x v="1"/>
    <x v="1"/>
    <x v="1"/>
    <x v="1"/>
    <m/>
    <m/>
    <x v="2"/>
    <s v="Poco probable"/>
    <s v="Poco probable"/>
    <s v="Probable"/>
    <s v="Probable"/>
    <s v="Probable"/>
    <x v="0"/>
    <s v="chofer de colectivo"/>
    <n v="8331"/>
    <n v="4"/>
    <n v="4"/>
    <n v="4"/>
    <n v="4"/>
    <n v="4"/>
    <s v="LAVADERO DE AUTOS"/>
    <n v="9122"/>
    <n v="1"/>
    <n v="1"/>
    <n v="1"/>
    <n v="1"/>
    <n v="1"/>
    <s v="mecanico de colectivo doble piso"/>
    <n v="7231"/>
    <n v="4"/>
    <n v="4"/>
    <n v="4"/>
    <n v="4"/>
    <n v="4"/>
    <m/>
    <m/>
    <m/>
    <m/>
    <m/>
    <m/>
    <m/>
    <m/>
    <m/>
    <m/>
    <m/>
    <m/>
    <m/>
    <m/>
    <x v="0"/>
    <m/>
    <m/>
    <m/>
    <m/>
    <m/>
    <m/>
    <m/>
    <m/>
    <m/>
    <x v="0"/>
    <x v="0"/>
    <x v="0"/>
    <x v="0"/>
    <x v="1"/>
    <x v="1"/>
    <x v="0"/>
    <x v="0"/>
    <m/>
    <x v="0"/>
    <s v="TECNICO EN MAQUINARIAS PESADAS"/>
    <s v="Operación y mantenimiento de maquinarias industriales"/>
    <s v="MECÁNICO DE CAMIONES PESADO"/>
    <n v="7231"/>
    <s v="TECNICO ATENCION AL CLIENTE"/>
    <s v="Técnicas de recepción y atención al cliente"/>
    <s v="RECEPCIÓNISTA"/>
    <n v="4226"/>
    <m/>
    <m/>
    <m/>
    <m/>
    <m/>
    <m/>
    <m/>
    <m/>
    <m/>
    <m/>
    <m/>
    <m/>
    <m/>
    <m/>
    <m/>
    <m/>
    <s v="Si"/>
    <s v="No"/>
    <m/>
    <m/>
    <m/>
    <m/>
    <x v="0"/>
    <s v="Muy importante"/>
    <s v="Muy importante"/>
    <s v="Muy importante"/>
    <s v="Importante"/>
    <s v="Importante"/>
    <s v="Importante"/>
    <s v="Importante"/>
    <s v="Ninguna"/>
    <m/>
    <x v="2"/>
    <x v="0"/>
    <x v="0"/>
    <x v="1"/>
    <x v="0"/>
    <x v="0"/>
    <x v="1"/>
    <x v="0"/>
    <x v="0"/>
    <x v="0"/>
    <x v="0"/>
    <x v="0"/>
    <m/>
    <s v="Jefe / Encargado (no propietario)"/>
    <m/>
    <n v="4"/>
    <n v="29"/>
    <s v="Completo"/>
    <m/>
    <m/>
    <m/>
    <m/>
    <m/>
    <m/>
    <m/>
    <s v="31 a 50 personas ocupadas"/>
    <s v="31 a 50 personas ocupadas"/>
    <x v="0"/>
    <s v="Transporte"/>
    <x v="0"/>
    <x v="0"/>
    <x v="0"/>
    <x v="0"/>
    <x v="0"/>
    <x v="0"/>
    <x v="0"/>
    <x v="0"/>
    <x v="0"/>
    <x v="0"/>
    <x v="1"/>
    <x v="0"/>
    <x v="0"/>
    <x v="0"/>
    <x v="0"/>
    <x v="1"/>
    <x v="1"/>
    <x v="1"/>
    <x v="0"/>
    <x v="1"/>
    <x v="0"/>
    <x v="0"/>
    <x v="0"/>
    <x v="0"/>
    <x v="1"/>
    <x v="0"/>
    <x v="0"/>
    <s v="MECANICA AUTOTRIZ"/>
    <s v="ATENCIÓN AL CLIENTE, RECEPCIÓN"/>
    <m/>
    <m/>
    <m/>
    <m/>
    <s v="AUTOMOTORES"/>
    <s v="ADMINISTRACIÓN Y GESTIÓN"/>
    <m/>
    <m/>
    <m/>
    <m/>
    <n v="5.2413793103448301"/>
    <x v="0"/>
    <x v="0"/>
    <x v="1"/>
    <x v="0"/>
    <x v="0"/>
    <s v="Total"/>
  </r>
  <r>
    <n v="300585"/>
    <x v="0"/>
    <x v="1"/>
    <s v="Ypané"/>
    <n v="49210"/>
    <s v="SERVICIO DE TRANSPORTE URBANO DE PASAJEROS VIA TERRESTRE"/>
    <s v="Servicio"/>
    <s v="Transporte"/>
    <s v="Grandes (con 51 o más personas ocupadas)"/>
    <n v="18072024"/>
    <n v="18"/>
    <s v="Julio"/>
    <s v="Año Resultado Final"/>
    <n v="12"/>
    <n v="42"/>
    <n v="18072024"/>
    <n v="18"/>
    <s v="Julio"/>
    <s v="Año Resultado Final"/>
    <n v="1985"/>
    <n v="38"/>
    <x v="1"/>
    <s v="TRANSPORTE TERESTRE DE PASAJEROS"/>
    <s v="Transporte urbano o suburbano de pasajeros por vía terrestre"/>
    <s v="Oficina administrativa"/>
    <x v="1"/>
    <n v="2"/>
    <n v="2"/>
    <n v="191"/>
    <n v="191"/>
    <n v="179"/>
    <n v="12"/>
    <n v="533.10869565217433"/>
    <n v="35.739130434782638"/>
    <n v="0"/>
    <n v="0"/>
    <n v="0"/>
    <n v="0"/>
    <n v="369.30434782608728"/>
    <n v="0"/>
    <n v="92.32608695652182"/>
    <n v="0"/>
    <n v="53.608695652173957"/>
    <n v="50.630434782608738"/>
    <n v="2.97826086956522"/>
    <n v="0"/>
    <n v="568.84782608695696"/>
    <n v="191"/>
    <n v="0"/>
    <n v="0"/>
    <n v="0"/>
    <n v="0"/>
    <n v="124"/>
    <n v="0"/>
    <n v="31"/>
    <n v="0"/>
    <n v="18"/>
    <n v="17"/>
    <n v="1"/>
    <n v="0"/>
    <n v="191"/>
    <x v="1"/>
    <s v="Contrato de aprendizaje (Código laboral y Resolución N° 1159/19)"/>
    <m/>
    <x v="0"/>
    <s v="Contrato de aprendizaje (Código laboral y Resolución N° 1159/19)"/>
    <m/>
    <x v="1"/>
    <s v="Decisión del directorio/propietarios de la empresa"/>
    <m/>
    <x v="1"/>
    <s v="Decisión del directorio/propietarios de la empresa"/>
    <m/>
    <x v="0"/>
    <m/>
    <m/>
    <x v="1"/>
    <m/>
    <n v="8331"/>
    <s v="CHÓFER"/>
    <s v="Sí"/>
    <s v="No"/>
    <s v="Sí"/>
    <n v="7231"/>
    <s v="MECANICO"/>
    <s v="Sí"/>
    <s v="No"/>
    <s v="No"/>
    <m/>
    <m/>
    <m/>
    <m/>
    <m/>
    <m/>
    <m/>
    <m/>
    <m/>
    <m/>
    <m/>
    <m/>
    <m/>
    <m/>
    <m/>
    <m/>
    <m/>
    <m/>
    <m/>
    <m/>
    <m/>
    <m/>
    <m/>
    <m/>
    <m/>
    <m/>
    <m/>
    <m/>
    <m/>
    <m/>
    <m/>
    <m/>
    <m/>
    <m/>
    <m/>
    <m/>
    <m/>
    <m/>
    <m/>
    <x v="1"/>
    <x v="1"/>
    <x v="0"/>
    <x v="0"/>
    <x v="0"/>
    <x v="0"/>
    <x v="0"/>
    <x v="1"/>
    <x v="0"/>
    <x v="0"/>
    <x v="0"/>
    <x v="0"/>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1"/>
    <x v="2"/>
    <x v="2"/>
    <s v="Ninguna"/>
    <m/>
    <m/>
    <m/>
    <m/>
    <m/>
    <m/>
    <x v="2"/>
    <m/>
    <s v="Ambos"/>
    <x v="1"/>
    <m/>
    <m/>
    <m/>
    <x v="0"/>
    <x v="0"/>
    <x v="0"/>
    <x v="0"/>
    <x v="0"/>
    <x v="0"/>
    <m/>
    <m/>
    <x v="2"/>
    <s v="Poco probable"/>
    <s v="Poco probable"/>
    <s v="Poco probable"/>
    <s v="Probable"/>
    <s v="Muy probable"/>
    <x v="0"/>
    <s v="choferes"/>
    <n v="8331"/>
    <n v="3"/>
    <n v="3"/>
    <n v="3"/>
    <n v="3"/>
    <n v="3"/>
    <s v="mecanico"/>
    <n v="7231"/>
    <n v="1"/>
    <n v="1"/>
    <n v="1"/>
    <n v="1"/>
    <n v="1"/>
    <s v="gomero"/>
    <n v="7231"/>
    <n v="1"/>
    <n v="1"/>
    <n v="1"/>
    <n v="1"/>
    <n v="1"/>
    <s v="ELECTRICISTA automotor"/>
    <n v="7412"/>
    <n v="1"/>
    <n v="1"/>
    <n v="1"/>
    <n v="1"/>
    <n v="1"/>
    <s v="elastiquero de vehiculos"/>
    <n v="7231"/>
    <n v="1"/>
    <n v="1"/>
    <n v="1"/>
    <n v="1"/>
    <n v="1"/>
    <x v="0"/>
    <m/>
    <m/>
    <m/>
    <m/>
    <m/>
    <m/>
    <m/>
    <m/>
    <m/>
    <x v="0"/>
    <x v="0"/>
    <x v="0"/>
    <x v="0"/>
    <x v="1"/>
    <x v="1"/>
    <x v="0"/>
    <x v="0"/>
    <m/>
    <x v="0"/>
    <s v="TÉCNICO ATENCION AL CLIENTE"/>
    <s v="Técnicas de recepción y atención al cliente"/>
    <s v="CHOFER"/>
    <n v="8331"/>
    <s v="TÉCNICO EN MECANICA AUTOMOTRIZ"/>
    <s v="Mecánica del automóvil"/>
    <s v="MECÁNICO"/>
    <n v="7231"/>
    <s v="TÉCNICO EN ELECTRICIDAD DE AUTOMOTRIZ"/>
    <s v="Mecánica del automóvil"/>
    <s v="ELECTRICISTA MECÁNICO"/>
    <n v="7412"/>
    <s v="TÉCNICO EN TORNERIA MECÁNICA"/>
    <s v="Torneria"/>
    <s v="TORNERO MECÁNICO"/>
    <n v="7223"/>
    <m/>
    <m/>
    <m/>
    <m/>
    <m/>
    <m/>
    <m/>
    <m/>
    <s v="Si"/>
    <s v="Si"/>
    <s v="Si"/>
    <s v="No"/>
    <m/>
    <m/>
    <x v="1"/>
    <s v="Muy importante"/>
    <s v="Muy importante"/>
    <s v="Muy importante"/>
    <s v="Muy importante"/>
    <s v="Muy importante"/>
    <s v="Muy importante"/>
    <s v="Muy importante"/>
    <s v="Ninguna"/>
    <m/>
    <x v="0"/>
    <x v="0"/>
    <x v="0"/>
    <x v="0"/>
    <x v="0"/>
    <x v="0"/>
    <x v="0"/>
    <x v="0"/>
    <x v="0"/>
    <x v="0"/>
    <x v="0"/>
    <x v="0"/>
    <m/>
    <s v="Administrador/Contador"/>
    <m/>
    <n v="14"/>
    <n v="55"/>
    <s v="Completo"/>
    <m/>
    <m/>
    <m/>
    <m/>
    <m/>
    <m/>
    <m/>
    <s v="51 y más personas ocupadas"/>
    <s v="51 y más personas ocupadas"/>
    <x v="0"/>
    <s v="Transporte"/>
    <x v="0"/>
    <x v="0"/>
    <x v="0"/>
    <x v="0"/>
    <x v="0"/>
    <x v="0"/>
    <x v="1"/>
    <x v="1"/>
    <x v="0"/>
    <x v="0"/>
    <x v="1"/>
    <x v="0"/>
    <x v="0"/>
    <x v="0"/>
    <x v="0"/>
    <x v="1"/>
    <x v="1"/>
    <x v="0"/>
    <x v="0"/>
    <x v="1"/>
    <x v="0"/>
    <x v="1"/>
    <x v="0"/>
    <x v="0"/>
    <x v="1"/>
    <x v="1"/>
    <x v="0"/>
    <s v="ATENCIÓN AL CLIENTE, RECEPCIÓN"/>
    <s v="MECANICA AUTOTRIZ"/>
    <s v="ELECTRICIDAD AUTOMOTRIZ"/>
    <s v="MECANICA Y METALES"/>
    <m/>
    <m/>
    <s v="ADMINISTRACIÓN Y GESTIÓN"/>
    <s v="AUTOMOTORES"/>
    <s v="AUTOMOTORES"/>
    <s v="MECANICA Y METALES"/>
    <m/>
    <m/>
    <n v="2.97826086956522"/>
    <x v="1"/>
    <x v="1"/>
    <x v="0"/>
    <x v="0"/>
    <x v="0"/>
    <s v="Total"/>
  </r>
  <r>
    <n v="400001"/>
    <x v="0"/>
    <x v="0"/>
    <s v="Lambaré"/>
    <n v="46440"/>
    <s v="VENTA AL POR MAYOR DE LIBROS"/>
    <s v="Comercio"/>
    <s v="Comercio"/>
    <s v="Grandes (con 51 o más personas ocupadas)"/>
    <n v="11062024"/>
    <n v="11"/>
    <s v="Junio"/>
    <s v="Año Resultado Final"/>
    <n v="16"/>
    <n v="43"/>
    <n v="19072024"/>
    <n v="19"/>
    <s v="Julio"/>
    <s v="Año Resultado Final"/>
    <n v="1984"/>
    <n v="39"/>
    <x v="1"/>
    <s v="VENTA AL POR MAYOR DE LIBROS"/>
    <s v="Comercio al por mayor de libros, revistas, periódicos, papel, cartón, materiales de embalaje y artículos de librería"/>
    <s v="Casa Matriz"/>
    <x v="1"/>
    <n v="2"/>
    <n v="1"/>
    <n v="80"/>
    <n v="79"/>
    <n v="54"/>
    <n v="25"/>
    <n v="694.95652173913015"/>
    <n v="321.73913043478251"/>
    <n v="0"/>
    <n v="0"/>
    <n v="0"/>
    <n v="0"/>
    <n v="579.13043478260852"/>
    <n v="0"/>
    <n v="0"/>
    <n v="0"/>
    <n v="360.34782608695639"/>
    <n v="51.478260869565197"/>
    <n v="25.739130434782599"/>
    <n v="0"/>
    <n v="1016.6956521739127"/>
    <n v="79"/>
    <n v="0"/>
    <n v="0"/>
    <n v="0"/>
    <n v="0"/>
    <n v="45"/>
    <n v="0"/>
    <n v="0"/>
    <n v="0"/>
    <n v="28"/>
    <n v="4"/>
    <n v="2"/>
    <n v="0"/>
    <n v="79"/>
    <x v="1"/>
    <s v="Contrato de aprendizaje (Código laboral y Resolución N° 1159/19)"/>
    <m/>
    <x v="0"/>
    <s v="Decisión del directorio/propietarios de la empresa"/>
    <m/>
    <x v="1"/>
    <s v="Decisión del directorio/propietarios de la empresa"/>
    <m/>
    <x v="0"/>
    <m/>
    <m/>
    <x v="0"/>
    <m/>
    <m/>
    <x v="1"/>
    <m/>
    <n v="4419"/>
    <s v="AUXILIAR ADMINISTRATIVO"/>
    <s v="Sí"/>
    <s v="No"/>
    <s v="Sí"/>
    <n v="9333"/>
    <s v="AUXILIAR DE DEPOSITO"/>
    <s v="Sí"/>
    <s v="No"/>
    <s v="No"/>
    <m/>
    <m/>
    <m/>
    <m/>
    <m/>
    <m/>
    <m/>
    <m/>
    <m/>
    <m/>
    <m/>
    <m/>
    <m/>
    <m/>
    <m/>
    <m/>
    <m/>
    <m/>
    <m/>
    <m/>
    <m/>
    <m/>
    <m/>
    <m/>
    <m/>
    <m/>
    <m/>
    <m/>
    <m/>
    <m/>
    <m/>
    <m/>
    <m/>
    <m/>
    <m/>
    <m/>
    <m/>
    <m/>
    <m/>
    <x v="0"/>
    <x v="0"/>
    <x v="0"/>
    <x v="1"/>
    <x v="1"/>
    <x v="1"/>
    <x v="0"/>
    <x v="0"/>
    <x v="0"/>
    <x v="0"/>
    <x v="0"/>
    <x v="0"/>
    <x v="0"/>
    <m/>
    <m/>
    <m/>
    <s v="Redes sociales de la empresa (Facebook, Twitter, Instagram, etc)"/>
    <m/>
    <m/>
    <s v="Recomendaciones de trabajadores de la empresa u otros actores"/>
    <m/>
    <m/>
    <m/>
    <m/>
    <m/>
    <m/>
    <m/>
    <x v="0"/>
    <x v="0"/>
    <x v="0"/>
    <x v="1"/>
    <x v="0"/>
    <x v="1"/>
    <x v="0"/>
    <x v="0"/>
    <x v="1"/>
    <x v="2"/>
    <s v="Ninguna"/>
    <m/>
    <m/>
    <m/>
    <m/>
    <m/>
    <m/>
    <x v="1"/>
    <m/>
    <m/>
    <x v="1"/>
    <m/>
    <m/>
    <m/>
    <x v="1"/>
    <x v="1"/>
    <x v="1"/>
    <x v="1"/>
    <x v="1"/>
    <x v="1"/>
    <m/>
    <m/>
    <x v="2"/>
    <s v="Probable"/>
    <s v="Probable"/>
    <s v="Poco probable"/>
    <s v="Probable"/>
    <s v="Probable"/>
    <x v="0"/>
    <s v="auxiliar administrativo"/>
    <n v="4419"/>
    <n v="1"/>
    <n v="1"/>
    <n v="1"/>
    <n v="1"/>
    <n v="1"/>
    <m/>
    <m/>
    <m/>
    <m/>
    <m/>
    <m/>
    <m/>
    <m/>
    <m/>
    <m/>
    <m/>
    <m/>
    <m/>
    <m/>
    <m/>
    <m/>
    <m/>
    <m/>
    <m/>
    <m/>
    <m/>
    <m/>
    <m/>
    <m/>
    <m/>
    <m/>
    <m/>
    <m/>
    <x v="0"/>
    <m/>
    <m/>
    <m/>
    <m/>
    <m/>
    <m/>
    <m/>
    <m/>
    <m/>
    <x v="0"/>
    <x v="1"/>
    <x v="1"/>
    <x v="0"/>
    <x v="1"/>
    <x v="0"/>
    <x v="0"/>
    <x v="0"/>
    <m/>
    <x v="0"/>
    <s v="ATENCION AL CLIENTE"/>
    <s v="Técnicas de recepción y atención al cliente"/>
    <s v="RECEPCION"/>
    <n v="4226"/>
    <s v="ATENCION AL CLIENTE"/>
    <s v="Técnicas de recepción y atención al cliente"/>
    <s v="VENDEDORES DE SALON"/>
    <n v="5223"/>
    <s v="SISTEMAS INFORMATICOS"/>
    <s v="Redes y sistemas informáticos"/>
    <s v="JEFE DE RECURSOS HUMANOS"/>
    <n v="2423"/>
    <m/>
    <m/>
    <m/>
    <m/>
    <m/>
    <m/>
    <m/>
    <m/>
    <m/>
    <m/>
    <m/>
    <m/>
    <s v="Si"/>
    <s v="Si"/>
    <s v="No"/>
    <m/>
    <m/>
    <m/>
    <x v="1"/>
    <s v="Muy importante"/>
    <s v="Muy importante"/>
    <s v="Muy importante"/>
    <s v="Muy importante"/>
    <s v="Importante"/>
    <s v="Muy importante"/>
    <s v="Muy importante"/>
    <s v="Muy importante"/>
    <s v="ACTUALIZACION GENERAL"/>
    <x v="0"/>
    <x v="1"/>
    <x v="0"/>
    <x v="0"/>
    <x v="0"/>
    <x v="0"/>
    <x v="1"/>
    <x v="1"/>
    <x v="0"/>
    <x v="1"/>
    <x v="0"/>
    <x v="0"/>
    <m/>
    <s v="Jefe / Encargado (no propietario)"/>
    <m/>
    <n v="7"/>
    <n v="36"/>
    <s v="Completo"/>
    <m/>
    <m/>
    <m/>
    <m/>
    <m/>
    <m/>
    <m/>
    <s v="51 y más personas ocupadas"/>
    <s v="51 y más personas ocupadas"/>
    <x v="2"/>
    <s v="Comercio"/>
    <x v="0"/>
    <x v="0"/>
    <x v="0"/>
    <x v="1"/>
    <x v="0"/>
    <x v="0"/>
    <x v="0"/>
    <x v="0"/>
    <x v="1"/>
    <x v="0"/>
    <x v="1"/>
    <x v="0"/>
    <x v="1"/>
    <x v="0"/>
    <x v="0"/>
    <x v="0"/>
    <x v="0"/>
    <x v="0"/>
    <x v="0"/>
    <x v="0"/>
    <x v="0"/>
    <x v="0"/>
    <x v="1"/>
    <x v="0"/>
    <x v="0"/>
    <x v="0"/>
    <x v="0"/>
    <s v="ATENCIÓN AL CLIENTE, RECEPCIÓN"/>
    <s v="ATENCIÓN AL CLIENTE, RECEPCIÓN"/>
    <s v="OFIMATICA"/>
    <m/>
    <m/>
    <m/>
    <s v="ADMINISTRACIÓN Y GESTIÓN"/>
    <s v="ADMINISTRACIÓN Y GESTIÓN"/>
    <s v="TIC"/>
    <m/>
    <m/>
    <m/>
    <n v="12.869565217391299"/>
    <x v="1"/>
    <x v="1"/>
    <x v="1"/>
    <x v="0"/>
    <x v="0"/>
    <s v="Total"/>
  </r>
  <r>
    <n v="400006"/>
    <x v="0"/>
    <x v="0"/>
    <s v="Recoleta"/>
    <n v="10400"/>
    <s v="ELABORACION DE ACEITES CRUDOS VEGETALES"/>
    <s v="Industria"/>
    <s v="Manufactura"/>
    <s v="Grandes (con 51 o más personas ocupadas)"/>
    <n v="28062024"/>
    <n v="28"/>
    <s v="Junio"/>
    <s v="Año Resultado Final"/>
    <n v="10"/>
    <n v="39"/>
    <n v="31072024"/>
    <n v="31"/>
    <s v="Julio"/>
    <s v="Año Resultado Final"/>
    <n v="2010"/>
    <n v="13"/>
    <x v="0"/>
    <s v="ELABORACION DE ACEITE VEGETAL"/>
    <s v="Elaboración de aceites y grasas de origen vegetal y animal"/>
    <s v="Oficina administrativa"/>
    <x v="1"/>
    <n v="2"/>
    <n v="2"/>
    <n v="110"/>
    <n v="110"/>
    <n v="96"/>
    <n v="14"/>
    <n v="450.46153846153823"/>
    <n v="65.692307692307651"/>
    <n v="0"/>
    <n v="0"/>
    <n v="0"/>
    <n v="0"/>
    <n v="0"/>
    <n v="304.99999999999983"/>
    <n v="0"/>
    <n v="0"/>
    <n v="187.69230769230759"/>
    <n v="0"/>
    <n v="23.461538461538449"/>
    <n v="0"/>
    <n v="516.15384615384585"/>
    <n v="110"/>
    <n v="0"/>
    <n v="0"/>
    <n v="0"/>
    <n v="0"/>
    <n v="0"/>
    <n v="65"/>
    <n v="0"/>
    <n v="0"/>
    <n v="40"/>
    <n v="0"/>
    <n v="5"/>
    <n v="0"/>
    <n v="110"/>
    <x v="0"/>
    <m/>
    <m/>
    <x v="1"/>
    <m/>
    <m/>
    <x v="0"/>
    <m/>
    <m/>
    <x v="0"/>
    <m/>
    <m/>
    <x v="0"/>
    <m/>
    <m/>
    <x v="1"/>
    <m/>
    <n v="2263"/>
    <s v="JEFE DE SEGURIDAD DE HIGIENE Y MEDIO AMBIENTE"/>
    <s v="Sí"/>
    <s v="No"/>
    <s v="Sí"/>
    <n v="8160"/>
    <s v="OPERADOR DE MAQUINA"/>
    <s v="Sí"/>
    <s v="No"/>
    <s v="No"/>
    <m/>
    <m/>
    <m/>
    <m/>
    <m/>
    <m/>
    <m/>
    <m/>
    <m/>
    <m/>
    <m/>
    <m/>
    <m/>
    <m/>
    <m/>
    <m/>
    <m/>
    <m/>
    <m/>
    <m/>
    <m/>
    <m/>
    <m/>
    <m/>
    <m/>
    <m/>
    <m/>
    <m/>
    <m/>
    <m/>
    <m/>
    <m/>
    <m/>
    <m/>
    <m/>
    <m/>
    <m/>
    <m/>
    <m/>
    <x v="1"/>
    <x v="0"/>
    <x v="0"/>
    <x v="1"/>
    <x v="0"/>
    <x v="0"/>
    <x v="0"/>
    <x v="1"/>
    <x v="0"/>
    <x v="0"/>
    <x v="0"/>
    <x v="0"/>
    <x v="0"/>
    <m/>
    <m/>
    <m/>
    <m/>
    <m/>
    <s v="Redes de profesionales o egresados"/>
    <m/>
    <s v="Contratación de empresas de reclutamiento"/>
    <m/>
    <m/>
    <m/>
    <s v="Banco de currículos de la empresa"/>
    <m/>
    <m/>
    <x v="0"/>
    <x v="0"/>
    <x v="0"/>
    <x v="1"/>
    <x v="0"/>
    <x v="2"/>
    <x v="0"/>
    <x v="0"/>
    <x v="0"/>
    <x v="2"/>
    <s v="Ninguna"/>
    <m/>
    <m/>
    <m/>
    <m/>
    <m/>
    <m/>
    <x v="1"/>
    <m/>
    <m/>
    <x v="2"/>
    <m/>
    <m/>
    <m/>
    <x v="1"/>
    <x v="1"/>
    <x v="1"/>
    <x v="0"/>
    <x v="0"/>
    <x v="1"/>
    <m/>
    <m/>
    <x v="2"/>
    <s v="Poco probable"/>
    <s v="Poco probable"/>
    <s v="Poco probable"/>
    <s v="Probable"/>
    <s v="Probable"/>
    <x v="2"/>
    <m/>
    <m/>
    <m/>
    <m/>
    <m/>
    <m/>
    <m/>
    <m/>
    <m/>
    <m/>
    <m/>
    <m/>
    <m/>
    <m/>
    <m/>
    <m/>
    <m/>
    <m/>
    <m/>
    <m/>
    <m/>
    <m/>
    <m/>
    <m/>
    <m/>
    <m/>
    <m/>
    <m/>
    <m/>
    <m/>
    <m/>
    <m/>
    <m/>
    <m/>
    <m/>
    <x v="0"/>
    <m/>
    <m/>
    <m/>
    <m/>
    <m/>
    <m/>
    <m/>
    <m/>
    <m/>
    <x v="0"/>
    <x v="0"/>
    <x v="0"/>
    <x v="0"/>
    <x v="1"/>
    <x v="1"/>
    <x v="0"/>
    <x v="0"/>
    <m/>
    <x v="0"/>
    <s v="USO DEL SISTEMA INFORMATICO POWER BI Y TABLA DINAMICA"/>
    <s v="Microsoft Power BI"/>
    <s v="AUXILIAR ADMINISTRATIVO"/>
    <n v="4419"/>
    <s v="MEJORA DE LAS HABILIDADES TECNICAS EN ELECTRICIDAD"/>
    <s v="Electricidad"/>
    <s v="TECNICO ELECTRICISTA DE MAQUINAS DE EXTRACCIÓN DE ACEITES"/>
    <n v="7412"/>
    <m/>
    <m/>
    <m/>
    <m/>
    <m/>
    <m/>
    <m/>
    <m/>
    <m/>
    <m/>
    <m/>
    <m/>
    <m/>
    <m/>
    <m/>
    <m/>
    <s v="Si"/>
    <s v="No"/>
    <m/>
    <m/>
    <m/>
    <m/>
    <x v="0"/>
    <s v="Muy importante"/>
    <s v="Muy importante"/>
    <s v="Muy importante"/>
    <s v="Muy importante"/>
    <s v="Muy importante"/>
    <s v="Muy importante"/>
    <s v="Muy importante"/>
    <s v="Ninguna"/>
    <m/>
    <x v="2"/>
    <x v="2"/>
    <x v="1"/>
    <x v="1"/>
    <x v="0"/>
    <x v="0"/>
    <x v="0"/>
    <x v="1"/>
    <x v="0"/>
    <x v="0"/>
    <x v="0"/>
    <x v="0"/>
    <m/>
    <s v="Jefe / Encargado (no propietario)"/>
    <m/>
    <n v="15"/>
    <n v="12"/>
    <s v="Completo"/>
    <m/>
    <m/>
    <m/>
    <m/>
    <m/>
    <m/>
    <m/>
    <s v="51 y más personas ocupadas"/>
    <s v="51 y más personas ocupadas"/>
    <x v="1"/>
    <s v="Manufactura"/>
    <x v="0"/>
    <x v="1"/>
    <x v="0"/>
    <x v="0"/>
    <x v="0"/>
    <x v="0"/>
    <x v="0"/>
    <x v="1"/>
    <x v="0"/>
    <x v="0"/>
    <x v="1"/>
    <x v="0"/>
    <x v="0"/>
    <x v="0"/>
    <x v="0"/>
    <x v="0"/>
    <x v="0"/>
    <x v="0"/>
    <x v="0"/>
    <x v="1"/>
    <x v="0"/>
    <x v="0"/>
    <x v="0"/>
    <x v="0"/>
    <x v="1"/>
    <x v="0"/>
    <x v="0"/>
    <s v="HERRAMIENTAS DE ANÁLISIS DE DATOS"/>
    <s v="ELECTRICIDAD Y ELECTRONICA"/>
    <m/>
    <m/>
    <m/>
    <m/>
    <s v="TIC"/>
    <s v="ELECTRICIDAD Y ELECTRONICA"/>
    <m/>
    <m/>
    <m/>
    <m/>
    <n v="4.6923076923076898"/>
    <x v="1"/>
    <x v="1"/>
    <x v="0"/>
    <x v="0"/>
    <x v="0"/>
    <s v="Total"/>
  </r>
  <r>
    <n v="400009"/>
    <x v="0"/>
    <x v="1"/>
    <s v="Luque"/>
    <n v="55101"/>
    <s v="SERVICIO DE ALOJAMIENTO EN HOTELES"/>
    <s v="Servicio"/>
    <s v="Restaurantes y hoteles"/>
    <s v="Grandes (con 51 o más personas ocupadas)"/>
    <n v="19072024"/>
    <n v="19"/>
    <s v="Julio"/>
    <s v="Año Resultado Final"/>
    <n v="11"/>
    <n v="44"/>
    <n v="24072024"/>
    <n v="24"/>
    <s v="Julio"/>
    <s v="Año Resultado Final"/>
    <n v="2011"/>
    <n v="12"/>
    <x v="0"/>
    <s v="SERVICIO DE ALOJAMIENTO EN HOTELES"/>
    <s v="Actividades de alojamiento en hoteles"/>
    <s v="Único"/>
    <x v="0"/>
    <m/>
    <m/>
    <n v="111"/>
    <n v="111"/>
    <n v="73"/>
    <n v="38"/>
    <n v="217.41304347826105"/>
    <n v="113.17391304347836"/>
    <n v="0"/>
    <n v="0"/>
    <n v="0"/>
    <n v="0"/>
    <n v="178.6956521739132"/>
    <n v="17.869565217391319"/>
    <n v="20.847826086956541"/>
    <n v="0"/>
    <n v="68.500000000000057"/>
    <n v="44.673913043478301"/>
    <n v="0"/>
    <n v="0"/>
    <n v="330.58695652173941"/>
    <n v="111"/>
    <n v="0"/>
    <n v="0"/>
    <n v="0"/>
    <n v="0"/>
    <n v="60"/>
    <n v="6"/>
    <n v="7"/>
    <n v="0"/>
    <n v="23"/>
    <n v="15"/>
    <n v="0"/>
    <n v="0"/>
    <n v="111"/>
    <x v="0"/>
    <m/>
    <m/>
    <x v="1"/>
    <m/>
    <m/>
    <x v="0"/>
    <m/>
    <m/>
    <x v="0"/>
    <m/>
    <m/>
    <x v="0"/>
    <m/>
    <m/>
    <x v="1"/>
    <m/>
    <n v="9112"/>
    <s v="MUCAMA"/>
    <s v="Sí"/>
    <s v="No"/>
    <s v="Sí"/>
    <n v="5131"/>
    <s v="MOZO"/>
    <s v="No"/>
    <s v="Sí"/>
    <s v="Sí"/>
    <n v="9112"/>
    <s v="LIMPIADORA"/>
    <s v="Sí"/>
    <s v="No"/>
    <m/>
    <m/>
    <m/>
    <m/>
    <m/>
    <m/>
    <m/>
    <m/>
    <s v="Candidatos sin capacitación o habilidades técnicas necesarios"/>
    <m/>
    <m/>
    <s v="Candidatos con falt de experiencia laboral"/>
    <m/>
    <m/>
    <m/>
    <m/>
    <m/>
    <m/>
    <m/>
    <m/>
    <m/>
    <m/>
    <m/>
    <m/>
    <m/>
    <s v="Capacitar a los trabajadores actuales para que puedan cumplir funciones que estaban asignadas a esa vacante"/>
    <m/>
    <m/>
    <m/>
    <m/>
    <m/>
    <s v="Aumentar los esfuerzos en el reclutamiento (más divulgación de la vacante, más bolsas de empleo)"/>
    <m/>
    <m/>
    <m/>
    <x v="1"/>
    <x v="0"/>
    <x v="1"/>
    <x v="0"/>
    <x v="0"/>
    <x v="0"/>
    <x v="0"/>
    <x v="1"/>
    <x v="1"/>
    <x v="0"/>
    <x v="0"/>
    <x v="0"/>
    <x v="0"/>
    <m/>
    <m/>
    <s v="Plataforma web privada gratuita (Bolsas de trabajo) (excluyendo redes sociales)"/>
    <m/>
    <m/>
    <s v="Redes de profesionales o egresados"/>
    <s v="Recomendaciones de trabajadores de la empresa u otros actores"/>
    <m/>
    <m/>
    <m/>
    <s v="Contactos personales del empleador"/>
    <s v="Banco de currículos de la empresa"/>
    <m/>
    <m/>
    <x v="0"/>
    <x v="0"/>
    <x v="0"/>
    <x v="1"/>
    <x v="0"/>
    <x v="1"/>
    <x v="0"/>
    <x v="2"/>
    <x v="2"/>
    <x v="2"/>
    <s v="Ninguna"/>
    <m/>
    <m/>
    <m/>
    <m/>
    <m/>
    <m/>
    <x v="1"/>
    <m/>
    <m/>
    <x v="1"/>
    <m/>
    <m/>
    <m/>
    <x v="1"/>
    <x v="1"/>
    <x v="1"/>
    <x v="1"/>
    <x v="1"/>
    <x v="1"/>
    <m/>
    <m/>
    <x v="2"/>
    <s v="Probable"/>
    <s v="Poco probable"/>
    <s v="Poco probable"/>
    <s v="Probable"/>
    <s v="Probable"/>
    <x v="0"/>
    <s v="mucama"/>
    <n v="9112"/>
    <n v="3"/>
    <n v="3"/>
    <n v="3"/>
    <n v="3"/>
    <n v="3"/>
    <s v="LIMPIADORA"/>
    <n v="9112"/>
    <n v="3"/>
    <n v="3"/>
    <n v="3"/>
    <n v="3"/>
    <n v="3"/>
    <s v="AGENTE DE MANTENIMIENTO LIMPIADOR"/>
    <n v="9112"/>
    <n v="3"/>
    <n v="3"/>
    <n v="3"/>
    <n v="3"/>
    <n v="3"/>
    <s v="MOZO"/>
    <n v="5131"/>
    <n v="3"/>
    <n v="3"/>
    <n v="3"/>
    <n v="3"/>
    <n v="3"/>
    <m/>
    <m/>
    <m/>
    <m/>
    <m/>
    <m/>
    <m/>
    <x v="0"/>
    <m/>
    <m/>
    <m/>
    <m/>
    <m/>
    <m/>
    <m/>
    <m/>
    <m/>
    <x v="0"/>
    <x v="0"/>
    <x v="0"/>
    <x v="0"/>
    <x v="1"/>
    <x v="1"/>
    <x v="0"/>
    <x v="0"/>
    <m/>
    <x v="0"/>
    <s v="ATENCION AL CLIENTE"/>
    <s v="Técnicas de recepción y atención al cliente"/>
    <s v="MOZO"/>
    <n v="5131"/>
    <s v="TECNICAS PARA GASTRONOMIA MANEJO DE COCINA"/>
    <s v="Gastronomía"/>
    <s v="COCINERA"/>
    <n v="5120"/>
    <s v="ELECTROMECANICA"/>
    <s v="Mecánica"/>
    <s v="MANTENIMIENTO (ELECTRICISTAS)"/>
    <n v="7411"/>
    <s v="TECNOLOGIA E INSFRAESTRUCTURA"/>
    <s v="Redes y sistemas informáticos"/>
    <s v="ASISTENTE INFORMATICO"/>
    <n v="3511"/>
    <m/>
    <m/>
    <m/>
    <m/>
    <m/>
    <m/>
    <m/>
    <m/>
    <s v="Si"/>
    <s v="Si"/>
    <s v="Si"/>
    <s v="No"/>
    <m/>
    <m/>
    <x v="1"/>
    <s v="Muy importante"/>
    <s v="Muy importante"/>
    <s v="Muy importante"/>
    <s v="Muy importante"/>
    <s v="Muy importante"/>
    <s v="Muy importante"/>
    <s v="Muy importante"/>
    <s v="Ninguna"/>
    <m/>
    <x v="2"/>
    <x v="2"/>
    <x v="0"/>
    <x v="1"/>
    <x v="0"/>
    <x v="0"/>
    <x v="0"/>
    <x v="0"/>
    <x v="0"/>
    <x v="0"/>
    <x v="0"/>
    <x v="0"/>
    <m/>
    <s v="Gerente / Directivo"/>
    <m/>
    <n v="13"/>
    <n v="46"/>
    <s v="Completo"/>
    <m/>
    <m/>
    <m/>
    <m/>
    <m/>
    <m/>
    <m/>
    <s v="51 y más personas ocupadas"/>
    <s v="51 y más personas ocupadas"/>
    <x v="0"/>
    <s v="Restaurantes y hoteles"/>
    <x v="0"/>
    <x v="0"/>
    <x v="0"/>
    <x v="0"/>
    <x v="1"/>
    <x v="0"/>
    <x v="0"/>
    <x v="0"/>
    <x v="1"/>
    <x v="0"/>
    <x v="1"/>
    <x v="0"/>
    <x v="0"/>
    <x v="1"/>
    <x v="0"/>
    <x v="0"/>
    <x v="0"/>
    <x v="1"/>
    <x v="0"/>
    <x v="1"/>
    <x v="1"/>
    <x v="1"/>
    <x v="1"/>
    <x v="0"/>
    <x v="1"/>
    <x v="0"/>
    <x v="0"/>
    <s v="ATENCIÓN AL CLIENTE, RECEPCIÓN"/>
    <s v="GASTRONOMIA"/>
    <s v="ELECTRICIDAD Y ELECTRONICA"/>
    <s v="SOPORTE TÉCNICO Y REDES"/>
    <m/>
    <m/>
    <s v="ADMINISTRACIÓN Y GESTIÓN"/>
    <s v="ALIMENTOS"/>
    <s v="ELECTRICIDAD Y ELECTRONICA"/>
    <s v="TIC"/>
    <m/>
    <m/>
    <n v="2.97826086956522"/>
    <x v="2"/>
    <x v="2"/>
    <x v="1"/>
    <x v="0"/>
    <x v="0"/>
    <s v="Total"/>
  </r>
  <r>
    <n v="400017"/>
    <x v="0"/>
    <x v="0"/>
    <s v="San Roque"/>
    <n v="50120"/>
    <s v="SERVICIOS DE TRANSPORTE DE CARGA MARITIMO"/>
    <s v="Servicio"/>
    <s v="Transporte"/>
    <s v="Pequeñas (11 a 30 personas ocupadas)"/>
    <n v="11062024"/>
    <n v="11"/>
    <s v="Junio"/>
    <s v="Año Resultado Final"/>
    <n v="14"/>
    <n v="0"/>
    <n v="11062024"/>
    <n v="11"/>
    <s v="Junio"/>
    <s v="Año Resultado Final"/>
    <n v="2012"/>
    <n v="11"/>
    <x v="0"/>
    <s v="SERVICIO DE FLETES FLUVIALES"/>
    <s v="Fabricación de abonos y compuestos de nitrógeno"/>
    <s v="Único"/>
    <x v="0"/>
    <m/>
    <m/>
    <n v="20"/>
    <n v="20"/>
    <n v="17"/>
    <n v="3"/>
    <n v="135.63829787234044"/>
    <n v="23.936170212765962"/>
    <n v="0"/>
    <n v="0"/>
    <n v="0"/>
    <n v="0"/>
    <n v="135.63829787234044"/>
    <n v="0"/>
    <n v="0"/>
    <n v="0"/>
    <n v="15.957446808510641"/>
    <n v="7.9787234042553203"/>
    <n v="0"/>
    <n v="0"/>
    <n v="159.57446808510642"/>
    <n v="20"/>
    <n v="0"/>
    <n v="0"/>
    <n v="0"/>
    <n v="0"/>
    <n v="17"/>
    <n v="0"/>
    <n v="0"/>
    <n v="0"/>
    <n v="2"/>
    <n v="1"/>
    <n v="0"/>
    <n v="0"/>
    <n v="20"/>
    <x v="0"/>
    <m/>
    <m/>
    <x v="1"/>
    <m/>
    <m/>
    <x v="0"/>
    <m/>
    <m/>
    <x v="0"/>
    <m/>
    <m/>
    <x v="0"/>
    <m/>
    <m/>
    <x v="1"/>
    <m/>
    <n v="3151"/>
    <s v="JEFE DE MAQUINAS"/>
    <s v="Sí"/>
    <s v="No"/>
    <s v="Sí"/>
    <n v="3152"/>
    <s v="CAPITAN DE BARCO"/>
    <s v="Sí"/>
    <s v="Sí"/>
    <s v="No"/>
    <m/>
    <m/>
    <m/>
    <m/>
    <m/>
    <m/>
    <m/>
    <m/>
    <m/>
    <m/>
    <m/>
    <m/>
    <m/>
    <s v="Candidatos sin habilidades blandas o socioemocionales (proactividad, actitud de aprendizaje, compromiso, entre otros)"/>
    <m/>
    <m/>
    <m/>
    <s v="Falta de postulantes/candidatos"/>
    <m/>
    <m/>
    <m/>
    <m/>
    <m/>
    <m/>
    <m/>
    <m/>
    <m/>
    <m/>
    <m/>
    <m/>
    <m/>
    <m/>
    <m/>
    <s v="Incorporar trabajadores temporales a través de agencias"/>
    <m/>
    <m/>
    <m/>
    <m/>
    <m/>
    <x v="1"/>
    <x v="0"/>
    <x v="0"/>
    <x v="0"/>
    <x v="0"/>
    <x v="0"/>
    <x v="0"/>
    <x v="1"/>
    <x v="1"/>
    <x v="0"/>
    <x v="0"/>
    <x v="0"/>
    <x v="0"/>
    <m/>
    <m/>
    <m/>
    <m/>
    <m/>
    <m/>
    <s v="Recomendaciones de trabajadores de la empresa u otros actores"/>
    <s v="Contratación de empresas de reclutamiento"/>
    <m/>
    <m/>
    <s v="Contactos personales del empleador"/>
    <s v="Banco de currículos de la empresa"/>
    <m/>
    <m/>
    <x v="0"/>
    <x v="0"/>
    <x v="0"/>
    <x v="1"/>
    <x v="0"/>
    <x v="1"/>
    <x v="0"/>
    <x v="0"/>
    <x v="2"/>
    <x v="0"/>
    <s v="Ninguna"/>
    <m/>
    <m/>
    <m/>
    <m/>
    <m/>
    <m/>
    <x v="1"/>
    <m/>
    <m/>
    <x v="1"/>
    <s v="Ambos"/>
    <m/>
    <m/>
    <x v="0"/>
    <x v="0"/>
    <x v="0"/>
    <x v="0"/>
    <x v="0"/>
    <x v="0"/>
    <m/>
    <m/>
    <x v="2"/>
    <s v="Poco probable"/>
    <s v="Poco probable"/>
    <s v="Poco probable"/>
    <s v="Probable"/>
    <s v="Probable"/>
    <x v="2"/>
    <m/>
    <m/>
    <m/>
    <m/>
    <m/>
    <m/>
    <m/>
    <m/>
    <m/>
    <m/>
    <m/>
    <m/>
    <m/>
    <m/>
    <m/>
    <m/>
    <m/>
    <m/>
    <m/>
    <m/>
    <m/>
    <m/>
    <m/>
    <m/>
    <m/>
    <m/>
    <m/>
    <m/>
    <m/>
    <m/>
    <m/>
    <m/>
    <m/>
    <m/>
    <m/>
    <x v="0"/>
    <m/>
    <m/>
    <m/>
    <m/>
    <m/>
    <m/>
    <m/>
    <m/>
    <m/>
    <x v="0"/>
    <x v="0"/>
    <x v="0"/>
    <x v="0"/>
    <x v="1"/>
    <x v="1"/>
    <x v="0"/>
    <x v="0"/>
    <m/>
    <x v="0"/>
    <s v="OFICIALES DE PUENTES Y DE MAQUINAS"/>
    <s v="OTROS"/>
    <s v="TRIPULACION"/>
    <n v="8350"/>
    <s v="CAPACITACION COMIDA SALUDABLE"/>
    <s v="Cocina"/>
    <s v="COCINERO DE TRIPULACION"/>
    <n v="5120"/>
    <s v="SALUD Y SEGURIDAD A BORDO"/>
    <s v="Seguridad industrial y salud ocupacional"/>
    <s v="TRIPULACION"/>
    <n v="8350"/>
    <m/>
    <m/>
    <m/>
    <m/>
    <m/>
    <m/>
    <m/>
    <m/>
    <m/>
    <m/>
    <m/>
    <m/>
    <s v="Si"/>
    <s v="Si"/>
    <s v="No"/>
    <m/>
    <m/>
    <m/>
    <x v="0"/>
    <s v="Muy importante"/>
    <s v="Muy importante"/>
    <s v="Muy importante"/>
    <s v="Muy importante"/>
    <s v="Importante"/>
    <s v="Muy importante"/>
    <s v="Muy importante"/>
    <s v="Ninguna"/>
    <m/>
    <x v="0"/>
    <x v="2"/>
    <x v="0"/>
    <x v="0"/>
    <x v="0"/>
    <x v="0"/>
    <x v="1"/>
    <x v="1"/>
    <x v="0"/>
    <x v="1"/>
    <x v="0"/>
    <x v="0"/>
    <m/>
    <s v="Gerente / Directivo"/>
    <m/>
    <n v="17"/>
    <n v="7"/>
    <s v="Completo"/>
    <m/>
    <m/>
    <m/>
    <m/>
    <m/>
    <m/>
    <m/>
    <s v="11 a 30 personas ocupadas"/>
    <s v="11 a 30 personas ocupadas"/>
    <x v="1"/>
    <s v="Manufactura"/>
    <x v="0"/>
    <x v="0"/>
    <x v="1"/>
    <x v="0"/>
    <x v="0"/>
    <x v="0"/>
    <x v="0"/>
    <x v="0"/>
    <x v="0"/>
    <x v="0"/>
    <x v="1"/>
    <x v="0"/>
    <x v="0"/>
    <x v="0"/>
    <x v="0"/>
    <x v="0"/>
    <x v="0"/>
    <x v="0"/>
    <x v="0"/>
    <x v="1"/>
    <x v="0"/>
    <x v="1"/>
    <x v="1"/>
    <x v="0"/>
    <x v="0"/>
    <x v="1"/>
    <x v="0"/>
    <s v="OTROS"/>
    <s v="GASTRONOMIA"/>
    <s v="SALUD Y SEGURIDAD OCUPACIONAL"/>
    <m/>
    <m/>
    <m/>
    <s v="ATENCIÓN A MESAS"/>
    <s v="ALIMENTOS"/>
    <s v="SALUD Y SEGURIDAD OCUPACIONAL"/>
    <m/>
    <m/>
    <m/>
    <n v="7.9787234042553203"/>
    <x v="1"/>
    <x v="2"/>
    <x v="0"/>
    <x v="0"/>
    <x v="0"/>
    <s v="Total"/>
  </r>
  <r>
    <n v="400044"/>
    <x v="0"/>
    <x v="0"/>
    <s v="Recoleta"/>
    <n v="50120"/>
    <s v="TRANSPORTE DE CARGA MARITIMA"/>
    <s v="Servicio"/>
    <s v="Transporte"/>
    <s v="Pequeñas (11 a 30 personas ocupadas)"/>
    <n v="16072024"/>
    <n v="16"/>
    <s v="Julio"/>
    <s v="Año Resultado Final"/>
    <n v="16"/>
    <n v="20"/>
    <n v="22072024"/>
    <n v="22"/>
    <s v="Julio"/>
    <s v="Año Resultado Final"/>
    <n v="2010"/>
    <n v="13"/>
    <x v="0"/>
    <s v="SERVICIO DE TRANSPORTE DE CARGA MARITIMO"/>
    <s v="Transporte de carga marítimo y de cabotaje"/>
    <s v="Único"/>
    <x v="0"/>
    <m/>
    <m/>
    <n v="16"/>
    <n v="16"/>
    <n v="16"/>
    <n v="0"/>
    <n v="251.56626506024159"/>
    <n v="0"/>
    <n v="0"/>
    <n v="0"/>
    <n v="0"/>
    <n v="0"/>
    <n v="251.56626506024159"/>
    <n v="0"/>
    <n v="0"/>
    <n v="0"/>
    <n v="0"/>
    <n v="0"/>
    <n v="0"/>
    <n v="0"/>
    <n v="251.56626506024159"/>
    <n v="16"/>
    <n v="0"/>
    <n v="0"/>
    <n v="0"/>
    <n v="0"/>
    <n v="16"/>
    <n v="0"/>
    <n v="0"/>
    <n v="0"/>
    <n v="0"/>
    <n v="0"/>
    <n v="0"/>
    <n v="0"/>
    <n v="16"/>
    <x v="1"/>
    <s v="Decisión del directorio/propietarios de la empresa"/>
    <m/>
    <x v="0"/>
    <s v="Decisión del directorio/propietarios de la empresa"/>
    <m/>
    <x v="0"/>
    <m/>
    <m/>
    <x v="0"/>
    <m/>
    <m/>
    <x v="0"/>
    <m/>
    <m/>
    <x v="1"/>
    <m/>
    <n v="8350"/>
    <s v="MARINERO"/>
    <s v="Sí"/>
    <s v="No"/>
    <s v="Sí"/>
    <n v="7233"/>
    <s v="ENGRASADOR"/>
    <s v="Sí"/>
    <s v="No"/>
    <s v="No"/>
    <m/>
    <m/>
    <m/>
    <m/>
    <m/>
    <m/>
    <m/>
    <m/>
    <m/>
    <m/>
    <m/>
    <m/>
    <m/>
    <m/>
    <m/>
    <m/>
    <m/>
    <m/>
    <m/>
    <m/>
    <m/>
    <m/>
    <m/>
    <m/>
    <m/>
    <m/>
    <m/>
    <m/>
    <m/>
    <m/>
    <m/>
    <m/>
    <m/>
    <m/>
    <m/>
    <m/>
    <m/>
    <m/>
    <m/>
    <x v="0"/>
    <x v="0"/>
    <x v="0"/>
    <x v="1"/>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2"/>
    <x v="0"/>
    <x v="0"/>
    <x v="2"/>
    <x v="2"/>
    <s v="Ninguna"/>
    <m/>
    <m/>
    <m/>
    <m/>
    <m/>
    <m/>
    <x v="1"/>
    <m/>
    <m/>
    <x v="1"/>
    <m/>
    <m/>
    <m/>
    <x v="1"/>
    <x v="1"/>
    <x v="1"/>
    <x v="1"/>
    <x v="1"/>
    <x v="1"/>
    <m/>
    <m/>
    <x v="2"/>
    <s v="Poco probable"/>
    <s v="Poco probable"/>
    <s v="Poco probable"/>
    <s v="Poco probable"/>
    <s v="Muy probable"/>
    <x v="2"/>
    <m/>
    <m/>
    <m/>
    <m/>
    <m/>
    <m/>
    <m/>
    <m/>
    <m/>
    <m/>
    <m/>
    <m/>
    <m/>
    <m/>
    <m/>
    <m/>
    <m/>
    <m/>
    <m/>
    <m/>
    <m/>
    <m/>
    <m/>
    <m/>
    <m/>
    <m/>
    <m/>
    <m/>
    <m/>
    <m/>
    <m/>
    <m/>
    <m/>
    <m/>
    <m/>
    <x v="0"/>
    <m/>
    <m/>
    <m/>
    <m/>
    <m/>
    <m/>
    <m/>
    <m/>
    <m/>
    <x v="0"/>
    <x v="0"/>
    <x v="0"/>
    <x v="0"/>
    <x v="1"/>
    <x v="1"/>
    <x v="0"/>
    <x v="0"/>
    <m/>
    <x v="0"/>
    <s v="MEJORAS DE HABILIDADES GENERALES EN ELECTRICIDAD"/>
    <s v="Electricidad"/>
    <s v="TECNICO ELECTRICISTA"/>
    <n v="3113"/>
    <s v="MEJORA DE LAS HABILIDADES DE MANTENIMIENTO Y REPARACION DE MOTORES FUERA DE BORDA"/>
    <s v="Operación y mantenimiento de maquinarias industriales"/>
    <s v="TECNICO DE MOTORES FUERA DE BORDA"/>
    <n v="7233"/>
    <s v="MEJORA DE LAS HABILIDADES MECANICAS EN MAQUINAS DE LOS TRANSPORTES FLUVIALES"/>
    <s v="Operación y mantenimiento de maquinarias industriales"/>
    <s v="ENGRASADOR"/>
    <n v="7233"/>
    <m/>
    <m/>
    <m/>
    <m/>
    <m/>
    <m/>
    <m/>
    <m/>
    <m/>
    <m/>
    <m/>
    <m/>
    <s v="Si"/>
    <s v="Si"/>
    <s v="No"/>
    <m/>
    <m/>
    <m/>
    <x v="0"/>
    <s v="Muy importante"/>
    <s v="Muy importante"/>
    <s v="Muy importante"/>
    <s v="Muy importante"/>
    <s v="Muy importante"/>
    <s v="Muy importante"/>
    <s v="Muy importante"/>
    <s v="Ninguna"/>
    <m/>
    <x v="2"/>
    <x v="1"/>
    <x v="0"/>
    <x v="0"/>
    <x v="0"/>
    <x v="2"/>
    <x v="0"/>
    <x v="1"/>
    <x v="0"/>
    <x v="0"/>
    <x v="0"/>
    <x v="0"/>
    <m/>
    <s v="Gerente / Directivo"/>
    <m/>
    <n v="21"/>
    <n v="13"/>
    <s v="Completo"/>
    <m/>
    <m/>
    <m/>
    <m/>
    <m/>
    <m/>
    <m/>
    <s v="11 a 30 personas ocupadas"/>
    <s v="11 a 30 personas ocupadas"/>
    <x v="0"/>
    <s v="Transporte"/>
    <x v="0"/>
    <x v="0"/>
    <x v="0"/>
    <x v="0"/>
    <x v="0"/>
    <x v="0"/>
    <x v="1"/>
    <x v="1"/>
    <x v="0"/>
    <x v="0"/>
    <x v="1"/>
    <x v="0"/>
    <x v="0"/>
    <x v="0"/>
    <x v="0"/>
    <x v="0"/>
    <x v="0"/>
    <x v="0"/>
    <x v="0"/>
    <x v="1"/>
    <x v="1"/>
    <x v="1"/>
    <x v="0"/>
    <x v="0"/>
    <x v="1"/>
    <x v="0"/>
    <x v="0"/>
    <s v="ELECTRICIDAD Y ELECTRONICA"/>
    <s v="OTRAS RELACIONADAS A LA MECANICA"/>
    <s v="OTRAS RELACIONADAS A LA MECANICA"/>
    <m/>
    <m/>
    <m/>
    <s v="ELECTRICIDAD Y ELECTRONICA"/>
    <s v="AUTOMOTORES"/>
    <s v="AUTOMOTORES"/>
    <m/>
    <m/>
    <m/>
    <n v="15.722891566265099"/>
    <x v="1"/>
    <x v="1"/>
    <x v="1"/>
    <x v="0"/>
    <x v="0"/>
    <s v="Total"/>
  </r>
  <r>
    <n v="400045"/>
    <x v="0"/>
    <x v="1"/>
    <s v="San Lorenzo"/>
    <n v="68100"/>
    <s v="ACTIVIDADES DE ARRENDAMIENTO Y ADMINISTRACION DE BIENES INMUEBLES (SHOPPING, ALQUILER DE EDIFICOS)"/>
    <s v="Servicio"/>
    <s v="Servicios inmobiliarios"/>
    <s v="Pequeñas (11 a 30 personas ocupadas)"/>
    <n v="13062024"/>
    <n v="13"/>
    <s v="Junio"/>
    <s v="Año Resultado Final"/>
    <n v="10"/>
    <n v="56"/>
    <n v="13062024"/>
    <n v="13"/>
    <s v="Junio"/>
    <s v="Año Resultado Final"/>
    <n v="2012"/>
    <n v="11"/>
    <x v="0"/>
    <s v="ACTIVIDADES DE ALQUILER DE LOCALES COMERCIALES"/>
    <s v="Actividades inmobiliarias realizadas con bienes propios o arrendados"/>
    <s v="Único"/>
    <x v="0"/>
    <m/>
    <m/>
    <n v="38"/>
    <n v="38"/>
    <n v="18"/>
    <n v="20"/>
    <n v="94.344827586206947"/>
    <n v="104.8275862068966"/>
    <n v="0"/>
    <n v="0"/>
    <n v="0"/>
    <n v="0"/>
    <n v="99.586206896551772"/>
    <n v="0"/>
    <n v="36.689655172413808"/>
    <n v="5.2413793103448301"/>
    <n v="26.206896551724149"/>
    <n v="26.206896551724149"/>
    <n v="5.2413793103448301"/>
    <n v="0"/>
    <n v="199.17241379310354"/>
    <n v="38"/>
    <n v="0"/>
    <n v="0"/>
    <n v="0"/>
    <n v="0"/>
    <n v="19"/>
    <n v="0"/>
    <n v="7"/>
    <n v="1"/>
    <n v="5"/>
    <n v="5"/>
    <n v="1"/>
    <n v="0"/>
    <n v="38"/>
    <x v="1"/>
    <s v="Decisión del directorio/propietarios de la empresa"/>
    <m/>
    <x v="0"/>
    <s v="Decisión del directorio/propietarios de la empresa"/>
    <m/>
    <x v="0"/>
    <m/>
    <m/>
    <x v="0"/>
    <m/>
    <m/>
    <x v="0"/>
    <m/>
    <m/>
    <x v="1"/>
    <m/>
    <n v="4311"/>
    <s v="AUXILIAR DE AUDITORIA"/>
    <s v="Sí"/>
    <s v="No"/>
    <s v="Sí"/>
    <n v="7112"/>
    <s v="ALBAÑIL"/>
    <s v="Sí"/>
    <s v="Sí"/>
    <s v="No"/>
    <m/>
    <m/>
    <m/>
    <m/>
    <m/>
    <m/>
    <m/>
    <m/>
    <m/>
    <m/>
    <m/>
    <m/>
    <s v="Candidatos sin capacitación o habilidades técnicas necesarios"/>
    <m/>
    <s v="Candidato sin licencias, certificados orequisitos legales requeridos para ejercer la ocupación"/>
    <m/>
    <m/>
    <s v="Falta de postulantes/candidatos"/>
    <m/>
    <m/>
    <m/>
    <m/>
    <m/>
    <m/>
    <m/>
    <m/>
    <m/>
    <m/>
    <m/>
    <m/>
    <m/>
    <m/>
    <s v="Externalizar el trabajo por fuera de la empresa (outsourcing)"/>
    <s v="Incorporar trabajadores temporales a través de agencias"/>
    <m/>
    <s v="Aumentar los esfuerzos en el reclutamiento (más divulgación de la vacante, más bolsas de empleo)"/>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0"/>
    <x v="0"/>
    <s v="Ninguna"/>
    <m/>
    <m/>
    <m/>
    <m/>
    <m/>
    <m/>
    <x v="1"/>
    <m/>
    <m/>
    <x v="0"/>
    <s v="Ambos"/>
    <m/>
    <m/>
    <x v="1"/>
    <x v="0"/>
    <x v="1"/>
    <x v="0"/>
    <x v="0"/>
    <x v="1"/>
    <m/>
    <m/>
    <x v="2"/>
    <s v="Poco probable"/>
    <s v="Poco probable"/>
    <s v="Poco probable"/>
    <s v="Probable"/>
    <s v="Muy probable"/>
    <x v="0"/>
    <s v="asesor comercial"/>
    <n v="2431"/>
    <n v="1"/>
    <n v="0"/>
    <n v="1"/>
    <n v="0"/>
    <n v="0"/>
    <s v="ASISTENTE DE auditoria"/>
    <n v="4311"/>
    <n v="1"/>
    <n v="0"/>
    <n v="0"/>
    <n v="0"/>
    <n v="0"/>
    <s v="tecnico electricistas"/>
    <n v="3113"/>
    <n v="1"/>
    <n v="0"/>
    <n v="0"/>
    <n v="1"/>
    <n v="1"/>
    <s v="plomero"/>
    <n v="7126"/>
    <n v="1"/>
    <n v="0"/>
    <n v="0"/>
    <n v="0"/>
    <n v="0"/>
    <s v="pintor exterior e interior"/>
    <n v="7131"/>
    <n v="1"/>
    <n v="0"/>
    <n v="0"/>
    <n v="0"/>
    <n v="0"/>
    <x v="0"/>
    <m/>
    <m/>
    <m/>
    <m/>
    <m/>
    <m/>
    <m/>
    <m/>
    <m/>
    <x v="0"/>
    <x v="0"/>
    <x v="0"/>
    <x v="0"/>
    <x v="1"/>
    <x v="0"/>
    <x v="0"/>
    <x v="0"/>
    <m/>
    <x v="0"/>
    <s v="CURSOS DE REFRIGERACION DE AIRES ACONDICIONADOS"/>
    <s v="Técnicas de refrigeracion y climatización"/>
    <s v="TECNICOS EN ELECTRICIDAD"/>
    <n v="3113"/>
    <s v="PLOMERIA AVANZADA"/>
    <s v="Fontanería"/>
    <s v="PLOMERO"/>
    <n v="7126"/>
    <m/>
    <m/>
    <m/>
    <m/>
    <m/>
    <m/>
    <m/>
    <m/>
    <m/>
    <m/>
    <m/>
    <m/>
    <m/>
    <m/>
    <m/>
    <m/>
    <s v="Si"/>
    <s v="No"/>
    <m/>
    <m/>
    <m/>
    <m/>
    <x v="1"/>
    <s v="Muy importante"/>
    <s v="Muy importante"/>
    <s v="Muy importante"/>
    <s v="Importante"/>
    <s v="Importante"/>
    <s v="Muy importante"/>
    <s v="Muy importante"/>
    <s v="Ninguna"/>
    <m/>
    <x v="0"/>
    <x v="2"/>
    <x v="0"/>
    <x v="1"/>
    <x v="2"/>
    <x v="0"/>
    <x v="0"/>
    <x v="0"/>
    <x v="0"/>
    <x v="0"/>
    <x v="0"/>
    <x v="0"/>
    <m/>
    <s v="Gerente / Directivo"/>
    <m/>
    <n v="13"/>
    <n v="11"/>
    <s v="Completo"/>
    <m/>
    <m/>
    <m/>
    <m/>
    <m/>
    <m/>
    <m/>
    <s v="31 a 50 personas ocupadas"/>
    <s v="31 a 50 personas ocupadas"/>
    <x v="0"/>
    <s v="Servicios inmobiliarios"/>
    <x v="0"/>
    <x v="0"/>
    <x v="0"/>
    <x v="1"/>
    <x v="0"/>
    <x v="0"/>
    <x v="1"/>
    <x v="0"/>
    <x v="0"/>
    <x v="0"/>
    <x v="0"/>
    <x v="1"/>
    <x v="1"/>
    <x v="0"/>
    <x v="0"/>
    <x v="1"/>
    <x v="0"/>
    <x v="0"/>
    <x v="0"/>
    <x v="1"/>
    <x v="1"/>
    <x v="1"/>
    <x v="0"/>
    <x v="0"/>
    <x v="1"/>
    <x v="0"/>
    <x v="0"/>
    <s v="ELECTRICIDAD Y ELECTRONICA"/>
    <s v="CONSTRUCCIÓN"/>
    <m/>
    <m/>
    <m/>
    <m/>
    <s v="ELECTRICIDAD Y ELECTRONICA"/>
    <s v="CONSTRUCCIÓN"/>
    <m/>
    <m/>
    <m/>
    <m/>
    <n v="5.2413793103448301"/>
    <x v="1"/>
    <x v="2"/>
    <x v="0"/>
    <x v="0"/>
    <x v="0"/>
    <s v="Total"/>
  </r>
  <r>
    <n v="400050"/>
    <x v="0"/>
    <x v="0"/>
    <s v="Recoleta"/>
    <n v="61001"/>
    <s v="SERVICIO DE TELECOMUNICACIONES DE REDES 3G Y 4G"/>
    <s v="Servicio"/>
    <s v="Telecomunicaciones"/>
    <s v="Grandes (con 51 o más personas ocupadas)"/>
    <n v="26082024"/>
    <n v="26"/>
    <s v="Agosto"/>
    <s v="Año Resultado Final"/>
    <n v="9"/>
    <n v="20"/>
    <n v="27082024"/>
    <n v="27"/>
    <s v="Agosto"/>
    <s v="Año Resultado Final"/>
    <n v="2009"/>
    <n v="14"/>
    <x v="0"/>
    <s v="SERVICIO DE TELECOMUNICACIONES"/>
    <s v="Telecomunicaciones"/>
    <s v="Único"/>
    <x v="0"/>
    <m/>
    <m/>
    <n v="107"/>
    <n v="107"/>
    <n v="86"/>
    <n v="21"/>
    <n v="681.62962962963002"/>
    <n v="166.44444444444454"/>
    <n v="0"/>
    <n v="0"/>
    <n v="0"/>
    <n v="0"/>
    <n v="0"/>
    <n v="0"/>
    <n v="0"/>
    <n v="0"/>
    <n v="792.59259259259295"/>
    <n v="55.481481481481509"/>
    <n v="0"/>
    <n v="0"/>
    <n v="848.07407407407447"/>
    <n v="107"/>
    <n v="0"/>
    <n v="0"/>
    <n v="0"/>
    <n v="0"/>
    <n v="0"/>
    <n v="0"/>
    <n v="0"/>
    <n v="0"/>
    <n v="100"/>
    <n v="7"/>
    <n v="0"/>
    <n v="0"/>
    <n v="107"/>
    <x v="1"/>
    <s v="Decisión del directorio/propietarios de la empresa"/>
    <m/>
    <x v="1"/>
    <m/>
    <m/>
    <x v="0"/>
    <m/>
    <m/>
    <x v="0"/>
    <m/>
    <m/>
    <x v="0"/>
    <m/>
    <m/>
    <x v="1"/>
    <m/>
    <n v="5244"/>
    <s v="VENDEDOR DE CALL CENTER"/>
    <s v="No"/>
    <s v="Sí"/>
    <s v="Sí"/>
    <n v="4311"/>
    <s v="ASISTENTE DE FACTURACION"/>
    <s v="Sí"/>
    <s v="No"/>
    <s v="Sí"/>
    <n v="3511"/>
    <s v="TECNICOS INFORMATICOS"/>
    <s v="Sí"/>
    <s v="Sí"/>
    <s v="Candidatos sin capacitación o habilidades técnicas necesarios"/>
    <m/>
    <m/>
    <s v="Candidatos con falt de experiencia laboral"/>
    <m/>
    <m/>
    <m/>
    <m/>
    <m/>
    <m/>
    <m/>
    <m/>
    <m/>
    <m/>
    <m/>
    <m/>
    <s v="Candidatos sin capacitación o habilidades técnicas necesarios"/>
    <m/>
    <m/>
    <s v="Candidatos con falt de experiencia laboral"/>
    <m/>
    <s v="Falta de postulantes/candidatos"/>
    <m/>
    <m/>
    <m/>
    <s v="Capacitar a los trabajadores actuales para que puedan cumplir funciones que estaban asignadas a esa vacante"/>
    <m/>
    <m/>
    <m/>
    <s v="Incorporar trabajadores temporales a través de agencias"/>
    <m/>
    <s v="Aumentar los esfuerzos en el reclutamiento (más divulgación de la vacante, más bolsas de empleo)"/>
    <m/>
    <m/>
    <m/>
    <x v="0"/>
    <x v="0"/>
    <x v="1"/>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2"/>
    <x v="2"/>
    <s v="Ninguna"/>
    <m/>
    <m/>
    <m/>
    <m/>
    <m/>
    <m/>
    <x v="1"/>
    <m/>
    <m/>
    <x v="1"/>
    <m/>
    <m/>
    <m/>
    <x v="1"/>
    <x v="1"/>
    <x v="1"/>
    <x v="1"/>
    <x v="1"/>
    <x v="1"/>
    <m/>
    <m/>
    <x v="2"/>
    <s v="Poco probable"/>
    <s v="Poco probable"/>
    <s v="Poco probable"/>
    <s v="Probable"/>
    <s v="Probable"/>
    <x v="0"/>
    <s v="ingeniero tecnico informatica"/>
    <n v="2512"/>
    <n v="2"/>
    <n v="2"/>
    <n v="2"/>
    <n v="2"/>
    <n v="2"/>
    <s v="ingeniero electronico"/>
    <n v="2152"/>
    <n v="3"/>
    <n v="3"/>
    <n v="3"/>
    <n v="3"/>
    <n v="3"/>
    <s v="ejecutivo cuenta vendedor"/>
    <n v="2431"/>
    <n v="2"/>
    <n v="2"/>
    <n v="2"/>
    <n v="2"/>
    <n v="2"/>
    <m/>
    <m/>
    <m/>
    <m/>
    <m/>
    <m/>
    <m/>
    <m/>
    <m/>
    <m/>
    <m/>
    <m/>
    <m/>
    <m/>
    <x v="0"/>
    <m/>
    <m/>
    <m/>
    <m/>
    <m/>
    <m/>
    <m/>
    <m/>
    <m/>
    <x v="0"/>
    <x v="0"/>
    <x v="0"/>
    <x v="0"/>
    <x v="1"/>
    <x v="1"/>
    <x v="0"/>
    <x v="0"/>
    <m/>
    <x v="0"/>
    <s v="CAPACITACION EN REDES DE FIBRA OPTICA"/>
    <s v="Herramientas digitales para la gestión y productividad"/>
    <s v="TECNICO INGENIERO ELECTRONICO"/>
    <n v="2152"/>
    <m/>
    <m/>
    <m/>
    <m/>
    <m/>
    <m/>
    <m/>
    <m/>
    <m/>
    <m/>
    <m/>
    <m/>
    <m/>
    <m/>
    <m/>
    <m/>
    <m/>
    <m/>
    <m/>
    <m/>
    <s v="No"/>
    <m/>
    <m/>
    <m/>
    <m/>
    <m/>
    <x v="1"/>
    <s v="Muy importante"/>
    <s v="Muy importante"/>
    <s v="Muy importante"/>
    <s v="Muy importante"/>
    <s v="Muy importante"/>
    <s v="Muy importante"/>
    <s v="Muy importante"/>
    <s v="Ninguna"/>
    <s v="CULTURA ORGANIZACIONAL"/>
    <x v="2"/>
    <x v="2"/>
    <x v="0"/>
    <x v="0"/>
    <x v="2"/>
    <x v="0"/>
    <x v="0"/>
    <x v="0"/>
    <x v="0"/>
    <x v="0"/>
    <x v="0"/>
    <x v="0"/>
    <m/>
    <s v="Gerente / Directivo"/>
    <m/>
    <n v="20"/>
    <n v="52"/>
    <s v="Completo"/>
    <m/>
    <m/>
    <m/>
    <m/>
    <m/>
    <m/>
    <m/>
    <s v="51 y más personas ocupadas"/>
    <s v="51 y más personas ocupadas"/>
    <x v="0"/>
    <s v="Telecomunicaciones"/>
    <x v="0"/>
    <x v="0"/>
    <x v="1"/>
    <x v="1"/>
    <x v="1"/>
    <x v="0"/>
    <x v="0"/>
    <x v="0"/>
    <x v="0"/>
    <x v="0"/>
    <x v="0"/>
    <x v="0"/>
    <x v="0"/>
    <x v="0"/>
    <x v="0"/>
    <x v="0"/>
    <x v="0"/>
    <x v="0"/>
    <x v="0"/>
    <x v="0"/>
    <x v="0"/>
    <x v="1"/>
    <x v="0"/>
    <x v="0"/>
    <x v="0"/>
    <x v="0"/>
    <x v="0"/>
    <s v="TELECOMUNICACIONES"/>
    <m/>
    <m/>
    <m/>
    <m/>
    <m/>
    <s v="TELECOMUNICACIONES"/>
    <m/>
    <m/>
    <m/>
    <m/>
    <m/>
    <n v="7.92592592592593"/>
    <x v="2"/>
    <x v="2"/>
    <x v="1"/>
    <x v="0"/>
    <x v="0"/>
    <s v="Total"/>
  </r>
  <r>
    <n v="400052"/>
    <x v="0"/>
    <x v="0"/>
    <s v="Recoleta"/>
    <n v="46610"/>
    <s v="COMERCIO AL POR MAYOR DE COMBUSTIBLE"/>
    <s v="Comercio"/>
    <s v="Comercio"/>
    <s v="Grandes (con 51 o más personas ocupadas)"/>
    <n v="8072024"/>
    <n v="8"/>
    <s v="Julio"/>
    <s v="Año Resultado Final"/>
    <n v="10"/>
    <n v="10"/>
    <n v="8072024"/>
    <n v="8"/>
    <s v="Julio"/>
    <s v="Año Resultado Final"/>
    <n v="2009"/>
    <n v="14"/>
    <x v="0"/>
    <s v="COMERCIO AL POR MAYOR DE COMBUSTIBLE CARBURANTE"/>
    <s v="Comercio al por mayor de combustibles sólidos, líquidos y gaseosos y de productos conexos"/>
    <s v="Oficina administrativa"/>
    <x v="1"/>
    <n v="3"/>
    <n v="2"/>
    <n v="97"/>
    <n v="57"/>
    <n v="49"/>
    <n v="8"/>
    <n v="630.60869565217365"/>
    <n v="102.95652173913039"/>
    <n v="0"/>
    <n v="0"/>
    <n v="0"/>
    <n v="154.4347826086956"/>
    <n v="321.73913043478251"/>
    <n v="0"/>
    <n v="12.869565217391299"/>
    <n v="0"/>
    <n v="205.91304347826079"/>
    <n v="38.6086956521739"/>
    <n v="0"/>
    <n v="0"/>
    <n v="733.56521739130403"/>
    <n v="57"/>
    <n v="0"/>
    <n v="0"/>
    <n v="0"/>
    <n v="12"/>
    <n v="25"/>
    <n v="0"/>
    <n v="1"/>
    <n v="0"/>
    <n v="16"/>
    <n v="3"/>
    <n v="0"/>
    <n v="0"/>
    <n v="57"/>
    <x v="1"/>
    <s v="Decisión del directorio/propietarios de la empresa"/>
    <m/>
    <x v="1"/>
    <m/>
    <m/>
    <x v="0"/>
    <m/>
    <m/>
    <x v="0"/>
    <m/>
    <m/>
    <x v="0"/>
    <m/>
    <m/>
    <x v="1"/>
    <m/>
    <n v="4311"/>
    <s v="AUXILIAR CONTABLE"/>
    <s v="Sí"/>
    <s v="No"/>
    <s v="No"/>
    <m/>
    <m/>
    <m/>
    <m/>
    <m/>
    <m/>
    <m/>
    <m/>
    <m/>
    <m/>
    <m/>
    <m/>
    <m/>
    <m/>
    <m/>
    <m/>
    <m/>
    <m/>
    <m/>
    <m/>
    <m/>
    <m/>
    <m/>
    <m/>
    <m/>
    <m/>
    <m/>
    <m/>
    <m/>
    <m/>
    <m/>
    <m/>
    <m/>
    <m/>
    <m/>
    <m/>
    <m/>
    <m/>
    <m/>
    <m/>
    <m/>
    <m/>
    <m/>
    <m/>
    <x v="1"/>
    <x v="1"/>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1"/>
    <x v="0"/>
    <x v="0"/>
    <x v="2"/>
    <x v="2"/>
    <s v="Ninguna"/>
    <m/>
    <m/>
    <m/>
    <m/>
    <m/>
    <m/>
    <x v="1"/>
    <m/>
    <m/>
    <x v="1"/>
    <m/>
    <m/>
    <m/>
    <x v="1"/>
    <x v="1"/>
    <x v="1"/>
    <x v="1"/>
    <x v="1"/>
    <x v="1"/>
    <m/>
    <m/>
    <x v="3"/>
    <s v="Poco probable"/>
    <s v="Poco probable"/>
    <s v="Poco probable"/>
    <s v="Muy probable"/>
    <s v="Muy probable"/>
    <x v="0"/>
    <s v="OPERARIOS DE PLAYA"/>
    <n v="4321"/>
    <n v="20"/>
    <n v="0"/>
    <n v="0"/>
    <n v="0"/>
    <n v="0"/>
    <s v="CARGADOR DE CISTERNA"/>
    <n v="5245"/>
    <n v="10"/>
    <n v="0"/>
    <n v="0"/>
    <n v="0"/>
    <n v="0"/>
    <s v="Auxiliar administrativo"/>
    <n v="4419"/>
    <n v="1"/>
    <n v="0"/>
    <n v="0"/>
    <n v="0"/>
    <n v="0"/>
    <s v="Carguero de buques"/>
    <n v="9333"/>
    <n v="5"/>
    <n v="0"/>
    <n v="0"/>
    <n v="0"/>
    <n v="0"/>
    <m/>
    <m/>
    <m/>
    <m/>
    <m/>
    <m/>
    <m/>
    <x v="0"/>
    <m/>
    <m/>
    <m/>
    <m/>
    <m/>
    <m/>
    <m/>
    <m/>
    <m/>
    <x v="1"/>
    <x v="1"/>
    <x v="1"/>
    <x v="1"/>
    <x v="0"/>
    <x v="0"/>
    <x v="0"/>
    <x v="1"/>
    <m/>
    <x v="0"/>
    <s v="SEGURIDAD INDUSTRIAL Y SALUD OCUPACIONAL"/>
    <s v="Seguridad industrial y salud ocupacional"/>
    <s v="CARGADOR DE CISTERNA"/>
    <n v="5245"/>
    <s v="ELECTRICIDAD BASICA"/>
    <s v="Electricidad"/>
    <s v="PLAYEROS DE PLANTA"/>
    <n v="5245"/>
    <m/>
    <m/>
    <m/>
    <m/>
    <m/>
    <m/>
    <m/>
    <m/>
    <m/>
    <m/>
    <m/>
    <m/>
    <m/>
    <m/>
    <m/>
    <m/>
    <s v="Si"/>
    <s v="No"/>
    <m/>
    <m/>
    <m/>
    <m/>
    <x v="0"/>
    <s v="Muy importante"/>
    <s v="Muy importante"/>
    <s v="Muy importante"/>
    <s v="Importante"/>
    <s v="Importante"/>
    <s v="Muy importante"/>
    <s v="Muy importante"/>
    <s v="Ninguna"/>
    <m/>
    <x v="1"/>
    <x v="2"/>
    <x v="0"/>
    <x v="0"/>
    <x v="0"/>
    <x v="0"/>
    <x v="0"/>
    <x v="0"/>
    <x v="0"/>
    <x v="0"/>
    <x v="0"/>
    <x v="0"/>
    <m/>
    <s v="Gerente / Directivo"/>
    <m/>
    <n v="16"/>
    <n v="26"/>
    <s v="Completo"/>
    <m/>
    <m/>
    <m/>
    <m/>
    <m/>
    <m/>
    <m/>
    <s v="51 y más personas ocupadas"/>
    <s v="51 y más personas ocupadas"/>
    <x v="2"/>
    <s v="Comercio"/>
    <x v="0"/>
    <x v="0"/>
    <x v="0"/>
    <x v="1"/>
    <x v="0"/>
    <x v="0"/>
    <x v="0"/>
    <x v="0"/>
    <x v="0"/>
    <x v="0"/>
    <x v="1"/>
    <x v="0"/>
    <x v="1"/>
    <x v="1"/>
    <x v="0"/>
    <x v="0"/>
    <x v="0"/>
    <x v="1"/>
    <x v="0"/>
    <x v="1"/>
    <x v="0"/>
    <x v="1"/>
    <x v="1"/>
    <x v="0"/>
    <x v="0"/>
    <x v="0"/>
    <x v="0"/>
    <s v="SALUD Y SEGURIDAD OCUPACIONAL"/>
    <s v="ELECTRICIDAD Y ELECTRONICA"/>
    <m/>
    <m/>
    <m/>
    <m/>
    <s v="SALUD Y SEGURIDAD OCUPACIONAL"/>
    <s v="ELECTRICIDAD Y ELECTRONICA"/>
    <m/>
    <m/>
    <m/>
    <m/>
    <n v="12.869565217391299"/>
    <x v="1"/>
    <x v="1"/>
    <x v="1"/>
    <x v="2"/>
    <x v="0"/>
    <s v="Total"/>
  </r>
  <r>
    <n v="400369"/>
    <x v="0"/>
    <x v="0"/>
    <s v="Santisima Trinidad"/>
    <n v="14101"/>
    <s v="CONFECCION DE PRENDAS DE VESTIR EXTERIOR"/>
    <s v="Industria"/>
    <s v="Manufactura"/>
    <s v="Micro (5 a 10 personas ocupadas)"/>
    <n v="8072024"/>
    <n v="8"/>
    <s v="Julio"/>
    <s v="Año Resultado Final"/>
    <n v="9"/>
    <n v="31"/>
    <n v="2082024"/>
    <n v="2"/>
    <s v="Agosto"/>
    <s v="Año Resultado Final"/>
    <n v="1984"/>
    <n v="39"/>
    <x v="1"/>
    <s v="CONFECCIÓN DE PRENDA DE VESTIR EXTERIOR"/>
    <s v="Confección de prendas de vestir exterior, excepto prendas de cuero y piel"/>
    <s v="Único"/>
    <x v="0"/>
    <m/>
    <m/>
    <n v="5"/>
    <n v="5"/>
    <n v="2"/>
    <n v="3"/>
    <n v="19.212121212121222"/>
    <n v="28.818181818181834"/>
    <n v="0"/>
    <n v="0"/>
    <n v="0"/>
    <n v="0"/>
    <n v="38.424242424242443"/>
    <n v="0"/>
    <n v="0"/>
    <n v="0"/>
    <n v="9.6060606060606109"/>
    <n v="0"/>
    <n v="0"/>
    <n v="0"/>
    <n v="48.030303030303052"/>
    <n v="5"/>
    <n v="0"/>
    <n v="0"/>
    <n v="0"/>
    <n v="0"/>
    <n v="4"/>
    <n v="0"/>
    <n v="0"/>
    <n v="0"/>
    <n v="1"/>
    <n v="0"/>
    <n v="0"/>
    <n v="0"/>
    <n v="5"/>
    <x v="0"/>
    <m/>
    <m/>
    <x v="0"/>
    <s v="Decisión del directorio/propietarios de la empresa"/>
    <m/>
    <x v="0"/>
    <m/>
    <m/>
    <x v="0"/>
    <m/>
    <m/>
    <x v="0"/>
    <m/>
    <m/>
    <x v="1"/>
    <m/>
    <n v="7533"/>
    <s v="CONSTURERO (TERMINACION DE LA PRENDA DE VESTIR)"/>
    <s v="Sí"/>
    <s v="No"/>
    <s v="No"/>
    <m/>
    <m/>
    <m/>
    <m/>
    <m/>
    <m/>
    <m/>
    <m/>
    <m/>
    <m/>
    <m/>
    <m/>
    <m/>
    <m/>
    <m/>
    <m/>
    <m/>
    <m/>
    <m/>
    <m/>
    <m/>
    <m/>
    <m/>
    <m/>
    <m/>
    <m/>
    <m/>
    <m/>
    <m/>
    <m/>
    <m/>
    <m/>
    <m/>
    <m/>
    <m/>
    <m/>
    <m/>
    <m/>
    <m/>
    <m/>
    <m/>
    <m/>
    <m/>
    <m/>
    <x v="0"/>
    <x v="1"/>
    <x v="0"/>
    <x v="0"/>
    <x v="0"/>
    <x v="0"/>
    <x v="0"/>
    <x v="0"/>
    <x v="0"/>
    <x v="0"/>
    <x v="1"/>
    <x v="1"/>
    <x v="0"/>
    <m/>
    <m/>
    <m/>
    <s v="Redes sociales de la empresa (Facebook, Twitter, Instagram, etc)"/>
    <m/>
    <m/>
    <m/>
    <m/>
    <m/>
    <m/>
    <s v="Contactos personales del empleador"/>
    <m/>
    <m/>
    <m/>
    <x v="0"/>
    <x v="0"/>
    <x v="0"/>
    <x v="2"/>
    <x v="0"/>
    <x v="2"/>
    <x v="0"/>
    <x v="0"/>
    <x v="1"/>
    <x v="1"/>
    <s v="Ninguna"/>
    <m/>
    <m/>
    <m/>
    <m/>
    <m/>
    <m/>
    <x v="1"/>
    <m/>
    <m/>
    <x v="1"/>
    <m/>
    <m/>
    <m/>
    <x v="1"/>
    <x v="1"/>
    <x v="1"/>
    <x v="1"/>
    <x v="1"/>
    <x v="1"/>
    <m/>
    <m/>
    <x v="1"/>
    <s v="Poco probable"/>
    <s v="Poco probable"/>
    <s v="Poco probable"/>
    <s v="Probable"/>
    <s v="Probable"/>
    <x v="0"/>
    <s v="TERMINADOR DE LA PRENDAS DE VESTIR"/>
    <n v="7533"/>
    <n v="2"/>
    <n v="0"/>
    <n v="0"/>
    <n v="0"/>
    <n v="0"/>
    <m/>
    <m/>
    <m/>
    <m/>
    <m/>
    <m/>
    <m/>
    <m/>
    <m/>
    <m/>
    <m/>
    <m/>
    <m/>
    <m/>
    <m/>
    <m/>
    <m/>
    <m/>
    <m/>
    <m/>
    <m/>
    <m/>
    <m/>
    <m/>
    <m/>
    <m/>
    <m/>
    <m/>
    <x v="1"/>
    <m/>
    <m/>
    <m/>
    <m/>
    <m/>
    <m/>
    <s v="Muchos trabajadores son temporales y puede que no permanezcan en nuestra empresa"/>
    <m/>
    <m/>
    <x v="1"/>
    <x v="1"/>
    <x v="1"/>
    <x v="1"/>
    <x v="0"/>
    <x v="0"/>
    <x v="0"/>
    <x v="0"/>
    <m/>
    <x v="2"/>
    <m/>
    <m/>
    <m/>
    <m/>
    <m/>
    <m/>
    <m/>
    <m/>
    <m/>
    <m/>
    <m/>
    <m/>
    <m/>
    <m/>
    <m/>
    <m/>
    <m/>
    <m/>
    <m/>
    <m/>
    <m/>
    <m/>
    <m/>
    <m/>
    <m/>
    <m/>
    <m/>
    <m/>
    <m/>
    <m/>
    <x v="2"/>
    <s v="Importante"/>
    <s v="Importante"/>
    <s v="Importante"/>
    <s v="Importante"/>
    <s v="Importante"/>
    <s v="Importante"/>
    <s v="Importante"/>
    <s v="Ninguna"/>
    <m/>
    <x v="2"/>
    <x v="2"/>
    <x v="0"/>
    <x v="2"/>
    <x v="2"/>
    <x v="2"/>
    <x v="1"/>
    <x v="1"/>
    <x v="0"/>
    <x v="1"/>
    <x v="0"/>
    <x v="0"/>
    <m/>
    <s v="Gerente / Directivo"/>
    <m/>
    <n v="12"/>
    <n v="45"/>
    <s v="Completo"/>
    <m/>
    <m/>
    <m/>
    <m/>
    <m/>
    <m/>
    <m/>
    <s v="5 a 10 personas ocupadas"/>
    <s v="5 a 10 personas ocupadas"/>
    <x v="1"/>
    <s v="Manufactura"/>
    <x v="0"/>
    <x v="0"/>
    <x v="0"/>
    <x v="0"/>
    <x v="0"/>
    <x v="0"/>
    <x v="1"/>
    <x v="0"/>
    <x v="0"/>
    <x v="0"/>
    <x v="1"/>
    <x v="0"/>
    <x v="0"/>
    <x v="0"/>
    <x v="0"/>
    <x v="1"/>
    <x v="0"/>
    <x v="0"/>
    <x v="0"/>
    <x v="1"/>
    <x v="0"/>
    <x v="1"/>
    <x v="0"/>
    <x v="0"/>
    <x v="0"/>
    <x v="0"/>
    <x v="0"/>
    <m/>
    <m/>
    <m/>
    <m/>
    <m/>
    <m/>
    <m/>
    <m/>
    <m/>
    <m/>
    <m/>
    <m/>
    <n v="9.6060606060606109"/>
    <x v="1"/>
    <x v="1"/>
    <x v="1"/>
    <x v="1"/>
    <x v="2"/>
    <s v="Total"/>
  </r>
  <r>
    <n v="400486"/>
    <x v="0"/>
    <x v="0"/>
    <s v="Santisima Trinidad"/>
    <n v="46430"/>
    <s v="VENTA AL POR MAYOR DE COSMETICOS"/>
    <s v="Comercio"/>
    <s v="Comercio"/>
    <s v="Pequeñas (11 a 30 personas ocupadas)"/>
    <n v="3072024"/>
    <n v="3"/>
    <s v="Julio"/>
    <s v="Año Resultado Final"/>
    <n v="9"/>
    <n v="25"/>
    <n v="26072024"/>
    <n v="26"/>
    <s v="Julio"/>
    <s v="Año Resultado Final"/>
    <n v="1986"/>
    <n v="37"/>
    <x v="1"/>
    <s v="VANTA AL POR MAYOR DE COSMETICOS"/>
    <s v="Comercio al por mayor de productos cosméticos y perfumería"/>
    <s v="Único"/>
    <x v="0"/>
    <m/>
    <m/>
    <n v="23"/>
    <n v="23"/>
    <n v="10"/>
    <n v="13"/>
    <n v="309.61538461538498"/>
    <n v="402.50000000000051"/>
    <n v="0"/>
    <n v="0"/>
    <n v="0"/>
    <n v="0"/>
    <n v="123.846153846154"/>
    <n v="0"/>
    <n v="0"/>
    <n v="0"/>
    <n v="247.69230769230799"/>
    <n v="278.65384615384647"/>
    <n v="61.923076923076998"/>
    <n v="0"/>
    <n v="712.11538461538544"/>
    <n v="23"/>
    <n v="0"/>
    <n v="0"/>
    <n v="0"/>
    <n v="0"/>
    <n v="4"/>
    <n v="0"/>
    <n v="0"/>
    <n v="0"/>
    <n v="8"/>
    <n v="9"/>
    <n v="2"/>
    <n v="0"/>
    <n v="23"/>
    <x v="1"/>
    <s v="Decisión del directorio/propietarios de la empresa"/>
    <m/>
    <x v="0"/>
    <s v="Decisión del directorio/propietarios de la empresa"/>
    <m/>
    <x v="1"/>
    <s v="Decisión del directorio/propietarios de la empresa"/>
    <m/>
    <x v="0"/>
    <m/>
    <m/>
    <x v="0"/>
    <m/>
    <m/>
    <x v="1"/>
    <m/>
    <n v="3322"/>
    <s v="VENDEDOR EXTERNOS IR A LOS PUNTOS DE VENTAS"/>
    <s v="Sí"/>
    <s v="Sí"/>
    <s v="Sí"/>
    <n v="2431"/>
    <s v="BRAND MANAGER"/>
    <s v="No"/>
    <s v="Sí"/>
    <s v="No"/>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m/>
    <m/>
    <s v="Candidatos con falt de experiencia laboral"/>
    <m/>
    <s v="Falta de postulantes/candidatos"/>
    <m/>
    <m/>
    <m/>
    <m/>
    <m/>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0"/>
    <x v="1"/>
    <x v="0"/>
    <x v="0"/>
    <x v="0"/>
    <x v="0"/>
    <x v="0"/>
    <x v="1"/>
    <x v="0"/>
    <x v="0"/>
    <x v="1"/>
    <x v="1"/>
    <x v="0"/>
    <m/>
    <m/>
    <m/>
    <s v="Redes sociales de la empresa (Facebook, Twitter, Instagram, etc)"/>
    <m/>
    <m/>
    <s v="Recomendaciones de trabajadores de la empresa u otros actores"/>
    <s v="Contratación de empresas de reclutamiento"/>
    <s v="Ferias de empleo"/>
    <m/>
    <m/>
    <s v="Banco de currículos de la empresa"/>
    <m/>
    <m/>
    <x v="0"/>
    <x v="0"/>
    <x v="0"/>
    <x v="1"/>
    <x v="0"/>
    <x v="1"/>
    <x v="0"/>
    <x v="2"/>
    <x v="2"/>
    <x v="0"/>
    <s v="Ninguna"/>
    <m/>
    <m/>
    <m/>
    <m/>
    <m/>
    <m/>
    <x v="1"/>
    <m/>
    <m/>
    <x v="1"/>
    <s v="Ambos"/>
    <m/>
    <m/>
    <x v="0"/>
    <x v="0"/>
    <x v="0"/>
    <x v="0"/>
    <x v="1"/>
    <x v="0"/>
    <m/>
    <m/>
    <x v="2"/>
    <s v="Probable"/>
    <s v="Poco probable"/>
    <s v="Poco probable"/>
    <s v="Probable"/>
    <s v="Muy probable"/>
    <x v="0"/>
    <s v="Analista Business Intelligence"/>
    <n v="2412"/>
    <n v="1"/>
    <n v="0"/>
    <n v="0"/>
    <n v="0"/>
    <n v="0"/>
    <s v="Informático (apoyo de sistema)"/>
    <n v="3511"/>
    <n v="1"/>
    <n v="0"/>
    <n v="0"/>
    <n v="0"/>
    <n v="0"/>
    <m/>
    <m/>
    <m/>
    <m/>
    <m/>
    <m/>
    <m/>
    <m/>
    <m/>
    <m/>
    <m/>
    <m/>
    <m/>
    <m/>
    <m/>
    <m/>
    <m/>
    <m/>
    <m/>
    <m/>
    <m/>
    <x v="0"/>
    <m/>
    <m/>
    <m/>
    <m/>
    <m/>
    <m/>
    <m/>
    <m/>
    <m/>
    <x v="0"/>
    <x v="0"/>
    <x v="0"/>
    <x v="0"/>
    <x v="1"/>
    <x v="1"/>
    <x v="0"/>
    <x v="0"/>
    <m/>
    <x v="0"/>
    <s v="USO DE APLICATIVO PARA LA VENTA  TRAVÉS DE UN APP"/>
    <s v="Herramientas digitales para la gestión y productividad"/>
    <s v="VENDEDOR  EXTERNO"/>
    <n v="3322"/>
    <s v="TECNICAS O MANEJO DE EXCEL"/>
    <s v="Microsoft Excel básico y avanzado"/>
    <s v="VENDEDOR EXTERNO"/>
    <n v="3322"/>
    <s v="TECNICAS DE VENTAS"/>
    <s v="Técnicas de ventas"/>
    <s v="VENDEDOR EXTERNO"/>
    <n v="3322"/>
    <m/>
    <m/>
    <m/>
    <m/>
    <m/>
    <m/>
    <m/>
    <m/>
    <m/>
    <m/>
    <m/>
    <m/>
    <s v="Si"/>
    <s v="Si"/>
    <s v="No"/>
    <m/>
    <m/>
    <m/>
    <x v="0"/>
    <s v="Muy importante"/>
    <s v="Importante"/>
    <s v="Muy importante"/>
    <s v="Muy importante"/>
    <s v="Muy importante"/>
    <s v="Muy importante"/>
    <s v="Importante"/>
    <s v="Ninguna"/>
    <m/>
    <x v="0"/>
    <x v="1"/>
    <x v="0"/>
    <x v="0"/>
    <x v="2"/>
    <x v="0"/>
    <x v="0"/>
    <x v="0"/>
    <x v="0"/>
    <x v="0"/>
    <x v="0"/>
    <x v="0"/>
    <m/>
    <s v="Administrador/Contador"/>
    <m/>
    <n v="8"/>
    <n v="39"/>
    <s v="Completo"/>
    <m/>
    <m/>
    <m/>
    <m/>
    <m/>
    <m/>
    <m/>
    <s v="11 a 30 personas ocupadas"/>
    <s v="11 a 30 personas ocupadas"/>
    <x v="2"/>
    <s v="Comercio"/>
    <x v="0"/>
    <x v="1"/>
    <x v="1"/>
    <x v="0"/>
    <x v="0"/>
    <x v="0"/>
    <x v="0"/>
    <x v="0"/>
    <x v="0"/>
    <x v="0"/>
    <x v="0"/>
    <x v="1"/>
    <x v="0"/>
    <x v="0"/>
    <x v="0"/>
    <x v="0"/>
    <x v="0"/>
    <x v="0"/>
    <x v="0"/>
    <x v="1"/>
    <x v="1"/>
    <x v="1"/>
    <x v="0"/>
    <x v="0"/>
    <x v="0"/>
    <x v="0"/>
    <x v="0"/>
    <s v="OTRAS RELACIONADAS A TIC"/>
    <s v="OFIMATICA"/>
    <s v="VENTA"/>
    <m/>
    <m/>
    <m/>
    <s v="TIC"/>
    <s v="TIC"/>
    <s v="ADMINISTRACIÓN Y GESTIÓN"/>
    <m/>
    <m/>
    <m/>
    <n v="30.961538461538499"/>
    <x v="2"/>
    <x v="2"/>
    <x v="0"/>
    <x v="0"/>
    <x v="0"/>
    <s v="Total"/>
  </r>
  <r>
    <n v="400644"/>
    <x v="0"/>
    <x v="1"/>
    <s v="San Lorenzo"/>
    <n v="18110"/>
    <s v="ACTIVIDADES DE IMPRESIONES SOBRE PAPEL"/>
    <s v="Industria"/>
    <s v="Manufactura"/>
    <s v="Medianas (31 a 50 personas ocupadas)"/>
    <n v="21062024"/>
    <n v="21"/>
    <s v="Junio"/>
    <s v="Año Resultado Final"/>
    <n v="8"/>
    <n v="43"/>
    <n v="15072024"/>
    <n v="15"/>
    <s v="Julio"/>
    <s v="Año Resultado Final"/>
    <n v="2005"/>
    <n v="18"/>
    <x v="0"/>
    <s v="SERVICIOS DE IMPRESIONES GRAFICAS IMPRESIONES DE LIBROS PARA EL MEC"/>
    <s v="Actividades de impresión"/>
    <s v="Casa Matriz"/>
    <x v="1"/>
    <n v="4"/>
    <n v="4"/>
    <n v="38"/>
    <n v="38"/>
    <n v="33"/>
    <n v="5"/>
    <n v="116.59999999999989"/>
    <n v="17.66666666666665"/>
    <n v="0"/>
    <n v="0"/>
    <n v="0"/>
    <n v="0"/>
    <n v="127.19999999999989"/>
    <n v="0"/>
    <n v="0"/>
    <n v="0"/>
    <n v="3.5333333333333301"/>
    <n v="3.5333333333333301"/>
    <n v="0"/>
    <n v="0"/>
    <n v="134.26666666666654"/>
    <n v="38"/>
    <n v="0"/>
    <n v="0"/>
    <n v="0"/>
    <n v="0"/>
    <n v="36"/>
    <n v="0"/>
    <n v="0"/>
    <n v="0"/>
    <n v="1"/>
    <n v="1"/>
    <n v="0"/>
    <n v="0"/>
    <n v="38"/>
    <x v="0"/>
    <m/>
    <m/>
    <x v="1"/>
    <m/>
    <m/>
    <x v="0"/>
    <m/>
    <m/>
    <x v="0"/>
    <m/>
    <m/>
    <x v="0"/>
    <m/>
    <m/>
    <x v="0"/>
    <m/>
    <m/>
    <m/>
    <m/>
    <m/>
    <m/>
    <m/>
    <m/>
    <m/>
    <m/>
    <m/>
    <m/>
    <m/>
    <m/>
    <m/>
    <m/>
    <m/>
    <m/>
    <m/>
    <m/>
    <m/>
    <m/>
    <m/>
    <m/>
    <m/>
    <m/>
    <m/>
    <m/>
    <m/>
    <m/>
    <m/>
    <m/>
    <m/>
    <m/>
    <m/>
    <m/>
    <m/>
    <m/>
    <m/>
    <m/>
    <m/>
    <m/>
    <m/>
    <m/>
    <m/>
    <m/>
    <m/>
    <m/>
    <m/>
    <m/>
    <x v="1"/>
    <x v="0"/>
    <x v="0"/>
    <x v="1"/>
    <x v="0"/>
    <x v="0"/>
    <x v="0"/>
    <x v="1"/>
    <x v="1"/>
    <x v="0"/>
    <x v="0"/>
    <x v="0"/>
    <x v="0"/>
    <m/>
    <m/>
    <m/>
    <m/>
    <m/>
    <s v="Redes de profesionales o egresados"/>
    <m/>
    <m/>
    <m/>
    <m/>
    <s v="Contactos personales del empleador"/>
    <m/>
    <s v="Otra"/>
    <s v="REDES SOCIALES PERSONALES DEL ENTREVISTADO"/>
    <x v="0"/>
    <x v="0"/>
    <x v="0"/>
    <x v="1"/>
    <x v="1"/>
    <x v="0"/>
    <x v="0"/>
    <x v="1"/>
    <x v="0"/>
    <x v="0"/>
    <s v="Ninguna"/>
    <m/>
    <m/>
    <m/>
    <m/>
    <m/>
    <s v="Nuevas contrataciones"/>
    <x v="3"/>
    <m/>
    <s v="Ambos"/>
    <x v="2"/>
    <s v="Ambos"/>
    <m/>
    <m/>
    <x v="1"/>
    <x v="0"/>
    <x v="0"/>
    <x v="0"/>
    <x v="0"/>
    <x v="0"/>
    <m/>
    <m/>
    <x v="2"/>
    <s v="Muy probable"/>
    <s v="Probable"/>
    <s v="Muy probable"/>
    <s v="Muy probable"/>
    <s v="Muy probable"/>
    <x v="0"/>
    <s v="vendedor DIGITAL"/>
    <n v="5244"/>
    <n v="5"/>
    <n v="1"/>
    <n v="1"/>
    <n v="1"/>
    <n v="1"/>
    <s v="vendedor de salon"/>
    <n v="5223"/>
    <n v="2"/>
    <n v="1"/>
    <n v="1"/>
    <n v="1"/>
    <n v="1"/>
    <s v="OPERARIOS de PRODUCCIÓN de IMPRESIONES de libros"/>
    <n v="7322"/>
    <n v="4"/>
    <n v="0"/>
    <n v="0"/>
    <n v="0"/>
    <n v="0"/>
    <s v="OPERARIOS para produccion de cajas de carton"/>
    <n v="7321"/>
    <n v="4"/>
    <n v="2"/>
    <n v="2"/>
    <n v="2"/>
    <n v="2"/>
    <m/>
    <m/>
    <m/>
    <m/>
    <m/>
    <m/>
    <m/>
    <x v="0"/>
    <m/>
    <m/>
    <m/>
    <m/>
    <m/>
    <m/>
    <m/>
    <m/>
    <m/>
    <x v="0"/>
    <x v="0"/>
    <x v="0"/>
    <x v="0"/>
    <x v="1"/>
    <x v="1"/>
    <x v="0"/>
    <x v="0"/>
    <m/>
    <x v="0"/>
    <s v="MANEJO DE MAQUINA DE FORMA PARA CAJAS DE CARTON"/>
    <s v="Operación y mantenimiento de maquinarias industriales"/>
    <s v="OPERARIOS  DE MAQUINA DE CAJAS DE CARTON"/>
    <n v="7321"/>
    <s v="ATENCION AL CLIENTE"/>
    <s v="Técnicas de recepción y atención al cliente"/>
    <s v="DISEÑADORES GRAFICOS"/>
    <n v="2166"/>
    <s v="MANEJO CORRECTO DE LAS MAQUINAS DE IMPRESIONES Y CORTES DE LA IMPRENTA"/>
    <s v="Serigrafía"/>
    <s v="DISEÑADORES INDUSTRIALES"/>
    <n v="2163"/>
    <m/>
    <m/>
    <m/>
    <m/>
    <m/>
    <m/>
    <m/>
    <m/>
    <m/>
    <m/>
    <m/>
    <m/>
    <s v="Si"/>
    <s v="Si"/>
    <s v="No"/>
    <m/>
    <m/>
    <m/>
    <x v="1"/>
    <s v="Muy importante"/>
    <s v="Muy importante"/>
    <s v="Muy importante"/>
    <s v="Importante"/>
    <s v="Muy importante"/>
    <s v="Muy importante"/>
    <s v="Muy importante"/>
    <s v="Ninguna"/>
    <m/>
    <x v="0"/>
    <x v="2"/>
    <x v="1"/>
    <x v="0"/>
    <x v="0"/>
    <x v="0"/>
    <x v="0"/>
    <x v="0"/>
    <x v="0"/>
    <x v="0"/>
    <x v="0"/>
    <x v="0"/>
    <m/>
    <s v="Dueño o propietario"/>
    <m/>
    <n v="8"/>
    <n v="9"/>
    <s v="Completo"/>
    <m/>
    <m/>
    <m/>
    <m/>
    <m/>
    <m/>
    <s v="REGRESAR EN 1 HORA COMPLETO"/>
    <s v="31 a 50 personas ocupadas"/>
    <s v="31 a 50 personas ocupadas"/>
    <x v="1"/>
    <s v="Manufactura"/>
    <x v="0"/>
    <x v="0"/>
    <x v="0"/>
    <x v="0"/>
    <x v="0"/>
    <x v="0"/>
    <x v="0"/>
    <x v="0"/>
    <x v="0"/>
    <x v="0"/>
    <x v="1"/>
    <x v="0"/>
    <x v="0"/>
    <x v="1"/>
    <x v="0"/>
    <x v="1"/>
    <x v="0"/>
    <x v="0"/>
    <x v="0"/>
    <x v="0"/>
    <x v="0"/>
    <x v="1"/>
    <x v="0"/>
    <x v="0"/>
    <x v="1"/>
    <x v="0"/>
    <x v="0"/>
    <s v="INDUSTRIAS GRÁFICAS"/>
    <s v="ATENCIÓN AL CLIENTE, RECEPCIÓN"/>
    <s v="INDUSTRIAS GRÁFICAS"/>
    <m/>
    <m/>
    <m/>
    <s v="INDUSTRIAS GRÁFICAS"/>
    <s v="ADMINISTRACIÓN Y GESTIÓN"/>
    <s v="INDUSTRIAS GRÁFICAS"/>
    <m/>
    <m/>
    <m/>
    <n v="3.5333333333333301"/>
    <x v="0"/>
    <x v="0"/>
    <x v="0"/>
    <x v="0"/>
    <x v="0"/>
    <s v="Total"/>
  </r>
  <r>
    <n v="400806"/>
    <x v="0"/>
    <x v="1"/>
    <s v="Ñemby"/>
    <n v="11210"/>
    <s v="PRODUCCION DE AGUA MINERAL"/>
    <s v="Industria"/>
    <s v="Manufactura"/>
    <s v="Pequeñas (11 a 30 personas ocupadas)"/>
    <n v="19062024"/>
    <n v="19"/>
    <s v="Junio"/>
    <s v="Año Resultado Final"/>
    <n v="12"/>
    <n v="3"/>
    <n v="27062024"/>
    <n v="27"/>
    <s v="Junio"/>
    <s v="Año Resultado Final"/>
    <n v="2008"/>
    <n v="15"/>
    <x v="0"/>
    <s v="ELABORACIO DE AGUA MINERAL Y DISTRIBUCION"/>
    <s v="Producción de aguas minerales y sodas"/>
    <s v="Único"/>
    <x v="0"/>
    <m/>
    <m/>
    <n v="27"/>
    <n v="27"/>
    <n v="22"/>
    <n v="5"/>
    <n v="83.728155339805895"/>
    <n v="19.029126213592249"/>
    <n v="3.8058252427184498"/>
    <n v="0"/>
    <n v="0"/>
    <n v="0"/>
    <n v="49.475728155339844"/>
    <n v="0"/>
    <n v="3.8058252427184498"/>
    <n v="11.417475728155349"/>
    <n v="30.446601941747598"/>
    <n v="0"/>
    <n v="3.8058252427184498"/>
    <n v="0"/>
    <n v="102.75728155339814"/>
    <n v="27"/>
    <n v="1"/>
    <n v="0"/>
    <n v="0"/>
    <n v="0"/>
    <n v="13"/>
    <n v="0"/>
    <n v="1"/>
    <n v="3"/>
    <n v="8"/>
    <n v="0"/>
    <n v="1"/>
    <n v="0"/>
    <n v="27"/>
    <x v="0"/>
    <m/>
    <m/>
    <x v="0"/>
    <s v="Decisión del directorio/propietarios de la empresa"/>
    <m/>
    <x v="0"/>
    <m/>
    <m/>
    <x v="0"/>
    <m/>
    <m/>
    <x v="0"/>
    <m/>
    <m/>
    <x v="1"/>
    <m/>
    <n v="8322"/>
    <s v="CONDUCTOR DE MEDIANO PORTE"/>
    <s v="Sí"/>
    <s v="No"/>
    <s v="Sí"/>
    <n v="9621"/>
    <s v="VENDEDOR REPARTIDOR DE AGUA"/>
    <s v="Sí"/>
    <s v="No"/>
    <s v="No"/>
    <m/>
    <m/>
    <m/>
    <m/>
    <m/>
    <m/>
    <m/>
    <m/>
    <m/>
    <m/>
    <m/>
    <m/>
    <m/>
    <m/>
    <m/>
    <m/>
    <m/>
    <m/>
    <m/>
    <m/>
    <m/>
    <m/>
    <m/>
    <m/>
    <m/>
    <m/>
    <m/>
    <m/>
    <m/>
    <m/>
    <m/>
    <m/>
    <m/>
    <m/>
    <m/>
    <m/>
    <m/>
    <m/>
    <m/>
    <x v="1"/>
    <x v="0"/>
    <x v="0"/>
    <x v="0"/>
    <x v="0"/>
    <x v="0"/>
    <x v="0"/>
    <x v="1"/>
    <x v="1"/>
    <x v="0"/>
    <x v="0"/>
    <x v="1"/>
    <x v="1"/>
    <s v="QUE TENGAN REGISTRO DE CATEGORIA D EN ADELANTE SI ES POSIBLE"/>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2"/>
    <x v="1"/>
    <x v="2"/>
    <x v="1"/>
    <s v="Ninguna"/>
    <m/>
    <m/>
    <m/>
    <m/>
    <m/>
    <m/>
    <x v="1"/>
    <s v="Transformación de competencia"/>
    <s v="Transformación de competencia"/>
    <x v="1"/>
    <m/>
    <m/>
    <m/>
    <x v="0"/>
    <x v="0"/>
    <x v="0"/>
    <x v="0"/>
    <x v="0"/>
    <x v="1"/>
    <m/>
    <m/>
    <x v="2"/>
    <s v="Probable"/>
    <s v="Poco probable"/>
    <s v="Probable"/>
    <s v="Muy probable"/>
    <s v="Muy probable"/>
    <x v="0"/>
    <s v="conductor de vehiculo mediano"/>
    <n v="8332"/>
    <n v="1"/>
    <n v="1"/>
    <n v="1"/>
    <n v="1"/>
    <n v="1"/>
    <s v="repartidor"/>
    <n v="9621"/>
    <n v="1"/>
    <n v="1"/>
    <n v="1"/>
    <n v="1"/>
    <n v="1"/>
    <s v="ordenanza"/>
    <n v="9621"/>
    <n v="1"/>
    <n v="0"/>
    <n v="0"/>
    <n v="0"/>
    <n v="0"/>
    <s v="preventista"/>
    <n v="3322"/>
    <n v="1"/>
    <n v="1"/>
    <n v="0"/>
    <n v="0"/>
    <n v="0"/>
    <s v="auxiliar administrativo"/>
    <n v="4419"/>
    <n v="0"/>
    <n v="1"/>
    <n v="0"/>
    <n v="0"/>
    <n v="0"/>
    <x v="0"/>
    <m/>
    <m/>
    <m/>
    <m/>
    <m/>
    <m/>
    <m/>
    <m/>
    <m/>
    <x v="0"/>
    <x v="0"/>
    <x v="0"/>
    <x v="0"/>
    <x v="1"/>
    <x v="1"/>
    <x v="0"/>
    <x v="0"/>
    <m/>
    <x v="0"/>
    <s v="CAPACITACION DE VENTA EN EL EXTERIOR"/>
    <s v="Técnicas de ventas"/>
    <s v="PREVENTISTA"/>
    <n v="3322"/>
    <s v="CAPACITACION DE VENTA"/>
    <s v="Técnicas de ventas"/>
    <s v="REPARTIDOR DE AGUA MINERAL"/>
    <n v="9621"/>
    <s v="CAPACITACION ADMINISTRATIVA"/>
    <s v="Operaciones auxiliares de servicios administrativos"/>
    <s v="AUXILIAR ADMINISTRATIVO"/>
    <n v="4419"/>
    <s v="ADMINISTRATIVA"/>
    <s v="Operaciones auxiliares de servicios administrativos"/>
    <s v="TESORERO"/>
    <n v="4311"/>
    <s v="ADMINISTRACION"/>
    <s v="Operaciones auxiliares de servicios administrativos"/>
    <s v="JEFE DE VENTA"/>
    <n v="1221"/>
    <s v="ADMINISTRACION"/>
    <s v="Operaciones auxiliares de servicios administrativos"/>
    <s v="AUXILIAR DE JEFE DE VENTA"/>
    <n v="4419"/>
    <s v="Si"/>
    <s v="Si"/>
    <s v="Si"/>
    <s v="Si"/>
    <s v="Si"/>
    <s v="No"/>
    <x v="1"/>
    <s v="Muy importante"/>
    <s v="Muy importante"/>
    <s v="Muy importante"/>
    <s v="Muy importante"/>
    <s v="Importante"/>
    <s v="Muy importante"/>
    <s v="Muy importante"/>
    <s v="Ninguna"/>
    <m/>
    <x v="2"/>
    <x v="2"/>
    <x v="0"/>
    <x v="0"/>
    <x v="2"/>
    <x v="0"/>
    <x v="0"/>
    <x v="0"/>
    <x v="0"/>
    <x v="0"/>
    <x v="0"/>
    <x v="0"/>
    <m/>
    <s v="Administrador/Contador"/>
    <m/>
    <n v="11"/>
    <n v="26"/>
    <s v="Completo"/>
    <m/>
    <m/>
    <m/>
    <m/>
    <m/>
    <m/>
    <m/>
    <s v="11 a 30 personas ocupadas"/>
    <s v="11 a 30 personas ocupadas"/>
    <x v="1"/>
    <s v="Manufactura"/>
    <x v="0"/>
    <x v="0"/>
    <x v="0"/>
    <x v="0"/>
    <x v="0"/>
    <x v="0"/>
    <x v="0"/>
    <x v="1"/>
    <x v="1"/>
    <x v="0"/>
    <x v="1"/>
    <x v="1"/>
    <x v="1"/>
    <x v="0"/>
    <x v="0"/>
    <x v="0"/>
    <x v="1"/>
    <x v="1"/>
    <x v="1"/>
    <x v="1"/>
    <x v="1"/>
    <x v="0"/>
    <x v="0"/>
    <x v="0"/>
    <x v="0"/>
    <x v="0"/>
    <x v="1"/>
    <s v="VENTA"/>
    <s v="VENTA"/>
    <s v="GESTIÓN ADMINISTRATIVA"/>
    <s v="GESTIÓN ADMINISTRATIVA"/>
    <s v="GESTIÓN ADMINISTRATIVA"/>
    <s v="GESTIÓN ADMINISTRATIVA"/>
    <s v="ADMINISTRACIÓN Y GESTIÓN"/>
    <s v="ADMINISTRACIÓN Y GESTIÓN"/>
    <s v="ADMINISTRACIÓN Y GESTIÓN"/>
    <s v="ADMINISTRACIÓN Y GESTIÓN"/>
    <s v="ADMINISTRACIÓN Y GESTIÓN"/>
    <s v="ADMINISTRACIÓN Y GESTIÓN"/>
    <n v="3.8058252427184498"/>
    <x v="1"/>
    <x v="1"/>
    <x v="0"/>
    <x v="0"/>
    <x v="0"/>
    <s v="Total"/>
  </r>
  <r>
    <n v="400834"/>
    <x v="0"/>
    <x v="1"/>
    <s v="Lambaré"/>
    <n v="68100"/>
    <s v="ACTIVIDADES INMOBILIARIA"/>
    <s v="Servicio"/>
    <s v="Servicios inmobiliarios"/>
    <s v="Micro (5 a 10 personas ocupadas)"/>
    <n v="10072024"/>
    <n v="10"/>
    <s v="Julio"/>
    <s v="Año Resultado Final"/>
    <n v="9"/>
    <n v="50"/>
    <n v="11072024"/>
    <n v="11"/>
    <s v="Julio"/>
    <s v="Año Resultado Final"/>
    <n v="2016"/>
    <n v="7"/>
    <x v="3"/>
    <s v="ACTIVIDADES INMOBILIARIAS"/>
    <s v="Actividades inmobiliarias realizadas con bienes propios o arrendados"/>
    <s v="Único"/>
    <x v="0"/>
    <m/>
    <m/>
    <n v="5"/>
    <n v="5"/>
    <n v="2"/>
    <n v="3"/>
    <n v="6.7891891891891802"/>
    <n v="10.18378378378377"/>
    <n v="0"/>
    <n v="0"/>
    <n v="0"/>
    <n v="0"/>
    <n v="3.3945945945945901"/>
    <n v="0"/>
    <n v="3.3945945945945901"/>
    <n v="0"/>
    <n v="10.18378378378377"/>
    <n v="0"/>
    <n v="0"/>
    <n v="0"/>
    <n v="16.972972972972951"/>
    <n v="5"/>
    <n v="0"/>
    <n v="0"/>
    <n v="0"/>
    <n v="0"/>
    <n v="1"/>
    <n v="0"/>
    <n v="1"/>
    <n v="0"/>
    <n v="3"/>
    <n v="0"/>
    <n v="0"/>
    <n v="0"/>
    <n v="5"/>
    <x v="0"/>
    <m/>
    <m/>
    <x v="0"/>
    <s v="Decisión del directorio/propietarios de la empresa"/>
    <m/>
    <x v="1"/>
    <s v="Decisión del directorio/propietarios de la empresa"/>
    <m/>
    <x v="0"/>
    <m/>
    <m/>
    <x v="0"/>
    <m/>
    <m/>
    <x v="0"/>
    <m/>
    <m/>
    <m/>
    <m/>
    <m/>
    <m/>
    <m/>
    <m/>
    <m/>
    <m/>
    <m/>
    <m/>
    <m/>
    <m/>
    <m/>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s v="Ferias de empleo"/>
    <m/>
    <s v="Contactos personales del empleador"/>
    <s v="Banco de currículos de la empresa"/>
    <m/>
    <m/>
    <x v="0"/>
    <x v="0"/>
    <x v="0"/>
    <x v="1"/>
    <x v="0"/>
    <x v="1"/>
    <x v="1"/>
    <x v="0"/>
    <x v="0"/>
    <x v="0"/>
    <s v="Ninguna"/>
    <m/>
    <m/>
    <m/>
    <m/>
    <m/>
    <m/>
    <x v="1"/>
    <m/>
    <m/>
    <x v="3"/>
    <s v="Nuevas contrataciones"/>
    <m/>
    <m/>
    <x v="0"/>
    <x v="0"/>
    <x v="0"/>
    <x v="0"/>
    <x v="0"/>
    <x v="0"/>
    <m/>
    <m/>
    <x v="3"/>
    <s v="Probable"/>
    <s v="Poco probable"/>
    <s v="Probable"/>
    <s v="Probable"/>
    <s v="Muy probable"/>
    <x v="0"/>
    <s v="auxiliar administrativo"/>
    <n v="4419"/>
    <n v="1"/>
    <n v="1"/>
    <n v="1"/>
    <n v="1"/>
    <n v="1"/>
    <s v="tecnico informatica"/>
    <n v="3511"/>
    <n v="1"/>
    <n v="1"/>
    <n v="1"/>
    <n v="1"/>
    <n v="1"/>
    <m/>
    <m/>
    <m/>
    <m/>
    <m/>
    <m/>
    <m/>
    <m/>
    <m/>
    <m/>
    <m/>
    <m/>
    <m/>
    <m/>
    <m/>
    <m/>
    <m/>
    <m/>
    <m/>
    <m/>
    <m/>
    <x v="0"/>
    <m/>
    <m/>
    <m/>
    <m/>
    <m/>
    <m/>
    <m/>
    <m/>
    <m/>
    <x v="0"/>
    <x v="0"/>
    <x v="0"/>
    <x v="0"/>
    <x v="1"/>
    <x v="1"/>
    <x v="0"/>
    <x v="0"/>
    <m/>
    <x v="0"/>
    <s v="TECNICO AUXILIAR ADMINISTRATIVO"/>
    <s v="Operaciones auxiliares de servicios administrativos"/>
    <s v="AUXILIAR ADMINISTRATIVO"/>
    <n v="4419"/>
    <s v="MANTENIMIENTO GENERAL (ELECTRICIDAD)"/>
    <s v="Electricidad"/>
    <s v="SERVICIOS GENERALES"/>
    <n v="9622"/>
    <m/>
    <m/>
    <m/>
    <m/>
    <m/>
    <m/>
    <m/>
    <m/>
    <m/>
    <m/>
    <m/>
    <m/>
    <m/>
    <m/>
    <m/>
    <m/>
    <s v="Si"/>
    <s v="No"/>
    <m/>
    <m/>
    <m/>
    <m/>
    <x v="1"/>
    <s v="Muy importante"/>
    <s v="Muy importante"/>
    <s v="Muy importante"/>
    <s v="Muy importante"/>
    <s v="Muy importante"/>
    <s v="Muy importante"/>
    <s v="Muy importante"/>
    <s v="Ninguna"/>
    <m/>
    <x v="0"/>
    <x v="2"/>
    <x v="0"/>
    <x v="1"/>
    <x v="0"/>
    <x v="0"/>
    <x v="0"/>
    <x v="0"/>
    <x v="0"/>
    <x v="0"/>
    <x v="0"/>
    <x v="0"/>
    <m/>
    <s v="Administrador/Contador"/>
    <m/>
    <n v="12"/>
    <n v="37"/>
    <s v="Completo"/>
    <m/>
    <m/>
    <m/>
    <m/>
    <m/>
    <m/>
    <s v="LLAMAR AL 0984 949041\nROCIO GUIÑEZ\nHORA : 10:00\nINFORMANTE: VALENCIA"/>
    <s v="5 a 10 personas ocupadas"/>
    <s v="5 a 10 personas ocupadas"/>
    <x v="0"/>
    <s v="Servicios inmobiliarios"/>
    <x v="0"/>
    <x v="0"/>
    <x v="0"/>
    <x v="0"/>
    <x v="0"/>
    <x v="0"/>
    <x v="0"/>
    <x v="0"/>
    <x v="0"/>
    <x v="0"/>
    <x v="1"/>
    <x v="1"/>
    <x v="1"/>
    <x v="0"/>
    <x v="0"/>
    <x v="0"/>
    <x v="0"/>
    <x v="0"/>
    <x v="0"/>
    <x v="1"/>
    <x v="0"/>
    <x v="0"/>
    <x v="0"/>
    <x v="0"/>
    <x v="0"/>
    <x v="0"/>
    <x v="1"/>
    <s v="AUXILIAR ADMINISTRATIVO"/>
    <s v="ELECTRICIDAD Y ELECTRONICA"/>
    <m/>
    <m/>
    <m/>
    <m/>
    <s v="ADMINISTRACIÓN Y GESTIÓN"/>
    <s v="ELECTRICIDAD Y ELECTRONICA"/>
    <m/>
    <m/>
    <m/>
    <m/>
    <n v="3.3945945945945901"/>
    <x v="0"/>
    <x v="0"/>
    <x v="0"/>
    <x v="0"/>
    <x v="0"/>
    <s v="Total"/>
  </r>
  <r>
    <n v="400956"/>
    <x v="0"/>
    <x v="1"/>
    <s v="Capiatá"/>
    <n v="20110"/>
    <s v="FABRICACION DE MASTER-BATEHES ADITIVOS COLORANTES PARA PLASTICOS"/>
    <s v="Industria"/>
    <s v="Manufactura"/>
    <s v="Grandes (con 51 o más personas ocupadas)"/>
    <n v="24062024"/>
    <n v="24"/>
    <s v="Junio"/>
    <s v="Año Resultado Final"/>
    <n v="15"/>
    <n v="3"/>
    <n v="26062024"/>
    <n v="26"/>
    <s v="Junio"/>
    <s v="Año Resultado Final"/>
    <n v="2011"/>
    <n v="12"/>
    <x v="0"/>
    <s v="FABRICACIÓN DE MASTER- BATEHES ADITIVO COLORANTE PARA PLÁSTICO"/>
    <s v="Fabricación de sustancias químicas básicas"/>
    <s v="Único"/>
    <x v="0"/>
    <m/>
    <m/>
    <n v="33"/>
    <n v="33"/>
    <n v="27"/>
    <n v="6"/>
    <n v="95.399999999999906"/>
    <n v="21.199999999999982"/>
    <n v="0"/>
    <n v="0"/>
    <n v="0"/>
    <n v="0"/>
    <n v="77.733333333333263"/>
    <n v="0"/>
    <n v="0"/>
    <n v="3.5333333333333301"/>
    <n v="17.66666666666665"/>
    <n v="10.599999999999991"/>
    <n v="7.0666666666666602"/>
    <n v="0"/>
    <n v="116.59999999999989"/>
    <n v="33"/>
    <n v="0"/>
    <n v="0"/>
    <n v="0"/>
    <n v="0"/>
    <n v="22"/>
    <n v="0"/>
    <n v="0"/>
    <n v="1"/>
    <n v="5"/>
    <n v="3"/>
    <n v="2"/>
    <n v="0"/>
    <n v="33"/>
    <x v="1"/>
    <s v="Decisión del directorio/propietarios de la empresa"/>
    <m/>
    <x v="0"/>
    <s v="Decisión del directorio/propietarios de la empresa"/>
    <m/>
    <x v="1"/>
    <s v="Decisión del directorio/propietarios de la empresa"/>
    <m/>
    <x v="0"/>
    <m/>
    <m/>
    <x v="0"/>
    <m/>
    <m/>
    <x v="1"/>
    <m/>
    <n v="8332"/>
    <s v="CHOFERES CAMIONES GRANDES"/>
    <s v="Sí"/>
    <s v="No"/>
    <s v="Sí"/>
    <n v="3343"/>
    <s v="GESTOR ADMINISTRATIVA"/>
    <s v="Sí"/>
    <s v="No"/>
    <s v="No"/>
    <m/>
    <m/>
    <m/>
    <m/>
    <m/>
    <m/>
    <m/>
    <m/>
    <m/>
    <m/>
    <m/>
    <m/>
    <m/>
    <m/>
    <m/>
    <m/>
    <m/>
    <m/>
    <m/>
    <m/>
    <m/>
    <m/>
    <m/>
    <m/>
    <m/>
    <m/>
    <m/>
    <m/>
    <m/>
    <m/>
    <m/>
    <m/>
    <m/>
    <m/>
    <m/>
    <m/>
    <m/>
    <m/>
    <m/>
    <x v="1"/>
    <x v="0"/>
    <x v="0"/>
    <x v="0"/>
    <x v="1"/>
    <x v="0"/>
    <x v="0"/>
    <x v="1"/>
    <x v="1"/>
    <x v="0"/>
    <x v="0"/>
    <x v="0"/>
    <x v="0"/>
    <m/>
    <m/>
    <m/>
    <s v="Redes sociales de la empresa (Facebook, Twitter, Instagram, etc)"/>
    <m/>
    <s v="Redes de profesionales o egresados"/>
    <s v="Recomendaciones de trabajadores de la empresa u otros actores"/>
    <s v="Contratación de empresas de reclutamiento"/>
    <m/>
    <m/>
    <m/>
    <m/>
    <m/>
    <m/>
    <x v="0"/>
    <x v="0"/>
    <x v="0"/>
    <x v="1"/>
    <x v="0"/>
    <x v="1"/>
    <x v="0"/>
    <x v="0"/>
    <x v="2"/>
    <x v="2"/>
    <s v="Ninguna"/>
    <m/>
    <m/>
    <m/>
    <m/>
    <m/>
    <m/>
    <x v="1"/>
    <m/>
    <m/>
    <x v="1"/>
    <m/>
    <m/>
    <m/>
    <x v="1"/>
    <x v="1"/>
    <x v="1"/>
    <x v="1"/>
    <x v="1"/>
    <x v="1"/>
    <m/>
    <m/>
    <x v="2"/>
    <s v="Poco probable"/>
    <s v="Poco probable"/>
    <s v="Poco probable"/>
    <s v="Probable"/>
    <s v="Probable"/>
    <x v="0"/>
    <s v="OPERARIO DE PRODUCCION ( manejo de máquinas de procesadora de material prima)"/>
    <n v="8131"/>
    <n v="4"/>
    <n v="0"/>
    <n v="0"/>
    <n v="4"/>
    <n v="0"/>
    <s v="ANALISTA de CALIDAD ( pruebas si el producto sale con humedad, ver la densidad del producto)"/>
    <n v="3122"/>
    <n v="1"/>
    <n v="0"/>
    <n v="0"/>
    <n v="0"/>
    <n v="0"/>
    <m/>
    <m/>
    <m/>
    <m/>
    <m/>
    <m/>
    <m/>
    <m/>
    <m/>
    <m/>
    <m/>
    <m/>
    <m/>
    <m/>
    <m/>
    <m/>
    <m/>
    <m/>
    <m/>
    <m/>
    <m/>
    <x v="0"/>
    <m/>
    <m/>
    <m/>
    <m/>
    <m/>
    <m/>
    <m/>
    <m/>
    <m/>
    <x v="0"/>
    <x v="0"/>
    <x v="0"/>
    <x v="0"/>
    <x v="1"/>
    <x v="1"/>
    <x v="0"/>
    <x v="0"/>
    <m/>
    <x v="0"/>
    <s v="CONOCIMIENTO SOBRE LA TRANSFORMACIÓN DE PLASTICOS"/>
    <s v="OTROS"/>
    <s v="ANALISTAS DE CALIDAD"/>
    <n v="3122"/>
    <m/>
    <m/>
    <m/>
    <m/>
    <m/>
    <m/>
    <m/>
    <m/>
    <m/>
    <m/>
    <m/>
    <m/>
    <m/>
    <m/>
    <m/>
    <m/>
    <m/>
    <m/>
    <m/>
    <m/>
    <s v="No"/>
    <m/>
    <m/>
    <m/>
    <m/>
    <m/>
    <x v="1"/>
    <s v="Importante"/>
    <s v="Importante"/>
    <s v="Importante"/>
    <s v="Muy importante"/>
    <s v="Importante"/>
    <s v="Importante"/>
    <s v="Muy importante"/>
    <s v="Ninguna"/>
    <m/>
    <x v="2"/>
    <x v="2"/>
    <x v="0"/>
    <x v="0"/>
    <x v="2"/>
    <x v="2"/>
    <x v="0"/>
    <x v="0"/>
    <x v="0"/>
    <x v="0"/>
    <x v="0"/>
    <x v="0"/>
    <m/>
    <s v="Administrador/Contador"/>
    <m/>
    <n v="12"/>
    <n v="20"/>
    <s v="Completo"/>
    <m/>
    <m/>
    <m/>
    <m/>
    <m/>
    <m/>
    <s v="NINGUNA"/>
    <s v="31 a 50 personas ocupadas"/>
    <s v="31 a 50 personas ocupadas"/>
    <x v="1"/>
    <s v="Manufactura"/>
    <x v="0"/>
    <x v="0"/>
    <x v="1"/>
    <x v="0"/>
    <x v="0"/>
    <x v="0"/>
    <x v="0"/>
    <x v="1"/>
    <x v="0"/>
    <x v="0"/>
    <x v="1"/>
    <x v="1"/>
    <x v="0"/>
    <x v="0"/>
    <x v="0"/>
    <x v="0"/>
    <x v="1"/>
    <x v="0"/>
    <x v="0"/>
    <x v="1"/>
    <x v="1"/>
    <x v="1"/>
    <x v="0"/>
    <x v="0"/>
    <x v="0"/>
    <x v="0"/>
    <x v="0"/>
    <s v="QUIMICA"/>
    <m/>
    <m/>
    <m/>
    <m/>
    <m/>
    <s v="QUIMICA"/>
    <m/>
    <m/>
    <m/>
    <m/>
    <m/>
    <n v="3.5333333333333301"/>
    <x v="1"/>
    <x v="1"/>
    <x v="1"/>
    <x v="0"/>
    <x v="0"/>
    <s v="Total"/>
  </r>
  <r>
    <n v="400969"/>
    <x v="0"/>
    <x v="0"/>
    <s v="La Encarnación"/>
    <n v="30110"/>
    <s v="ACTIVIDADES DE CONSTRUCCION DE EMBARCACIONES"/>
    <s v="Industria"/>
    <s v="Manufactura"/>
    <s v="Pequeñas (11 a 30 personas ocupadas)"/>
    <n v="5062024"/>
    <n v="5"/>
    <s v="Junio"/>
    <s v="Año Resultado Final"/>
    <n v="11"/>
    <n v="29"/>
    <n v="19072024"/>
    <n v="19"/>
    <s v="Julio"/>
    <s v="Año Resultado Final"/>
    <n v="2005"/>
    <n v="18"/>
    <x v="0"/>
    <s v="SERVICIOS DE REPARACION DE EMBARCACIONES"/>
    <s v="Mantenimiento y reparación de equipos de transporte, excepto los vehículos automotores"/>
    <s v="Único"/>
    <x v="0"/>
    <m/>
    <m/>
    <n v="80"/>
    <n v="80"/>
    <n v="76"/>
    <n v="4"/>
    <n v="356.61538461538441"/>
    <n v="18.769230769230759"/>
    <n v="0"/>
    <n v="0"/>
    <n v="0"/>
    <n v="187.69230769230759"/>
    <n v="70.384615384615344"/>
    <n v="98.53846153846149"/>
    <n v="0"/>
    <n v="0"/>
    <n v="9.3846153846153797"/>
    <n v="4.6923076923076898"/>
    <n v="4.6923076923076898"/>
    <n v="0"/>
    <n v="375.38461538461519"/>
    <n v="80"/>
    <n v="0"/>
    <n v="0"/>
    <n v="0"/>
    <n v="40"/>
    <n v="15"/>
    <n v="21"/>
    <n v="0"/>
    <n v="0"/>
    <n v="2"/>
    <n v="1"/>
    <n v="1"/>
    <n v="0"/>
    <n v="80"/>
    <x v="1"/>
    <s v="Decisión del directorio/propietarios de la empresa"/>
    <m/>
    <x v="1"/>
    <m/>
    <m/>
    <x v="0"/>
    <m/>
    <m/>
    <x v="0"/>
    <m/>
    <m/>
    <x v="0"/>
    <m/>
    <m/>
    <x v="1"/>
    <m/>
    <n v="7212"/>
    <s v="SOLDADOR DE ASTILLERO"/>
    <s v="Sí"/>
    <s v="Sí"/>
    <s v="Sí"/>
    <n v="7223"/>
    <s v="AYUDANTE DE PRODUCCION EN TORNERIA"/>
    <s v="Sí"/>
    <s v="No"/>
    <s v="No"/>
    <m/>
    <m/>
    <m/>
    <m/>
    <m/>
    <m/>
    <m/>
    <s v="Candidatos con falt de experiencia laboral"/>
    <m/>
    <m/>
    <m/>
    <m/>
    <m/>
    <m/>
    <m/>
    <m/>
    <m/>
    <m/>
    <m/>
    <m/>
    <m/>
    <m/>
    <m/>
    <m/>
    <m/>
    <m/>
    <m/>
    <m/>
    <m/>
    <s v="Capacitar a los trabajadores actuales para que puedan cumplir funciones que estaban asignadas a esa vacante"/>
    <m/>
    <m/>
    <m/>
    <m/>
    <m/>
    <m/>
    <m/>
    <m/>
    <m/>
    <x v="0"/>
    <x v="0"/>
    <x v="0"/>
    <x v="1"/>
    <x v="0"/>
    <x v="1"/>
    <x v="1"/>
    <x v="0"/>
    <x v="0"/>
    <x v="1"/>
    <x v="0"/>
    <x v="1"/>
    <x v="0"/>
    <m/>
    <m/>
    <m/>
    <s v="Redes sociales de la empresa (Facebook, Twitter, Instagram, etc)"/>
    <m/>
    <m/>
    <s v="Recomendaciones de trabajadores de la empresa u otros actores"/>
    <m/>
    <m/>
    <m/>
    <s v="Contactos personales del empleador"/>
    <m/>
    <m/>
    <m/>
    <x v="0"/>
    <x v="0"/>
    <x v="0"/>
    <x v="1"/>
    <x v="0"/>
    <x v="0"/>
    <x v="0"/>
    <x v="1"/>
    <x v="0"/>
    <x v="0"/>
    <s v="Ninguna"/>
    <m/>
    <m/>
    <m/>
    <m/>
    <m/>
    <m/>
    <x v="2"/>
    <m/>
    <s v="Transformación de competencia"/>
    <x v="0"/>
    <s v="Ambos"/>
    <m/>
    <m/>
    <x v="0"/>
    <x v="1"/>
    <x v="1"/>
    <x v="1"/>
    <x v="1"/>
    <x v="0"/>
    <m/>
    <m/>
    <x v="2"/>
    <s v="Poco probable"/>
    <s v="Poco probable"/>
    <s v="Probable"/>
    <s v="Probable"/>
    <s v="Probable"/>
    <x v="0"/>
    <s v="soldador"/>
    <n v="7212"/>
    <n v="10"/>
    <n v="10"/>
    <n v="10"/>
    <n v="10"/>
    <n v="10"/>
    <m/>
    <m/>
    <m/>
    <m/>
    <m/>
    <m/>
    <m/>
    <m/>
    <m/>
    <m/>
    <m/>
    <m/>
    <m/>
    <m/>
    <m/>
    <m/>
    <m/>
    <m/>
    <m/>
    <m/>
    <m/>
    <m/>
    <m/>
    <m/>
    <m/>
    <m/>
    <m/>
    <m/>
    <x v="0"/>
    <m/>
    <m/>
    <m/>
    <m/>
    <m/>
    <m/>
    <m/>
    <m/>
    <m/>
    <x v="0"/>
    <x v="0"/>
    <x v="0"/>
    <x v="0"/>
    <x v="1"/>
    <x v="0"/>
    <x v="0"/>
    <x v="0"/>
    <m/>
    <x v="0"/>
    <s v="CAPACITACION PARA SOLDADURA"/>
    <s v="Soldadura"/>
    <s v="SOLDADOR ASTILLERO"/>
    <n v="7212"/>
    <m/>
    <m/>
    <m/>
    <m/>
    <m/>
    <m/>
    <m/>
    <m/>
    <m/>
    <m/>
    <m/>
    <m/>
    <m/>
    <m/>
    <m/>
    <m/>
    <m/>
    <m/>
    <m/>
    <m/>
    <s v="No"/>
    <m/>
    <m/>
    <m/>
    <m/>
    <m/>
    <x v="1"/>
    <s v="Importante"/>
    <s v="Importante"/>
    <s v="Importante"/>
    <s v="Importante"/>
    <s v="Importante"/>
    <s v="Importante"/>
    <s v="Importante"/>
    <s v="Ninguna"/>
    <m/>
    <x v="2"/>
    <x v="1"/>
    <x v="0"/>
    <x v="1"/>
    <x v="0"/>
    <x v="0"/>
    <x v="0"/>
    <x v="0"/>
    <x v="0"/>
    <x v="0"/>
    <x v="0"/>
    <x v="0"/>
    <m/>
    <s v="Administrador/Contador"/>
    <m/>
    <n v="7"/>
    <n v="55"/>
    <s v="Completo"/>
    <m/>
    <m/>
    <m/>
    <m/>
    <m/>
    <m/>
    <s v="SE ACTUALIZO NUMERO DE CELULAR Y CORREO"/>
    <s v="51 y más personas ocupadas"/>
    <s v="51 y más personas ocupadas"/>
    <x v="1"/>
    <s v="Manufactura"/>
    <x v="0"/>
    <x v="0"/>
    <x v="0"/>
    <x v="0"/>
    <x v="0"/>
    <x v="0"/>
    <x v="1"/>
    <x v="0"/>
    <x v="0"/>
    <x v="0"/>
    <x v="1"/>
    <x v="0"/>
    <x v="0"/>
    <x v="0"/>
    <x v="0"/>
    <x v="1"/>
    <x v="0"/>
    <x v="0"/>
    <x v="0"/>
    <x v="1"/>
    <x v="0"/>
    <x v="1"/>
    <x v="0"/>
    <x v="0"/>
    <x v="1"/>
    <x v="0"/>
    <x v="0"/>
    <s v="MECANICA Y METALES"/>
    <m/>
    <m/>
    <m/>
    <m/>
    <m/>
    <s v="MECANICA Y METALES"/>
    <m/>
    <m/>
    <m/>
    <m/>
    <m/>
    <n v="4.6923076923076898"/>
    <x v="1"/>
    <x v="2"/>
    <x v="0"/>
    <x v="0"/>
    <x v="0"/>
    <s v="Total"/>
  </r>
  <r>
    <n v="401041"/>
    <x v="0"/>
    <x v="0"/>
    <s v="Santisima Trinidad"/>
    <n v="52293"/>
    <s v="ACTIVIDADES DE LOS DESPACHANTES DE ADUANA"/>
    <s v="Servicio"/>
    <s v="Transporte"/>
    <s v="Micro (5 a 10 personas ocupadas)"/>
    <n v="6062024"/>
    <n v="6"/>
    <s v="Junio"/>
    <s v="Año Resultado Final"/>
    <n v="14"/>
    <n v="47"/>
    <n v="31072024"/>
    <n v="31"/>
    <s v="Julio"/>
    <s v="Año Resultado Final"/>
    <n v="2018"/>
    <n v="5"/>
    <x v="3"/>
    <s v="SERVICIOS DE TRANSPORTE MARITIMO DE CARGA"/>
    <s v="Transporte de carga marítimo y de cabotaje"/>
    <s v="Único"/>
    <x v="0"/>
    <m/>
    <m/>
    <n v="11"/>
    <n v="11"/>
    <n v="3"/>
    <n v="8"/>
    <n v="47.1686746987953"/>
    <n v="125.7831325301208"/>
    <n v="0"/>
    <n v="0"/>
    <n v="0"/>
    <n v="0"/>
    <n v="31.445783132530199"/>
    <n v="0"/>
    <n v="0"/>
    <n v="0"/>
    <n v="94.3373493975906"/>
    <n v="31.445783132530199"/>
    <n v="15.722891566265099"/>
    <n v="0"/>
    <n v="172.9518072289161"/>
    <n v="11"/>
    <n v="0"/>
    <n v="0"/>
    <n v="0"/>
    <n v="0"/>
    <n v="2"/>
    <n v="0"/>
    <n v="0"/>
    <n v="0"/>
    <n v="6"/>
    <n v="2"/>
    <n v="1"/>
    <n v="0"/>
    <n v="11"/>
    <x v="0"/>
    <m/>
    <m/>
    <x v="0"/>
    <s v="Decisión del directorio/propietarios de la empresa"/>
    <m/>
    <x v="0"/>
    <m/>
    <m/>
    <x v="0"/>
    <m/>
    <m/>
    <x v="0"/>
    <m/>
    <m/>
    <x v="1"/>
    <m/>
    <n v="2431"/>
    <s v="EJECUTIVOS DE VENTAS IMPORTACIONES DE CONTENEDOR"/>
    <s v="Sí"/>
    <s v="Sí"/>
    <s v="No"/>
    <m/>
    <m/>
    <m/>
    <m/>
    <m/>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m/>
    <m/>
    <m/>
    <m/>
    <m/>
    <m/>
    <m/>
    <m/>
    <m/>
    <m/>
    <s v="Reasignar / redefinir los puestos de trabajo existentes"/>
    <m/>
    <m/>
    <m/>
    <s v="Redefinir el perfil y características de la vacante"/>
    <s v="Aumentar los esfuerzos en el reclutamiento (más divulgación de la vacante, más bolsas de empleo)"/>
    <m/>
    <m/>
    <m/>
    <x v="0"/>
    <x v="0"/>
    <x v="1"/>
    <x v="0"/>
    <x v="0"/>
    <x v="0"/>
    <x v="0"/>
    <x v="1"/>
    <x v="1"/>
    <x v="0"/>
    <x v="0"/>
    <x v="0"/>
    <x v="1"/>
    <s v="CARTERA DE CLIENTE"/>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0"/>
    <x v="0"/>
    <s v="Ninguna"/>
    <m/>
    <m/>
    <m/>
    <m/>
    <m/>
    <m/>
    <x v="1"/>
    <m/>
    <m/>
    <x v="2"/>
    <s v="Transformación de competencia"/>
    <m/>
    <m/>
    <x v="0"/>
    <x v="0"/>
    <x v="1"/>
    <x v="0"/>
    <x v="0"/>
    <x v="0"/>
    <m/>
    <m/>
    <x v="2"/>
    <s v="Poco probable"/>
    <s v="Poco probable"/>
    <s v="Probable"/>
    <s v="Probable"/>
    <s v="Probable"/>
    <x v="0"/>
    <s v="ejecutivos de operaciones logistica"/>
    <n v="4321"/>
    <n v="2"/>
    <n v="0"/>
    <n v="0"/>
    <n v="0"/>
    <n v="0"/>
    <s v="ejecutivos comerciales"/>
    <n v="2431"/>
    <n v="2"/>
    <n v="0"/>
    <n v="0"/>
    <n v="0"/>
    <n v="0"/>
    <m/>
    <m/>
    <m/>
    <m/>
    <m/>
    <m/>
    <m/>
    <m/>
    <m/>
    <m/>
    <m/>
    <m/>
    <m/>
    <m/>
    <m/>
    <m/>
    <m/>
    <m/>
    <m/>
    <m/>
    <m/>
    <x v="0"/>
    <m/>
    <m/>
    <m/>
    <m/>
    <m/>
    <m/>
    <m/>
    <m/>
    <m/>
    <x v="0"/>
    <x v="0"/>
    <x v="0"/>
    <x v="0"/>
    <x v="1"/>
    <x v="1"/>
    <x v="0"/>
    <x v="0"/>
    <m/>
    <x v="0"/>
    <s v="EXCEL AVANZADO Y PROGRAMA SAP"/>
    <s v="Microsoft Excel básico y avanzado"/>
    <s v="COMERCIALES( SUPERVISOR DE VENTA)"/>
    <n v="2431"/>
    <m/>
    <m/>
    <m/>
    <m/>
    <m/>
    <m/>
    <m/>
    <m/>
    <m/>
    <m/>
    <m/>
    <m/>
    <m/>
    <m/>
    <m/>
    <m/>
    <m/>
    <m/>
    <m/>
    <m/>
    <s v="No"/>
    <m/>
    <m/>
    <m/>
    <m/>
    <m/>
    <x v="0"/>
    <s v="Importante"/>
    <s v="Muy importante"/>
    <s v="Muy importante"/>
    <s v="Muy importante"/>
    <s v="Importante"/>
    <s v="Importante"/>
    <s v="Muy importante"/>
    <s v="Ninguna"/>
    <m/>
    <x v="0"/>
    <x v="2"/>
    <x v="0"/>
    <x v="0"/>
    <x v="0"/>
    <x v="0"/>
    <x v="0"/>
    <x v="0"/>
    <x v="0"/>
    <x v="0"/>
    <x v="0"/>
    <x v="0"/>
    <m/>
    <s v="Gerente / Directivo"/>
    <m/>
    <n v="8"/>
    <n v="56"/>
    <s v="Completo"/>
    <m/>
    <m/>
    <m/>
    <m/>
    <m/>
    <m/>
    <m/>
    <s v="11 a 30 personas ocupadas"/>
    <s v="11 a 30 personas ocupadas"/>
    <x v="0"/>
    <s v="Transporte"/>
    <x v="0"/>
    <x v="1"/>
    <x v="0"/>
    <x v="0"/>
    <x v="0"/>
    <x v="0"/>
    <x v="0"/>
    <x v="0"/>
    <x v="0"/>
    <x v="0"/>
    <x v="0"/>
    <x v="0"/>
    <x v="1"/>
    <x v="0"/>
    <x v="0"/>
    <x v="0"/>
    <x v="0"/>
    <x v="0"/>
    <x v="0"/>
    <x v="0"/>
    <x v="0"/>
    <x v="1"/>
    <x v="0"/>
    <x v="0"/>
    <x v="0"/>
    <x v="0"/>
    <x v="0"/>
    <s v="OFIMATICA"/>
    <m/>
    <m/>
    <m/>
    <m/>
    <m/>
    <s v="TIC"/>
    <m/>
    <m/>
    <m/>
    <m/>
    <m/>
    <n v="15.722891566265099"/>
    <x v="1"/>
    <x v="2"/>
    <x v="0"/>
    <x v="0"/>
    <x v="0"/>
    <s v="Total"/>
  </r>
  <r>
    <n v="401120"/>
    <x v="0"/>
    <x v="1"/>
    <s v="Ñemby"/>
    <n v="49232"/>
    <s v="SERVICIO DE TRANSPORTE TERRESTRE DE CARGA NACIONAL"/>
    <s v="Servicio"/>
    <s v="Transporte"/>
    <s v="Pequeñas (11 a 30 personas ocupadas)"/>
    <n v="18062024"/>
    <n v="18"/>
    <s v="Junio"/>
    <s v="Año Resultado Final"/>
    <n v="13"/>
    <n v="18"/>
    <n v="19072024"/>
    <n v="19"/>
    <s v="Julio"/>
    <s v="Año Resultado Final"/>
    <n v="2012"/>
    <n v="11"/>
    <x v="0"/>
    <s v="COMERCIO AL POR MAYOR DE PRODUCTOS VARIOS"/>
    <s v="Comercio al por mayor de comestibles, excepto carnes"/>
    <s v="Único"/>
    <x v="0"/>
    <m/>
    <m/>
    <n v="25"/>
    <n v="25"/>
    <n v="23"/>
    <n v="2"/>
    <n v="290.97674418604709"/>
    <n v="25.302325581395401"/>
    <n v="0"/>
    <n v="0"/>
    <n v="0"/>
    <n v="0"/>
    <n v="202.41860465116321"/>
    <n v="0"/>
    <n v="25.302325581395401"/>
    <n v="0"/>
    <n v="37.953488372093105"/>
    <n v="50.604651162790802"/>
    <n v="0"/>
    <n v="0"/>
    <n v="316.27906976744254"/>
    <n v="25"/>
    <n v="0"/>
    <n v="0"/>
    <n v="0"/>
    <n v="0"/>
    <n v="16"/>
    <n v="0"/>
    <n v="2"/>
    <n v="0"/>
    <n v="3"/>
    <n v="4"/>
    <n v="0"/>
    <n v="0"/>
    <n v="25"/>
    <x v="1"/>
    <s v="Decisión del directorio/propietarios de la empresa"/>
    <m/>
    <x v="0"/>
    <s v="Decisión del directorio/propietarios de la empresa"/>
    <m/>
    <x v="1"/>
    <s v="Decisión del directorio/propietarios de la empresa"/>
    <m/>
    <x v="0"/>
    <m/>
    <m/>
    <x v="0"/>
    <m/>
    <m/>
    <x v="1"/>
    <m/>
    <n v="9333"/>
    <s v="AYUDANTE DE REPARTO"/>
    <s v="Sí"/>
    <s v="No"/>
    <s v="Sí"/>
    <n v="8332"/>
    <s v="CHOFER"/>
    <s v="Sí"/>
    <s v="Sí"/>
    <s v="Sí"/>
    <n v="4321"/>
    <s v="ENCARGADO DE LOGISTICA"/>
    <s v="Sí"/>
    <s v="Sí"/>
    <m/>
    <m/>
    <m/>
    <m/>
    <m/>
    <m/>
    <m/>
    <m/>
    <s v="Candidatos sin capacitación o habilidades técnicas necesarios"/>
    <s v="Candidatos sin habilidades blandas o socioemocionales (proactividad, actitud de aprendizaje, compromiso, entre otros)"/>
    <m/>
    <m/>
    <m/>
    <m/>
    <m/>
    <m/>
    <s v="Candidatos sin capacitación o habilidades técnicas necesarios"/>
    <m/>
    <m/>
    <s v="Candidatos con falt de experiencia laboral"/>
    <m/>
    <m/>
    <m/>
    <m/>
    <s v="Aumentar la remuneración para hacer la vacante más atractiva"/>
    <m/>
    <s v="Reasignar / redefinir los puestos de trabajo existentes"/>
    <m/>
    <m/>
    <s v="Incorporar trabajadores temporales a través de agencias"/>
    <s v="Redefinir el perfil y características de la vacante"/>
    <m/>
    <m/>
    <m/>
    <m/>
    <x v="1"/>
    <x v="1"/>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s v="Ferias de empleo"/>
    <m/>
    <m/>
    <s v="Banco de currículos de la empresa"/>
    <m/>
    <m/>
    <x v="0"/>
    <x v="0"/>
    <x v="0"/>
    <x v="1"/>
    <x v="0"/>
    <x v="0"/>
    <x v="0"/>
    <x v="0"/>
    <x v="2"/>
    <x v="2"/>
    <s v="Ninguna"/>
    <m/>
    <m/>
    <m/>
    <m/>
    <m/>
    <m/>
    <x v="2"/>
    <m/>
    <m/>
    <x v="1"/>
    <m/>
    <m/>
    <m/>
    <x v="0"/>
    <x v="0"/>
    <x v="1"/>
    <x v="0"/>
    <x v="0"/>
    <x v="0"/>
    <m/>
    <m/>
    <x v="0"/>
    <s v="Muy probable"/>
    <s v="Poco probable"/>
    <s v="Muy probable"/>
    <s v="Probable"/>
    <s v="Probable"/>
    <x v="0"/>
    <s v="chofer"/>
    <n v="8332"/>
    <n v="2"/>
    <n v="2"/>
    <n v="2"/>
    <n v="2"/>
    <n v="2"/>
    <s v="ayudante de reparto"/>
    <n v="9333"/>
    <n v="2"/>
    <n v="2"/>
    <n v="2"/>
    <n v="2"/>
    <n v="2"/>
    <s v="ayudante de deposito"/>
    <n v="9333"/>
    <n v="2"/>
    <n v="2"/>
    <n v="2"/>
    <n v="2"/>
    <n v="2"/>
    <s v="promotores"/>
    <n v="5242"/>
    <n v="2"/>
    <n v="2"/>
    <n v="2"/>
    <n v="2"/>
    <n v="2"/>
    <m/>
    <m/>
    <m/>
    <m/>
    <m/>
    <m/>
    <m/>
    <x v="0"/>
    <m/>
    <m/>
    <m/>
    <m/>
    <m/>
    <m/>
    <m/>
    <m/>
    <m/>
    <x v="0"/>
    <x v="0"/>
    <x v="0"/>
    <x v="0"/>
    <x v="1"/>
    <x v="1"/>
    <x v="0"/>
    <x v="0"/>
    <m/>
    <x v="0"/>
    <s v="TECNICO EN VENTA"/>
    <s v="Técnicas de ventas"/>
    <s v="VENDEDOR COMERCIAL"/>
    <n v="5223"/>
    <s v="PROCEDIMIENTOS DE LOGISTICA"/>
    <s v="OTROS"/>
    <s v="CHOFER DE CAMIONES LIVIANOS( FURGONETAS)"/>
    <n v="8332"/>
    <m/>
    <m/>
    <m/>
    <m/>
    <m/>
    <m/>
    <m/>
    <m/>
    <m/>
    <m/>
    <m/>
    <m/>
    <m/>
    <m/>
    <m/>
    <m/>
    <s v="Si"/>
    <s v="Si"/>
    <s v="No"/>
    <m/>
    <m/>
    <m/>
    <x v="1"/>
    <s v="Muy importante"/>
    <s v="Muy importante"/>
    <s v="Importante"/>
    <s v="Muy importante"/>
    <s v="Importante"/>
    <s v="Muy importante"/>
    <s v="Muy importante"/>
    <s v="Ninguna"/>
    <m/>
    <x v="2"/>
    <x v="2"/>
    <x v="0"/>
    <x v="0"/>
    <x v="0"/>
    <x v="1"/>
    <x v="0"/>
    <x v="0"/>
    <x v="0"/>
    <x v="0"/>
    <x v="0"/>
    <x v="0"/>
    <m/>
    <s v="Jefe / Encargado (no propietario)"/>
    <m/>
    <n v="8"/>
    <n v="15"/>
    <s v="Completo"/>
    <m/>
    <m/>
    <m/>
    <m/>
    <m/>
    <m/>
    <m/>
    <s v="11 a 30 personas ocupadas"/>
    <s v="11 a 30 personas ocupadas"/>
    <x v="2"/>
    <s v="Comercio"/>
    <x v="0"/>
    <x v="0"/>
    <x v="0"/>
    <x v="1"/>
    <x v="0"/>
    <x v="0"/>
    <x v="0"/>
    <x v="1"/>
    <x v="1"/>
    <x v="0"/>
    <x v="1"/>
    <x v="0"/>
    <x v="0"/>
    <x v="1"/>
    <x v="0"/>
    <x v="0"/>
    <x v="1"/>
    <x v="1"/>
    <x v="0"/>
    <x v="1"/>
    <x v="0"/>
    <x v="1"/>
    <x v="1"/>
    <x v="0"/>
    <x v="0"/>
    <x v="1"/>
    <x v="0"/>
    <s v="VENTA"/>
    <s v="TRANSPORTE Y LOGISTICA"/>
    <m/>
    <m/>
    <m/>
    <m/>
    <s v="ADMINISTRACIÓN Y GESTIÓN"/>
    <s v="TRANSPORTE Y LOGISTICA"/>
    <m/>
    <m/>
    <m/>
    <m/>
    <n v="12.6511627906977"/>
    <x v="1"/>
    <x v="2"/>
    <x v="0"/>
    <x v="0"/>
    <x v="0"/>
    <s v="Total"/>
  </r>
  <r>
    <n v="401160"/>
    <x v="0"/>
    <x v="1"/>
    <s v="San Antonio"/>
    <n v="25110"/>
    <s v="FARBICACION DE ESTRUCTURAS DE METALICAS PARA OBRAS-REJAS TINGLADOS ETC"/>
    <s v="Industria"/>
    <s v="Manufactura"/>
    <s v="Pequeñas (11 a 30 personas ocupadas)"/>
    <n v="20062024"/>
    <n v="20"/>
    <s v="Junio"/>
    <s v="Año Resultado Final"/>
    <n v="10"/>
    <n v="30"/>
    <n v="20062024"/>
    <n v="20"/>
    <s v="Junio"/>
    <s v="Año Resultado Final"/>
    <n v="2014"/>
    <n v="9"/>
    <x v="3"/>
    <s v="FARBICACION DE ESTRUCTURAS DE METALICAS PARA OBRAS"/>
    <s v="Fabricación de productos metálicos para uso estructural"/>
    <s v="Único"/>
    <x v="0"/>
    <m/>
    <m/>
    <n v="36"/>
    <n v="36"/>
    <n v="34"/>
    <n v="2"/>
    <n v="120.13333333333323"/>
    <n v="7.0666666666666602"/>
    <n v="0"/>
    <n v="0"/>
    <n v="0"/>
    <n v="0"/>
    <n v="91.866666666666589"/>
    <n v="0"/>
    <n v="0"/>
    <n v="0"/>
    <n v="21.199999999999982"/>
    <n v="10.599999999999991"/>
    <n v="3.5333333333333301"/>
    <n v="0"/>
    <n v="127.19999999999989"/>
    <n v="36"/>
    <n v="0"/>
    <n v="0"/>
    <n v="0"/>
    <n v="0"/>
    <n v="26"/>
    <n v="0"/>
    <n v="0"/>
    <n v="0"/>
    <n v="6"/>
    <n v="3"/>
    <n v="1"/>
    <n v="0"/>
    <n v="36"/>
    <x v="0"/>
    <m/>
    <m/>
    <x v="0"/>
    <s v="Convenio con organizaciones públicas"/>
    <m/>
    <x v="0"/>
    <m/>
    <m/>
    <x v="0"/>
    <m/>
    <m/>
    <x v="0"/>
    <m/>
    <m/>
    <x v="1"/>
    <m/>
    <n v="1221"/>
    <s v="GERENTE COMERCIAL"/>
    <s v="Sí"/>
    <s v="No"/>
    <s v="Sí"/>
    <n v="3323"/>
    <s v="ENCARGADO DE COMPRAS"/>
    <s v="Sí"/>
    <s v="No"/>
    <s v="Sí"/>
    <n v="2423"/>
    <s v="JEFA ENCARGADA DE RECURSOS HUMANOS"/>
    <s v="Sí"/>
    <s v="No"/>
    <m/>
    <m/>
    <m/>
    <m/>
    <m/>
    <m/>
    <m/>
    <m/>
    <m/>
    <m/>
    <m/>
    <m/>
    <m/>
    <m/>
    <m/>
    <m/>
    <m/>
    <m/>
    <m/>
    <m/>
    <m/>
    <m/>
    <m/>
    <m/>
    <m/>
    <m/>
    <m/>
    <m/>
    <m/>
    <m/>
    <m/>
    <m/>
    <m/>
    <m/>
    <m/>
    <x v="0"/>
    <x v="0"/>
    <x v="0"/>
    <x v="0"/>
    <x v="0"/>
    <x v="0"/>
    <x v="0"/>
    <x v="1"/>
    <x v="1"/>
    <x v="0"/>
    <x v="1"/>
    <x v="0"/>
    <x v="0"/>
    <m/>
    <m/>
    <s v="Plataforma web privada gratuita (Bolsas de trabajo) (excluyendo redes sociales)"/>
    <m/>
    <m/>
    <m/>
    <s v="Recomendaciones de trabajadores de la empresa u otros actores"/>
    <m/>
    <m/>
    <m/>
    <m/>
    <m/>
    <m/>
    <m/>
    <x v="0"/>
    <x v="0"/>
    <x v="0"/>
    <x v="1"/>
    <x v="0"/>
    <x v="0"/>
    <x v="0"/>
    <x v="0"/>
    <x v="1"/>
    <x v="1"/>
    <s v="Ninguna"/>
    <m/>
    <m/>
    <m/>
    <m/>
    <m/>
    <m/>
    <x v="0"/>
    <m/>
    <m/>
    <x v="1"/>
    <m/>
    <m/>
    <m/>
    <x v="0"/>
    <x v="1"/>
    <x v="0"/>
    <x v="0"/>
    <x v="0"/>
    <x v="1"/>
    <m/>
    <m/>
    <x v="2"/>
    <s v="Poco probable"/>
    <s v="Poco probable"/>
    <s v="Poco probable"/>
    <s v="Poco probable"/>
    <s v="Probable"/>
    <x v="0"/>
    <s v="OPERARIO AYUDANTE SOLDADOR"/>
    <n v="7212"/>
    <n v="10"/>
    <n v="0"/>
    <n v="0"/>
    <n v="0"/>
    <n v="0"/>
    <m/>
    <m/>
    <m/>
    <m/>
    <m/>
    <m/>
    <m/>
    <m/>
    <m/>
    <m/>
    <m/>
    <m/>
    <m/>
    <m/>
    <m/>
    <m/>
    <m/>
    <m/>
    <m/>
    <m/>
    <m/>
    <m/>
    <m/>
    <m/>
    <m/>
    <m/>
    <m/>
    <m/>
    <x v="0"/>
    <m/>
    <m/>
    <m/>
    <m/>
    <m/>
    <m/>
    <m/>
    <m/>
    <m/>
    <x v="0"/>
    <x v="0"/>
    <x v="1"/>
    <x v="0"/>
    <x v="1"/>
    <x v="1"/>
    <x v="0"/>
    <x v="0"/>
    <m/>
    <x v="0"/>
    <s v="CAPACITACION DE SOLDADURA"/>
    <s v="Soldadura"/>
    <s v="SOLDADOR"/>
    <n v="7212"/>
    <s v="CAPACITACION DE SOLDADOR"/>
    <s v="Soldadura"/>
    <s v="SOLDADOR CON EXPERIENCIA"/>
    <n v="7212"/>
    <m/>
    <m/>
    <m/>
    <m/>
    <m/>
    <m/>
    <m/>
    <m/>
    <m/>
    <m/>
    <m/>
    <m/>
    <m/>
    <m/>
    <m/>
    <m/>
    <s v="Si"/>
    <s v="No"/>
    <m/>
    <m/>
    <m/>
    <m/>
    <x v="3"/>
    <s v="Importante"/>
    <s v="Importante"/>
    <s v="Importante"/>
    <s v="Importante"/>
    <s v="Importante"/>
    <s v="Muy importante"/>
    <s v="Muy importante"/>
    <s v="Ninguna"/>
    <m/>
    <x v="2"/>
    <x v="1"/>
    <x v="1"/>
    <x v="0"/>
    <x v="2"/>
    <x v="1"/>
    <x v="1"/>
    <x v="0"/>
    <x v="0"/>
    <x v="0"/>
    <x v="0"/>
    <x v="0"/>
    <m/>
    <s v="Jefe / Encargado (no propietario)"/>
    <m/>
    <n v="16"/>
    <n v="28"/>
    <s v="Completo"/>
    <m/>
    <m/>
    <m/>
    <m/>
    <m/>
    <m/>
    <s v="CANTIDAD DE PUESTOS O PERSONAL  ES EN BASE AL PEDIDO DE TRABAJO QUE CONSIGUEN"/>
    <s v="31 a 50 personas ocupadas"/>
    <s v="31 a 50 personas ocupadas"/>
    <x v="1"/>
    <s v="Manufactura"/>
    <x v="1"/>
    <x v="1"/>
    <x v="1"/>
    <x v="0"/>
    <x v="0"/>
    <x v="0"/>
    <x v="0"/>
    <x v="0"/>
    <x v="0"/>
    <x v="0"/>
    <x v="1"/>
    <x v="0"/>
    <x v="0"/>
    <x v="0"/>
    <x v="0"/>
    <x v="1"/>
    <x v="0"/>
    <x v="0"/>
    <x v="0"/>
    <x v="1"/>
    <x v="0"/>
    <x v="1"/>
    <x v="0"/>
    <x v="0"/>
    <x v="1"/>
    <x v="0"/>
    <x v="0"/>
    <s v="MECANICA Y METALES"/>
    <s v="MECANICA Y METALES"/>
    <m/>
    <m/>
    <m/>
    <m/>
    <s v="MECANICA Y METALES"/>
    <s v="MECANICA Y METALES"/>
    <m/>
    <m/>
    <m/>
    <m/>
    <n v="3.5333333333333301"/>
    <x v="1"/>
    <x v="1"/>
    <x v="0"/>
    <x v="0"/>
    <x v="0"/>
    <s v="Total"/>
  </r>
  <r>
    <n v="401294"/>
    <x v="0"/>
    <x v="1"/>
    <s v="San Lorenzo"/>
    <n v="47592"/>
    <s v="COMERCIO AL POR MENOR DE MUEBLES PARA EL HOGAR"/>
    <s v="Comercio"/>
    <s v="Comercio"/>
    <s v="Micro (5 a 10 personas ocupadas)"/>
    <n v="2072024"/>
    <n v="2"/>
    <s v="Julio"/>
    <s v="Año Resultado Final"/>
    <n v="9"/>
    <n v="34"/>
    <n v="2072024"/>
    <n v="2"/>
    <s v="Julio"/>
    <s v="Año Resultado Final"/>
    <n v="2011"/>
    <n v="12"/>
    <x v="0"/>
    <s v="SERVICIO DE ALQUILER DE TODO TIPO DE  MUEBLES  PARA EVENTOS"/>
    <s v="Alquiler y arrendamiento de otros efectos personales y enseres domésticos n.c.p."/>
    <s v="Único"/>
    <x v="0"/>
    <m/>
    <m/>
    <n v="38"/>
    <n v="38"/>
    <n v="34"/>
    <n v="4"/>
    <n v="178.20689655172421"/>
    <n v="20.96551724137932"/>
    <n v="0"/>
    <n v="0"/>
    <n v="0"/>
    <n v="0"/>
    <n v="104.8275862068966"/>
    <n v="73.379310344827616"/>
    <n v="0"/>
    <n v="0"/>
    <n v="10.48275862068966"/>
    <n v="10.48275862068966"/>
    <n v="0"/>
    <n v="0"/>
    <n v="199.17241379310354"/>
    <n v="38"/>
    <n v="0"/>
    <n v="0"/>
    <n v="0"/>
    <n v="0"/>
    <n v="20"/>
    <n v="14"/>
    <n v="0"/>
    <n v="0"/>
    <n v="2"/>
    <n v="2"/>
    <n v="0"/>
    <n v="0"/>
    <n v="38"/>
    <x v="0"/>
    <m/>
    <m/>
    <x v="1"/>
    <m/>
    <m/>
    <x v="0"/>
    <m/>
    <m/>
    <x v="0"/>
    <m/>
    <m/>
    <x v="0"/>
    <m/>
    <m/>
    <x v="1"/>
    <m/>
    <n v="9333"/>
    <s v="AYUDANTE DE CHOFER"/>
    <s v="Sí"/>
    <s v="No"/>
    <s v="Sí"/>
    <n v="8332"/>
    <s v="CHOFER PARA CAMIONES PESADOß  DE ENTREGA DE MUEBLES"/>
    <s v="Sí"/>
    <s v="No"/>
    <s v="Sí"/>
    <n v="4419"/>
    <s v="AUXILIAR ADMINISTRATIVO"/>
    <s v="Sí"/>
    <s v="No"/>
    <m/>
    <m/>
    <m/>
    <m/>
    <m/>
    <m/>
    <m/>
    <m/>
    <m/>
    <m/>
    <m/>
    <m/>
    <m/>
    <m/>
    <m/>
    <m/>
    <m/>
    <m/>
    <m/>
    <m/>
    <m/>
    <m/>
    <m/>
    <m/>
    <m/>
    <m/>
    <m/>
    <m/>
    <m/>
    <m/>
    <m/>
    <m/>
    <m/>
    <m/>
    <m/>
    <x v="0"/>
    <x v="0"/>
    <x v="0"/>
    <x v="0"/>
    <x v="0"/>
    <x v="1"/>
    <x v="0"/>
    <x v="1"/>
    <x v="0"/>
    <x v="0"/>
    <x v="0"/>
    <x v="1"/>
    <x v="0"/>
    <m/>
    <m/>
    <m/>
    <m/>
    <m/>
    <m/>
    <s v="Recomendaciones de trabajadores de la empresa u otros actores"/>
    <m/>
    <m/>
    <s v="Avisos en las inmediaciones de la empresa"/>
    <s v="Contactos personales del empleador"/>
    <s v="Banco de currículos de la empresa"/>
    <m/>
    <m/>
    <x v="0"/>
    <x v="0"/>
    <x v="0"/>
    <x v="1"/>
    <x v="0"/>
    <x v="0"/>
    <x v="0"/>
    <x v="0"/>
    <x v="1"/>
    <x v="1"/>
    <s v="Ninguna"/>
    <m/>
    <m/>
    <m/>
    <m/>
    <m/>
    <m/>
    <x v="0"/>
    <m/>
    <m/>
    <x v="1"/>
    <m/>
    <m/>
    <m/>
    <x v="0"/>
    <x v="1"/>
    <x v="1"/>
    <x v="0"/>
    <x v="1"/>
    <x v="1"/>
    <m/>
    <m/>
    <x v="2"/>
    <s v="Poco probable"/>
    <s v="Poco probable"/>
    <s v="Poco probable"/>
    <s v="Poco probable"/>
    <s v="Probable"/>
    <x v="0"/>
    <s v="ENCARGADO DE DEPOSITO"/>
    <n v="4321"/>
    <n v="0"/>
    <n v="0"/>
    <n v="1"/>
    <n v="0"/>
    <n v="0"/>
    <s v="AYUDANTE DE DEPOSITO"/>
    <n v="9333"/>
    <n v="1"/>
    <n v="1"/>
    <n v="1"/>
    <n v="1"/>
    <n v="1"/>
    <s v="CHOFER PARA CAMIONES PESADOS DE ENTREGA DE MUEBLES"/>
    <n v="8332"/>
    <n v="0"/>
    <n v="1"/>
    <n v="0"/>
    <n v="0"/>
    <n v="0"/>
    <s v="CHOFER PARA VEHICULO LIVIANO DE ENTREGA DE MUEBLES"/>
    <n v="8322"/>
    <n v="0"/>
    <n v="1"/>
    <n v="0"/>
    <n v="0"/>
    <n v="0"/>
    <s v="AUXILIAR ADMINISTRATIVO"/>
    <n v="4419"/>
    <n v="0"/>
    <n v="1"/>
    <n v="0"/>
    <n v="0"/>
    <n v="0"/>
    <x v="0"/>
    <m/>
    <m/>
    <m/>
    <m/>
    <m/>
    <m/>
    <m/>
    <m/>
    <m/>
    <x v="0"/>
    <x v="0"/>
    <x v="0"/>
    <x v="0"/>
    <x v="1"/>
    <x v="1"/>
    <x v="0"/>
    <x v="0"/>
    <m/>
    <x v="0"/>
    <s v="CAPACITACION DE SEGURIDAD"/>
    <s v="Seguridad industrial y salud ocupacional"/>
    <s v="CHOFERES DE ENTREGA"/>
    <n v="8332"/>
    <s v="CAPACITACION DE SEGURIDAD"/>
    <s v="Seguridad industrial y salud ocupacional"/>
    <s v="ENCARGADO DE DEPOSITO"/>
    <n v="4321"/>
    <s v="CAPACITACION DE SEGURIDAD"/>
    <s v="Seguridad industrial y salud ocupacional"/>
    <s v="AYUDANTE DE DEPOSITO"/>
    <n v="9333"/>
    <s v="CAPACITACION DE ATENCION AL CLIENTE"/>
    <s v="Técnicas de recepción y atención al cliente"/>
    <s v="CHOFERES DE ENTREGA"/>
    <n v="8332"/>
    <s v="CAPACITACION DE ATENCION AL CLIENTE"/>
    <s v="Técnicas de recepción y atención al cliente"/>
    <s v="AYUDANTE DE CHOFER DE ENTREGA"/>
    <n v="9333"/>
    <s v="CAPACITACION DE FINANZAS"/>
    <s v="Introducción a las finanzas"/>
    <s v="CHOFERES DE ENTREGA"/>
    <n v="8332"/>
    <s v="Si"/>
    <s v="Si"/>
    <s v="Si"/>
    <s v="Si"/>
    <s v="Si"/>
    <s v="No"/>
    <x v="3"/>
    <s v="Muy importante"/>
    <s v="Poco importante"/>
    <s v="Muy importante"/>
    <s v="Muy importante"/>
    <s v="Muy importante"/>
    <s v="Muy importante"/>
    <s v="Muy importante"/>
    <s v="Ninguna"/>
    <m/>
    <x v="2"/>
    <x v="2"/>
    <x v="0"/>
    <x v="0"/>
    <x v="0"/>
    <x v="0"/>
    <x v="1"/>
    <x v="1"/>
    <x v="0"/>
    <x v="0"/>
    <x v="0"/>
    <x v="0"/>
    <m/>
    <s v="Jefe / Encargado (no propietario)"/>
    <m/>
    <n v="13"/>
    <n v="46"/>
    <s v="Completo"/>
    <m/>
    <m/>
    <m/>
    <m/>
    <m/>
    <m/>
    <s v="NINGUNA"/>
    <s v="31 a 50 personas ocupadas"/>
    <s v="31 a 50 personas ocupadas"/>
    <x v="0"/>
    <s v="Servicios a las empresas"/>
    <x v="0"/>
    <x v="0"/>
    <x v="0"/>
    <x v="1"/>
    <x v="0"/>
    <x v="0"/>
    <x v="0"/>
    <x v="1"/>
    <x v="1"/>
    <x v="0"/>
    <x v="1"/>
    <x v="0"/>
    <x v="1"/>
    <x v="0"/>
    <x v="0"/>
    <x v="0"/>
    <x v="1"/>
    <x v="1"/>
    <x v="0"/>
    <x v="1"/>
    <x v="0"/>
    <x v="0"/>
    <x v="0"/>
    <x v="0"/>
    <x v="0"/>
    <x v="1"/>
    <x v="1"/>
    <s v="SALUD Y SEGURIDAD OCUPACIONAL"/>
    <s v="SALUD Y SEGURIDAD OCUPACIONAL"/>
    <s v="SALUD Y SEGURIDAD OCUPACIONAL"/>
    <s v="ATENCIÓN AL CLIENTE, RECEPCIÓN"/>
    <s v="ATENCIÓN AL CLIENTE, RECEPCIÓN"/>
    <s v="GESTIÓN FINANCIERA"/>
    <s v="SALUD Y SEGURIDAD OCUPACIONAL"/>
    <s v="SALUD Y SEGURIDAD OCUPACIONAL"/>
    <s v="SALUD Y SEGURIDAD OCUPACIONAL"/>
    <s v="ADMINISTRACIÓN Y GESTIÓN"/>
    <s v="ADMINISTRACIÓN Y GESTIÓN"/>
    <s v="ADMINISTRACIÓN Y GESTIÓN"/>
    <n v="5.2413793103448301"/>
    <x v="1"/>
    <x v="1"/>
    <x v="0"/>
    <x v="0"/>
    <x v="0"/>
    <s v="Total"/>
  </r>
  <r>
    <n v="401306"/>
    <x v="0"/>
    <x v="1"/>
    <s v="Villa Elisa"/>
    <n v="43210"/>
    <s v="SERVICIO DE INSTALACIONES ELECTROMECANICAS"/>
    <s v="Industria"/>
    <s v="Construcción"/>
    <s v="Pequeñas (11 a 30 personas ocupadas)"/>
    <n v="17072024"/>
    <n v="17"/>
    <s v="Julio"/>
    <s v="Año Resultado Final"/>
    <n v="15"/>
    <n v="35"/>
    <n v="24072024"/>
    <n v="24"/>
    <s v="Julio"/>
    <s v="Año Resultado Final"/>
    <n v="2012"/>
    <n v="11"/>
    <x v="0"/>
    <s v="SERVICIO DE INSTALACIONES  ELECTROMECÁNICA"/>
    <s v="Instalaciones eléctricas, electromecánicas y electrónicas"/>
    <s v="Único"/>
    <x v="0"/>
    <m/>
    <m/>
    <n v="37"/>
    <n v="37"/>
    <n v="33"/>
    <n v="4"/>
    <n v="116.59999999999989"/>
    <n v="14.13333333333332"/>
    <n v="0"/>
    <n v="0"/>
    <n v="0"/>
    <n v="0"/>
    <n v="116.59999999999989"/>
    <n v="0"/>
    <n v="0"/>
    <n v="0"/>
    <n v="14.13333333333332"/>
    <n v="0"/>
    <n v="0"/>
    <n v="0"/>
    <n v="130.73333333333321"/>
    <n v="37"/>
    <n v="0"/>
    <n v="0"/>
    <n v="0"/>
    <n v="0"/>
    <n v="33"/>
    <n v="0"/>
    <n v="0"/>
    <n v="0"/>
    <n v="4"/>
    <n v="0"/>
    <n v="0"/>
    <n v="0"/>
    <n v="37"/>
    <x v="0"/>
    <m/>
    <m/>
    <x v="1"/>
    <m/>
    <m/>
    <x v="1"/>
    <s v="Decisión del directorio/propietarios de la empresa"/>
    <m/>
    <x v="0"/>
    <m/>
    <m/>
    <x v="0"/>
    <m/>
    <m/>
    <x v="0"/>
    <m/>
    <m/>
    <m/>
    <m/>
    <m/>
    <m/>
    <m/>
    <m/>
    <m/>
    <m/>
    <m/>
    <m/>
    <m/>
    <m/>
    <m/>
    <m/>
    <m/>
    <m/>
    <m/>
    <m/>
    <m/>
    <m/>
    <m/>
    <m/>
    <m/>
    <m/>
    <m/>
    <m/>
    <m/>
    <m/>
    <m/>
    <m/>
    <m/>
    <m/>
    <m/>
    <m/>
    <m/>
    <m/>
    <m/>
    <m/>
    <m/>
    <m/>
    <m/>
    <m/>
    <m/>
    <m/>
    <m/>
    <m/>
    <m/>
    <m/>
    <x v="0"/>
    <x v="1"/>
    <x v="1"/>
    <x v="0"/>
    <x v="0"/>
    <x v="0"/>
    <x v="0"/>
    <x v="1"/>
    <x v="1"/>
    <x v="0"/>
    <x v="0"/>
    <x v="0"/>
    <x v="0"/>
    <m/>
    <m/>
    <m/>
    <s v="Redes sociales de la empresa (Facebook, Twitter, Instagram, etc)"/>
    <m/>
    <m/>
    <m/>
    <m/>
    <m/>
    <m/>
    <m/>
    <m/>
    <m/>
    <m/>
    <x v="0"/>
    <x v="0"/>
    <x v="0"/>
    <x v="1"/>
    <x v="0"/>
    <x v="1"/>
    <x v="0"/>
    <x v="0"/>
    <x v="1"/>
    <x v="0"/>
    <s v="Ninguna"/>
    <m/>
    <m/>
    <m/>
    <m/>
    <m/>
    <m/>
    <x v="1"/>
    <m/>
    <m/>
    <x v="1"/>
    <s v="Ambos"/>
    <m/>
    <m/>
    <x v="0"/>
    <x v="0"/>
    <x v="1"/>
    <x v="1"/>
    <x v="0"/>
    <x v="0"/>
    <m/>
    <m/>
    <x v="2"/>
    <s v="Probable"/>
    <s v="Poco probable"/>
    <s v="Poco probable"/>
    <s v="Probable"/>
    <s v="Probable"/>
    <x v="0"/>
    <s v="tecnico en tele comunicaciónes"/>
    <n v="7422"/>
    <n v="6"/>
    <n v="6"/>
    <n v="6"/>
    <n v="6"/>
    <n v="6"/>
    <s v="ingeniero electrónico"/>
    <n v="2152"/>
    <n v="2"/>
    <n v="2"/>
    <n v="2"/>
    <n v="2"/>
    <n v="2"/>
    <m/>
    <m/>
    <m/>
    <m/>
    <m/>
    <m/>
    <m/>
    <m/>
    <m/>
    <m/>
    <m/>
    <m/>
    <m/>
    <m/>
    <m/>
    <m/>
    <m/>
    <m/>
    <m/>
    <m/>
    <m/>
    <x v="0"/>
    <m/>
    <m/>
    <m/>
    <m/>
    <m/>
    <m/>
    <m/>
    <m/>
    <m/>
    <x v="0"/>
    <x v="0"/>
    <x v="0"/>
    <x v="0"/>
    <x v="1"/>
    <x v="1"/>
    <x v="0"/>
    <x v="0"/>
    <m/>
    <x v="0"/>
    <s v="TECNICOS  EN ELECTRICIDAD"/>
    <s v="Electricidad"/>
    <s v="ELECTRICISTA"/>
    <n v="7411"/>
    <s v="TECNICO SEGURIDAD INDUSTRIA"/>
    <s v="Seguridad industrial y salud ocupacional"/>
    <s v="SEGURIDAD INDUSTRIAL DE LA EMPRESA"/>
    <n v="3257"/>
    <m/>
    <m/>
    <m/>
    <m/>
    <m/>
    <m/>
    <m/>
    <m/>
    <m/>
    <m/>
    <m/>
    <m/>
    <m/>
    <m/>
    <m/>
    <m/>
    <s v="Si"/>
    <s v="No"/>
    <m/>
    <m/>
    <m/>
    <m/>
    <x v="1"/>
    <s v="Importante"/>
    <s v="Importante"/>
    <s v="Importante"/>
    <s v="Importante"/>
    <s v="Importante"/>
    <s v="Importante"/>
    <s v="Importante"/>
    <s v="Ninguna"/>
    <m/>
    <x v="2"/>
    <x v="2"/>
    <x v="0"/>
    <x v="0"/>
    <x v="0"/>
    <x v="0"/>
    <x v="1"/>
    <x v="1"/>
    <x v="0"/>
    <x v="0"/>
    <x v="0"/>
    <x v="0"/>
    <m/>
    <s v="Administrador/Contador"/>
    <m/>
    <n v="8"/>
    <n v="10"/>
    <s v="Completo"/>
    <m/>
    <m/>
    <m/>
    <m/>
    <m/>
    <m/>
    <m/>
    <s v="31 a 50 personas ocupadas"/>
    <s v="31 a 50 personas ocupadas"/>
    <x v="1"/>
    <s v="Construcción"/>
    <x v="0"/>
    <x v="0"/>
    <x v="0"/>
    <x v="0"/>
    <x v="0"/>
    <x v="0"/>
    <x v="0"/>
    <x v="0"/>
    <x v="0"/>
    <x v="0"/>
    <x v="0"/>
    <x v="0"/>
    <x v="0"/>
    <x v="0"/>
    <x v="0"/>
    <x v="1"/>
    <x v="0"/>
    <x v="0"/>
    <x v="0"/>
    <x v="1"/>
    <x v="1"/>
    <x v="1"/>
    <x v="0"/>
    <x v="0"/>
    <x v="1"/>
    <x v="0"/>
    <x v="0"/>
    <s v="ELECTRICIDAD Y ELECTRONICA"/>
    <s v="SALUD Y SEGURIDAD OCUPACIONAL"/>
    <m/>
    <m/>
    <m/>
    <m/>
    <s v="ELECTRICIDAD Y ELECTRONICA"/>
    <s v="SALUD Y SEGURIDAD OCUPACIONAL"/>
    <m/>
    <m/>
    <m/>
    <m/>
    <n v="3.5333333333333301"/>
    <x v="0"/>
    <x v="0"/>
    <x v="0"/>
    <x v="0"/>
    <x v="0"/>
    <s v="Total"/>
  </r>
  <r>
    <n v="401469"/>
    <x v="0"/>
    <x v="1"/>
    <s v="Itauguá"/>
    <n v="47300"/>
    <s v="COMERCIO AL POR MENOR DE COMBUSTIBLES"/>
    <s v="Comercio"/>
    <s v="Comercio"/>
    <s v="Pequeñas (11 a 30 personas ocupadas)"/>
    <n v="19072024"/>
    <n v="19"/>
    <s v="Julio"/>
    <s v="Año Resultado Final"/>
    <n v="13"/>
    <n v="52"/>
    <n v="21072024"/>
    <n v="21"/>
    <s v="Julio"/>
    <s v="Año Resultado Final"/>
    <n v="2010"/>
    <n v="13"/>
    <x v="0"/>
    <s v="VENTA AL POR MENOR DE COMBUSTIBLE"/>
    <s v="Comercio al por menor de combustible para vehículos automotores en comercios especializados"/>
    <s v="Único"/>
    <x v="0"/>
    <m/>
    <m/>
    <n v="7"/>
    <n v="7"/>
    <n v="3"/>
    <n v="4"/>
    <n v="24.853211009174309"/>
    <n v="33.137614678899077"/>
    <n v="0"/>
    <n v="0"/>
    <n v="0"/>
    <n v="0"/>
    <n v="49.706422018348619"/>
    <n v="0"/>
    <n v="0"/>
    <n v="0"/>
    <n v="0"/>
    <n v="8.2844036697247692"/>
    <n v="0"/>
    <n v="0"/>
    <n v="57.990825688073386"/>
    <n v="7"/>
    <n v="0"/>
    <n v="0"/>
    <n v="0"/>
    <n v="0"/>
    <n v="6"/>
    <n v="0"/>
    <n v="0"/>
    <n v="0"/>
    <n v="0"/>
    <n v="1"/>
    <n v="0"/>
    <n v="0"/>
    <n v="7"/>
    <x v="0"/>
    <m/>
    <m/>
    <x v="0"/>
    <s v="Decisión del directorio/propietarios de la empresa"/>
    <m/>
    <x v="0"/>
    <m/>
    <m/>
    <x v="0"/>
    <m/>
    <m/>
    <x v="0"/>
    <m/>
    <m/>
    <x v="0"/>
    <m/>
    <m/>
    <m/>
    <m/>
    <m/>
    <m/>
    <m/>
    <m/>
    <m/>
    <m/>
    <m/>
    <m/>
    <m/>
    <m/>
    <m/>
    <m/>
    <m/>
    <m/>
    <m/>
    <m/>
    <m/>
    <m/>
    <m/>
    <m/>
    <m/>
    <m/>
    <m/>
    <m/>
    <m/>
    <m/>
    <m/>
    <m/>
    <m/>
    <m/>
    <m/>
    <m/>
    <m/>
    <m/>
    <m/>
    <m/>
    <m/>
    <m/>
    <m/>
    <m/>
    <m/>
    <m/>
    <m/>
    <m/>
    <m/>
    <m/>
    <x v="1"/>
    <x v="1"/>
    <x v="0"/>
    <x v="0"/>
    <x v="0"/>
    <x v="0"/>
    <x v="0"/>
    <x v="1"/>
    <x v="1"/>
    <x v="0"/>
    <x v="1"/>
    <x v="1"/>
    <x v="0"/>
    <m/>
    <m/>
    <m/>
    <m/>
    <s v="Servicio Público de Empleo del Ministerio de Trabajo"/>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robable"/>
    <s v="Poco probable"/>
    <s v="Poco probable"/>
    <s v="Probable"/>
    <s v="Muy probable"/>
    <x v="0"/>
    <s v="playero de estacion de servicio"/>
    <n v="5245"/>
    <n v="4"/>
    <n v="4"/>
    <n v="4"/>
    <n v="4"/>
    <n v="4"/>
    <s v="cajera de estaciones de servicio"/>
    <n v="5230"/>
    <n v="1"/>
    <n v="1"/>
    <n v="1"/>
    <n v="1"/>
    <n v="1"/>
    <m/>
    <m/>
    <m/>
    <m/>
    <m/>
    <m/>
    <m/>
    <m/>
    <m/>
    <m/>
    <m/>
    <m/>
    <m/>
    <m/>
    <m/>
    <m/>
    <m/>
    <m/>
    <m/>
    <m/>
    <m/>
    <x v="0"/>
    <m/>
    <m/>
    <m/>
    <m/>
    <m/>
    <m/>
    <m/>
    <m/>
    <m/>
    <x v="0"/>
    <x v="0"/>
    <x v="0"/>
    <x v="0"/>
    <x v="1"/>
    <x v="1"/>
    <x v="0"/>
    <x v="0"/>
    <m/>
    <x v="0"/>
    <s v="EXCEL AVANZADO"/>
    <s v="Microsoft Excel básico y avanzado"/>
    <s v="ADMINISTRADORA"/>
    <n v="2421"/>
    <m/>
    <m/>
    <m/>
    <m/>
    <m/>
    <m/>
    <m/>
    <m/>
    <m/>
    <m/>
    <m/>
    <m/>
    <m/>
    <m/>
    <m/>
    <m/>
    <m/>
    <m/>
    <m/>
    <m/>
    <s v="No"/>
    <m/>
    <m/>
    <m/>
    <m/>
    <m/>
    <x v="0"/>
    <s v="Importante"/>
    <s v="Importante"/>
    <s v="Importante"/>
    <s v="Importante"/>
    <s v="Importante"/>
    <s v="Importante"/>
    <s v="Importante"/>
    <s v="Ninguna"/>
    <m/>
    <x v="2"/>
    <x v="1"/>
    <x v="0"/>
    <x v="0"/>
    <x v="2"/>
    <x v="0"/>
    <x v="0"/>
    <x v="1"/>
    <x v="0"/>
    <x v="0"/>
    <x v="0"/>
    <x v="0"/>
    <m/>
    <s v="Administrador/Contador"/>
    <m/>
    <n v="22"/>
    <n v="39"/>
    <s v="Completo"/>
    <m/>
    <m/>
    <m/>
    <m/>
    <m/>
    <m/>
    <m/>
    <s v="5 a 10 personas ocupadas"/>
    <s v="5 a 10 personas ocupadas"/>
    <x v="2"/>
    <s v="Comercio"/>
    <x v="0"/>
    <x v="0"/>
    <x v="0"/>
    <x v="0"/>
    <x v="0"/>
    <x v="0"/>
    <x v="0"/>
    <x v="0"/>
    <x v="0"/>
    <x v="0"/>
    <x v="1"/>
    <x v="0"/>
    <x v="0"/>
    <x v="1"/>
    <x v="0"/>
    <x v="0"/>
    <x v="0"/>
    <x v="0"/>
    <x v="0"/>
    <x v="0"/>
    <x v="0"/>
    <x v="1"/>
    <x v="0"/>
    <x v="0"/>
    <x v="0"/>
    <x v="0"/>
    <x v="0"/>
    <s v="OFIMATICA"/>
    <m/>
    <m/>
    <m/>
    <m/>
    <m/>
    <s v="TIC"/>
    <m/>
    <m/>
    <m/>
    <m/>
    <m/>
    <n v="8.2844036697247692"/>
    <x v="0"/>
    <x v="0"/>
    <x v="1"/>
    <x v="0"/>
    <x v="0"/>
    <s v="Total"/>
  </r>
  <r>
    <n v="401527"/>
    <x v="0"/>
    <x v="0"/>
    <s v="Recoleta"/>
    <n v="10919"/>
    <s v="ELABORACION DE PRODUCTOS DE PANADERIA"/>
    <s v="Industria"/>
    <s v="Manufactura"/>
    <s v="Medianas (31 a 50 personas ocupadas)"/>
    <n v="5072024"/>
    <n v="5"/>
    <s v="Julio"/>
    <s v="Año Resultado Final"/>
    <n v="11"/>
    <n v="20"/>
    <n v="5072024"/>
    <n v="5"/>
    <s v="Julio"/>
    <s v="Año Resultado Final"/>
    <n v="1993"/>
    <n v="30"/>
    <x v="1"/>
    <s v="VENTA DE MINUTAS AL POR MENOR"/>
    <s v="Otros servicios de suministro de alimentos para consumo inmediato  n.c.p."/>
    <s v="Único"/>
    <x v="0"/>
    <m/>
    <m/>
    <n v="60"/>
    <n v="60"/>
    <n v="40"/>
    <n v="20"/>
    <n v="317.03703703703718"/>
    <n v="158.51851851851859"/>
    <n v="0"/>
    <n v="0"/>
    <n v="0"/>
    <n v="47.555555555555578"/>
    <n v="214.00000000000011"/>
    <n v="0"/>
    <n v="0"/>
    <n v="0"/>
    <n v="39.629629629629648"/>
    <n v="158.51851851851859"/>
    <n v="15.85185185185186"/>
    <n v="0"/>
    <n v="475.55555555555583"/>
    <n v="60"/>
    <n v="0"/>
    <n v="0"/>
    <n v="0"/>
    <n v="6"/>
    <n v="27"/>
    <n v="0"/>
    <n v="0"/>
    <n v="0"/>
    <n v="5"/>
    <n v="20"/>
    <n v="2"/>
    <n v="0"/>
    <n v="60"/>
    <x v="1"/>
    <s v="Decisión del directorio/propietarios de la empresa"/>
    <m/>
    <x v="1"/>
    <m/>
    <m/>
    <x v="0"/>
    <m/>
    <m/>
    <x v="0"/>
    <m/>
    <m/>
    <x v="0"/>
    <m/>
    <m/>
    <x v="1"/>
    <m/>
    <n v="5246"/>
    <s v="ATENCIÓN AL CLIENTE"/>
    <s v="Sí"/>
    <s v="Sí"/>
    <s v="Sí"/>
    <n v="5120"/>
    <s v="COCINERO"/>
    <s v="No"/>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1"/>
    <x v="0"/>
    <x v="0"/>
    <x v="0"/>
    <x v="0"/>
    <x v="0"/>
    <x v="0"/>
    <x v="1"/>
    <x v="0"/>
    <x v="0"/>
    <x v="0"/>
    <x v="1"/>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2"/>
    <x v="1"/>
    <x v="0"/>
    <s v="Ninguna"/>
    <m/>
    <m/>
    <m/>
    <m/>
    <m/>
    <m/>
    <x v="1"/>
    <m/>
    <m/>
    <x v="1"/>
    <s v="Ambos"/>
    <m/>
    <m/>
    <x v="0"/>
    <x v="0"/>
    <x v="1"/>
    <x v="0"/>
    <x v="0"/>
    <x v="0"/>
    <m/>
    <m/>
    <x v="2"/>
    <s v="Muy probable"/>
    <s v="Probable"/>
    <s v="Poco probable"/>
    <s v="Muy probable"/>
    <s v="Muy probable"/>
    <x v="0"/>
    <s v="cocineros"/>
    <n v="5120"/>
    <n v="1"/>
    <n v="1"/>
    <n v="1"/>
    <n v="1"/>
    <n v="1"/>
    <s v="atencion al cliente"/>
    <n v="5246"/>
    <n v="2"/>
    <n v="2"/>
    <n v="5"/>
    <n v="6"/>
    <n v="1"/>
    <s v="auxiliar administrativo"/>
    <n v="4419"/>
    <n v="1"/>
    <n v="1"/>
    <n v="1"/>
    <n v="1"/>
    <n v="0"/>
    <m/>
    <m/>
    <m/>
    <m/>
    <m/>
    <m/>
    <m/>
    <m/>
    <m/>
    <m/>
    <m/>
    <m/>
    <m/>
    <m/>
    <x v="0"/>
    <m/>
    <m/>
    <m/>
    <m/>
    <m/>
    <m/>
    <m/>
    <m/>
    <m/>
    <x v="0"/>
    <x v="0"/>
    <x v="0"/>
    <x v="0"/>
    <x v="1"/>
    <x v="1"/>
    <x v="0"/>
    <x v="0"/>
    <m/>
    <x v="0"/>
    <s v="BUENA MANIPULACION DE MANUFACTURA"/>
    <s v="Manipulación de alimentos"/>
    <s v="COCINEROS"/>
    <n v="5120"/>
    <s v="ESPECIALIZACIÓN EN ATENCION AL CLIENTE"/>
    <s v="Técnicas de recepción y atención al cliente"/>
    <s v="ATENCION AL CLIENTE"/>
    <n v="5246"/>
    <s v="CURSOS DE ADMINISTRACIÓN AVANZADA"/>
    <s v="Operaciones auxiliares de servicios administrativos"/>
    <s v="AUXILIAR ADMINISTRATIVO"/>
    <n v="4419"/>
    <m/>
    <m/>
    <m/>
    <m/>
    <m/>
    <m/>
    <m/>
    <m/>
    <m/>
    <m/>
    <m/>
    <m/>
    <s v="Si"/>
    <s v="Si"/>
    <s v="No"/>
    <m/>
    <m/>
    <m/>
    <x v="0"/>
    <s v="Muy importante"/>
    <s v="Importante"/>
    <s v="Importante"/>
    <s v="Muy importante"/>
    <s v="Muy importante"/>
    <s v="Muy importante"/>
    <s v="Muy importante"/>
    <s v="Ninguna"/>
    <m/>
    <x v="0"/>
    <x v="2"/>
    <x v="0"/>
    <x v="1"/>
    <x v="0"/>
    <x v="1"/>
    <x v="0"/>
    <x v="0"/>
    <x v="0"/>
    <x v="0"/>
    <x v="0"/>
    <x v="0"/>
    <m/>
    <s v="Gerente / Directivo"/>
    <m/>
    <n v="18"/>
    <n v="52"/>
    <s v="Completo"/>
    <m/>
    <m/>
    <m/>
    <m/>
    <m/>
    <m/>
    <m/>
    <s v="51 y más personas ocupadas"/>
    <s v="51 y más personas ocupadas"/>
    <x v="0"/>
    <s v="Restaurantes y hoteles"/>
    <x v="0"/>
    <x v="0"/>
    <x v="0"/>
    <x v="0"/>
    <x v="1"/>
    <x v="0"/>
    <x v="0"/>
    <x v="0"/>
    <x v="0"/>
    <x v="0"/>
    <x v="1"/>
    <x v="0"/>
    <x v="1"/>
    <x v="1"/>
    <x v="0"/>
    <x v="0"/>
    <x v="0"/>
    <x v="0"/>
    <x v="0"/>
    <x v="1"/>
    <x v="0"/>
    <x v="0"/>
    <x v="1"/>
    <x v="0"/>
    <x v="0"/>
    <x v="0"/>
    <x v="0"/>
    <s v="GESTIÓN DE CALIDAD"/>
    <s v="ATENCIÓN AL CLIENTE, RECEPCIÓN"/>
    <s v="GESTIÓN ADMINISTRATIVA"/>
    <m/>
    <m/>
    <m/>
    <s v="ADMINISTRACIÓN Y GESTIÓN"/>
    <s v="ADMINISTRACIÓN Y GESTIÓN"/>
    <s v="ADMINISTRACIÓN Y GESTIÓN"/>
    <m/>
    <m/>
    <m/>
    <n v="7.92592592592593"/>
    <x v="2"/>
    <x v="2"/>
    <x v="0"/>
    <x v="0"/>
    <x v="0"/>
    <s v="Total"/>
  </r>
  <r>
    <n v="401548"/>
    <x v="0"/>
    <x v="1"/>
    <s v="Luque"/>
    <n v="23950"/>
    <s v="FABRICACION DE  BLOQUES  DE HORMIGON PARA LA CONSTRUCCION"/>
    <s v="Industria"/>
    <s v="Manufactura"/>
    <s v="Micro (5 a 10 personas ocupadas)"/>
    <n v="18062024"/>
    <n v="18"/>
    <s v="Junio"/>
    <s v="Año Resultado Final"/>
    <n v="15"/>
    <n v="14"/>
    <n v="18062024"/>
    <n v="18"/>
    <s v="Junio"/>
    <s v="Año Resultado Final"/>
    <n v="2012"/>
    <n v="11"/>
    <x v="0"/>
    <s v="FABRICACIÓN DE BLOQUES DE HORMIGÓN PARA LA CONSTRUCCIÓN"/>
    <s v="Fabricación de artículos de hormigón, cemento y yeso"/>
    <s v="Oficina administrativa"/>
    <x v="1"/>
    <n v="2"/>
    <n v="2"/>
    <n v="6"/>
    <n v="6"/>
    <n v="4"/>
    <n v="2"/>
    <n v="19.17460317460316"/>
    <n v="9.5873015873015799"/>
    <n v="0"/>
    <n v="0"/>
    <n v="9.5873015873015799"/>
    <n v="0"/>
    <n v="9.5873015873015799"/>
    <n v="0"/>
    <n v="0"/>
    <n v="0"/>
    <n v="9.5873015873015799"/>
    <n v="0"/>
    <n v="0"/>
    <n v="0"/>
    <n v="28.761904761904738"/>
    <n v="6"/>
    <n v="0"/>
    <n v="0"/>
    <n v="2"/>
    <n v="0"/>
    <n v="2"/>
    <n v="0"/>
    <n v="0"/>
    <n v="0"/>
    <n v="2"/>
    <n v="0"/>
    <n v="0"/>
    <n v="0"/>
    <n v="6"/>
    <x v="0"/>
    <m/>
    <m/>
    <x v="1"/>
    <m/>
    <m/>
    <x v="0"/>
    <m/>
    <m/>
    <x v="0"/>
    <m/>
    <m/>
    <x v="0"/>
    <m/>
    <m/>
    <x v="1"/>
    <m/>
    <n v="3112"/>
    <s v="LABORATORISTA"/>
    <s v="No"/>
    <s v="Sí"/>
    <s v="Sí"/>
    <n v="8343"/>
    <s v="OPERADOR DE PLUMA"/>
    <s v="No"/>
    <s v="Sí"/>
    <s v="No"/>
    <m/>
    <m/>
    <m/>
    <m/>
    <s v="Candidatos sin capacitación o habilidades técnicas necesarios"/>
    <m/>
    <s v="Candidato sin licencias, certificados orequisitos legales requeridos para ejercer la ocupación"/>
    <s v="Candidatos con falt de experiencia laboral"/>
    <m/>
    <s v="Falta de postulantes/candidatos"/>
    <m/>
    <m/>
    <s v="Candidatos sin capacitación o habilidades técnicas necesarios"/>
    <m/>
    <s v="Candidato sin licencias, certificados orequisitos legales requeridos para ejercer la ocupación"/>
    <s v="Candidatos con falt de experiencia laboral"/>
    <m/>
    <s v="Falta de postulantes/candidatos"/>
    <m/>
    <m/>
    <m/>
    <m/>
    <m/>
    <m/>
    <m/>
    <m/>
    <m/>
    <m/>
    <m/>
    <s v="Capacitar a los trabajadores actuales para que puedan cumplir funciones que estaban asignadas a esa vacante"/>
    <m/>
    <m/>
    <s v="Externalizar el trabajo por fuera de la empresa (outsourcing)"/>
    <m/>
    <m/>
    <m/>
    <m/>
    <m/>
    <m/>
    <x v="0"/>
    <x v="0"/>
    <x v="0"/>
    <x v="1"/>
    <x v="0"/>
    <x v="1"/>
    <x v="1"/>
    <x v="0"/>
    <x v="0"/>
    <x v="0"/>
    <x v="0"/>
    <x v="1"/>
    <x v="0"/>
    <m/>
    <m/>
    <m/>
    <m/>
    <m/>
    <m/>
    <s v="Recomendaciones de trabajadores de la empresa u otros actores"/>
    <m/>
    <m/>
    <s v="Avisos en las inmediaciones de la empresa"/>
    <s v="Contactos personales del empleador"/>
    <m/>
    <m/>
    <m/>
    <x v="0"/>
    <x v="0"/>
    <x v="0"/>
    <x v="1"/>
    <x v="0"/>
    <x v="1"/>
    <x v="0"/>
    <x v="2"/>
    <x v="1"/>
    <x v="2"/>
    <s v="Ninguna"/>
    <m/>
    <m/>
    <m/>
    <m/>
    <m/>
    <m/>
    <x v="1"/>
    <m/>
    <m/>
    <x v="1"/>
    <m/>
    <m/>
    <m/>
    <x v="1"/>
    <x v="1"/>
    <x v="1"/>
    <x v="1"/>
    <x v="1"/>
    <x v="1"/>
    <m/>
    <m/>
    <x v="2"/>
    <s v="Poco probable"/>
    <s v="Probable"/>
    <s v="Poco probable"/>
    <s v="Poco probable"/>
    <s v="Poco probable"/>
    <x v="1"/>
    <m/>
    <m/>
    <m/>
    <m/>
    <m/>
    <m/>
    <m/>
    <m/>
    <m/>
    <m/>
    <m/>
    <m/>
    <m/>
    <m/>
    <m/>
    <m/>
    <m/>
    <m/>
    <m/>
    <m/>
    <m/>
    <m/>
    <m/>
    <m/>
    <m/>
    <m/>
    <m/>
    <m/>
    <m/>
    <m/>
    <m/>
    <m/>
    <m/>
    <m/>
    <m/>
    <x v="0"/>
    <m/>
    <m/>
    <m/>
    <m/>
    <m/>
    <m/>
    <m/>
    <m/>
    <m/>
    <x v="0"/>
    <x v="0"/>
    <x v="0"/>
    <x v="1"/>
    <x v="1"/>
    <x v="1"/>
    <x v="0"/>
    <x v="0"/>
    <m/>
    <x v="0"/>
    <s v="CONOCIMIENTO SOBRE TÉCNICAS DE HORMIGÓN Y SUS MATERIALES"/>
    <s v="Operación y mantenimiento de maquinarias industriales"/>
    <s v="AYUDANTE LABORATORIO"/>
    <n v="3112"/>
    <m/>
    <m/>
    <m/>
    <m/>
    <m/>
    <m/>
    <m/>
    <m/>
    <m/>
    <m/>
    <m/>
    <m/>
    <m/>
    <m/>
    <m/>
    <m/>
    <m/>
    <m/>
    <m/>
    <m/>
    <s v="No"/>
    <m/>
    <m/>
    <m/>
    <m/>
    <m/>
    <x v="0"/>
    <s v="Importante"/>
    <s v="Importante"/>
    <s v="Importante"/>
    <s v="Importante"/>
    <s v="Poco importante"/>
    <s v="Muy importante"/>
    <s v="Poco importante"/>
    <s v="Ninguna"/>
    <m/>
    <x v="2"/>
    <x v="2"/>
    <x v="0"/>
    <x v="0"/>
    <x v="0"/>
    <x v="0"/>
    <x v="0"/>
    <x v="0"/>
    <x v="0"/>
    <x v="1"/>
    <x v="0"/>
    <x v="0"/>
    <m/>
    <s v="Gerente / Directivo"/>
    <m/>
    <n v="17"/>
    <n v="26"/>
    <s v="Completo"/>
    <m/>
    <m/>
    <m/>
    <m/>
    <m/>
    <m/>
    <s v="PREMIX ALQUILA EL PREDIO DE ACEMIX"/>
    <s v="5 a 10 personas ocupadas"/>
    <s v="5 a 10 personas ocupadas"/>
    <x v="1"/>
    <s v="Manufactura"/>
    <x v="0"/>
    <x v="0"/>
    <x v="1"/>
    <x v="0"/>
    <x v="0"/>
    <x v="0"/>
    <x v="0"/>
    <x v="1"/>
    <x v="0"/>
    <x v="0"/>
    <x v="1"/>
    <x v="0"/>
    <x v="0"/>
    <x v="0"/>
    <x v="0"/>
    <x v="0"/>
    <x v="0"/>
    <x v="0"/>
    <x v="0"/>
    <x v="1"/>
    <x v="1"/>
    <x v="1"/>
    <x v="0"/>
    <x v="0"/>
    <x v="0"/>
    <x v="0"/>
    <x v="0"/>
    <s v="CONSTRUCCIÓN"/>
    <m/>
    <m/>
    <m/>
    <m/>
    <m/>
    <s v="CONSTRUCCIÓN"/>
    <m/>
    <m/>
    <m/>
    <m/>
    <m/>
    <n v="4.7936507936507899"/>
    <x v="2"/>
    <x v="2"/>
    <x v="1"/>
    <x v="0"/>
    <x v="0"/>
    <s v="Total"/>
  </r>
  <r>
    <n v="401552"/>
    <x v="0"/>
    <x v="1"/>
    <s v="Capiatá"/>
    <n v="29200"/>
    <s v="FABRICACION DE REMOLQUES.SEMIREMOLQUES Y ACOPLADOS PARA VEHICULOS"/>
    <s v="Industria"/>
    <s v="Manufactura"/>
    <s v="Medianas (31 a 50 personas ocupadas)"/>
    <n v="25062024"/>
    <n v="25"/>
    <s v="Junio"/>
    <s v="Año Resultado Final"/>
    <n v="13"/>
    <n v="27"/>
    <n v="26062024"/>
    <n v="26"/>
    <s v="Junio"/>
    <s v="Año Resultado Final"/>
    <n v="2012"/>
    <n v="11"/>
    <x v="0"/>
    <s v="FABRICACIÓN DE EQUIPOS DE TRANSPORTE PARA AGROGANADERIA"/>
    <s v="Fabricación de carrocerías para vehículos automotores; fabricación de remolques y semirremolques"/>
    <s v="Único"/>
    <x v="0"/>
    <m/>
    <m/>
    <n v="60"/>
    <n v="60"/>
    <n v="55"/>
    <n v="5"/>
    <n v="148.7037037037035"/>
    <n v="13.518518518518501"/>
    <n v="0"/>
    <n v="0"/>
    <n v="13.518518518518501"/>
    <n v="5.4074074074074003"/>
    <n v="94.629629629629505"/>
    <n v="0"/>
    <n v="5.4074074074074003"/>
    <n v="0"/>
    <n v="21.629629629629601"/>
    <n v="13.518518518518501"/>
    <n v="8.1111111111111001"/>
    <n v="0"/>
    <n v="162.222222222222"/>
    <n v="60"/>
    <n v="0"/>
    <n v="0"/>
    <n v="5"/>
    <n v="2"/>
    <n v="35"/>
    <n v="0"/>
    <n v="2"/>
    <n v="0"/>
    <n v="8"/>
    <n v="5"/>
    <n v="3"/>
    <n v="0"/>
    <n v="60"/>
    <x v="1"/>
    <s v="Decisión del directorio/propietarios de la empresa"/>
    <m/>
    <x v="0"/>
    <s v="Convenio con organizaciones públicas"/>
    <m/>
    <x v="0"/>
    <m/>
    <m/>
    <x v="0"/>
    <m/>
    <m/>
    <x v="0"/>
    <m/>
    <m/>
    <x v="1"/>
    <m/>
    <n v="7212"/>
    <s v="SOLDADOR"/>
    <s v="No"/>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m/>
    <m/>
    <m/>
    <m/>
    <m/>
    <m/>
    <m/>
    <m/>
    <m/>
    <m/>
    <m/>
    <m/>
    <m/>
    <m/>
    <s v="Reasignar / redefinir los puestos de trabajo existentes"/>
    <s v="Utilizar tecnología o maquinaria para sustituir el trabajo de la vacante"/>
    <m/>
    <s v="Incorporar trabajadores temporales a través de agencias"/>
    <m/>
    <m/>
    <m/>
    <m/>
    <m/>
    <x v="0"/>
    <x v="0"/>
    <x v="0"/>
    <x v="1"/>
    <x v="0"/>
    <x v="0"/>
    <x v="0"/>
    <x v="0"/>
    <x v="0"/>
    <x v="0"/>
    <x v="0"/>
    <x v="1"/>
    <x v="1"/>
    <s v="CONTAR CON BUENA SALUD"/>
    <m/>
    <m/>
    <s v="Redes sociales de la empresa (Facebook, Twitter, Instagram, etc)"/>
    <m/>
    <m/>
    <s v="Recomendaciones de trabajadores de la empresa u otros actores"/>
    <m/>
    <m/>
    <m/>
    <m/>
    <m/>
    <m/>
    <m/>
    <x v="0"/>
    <x v="0"/>
    <x v="0"/>
    <x v="1"/>
    <x v="0"/>
    <x v="0"/>
    <x v="0"/>
    <x v="0"/>
    <x v="1"/>
    <x v="0"/>
    <s v="Ninguna"/>
    <m/>
    <m/>
    <m/>
    <m/>
    <m/>
    <m/>
    <x v="0"/>
    <m/>
    <m/>
    <x v="1"/>
    <s v="Ambos"/>
    <m/>
    <m/>
    <x v="1"/>
    <x v="1"/>
    <x v="0"/>
    <x v="0"/>
    <x v="1"/>
    <x v="0"/>
    <m/>
    <m/>
    <x v="0"/>
    <s v="Probable"/>
    <s v="Poco probable"/>
    <s v="Probable"/>
    <s v="Probable"/>
    <s v="Muy probable"/>
    <x v="0"/>
    <s v="Soldador de remolques"/>
    <n v="7212"/>
    <n v="10"/>
    <n v="0"/>
    <n v="0"/>
    <n v="0"/>
    <n v="0"/>
    <s v="Montador de equipos de remolques"/>
    <n v="7214"/>
    <n v="10"/>
    <n v="0"/>
    <n v="0"/>
    <n v="0"/>
    <n v="0"/>
    <s v="Reparador de equipos fabricados"/>
    <n v="7233"/>
    <n v="15"/>
    <n v="0"/>
    <n v="0"/>
    <n v="0"/>
    <n v="0"/>
    <m/>
    <m/>
    <m/>
    <m/>
    <m/>
    <m/>
    <m/>
    <m/>
    <m/>
    <m/>
    <m/>
    <m/>
    <m/>
    <m/>
    <x v="0"/>
    <m/>
    <m/>
    <m/>
    <m/>
    <m/>
    <m/>
    <m/>
    <m/>
    <m/>
    <x v="0"/>
    <x v="0"/>
    <x v="0"/>
    <x v="0"/>
    <x v="1"/>
    <x v="1"/>
    <x v="0"/>
    <x v="0"/>
    <m/>
    <x v="0"/>
    <s v="TECNICAS DE SOLDADURA"/>
    <s v="Soldadura"/>
    <s v="SOLDADOR"/>
    <n v="7212"/>
    <m/>
    <m/>
    <m/>
    <m/>
    <m/>
    <m/>
    <m/>
    <m/>
    <m/>
    <m/>
    <m/>
    <m/>
    <m/>
    <m/>
    <m/>
    <m/>
    <m/>
    <m/>
    <m/>
    <m/>
    <s v="No"/>
    <m/>
    <m/>
    <m/>
    <m/>
    <m/>
    <x v="0"/>
    <s v="Muy importante"/>
    <s v="Muy importante"/>
    <s v="Muy importante"/>
    <s v="Muy importante"/>
    <s v="Importante"/>
    <s v="Muy importante"/>
    <s v="Muy importante"/>
    <s v="Ninguna"/>
    <m/>
    <x v="2"/>
    <x v="2"/>
    <x v="0"/>
    <x v="0"/>
    <x v="2"/>
    <x v="0"/>
    <x v="1"/>
    <x v="0"/>
    <x v="0"/>
    <x v="0"/>
    <x v="0"/>
    <x v="0"/>
    <m/>
    <s v="Dueño o propietario"/>
    <m/>
    <n v="7"/>
    <n v="16"/>
    <s v="Completo"/>
    <m/>
    <m/>
    <m/>
    <m/>
    <m/>
    <m/>
    <s v="NINGUNA"/>
    <s v="51 y más personas ocupadas"/>
    <s v="51 y más personas ocupadas"/>
    <x v="1"/>
    <s v="Manufactura"/>
    <x v="0"/>
    <x v="0"/>
    <x v="0"/>
    <x v="0"/>
    <x v="0"/>
    <x v="0"/>
    <x v="1"/>
    <x v="0"/>
    <x v="0"/>
    <x v="0"/>
    <x v="1"/>
    <x v="0"/>
    <x v="0"/>
    <x v="0"/>
    <x v="0"/>
    <x v="1"/>
    <x v="0"/>
    <x v="0"/>
    <x v="0"/>
    <x v="1"/>
    <x v="0"/>
    <x v="1"/>
    <x v="0"/>
    <x v="0"/>
    <x v="1"/>
    <x v="0"/>
    <x v="0"/>
    <s v="MECANICA Y METALES"/>
    <m/>
    <m/>
    <m/>
    <m/>
    <m/>
    <s v="MECANICA Y METALES"/>
    <m/>
    <m/>
    <m/>
    <m/>
    <m/>
    <n v="2.7037037037037002"/>
    <x v="2"/>
    <x v="2"/>
    <x v="0"/>
    <x v="0"/>
    <x v="0"/>
    <s v="Total"/>
  </r>
  <r>
    <n v="401600"/>
    <x v="0"/>
    <x v="0"/>
    <s v="Recoleta"/>
    <n v="68100"/>
    <s v="ACTIVIDADES DE ALQUILER DE LOCALES COMERCIALES"/>
    <s v="Servicio"/>
    <s v="Servicios inmobiliarios"/>
    <s v="Pequeñas (11 a 30 personas ocupadas)"/>
    <n v="4062024"/>
    <n v="4"/>
    <s v="Junio"/>
    <s v="Año Resultado Final"/>
    <n v="9"/>
    <n v="49"/>
    <n v="26072024"/>
    <n v="26"/>
    <s v="Julio"/>
    <s v="Año Resultado Final"/>
    <n v="2007"/>
    <n v="16"/>
    <x v="0"/>
    <s v="ACTIVIDADES DE ALQUILER DE LOCALES COMERCIALES"/>
    <s v="Actividades inmobiliarias realizadas con bienes propios o arrendados"/>
    <s v="Único"/>
    <x v="0"/>
    <m/>
    <m/>
    <n v="27"/>
    <n v="27"/>
    <n v="12"/>
    <n v="15"/>
    <n v="188.6746987951812"/>
    <n v="235.84337349397649"/>
    <n v="0"/>
    <n v="0"/>
    <n v="0"/>
    <n v="0"/>
    <n v="0"/>
    <n v="0"/>
    <n v="0"/>
    <n v="0"/>
    <n v="62.891566265060398"/>
    <n v="361.6265060240973"/>
    <n v="0"/>
    <n v="0"/>
    <n v="424.51807228915766"/>
    <n v="27"/>
    <n v="0"/>
    <n v="0"/>
    <n v="0"/>
    <n v="0"/>
    <n v="0"/>
    <n v="0"/>
    <n v="0"/>
    <n v="0"/>
    <n v="4"/>
    <n v="23"/>
    <n v="0"/>
    <n v="0"/>
    <n v="27"/>
    <x v="1"/>
    <s v="Decisión del directorio/propietarios de la empresa"/>
    <m/>
    <x v="0"/>
    <s v="Decisión del directorio/propietarios de la empresa"/>
    <m/>
    <x v="0"/>
    <m/>
    <m/>
    <x v="0"/>
    <m/>
    <m/>
    <x v="0"/>
    <m/>
    <m/>
    <x v="1"/>
    <m/>
    <n v="3339"/>
    <s v="AUXILIAR DE MARKETING"/>
    <s v="No"/>
    <s v="Sí"/>
    <s v="Sí"/>
    <n v="3322"/>
    <s v="AUXILIAR COMERCIAL"/>
    <s v="Sí"/>
    <s v="No"/>
    <s v="Sí"/>
    <n v="4419"/>
    <s v="AUXILIAR ADMINISTRACION"/>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m/>
    <m/>
    <m/>
    <m/>
    <m/>
    <m/>
    <m/>
    <m/>
    <m/>
    <m/>
    <m/>
    <m/>
    <m/>
    <s v="Capacitar a los trabajadores actuales para que puedan cumplir funciones que estaban asignadas a esa vacante"/>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0"/>
    <x v="0"/>
    <x v="0"/>
    <x v="0"/>
    <x v="0"/>
    <x v="0"/>
    <x v="0"/>
    <x v="1"/>
    <x v="0"/>
    <x v="0"/>
    <x v="1"/>
    <x v="1"/>
    <x v="0"/>
    <m/>
    <m/>
    <s v="Plataforma web privada gratuita (Bolsas de trabajo) (excluyendo redes sociales)"/>
    <m/>
    <m/>
    <m/>
    <m/>
    <s v="Contratación de empresas de reclutamiento"/>
    <m/>
    <m/>
    <m/>
    <s v="Banco de currículos de la empresa"/>
    <m/>
    <m/>
    <x v="0"/>
    <x v="0"/>
    <x v="0"/>
    <x v="1"/>
    <x v="1"/>
    <x v="0"/>
    <x v="1"/>
    <x v="0"/>
    <x v="1"/>
    <x v="1"/>
    <s v="Ninguna"/>
    <m/>
    <m/>
    <m/>
    <m/>
    <m/>
    <s v="Transformación de competencia"/>
    <x v="3"/>
    <m/>
    <m/>
    <x v="1"/>
    <m/>
    <m/>
    <m/>
    <x v="1"/>
    <x v="0"/>
    <x v="0"/>
    <x v="1"/>
    <x v="0"/>
    <x v="1"/>
    <m/>
    <m/>
    <x v="1"/>
    <s v="Poco probable"/>
    <s v="Poco probable"/>
    <s v="Poco probable"/>
    <s v="Probable"/>
    <s v="Probable"/>
    <x v="0"/>
    <s v="AUXILIAR INFORMATICO"/>
    <n v="3511"/>
    <n v="2"/>
    <n v="0"/>
    <n v="0"/>
    <n v="0"/>
    <n v="0"/>
    <s v="AUXILIAR DE MARKETING"/>
    <n v="3339"/>
    <n v="2"/>
    <n v="0"/>
    <n v="1"/>
    <n v="0"/>
    <n v="0"/>
    <m/>
    <m/>
    <m/>
    <m/>
    <m/>
    <m/>
    <m/>
    <m/>
    <m/>
    <m/>
    <m/>
    <m/>
    <m/>
    <m/>
    <m/>
    <m/>
    <m/>
    <m/>
    <m/>
    <m/>
    <m/>
    <x v="0"/>
    <m/>
    <m/>
    <m/>
    <m/>
    <m/>
    <m/>
    <m/>
    <m/>
    <m/>
    <x v="0"/>
    <x v="0"/>
    <x v="0"/>
    <x v="0"/>
    <x v="1"/>
    <x v="1"/>
    <x v="0"/>
    <x v="0"/>
    <m/>
    <x v="0"/>
    <s v="CURSOS DE EXCEL HERRAMIENTAS ,REGIMEN ADUANERO ,COSTEO FINANCIERO"/>
    <s v="Microsoft Excel básico y avanzado"/>
    <s v="AUXILIAR ADMINISTRATIVO"/>
    <n v="4419"/>
    <s v="DERECHO LABORAL"/>
    <s v="Legislación laboral y seguridad social"/>
    <s v="ABOGADO"/>
    <n v="2611"/>
    <s v="CONTABILIDAD PARTE TRIBUTARIA"/>
    <s v="Educación tributaria"/>
    <s v="AUXILIAR CONTABLE"/>
    <n v="4311"/>
    <m/>
    <m/>
    <m/>
    <m/>
    <m/>
    <m/>
    <m/>
    <m/>
    <m/>
    <m/>
    <m/>
    <m/>
    <s v="Si"/>
    <s v="Si"/>
    <s v="No"/>
    <m/>
    <m/>
    <m/>
    <x v="0"/>
    <s v="Muy importante"/>
    <s v="Importante"/>
    <s v="Muy importante"/>
    <s v="Muy importante"/>
    <s v="Importante"/>
    <s v="Importante"/>
    <s v="Muy importante"/>
    <s v="Ninguna"/>
    <m/>
    <x v="2"/>
    <x v="2"/>
    <x v="0"/>
    <x v="0"/>
    <x v="0"/>
    <x v="0"/>
    <x v="0"/>
    <x v="0"/>
    <x v="0"/>
    <x v="0"/>
    <x v="0"/>
    <x v="0"/>
    <m/>
    <s v="Gerente / Directivo"/>
    <m/>
    <n v="7"/>
    <n v="42"/>
    <s v="Completo"/>
    <m/>
    <m/>
    <m/>
    <m/>
    <m/>
    <m/>
    <m/>
    <s v="11 a 30 personas ocupadas"/>
    <s v="11 a 30 personas ocupadas"/>
    <x v="0"/>
    <s v="Servicios inmobiliarios"/>
    <x v="0"/>
    <x v="0"/>
    <x v="1"/>
    <x v="1"/>
    <x v="0"/>
    <x v="0"/>
    <x v="0"/>
    <x v="0"/>
    <x v="0"/>
    <x v="0"/>
    <x v="1"/>
    <x v="1"/>
    <x v="0"/>
    <x v="0"/>
    <x v="0"/>
    <x v="0"/>
    <x v="0"/>
    <x v="0"/>
    <x v="0"/>
    <x v="0"/>
    <x v="0"/>
    <x v="0"/>
    <x v="0"/>
    <x v="0"/>
    <x v="0"/>
    <x v="0"/>
    <x v="0"/>
    <s v="OFIMATICA"/>
    <s v="LEYES LABORALES, JUDICIALES, TRIBUTARIAS"/>
    <s v="CONTABILIDAD Y AUDITORIA"/>
    <m/>
    <m/>
    <m/>
    <s v="TIC"/>
    <s v="ADMINISTRACIÓN Y GESTIÓN"/>
    <s v="ADMINISTRACIÓN Y GESTIÓN"/>
    <m/>
    <m/>
    <m/>
    <n v="15.722891566265099"/>
    <x v="2"/>
    <x v="2"/>
    <x v="0"/>
    <x v="0"/>
    <x v="0"/>
    <s v="Total"/>
  </r>
  <r>
    <n v="401616"/>
    <x v="0"/>
    <x v="1"/>
    <s v="Ñemby"/>
    <n v="43909"/>
    <s v="ALQUILER DE MAQUINARIAS PARA ESTUDIO DE SUELO CON OPERARIO"/>
    <s v="Industria"/>
    <s v="Construcción"/>
    <s v="Micro (5 a 10 personas ocupadas)"/>
    <n v="18062024"/>
    <n v="18"/>
    <s v="Junio"/>
    <s v="Año Resultado Final"/>
    <n v="10"/>
    <n v="41"/>
    <n v="31072024"/>
    <n v="31"/>
    <s v="Julio"/>
    <s v="Año Resultado Final"/>
    <n v="2013"/>
    <n v="10"/>
    <x v="0"/>
    <s v="CONSTRUCCIONES CIVILES"/>
    <s v="Construcción de edificios"/>
    <s v="Único"/>
    <x v="0"/>
    <m/>
    <m/>
    <n v="25"/>
    <n v="25"/>
    <n v="21"/>
    <n v="4"/>
    <n v="79.922330097087439"/>
    <n v="15.223300970873799"/>
    <n v="3.8058252427184498"/>
    <n v="0"/>
    <n v="38.058252427184499"/>
    <n v="0"/>
    <n v="38.058252427184499"/>
    <n v="0"/>
    <n v="0"/>
    <n v="0"/>
    <n v="7.6116504854368996"/>
    <n v="3.8058252427184498"/>
    <n v="3.8058252427184498"/>
    <n v="0"/>
    <n v="95.145631067961247"/>
    <n v="25"/>
    <n v="1"/>
    <n v="0"/>
    <n v="10"/>
    <n v="0"/>
    <n v="10"/>
    <n v="0"/>
    <n v="0"/>
    <n v="0"/>
    <n v="2"/>
    <n v="1"/>
    <n v="1"/>
    <n v="0"/>
    <n v="25"/>
    <x v="1"/>
    <s v="Decisión del directorio/propietarios de la empresa"/>
    <m/>
    <x v="1"/>
    <m/>
    <m/>
    <x v="1"/>
    <s v="Decisión del directorio/propietarios de la empresa"/>
    <m/>
    <x v="0"/>
    <m/>
    <m/>
    <x v="0"/>
    <m/>
    <m/>
    <x v="0"/>
    <m/>
    <m/>
    <m/>
    <m/>
    <m/>
    <m/>
    <m/>
    <m/>
    <m/>
    <m/>
    <m/>
    <m/>
    <m/>
    <m/>
    <m/>
    <m/>
    <m/>
    <m/>
    <m/>
    <m/>
    <m/>
    <m/>
    <m/>
    <m/>
    <m/>
    <m/>
    <m/>
    <m/>
    <m/>
    <m/>
    <m/>
    <m/>
    <m/>
    <m/>
    <m/>
    <m/>
    <m/>
    <m/>
    <m/>
    <m/>
    <m/>
    <m/>
    <m/>
    <m/>
    <m/>
    <m/>
    <m/>
    <m/>
    <m/>
    <m/>
    <x v="1"/>
    <x v="0"/>
    <x v="0"/>
    <x v="0"/>
    <x v="0"/>
    <x v="1"/>
    <x v="0"/>
    <x v="0"/>
    <x v="0"/>
    <x v="0"/>
    <x v="0"/>
    <x v="1"/>
    <x v="1"/>
    <s v="SIN ANTECEDENTES PENALES"/>
    <m/>
    <m/>
    <m/>
    <m/>
    <m/>
    <s v="Recomendaciones de trabajadores de la empresa u otros actores"/>
    <m/>
    <m/>
    <m/>
    <s v="Contactos personales del empleador"/>
    <m/>
    <m/>
    <m/>
    <x v="0"/>
    <x v="0"/>
    <x v="0"/>
    <x v="2"/>
    <x v="0"/>
    <x v="1"/>
    <x v="2"/>
    <x v="0"/>
    <x v="1"/>
    <x v="1"/>
    <s v="Ninguna"/>
    <m/>
    <m/>
    <m/>
    <m/>
    <m/>
    <m/>
    <x v="1"/>
    <s v="Transformación de competencia"/>
    <m/>
    <x v="1"/>
    <m/>
    <m/>
    <m/>
    <x v="0"/>
    <x v="1"/>
    <x v="0"/>
    <x v="1"/>
    <x v="1"/>
    <x v="1"/>
    <m/>
    <m/>
    <x v="2"/>
    <s v="Poco probable"/>
    <s v="Poco probable"/>
    <s v="Poco probable"/>
    <s v="Poco probable"/>
    <s v="Poco probable"/>
    <x v="1"/>
    <m/>
    <m/>
    <m/>
    <m/>
    <m/>
    <m/>
    <m/>
    <m/>
    <m/>
    <m/>
    <m/>
    <m/>
    <m/>
    <m/>
    <m/>
    <m/>
    <m/>
    <m/>
    <m/>
    <m/>
    <m/>
    <m/>
    <m/>
    <m/>
    <m/>
    <m/>
    <m/>
    <m/>
    <m/>
    <m/>
    <m/>
    <m/>
    <m/>
    <m/>
    <m/>
    <x v="0"/>
    <m/>
    <m/>
    <m/>
    <m/>
    <m/>
    <m/>
    <m/>
    <m/>
    <m/>
    <x v="0"/>
    <x v="0"/>
    <x v="0"/>
    <x v="0"/>
    <x v="1"/>
    <x v="1"/>
    <x v="0"/>
    <x v="0"/>
    <m/>
    <x v="0"/>
    <s v="USO MAQUINARIAS."/>
    <s v="Operación y mantenimiento de maquinarias de la construcción"/>
    <s v="OPERADORES DE MAQUINAS"/>
    <n v="8342"/>
    <s v="SEGURIDAD INDUSTRIAL"/>
    <s v="Seguridad industrial y salud ocupacional"/>
    <s v="JEFE DE SEGURIDAD"/>
    <n v="3123"/>
    <m/>
    <m/>
    <m/>
    <m/>
    <m/>
    <m/>
    <m/>
    <m/>
    <m/>
    <m/>
    <m/>
    <m/>
    <m/>
    <m/>
    <m/>
    <m/>
    <s v="Si"/>
    <s v="No"/>
    <m/>
    <m/>
    <m/>
    <m/>
    <x v="0"/>
    <s v="Importante"/>
    <s v="Poco importante"/>
    <s v="Poco importante"/>
    <s v="Importante"/>
    <s v="Importante"/>
    <s v="Muy importante"/>
    <s v="Poco importante"/>
    <s v="Ninguna"/>
    <m/>
    <x v="2"/>
    <x v="2"/>
    <x v="0"/>
    <x v="0"/>
    <x v="0"/>
    <x v="2"/>
    <x v="1"/>
    <x v="1"/>
    <x v="0"/>
    <x v="0"/>
    <x v="0"/>
    <x v="0"/>
    <m/>
    <s v="Dueño o propietario"/>
    <m/>
    <n v="9"/>
    <n v="34"/>
    <s v="Completo"/>
    <m/>
    <m/>
    <m/>
    <m/>
    <m/>
    <m/>
    <m/>
    <s v="11 a 30 personas ocupadas"/>
    <s v="11 a 30 personas ocupadas"/>
    <x v="1"/>
    <s v="Construcción"/>
    <x v="0"/>
    <x v="0"/>
    <x v="0"/>
    <x v="0"/>
    <x v="0"/>
    <x v="0"/>
    <x v="0"/>
    <x v="0"/>
    <x v="0"/>
    <x v="0"/>
    <x v="1"/>
    <x v="0"/>
    <x v="0"/>
    <x v="0"/>
    <x v="0"/>
    <x v="0"/>
    <x v="0"/>
    <x v="0"/>
    <x v="0"/>
    <x v="1"/>
    <x v="1"/>
    <x v="1"/>
    <x v="0"/>
    <x v="0"/>
    <x v="0"/>
    <x v="1"/>
    <x v="0"/>
    <s v="CONSTRUCCIÓN"/>
    <s v="SALUD Y SEGURIDAD OCUPACIONAL"/>
    <m/>
    <m/>
    <m/>
    <m/>
    <s v="CONSTRUCCIÓN"/>
    <s v="SALUD Y SEGURIDAD OCUPACIONAL"/>
    <m/>
    <m/>
    <m/>
    <m/>
    <n v="3.8058252427184498"/>
    <x v="0"/>
    <x v="0"/>
    <x v="0"/>
    <x v="0"/>
    <x v="0"/>
    <s v="Total"/>
  </r>
  <r>
    <n v="401737"/>
    <x v="0"/>
    <x v="1"/>
    <s v="Villeta"/>
    <n v="20120"/>
    <s v="FABRICACION DE YESO AGRICOLA"/>
    <s v="Industria"/>
    <s v="Manufactura"/>
    <s v="Medianas (31 a 50 personas ocupadas)"/>
    <n v="10072024"/>
    <n v="10"/>
    <s v="Julio"/>
    <s v="Año Resultado Final"/>
    <n v="15"/>
    <n v="17"/>
    <n v="24072024"/>
    <n v="24"/>
    <s v="Julio"/>
    <s v="Año Resultado Final"/>
    <n v="2013"/>
    <n v="10"/>
    <x v="0"/>
    <s v="FABRICACIÓN DE YESO CAL AGRICOLA"/>
    <s v="Fabricación de abonos y compuestos de nitrógeno"/>
    <s v="Planta industrial"/>
    <x v="1"/>
    <n v="3"/>
    <n v="2"/>
    <n v="80"/>
    <n v="64"/>
    <n v="59"/>
    <n v="5"/>
    <n v="159.51851851851831"/>
    <n v="13.518518518518501"/>
    <n v="0"/>
    <n v="0"/>
    <n v="0"/>
    <n v="0"/>
    <n v="137.88888888888872"/>
    <n v="0"/>
    <n v="0"/>
    <n v="0"/>
    <n v="35.148148148148103"/>
    <n v="0"/>
    <n v="0"/>
    <n v="0"/>
    <n v="173.03703703703681"/>
    <n v="64"/>
    <n v="0"/>
    <n v="0"/>
    <n v="0"/>
    <n v="0"/>
    <n v="51"/>
    <n v="0"/>
    <n v="0"/>
    <n v="0"/>
    <n v="13"/>
    <n v="0"/>
    <n v="0"/>
    <n v="0"/>
    <n v="64"/>
    <x v="1"/>
    <s v="Decisión del directorio/propietarios de la empresa"/>
    <m/>
    <x v="0"/>
    <s v="Decisión del directorio/propietarios de la empresa"/>
    <m/>
    <x v="0"/>
    <m/>
    <m/>
    <x v="0"/>
    <m/>
    <m/>
    <x v="0"/>
    <m/>
    <m/>
    <x v="1"/>
    <m/>
    <n v="2423"/>
    <s v="ENCARGADO DE RECURSOS HUMANOS"/>
    <s v="Sí"/>
    <s v="No"/>
    <s v="Sí"/>
    <n v="8114"/>
    <s v="TRITURADOR"/>
    <s v="Sí"/>
    <s v="No"/>
    <s v="Sí"/>
    <n v="4321"/>
    <s v="ENCARGADO DE PUERTO"/>
    <s v="Sí"/>
    <s v="No"/>
    <m/>
    <m/>
    <m/>
    <m/>
    <m/>
    <m/>
    <m/>
    <m/>
    <m/>
    <m/>
    <m/>
    <m/>
    <m/>
    <m/>
    <m/>
    <m/>
    <m/>
    <m/>
    <m/>
    <m/>
    <m/>
    <m/>
    <m/>
    <m/>
    <m/>
    <m/>
    <m/>
    <m/>
    <m/>
    <m/>
    <m/>
    <m/>
    <m/>
    <m/>
    <m/>
    <x v="1"/>
    <x v="0"/>
    <x v="0"/>
    <x v="1"/>
    <x v="0"/>
    <x v="0"/>
    <x v="0"/>
    <x v="1"/>
    <x v="1"/>
    <x v="0"/>
    <x v="0"/>
    <x v="1"/>
    <x v="0"/>
    <m/>
    <m/>
    <m/>
    <s v="Redes sociales de la empresa (Facebook, Twitter, Instagram, etc)"/>
    <m/>
    <m/>
    <s v="Recomendaciones de trabajadores de la empresa u otros actores"/>
    <m/>
    <m/>
    <m/>
    <m/>
    <m/>
    <m/>
    <m/>
    <x v="0"/>
    <x v="0"/>
    <x v="0"/>
    <x v="1"/>
    <x v="0"/>
    <x v="0"/>
    <x v="0"/>
    <x v="0"/>
    <x v="1"/>
    <x v="0"/>
    <s v="Ninguna"/>
    <m/>
    <m/>
    <m/>
    <m/>
    <m/>
    <m/>
    <x v="0"/>
    <m/>
    <m/>
    <x v="1"/>
    <s v="Transformación de competencia"/>
    <m/>
    <m/>
    <x v="0"/>
    <x v="1"/>
    <x v="1"/>
    <x v="1"/>
    <x v="1"/>
    <x v="0"/>
    <m/>
    <m/>
    <x v="1"/>
    <s v="Poco probable"/>
    <s v="Poco probable"/>
    <s v="Poco probable"/>
    <s v="Probable"/>
    <s v="Probable"/>
    <x v="0"/>
    <s v="OPERARIOS de montacarga"/>
    <n v="8344"/>
    <n v="4"/>
    <n v="4"/>
    <n v="4"/>
    <n v="4"/>
    <n v="4"/>
    <s v="OPERARIOS de grua"/>
    <n v="8343"/>
    <n v="2"/>
    <n v="2"/>
    <n v="2"/>
    <n v="2"/>
    <n v="2"/>
    <m/>
    <m/>
    <m/>
    <m/>
    <m/>
    <m/>
    <m/>
    <m/>
    <m/>
    <m/>
    <m/>
    <m/>
    <m/>
    <m/>
    <m/>
    <m/>
    <m/>
    <m/>
    <m/>
    <m/>
    <m/>
    <x v="0"/>
    <m/>
    <m/>
    <m/>
    <m/>
    <m/>
    <m/>
    <m/>
    <m/>
    <m/>
    <x v="0"/>
    <x v="0"/>
    <x v="1"/>
    <x v="1"/>
    <x v="0"/>
    <x v="0"/>
    <x v="0"/>
    <x v="0"/>
    <m/>
    <x v="0"/>
    <s v="CAPACITACIÓNES EN MECANICA"/>
    <s v="Mecánica"/>
    <s v="MECANICO"/>
    <n v="7233"/>
    <m/>
    <m/>
    <m/>
    <m/>
    <m/>
    <m/>
    <m/>
    <m/>
    <m/>
    <m/>
    <m/>
    <m/>
    <m/>
    <m/>
    <m/>
    <m/>
    <m/>
    <m/>
    <m/>
    <m/>
    <s v="No"/>
    <m/>
    <m/>
    <m/>
    <m/>
    <m/>
    <x v="1"/>
    <s v="Importante"/>
    <s v="Importante"/>
    <s v="Importante"/>
    <s v="Importante"/>
    <s v="Importante"/>
    <s v="Importante"/>
    <s v="Muy importante"/>
    <s v="Ninguna"/>
    <m/>
    <x v="2"/>
    <x v="1"/>
    <x v="0"/>
    <x v="1"/>
    <x v="0"/>
    <x v="0"/>
    <x v="0"/>
    <x v="0"/>
    <x v="0"/>
    <x v="0"/>
    <x v="0"/>
    <x v="0"/>
    <m/>
    <s v="Jefe / Encargado (no propietario)"/>
    <m/>
    <n v="7"/>
    <n v="47"/>
    <s v="Completo"/>
    <m/>
    <m/>
    <m/>
    <m/>
    <m/>
    <m/>
    <m/>
    <s v="51 y más personas ocupadas"/>
    <s v="51 y más personas ocupadas"/>
    <x v="1"/>
    <s v="Manufactura"/>
    <x v="0"/>
    <x v="1"/>
    <x v="0"/>
    <x v="1"/>
    <x v="0"/>
    <x v="0"/>
    <x v="0"/>
    <x v="1"/>
    <x v="0"/>
    <x v="0"/>
    <x v="1"/>
    <x v="0"/>
    <x v="0"/>
    <x v="0"/>
    <x v="0"/>
    <x v="0"/>
    <x v="1"/>
    <x v="0"/>
    <x v="0"/>
    <x v="1"/>
    <x v="0"/>
    <x v="1"/>
    <x v="0"/>
    <x v="0"/>
    <x v="1"/>
    <x v="0"/>
    <x v="0"/>
    <s v="MECANICA AUTOTRIZ"/>
    <m/>
    <m/>
    <m/>
    <m/>
    <m/>
    <s v="AUTOMOTORES"/>
    <m/>
    <m/>
    <m/>
    <m/>
    <m/>
    <n v="2.7037037037037002"/>
    <x v="1"/>
    <x v="1"/>
    <x v="0"/>
    <x v="0"/>
    <x v="0"/>
    <s v="Total"/>
  </r>
  <r>
    <n v="401975"/>
    <x v="0"/>
    <x v="0"/>
    <s v="Recoleta"/>
    <n v="68100"/>
    <s v="ACTIVIDADES DE LOTEO DE INMUEBLES"/>
    <s v="Servicio"/>
    <s v="Servicios inmobiliarios"/>
    <s v="Pequeñas (11 a 30 personas ocupadas)"/>
    <n v="12072024"/>
    <n v="12"/>
    <s v="Julio"/>
    <s v="Año Resultado Final"/>
    <n v="8"/>
    <n v="36"/>
    <n v="18072024"/>
    <n v="18"/>
    <s v="Julio"/>
    <s v="Año Resultado Final"/>
    <n v="1974"/>
    <n v="49"/>
    <x v="1"/>
    <s v="ACITIVIDADES INMOBILIARIAS VENTA DE LOTES"/>
    <s v="Actividades inmobiliarias realizadas con bienes propios o arrendados"/>
    <s v="Único"/>
    <x v="0"/>
    <m/>
    <m/>
    <n v="6"/>
    <n v="6"/>
    <n v="2"/>
    <n v="4"/>
    <n v="26.537313432835798"/>
    <n v="53.074626865671597"/>
    <n v="0"/>
    <n v="0"/>
    <n v="0"/>
    <n v="0"/>
    <n v="26.537313432835798"/>
    <n v="0"/>
    <n v="0"/>
    <n v="0"/>
    <n v="53.074626865671597"/>
    <n v="0"/>
    <n v="0"/>
    <n v="0"/>
    <n v="79.611940298507392"/>
    <n v="6"/>
    <n v="0"/>
    <n v="0"/>
    <n v="0"/>
    <n v="0"/>
    <n v="2"/>
    <n v="0"/>
    <n v="0"/>
    <n v="0"/>
    <n v="4"/>
    <n v="0"/>
    <n v="0"/>
    <n v="0"/>
    <n v="6"/>
    <x v="0"/>
    <m/>
    <m/>
    <x v="1"/>
    <m/>
    <m/>
    <x v="0"/>
    <m/>
    <m/>
    <x v="0"/>
    <m/>
    <m/>
    <x v="0"/>
    <m/>
    <m/>
    <x v="0"/>
    <m/>
    <m/>
    <m/>
    <m/>
    <m/>
    <m/>
    <m/>
    <m/>
    <m/>
    <m/>
    <m/>
    <m/>
    <m/>
    <m/>
    <m/>
    <m/>
    <m/>
    <m/>
    <m/>
    <m/>
    <m/>
    <m/>
    <m/>
    <m/>
    <m/>
    <m/>
    <m/>
    <m/>
    <m/>
    <m/>
    <m/>
    <m/>
    <m/>
    <m/>
    <m/>
    <m/>
    <m/>
    <m/>
    <m/>
    <m/>
    <m/>
    <m/>
    <m/>
    <m/>
    <m/>
    <m/>
    <m/>
    <m/>
    <m/>
    <m/>
    <x v="0"/>
    <x v="0"/>
    <x v="0"/>
    <x v="1"/>
    <x v="0"/>
    <x v="0"/>
    <x v="0"/>
    <x v="1"/>
    <x v="0"/>
    <x v="0"/>
    <x v="0"/>
    <x v="0"/>
    <x v="0"/>
    <m/>
    <m/>
    <m/>
    <m/>
    <m/>
    <s v="Redes de profesionales o egresados"/>
    <s v="Recomendaciones de trabajadores de la empresa u otros actores"/>
    <m/>
    <m/>
    <m/>
    <s v="Contactos personales del empleador"/>
    <m/>
    <m/>
    <m/>
    <x v="0"/>
    <x v="0"/>
    <x v="0"/>
    <x v="1"/>
    <x v="2"/>
    <x v="2"/>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0"/>
    <s v="EXCEL AVANZADO"/>
    <s v="Microsoft Excel básico y avanzado"/>
    <s v="AUXILIAR ADMIISTRATIVO"/>
    <n v="4419"/>
    <m/>
    <m/>
    <m/>
    <m/>
    <m/>
    <m/>
    <m/>
    <m/>
    <m/>
    <m/>
    <m/>
    <m/>
    <m/>
    <m/>
    <m/>
    <m/>
    <m/>
    <m/>
    <m/>
    <m/>
    <s v="No"/>
    <m/>
    <m/>
    <m/>
    <m/>
    <m/>
    <x v="1"/>
    <s v="Importante"/>
    <s v="Importante"/>
    <s v="Importante"/>
    <s v="Importante"/>
    <s v="Importante"/>
    <s v="Importante"/>
    <s v="Importante"/>
    <s v="Ninguna"/>
    <m/>
    <x v="2"/>
    <x v="2"/>
    <x v="0"/>
    <x v="2"/>
    <x v="2"/>
    <x v="2"/>
    <x v="0"/>
    <x v="1"/>
    <x v="0"/>
    <x v="0"/>
    <x v="0"/>
    <x v="0"/>
    <m/>
    <s v="Jefe / Encargado (no propietario)"/>
    <m/>
    <n v="7"/>
    <n v="44"/>
    <s v="Completo"/>
    <m/>
    <m/>
    <m/>
    <m/>
    <m/>
    <m/>
    <m/>
    <s v="5 a 10 personas ocupadas"/>
    <s v="5 a 10 personas ocupadas"/>
    <x v="0"/>
    <s v="Servicios inmobiliarios"/>
    <x v="0"/>
    <x v="0"/>
    <x v="0"/>
    <x v="0"/>
    <x v="0"/>
    <x v="0"/>
    <x v="0"/>
    <x v="0"/>
    <x v="0"/>
    <x v="0"/>
    <x v="1"/>
    <x v="0"/>
    <x v="0"/>
    <x v="0"/>
    <x v="0"/>
    <x v="0"/>
    <x v="0"/>
    <x v="0"/>
    <x v="0"/>
    <x v="1"/>
    <x v="0"/>
    <x v="0"/>
    <x v="0"/>
    <x v="0"/>
    <x v="0"/>
    <x v="0"/>
    <x v="0"/>
    <s v="OFIMATICA"/>
    <m/>
    <m/>
    <m/>
    <m/>
    <m/>
    <s v="TIC"/>
    <m/>
    <m/>
    <m/>
    <m/>
    <m/>
    <n v="13.268656716417899"/>
    <x v="0"/>
    <x v="0"/>
    <x v="1"/>
    <x v="0"/>
    <x v="0"/>
    <s v="Total"/>
  </r>
  <r>
    <n v="402105"/>
    <x v="0"/>
    <x v="1"/>
    <s v="Lambaré"/>
    <n v="43309"/>
    <s v="ACTIVIDADES DE OTRAS TERMINACIONES EN OBRAS"/>
    <s v="Industria"/>
    <s v="Construcción"/>
    <s v="Pequeñas (11 a 30 personas ocupadas)"/>
    <n v="1072024"/>
    <n v="1"/>
    <s v="Julio"/>
    <s v="Año Resultado Final"/>
    <n v="13"/>
    <n v="43"/>
    <n v="19072024"/>
    <n v="19"/>
    <s v="Julio"/>
    <s v="Año Resultado Final"/>
    <n v="2017"/>
    <n v="6"/>
    <x v="3"/>
    <s v="FABRICACION DE PRODUCTOS METALICOS DE USO ESTRUCTURAL"/>
    <s v="Fabricación de productos metálicos para uso estructural"/>
    <s v="Único"/>
    <x v="0"/>
    <m/>
    <m/>
    <n v="18"/>
    <n v="18"/>
    <n v="17"/>
    <n v="1"/>
    <n v="64.699029126213645"/>
    <n v="3.8058252427184498"/>
    <n v="0"/>
    <n v="0"/>
    <n v="0"/>
    <n v="0"/>
    <n v="38.058252427184499"/>
    <n v="0"/>
    <n v="0"/>
    <n v="0"/>
    <n v="19.029126213592249"/>
    <n v="11.417475728155349"/>
    <n v="0"/>
    <n v="0"/>
    <n v="68.504854368932101"/>
    <n v="18"/>
    <n v="0"/>
    <n v="0"/>
    <n v="0"/>
    <n v="0"/>
    <n v="10"/>
    <n v="0"/>
    <n v="0"/>
    <n v="0"/>
    <n v="5"/>
    <n v="3"/>
    <n v="0"/>
    <n v="0"/>
    <n v="18"/>
    <x v="1"/>
    <s v="Decisión del directorio/propietarios de la empresa"/>
    <m/>
    <x v="0"/>
    <s v="Convenio con organizaciones públicas"/>
    <m/>
    <x v="0"/>
    <m/>
    <m/>
    <x v="0"/>
    <m/>
    <m/>
    <x v="0"/>
    <m/>
    <m/>
    <x v="1"/>
    <m/>
    <n v="7411"/>
    <s v="ELECTRICISTA"/>
    <s v="Sí"/>
    <s v="No"/>
    <s v="Sí"/>
    <n v="7212"/>
    <s v="SOLDADOR"/>
    <s v="Sí"/>
    <s v="No"/>
    <s v="Sí"/>
    <n v="7221"/>
    <s v="AYUDANTE METALURGICO"/>
    <s v="Sí"/>
    <s v="No"/>
    <m/>
    <m/>
    <m/>
    <m/>
    <m/>
    <m/>
    <m/>
    <m/>
    <m/>
    <m/>
    <m/>
    <m/>
    <m/>
    <m/>
    <m/>
    <m/>
    <m/>
    <m/>
    <m/>
    <m/>
    <m/>
    <m/>
    <m/>
    <m/>
    <m/>
    <m/>
    <m/>
    <m/>
    <m/>
    <m/>
    <m/>
    <m/>
    <m/>
    <m/>
    <m/>
    <x v="0"/>
    <x v="0"/>
    <x v="1"/>
    <x v="0"/>
    <x v="1"/>
    <x v="0"/>
    <x v="0"/>
    <x v="1"/>
    <x v="1"/>
    <x v="0"/>
    <x v="0"/>
    <x v="0"/>
    <x v="0"/>
    <m/>
    <m/>
    <m/>
    <s v="Redes sociales de la empresa (Facebook, Twitter, Instagram, etc)"/>
    <s v="Servicio Público de Empleo del Ministerio de Trabajo"/>
    <s v="Redes de profesionales o egresados"/>
    <s v="Recomendaciones de trabajadores de la empresa u otros actores"/>
    <m/>
    <m/>
    <s v="Avisos en las inmediaciones de la empresa"/>
    <s v="Contactos personales del empleador"/>
    <m/>
    <m/>
    <m/>
    <x v="0"/>
    <x v="0"/>
    <x v="0"/>
    <x v="1"/>
    <x v="0"/>
    <x v="1"/>
    <x v="0"/>
    <x v="0"/>
    <x v="0"/>
    <x v="0"/>
    <s v="Ninguna"/>
    <m/>
    <m/>
    <m/>
    <m/>
    <m/>
    <m/>
    <x v="1"/>
    <m/>
    <m/>
    <x v="2"/>
    <s v="Ambos"/>
    <m/>
    <m/>
    <x v="0"/>
    <x v="1"/>
    <x v="1"/>
    <x v="0"/>
    <x v="0"/>
    <x v="1"/>
    <m/>
    <m/>
    <x v="2"/>
    <s v="Poco probable"/>
    <s v="Poco probable"/>
    <s v="Probable"/>
    <s v="Probable"/>
    <s v="Poco probable"/>
    <x v="1"/>
    <m/>
    <m/>
    <m/>
    <m/>
    <m/>
    <m/>
    <m/>
    <m/>
    <m/>
    <m/>
    <m/>
    <m/>
    <m/>
    <m/>
    <m/>
    <m/>
    <m/>
    <m/>
    <m/>
    <m/>
    <m/>
    <m/>
    <m/>
    <m/>
    <m/>
    <m/>
    <m/>
    <m/>
    <m/>
    <m/>
    <m/>
    <m/>
    <m/>
    <m/>
    <m/>
    <x v="1"/>
    <m/>
    <s v="Todo nuestro personal es plenamente competente, no se necesita capacitación"/>
    <s v="No hay oferta de capacitación en áreas o contenidos relevantes para la empresa"/>
    <m/>
    <m/>
    <m/>
    <s v="Muchos trabajadores son temporales y puede que no permanezcan en nuestra empresa"/>
    <m/>
    <m/>
    <x v="1"/>
    <x v="1"/>
    <x v="1"/>
    <x v="1"/>
    <x v="0"/>
    <x v="0"/>
    <x v="0"/>
    <x v="0"/>
    <m/>
    <x v="2"/>
    <m/>
    <m/>
    <m/>
    <m/>
    <m/>
    <m/>
    <m/>
    <m/>
    <m/>
    <m/>
    <m/>
    <m/>
    <m/>
    <m/>
    <m/>
    <m/>
    <m/>
    <m/>
    <m/>
    <m/>
    <m/>
    <m/>
    <m/>
    <m/>
    <m/>
    <m/>
    <m/>
    <m/>
    <m/>
    <m/>
    <x v="2"/>
    <s v="Importante"/>
    <s v="Poco importante"/>
    <s v="Importante"/>
    <s v="Importante"/>
    <s v="Importante"/>
    <s v="Muy importante"/>
    <s v="Muy importante"/>
    <s v="Ninguna"/>
    <m/>
    <x v="0"/>
    <x v="0"/>
    <x v="0"/>
    <x v="1"/>
    <x v="0"/>
    <x v="0"/>
    <x v="1"/>
    <x v="1"/>
    <x v="0"/>
    <x v="0"/>
    <x v="0"/>
    <x v="0"/>
    <m/>
    <s v="Jefe / Encargado (no propietario)"/>
    <m/>
    <n v="8"/>
    <n v="15"/>
    <s v="Completo"/>
    <m/>
    <m/>
    <m/>
    <m/>
    <m/>
    <m/>
    <s v="LOS PUESTOS VACANTES SE COMPLETO CON PERSONAL TERCERIZADO TIENEN FIJO 8 Y DE ACUERDO A LA NECESIDAD DE TRABAJO CONTRATAN MANO DE OBRA"/>
    <s v="11 a 30 personas ocupadas"/>
    <s v="11 a 30 personas ocupadas"/>
    <x v="1"/>
    <s v="Manufactura"/>
    <x v="0"/>
    <x v="0"/>
    <x v="0"/>
    <x v="0"/>
    <x v="0"/>
    <x v="0"/>
    <x v="1"/>
    <x v="0"/>
    <x v="0"/>
    <x v="0"/>
    <x v="1"/>
    <x v="0"/>
    <x v="0"/>
    <x v="0"/>
    <x v="0"/>
    <x v="0"/>
    <x v="0"/>
    <x v="0"/>
    <x v="0"/>
    <x v="1"/>
    <x v="0"/>
    <x v="1"/>
    <x v="0"/>
    <x v="0"/>
    <x v="0"/>
    <x v="0"/>
    <x v="0"/>
    <m/>
    <m/>
    <m/>
    <m/>
    <m/>
    <m/>
    <m/>
    <m/>
    <m/>
    <m/>
    <m/>
    <m/>
    <n v="3.8058252427184498"/>
    <x v="1"/>
    <x v="1"/>
    <x v="0"/>
    <x v="1"/>
    <x v="2"/>
    <s v="Total"/>
  </r>
  <r>
    <n v="402135"/>
    <x v="0"/>
    <x v="0"/>
    <s v="San Roque"/>
    <n v="47190"/>
    <s v="VENTA AL POR MENOR DE ARTICULOS DE BAZAR"/>
    <s v="Comercio"/>
    <s v="Comercio"/>
    <s v="Pequeñas (11 a 30 personas ocupadas)"/>
    <n v="4062024"/>
    <n v="4"/>
    <s v="Junio"/>
    <s v="Año Resultado Final"/>
    <n v="9"/>
    <n v="42"/>
    <n v="4062024"/>
    <n v="4"/>
    <s v="Junio"/>
    <s v="Año Resultado Final"/>
    <n v="1986"/>
    <n v="37"/>
    <x v="1"/>
    <s v="COMERCIO AL POR MAYOR DE PRODUCTOS DE BAZAR"/>
    <s v="Comercio al por mayor de otros enseres domésticos n.c.p."/>
    <s v="Único"/>
    <x v="0"/>
    <m/>
    <m/>
    <n v="20"/>
    <n v="20"/>
    <n v="15"/>
    <n v="5"/>
    <n v="464.42307692307747"/>
    <n v="154.80769230769249"/>
    <n v="0"/>
    <n v="30.961538461538499"/>
    <n v="0"/>
    <n v="0"/>
    <n v="495.38461538461598"/>
    <n v="0"/>
    <n v="0"/>
    <n v="0"/>
    <n v="92.8846153846155"/>
    <n v="0"/>
    <n v="0"/>
    <n v="0"/>
    <n v="619.23076923076997"/>
    <n v="20"/>
    <n v="0"/>
    <n v="1"/>
    <n v="0"/>
    <n v="0"/>
    <n v="16"/>
    <n v="0"/>
    <n v="0"/>
    <n v="0"/>
    <n v="3"/>
    <n v="0"/>
    <n v="0"/>
    <n v="0"/>
    <n v="20"/>
    <x v="1"/>
    <s v="Decisión del directorio/propietarios de la empresa"/>
    <m/>
    <x v="0"/>
    <s v="Ley de inserción al empleo juvenil (Ley 4951/2013, Decreto 4345/15, Ley 6305/18 - Modificación de artículo 5)"/>
    <m/>
    <x v="1"/>
    <s v="Decisión del directorio/propietarios de la empresa"/>
    <m/>
    <x v="1"/>
    <s v="Decisión del directorio/propietarios de la empresa"/>
    <m/>
    <x v="0"/>
    <m/>
    <m/>
    <x v="1"/>
    <m/>
    <n v="5223"/>
    <s v="VENDEDORES DE SALON"/>
    <s v="No"/>
    <s v="Sí"/>
    <s v="Sí"/>
    <n v="9334"/>
    <s v="REPOSITOR"/>
    <s v="No"/>
    <s v="Sí"/>
    <s v="No"/>
    <m/>
    <m/>
    <m/>
    <m/>
    <s v="Candidatos sin capacitación o habilidades técnicas necesarios"/>
    <s v="Candidatos sin habilidades blandas o socioemocionales (proactividad, actitud de aprendizaje, compromiso, entre otros)"/>
    <m/>
    <m/>
    <m/>
    <m/>
    <m/>
    <m/>
    <s v="Candidatos sin capacitación o habilidades técnicas necesarios"/>
    <s v="Candidatos sin habilidades blandas o socioemocionales (proactividad, actitud de aprendizaje, compromiso, entre otros)"/>
    <m/>
    <m/>
    <m/>
    <m/>
    <m/>
    <m/>
    <m/>
    <m/>
    <m/>
    <m/>
    <m/>
    <m/>
    <m/>
    <m/>
    <m/>
    <m/>
    <s v="Reasignar / redefinir los puestos de trabajo existentes"/>
    <m/>
    <m/>
    <s v="Incorporar trabajadores temporales a través de agencias"/>
    <m/>
    <s v="Aumentar los esfuerzos en el reclutamiento (más divulgación de la vacante, más bolsas de empleo)"/>
    <m/>
    <m/>
    <m/>
    <x v="1"/>
    <x v="0"/>
    <x v="0"/>
    <x v="0"/>
    <x v="0"/>
    <x v="0"/>
    <x v="0"/>
    <x v="1"/>
    <x v="0"/>
    <x v="0"/>
    <x v="0"/>
    <x v="0"/>
    <x v="0"/>
    <m/>
    <m/>
    <m/>
    <s v="Redes sociales de la empresa (Facebook, Twitter, Instagram, etc)"/>
    <m/>
    <m/>
    <s v="Recomendaciones de trabajadores de la empresa u otros actores"/>
    <s v="Contratación de empresas de reclutamiento"/>
    <m/>
    <s v="Avisos en las inmediaciones de la empresa"/>
    <m/>
    <s v="Banco de currículos de la empresa"/>
    <m/>
    <m/>
    <x v="0"/>
    <x v="0"/>
    <x v="2"/>
    <x v="2"/>
    <x v="0"/>
    <x v="1"/>
    <x v="1"/>
    <x v="1"/>
    <x v="1"/>
    <x v="1"/>
    <s v="Ninguna"/>
    <m/>
    <m/>
    <m/>
    <m/>
    <m/>
    <m/>
    <x v="1"/>
    <m/>
    <s v="Transformación de competencia"/>
    <x v="1"/>
    <m/>
    <m/>
    <m/>
    <x v="0"/>
    <x v="0"/>
    <x v="1"/>
    <x v="1"/>
    <x v="1"/>
    <x v="0"/>
    <m/>
    <m/>
    <x v="2"/>
    <s v="Poco probable"/>
    <s v="Poco probable"/>
    <s v="Poco probable"/>
    <s v="Probable"/>
    <s v="Probable"/>
    <x v="2"/>
    <m/>
    <m/>
    <m/>
    <m/>
    <m/>
    <m/>
    <m/>
    <m/>
    <m/>
    <m/>
    <m/>
    <m/>
    <m/>
    <m/>
    <m/>
    <m/>
    <m/>
    <m/>
    <m/>
    <m/>
    <m/>
    <m/>
    <m/>
    <m/>
    <m/>
    <m/>
    <m/>
    <m/>
    <m/>
    <m/>
    <m/>
    <m/>
    <m/>
    <m/>
    <m/>
    <x v="0"/>
    <m/>
    <m/>
    <m/>
    <m/>
    <m/>
    <m/>
    <m/>
    <m/>
    <m/>
    <x v="0"/>
    <x v="0"/>
    <x v="0"/>
    <x v="1"/>
    <x v="1"/>
    <x v="1"/>
    <x v="0"/>
    <x v="0"/>
    <m/>
    <x v="0"/>
    <s v="MANEJO DE REDES SOCIALES"/>
    <s v="Social media y community manager"/>
    <s v="VENDEDOR DE SALON"/>
    <n v="5223"/>
    <m/>
    <m/>
    <m/>
    <m/>
    <m/>
    <m/>
    <m/>
    <m/>
    <m/>
    <m/>
    <m/>
    <m/>
    <m/>
    <m/>
    <m/>
    <m/>
    <m/>
    <m/>
    <m/>
    <m/>
    <s v="No"/>
    <m/>
    <m/>
    <m/>
    <m/>
    <m/>
    <x v="0"/>
    <s v="Muy importante"/>
    <s v="Muy importante"/>
    <s v="Importante"/>
    <s v="Muy importante"/>
    <s v="Muy importante"/>
    <s v="Muy importante"/>
    <s v="Muy importante"/>
    <s v="Ninguna"/>
    <m/>
    <x v="2"/>
    <x v="2"/>
    <x v="0"/>
    <x v="0"/>
    <x v="2"/>
    <x v="0"/>
    <x v="0"/>
    <x v="0"/>
    <x v="0"/>
    <x v="1"/>
    <x v="0"/>
    <x v="0"/>
    <m/>
    <s v="Jefe / Encargado (no propietario)"/>
    <m/>
    <n v="16"/>
    <n v="0"/>
    <s v="Completo"/>
    <m/>
    <m/>
    <m/>
    <m/>
    <m/>
    <m/>
    <s v="REGRESAR A LAS 18? EN LA SEGINDA VISITA SE COMPLETO LA ENCUESTA"/>
    <s v="11 a 30 personas ocupadas"/>
    <s v="11 a 30 personas ocupadas"/>
    <x v="2"/>
    <s v="Comercio"/>
    <x v="0"/>
    <x v="0"/>
    <x v="0"/>
    <x v="0"/>
    <x v="1"/>
    <x v="0"/>
    <x v="0"/>
    <x v="0"/>
    <x v="1"/>
    <x v="0"/>
    <x v="1"/>
    <x v="0"/>
    <x v="0"/>
    <x v="0"/>
    <x v="0"/>
    <x v="0"/>
    <x v="0"/>
    <x v="0"/>
    <x v="0"/>
    <x v="1"/>
    <x v="0"/>
    <x v="1"/>
    <x v="1"/>
    <x v="0"/>
    <x v="0"/>
    <x v="0"/>
    <x v="0"/>
    <s v="USO Y MANEJO DE REDES SOCIALES"/>
    <m/>
    <m/>
    <m/>
    <m/>
    <m/>
    <s v="TIC"/>
    <m/>
    <m/>
    <m/>
    <m/>
    <m/>
    <n v="30.961538461538499"/>
    <x v="2"/>
    <x v="2"/>
    <x v="0"/>
    <x v="0"/>
    <x v="0"/>
    <s v="Total"/>
  </r>
  <r>
    <n v="402503"/>
    <x v="0"/>
    <x v="1"/>
    <s v="Luque"/>
    <n v="60100"/>
    <s v="ACTIVIDADES DE RADIODIFUSION"/>
    <s v="Servicio"/>
    <s v="Telecomunicaciones"/>
    <s v="Pequeñas (11 a 30 personas ocupadas)"/>
    <n v="20062024"/>
    <n v="20"/>
    <s v="Junio"/>
    <s v="Año Resultado Final"/>
    <n v="9"/>
    <n v="26"/>
    <n v="4072024"/>
    <n v="4"/>
    <s v="Julio"/>
    <s v="Año Resultado Final"/>
    <n v="2015"/>
    <n v="8"/>
    <x v="3"/>
    <s v="ACTIVIDADES DE DIFUSION RADIO"/>
    <s v="Actividades programación y difusión de radio"/>
    <s v="Único"/>
    <x v="0"/>
    <m/>
    <m/>
    <n v="18"/>
    <n v="18"/>
    <n v="7"/>
    <n v="11"/>
    <n v="33.814516129032242"/>
    <n v="53.137096774193523"/>
    <n v="0"/>
    <n v="0"/>
    <n v="0"/>
    <n v="0"/>
    <n v="0"/>
    <n v="0"/>
    <n v="9.6612903225806406"/>
    <n v="0"/>
    <n v="57.967741935483843"/>
    <n v="9.6612903225806406"/>
    <n v="9.6612903225806406"/>
    <n v="0"/>
    <n v="86.951612903225765"/>
    <n v="18"/>
    <n v="0"/>
    <n v="0"/>
    <n v="0"/>
    <n v="0"/>
    <n v="0"/>
    <n v="0"/>
    <n v="2"/>
    <n v="0"/>
    <n v="12"/>
    <n v="2"/>
    <n v="2"/>
    <n v="0"/>
    <n v="18"/>
    <x v="1"/>
    <s v="Decisión del directorio/propietarios de la empresa"/>
    <m/>
    <x v="1"/>
    <m/>
    <m/>
    <x v="1"/>
    <s v="Decisión del directorio/propietarios de la empresa"/>
    <m/>
    <x v="0"/>
    <m/>
    <m/>
    <x v="0"/>
    <m/>
    <m/>
    <x v="1"/>
    <m/>
    <n v="2642"/>
    <s v="PRODUCTOR DE PROGRAMAS"/>
    <s v="Sí"/>
    <s v="Sí"/>
    <s v="Sí"/>
    <n v="2656"/>
    <s v="LOCUTOR INTERNO"/>
    <s v="Sí"/>
    <s v="No"/>
    <s v="No"/>
    <m/>
    <m/>
    <m/>
    <m/>
    <s v="Candidatos sin capacitación o habilidades técnicas necesarios"/>
    <m/>
    <m/>
    <s v="Candidatos con falt de experiencia laboral"/>
    <s v="Candidatos que no aceptaron las condiciones laborales ofrecidas (ubicación, horario, remuneración)"/>
    <s v="Falta de postulantes/candidatos"/>
    <m/>
    <m/>
    <m/>
    <m/>
    <m/>
    <m/>
    <m/>
    <m/>
    <m/>
    <m/>
    <m/>
    <m/>
    <m/>
    <m/>
    <m/>
    <m/>
    <m/>
    <m/>
    <s v="Aumentar la remuneración para hacer la vacante más atractiva"/>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1"/>
    <x v="0"/>
    <x v="0"/>
    <x v="0"/>
    <x v="1"/>
    <x v="1"/>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0"/>
    <x v="2"/>
    <x v="1"/>
    <s v="Ninguna"/>
    <m/>
    <m/>
    <m/>
    <m/>
    <m/>
    <m/>
    <x v="1"/>
    <m/>
    <m/>
    <x v="1"/>
    <m/>
    <m/>
    <m/>
    <x v="1"/>
    <x v="1"/>
    <x v="1"/>
    <x v="1"/>
    <x v="1"/>
    <x v="1"/>
    <m/>
    <m/>
    <x v="1"/>
    <s v="Probable"/>
    <s v="Poco probable"/>
    <s v="Poco probable"/>
    <s v="Probable"/>
    <s v="Muy probable"/>
    <x v="0"/>
    <s v="creadores de contenidos digitales"/>
    <n v="3339"/>
    <n v="2"/>
    <n v="0"/>
    <n v="0"/>
    <n v="0"/>
    <n v="0"/>
    <s v="Técnico de radio-tv"/>
    <n v="3521"/>
    <n v="1"/>
    <n v="0"/>
    <n v="0"/>
    <n v="0"/>
    <n v="0"/>
    <m/>
    <m/>
    <m/>
    <m/>
    <m/>
    <m/>
    <m/>
    <m/>
    <m/>
    <m/>
    <m/>
    <m/>
    <m/>
    <m/>
    <m/>
    <m/>
    <m/>
    <m/>
    <m/>
    <m/>
    <m/>
    <x v="0"/>
    <m/>
    <m/>
    <m/>
    <m/>
    <m/>
    <m/>
    <m/>
    <m/>
    <m/>
    <x v="1"/>
    <x v="1"/>
    <x v="0"/>
    <x v="0"/>
    <x v="0"/>
    <x v="1"/>
    <x v="0"/>
    <x v="0"/>
    <m/>
    <x v="0"/>
    <s v="PROGRAMACIÓN DE CONTENIDO RADIAL"/>
    <s v="OTROS"/>
    <s v="PROGRAMADOR DE RADIO"/>
    <n v="3521"/>
    <s v="MARKETING DIGITAL"/>
    <s v="Marketing digital"/>
    <s v="ENCARGADA DE MARKETING"/>
    <n v="2431"/>
    <m/>
    <m/>
    <m/>
    <m/>
    <m/>
    <m/>
    <m/>
    <m/>
    <m/>
    <m/>
    <m/>
    <m/>
    <m/>
    <m/>
    <m/>
    <m/>
    <s v="Si"/>
    <s v="No"/>
    <m/>
    <m/>
    <m/>
    <m/>
    <x v="1"/>
    <s v="Importante"/>
    <s v="Muy importante"/>
    <s v="Muy importante"/>
    <s v="Muy importante"/>
    <s v="Importante"/>
    <s v="Importante"/>
    <s v="Importante"/>
    <s v="Ninguna"/>
    <m/>
    <x v="2"/>
    <x v="2"/>
    <x v="0"/>
    <x v="0"/>
    <x v="0"/>
    <x v="0"/>
    <x v="0"/>
    <x v="0"/>
    <x v="0"/>
    <x v="0"/>
    <x v="0"/>
    <x v="0"/>
    <m/>
    <s v="Gerente / Directivo"/>
    <m/>
    <n v="6"/>
    <n v="38"/>
    <s v="Completo"/>
    <m/>
    <m/>
    <m/>
    <m/>
    <m/>
    <m/>
    <m/>
    <s v="11 a 30 personas ocupadas"/>
    <s v="11 a 30 personas ocupadas"/>
    <x v="0"/>
    <s v="Telecomunicaciones"/>
    <x v="0"/>
    <x v="1"/>
    <x v="0"/>
    <x v="0"/>
    <x v="0"/>
    <x v="0"/>
    <x v="0"/>
    <x v="0"/>
    <x v="0"/>
    <x v="0"/>
    <x v="1"/>
    <x v="1"/>
    <x v="0"/>
    <x v="0"/>
    <x v="0"/>
    <x v="0"/>
    <x v="0"/>
    <x v="0"/>
    <x v="0"/>
    <x v="0"/>
    <x v="1"/>
    <x v="1"/>
    <x v="0"/>
    <x v="0"/>
    <x v="0"/>
    <x v="0"/>
    <x v="0"/>
    <s v="IMAGEN, SONIDO Y COMUNICACIÓN"/>
    <s v="MARKETING DIGITAL"/>
    <m/>
    <m/>
    <m/>
    <m/>
    <s v="IMAGEN, SONIDO Y COMUNICACIÓN"/>
    <s v="ADMINISTRACIÓN Y GESTIÓN"/>
    <m/>
    <m/>
    <m/>
    <m/>
    <n v="4.8306451612903203"/>
    <x v="1"/>
    <x v="2"/>
    <x v="1"/>
    <x v="0"/>
    <x v="0"/>
    <s v="Total"/>
  </r>
  <r>
    <n v="402780"/>
    <x v="0"/>
    <x v="1"/>
    <s v="Luque"/>
    <n v="93120"/>
    <s v="ACTIVIDADES DE CLUBES DEPORTIVOS"/>
    <s v="Servicio"/>
    <s v="Servicios a los hogares"/>
    <s v="Pequeñas (11 a 30 personas ocupadas)"/>
    <n v="1072024"/>
    <n v="1"/>
    <s v="Julio"/>
    <s v="Año Resultado Final"/>
    <n v="13"/>
    <n v="47"/>
    <n v="1072024"/>
    <n v="1"/>
    <s v="Julio"/>
    <s v="Año Resultado Final"/>
    <n v="2014"/>
    <n v="9"/>
    <x v="3"/>
    <s v="ACTIVDADES DE CLUBES DEPORTIVOS"/>
    <s v="Actividades de clubes deportivos"/>
    <s v="Único"/>
    <x v="0"/>
    <m/>
    <m/>
    <n v="13"/>
    <n v="13"/>
    <n v="13"/>
    <n v="0"/>
    <n v="62.798387096774164"/>
    <n v="0"/>
    <n v="0"/>
    <n v="0"/>
    <n v="0"/>
    <n v="0"/>
    <n v="33.814516129032242"/>
    <n v="0"/>
    <n v="28.983870967741922"/>
    <n v="0"/>
    <n v="0"/>
    <n v="0"/>
    <n v="0"/>
    <n v="0"/>
    <n v="62.798387096774164"/>
    <n v="13"/>
    <n v="0"/>
    <n v="0"/>
    <n v="0"/>
    <n v="0"/>
    <n v="7"/>
    <n v="0"/>
    <n v="6"/>
    <n v="0"/>
    <n v="0"/>
    <n v="0"/>
    <n v="0"/>
    <n v="0"/>
    <n v="13"/>
    <x v="0"/>
    <m/>
    <m/>
    <x v="1"/>
    <m/>
    <m/>
    <x v="0"/>
    <m/>
    <m/>
    <x v="0"/>
    <m/>
    <m/>
    <x v="0"/>
    <m/>
    <m/>
    <x v="0"/>
    <m/>
    <m/>
    <m/>
    <m/>
    <m/>
    <m/>
    <m/>
    <m/>
    <m/>
    <m/>
    <m/>
    <m/>
    <m/>
    <m/>
    <m/>
    <m/>
    <m/>
    <m/>
    <m/>
    <m/>
    <m/>
    <m/>
    <m/>
    <m/>
    <m/>
    <m/>
    <m/>
    <m/>
    <m/>
    <m/>
    <m/>
    <m/>
    <m/>
    <m/>
    <m/>
    <m/>
    <m/>
    <m/>
    <m/>
    <m/>
    <m/>
    <m/>
    <m/>
    <m/>
    <m/>
    <m/>
    <m/>
    <m/>
    <m/>
    <m/>
    <x v="0"/>
    <x v="1"/>
    <x v="0"/>
    <x v="0"/>
    <x v="0"/>
    <x v="0"/>
    <x v="0"/>
    <x v="1"/>
    <x v="1"/>
    <x v="0"/>
    <x v="0"/>
    <x v="0"/>
    <x v="0"/>
    <m/>
    <m/>
    <s v="Plataforma web privada gratuita (Bolsas de trabajo) (excluyendo redes sociales)"/>
    <s v="Redes sociales de la empresa (Facebook, Twitter, Instagram, etc)"/>
    <m/>
    <m/>
    <s v="Recomendaciones de trabajadores de la empresa u otros actores"/>
    <m/>
    <m/>
    <m/>
    <m/>
    <m/>
    <m/>
    <m/>
    <x v="0"/>
    <x v="0"/>
    <x v="0"/>
    <x v="1"/>
    <x v="0"/>
    <x v="0"/>
    <x v="2"/>
    <x v="0"/>
    <x v="1"/>
    <x v="0"/>
    <s v="Ninguna"/>
    <m/>
    <m/>
    <m/>
    <m/>
    <m/>
    <m/>
    <x v="0"/>
    <s v="Transformación de competencia"/>
    <m/>
    <x v="1"/>
    <s v="Transformación de competencia"/>
    <m/>
    <m/>
    <x v="0"/>
    <x v="0"/>
    <x v="0"/>
    <x v="0"/>
    <x v="0"/>
    <x v="0"/>
    <m/>
    <m/>
    <x v="3"/>
    <s v="Muy probable"/>
    <s v="Poco probable"/>
    <s v="Probable"/>
    <s v="Probable"/>
    <s v="Probable"/>
    <x v="0"/>
    <s v="kinesiologo"/>
    <n v="2212"/>
    <n v="3"/>
    <n v="4"/>
    <n v="4"/>
    <n v="1"/>
    <n v="1"/>
    <s v="profesor de educacion fisica"/>
    <n v="3423"/>
    <n v="8"/>
    <n v="10"/>
    <n v="2"/>
    <n v="2"/>
    <n v="2"/>
    <s v="entrenador de futbol"/>
    <n v="3422"/>
    <n v="6"/>
    <n v="2"/>
    <n v="2"/>
    <n v="2"/>
    <n v="2"/>
    <m/>
    <m/>
    <m/>
    <m/>
    <m/>
    <m/>
    <m/>
    <m/>
    <m/>
    <m/>
    <m/>
    <m/>
    <m/>
    <m/>
    <x v="0"/>
    <m/>
    <m/>
    <m/>
    <m/>
    <m/>
    <m/>
    <m/>
    <m/>
    <m/>
    <x v="0"/>
    <x v="0"/>
    <x v="0"/>
    <x v="0"/>
    <x v="1"/>
    <x v="1"/>
    <x v="0"/>
    <x v="0"/>
    <m/>
    <x v="0"/>
    <s v="CAPACITACION PARA ENTRENADOR DE FUTBOL"/>
    <s v="OTROS"/>
    <s v="ENTRENADOR DE FUTBOL"/>
    <n v="3422"/>
    <s v="PREPARADOR FISICO"/>
    <s v="OTROS"/>
    <s v="PREPARADOR FISICO"/>
    <n v="3422"/>
    <m/>
    <m/>
    <m/>
    <m/>
    <m/>
    <m/>
    <m/>
    <m/>
    <m/>
    <m/>
    <m/>
    <m/>
    <m/>
    <m/>
    <m/>
    <m/>
    <s v="Si"/>
    <s v="No"/>
    <m/>
    <m/>
    <m/>
    <m/>
    <x v="0"/>
    <s v="Importante"/>
    <s v="Importante"/>
    <s v="Importante"/>
    <s v="Importante"/>
    <s v="Importante"/>
    <s v="Importante"/>
    <s v="Importante"/>
    <s v="Ninguna"/>
    <m/>
    <x v="2"/>
    <x v="2"/>
    <x v="1"/>
    <x v="0"/>
    <x v="0"/>
    <x v="2"/>
    <x v="1"/>
    <x v="1"/>
    <x v="1"/>
    <x v="0"/>
    <x v="0"/>
    <x v="0"/>
    <m/>
    <s v="Gerente / Directivo"/>
    <m/>
    <n v="17"/>
    <n v="3"/>
    <s v="Completo"/>
    <m/>
    <m/>
    <m/>
    <m/>
    <m/>
    <m/>
    <m/>
    <s v="11 a 30 personas ocupadas"/>
    <s v="11 a 30 personas ocupadas"/>
    <x v="0"/>
    <s v="Servicios a los hogares"/>
    <x v="0"/>
    <x v="0"/>
    <x v="0"/>
    <x v="0"/>
    <x v="0"/>
    <x v="0"/>
    <x v="0"/>
    <x v="0"/>
    <x v="0"/>
    <x v="0"/>
    <x v="0"/>
    <x v="1"/>
    <x v="0"/>
    <x v="0"/>
    <x v="0"/>
    <x v="0"/>
    <x v="0"/>
    <x v="0"/>
    <x v="0"/>
    <x v="1"/>
    <x v="1"/>
    <x v="1"/>
    <x v="0"/>
    <x v="0"/>
    <x v="0"/>
    <x v="0"/>
    <x v="0"/>
    <s v="SALUD Y DEPORTES"/>
    <s v="SALUD Y DEPORTES"/>
    <m/>
    <m/>
    <m/>
    <m/>
    <s v="SALUD Y DEPORTES"/>
    <s v="SALUD Y DEPORTES"/>
    <m/>
    <m/>
    <m/>
    <m/>
    <n v="4.8306451612903203"/>
    <x v="0"/>
    <x v="0"/>
    <x v="0"/>
    <x v="0"/>
    <x v="0"/>
    <s v="Total"/>
  </r>
  <r>
    <n v="402852"/>
    <x v="0"/>
    <x v="0"/>
    <s v="La Encarnación"/>
    <n v="42100"/>
    <s v="ACTIVIDADES DE CONSTRUCCION DE CARRETERAS"/>
    <s v="Industria"/>
    <s v="Construcción"/>
    <s v="Grandes (con 51 o más personas ocupadas)"/>
    <n v="5062024"/>
    <n v="5"/>
    <s v="Junio"/>
    <s v="Año Resultado Final"/>
    <n v="15"/>
    <n v="41"/>
    <n v="5062024"/>
    <n v="5"/>
    <s v="Junio"/>
    <s v="Año Resultado Final"/>
    <n v="2010"/>
    <n v="13"/>
    <x v="0"/>
    <s v="CONSTRUCCIONES CIVILES"/>
    <s v="Construcción de edificios"/>
    <s v="Único"/>
    <x v="0"/>
    <m/>
    <m/>
    <n v="30"/>
    <n v="30"/>
    <n v="29"/>
    <n v="1"/>
    <n v="231.38297872340428"/>
    <n v="7.9787234042553203"/>
    <n v="0"/>
    <n v="0"/>
    <n v="0"/>
    <n v="0"/>
    <n v="119.68085106382981"/>
    <n v="39.893617021276604"/>
    <n v="31.914893617021281"/>
    <n v="0"/>
    <n v="47.872340425531924"/>
    <n v="0"/>
    <n v="0"/>
    <n v="0"/>
    <n v="239.36170212765961"/>
    <n v="30"/>
    <n v="0"/>
    <n v="0"/>
    <n v="0"/>
    <n v="0"/>
    <n v="15"/>
    <n v="5"/>
    <n v="4"/>
    <n v="0"/>
    <n v="6"/>
    <n v="0"/>
    <n v="0"/>
    <n v="0"/>
    <n v="30"/>
    <x v="0"/>
    <m/>
    <m/>
    <x v="0"/>
    <s v="Decisión del directorio/propietarios de la empresa"/>
    <m/>
    <x v="0"/>
    <m/>
    <m/>
    <x v="0"/>
    <m/>
    <m/>
    <x v="0"/>
    <m/>
    <m/>
    <x v="0"/>
    <m/>
    <m/>
    <m/>
    <m/>
    <m/>
    <m/>
    <m/>
    <m/>
    <m/>
    <m/>
    <m/>
    <m/>
    <m/>
    <m/>
    <m/>
    <m/>
    <m/>
    <m/>
    <m/>
    <m/>
    <m/>
    <m/>
    <m/>
    <m/>
    <m/>
    <m/>
    <m/>
    <m/>
    <m/>
    <m/>
    <m/>
    <m/>
    <m/>
    <m/>
    <m/>
    <m/>
    <m/>
    <m/>
    <m/>
    <m/>
    <m/>
    <m/>
    <m/>
    <m/>
    <m/>
    <m/>
    <m/>
    <m/>
    <m/>
    <m/>
    <x v="1"/>
    <x v="1"/>
    <x v="0"/>
    <x v="0"/>
    <x v="1"/>
    <x v="0"/>
    <x v="0"/>
    <x v="0"/>
    <x v="0"/>
    <x v="0"/>
    <x v="0"/>
    <x v="0"/>
    <x v="0"/>
    <m/>
    <m/>
    <m/>
    <m/>
    <m/>
    <m/>
    <s v="Recomendaciones de trabajadores de la empresa u otros actores"/>
    <m/>
    <m/>
    <m/>
    <m/>
    <m/>
    <m/>
    <m/>
    <x v="0"/>
    <x v="0"/>
    <x v="0"/>
    <x v="0"/>
    <x v="0"/>
    <x v="1"/>
    <x v="0"/>
    <x v="0"/>
    <x v="1"/>
    <x v="0"/>
    <s v="Ninguna"/>
    <m/>
    <m/>
    <m/>
    <m/>
    <s v="Ambos"/>
    <m/>
    <x v="1"/>
    <m/>
    <m/>
    <x v="1"/>
    <s v="Ambos"/>
    <m/>
    <m/>
    <x v="0"/>
    <x v="0"/>
    <x v="0"/>
    <x v="0"/>
    <x v="1"/>
    <x v="0"/>
    <m/>
    <m/>
    <x v="3"/>
    <s v="Muy probable"/>
    <s v="Poco probable"/>
    <s v="Probable"/>
    <s v="Probable"/>
    <s v="Probable"/>
    <x v="0"/>
    <s v="ingeniero de oficina"/>
    <n v="2142"/>
    <n v="1"/>
    <n v="0"/>
    <n v="1"/>
    <n v="0"/>
    <n v="1"/>
    <s v="operario de maquinas de costruccion"/>
    <n v="8342"/>
    <n v="3"/>
    <n v="0"/>
    <n v="0"/>
    <n v="0"/>
    <n v="0"/>
    <m/>
    <m/>
    <m/>
    <m/>
    <m/>
    <m/>
    <m/>
    <m/>
    <m/>
    <m/>
    <m/>
    <m/>
    <m/>
    <m/>
    <m/>
    <m/>
    <m/>
    <m/>
    <m/>
    <m/>
    <m/>
    <x v="1"/>
    <m/>
    <m/>
    <s v="No hay oferta de capacitación en áreas o contenidos relevantes para la empresa"/>
    <s v="La empresa no dispone de tiempo para capacitar a sus trabajadores"/>
    <s v="La calidad de la oferta de capacitación no es satisfactoria"/>
    <m/>
    <s v="Muchos trabajadores son temporales y puede que no permanezcan en nuestra empresa"/>
    <m/>
    <m/>
    <x v="1"/>
    <x v="1"/>
    <x v="1"/>
    <x v="1"/>
    <x v="0"/>
    <x v="0"/>
    <x v="0"/>
    <x v="0"/>
    <m/>
    <x v="2"/>
    <m/>
    <m/>
    <m/>
    <m/>
    <m/>
    <m/>
    <m/>
    <m/>
    <m/>
    <m/>
    <m/>
    <m/>
    <m/>
    <m/>
    <m/>
    <m/>
    <m/>
    <m/>
    <m/>
    <m/>
    <m/>
    <m/>
    <m/>
    <m/>
    <m/>
    <m/>
    <m/>
    <m/>
    <m/>
    <m/>
    <x v="2"/>
    <s v="Importante"/>
    <s v="Muy importante"/>
    <s v="Importante"/>
    <s v="Importante"/>
    <s v="Importante"/>
    <s v="Muy importante"/>
    <s v="Muy importante"/>
    <s v="Ninguna"/>
    <m/>
    <x v="0"/>
    <x v="1"/>
    <x v="0"/>
    <x v="0"/>
    <x v="2"/>
    <x v="0"/>
    <x v="1"/>
    <x v="1"/>
    <x v="1"/>
    <x v="1"/>
    <x v="1"/>
    <x v="0"/>
    <m/>
    <s v="Dueño o propietario"/>
    <m/>
    <n v="20"/>
    <n v="43"/>
    <s v="Completo"/>
    <m/>
    <m/>
    <m/>
    <m/>
    <m/>
    <m/>
    <s v="SE ACTUALIZO CORREON"/>
    <s v="11 a 30 personas ocupadas"/>
    <s v="11 a 30 personas ocupadas"/>
    <x v="1"/>
    <s v="Construcción"/>
    <x v="0"/>
    <x v="0"/>
    <x v="0"/>
    <x v="0"/>
    <x v="0"/>
    <x v="0"/>
    <x v="0"/>
    <x v="0"/>
    <x v="0"/>
    <x v="0"/>
    <x v="0"/>
    <x v="0"/>
    <x v="0"/>
    <x v="0"/>
    <x v="0"/>
    <x v="0"/>
    <x v="1"/>
    <x v="0"/>
    <x v="0"/>
    <x v="1"/>
    <x v="0"/>
    <x v="1"/>
    <x v="0"/>
    <x v="0"/>
    <x v="0"/>
    <x v="0"/>
    <x v="0"/>
    <m/>
    <m/>
    <m/>
    <m/>
    <m/>
    <m/>
    <m/>
    <m/>
    <m/>
    <m/>
    <m/>
    <m/>
    <n v="7.9787234042553203"/>
    <x v="0"/>
    <x v="0"/>
    <x v="0"/>
    <x v="1"/>
    <x v="2"/>
    <s v="Total"/>
  </r>
  <r>
    <n v="402984"/>
    <x v="0"/>
    <x v="1"/>
    <s v="Itauguá"/>
    <n v="64190"/>
    <s v="SERVICIOS DE OTROGAMIENTO DE CREDITOS"/>
    <s v="Servicio"/>
    <s v="Intermediación financiera"/>
    <s v="Pequeñas (11 a 30 personas ocupadas)"/>
    <n v="19072024"/>
    <n v="19"/>
    <s v="Julio"/>
    <s v="Año Resultado Final"/>
    <n v="10"/>
    <n v="36"/>
    <n v="19072024"/>
    <n v="19"/>
    <s v="Julio"/>
    <s v="Año Resultado Final"/>
    <n v="2011"/>
    <n v="12"/>
    <x v="0"/>
    <s v="SERVICIOS DE AHORRO Y OTORGAMIENTO DE PRESTAMOS (CATEGORIA C)"/>
    <s v="Otros tipos de intermediación monetaria"/>
    <s v="Único"/>
    <x v="0"/>
    <m/>
    <m/>
    <n v="12"/>
    <n v="12"/>
    <n v="3"/>
    <n v="9"/>
    <n v="14.491935483870961"/>
    <n v="43.475806451612883"/>
    <n v="0"/>
    <n v="0"/>
    <n v="0"/>
    <n v="0"/>
    <n v="24.153225806451601"/>
    <n v="0"/>
    <n v="0"/>
    <n v="0"/>
    <n v="33.814516129032242"/>
    <n v="0"/>
    <n v="0"/>
    <n v="0"/>
    <n v="57.967741935483843"/>
    <n v="12"/>
    <n v="0"/>
    <n v="0"/>
    <n v="0"/>
    <n v="0"/>
    <n v="5"/>
    <n v="0"/>
    <n v="0"/>
    <n v="0"/>
    <n v="7"/>
    <n v="0"/>
    <n v="0"/>
    <n v="0"/>
    <n v="12"/>
    <x v="0"/>
    <m/>
    <m/>
    <x v="1"/>
    <m/>
    <m/>
    <x v="0"/>
    <m/>
    <m/>
    <x v="0"/>
    <m/>
    <m/>
    <x v="0"/>
    <m/>
    <m/>
    <x v="0"/>
    <m/>
    <m/>
    <m/>
    <m/>
    <m/>
    <m/>
    <m/>
    <m/>
    <m/>
    <m/>
    <m/>
    <m/>
    <m/>
    <m/>
    <m/>
    <m/>
    <m/>
    <m/>
    <m/>
    <m/>
    <m/>
    <m/>
    <m/>
    <m/>
    <m/>
    <m/>
    <m/>
    <m/>
    <m/>
    <m/>
    <m/>
    <m/>
    <m/>
    <m/>
    <m/>
    <m/>
    <m/>
    <m/>
    <m/>
    <m/>
    <m/>
    <m/>
    <m/>
    <m/>
    <m/>
    <m/>
    <m/>
    <m/>
    <m/>
    <m/>
    <x v="0"/>
    <x v="0"/>
    <x v="0"/>
    <x v="0"/>
    <x v="0"/>
    <x v="0"/>
    <x v="0"/>
    <x v="1"/>
    <x v="0"/>
    <x v="0"/>
    <x v="0"/>
    <x v="1"/>
    <x v="0"/>
    <m/>
    <m/>
    <m/>
    <m/>
    <m/>
    <m/>
    <m/>
    <m/>
    <m/>
    <m/>
    <s v="Contactos personales del empleador"/>
    <m/>
    <m/>
    <m/>
    <x v="0"/>
    <x v="0"/>
    <x v="0"/>
    <x v="1"/>
    <x v="0"/>
    <x v="2"/>
    <x v="2"/>
    <x v="0"/>
    <x v="1"/>
    <x v="1"/>
    <s v="Ninguna"/>
    <m/>
    <m/>
    <m/>
    <m/>
    <m/>
    <m/>
    <x v="1"/>
    <s v="Transformación de competencia"/>
    <m/>
    <x v="1"/>
    <m/>
    <m/>
    <m/>
    <x v="1"/>
    <x v="0"/>
    <x v="1"/>
    <x v="0"/>
    <x v="1"/>
    <x v="1"/>
    <m/>
    <m/>
    <x v="2"/>
    <s v="Poco probable"/>
    <s v="Poco probable"/>
    <s v="Poco probable"/>
    <s v="Probable"/>
    <s v="Muy probable"/>
    <x v="2"/>
    <m/>
    <m/>
    <m/>
    <m/>
    <m/>
    <m/>
    <m/>
    <m/>
    <m/>
    <m/>
    <m/>
    <m/>
    <m/>
    <m/>
    <m/>
    <m/>
    <m/>
    <m/>
    <m/>
    <m/>
    <m/>
    <m/>
    <m/>
    <m/>
    <m/>
    <m/>
    <m/>
    <m/>
    <m/>
    <m/>
    <m/>
    <m/>
    <m/>
    <m/>
    <m/>
    <x v="0"/>
    <m/>
    <m/>
    <m/>
    <m/>
    <m/>
    <m/>
    <m/>
    <m/>
    <m/>
    <x v="1"/>
    <x v="0"/>
    <x v="0"/>
    <x v="1"/>
    <x v="1"/>
    <x v="1"/>
    <x v="0"/>
    <x v="0"/>
    <m/>
    <x v="1"/>
    <m/>
    <m/>
    <m/>
    <m/>
    <m/>
    <m/>
    <m/>
    <m/>
    <m/>
    <m/>
    <m/>
    <m/>
    <m/>
    <m/>
    <m/>
    <m/>
    <m/>
    <m/>
    <m/>
    <m/>
    <m/>
    <m/>
    <m/>
    <m/>
    <m/>
    <m/>
    <m/>
    <m/>
    <m/>
    <m/>
    <x v="0"/>
    <s v="Importante"/>
    <s v="Importante"/>
    <s v="Muy importante"/>
    <s v="Muy importante"/>
    <s v="Importante"/>
    <s v="Importante"/>
    <s v="Importante"/>
    <s v="Ninguna"/>
    <m/>
    <x v="0"/>
    <x v="2"/>
    <x v="0"/>
    <x v="1"/>
    <x v="0"/>
    <x v="0"/>
    <x v="0"/>
    <x v="0"/>
    <x v="0"/>
    <x v="0"/>
    <x v="0"/>
    <x v="0"/>
    <m/>
    <s v="Jefe / Encargado (no propietario)"/>
    <m/>
    <n v="12"/>
    <n v="42"/>
    <s v="Completo"/>
    <m/>
    <m/>
    <m/>
    <m/>
    <m/>
    <m/>
    <m/>
    <s v="11 a 30 personas ocupadas"/>
    <s v="11 a 30 personas ocupadas"/>
    <x v="0"/>
    <s v="Intermediación financiera"/>
    <x v="0"/>
    <x v="0"/>
    <x v="0"/>
    <x v="0"/>
    <x v="0"/>
    <x v="0"/>
    <x v="0"/>
    <x v="0"/>
    <x v="0"/>
    <x v="0"/>
    <x v="1"/>
    <x v="0"/>
    <x v="0"/>
    <x v="0"/>
    <x v="0"/>
    <x v="0"/>
    <x v="0"/>
    <x v="0"/>
    <x v="0"/>
    <x v="1"/>
    <x v="0"/>
    <x v="1"/>
    <x v="0"/>
    <x v="0"/>
    <x v="0"/>
    <x v="0"/>
    <x v="0"/>
    <m/>
    <m/>
    <m/>
    <m/>
    <m/>
    <m/>
    <m/>
    <m/>
    <m/>
    <m/>
    <m/>
    <m/>
    <n v="4.8306451612903203"/>
    <x v="0"/>
    <x v="0"/>
    <x v="0"/>
    <x v="0"/>
    <x v="1"/>
    <s v="Total"/>
  </r>
  <r>
    <n v="402992"/>
    <x v="0"/>
    <x v="1"/>
    <s v="J. Augusto Saldívar"/>
    <n v="64190"/>
    <s v="SERVICIOS DE AHORROS Y CREDITOS"/>
    <s v="Servicio"/>
    <s v="Intermediación financiera"/>
    <s v="Micro (5 a 10 personas ocupadas)"/>
    <n v="24062024"/>
    <n v="24"/>
    <s v="Junio"/>
    <s v="Año Resultado Final"/>
    <n v="10"/>
    <n v="21"/>
    <n v="10072024"/>
    <n v="10"/>
    <s v="Julio"/>
    <s v="Año Resultado Final"/>
    <n v="2012"/>
    <n v="11"/>
    <x v="0"/>
    <s v="SERVICIOS DE CREDITO Y AHORRO"/>
    <s v="Otros tipos de intermediación monetaria"/>
    <s v="Único"/>
    <x v="0"/>
    <m/>
    <m/>
    <n v="8"/>
    <n v="8"/>
    <n v="5"/>
    <n v="3"/>
    <n v="16.972972972972951"/>
    <n v="10.18378378378377"/>
    <n v="0"/>
    <n v="0"/>
    <n v="3.3945945945945901"/>
    <n v="0"/>
    <n v="3.3945945945945901"/>
    <n v="0"/>
    <n v="0"/>
    <n v="0"/>
    <n v="20.367567567567541"/>
    <n v="0"/>
    <n v="0"/>
    <n v="0"/>
    <n v="27.156756756756721"/>
    <n v="8"/>
    <n v="0"/>
    <n v="0"/>
    <n v="1"/>
    <n v="0"/>
    <n v="1"/>
    <n v="0"/>
    <n v="0"/>
    <n v="0"/>
    <n v="6"/>
    <n v="0"/>
    <n v="0"/>
    <n v="0"/>
    <n v="8"/>
    <x v="0"/>
    <m/>
    <m/>
    <x v="0"/>
    <s v="Decisión del directorio/propietarios de la empresa"/>
    <m/>
    <x v="0"/>
    <m/>
    <m/>
    <x v="0"/>
    <m/>
    <m/>
    <x v="0"/>
    <m/>
    <m/>
    <x v="0"/>
    <m/>
    <m/>
    <m/>
    <m/>
    <m/>
    <m/>
    <m/>
    <m/>
    <m/>
    <m/>
    <m/>
    <m/>
    <m/>
    <m/>
    <m/>
    <m/>
    <m/>
    <m/>
    <m/>
    <m/>
    <m/>
    <m/>
    <m/>
    <m/>
    <m/>
    <m/>
    <m/>
    <m/>
    <m/>
    <m/>
    <m/>
    <m/>
    <m/>
    <m/>
    <m/>
    <m/>
    <m/>
    <m/>
    <m/>
    <m/>
    <m/>
    <m/>
    <m/>
    <m/>
    <m/>
    <m/>
    <m/>
    <m/>
    <m/>
    <m/>
    <x v="0"/>
    <x v="1"/>
    <x v="0"/>
    <x v="0"/>
    <x v="0"/>
    <x v="0"/>
    <x v="0"/>
    <x v="1"/>
    <x v="1"/>
    <x v="0"/>
    <x v="0"/>
    <x v="1"/>
    <x v="0"/>
    <m/>
    <m/>
    <m/>
    <s v="Redes sociales de la empresa (Facebook, Twitter, Instagram, etc)"/>
    <m/>
    <m/>
    <m/>
    <m/>
    <m/>
    <s v="Avisos en las inmediaciones de la empresa"/>
    <m/>
    <m/>
    <m/>
    <m/>
    <x v="0"/>
    <x v="0"/>
    <x v="0"/>
    <x v="1"/>
    <x v="0"/>
    <x v="0"/>
    <x v="0"/>
    <x v="0"/>
    <x v="1"/>
    <x v="1"/>
    <s v="Ninguna"/>
    <m/>
    <m/>
    <m/>
    <m/>
    <m/>
    <m/>
    <x v="0"/>
    <m/>
    <m/>
    <x v="1"/>
    <m/>
    <m/>
    <m/>
    <x v="0"/>
    <x v="0"/>
    <x v="0"/>
    <x v="1"/>
    <x v="1"/>
    <x v="1"/>
    <m/>
    <m/>
    <x v="1"/>
    <s v="Probable"/>
    <s v="Poco probable"/>
    <s v="Poco probable"/>
    <s v="Muy probable"/>
    <s v="Muy probable"/>
    <x v="0"/>
    <s v="Cajero"/>
    <n v="4211"/>
    <n v="1"/>
    <n v="0"/>
    <n v="0"/>
    <n v="0"/>
    <n v="0"/>
    <s v="Oficial de Credito Externo"/>
    <n v="3312"/>
    <n v="1"/>
    <n v="0"/>
    <n v="0"/>
    <n v="0"/>
    <n v="0"/>
    <s v="Cobrador externo"/>
    <n v="4214"/>
    <n v="1"/>
    <n v="0"/>
    <n v="0"/>
    <n v="0"/>
    <n v="0"/>
    <m/>
    <m/>
    <m/>
    <m/>
    <m/>
    <m/>
    <m/>
    <m/>
    <m/>
    <m/>
    <m/>
    <m/>
    <m/>
    <m/>
    <x v="0"/>
    <m/>
    <m/>
    <m/>
    <m/>
    <m/>
    <m/>
    <m/>
    <m/>
    <m/>
    <x v="0"/>
    <x v="0"/>
    <x v="0"/>
    <x v="0"/>
    <x v="0"/>
    <x v="0"/>
    <x v="0"/>
    <x v="0"/>
    <m/>
    <x v="0"/>
    <s v="CAPACITACIÓNES PARA CAJA"/>
    <s v="Operación de caja comercial"/>
    <s v="CAJERO"/>
    <n v="4211"/>
    <s v="CAPACITACIÓNES PARA ATENCION AL CLIENTE"/>
    <s v="Técnicas de recepción y atención al cliente"/>
    <s v="COBRADOR"/>
    <n v="4214"/>
    <s v="CAPACITACIÓNES EN OTORGAMIENTO DE CREDITOS"/>
    <s v="OTROS"/>
    <s v="GERENTE"/>
    <n v="1346"/>
    <m/>
    <m/>
    <m/>
    <m/>
    <m/>
    <m/>
    <m/>
    <m/>
    <m/>
    <m/>
    <m/>
    <m/>
    <s v="Si"/>
    <s v="Si"/>
    <s v="No"/>
    <m/>
    <m/>
    <m/>
    <x v="0"/>
    <s v="Muy importante"/>
    <s v="Muy importante"/>
    <s v="Muy importante"/>
    <s v="Importante"/>
    <s v="Importante"/>
    <s v="Muy importante"/>
    <s v="Muy importante"/>
    <s v="Ninguna"/>
    <m/>
    <x v="2"/>
    <x v="2"/>
    <x v="0"/>
    <x v="0"/>
    <x v="2"/>
    <x v="2"/>
    <x v="1"/>
    <x v="0"/>
    <x v="0"/>
    <x v="0"/>
    <x v="0"/>
    <x v="0"/>
    <m/>
    <s v="Gerente / Directivo"/>
    <m/>
    <n v="9"/>
    <n v="27"/>
    <s v="Completo"/>
    <m/>
    <m/>
    <m/>
    <m/>
    <m/>
    <m/>
    <m/>
    <s v="5 a 10 personas ocupadas"/>
    <s v="5 a 10 personas ocupadas"/>
    <x v="0"/>
    <s v="Intermediación financiera"/>
    <x v="0"/>
    <x v="0"/>
    <x v="0"/>
    <x v="0"/>
    <x v="0"/>
    <x v="0"/>
    <x v="0"/>
    <x v="0"/>
    <x v="0"/>
    <x v="0"/>
    <x v="1"/>
    <x v="1"/>
    <x v="1"/>
    <x v="0"/>
    <x v="0"/>
    <x v="0"/>
    <x v="0"/>
    <x v="0"/>
    <x v="1"/>
    <x v="1"/>
    <x v="0"/>
    <x v="0"/>
    <x v="0"/>
    <x v="0"/>
    <x v="0"/>
    <x v="0"/>
    <x v="0"/>
    <s v="USO Y MANEJO DE CAJAS"/>
    <s v="ATENCIÓN AL CLIENTE, RECEPCIÓN"/>
    <s v="ANÁLISIS DE CRÉDITO"/>
    <m/>
    <m/>
    <m/>
    <s v="ADMINISTRACIÓN Y GESTIÓN"/>
    <s v="ADMINISTRACIÓN Y GESTIÓN"/>
    <s v="ADMINISTRACIÓN Y GESTIÓN"/>
    <m/>
    <m/>
    <m/>
    <n v="3.3945945945945901"/>
    <x v="0"/>
    <x v="0"/>
    <x v="0"/>
    <x v="0"/>
    <x v="0"/>
    <s v="Total"/>
  </r>
  <r>
    <n v="403026"/>
    <x v="0"/>
    <x v="0"/>
    <s v="Recoleta"/>
    <n v="64190"/>
    <s v="SERVICIO DE OTORGAMIENTO DE AHORROS Y CREDITOS"/>
    <s v="Servicio"/>
    <s v="Intermediación financiera"/>
    <s v="Micro (5 a 10 personas ocupadas)"/>
    <n v="4072024"/>
    <n v="4"/>
    <s v="Julio"/>
    <s v="Año Resultado Final"/>
    <n v="13"/>
    <n v="46"/>
    <n v="4072024"/>
    <n v="4"/>
    <s v="Julio"/>
    <s v="Año Resultado Final"/>
    <n v="2012"/>
    <n v="11"/>
    <x v="0"/>
    <s v="SERVICIOS DE AHORRO Y CREDITO EN COOPERATIVA"/>
    <s v="Otros tipos de intermediación monetaria"/>
    <s v="Casa Matriz"/>
    <x v="1"/>
    <n v="2"/>
    <n v="2"/>
    <n v="6"/>
    <n v="6"/>
    <n v="5"/>
    <n v="1"/>
    <n v="66.343283582089498"/>
    <n v="13.268656716417899"/>
    <n v="0"/>
    <n v="0"/>
    <n v="0"/>
    <n v="0"/>
    <n v="39.805970149253696"/>
    <n v="0"/>
    <n v="0"/>
    <n v="0"/>
    <n v="39.805970149253696"/>
    <n v="0"/>
    <n v="0"/>
    <n v="0"/>
    <n v="79.611940298507392"/>
    <n v="6"/>
    <n v="0"/>
    <n v="0"/>
    <n v="0"/>
    <n v="0"/>
    <n v="3"/>
    <n v="0"/>
    <n v="0"/>
    <n v="0"/>
    <n v="3"/>
    <n v="0"/>
    <n v="0"/>
    <n v="0"/>
    <n v="6"/>
    <x v="1"/>
    <s v="Convenio con organizaciones públicas"/>
    <m/>
    <x v="1"/>
    <m/>
    <m/>
    <x v="0"/>
    <m/>
    <m/>
    <x v="0"/>
    <m/>
    <m/>
    <x v="0"/>
    <m/>
    <m/>
    <x v="0"/>
    <m/>
    <m/>
    <m/>
    <m/>
    <m/>
    <m/>
    <m/>
    <m/>
    <m/>
    <m/>
    <m/>
    <m/>
    <m/>
    <m/>
    <m/>
    <m/>
    <m/>
    <m/>
    <m/>
    <m/>
    <m/>
    <m/>
    <m/>
    <m/>
    <m/>
    <m/>
    <m/>
    <m/>
    <m/>
    <m/>
    <m/>
    <m/>
    <m/>
    <m/>
    <m/>
    <m/>
    <m/>
    <m/>
    <m/>
    <m/>
    <m/>
    <m/>
    <m/>
    <m/>
    <m/>
    <m/>
    <m/>
    <m/>
    <m/>
    <m/>
    <x v="0"/>
    <x v="0"/>
    <x v="0"/>
    <x v="0"/>
    <x v="1"/>
    <x v="0"/>
    <x v="0"/>
    <x v="1"/>
    <x v="0"/>
    <x v="1"/>
    <x v="1"/>
    <x v="0"/>
    <x v="0"/>
    <m/>
    <m/>
    <s v="Plataforma web privada gratuita (Bolsas de trabajo) (excluyendo redes sociales)"/>
    <m/>
    <s v="Servicio Público de Empleo del Ministerio de Trabajo"/>
    <m/>
    <m/>
    <m/>
    <m/>
    <m/>
    <m/>
    <m/>
    <m/>
    <m/>
    <x v="0"/>
    <x v="0"/>
    <x v="0"/>
    <x v="1"/>
    <x v="0"/>
    <x v="0"/>
    <x v="0"/>
    <x v="0"/>
    <x v="1"/>
    <x v="1"/>
    <s v="Ninguna"/>
    <m/>
    <m/>
    <m/>
    <m/>
    <m/>
    <m/>
    <x v="0"/>
    <m/>
    <m/>
    <x v="1"/>
    <m/>
    <m/>
    <m/>
    <x v="1"/>
    <x v="0"/>
    <x v="1"/>
    <x v="0"/>
    <x v="1"/>
    <x v="1"/>
    <m/>
    <m/>
    <x v="0"/>
    <s v="Poco probable"/>
    <s v="Poco probable"/>
    <s v="Poco probable"/>
    <s v="Poco probable"/>
    <s v="Probable"/>
    <x v="2"/>
    <m/>
    <m/>
    <m/>
    <m/>
    <m/>
    <m/>
    <m/>
    <m/>
    <m/>
    <m/>
    <m/>
    <m/>
    <m/>
    <m/>
    <m/>
    <m/>
    <m/>
    <m/>
    <m/>
    <m/>
    <m/>
    <m/>
    <m/>
    <m/>
    <m/>
    <m/>
    <m/>
    <m/>
    <m/>
    <m/>
    <m/>
    <m/>
    <m/>
    <m/>
    <m/>
    <x v="0"/>
    <m/>
    <m/>
    <m/>
    <m/>
    <m/>
    <m/>
    <m/>
    <m/>
    <m/>
    <x v="1"/>
    <x v="0"/>
    <x v="1"/>
    <x v="1"/>
    <x v="1"/>
    <x v="1"/>
    <x v="0"/>
    <x v="0"/>
    <m/>
    <x v="0"/>
    <s v="CURSO DE SOFTWARE DE CONTABILIDAD"/>
    <s v="Herramientas digitales para la gestión y productividad"/>
    <s v="ADMINISTRADORA"/>
    <n v="2421"/>
    <s v="CURSO DE SOFTWARE EN CONTABILIDAD"/>
    <s v="Herramientas digitales para la gestión y productividad"/>
    <s v="TESORERA"/>
    <n v="4311"/>
    <s v="MANEJO DE WORD EXCEL AVANZADO"/>
    <s v="Operación básica de computadoras"/>
    <s v="ATENCION AL CLIENTE"/>
    <n v="4226"/>
    <s v="CURSO DE ATENCION AL CLIENTE"/>
    <s v="Técnicas de recepción y atención al cliente"/>
    <s v="ATENCION AL CLIENTE"/>
    <n v="4226"/>
    <s v="CURSO DE CAJERO"/>
    <s v="Operación de caja comercial"/>
    <s v="CAJERO"/>
    <n v="4211"/>
    <m/>
    <m/>
    <m/>
    <m/>
    <s v="Si"/>
    <s v="Si"/>
    <s v="Si"/>
    <s v="Si"/>
    <s v="No"/>
    <m/>
    <x v="1"/>
    <s v="Importante"/>
    <s v="Importante"/>
    <s v="Importante"/>
    <s v="Importante"/>
    <s v="Importante"/>
    <s v="Muy importante"/>
    <s v="Muy importante"/>
    <s v="Ninguna"/>
    <m/>
    <x v="2"/>
    <x v="2"/>
    <x v="0"/>
    <x v="0"/>
    <x v="2"/>
    <x v="0"/>
    <x v="0"/>
    <x v="0"/>
    <x v="0"/>
    <x v="0"/>
    <x v="0"/>
    <x v="0"/>
    <m/>
    <s v="Administrador/Contador"/>
    <m/>
    <n v="14"/>
    <n v="36"/>
    <s v="Completo"/>
    <m/>
    <m/>
    <m/>
    <m/>
    <m/>
    <m/>
    <m/>
    <s v="5 a 10 personas ocupadas"/>
    <s v="5 a 10 personas ocupadas"/>
    <x v="0"/>
    <s v="Intermediación financiera"/>
    <x v="0"/>
    <x v="0"/>
    <x v="0"/>
    <x v="0"/>
    <x v="0"/>
    <x v="0"/>
    <x v="0"/>
    <x v="0"/>
    <x v="0"/>
    <x v="0"/>
    <x v="1"/>
    <x v="0"/>
    <x v="0"/>
    <x v="0"/>
    <x v="0"/>
    <x v="0"/>
    <x v="0"/>
    <x v="0"/>
    <x v="0"/>
    <x v="0"/>
    <x v="0"/>
    <x v="0"/>
    <x v="0"/>
    <x v="0"/>
    <x v="0"/>
    <x v="0"/>
    <x v="0"/>
    <s v="USO DE SISTEMAS Y SOFTWARE ESPECIALIZADOS"/>
    <s v="USO DE SISTEMAS Y SOFTWARE ESPECIALIZADOS"/>
    <s v="OFIMATICA"/>
    <s v="ATENCIÓN AL CLIENTE, RECEPCIÓN"/>
    <s v="USO Y MANEJO DE CAJAS"/>
    <m/>
    <s v="TIC"/>
    <s v="TIC"/>
    <s v="TIC"/>
    <s v="ADMINISTRACIÓN Y GESTIÓN"/>
    <s v="ADMINISTRACIÓN Y GESTIÓN"/>
    <m/>
    <n v="13.268656716417899"/>
    <x v="0"/>
    <x v="0"/>
    <x v="0"/>
    <x v="0"/>
    <x v="0"/>
    <s v="Total"/>
  </r>
  <r>
    <n v="403211"/>
    <x v="0"/>
    <x v="1"/>
    <s v="Capiatá"/>
    <n v="13990"/>
    <s v="FABRICACION DE INSIGNIAS PARA UNIFORMES"/>
    <s v="Industria"/>
    <s v="Manufactura"/>
    <s v="Pequeñas (11 a 30 personas ocupadas)"/>
    <n v="21062024"/>
    <n v="21"/>
    <s v="Junio"/>
    <s v="Año Resultado Final"/>
    <n v="10"/>
    <n v="4"/>
    <n v="21062024"/>
    <n v="21"/>
    <s v="Junio"/>
    <s v="Año Resultado Final"/>
    <n v="2008"/>
    <n v="15"/>
    <x v="0"/>
    <s v="FABRICACION DE INSIGNIAS PARA UNIFORMES"/>
    <s v="Fabricacion de otros productos textiles n.c.p."/>
    <s v="Oficina administrativa"/>
    <x v="1"/>
    <n v="2"/>
    <n v="2"/>
    <n v="25"/>
    <n v="25"/>
    <n v="16"/>
    <n v="9"/>
    <n v="60.893203883495197"/>
    <n v="34.25242718446605"/>
    <n v="0"/>
    <n v="0"/>
    <n v="3.8058252427184498"/>
    <n v="0"/>
    <n v="34.25242718446605"/>
    <n v="30.446601941747598"/>
    <n v="3.8058252427184498"/>
    <n v="0"/>
    <n v="11.417475728155349"/>
    <n v="11.417475728155349"/>
    <n v="0"/>
    <n v="0"/>
    <n v="95.145631067961247"/>
    <n v="25"/>
    <n v="0"/>
    <n v="0"/>
    <n v="1"/>
    <n v="0"/>
    <n v="9"/>
    <n v="8"/>
    <n v="1"/>
    <n v="0"/>
    <n v="3"/>
    <n v="3"/>
    <n v="0"/>
    <n v="0"/>
    <n v="25"/>
    <x v="0"/>
    <m/>
    <m/>
    <x v="0"/>
    <s v="Decisión del directorio/propietarios de la empresa"/>
    <m/>
    <x v="1"/>
    <s v="Decisión del directorio/propietarios de la empresa"/>
    <m/>
    <x v="0"/>
    <m/>
    <m/>
    <x v="0"/>
    <m/>
    <m/>
    <x v="1"/>
    <m/>
    <n v="8152"/>
    <s v="OPERARIO DE MAQUINA"/>
    <s v="Sí"/>
    <s v="No"/>
    <s v="Sí"/>
    <n v="8322"/>
    <s v="CHOFER REPARTIDOR DE MERCADERIA VEHÍCULO LIVIANO"/>
    <s v="Sí"/>
    <s v="No"/>
    <s v="Sí"/>
    <n v="9321"/>
    <s v="EMPAQUETADOR"/>
    <s v="Sí"/>
    <s v="No"/>
    <m/>
    <m/>
    <m/>
    <m/>
    <m/>
    <m/>
    <m/>
    <m/>
    <m/>
    <m/>
    <m/>
    <m/>
    <m/>
    <m/>
    <m/>
    <m/>
    <m/>
    <m/>
    <m/>
    <m/>
    <m/>
    <m/>
    <m/>
    <m/>
    <m/>
    <m/>
    <m/>
    <m/>
    <m/>
    <m/>
    <m/>
    <m/>
    <m/>
    <m/>
    <m/>
    <x v="1"/>
    <x v="0"/>
    <x v="0"/>
    <x v="0"/>
    <x v="1"/>
    <x v="1"/>
    <x v="1"/>
    <x v="0"/>
    <x v="0"/>
    <x v="0"/>
    <x v="0"/>
    <x v="1"/>
    <x v="0"/>
    <m/>
    <m/>
    <m/>
    <m/>
    <m/>
    <m/>
    <s v="Recomendaciones de trabajadores de la empresa u otros actores"/>
    <m/>
    <m/>
    <m/>
    <s v="Contactos personales del empleador"/>
    <s v="Banco de currículos de la empresa"/>
    <m/>
    <m/>
    <x v="0"/>
    <x v="0"/>
    <x v="0"/>
    <x v="1"/>
    <x v="0"/>
    <x v="0"/>
    <x v="2"/>
    <x v="0"/>
    <x v="1"/>
    <x v="1"/>
    <s v="Ninguna"/>
    <m/>
    <m/>
    <m/>
    <m/>
    <m/>
    <m/>
    <x v="0"/>
    <s v="Transformación de competencia"/>
    <m/>
    <x v="1"/>
    <m/>
    <m/>
    <m/>
    <x v="0"/>
    <x v="0"/>
    <x v="1"/>
    <x v="1"/>
    <x v="1"/>
    <x v="1"/>
    <m/>
    <m/>
    <x v="2"/>
    <s v="Probable"/>
    <s v="Poco probable"/>
    <s v="Poco probable"/>
    <s v="Muy probable"/>
    <s v="Muy probable"/>
    <x v="0"/>
    <s v="DISEÑADOR GRAFICO"/>
    <n v="2166"/>
    <n v="2"/>
    <n v="0"/>
    <n v="0"/>
    <n v="0"/>
    <n v="0"/>
    <s v="VENDEDOR EXTERNO"/>
    <n v="3322"/>
    <n v="2"/>
    <n v="0"/>
    <n v="0"/>
    <n v="0"/>
    <n v="0"/>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2"/>
    <x v="2"/>
    <x v="0"/>
    <x v="0"/>
    <x v="2"/>
    <x v="2"/>
    <x v="1"/>
    <x v="1"/>
    <x v="1"/>
    <x v="1"/>
    <x v="1"/>
    <x v="0"/>
    <m/>
    <s v="Dueño o propietario"/>
    <m/>
    <n v="14"/>
    <n v="47"/>
    <s v="Completo"/>
    <m/>
    <m/>
    <m/>
    <m/>
    <m/>
    <m/>
    <s v="NINGUNA"/>
    <s v="11 a 30 personas ocupadas"/>
    <s v="11 a 30 personas ocupadas"/>
    <x v="1"/>
    <s v="Manufactura"/>
    <x v="0"/>
    <x v="0"/>
    <x v="0"/>
    <x v="0"/>
    <x v="0"/>
    <x v="0"/>
    <x v="0"/>
    <x v="1"/>
    <x v="1"/>
    <x v="0"/>
    <x v="0"/>
    <x v="1"/>
    <x v="0"/>
    <x v="0"/>
    <x v="0"/>
    <x v="0"/>
    <x v="0"/>
    <x v="0"/>
    <x v="0"/>
    <x v="1"/>
    <x v="0"/>
    <x v="1"/>
    <x v="0"/>
    <x v="0"/>
    <x v="0"/>
    <x v="0"/>
    <x v="0"/>
    <m/>
    <m/>
    <m/>
    <m/>
    <m/>
    <m/>
    <m/>
    <m/>
    <m/>
    <m/>
    <m/>
    <m/>
    <n v="3.8058252427184498"/>
    <x v="1"/>
    <x v="1"/>
    <x v="0"/>
    <x v="1"/>
    <x v="2"/>
    <s v="Total"/>
  </r>
  <r>
    <n v="403410"/>
    <x v="0"/>
    <x v="0"/>
    <s v="Santisima Trinidad"/>
    <n v="46202"/>
    <s v="COMERCIO AL POR MAYOR DE GANADOS VIVOS"/>
    <s v="Comercio"/>
    <s v="Comercio"/>
    <s v="Medianas (31 a 50 personas ocupadas)"/>
    <n v="4062024"/>
    <n v="4"/>
    <s v="Junio"/>
    <s v="Año Resultado Final"/>
    <n v="16"/>
    <n v="21"/>
    <n v="17072024"/>
    <n v="17"/>
    <s v="Julio"/>
    <s v="Año Resultado Final"/>
    <n v="2013"/>
    <n v="10"/>
    <x v="0"/>
    <s v="VENTA AL POR MAYOR DE GANADO"/>
    <s v="Comercio al por mayor de materias primas pecuarias y animales vivos"/>
    <s v="Casa Matriz"/>
    <x v="1"/>
    <n v="2"/>
    <n v="1"/>
    <n v="32"/>
    <n v="8"/>
    <n v="6"/>
    <n v="2"/>
    <n v="75"/>
    <n v="25"/>
    <n v="0"/>
    <n v="0"/>
    <n v="0"/>
    <n v="0"/>
    <n v="37.5"/>
    <n v="0"/>
    <n v="0"/>
    <n v="0"/>
    <n v="50"/>
    <n v="0"/>
    <n v="12.5"/>
    <n v="0"/>
    <n v="100"/>
    <n v="8"/>
    <n v="0"/>
    <n v="0"/>
    <n v="0"/>
    <n v="0"/>
    <n v="3"/>
    <n v="0"/>
    <n v="0"/>
    <n v="0"/>
    <n v="4"/>
    <n v="0"/>
    <n v="1"/>
    <n v="0"/>
    <n v="8"/>
    <x v="1"/>
    <s v="Decisión del directorio/propietarios de la empresa"/>
    <m/>
    <x v="1"/>
    <m/>
    <m/>
    <x v="0"/>
    <m/>
    <m/>
    <x v="0"/>
    <m/>
    <m/>
    <x v="0"/>
    <m/>
    <m/>
    <x v="0"/>
    <m/>
    <m/>
    <m/>
    <m/>
    <m/>
    <m/>
    <m/>
    <m/>
    <m/>
    <m/>
    <m/>
    <m/>
    <m/>
    <m/>
    <m/>
    <m/>
    <m/>
    <m/>
    <m/>
    <m/>
    <m/>
    <m/>
    <m/>
    <m/>
    <m/>
    <m/>
    <m/>
    <m/>
    <m/>
    <m/>
    <m/>
    <m/>
    <m/>
    <m/>
    <m/>
    <m/>
    <m/>
    <m/>
    <m/>
    <m/>
    <m/>
    <m/>
    <m/>
    <m/>
    <m/>
    <m/>
    <m/>
    <m/>
    <m/>
    <m/>
    <x v="0"/>
    <x v="0"/>
    <x v="0"/>
    <x v="0"/>
    <x v="1"/>
    <x v="0"/>
    <x v="0"/>
    <x v="1"/>
    <x v="1"/>
    <x v="0"/>
    <x v="0"/>
    <x v="0"/>
    <x v="0"/>
    <m/>
    <m/>
    <m/>
    <m/>
    <m/>
    <m/>
    <s v="Recomendaciones de trabajadores de la empresa u otros actores"/>
    <m/>
    <m/>
    <m/>
    <m/>
    <m/>
    <m/>
    <m/>
    <x v="0"/>
    <x v="0"/>
    <x v="0"/>
    <x v="1"/>
    <x v="2"/>
    <x v="2"/>
    <x v="0"/>
    <x v="0"/>
    <x v="1"/>
    <x v="2"/>
    <s v="Ninguna"/>
    <m/>
    <m/>
    <m/>
    <m/>
    <m/>
    <m/>
    <x v="1"/>
    <m/>
    <m/>
    <x v="1"/>
    <m/>
    <m/>
    <m/>
    <x v="1"/>
    <x v="1"/>
    <x v="1"/>
    <x v="1"/>
    <x v="1"/>
    <x v="1"/>
    <m/>
    <m/>
    <x v="2"/>
    <s v="Muy probable"/>
    <s v="Poco probable"/>
    <s v="Poco probable"/>
    <s v="Probable"/>
    <s v="Probable"/>
    <x v="0"/>
    <s v="ADMINISTRACION GENERAL PARA LA EMPRESA"/>
    <n v="1219"/>
    <n v="1"/>
    <n v="0"/>
    <n v="0"/>
    <n v="0"/>
    <n v="0"/>
    <s v="AUXILIAR ADMINISTRATIVA ( para finanzas, contabilidad y compras)"/>
    <n v="4419"/>
    <n v="1"/>
    <n v="1"/>
    <n v="1"/>
    <n v="0"/>
    <n v="0"/>
    <m/>
    <m/>
    <m/>
    <m/>
    <m/>
    <m/>
    <m/>
    <m/>
    <m/>
    <m/>
    <m/>
    <m/>
    <m/>
    <m/>
    <m/>
    <m/>
    <m/>
    <m/>
    <m/>
    <m/>
    <m/>
    <x v="0"/>
    <m/>
    <m/>
    <m/>
    <m/>
    <m/>
    <m/>
    <m/>
    <m/>
    <m/>
    <x v="0"/>
    <x v="0"/>
    <x v="0"/>
    <x v="0"/>
    <x v="1"/>
    <x v="1"/>
    <x v="0"/>
    <x v="0"/>
    <m/>
    <x v="0"/>
    <s v="ASISTENTE ADMINISTRATIVA (MAS AVANCE EN EXCEL, WORD)"/>
    <s v="Operación básica de computadoras"/>
    <s v="AUXILIAR ADMINISTRATIVA"/>
    <n v="4419"/>
    <s v="GESTIONES DE RRHH ( COMO LLEVAR A CABO GESTIONES DE RRHH)"/>
    <s v="Gestión integrada de recursos humanos"/>
    <s v="ASISTENTE DE RRHH"/>
    <n v="4416"/>
    <m/>
    <m/>
    <m/>
    <m/>
    <m/>
    <m/>
    <m/>
    <m/>
    <m/>
    <m/>
    <m/>
    <m/>
    <m/>
    <m/>
    <m/>
    <m/>
    <s v="Si"/>
    <s v="No"/>
    <m/>
    <m/>
    <m/>
    <m/>
    <x v="3"/>
    <s v="Muy importante"/>
    <s v="Muy importante"/>
    <s v="Muy importante"/>
    <s v="Muy importante"/>
    <s v="Muy importante"/>
    <s v="Muy importante"/>
    <s v="Muy importante"/>
    <s v="Ninguna"/>
    <m/>
    <x v="2"/>
    <x v="2"/>
    <x v="0"/>
    <x v="0"/>
    <x v="0"/>
    <x v="0"/>
    <x v="0"/>
    <x v="0"/>
    <x v="0"/>
    <x v="0"/>
    <x v="0"/>
    <x v="0"/>
    <m/>
    <s v="Administrador/Contador"/>
    <m/>
    <n v="7"/>
    <n v="37"/>
    <s v="Completo"/>
    <m/>
    <m/>
    <m/>
    <m/>
    <m/>
    <m/>
    <s v="NINGUNA"/>
    <s v="31 a 50 personas ocupadas"/>
    <s v="5 a 10 personas ocupadas"/>
    <x v="2"/>
    <s v="Comercio"/>
    <x v="0"/>
    <x v="0"/>
    <x v="0"/>
    <x v="0"/>
    <x v="0"/>
    <x v="0"/>
    <x v="0"/>
    <x v="0"/>
    <x v="0"/>
    <x v="1"/>
    <x v="1"/>
    <x v="0"/>
    <x v="1"/>
    <x v="0"/>
    <x v="0"/>
    <x v="0"/>
    <x v="0"/>
    <x v="0"/>
    <x v="0"/>
    <x v="1"/>
    <x v="0"/>
    <x v="0"/>
    <x v="0"/>
    <x v="0"/>
    <x v="0"/>
    <x v="0"/>
    <x v="0"/>
    <s v="OFIMATICA"/>
    <s v="GESTIÓN DEL TALENTO HUMANO"/>
    <m/>
    <m/>
    <m/>
    <m/>
    <s v="TIC"/>
    <s v="ADMINISTRACIÓN Y GESTIÓN"/>
    <m/>
    <m/>
    <m/>
    <m/>
    <n v="12.5"/>
    <x v="0"/>
    <x v="0"/>
    <x v="1"/>
    <x v="0"/>
    <x v="0"/>
    <s v="Total"/>
  </r>
  <r>
    <n v="403416"/>
    <x v="0"/>
    <x v="0"/>
    <s v="San Roque"/>
    <n v="58110"/>
    <s v="ACTIVIDADES DE EDICION E IMPRESION DE TEXTO ESCOLARES"/>
    <s v="Servicio"/>
    <s v="Telecomunicaciones"/>
    <s v="Medianas (31 a 50 personas ocupadas)"/>
    <n v="7062024"/>
    <n v="7"/>
    <s v="Junio"/>
    <s v="Año Resultado Final"/>
    <n v="11"/>
    <n v="47"/>
    <n v="2082024"/>
    <n v="2"/>
    <s v="Agosto"/>
    <s v="Año Resultado Final"/>
    <n v="1991"/>
    <n v="32"/>
    <x v="1"/>
    <s v="ACTIVIDADES DE EDICION DE TEXTO EDUCATIVO"/>
    <s v="Edición de libros, incluso integrada a la impresión"/>
    <s v="Casa Matriz"/>
    <x v="1"/>
    <n v="3"/>
    <n v="1"/>
    <n v="53"/>
    <n v="46"/>
    <n v="23"/>
    <n v="23"/>
    <n v="182.29629629629639"/>
    <n v="182.29629629629639"/>
    <n v="0"/>
    <n v="0"/>
    <n v="0"/>
    <n v="0"/>
    <n v="31.70370370370372"/>
    <n v="0"/>
    <n v="0"/>
    <n v="0"/>
    <n v="332.88888888888908"/>
    <n v="0"/>
    <n v="0"/>
    <n v="0"/>
    <n v="364.59259259259278"/>
    <n v="46"/>
    <n v="0"/>
    <n v="0"/>
    <n v="0"/>
    <n v="0"/>
    <n v="4"/>
    <n v="0"/>
    <n v="0"/>
    <n v="0"/>
    <n v="42"/>
    <n v="0"/>
    <n v="0"/>
    <n v="0"/>
    <n v="46"/>
    <x v="0"/>
    <m/>
    <m/>
    <x v="1"/>
    <m/>
    <m/>
    <x v="0"/>
    <m/>
    <m/>
    <x v="0"/>
    <m/>
    <m/>
    <x v="0"/>
    <m/>
    <m/>
    <x v="1"/>
    <m/>
    <n v="2641"/>
    <s v="EDITOR DE TEXTOS ESCOLARES"/>
    <s v="Sí"/>
    <s v="Sí"/>
    <s v="Sí"/>
    <n v="4311"/>
    <s v="AUXILIAR CONTABLE"/>
    <s v="Sí"/>
    <s v="Sí"/>
    <s v="No"/>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m/>
    <m/>
    <m/>
    <m/>
    <s v="Aumentar la remuneración para hacer la vacante más atractiva"/>
    <s v="Capacitar a los trabajadores actuales para que puedan cumplir funciones que estaban asignadas a esa vacante"/>
    <m/>
    <s v="Utilizar tecnología o maquinaria para sustituir el trabajo de la vacante"/>
    <s v="Externalizar el trabajo por fuera de la empresa (outsourcing)"/>
    <s v="Incorporar trabajadores temporales a través de agencias"/>
    <s v="Redefinir el perfil y características de la vacante"/>
    <s v="Aumentar los esfuerzos en el reclutamiento (más divulgación de la vacante, más bolsas de empleo)"/>
    <m/>
    <m/>
    <m/>
    <x v="0"/>
    <x v="1"/>
    <x v="0"/>
    <x v="0"/>
    <x v="0"/>
    <x v="0"/>
    <x v="0"/>
    <x v="1"/>
    <x v="1"/>
    <x v="0"/>
    <x v="0"/>
    <x v="0"/>
    <x v="0"/>
    <m/>
    <s v="Anuncio en un medio de prensa impreso"/>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2"/>
    <x v="2"/>
    <x v="1"/>
    <s v="Ninguna"/>
    <m/>
    <m/>
    <m/>
    <m/>
    <m/>
    <m/>
    <x v="1"/>
    <m/>
    <m/>
    <x v="1"/>
    <m/>
    <m/>
    <m/>
    <x v="1"/>
    <x v="1"/>
    <x v="1"/>
    <x v="1"/>
    <x v="1"/>
    <x v="1"/>
    <m/>
    <m/>
    <x v="3"/>
    <s v="Muy probable"/>
    <s v="Poco probable"/>
    <s v="Poco probable"/>
    <s v="Probable"/>
    <s v="Probable"/>
    <x v="0"/>
    <s v="Administrador"/>
    <n v="2421"/>
    <n v="2"/>
    <n v="0"/>
    <n v="0"/>
    <n v="0"/>
    <n v="0"/>
    <s v="EDITOR DE TEXTO"/>
    <n v="2641"/>
    <n v="2"/>
    <n v="0"/>
    <n v="0"/>
    <n v="0"/>
    <n v="2"/>
    <m/>
    <m/>
    <m/>
    <m/>
    <m/>
    <m/>
    <m/>
    <m/>
    <m/>
    <m/>
    <m/>
    <m/>
    <m/>
    <m/>
    <m/>
    <m/>
    <m/>
    <m/>
    <m/>
    <m/>
    <m/>
    <x v="0"/>
    <m/>
    <m/>
    <m/>
    <m/>
    <m/>
    <m/>
    <m/>
    <m/>
    <m/>
    <x v="0"/>
    <x v="0"/>
    <x v="0"/>
    <x v="0"/>
    <x v="1"/>
    <x v="1"/>
    <x v="0"/>
    <x v="0"/>
    <m/>
    <x v="0"/>
    <s v="CAPACITACION DE EDITORES DE TEXTO"/>
    <s v="OTROS"/>
    <s v="ENCARGADO DE EDICION"/>
    <n v="2641"/>
    <m/>
    <m/>
    <m/>
    <m/>
    <m/>
    <m/>
    <m/>
    <m/>
    <m/>
    <m/>
    <m/>
    <m/>
    <m/>
    <m/>
    <m/>
    <m/>
    <m/>
    <m/>
    <m/>
    <m/>
    <s v="No"/>
    <m/>
    <m/>
    <m/>
    <m/>
    <m/>
    <x v="1"/>
    <s v="Muy importante"/>
    <s v="Muy importante"/>
    <s v="Muy importante"/>
    <s v="Muy importante"/>
    <s v="Muy importante"/>
    <s v="Muy importante"/>
    <s v="Muy importante"/>
    <s v="Ninguna"/>
    <m/>
    <x v="2"/>
    <x v="2"/>
    <x v="0"/>
    <x v="0"/>
    <x v="0"/>
    <x v="0"/>
    <x v="1"/>
    <x v="1"/>
    <x v="0"/>
    <x v="1"/>
    <x v="0"/>
    <x v="0"/>
    <m/>
    <s v="Gerente / Directivo"/>
    <m/>
    <n v="14"/>
    <n v="25"/>
    <s v="Completo"/>
    <m/>
    <m/>
    <m/>
    <m/>
    <m/>
    <m/>
    <s v="NINGUNA"/>
    <s v="51 y más personas ocupadas"/>
    <s v="31 a 50 personas ocupadas"/>
    <x v="0"/>
    <s v="Telecomunicaciones"/>
    <x v="0"/>
    <x v="1"/>
    <x v="0"/>
    <x v="1"/>
    <x v="0"/>
    <x v="0"/>
    <x v="0"/>
    <x v="0"/>
    <x v="0"/>
    <x v="0"/>
    <x v="0"/>
    <x v="0"/>
    <x v="0"/>
    <x v="0"/>
    <x v="0"/>
    <x v="0"/>
    <x v="0"/>
    <x v="0"/>
    <x v="0"/>
    <x v="0"/>
    <x v="0"/>
    <x v="1"/>
    <x v="0"/>
    <x v="0"/>
    <x v="0"/>
    <x v="0"/>
    <x v="0"/>
    <s v="INDUSTRIAS GRÁFICAS"/>
    <m/>
    <m/>
    <m/>
    <m/>
    <m/>
    <s v="INDUSTRIAS GRÁFICAS"/>
    <m/>
    <m/>
    <m/>
    <m/>
    <m/>
    <n v="7.92592592592593"/>
    <x v="1"/>
    <x v="2"/>
    <x v="1"/>
    <x v="0"/>
    <x v="0"/>
    <s v="Total"/>
  </r>
  <r>
    <n v="403486"/>
    <x v="0"/>
    <x v="1"/>
    <s v="Ñemby"/>
    <n v="49210"/>
    <s v="SERVICIO DE TRANSPORTE REGULAR DE PASAJEROS POR VIA TERRESTRE"/>
    <s v="Servicio"/>
    <s v="Transporte"/>
    <s v="Medianas (31 a 50 personas ocupadas)"/>
    <n v="9072024"/>
    <n v="9"/>
    <s v="Julio"/>
    <s v="Año Resultado Final"/>
    <n v="16"/>
    <n v="36"/>
    <n v="12072024"/>
    <n v="12"/>
    <s v="Julio"/>
    <s v="Año Resultado Final"/>
    <n v="2023"/>
    <n v="0"/>
    <x v="3"/>
    <s v="SERVICIO DE TRANSPORTE DE PASAJEROS POR VIA TERRESTRE"/>
    <s v="Transporte urbano o suburbano de pasajeros por vía terrestre"/>
    <s v="Único"/>
    <x v="0"/>
    <m/>
    <m/>
    <n v="60"/>
    <n v="60"/>
    <n v="58"/>
    <n v="2"/>
    <n v="172.73913043478277"/>
    <n v="5.9565217391304399"/>
    <n v="0"/>
    <n v="0"/>
    <n v="59.565217391304401"/>
    <n v="14.8913043478261"/>
    <n v="68.500000000000057"/>
    <n v="35.739130434782638"/>
    <n v="0"/>
    <n v="0"/>
    <n v="0"/>
    <n v="0"/>
    <n v="0"/>
    <n v="0"/>
    <n v="178.6956521739132"/>
    <n v="60"/>
    <n v="0"/>
    <n v="0"/>
    <n v="20"/>
    <n v="5"/>
    <n v="23"/>
    <n v="12"/>
    <n v="0"/>
    <n v="0"/>
    <n v="0"/>
    <n v="0"/>
    <n v="0"/>
    <n v="0"/>
    <n v="60"/>
    <x v="1"/>
    <s v="Decisión del directorio/propietarios de la empresa"/>
    <m/>
    <x v="0"/>
    <s v="Decisión del directorio/propietarios de la empresa"/>
    <m/>
    <x v="0"/>
    <m/>
    <m/>
    <x v="0"/>
    <m/>
    <m/>
    <x v="0"/>
    <m/>
    <m/>
    <x v="1"/>
    <m/>
    <n v="8331"/>
    <s v="CHOFER DE BUS"/>
    <s v="Sí"/>
    <s v="Sí"/>
    <s v="Sí"/>
    <n v="7231"/>
    <s v="AYUDANTE DE MECANICO"/>
    <s v="Sí"/>
    <s v="Sí"/>
    <s v="Sí"/>
    <n v="7231"/>
    <s v="GOMERO"/>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s v="Falta de postulantes/candidatos"/>
    <m/>
    <m/>
    <s v="Candidatos sin capacitación o habilidades técnicas necesarios"/>
    <m/>
    <m/>
    <m/>
    <m/>
    <s v="Falta de postulantes/candidatos"/>
    <m/>
    <m/>
    <s v="Candidatos sin capacitación o habilidades técnicas necesarios"/>
    <m/>
    <m/>
    <s v="Candidatos con falt de experiencia laboral"/>
    <m/>
    <m/>
    <m/>
    <m/>
    <s v="Aumentar la remuneración para hacer la vacante más atractiva"/>
    <m/>
    <s v="Reasignar / redefinir los puestos de trabajo existentes"/>
    <m/>
    <m/>
    <m/>
    <m/>
    <s v="Aumentar los esfuerzos en el reclutamiento (más divulgación de la vacante, más bolsas de empleo)"/>
    <m/>
    <m/>
    <m/>
    <x v="0"/>
    <x v="0"/>
    <x v="0"/>
    <x v="0"/>
    <x v="0"/>
    <x v="1"/>
    <x v="1"/>
    <x v="0"/>
    <x v="0"/>
    <x v="0"/>
    <x v="1"/>
    <x v="1"/>
    <x v="0"/>
    <m/>
    <m/>
    <m/>
    <m/>
    <m/>
    <m/>
    <s v="Recomendaciones de trabajadores de la empresa u otros actores"/>
    <m/>
    <m/>
    <s v="Avisos en las inmediaciones de la empresa"/>
    <s v="Contactos personales del empleador"/>
    <s v="Banco de currículos de la empresa"/>
    <m/>
    <m/>
    <x v="0"/>
    <x v="0"/>
    <x v="0"/>
    <x v="0"/>
    <x v="0"/>
    <x v="0"/>
    <x v="0"/>
    <x v="0"/>
    <x v="0"/>
    <x v="2"/>
    <s v="Ninguna"/>
    <m/>
    <m/>
    <m/>
    <m/>
    <s v="Nuevas contrataciones"/>
    <m/>
    <x v="3"/>
    <m/>
    <m/>
    <x v="3"/>
    <m/>
    <m/>
    <m/>
    <x v="0"/>
    <x v="1"/>
    <x v="1"/>
    <x v="0"/>
    <x v="1"/>
    <x v="1"/>
    <m/>
    <m/>
    <x v="2"/>
    <s v="Poco probable"/>
    <s v="Poco probable"/>
    <s v="Poco probable"/>
    <s v="Probable"/>
    <s v="Probable"/>
    <x v="0"/>
    <s v="Chofer de Buses"/>
    <n v="8331"/>
    <n v="15"/>
    <n v="14"/>
    <n v="15"/>
    <n v="15"/>
    <n v="15"/>
    <m/>
    <m/>
    <m/>
    <m/>
    <m/>
    <m/>
    <m/>
    <m/>
    <m/>
    <m/>
    <m/>
    <m/>
    <m/>
    <m/>
    <m/>
    <m/>
    <m/>
    <m/>
    <m/>
    <m/>
    <m/>
    <m/>
    <m/>
    <m/>
    <m/>
    <m/>
    <m/>
    <m/>
    <x v="0"/>
    <m/>
    <m/>
    <m/>
    <m/>
    <m/>
    <m/>
    <m/>
    <m/>
    <m/>
    <x v="0"/>
    <x v="0"/>
    <x v="1"/>
    <x v="1"/>
    <x v="1"/>
    <x v="0"/>
    <x v="0"/>
    <x v="0"/>
    <m/>
    <x v="0"/>
    <s v="CAPACITACIÓNES PARA ARREGLO DE BUSES"/>
    <s v="Mecánica del automóvil"/>
    <s v="MECANICO"/>
    <n v="7231"/>
    <s v="CAPACITACIÓNES PARA EL MANEJO DE BUSES ELECTRONICOS"/>
    <s v="Conducción de vehículos"/>
    <s v="CHOFER"/>
    <n v="8331"/>
    <m/>
    <m/>
    <m/>
    <m/>
    <m/>
    <m/>
    <m/>
    <m/>
    <m/>
    <m/>
    <m/>
    <m/>
    <m/>
    <m/>
    <m/>
    <m/>
    <s v="Si"/>
    <s v="No"/>
    <m/>
    <m/>
    <m/>
    <m/>
    <x v="0"/>
    <s v="Importante"/>
    <s v="Importante"/>
    <s v="Importante"/>
    <s v="Importante"/>
    <s v="Importante"/>
    <s v="Importante"/>
    <s v="Importante"/>
    <s v="Ninguna"/>
    <m/>
    <x v="2"/>
    <x v="2"/>
    <x v="0"/>
    <x v="0"/>
    <x v="0"/>
    <x v="0"/>
    <x v="1"/>
    <x v="1"/>
    <x v="0"/>
    <x v="1"/>
    <x v="0"/>
    <x v="0"/>
    <m/>
    <s v="Administrador/Contador"/>
    <m/>
    <n v="7"/>
    <n v="56"/>
    <s v="Completo"/>
    <m/>
    <m/>
    <m/>
    <m/>
    <m/>
    <m/>
    <m/>
    <s v="51 y más personas ocupadas"/>
    <s v="51 y más personas ocupadas"/>
    <x v="0"/>
    <s v="Transporte"/>
    <x v="0"/>
    <x v="0"/>
    <x v="0"/>
    <x v="0"/>
    <x v="0"/>
    <x v="0"/>
    <x v="1"/>
    <x v="1"/>
    <x v="0"/>
    <x v="0"/>
    <x v="1"/>
    <x v="0"/>
    <x v="0"/>
    <x v="0"/>
    <x v="0"/>
    <x v="0"/>
    <x v="1"/>
    <x v="0"/>
    <x v="0"/>
    <x v="1"/>
    <x v="0"/>
    <x v="1"/>
    <x v="0"/>
    <x v="0"/>
    <x v="1"/>
    <x v="1"/>
    <x v="0"/>
    <s v="MECANICA AUTOTRIZ"/>
    <s v="CONDUCCIÓN DE VEHICULOS"/>
    <m/>
    <m/>
    <m/>
    <m/>
    <s v="AUTOMOTORES"/>
    <s v="CONDUCCIÓN"/>
    <m/>
    <m/>
    <m/>
    <m/>
    <n v="2.97826086956522"/>
    <x v="1"/>
    <x v="2"/>
    <x v="0"/>
    <x v="0"/>
    <x v="0"/>
    <s v="Total"/>
  </r>
  <r>
    <n v="403693"/>
    <x v="0"/>
    <x v="0"/>
    <s v="Lambaré"/>
    <n v="77290"/>
    <s v="SERVICIOS INTEGRALES PARA EVENTOS"/>
    <s v="Servicio"/>
    <s v="Servicios a las empresas"/>
    <s v="Pequeñas (11 a 30 personas ocupadas)"/>
    <n v="7062024"/>
    <n v="7"/>
    <s v="Junio"/>
    <s v="Año Resultado Final"/>
    <n v="16"/>
    <n v="16"/>
    <n v="7062024"/>
    <n v="7"/>
    <s v="Junio"/>
    <s v="Año Resultado Final"/>
    <n v="2013"/>
    <n v="10"/>
    <x v="0"/>
    <s v="SERVICIOS DE ALQUILER DE LOCAL DE EVENTOS"/>
    <s v="Actividades inmobiliarias realizadas con bienes propios o arrendados"/>
    <s v="Casa Matriz"/>
    <x v="1"/>
    <n v="2"/>
    <n v="2"/>
    <n v="10"/>
    <n v="10"/>
    <n v="3"/>
    <n v="7"/>
    <n v="39.805970149253696"/>
    <n v="92.8805970149253"/>
    <n v="0"/>
    <n v="0"/>
    <n v="13.268656716417899"/>
    <n v="0"/>
    <n v="106.14925373134319"/>
    <n v="0"/>
    <n v="0"/>
    <n v="0"/>
    <n v="13.268656716417899"/>
    <n v="0"/>
    <n v="0"/>
    <n v="0"/>
    <n v="132.686567164179"/>
    <n v="10"/>
    <n v="0"/>
    <n v="0"/>
    <n v="1"/>
    <n v="0"/>
    <n v="8"/>
    <n v="0"/>
    <n v="0"/>
    <n v="0"/>
    <n v="1"/>
    <n v="0"/>
    <n v="0"/>
    <n v="0"/>
    <n v="10"/>
    <x v="0"/>
    <m/>
    <m/>
    <x v="1"/>
    <m/>
    <m/>
    <x v="1"/>
    <s v="Decisión del directorio/propietarios de la empresa"/>
    <m/>
    <x v="0"/>
    <m/>
    <m/>
    <x v="0"/>
    <m/>
    <m/>
    <x v="0"/>
    <m/>
    <m/>
    <m/>
    <m/>
    <m/>
    <m/>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m/>
    <m/>
    <m/>
    <m/>
    <x v="0"/>
    <x v="0"/>
    <x v="0"/>
    <x v="1"/>
    <x v="0"/>
    <x v="1"/>
    <x v="0"/>
    <x v="0"/>
    <x v="0"/>
    <x v="1"/>
    <s v="Ninguna"/>
    <m/>
    <m/>
    <m/>
    <m/>
    <m/>
    <m/>
    <x v="1"/>
    <m/>
    <m/>
    <x v="0"/>
    <m/>
    <m/>
    <m/>
    <x v="1"/>
    <x v="0"/>
    <x v="1"/>
    <x v="1"/>
    <x v="1"/>
    <x v="0"/>
    <m/>
    <m/>
    <x v="1"/>
    <s v="Muy probable"/>
    <s v="Poco probable"/>
    <s v="Poco probable"/>
    <s v="Probable"/>
    <s v="Muy probable"/>
    <x v="0"/>
    <s v="encargado de salon"/>
    <n v="4226"/>
    <n v="4"/>
    <n v="0"/>
    <n v="0"/>
    <n v="0"/>
    <n v="0"/>
    <s v="ejecutivo de ventas"/>
    <n v="2431"/>
    <n v="5"/>
    <n v="0"/>
    <n v="0"/>
    <n v="0"/>
    <n v="0"/>
    <m/>
    <m/>
    <m/>
    <m/>
    <m/>
    <m/>
    <m/>
    <m/>
    <m/>
    <m/>
    <m/>
    <m/>
    <m/>
    <m/>
    <m/>
    <m/>
    <m/>
    <m/>
    <m/>
    <m/>
    <m/>
    <x v="0"/>
    <m/>
    <m/>
    <m/>
    <m/>
    <m/>
    <m/>
    <m/>
    <m/>
    <m/>
    <x v="1"/>
    <x v="1"/>
    <x v="0"/>
    <x v="0"/>
    <x v="0"/>
    <x v="1"/>
    <x v="0"/>
    <x v="0"/>
    <m/>
    <x v="0"/>
    <s v="ATENCION AL CLIENTE"/>
    <s v="Técnicas de recepción y atención al cliente"/>
    <s v="VENDEDOR DE EVENTOS"/>
    <n v="5223"/>
    <s v="RECEPCIÓNISTA"/>
    <s v="Técnicas de recepción y atención al cliente"/>
    <s v="RECEPCIÓNISTA DE EVENTOS"/>
    <n v="4226"/>
    <s v="ATENCION AL CLIENTE"/>
    <s v="Técnicas de recepción y atención al cliente"/>
    <s v="MOZO"/>
    <n v="5131"/>
    <m/>
    <m/>
    <m/>
    <m/>
    <m/>
    <m/>
    <m/>
    <m/>
    <m/>
    <m/>
    <m/>
    <m/>
    <s v="Si"/>
    <s v="Si"/>
    <s v="No"/>
    <m/>
    <m/>
    <m/>
    <x v="1"/>
    <s v="Muy importante"/>
    <s v="Muy importante"/>
    <s v="Muy importante"/>
    <s v="Muy importante"/>
    <s v="Muy importante"/>
    <s v="Muy importante"/>
    <s v="Muy importante"/>
    <s v="Ninguna"/>
    <m/>
    <x v="2"/>
    <x v="1"/>
    <x v="0"/>
    <x v="0"/>
    <x v="0"/>
    <x v="0"/>
    <x v="0"/>
    <x v="0"/>
    <x v="0"/>
    <x v="0"/>
    <x v="0"/>
    <x v="0"/>
    <m/>
    <s v="Jefe / Encargado (no propietario)"/>
    <m/>
    <n v="17"/>
    <n v="0"/>
    <s v="Completo"/>
    <m/>
    <m/>
    <m/>
    <m/>
    <m/>
    <m/>
    <s v="CAMBIO DE RAZON SOCIAL EN EL AÑO 2020 NO RECUERDA EXACTAMENTE EL MES"/>
    <s v="5 a 10 personas ocupadas"/>
    <s v="5 a 10 personas ocupadas"/>
    <x v="0"/>
    <s v="Servicios inmobiliarios"/>
    <x v="0"/>
    <x v="0"/>
    <x v="0"/>
    <x v="0"/>
    <x v="0"/>
    <x v="0"/>
    <x v="0"/>
    <x v="0"/>
    <x v="0"/>
    <x v="0"/>
    <x v="0"/>
    <x v="0"/>
    <x v="1"/>
    <x v="0"/>
    <x v="0"/>
    <x v="0"/>
    <x v="0"/>
    <x v="0"/>
    <x v="0"/>
    <x v="1"/>
    <x v="0"/>
    <x v="0"/>
    <x v="1"/>
    <x v="0"/>
    <x v="0"/>
    <x v="0"/>
    <x v="0"/>
    <s v="ATENCIÓN AL CLIENTE, RECEPCIÓN"/>
    <s v="ATENCIÓN AL CLIENTE, RECEPCIÓN"/>
    <s v="ATENCIÓN AL CLIENTE, RECEPCIÓN"/>
    <m/>
    <m/>
    <m/>
    <s v="ADMINISTRACIÓN Y GESTIÓN"/>
    <s v="ADMINISTRACIÓN Y GESTIÓN"/>
    <s v="ADMINISTRACIÓN Y GESTIÓN"/>
    <m/>
    <m/>
    <m/>
    <n v="13.268656716417899"/>
    <x v="0"/>
    <x v="0"/>
    <x v="0"/>
    <x v="0"/>
    <x v="0"/>
    <s v="Total"/>
  </r>
  <r>
    <n v="403791"/>
    <x v="0"/>
    <x v="1"/>
    <s v="San Lorenzo"/>
    <n v="10700"/>
    <s v="ELABORACION DE ALIMENTOS PREPARADOS PARA ANIMALES"/>
    <s v="Industria"/>
    <s v="Manufactura"/>
    <s v="Medianas (31 a 50 personas ocupadas)"/>
    <n v="21062024"/>
    <n v="21"/>
    <s v="Junio"/>
    <s v="Año Resultado Final"/>
    <n v="14"/>
    <n v="3"/>
    <n v="25072024"/>
    <n v="25"/>
    <s v="Julio"/>
    <s v="Año Resultado Final"/>
    <n v="2014"/>
    <n v="9"/>
    <x v="3"/>
    <s v="FABRICACION DE BALANCEADO PARA ANIMALES"/>
    <s v="Elaboración de alimentos preparados para animales"/>
    <s v="Planta industrial"/>
    <x v="1"/>
    <n v="2"/>
    <n v="1"/>
    <n v="88"/>
    <n v="84"/>
    <n v="74"/>
    <n v="10"/>
    <n v="200.07407407407382"/>
    <n v="27.037037037037003"/>
    <n v="0"/>
    <n v="0"/>
    <n v="5.4074074074074003"/>
    <n v="0"/>
    <n v="86.518518518518405"/>
    <n v="0"/>
    <n v="0"/>
    <n v="0"/>
    <n v="89.222222222222101"/>
    <n v="29.740740740740701"/>
    <n v="16.2222222222222"/>
    <n v="0"/>
    <n v="227.1111111111108"/>
    <n v="84"/>
    <n v="0"/>
    <n v="0"/>
    <n v="2"/>
    <n v="0"/>
    <n v="32"/>
    <n v="0"/>
    <n v="0"/>
    <n v="0"/>
    <n v="33"/>
    <n v="11"/>
    <n v="6"/>
    <n v="0"/>
    <n v="84"/>
    <x v="1"/>
    <s v="Decisión del directorio/propietarios de la empresa"/>
    <m/>
    <x v="0"/>
    <s v="Convenio con organizaciones públicas"/>
    <m/>
    <x v="0"/>
    <m/>
    <m/>
    <x v="0"/>
    <m/>
    <m/>
    <x v="0"/>
    <m/>
    <m/>
    <x v="1"/>
    <m/>
    <n v="2431"/>
    <s v="TECNICOS ASESORES COMERCIALES"/>
    <s v="Sí"/>
    <s v="Sí"/>
    <s v="Sí"/>
    <n v="4321"/>
    <s v="JEFE DE LOGISTICA"/>
    <s v="No"/>
    <s v="Sí"/>
    <s v="Sí"/>
    <n v="2411"/>
    <s v="SUBCONTADORA"/>
    <s v="Sí"/>
    <s v="Sí"/>
    <s v="Candidatos sin capacitación o habilidades técnicas necesarios"/>
    <m/>
    <s v="Candidato sin licencias, certificados orequisitos legales requeridos para ejercer la ocupación"/>
    <s v="Candidatos con falt de experiencia laboral"/>
    <m/>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Aumentar la remuneración para hacer la vacante más atractiva"/>
    <m/>
    <m/>
    <m/>
    <m/>
    <m/>
    <s v="Redefinir el perfil y características de la vacante"/>
    <s v="Aumentar los esfuerzos en el reclutamiento (más divulgación de la vacante, más bolsas de empleo)"/>
    <s v="Contratar trabajadores del exterior"/>
    <m/>
    <m/>
    <x v="0"/>
    <x v="0"/>
    <x v="0"/>
    <x v="1"/>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s v="Contactos personales del empleador"/>
    <s v="Banco de currículos de la empresa"/>
    <m/>
    <m/>
    <x v="0"/>
    <x v="0"/>
    <x v="0"/>
    <x v="1"/>
    <x v="0"/>
    <x v="1"/>
    <x v="0"/>
    <x v="0"/>
    <x v="2"/>
    <x v="2"/>
    <s v="Ninguna"/>
    <m/>
    <m/>
    <m/>
    <m/>
    <m/>
    <m/>
    <x v="1"/>
    <m/>
    <m/>
    <x v="1"/>
    <m/>
    <m/>
    <m/>
    <x v="1"/>
    <x v="1"/>
    <x v="1"/>
    <x v="1"/>
    <x v="1"/>
    <x v="1"/>
    <m/>
    <m/>
    <x v="2"/>
    <s v="Probable"/>
    <s v="Poco probable"/>
    <s v="Poco probable"/>
    <s v="Probable"/>
    <s v="Probable"/>
    <x v="0"/>
    <s v="Tecnicos asesores comerciales"/>
    <n v="2431"/>
    <n v="5"/>
    <n v="5"/>
    <n v="5"/>
    <n v="5"/>
    <n v="5"/>
    <s v="supervisor de produccion"/>
    <n v="3122"/>
    <n v="2"/>
    <n v="2"/>
    <n v="2"/>
    <n v="2"/>
    <n v="2"/>
    <s v="ESTIBADOR"/>
    <n v="9333"/>
    <n v="15"/>
    <n v="15"/>
    <n v="15"/>
    <n v="15"/>
    <n v="15"/>
    <m/>
    <m/>
    <m/>
    <m/>
    <m/>
    <m/>
    <m/>
    <m/>
    <m/>
    <m/>
    <m/>
    <m/>
    <m/>
    <m/>
    <x v="0"/>
    <m/>
    <m/>
    <m/>
    <m/>
    <m/>
    <m/>
    <m/>
    <m/>
    <m/>
    <x v="0"/>
    <x v="0"/>
    <x v="0"/>
    <x v="0"/>
    <x v="1"/>
    <x v="1"/>
    <x v="0"/>
    <x v="0"/>
    <m/>
    <x v="0"/>
    <s v="MANEJAR E INTERPRETAR DATOS PARA LA UTILIZACION DEL PROGRAMA PLC"/>
    <s v="Herramientas digitales para la gestión y productividad"/>
    <s v="SUPERVISION DE PRODUCCION"/>
    <n v="3122"/>
    <s v="TECNICAS DE UTILIZACION DE PELETIZADORA"/>
    <s v="Operación y mantenimiento de maquinarias de industrias alimentarias"/>
    <s v="TECNICO DE MANTENIMIENTO"/>
    <n v="7233"/>
    <s v="TECNICA PARA LA CORRECTA UTILIZACION DE PROGRAMACION DE LA PRODUCCION PCP"/>
    <s v="Herramientas digitales para la gestión y productividad"/>
    <s v="OPERARIO DE PRODUCCION DE BALANCEADO"/>
    <n v="9333"/>
    <s v="TECNICAS Y METODOS PARA LA CORRECTA UTILIZACION DE POWER BI"/>
    <s v="Microsoft Power BI"/>
    <s v="ANALISTAS DE DATOS"/>
    <n v="2521"/>
    <s v="TECNICAS Y ESPECIALIZACION DE LABORATORIO PARA ANALISIS Y TOMAS DE MUESTRAS"/>
    <s v="OTROS"/>
    <s v="CONTROL DE CALIDAD"/>
    <n v="3122"/>
    <s v="TECNICAS Y METODOS PARA LA CORRECTA UTILIZACION DE POWER BI"/>
    <s v="Microsoft Power BI"/>
    <s v="CONTADOR"/>
    <n v="2411"/>
    <s v="Si"/>
    <s v="Si"/>
    <s v="Si"/>
    <s v="Si"/>
    <s v="Si"/>
    <s v="No"/>
    <x v="0"/>
    <s v="Muy importante"/>
    <s v="Muy importante"/>
    <s v="Muy importante"/>
    <s v="Muy importante"/>
    <s v="Muy importante"/>
    <s v="Muy importante"/>
    <s v="Muy importante"/>
    <s v="Ninguna"/>
    <m/>
    <x v="2"/>
    <x v="1"/>
    <x v="1"/>
    <x v="0"/>
    <x v="0"/>
    <x v="1"/>
    <x v="0"/>
    <x v="0"/>
    <x v="0"/>
    <x v="0"/>
    <x v="0"/>
    <x v="0"/>
    <m/>
    <s v="Jefe / Encargado (no propietario)"/>
    <m/>
    <n v="17"/>
    <n v="51"/>
    <s v="Completo"/>
    <m/>
    <m/>
    <m/>
    <m/>
    <m/>
    <m/>
    <m/>
    <s v="51 y más personas ocupadas"/>
    <s v="51 y más personas ocupadas"/>
    <x v="1"/>
    <s v="Manufactura"/>
    <x v="0"/>
    <x v="1"/>
    <x v="0"/>
    <x v="1"/>
    <x v="0"/>
    <x v="0"/>
    <x v="0"/>
    <x v="0"/>
    <x v="0"/>
    <x v="0"/>
    <x v="0"/>
    <x v="1"/>
    <x v="0"/>
    <x v="0"/>
    <x v="0"/>
    <x v="0"/>
    <x v="0"/>
    <x v="1"/>
    <x v="0"/>
    <x v="0"/>
    <x v="1"/>
    <x v="1"/>
    <x v="0"/>
    <x v="0"/>
    <x v="1"/>
    <x v="0"/>
    <x v="1"/>
    <s v="HERRAMIENTAS DE ANÁLISIS DE DATOS"/>
    <s v="USO Y REPARACIÓN DE MAQUINARIAS, HERRAMIENTAS Y EQUIPOS"/>
    <s v="USO DE SISTEMAS Y SOFTWARE ESPECIALIZADOS"/>
    <s v="HERRAMIENTAS DE ANÁLISIS DE DATOS"/>
    <s v="GESTIÓN DE CALIDAD"/>
    <s v="HERRAMIENTAS DE ANÁLISIS DE DATOS"/>
    <s v="TIC"/>
    <s v="USO Y REPARACIÓN DE MAQUINARIAS, HERRAMIENTAS Y EQUIPOS"/>
    <s v="TIC"/>
    <s v="TIC"/>
    <s v="ADMINISTRACIÓN Y GESTIÓN"/>
    <s v="TIC"/>
    <n v="2.7037037037037002"/>
    <x v="2"/>
    <x v="2"/>
    <x v="1"/>
    <x v="0"/>
    <x v="0"/>
    <s v="Total"/>
  </r>
  <r>
    <n v="403906"/>
    <x v="0"/>
    <x v="1"/>
    <s v="Lambaré"/>
    <n v="41002"/>
    <s v="ACTIVIDADES DE CONSTRUCCION DE EDIFICIOS"/>
    <s v="Industria"/>
    <s v="Construcción"/>
    <s v="Medianas (31 a 50 personas ocupadas)"/>
    <n v="13062024"/>
    <n v="13"/>
    <s v="Junio"/>
    <s v="Año Resultado Final"/>
    <n v="10"/>
    <n v="52"/>
    <n v="19072024"/>
    <n v="19"/>
    <s v="Julio"/>
    <s v="Año Resultado Final"/>
    <n v="1989"/>
    <n v="34"/>
    <x v="1"/>
    <s v="SERVICIOS DE INSTALACION DE PUERTAS AUTOMATICAS"/>
    <s v="Otras instalaciones de construcción"/>
    <s v="Único"/>
    <x v="0"/>
    <m/>
    <m/>
    <n v="17"/>
    <n v="17"/>
    <n v="9"/>
    <n v="8"/>
    <n v="34.25242718446605"/>
    <n v="30.446601941747598"/>
    <n v="0"/>
    <n v="0"/>
    <n v="0"/>
    <n v="0"/>
    <n v="45.669902912621396"/>
    <n v="0"/>
    <n v="0"/>
    <n v="0"/>
    <n v="7.6116504854368996"/>
    <n v="11.417475728155349"/>
    <n v="0"/>
    <n v="0"/>
    <n v="64.699029126213645"/>
    <n v="17"/>
    <n v="0"/>
    <n v="0"/>
    <n v="0"/>
    <n v="0"/>
    <n v="12"/>
    <n v="0"/>
    <n v="0"/>
    <n v="0"/>
    <n v="2"/>
    <n v="3"/>
    <n v="0"/>
    <n v="0"/>
    <n v="17"/>
    <x v="0"/>
    <m/>
    <m/>
    <x v="1"/>
    <m/>
    <m/>
    <x v="0"/>
    <m/>
    <m/>
    <x v="0"/>
    <m/>
    <m/>
    <x v="0"/>
    <m/>
    <m/>
    <x v="1"/>
    <m/>
    <n v="9333"/>
    <s v="AUXILIAR DE DEPOSITO"/>
    <s v="Sí"/>
    <s v="No"/>
    <s v="Sí"/>
    <n v="9333"/>
    <s v="AUXILIAR DE LOGISTICA"/>
    <s v="No"/>
    <s v="Sí"/>
    <s v="Sí"/>
    <n v="7412"/>
    <s v="INSTALADOR DE OBRAS"/>
    <s v="No"/>
    <s v="Sí"/>
    <m/>
    <m/>
    <m/>
    <m/>
    <m/>
    <m/>
    <m/>
    <m/>
    <s v="Candidatos sin capacitación o habilidades técnicas necesarios"/>
    <s v="Candidatos sin habilidades blandas o socioemocionales (proactividad, actitud de aprendizaje, compromiso, entre otros)"/>
    <m/>
    <m/>
    <m/>
    <m/>
    <s v="Otra"/>
    <s v="UBICACION GEOGRAFICA DE LA RECIDENCIA DEL POSTULANTE"/>
    <s v="Candidatos sin capacitación o habilidades técnicas necesarios"/>
    <s v="Candidatos sin habilidades blandas o socioemocionales (proactividad, actitud de aprendizaje, compromiso, entre otros)"/>
    <m/>
    <s v="Candidatos con falt de experiencia laboral"/>
    <m/>
    <s v="Falta de postulantes/candidatos"/>
    <m/>
    <m/>
    <s v="Aumentar la remuneración para hacer la vacante más atractiva"/>
    <m/>
    <m/>
    <m/>
    <s v="Externalizar el trabajo por fuera de la empresa (outsourcing)"/>
    <m/>
    <m/>
    <s v="Aumentar los esfuerzos en el reclutamiento (más divulgación de la vacante, más bolsas de empleo)"/>
    <m/>
    <m/>
    <m/>
    <x v="0"/>
    <x v="0"/>
    <x v="0"/>
    <x v="1"/>
    <x v="0"/>
    <x v="0"/>
    <x v="0"/>
    <x v="1"/>
    <x v="0"/>
    <x v="0"/>
    <x v="0"/>
    <x v="1"/>
    <x v="1"/>
    <s v="VIVIR EN LAMBARE O CERCANIAS"/>
    <m/>
    <s v="Plataforma web privada gratuita (Bolsas de trabajo) (excluyendo redes sociales)"/>
    <s v="Redes sociales de la empresa (Facebook, Twitter, Instagram, etc)"/>
    <m/>
    <m/>
    <s v="Recomendaciones de trabajadores de la empresa u otros actores"/>
    <s v="Contratación de empresas de reclutamiento"/>
    <s v="Ferias de empleo"/>
    <m/>
    <s v="Contactos personales del empleador"/>
    <s v="Banco de currículos de la empresa"/>
    <m/>
    <m/>
    <x v="0"/>
    <x v="0"/>
    <x v="0"/>
    <x v="1"/>
    <x v="0"/>
    <x v="1"/>
    <x v="0"/>
    <x v="2"/>
    <x v="2"/>
    <x v="2"/>
    <s v="Ninguna"/>
    <m/>
    <m/>
    <m/>
    <m/>
    <m/>
    <m/>
    <x v="1"/>
    <m/>
    <m/>
    <x v="1"/>
    <m/>
    <m/>
    <m/>
    <x v="1"/>
    <x v="1"/>
    <x v="1"/>
    <x v="1"/>
    <x v="1"/>
    <x v="1"/>
    <m/>
    <m/>
    <x v="2"/>
    <s v="Muy probable"/>
    <s v="Muy probable"/>
    <s v="Poco probable"/>
    <s v="Probable"/>
    <s v="Probable"/>
    <x v="2"/>
    <m/>
    <m/>
    <m/>
    <m/>
    <m/>
    <m/>
    <m/>
    <m/>
    <m/>
    <m/>
    <m/>
    <m/>
    <m/>
    <m/>
    <m/>
    <m/>
    <m/>
    <m/>
    <m/>
    <m/>
    <m/>
    <m/>
    <m/>
    <m/>
    <m/>
    <m/>
    <m/>
    <m/>
    <m/>
    <m/>
    <m/>
    <m/>
    <m/>
    <m/>
    <m/>
    <x v="0"/>
    <m/>
    <m/>
    <m/>
    <m/>
    <m/>
    <m/>
    <m/>
    <m/>
    <m/>
    <x v="1"/>
    <x v="0"/>
    <x v="0"/>
    <x v="0"/>
    <x v="0"/>
    <x v="1"/>
    <x v="1"/>
    <x v="0"/>
    <s v="ETICA"/>
    <x v="0"/>
    <s v="INSTALACION DE VIDRIOS TEMPLADOS"/>
    <s v="Técnicas de trabajo en vidrio"/>
    <s v="INSTALADORES DE VIDRIOS TEMPLADOS"/>
    <n v="7125"/>
    <s v="FABRICACION DE ABERTURA DE ALUMINIO"/>
    <s v="Herreria"/>
    <s v="FABRICANTE DE ABERTURA DE ALUMINIO"/>
    <n v="7221"/>
    <s v="INSTALACION DE CIELO RASO"/>
    <s v="Operación y mantenimiento de maquinarias de la construcción"/>
    <s v="INSTALADOR DE CIELO RASO"/>
    <n v="7124"/>
    <m/>
    <m/>
    <m/>
    <m/>
    <m/>
    <m/>
    <m/>
    <m/>
    <m/>
    <m/>
    <m/>
    <m/>
    <s v="Si"/>
    <s v="Si"/>
    <s v="No"/>
    <m/>
    <m/>
    <m/>
    <x v="0"/>
    <s v="Muy importante"/>
    <s v="Poco importante"/>
    <s v="Importante"/>
    <s v="Muy importante"/>
    <s v="Muy importante"/>
    <s v="Muy importante"/>
    <s v="Importante"/>
    <s v="Ninguna"/>
    <m/>
    <x v="2"/>
    <x v="1"/>
    <x v="1"/>
    <x v="0"/>
    <x v="0"/>
    <x v="0"/>
    <x v="0"/>
    <x v="0"/>
    <x v="0"/>
    <x v="0"/>
    <x v="0"/>
    <x v="0"/>
    <m/>
    <s v="Gerente / Directivo"/>
    <m/>
    <n v="8"/>
    <n v="0"/>
    <s v="Completo"/>
    <m/>
    <m/>
    <m/>
    <m/>
    <m/>
    <m/>
    <m/>
    <s v="11 a 30 personas ocupadas"/>
    <s v="11 a 30 personas ocupadas"/>
    <x v="1"/>
    <s v="Construcción"/>
    <x v="0"/>
    <x v="0"/>
    <x v="0"/>
    <x v="0"/>
    <x v="0"/>
    <x v="0"/>
    <x v="1"/>
    <x v="0"/>
    <x v="1"/>
    <x v="0"/>
    <x v="1"/>
    <x v="0"/>
    <x v="0"/>
    <x v="0"/>
    <x v="0"/>
    <x v="0"/>
    <x v="0"/>
    <x v="0"/>
    <x v="0"/>
    <x v="1"/>
    <x v="0"/>
    <x v="1"/>
    <x v="0"/>
    <x v="0"/>
    <x v="1"/>
    <x v="0"/>
    <x v="0"/>
    <s v="CONSTRUCCIÓN"/>
    <s v="MECANICA Y METALES"/>
    <s v="CONSTRUCCIÓN"/>
    <m/>
    <m/>
    <m/>
    <s v="CONSTRUCCIÓN"/>
    <s v="MECANICA Y METALES"/>
    <s v="CONSTRUCCIÓN"/>
    <m/>
    <m/>
    <m/>
    <n v="3.8058252427184498"/>
    <x v="2"/>
    <x v="2"/>
    <x v="1"/>
    <x v="0"/>
    <x v="0"/>
    <s v="Total"/>
  </r>
  <r>
    <n v="404060"/>
    <x v="0"/>
    <x v="1"/>
    <s v="San Lorenzo"/>
    <n v="64911"/>
    <s v="SERVICIOS DE OTORGAMIENTO DE CREDITOS"/>
    <s v="Servicio"/>
    <s v="Intermediación financiera"/>
    <s v="Micro (5 a 10 personas ocupadas)"/>
    <n v="17072024"/>
    <n v="17"/>
    <s v="Julio"/>
    <s v="Año Resultado Final"/>
    <n v="15"/>
    <n v="4"/>
    <n v="18072024"/>
    <n v="18"/>
    <s v="Julio"/>
    <s v="Año Resultado Final"/>
    <n v="2013"/>
    <n v="10"/>
    <x v="0"/>
    <s v="SERVICIOS OTORGAMIENTO DE CREDITO SIN AVAL BANCARIO"/>
    <s v="Otorgamiento de crédito sin aval bancario"/>
    <s v="Único"/>
    <x v="0"/>
    <m/>
    <m/>
    <n v="5"/>
    <n v="5"/>
    <n v="4"/>
    <n v="1"/>
    <n v="13.57837837837836"/>
    <n v="3.3945945945945901"/>
    <n v="0"/>
    <n v="0"/>
    <n v="0"/>
    <n v="0"/>
    <n v="3.3945945945945901"/>
    <n v="0"/>
    <n v="0"/>
    <n v="0"/>
    <n v="3.3945945945945901"/>
    <n v="3.3945945945945901"/>
    <n v="6.7891891891891802"/>
    <n v="0"/>
    <n v="16.972972972972951"/>
    <n v="5"/>
    <n v="0"/>
    <n v="0"/>
    <n v="0"/>
    <n v="0"/>
    <n v="1"/>
    <n v="0"/>
    <n v="0"/>
    <n v="0"/>
    <n v="1"/>
    <n v="1"/>
    <n v="2"/>
    <n v="0"/>
    <n v="5"/>
    <x v="0"/>
    <m/>
    <m/>
    <x v="1"/>
    <m/>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m/>
    <m/>
    <m/>
    <m/>
    <x v="0"/>
    <x v="0"/>
    <x v="0"/>
    <x v="1"/>
    <x v="1"/>
    <x v="0"/>
    <x v="0"/>
    <x v="1"/>
    <x v="0"/>
    <x v="2"/>
    <s v="Ninguna"/>
    <m/>
    <m/>
    <m/>
    <m/>
    <m/>
    <s v="Nuevas contrataciones"/>
    <x v="0"/>
    <m/>
    <s v="Nuevas contrataciones"/>
    <x v="0"/>
    <m/>
    <m/>
    <m/>
    <x v="1"/>
    <x v="0"/>
    <x v="0"/>
    <x v="0"/>
    <x v="0"/>
    <x v="1"/>
    <m/>
    <m/>
    <x v="2"/>
    <s v="Poco probable"/>
    <s v="Poco probable"/>
    <s v="Poco probable"/>
    <s v="Probable"/>
    <s v="Probable"/>
    <x v="0"/>
    <s v="OFICIAL DE CREDITOS"/>
    <n v="3312"/>
    <n v="1"/>
    <n v="1"/>
    <n v="1"/>
    <n v="1"/>
    <n v="1"/>
    <s v="ingeniero  informático"/>
    <n v="2512"/>
    <n v="1"/>
    <n v="0"/>
    <n v="0"/>
    <n v="0"/>
    <n v="0"/>
    <s v="COBRADOR de  CREDITOS"/>
    <n v="4214"/>
    <n v="2"/>
    <n v="0"/>
    <n v="0"/>
    <n v="0"/>
    <n v="0"/>
    <s v="vendedores externos"/>
    <n v="3312"/>
    <n v="1"/>
    <n v="1"/>
    <n v="1"/>
    <n v="1"/>
    <n v="1"/>
    <m/>
    <m/>
    <m/>
    <m/>
    <m/>
    <m/>
    <m/>
    <x v="0"/>
    <m/>
    <m/>
    <m/>
    <m/>
    <m/>
    <m/>
    <m/>
    <m/>
    <m/>
    <x v="1"/>
    <x v="0"/>
    <x v="0"/>
    <x v="0"/>
    <x v="1"/>
    <x v="0"/>
    <x v="0"/>
    <x v="0"/>
    <m/>
    <x v="0"/>
    <s v="MANEJO CORRECTO DE REDES SOCIALES"/>
    <s v="Social media y community manager"/>
    <s v="OFICIALES DE  CRÉDITOS"/>
    <n v="3312"/>
    <s v="DISEÑO GRÁFICO BÁSICO"/>
    <s v="Diseño gráfico"/>
    <s v="OFICIALES DE CRÉDITOS"/>
    <n v="3312"/>
    <s v="MARKETING DIGITAL"/>
    <s v="Marketing digital"/>
    <s v="JEFE ADMINISTRATIVO"/>
    <n v="1211"/>
    <m/>
    <m/>
    <m/>
    <m/>
    <m/>
    <m/>
    <m/>
    <m/>
    <m/>
    <m/>
    <m/>
    <m/>
    <s v="Si"/>
    <s v="Si"/>
    <s v="No"/>
    <m/>
    <m/>
    <m/>
    <x v="1"/>
    <s v="Muy importante"/>
    <s v="Muy importante"/>
    <s v="Importante"/>
    <s v="Muy importante"/>
    <s v="Muy importante"/>
    <s v="Importante"/>
    <s v="Importante"/>
    <s v="Ninguna"/>
    <m/>
    <x v="0"/>
    <x v="1"/>
    <x v="0"/>
    <x v="1"/>
    <x v="0"/>
    <x v="0"/>
    <x v="0"/>
    <x v="0"/>
    <x v="0"/>
    <x v="0"/>
    <x v="0"/>
    <x v="0"/>
    <m/>
    <s v="Gerente / Directivo"/>
    <m/>
    <n v="12"/>
    <n v="53"/>
    <s v="Completo"/>
    <m/>
    <m/>
    <m/>
    <m/>
    <m/>
    <m/>
    <m/>
    <s v="5 a 10 personas ocupadas"/>
    <s v="5 a 10 personas ocupadas"/>
    <x v="0"/>
    <s v="Intermediación financiera"/>
    <x v="0"/>
    <x v="0"/>
    <x v="0"/>
    <x v="0"/>
    <x v="0"/>
    <x v="0"/>
    <x v="0"/>
    <x v="0"/>
    <x v="0"/>
    <x v="0"/>
    <x v="0"/>
    <x v="1"/>
    <x v="1"/>
    <x v="0"/>
    <x v="0"/>
    <x v="0"/>
    <x v="0"/>
    <x v="0"/>
    <x v="1"/>
    <x v="1"/>
    <x v="1"/>
    <x v="1"/>
    <x v="0"/>
    <x v="0"/>
    <x v="0"/>
    <x v="0"/>
    <x v="0"/>
    <s v="USO Y MANEJO DE REDES SOCIALES"/>
    <s v="INDUSTRIAS GRÁFICAS"/>
    <s v="MARKETING DIGITAL"/>
    <m/>
    <m/>
    <m/>
    <s v="TIC"/>
    <s v="INDUSTRIAS GRÁFICAS"/>
    <s v="ADMINISTRACIÓN Y GESTIÓN"/>
    <m/>
    <m/>
    <m/>
    <n v="3.3945945945945901"/>
    <x v="0"/>
    <x v="0"/>
    <x v="0"/>
    <x v="0"/>
    <x v="0"/>
    <s v="Total"/>
  </r>
  <r>
    <n v="404082"/>
    <x v="0"/>
    <x v="1"/>
    <s v="Luque"/>
    <n v="47591"/>
    <s v="COMERCIO AL POR MENOR DE ELECTRODOMESTICOS"/>
    <s v="Comercio"/>
    <s v="Comercio"/>
    <s v="Medianas (31 a 50 personas ocupadas)"/>
    <n v="2072024"/>
    <n v="2"/>
    <s v="Julio"/>
    <s v="Año Resultado Final"/>
    <n v="8"/>
    <n v="24"/>
    <n v="31072024"/>
    <n v="31"/>
    <s v="Julio"/>
    <s v="Año Resultado Final"/>
    <n v="2013"/>
    <n v="10"/>
    <x v="0"/>
    <s v="COMERCIO AL POR MENOR DE ELECTRODOMESTICOS"/>
    <s v="Comercio al por menor de electrodomésticos y accesorios"/>
    <s v="Casa Matriz"/>
    <x v="1"/>
    <n v="3"/>
    <n v="3"/>
    <n v="48"/>
    <n v="48"/>
    <n v="10"/>
    <n v="38"/>
    <n v="112.142857142857"/>
    <n v="426.1428571428566"/>
    <n v="0"/>
    <n v="0"/>
    <n v="0"/>
    <n v="0"/>
    <n v="313.9999999999996"/>
    <n v="0"/>
    <n v="0"/>
    <n v="0"/>
    <n v="201.85714285714258"/>
    <n v="0"/>
    <n v="22.428571428571399"/>
    <n v="0"/>
    <n v="538.28571428571354"/>
    <n v="48"/>
    <n v="0"/>
    <n v="0"/>
    <n v="0"/>
    <n v="0"/>
    <n v="28"/>
    <n v="0"/>
    <n v="0"/>
    <n v="0"/>
    <n v="18"/>
    <n v="0"/>
    <n v="2"/>
    <n v="0"/>
    <n v="48"/>
    <x v="1"/>
    <s v="Decisión del directorio/propietarios de la empresa"/>
    <m/>
    <x v="1"/>
    <m/>
    <m/>
    <x v="1"/>
    <s v="Decisión del directorio/propietarios de la empresa"/>
    <m/>
    <x v="0"/>
    <m/>
    <m/>
    <x v="0"/>
    <m/>
    <m/>
    <x v="1"/>
    <m/>
    <n v="5244"/>
    <s v="TELE VENDEDOR"/>
    <s v="Sí"/>
    <s v="No"/>
    <s v="Sí"/>
    <n v="3339"/>
    <s v="COMMUNITY MANAGER"/>
    <s v="Sí"/>
    <s v="No"/>
    <s v="Sí"/>
    <n v="2166"/>
    <s v="DISEÑADOR GRAFICO"/>
    <s v="Sí"/>
    <s v="No"/>
    <m/>
    <m/>
    <m/>
    <m/>
    <m/>
    <m/>
    <m/>
    <m/>
    <m/>
    <m/>
    <m/>
    <m/>
    <m/>
    <m/>
    <m/>
    <m/>
    <m/>
    <m/>
    <m/>
    <m/>
    <m/>
    <m/>
    <m/>
    <m/>
    <m/>
    <m/>
    <m/>
    <m/>
    <m/>
    <m/>
    <m/>
    <m/>
    <m/>
    <m/>
    <m/>
    <x v="0"/>
    <x v="0"/>
    <x v="0"/>
    <x v="0"/>
    <x v="0"/>
    <x v="1"/>
    <x v="0"/>
    <x v="1"/>
    <x v="0"/>
    <x v="0"/>
    <x v="0"/>
    <x v="1"/>
    <x v="0"/>
    <m/>
    <m/>
    <m/>
    <s v="Redes sociales de la empresa (Facebook, Twitter, Instagram, etc)"/>
    <m/>
    <m/>
    <s v="Recomendaciones de trabajadores de la empresa u otros actores"/>
    <m/>
    <m/>
    <s v="Avisos en las inmediaciones de la empresa"/>
    <m/>
    <m/>
    <m/>
    <m/>
    <x v="0"/>
    <x v="0"/>
    <x v="0"/>
    <x v="1"/>
    <x v="0"/>
    <x v="1"/>
    <x v="0"/>
    <x v="2"/>
    <x v="0"/>
    <x v="1"/>
    <s v="Ninguna"/>
    <m/>
    <m/>
    <m/>
    <m/>
    <m/>
    <m/>
    <x v="1"/>
    <m/>
    <m/>
    <x v="0"/>
    <m/>
    <m/>
    <m/>
    <x v="1"/>
    <x v="0"/>
    <x v="1"/>
    <x v="0"/>
    <x v="1"/>
    <x v="1"/>
    <m/>
    <m/>
    <x v="2"/>
    <s v="Poco probable"/>
    <s v="Poco probable"/>
    <s v="Poco probable"/>
    <s v="Probable"/>
    <s v="Probable"/>
    <x v="0"/>
    <s v="televendedor"/>
    <n v="5244"/>
    <n v="50"/>
    <n v="50"/>
    <n v="50"/>
    <n v="50"/>
    <n v="50"/>
    <m/>
    <m/>
    <m/>
    <m/>
    <m/>
    <m/>
    <m/>
    <m/>
    <m/>
    <m/>
    <m/>
    <m/>
    <m/>
    <m/>
    <m/>
    <m/>
    <m/>
    <m/>
    <m/>
    <m/>
    <m/>
    <m/>
    <m/>
    <m/>
    <m/>
    <m/>
    <m/>
    <m/>
    <x v="0"/>
    <m/>
    <m/>
    <m/>
    <m/>
    <m/>
    <m/>
    <m/>
    <m/>
    <m/>
    <x v="0"/>
    <x v="0"/>
    <x v="0"/>
    <x v="0"/>
    <x v="1"/>
    <x v="1"/>
    <x v="0"/>
    <x v="0"/>
    <m/>
    <x v="0"/>
    <s v="CURSO DE CIERRE DE VENTA"/>
    <s v="Técnicas de ventas"/>
    <s v="TELEVENDEDOR"/>
    <n v="5244"/>
    <s v="CURSO DE ACTUALIZACION ADMINISTRATIVA"/>
    <s v="Operaciones auxiliares de servicios administrativos"/>
    <s v="CONTADOR"/>
    <n v="2411"/>
    <s v="CURSO DE ACTUALIZACION DE NUEVAS HERRAMIENTAS DSEÑO"/>
    <s v="Diseño gráfico"/>
    <s v="DISEÑADOR GRAFICO"/>
    <n v="2166"/>
    <s v="CURSO DE ANALISIS DE CREDITO"/>
    <s v="OTROS"/>
    <s v="ANALISTA DE CREDITO"/>
    <n v="3312"/>
    <s v="CURSO DE NEGOCIACION DE COBRANZA"/>
    <s v="Técnicas de procesos de postventa"/>
    <s v="JEFE DE COBRANZA"/>
    <n v="4214"/>
    <s v="CURSO DE AUDITORIA  INTERNA"/>
    <s v="Contabilidad básica"/>
    <s v="AUDITOR INTERNO"/>
    <n v="2411"/>
    <s v="Si"/>
    <s v="Si"/>
    <s v="Si"/>
    <s v="Si"/>
    <s v="Si"/>
    <s v="No"/>
    <x v="3"/>
    <s v="Muy importante"/>
    <s v="Muy importante"/>
    <s v="Muy importante"/>
    <s v="Muy importante"/>
    <s v="Muy importante"/>
    <s v="Importante"/>
    <s v="Importante"/>
    <s v="Ninguna"/>
    <m/>
    <x v="0"/>
    <x v="1"/>
    <x v="0"/>
    <x v="1"/>
    <x v="0"/>
    <x v="0"/>
    <x v="0"/>
    <x v="0"/>
    <x v="0"/>
    <x v="0"/>
    <x v="0"/>
    <x v="0"/>
    <m/>
    <s v="Jefe / Encargado (no propietario)"/>
    <m/>
    <n v="15"/>
    <n v="12"/>
    <s v="Completo"/>
    <m/>
    <m/>
    <m/>
    <m/>
    <m/>
    <m/>
    <m/>
    <s v="31 a 50 personas ocupadas"/>
    <s v="31 a 50 personas ocupadas"/>
    <x v="2"/>
    <s v="Comercio"/>
    <x v="0"/>
    <x v="1"/>
    <x v="1"/>
    <x v="0"/>
    <x v="1"/>
    <x v="0"/>
    <x v="0"/>
    <x v="0"/>
    <x v="0"/>
    <x v="0"/>
    <x v="1"/>
    <x v="0"/>
    <x v="0"/>
    <x v="1"/>
    <x v="0"/>
    <x v="0"/>
    <x v="0"/>
    <x v="0"/>
    <x v="0"/>
    <x v="0"/>
    <x v="1"/>
    <x v="0"/>
    <x v="1"/>
    <x v="0"/>
    <x v="0"/>
    <x v="0"/>
    <x v="0"/>
    <s v="VENTA"/>
    <s v="GESTIÓN ADMINISTRATIVA"/>
    <s v="INDUSTRIAS GRÁFICAS"/>
    <s v="ANÁLISIS DE CRÉDITO"/>
    <s v="COBRANZAS"/>
    <s v="CONTABILIDAD Y AUDITORIA"/>
    <s v="ADMINISTRACIÓN Y GESTIÓN"/>
    <s v="ADMINISTRACIÓN Y GESTIÓN"/>
    <s v="INDUSTRIAS GRÁFICAS"/>
    <s v="ADMINISTRACIÓN Y GESTIÓN"/>
    <s v="ADMINISTRACIÓN Y GESTIÓN"/>
    <s v="ADMINISTRACIÓN Y GESTIÓN"/>
    <n v="11.214285714285699"/>
    <x v="1"/>
    <x v="1"/>
    <x v="0"/>
    <x v="0"/>
    <x v="0"/>
    <s v="Total"/>
  </r>
  <r>
    <n v="404198"/>
    <x v="0"/>
    <x v="1"/>
    <s v="Luque"/>
    <n v="46303"/>
    <s v="COMERCIO AL POR MAYOR DE BALANCEADOS PARA ANIMALES"/>
    <s v="Comercio"/>
    <s v="Comercio"/>
    <s v="Pequeñas (11 a 30 personas ocupadas)"/>
    <n v="18062024"/>
    <n v="18"/>
    <s v="Junio"/>
    <s v="Año Resultado Final"/>
    <n v="15"/>
    <n v="4"/>
    <n v="17072024"/>
    <n v="17"/>
    <s v="Julio"/>
    <s v="Año Resultado Final"/>
    <n v="2013"/>
    <n v="10"/>
    <x v="0"/>
    <s v="COMERCIO AL POR MAYOR BALANCEADOS PARA PERROS Y GATOS"/>
    <s v="Comercio al por mayor de alimentos para mascotas"/>
    <s v="Único"/>
    <x v="0"/>
    <m/>
    <m/>
    <n v="24"/>
    <n v="24"/>
    <n v="10"/>
    <n v="14"/>
    <n v="126.511627906977"/>
    <n v="177.11627906976781"/>
    <n v="0"/>
    <n v="0"/>
    <n v="75.90697674418621"/>
    <n v="0"/>
    <n v="88.558139534883907"/>
    <n v="0"/>
    <n v="0"/>
    <n v="50.604651162790802"/>
    <n v="88.558139534883907"/>
    <n v="0"/>
    <n v="0"/>
    <n v="0"/>
    <n v="303.62790697674484"/>
    <n v="24"/>
    <n v="0"/>
    <n v="0"/>
    <n v="6"/>
    <n v="0"/>
    <n v="7"/>
    <n v="0"/>
    <n v="0"/>
    <n v="4"/>
    <n v="7"/>
    <n v="0"/>
    <n v="0"/>
    <n v="0"/>
    <n v="24"/>
    <x v="1"/>
    <s v="Decisión del directorio/propietarios de la empresa"/>
    <m/>
    <x v="1"/>
    <m/>
    <m/>
    <x v="1"/>
    <s v="Decisión del directorio/propietarios de la empresa"/>
    <m/>
    <x v="0"/>
    <m/>
    <m/>
    <x v="0"/>
    <m/>
    <m/>
    <x v="1"/>
    <m/>
    <n v="8332"/>
    <s v="CHOFER PROFESIONAL CAMION DE 6 TONELADAS"/>
    <s v="Sí"/>
    <s v="Sí"/>
    <s v="Sí"/>
    <n v="9333"/>
    <s v="AYUDANTE DE DEPOSITO"/>
    <s v="Sí"/>
    <s v="Sí"/>
    <s v="Sí"/>
    <n v="9333"/>
    <s v="AYUDANTE DE CHOFER PARA CAMION DE 6 TONELADA"/>
    <s v="Sí"/>
    <s v="Sí"/>
    <s v="Candidatos sin capacitación o habilidades técnicas necesarios"/>
    <m/>
    <s v="Candidato sin licencias, certificados orequisitos legales requeridos para ejercer la ocupación"/>
    <m/>
    <s v="Candidatos que no aceptaron las condiciones laborales ofrecidas (ubicación, horario, remuneración)"/>
    <s v="Falta de postulantes/candidatos"/>
    <m/>
    <m/>
    <s v="Candidatos sin capacitación o habilidades técnicas necesarios"/>
    <m/>
    <m/>
    <m/>
    <m/>
    <s v="Falta de postulantes/candidatos"/>
    <m/>
    <m/>
    <m/>
    <m/>
    <m/>
    <m/>
    <m/>
    <s v="Falta de postulantes/candidatos"/>
    <m/>
    <m/>
    <m/>
    <s v="Capacitar a los trabajadores actuales para que puedan cumplir funciones que estaban asignadas a esa vacante"/>
    <m/>
    <m/>
    <m/>
    <m/>
    <m/>
    <m/>
    <m/>
    <m/>
    <m/>
    <x v="0"/>
    <x v="0"/>
    <x v="0"/>
    <x v="1"/>
    <x v="0"/>
    <x v="0"/>
    <x v="0"/>
    <x v="0"/>
    <x v="0"/>
    <x v="0"/>
    <x v="1"/>
    <x v="1"/>
    <x v="0"/>
    <m/>
    <m/>
    <m/>
    <s v="Redes sociales de la empresa (Facebook, Twitter, Instagram, etc)"/>
    <m/>
    <m/>
    <s v="Recomendaciones de trabajadores de la empresa u otros actores"/>
    <m/>
    <m/>
    <m/>
    <m/>
    <m/>
    <m/>
    <m/>
    <x v="0"/>
    <x v="0"/>
    <x v="0"/>
    <x v="1"/>
    <x v="0"/>
    <x v="1"/>
    <x v="0"/>
    <x v="2"/>
    <x v="0"/>
    <x v="2"/>
    <s v="Ninguna"/>
    <m/>
    <m/>
    <m/>
    <m/>
    <m/>
    <m/>
    <x v="1"/>
    <m/>
    <m/>
    <x v="0"/>
    <m/>
    <m/>
    <m/>
    <x v="0"/>
    <x v="1"/>
    <x v="1"/>
    <x v="1"/>
    <x v="1"/>
    <x v="1"/>
    <m/>
    <m/>
    <x v="3"/>
    <s v="Poco probable"/>
    <s v="Poco probable"/>
    <s v="Poco probable"/>
    <s v="Probable"/>
    <s v="Muy probable"/>
    <x v="0"/>
    <s v="tesorero"/>
    <n v="4311"/>
    <n v="1"/>
    <n v="0"/>
    <n v="0"/>
    <n v="0"/>
    <n v="0"/>
    <s v="ayudante financiero"/>
    <n v="4419"/>
    <n v="1"/>
    <n v="1"/>
    <n v="1"/>
    <n v="0"/>
    <n v="0"/>
    <s v="asesor de RRHH"/>
    <n v="2423"/>
    <n v="1"/>
    <n v="0"/>
    <n v="0"/>
    <n v="0"/>
    <n v="0"/>
    <s v="chofer para camion"/>
    <n v="8332"/>
    <n v="1"/>
    <n v="1"/>
    <n v="1"/>
    <n v="1"/>
    <n v="1"/>
    <s v="ayudante para deposito"/>
    <n v="9333"/>
    <n v="1"/>
    <n v="1"/>
    <n v="0"/>
    <n v="0"/>
    <n v="0"/>
    <x v="0"/>
    <m/>
    <m/>
    <m/>
    <m/>
    <m/>
    <m/>
    <m/>
    <m/>
    <m/>
    <x v="1"/>
    <x v="0"/>
    <x v="0"/>
    <x v="1"/>
    <x v="1"/>
    <x v="1"/>
    <x v="0"/>
    <x v="0"/>
    <m/>
    <x v="0"/>
    <s v="CURSO DE  MANEJO DE INTELIGENCIA ARTIFICIAL"/>
    <s v="Herramientas digitales para la gestión y productividad"/>
    <s v="JEFE DE MARKETING"/>
    <n v="2431"/>
    <s v="LOGISTICA ,"/>
    <s v="OTROS"/>
    <s v="ENCARGADO DE LOGISTICA"/>
    <n v="4321"/>
    <s v="ENCARGADO DE STOCK DE MERCADERIAS"/>
    <s v="OTROS"/>
    <s v="ENCARGADO DE STOCK"/>
    <n v="4321"/>
    <m/>
    <m/>
    <m/>
    <m/>
    <m/>
    <m/>
    <m/>
    <m/>
    <m/>
    <m/>
    <m/>
    <m/>
    <s v="Si"/>
    <s v="Si"/>
    <s v="No"/>
    <m/>
    <m/>
    <m/>
    <x v="1"/>
    <s v="Muy importante"/>
    <s v="Muy importante"/>
    <s v="Muy importante"/>
    <s v="Muy importante"/>
    <s v="Importante"/>
    <s v="Muy importante"/>
    <s v="Muy importante"/>
    <s v="Ninguna"/>
    <m/>
    <x v="2"/>
    <x v="2"/>
    <x v="0"/>
    <x v="0"/>
    <x v="2"/>
    <x v="0"/>
    <x v="1"/>
    <x v="1"/>
    <x v="0"/>
    <x v="0"/>
    <x v="0"/>
    <x v="0"/>
    <m/>
    <s v="Dueño o propietario"/>
    <m/>
    <n v="7"/>
    <n v="47"/>
    <s v="Completo"/>
    <m/>
    <m/>
    <m/>
    <m/>
    <m/>
    <m/>
    <m/>
    <s v="11 a 30 personas ocupadas"/>
    <s v="11 a 30 personas ocupadas"/>
    <x v="2"/>
    <s v="Comercio"/>
    <x v="0"/>
    <x v="0"/>
    <x v="0"/>
    <x v="0"/>
    <x v="0"/>
    <x v="0"/>
    <x v="0"/>
    <x v="1"/>
    <x v="1"/>
    <x v="0"/>
    <x v="0"/>
    <x v="0"/>
    <x v="1"/>
    <x v="0"/>
    <x v="0"/>
    <x v="0"/>
    <x v="1"/>
    <x v="1"/>
    <x v="0"/>
    <x v="0"/>
    <x v="0"/>
    <x v="0"/>
    <x v="0"/>
    <x v="0"/>
    <x v="0"/>
    <x v="0"/>
    <x v="0"/>
    <s v="HERRAMIENTAS DE ANÁLISIS DE DATOS"/>
    <s v="LOGISTICA Y GESTIÓN DE DEPOSITOS"/>
    <s v="CONTABILIDAD Y AUDITORIA"/>
    <m/>
    <m/>
    <m/>
    <s v="TIC"/>
    <s v="ADMINISTRACIÓN Y GESTIÓN"/>
    <s v="ADMINISTRACIÓN Y GESTIÓN"/>
    <m/>
    <m/>
    <m/>
    <n v="12.6511627906977"/>
    <x v="1"/>
    <x v="2"/>
    <x v="0"/>
    <x v="0"/>
    <x v="0"/>
    <s v="Total"/>
  </r>
  <r>
    <n v="404221"/>
    <x v="0"/>
    <x v="1"/>
    <s v="Ñemby"/>
    <n v="38110"/>
    <s v="SERVICIO DE RECOLECCION Y TRATAMIENTO DE RESIDUOS"/>
    <s v="Servicio"/>
    <s v="Suministro de agua"/>
    <s v="Micro (5 a 10 personas ocupadas)"/>
    <n v="18062024"/>
    <n v="18"/>
    <s v="Junio"/>
    <s v="Año Resultado Final"/>
    <n v="12"/>
    <n v="7"/>
    <n v="20062024"/>
    <n v="20"/>
    <s v="Junio"/>
    <s v="Año Resultado Final"/>
    <n v="2013"/>
    <n v="10"/>
    <x v="0"/>
    <s v="SERVICIO DE RECOLECCION DE RESIDUOS"/>
    <s v="Recolección de desechos inocuos"/>
    <s v="Casa Matriz"/>
    <x v="1"/>
    <n v="2"/>
    <n v="2"/>
    <n v="39"/>
    <n v="39"/>
    <n v="35"/>
    <n v="4"/>
    <n v="183.44827586206904"/>
    <n v="20.96551724137932"/>
    <n v="0"/>
    <n v="0"/>
    <n v="0"/>
    <n v="0"/>
    <n v="172.96551724137939"/>
    <n v="0"/>
    <n v="0"/>
    <n v="0"/>
    <n v="0"/>
    <n v="26.206896551724149"/>
    <n v="5.2413793103448301"/>
    <n v="0"/>
    <n v="204.41379310344837"/>
    <n v="39"/>
    <n v="0"/>
    <n v="0"/>
    <n v="0"/>
    <n v="0"/>
    <n v="33"/>
    <n v="0"/>
    <n v="0"/>
    <n v="0"/>
    <n v="0"/>
    <n v="5"/>
    <n v="1"/>
    <n v="0"/>
    <n v="39"/>
    <x v="1"/>
    <s v="Decisión del directorio/propietarios de la empresa"/>
    <m/>
    <x v="1"/>
    <m/>
    <m/>
    <x v="0"/>
    <m/>
    <m/>
    <x v="0"/>
    <m/>
    <m/>
    <x v="0"/>
    <m/>
    <m/>
    <x v="1"/>
    <m/>
    <n v="9611"/>
    <s v="PERSONAL DE RECOLECCION"/>
    <s v="Sí"/>
    <s v="No"/>
    <s v="Sí"/>
    <n v="8332"/>
    <s v="CONDUCTOR DE VEHICULO PESADO"/>
    <s v="Sí"/>
    <s v="No"/>
    <s v="No"/>
    <m/>
    <m/>
    <m/>
    <m/>
    <m/>
    <m/>
    <m/>
    <m/>
    <m/>
    <m/>
    <m/>
    <m/>
    <m/>
    <m/>
    <m/>
    <m/>
    <m/>
    <m/>
    <m/>
    <m/>
    <m/>
    <m/>
    <m/>
    <m/>
    <m/>
    <m/>
    <m/>
    <m/>
    <m/>
    <m/>
    <m/>
    <m/>
    <m/>
    <m/>
    <m/>
    <m/>
    <m/>
    <m/>
    <m/>
    <x v="0"/>
    <x v="0"/>
    <x v="0"/>
    <x v="1"/>
    <x v="1"/>
    <x v="1"/>
    <x v="0"/>
    <x v="0"/>
    <x v="0"/>
    <x v="0"/>
    <x v="1"/>
    <x v="1"/>
    <x v="0"/>
    <m/>
    <m/>
    <m/>
    <m/>
    <m/>
    <m/>
    <s v="Recomendaciones de trabajadores de la empresa u otros actores"/>
    <m/>
    <m/>
    <m/>
    <s v="Contactos personales del empleador"/>
    <m/>
    <m/>
    <m/>
    <x v="0"/>
    <x v="0"/>
    <x v="0"/>
    <x v="0"/>
    <x v="0"/>
    <x v="0"/>
    <x v="0"/>
    <x v="1"/>
    <x v="0"/>
    <x v="0"/>
    <s v="Ninguna"/>
    <m/>
    <m/>
    <m/>
    <m/>
    <s v="Ambos"/>
    <m/>
    <x v="0"/>
    <m/>
    <s v="Transformación de competencia"/>
    <x v="2"/>
    <s v="Ambos"/>
    <m/>
    <m/>
    <x v="0"/>
    <x v="1"/>
    <x v="0"/>
    <x v="0"/>
    <x v="0"/>
    <x v="0"/>
    <m/>
    <m/>
    <x v="2"/>
    <s v="Poco probable"/>
    <s v="Poco probable"/>
    <s v="Poco probable"/>
    <s v="Probable"/>
    <s v="Probable"/>
    <x v="1"/>
    <m/>
    <m/>
    <m/>
    <m/>
    <m/>
    <m/>
    <m/>
    <m/>
    <m/>
    <m/>
    <m/>
    <m/>
    <m/>
    <m/>
    <m/>
    <m/>
    <m/>
    <m/>
    <m/>
    <m/>
    <m/>
    <m/>
    <m/>
    <m/>
    <m/>
    <m/>
    <m/>
    <m/>
    <m/>
    <m/>
    <m/>
    <m/>
    <m/>
    <m/>
    <m/>
    <x v="0"/>
    <m/>
    <m/>
    <m/>
    <m/>
    <m/>
    <m/>
    <m/>
    <m/>
    <m/>
    <x v="0"/>
    <x v="0"/>
    <x v="1"/>
    <x v="0"/>
    <x v="0"/>
    <x v="0"/>
    <x v="0"/>
    <x v="0"/>
    <m/>
    <x v="0"/>
    <s v="INFORMATICA INTERMEDIA"/>
    <s v="Operación básica de computadoras"/>
    <s v="RECEPCION"/>
    <n v="4226"/>
    <s v="INFORMATICA INTERMEDIA"/>
    <s v="Operación básica de computadoras"/>
    <s v="ADMINISTRADOR"/>
    <n v="2421"/>
    <m/>
    <m/>
    <m/>
    <m/>
    <m/>
    <m/>
    <m/>
    <m/>
    <m/>
    <m/>
    <m/>
    <m/>
    <m/>
    <m/>
    <m/>
    <m/>
    <s v="Si"/>
    <s v="No"/>
    <m/>
    <m/>
    <m/>
    <m/>
    <x v="1"/>
    <s v="Importante"/>
    <s v="Importante"/>
    <s v="Importante"/>
    <s v="Importante"/>
    <s v="Importante"/>
    <s v="Muy importante"/>
    <s v="Muy importante"/>
    <s v="Ninguna"/>
    <m/>
    <x v="0"/>
    <x v="1"/>
    <x v="0"/>
    <x v="0"/>
    <x v="0"/>
    <x v="0"/>
    <x v="1"/>
    <x v="1"/>
    <x v="0"/>
    <x v="1"/>
    <x v="0"/>
    <x v="0"/>
    <m/>
    <s v="Gerente / Directivo"/>
    <m/>
    <n v="16"/>
    <n v="15"/>
    <s v="Completo"/>
    <m/>
    <m/>
    <m/>
    <m/>
    <m/>
    <m/>
    <m/>
    <s v="31 a 50 personas ocupadas"/>
    <s v="31 a 50 personas ocupadas"/>
    <x v="0"/>
    <s v="Suministro de agua"/>
    <x v="0"/>
    <x v="0"/>
    <x v="0"/>
    <x v="0"/>
    <x v="0"/>
    <x v="0"/>
    <x v="0"/>
    <x v="1"/>
    <x v="1"/>
    <x v="0"/>
    <x v="1"/>
    <x v="0"/>
    <x v="0"/>
    <x v="0"/>
    <x v="0"/>
    <x v="0"/>
    <x v="0"/>
    <x v="0"/>
    <x v="0"/>
    <x v="0"/>
    <x v="0"/>
    <x v="0"/>
    <x v="0"/>
    <x v="0"/>
    <x v="0"/>
    <x v="0"/>
    <x v="0"/>
    <s v="OFIMATICA"/>
    <s v="OFIMATICA"/>
    <m/>
    <m/>
    <m/>
    <m/>
    <s v="TIC"/>
    <s v="TIC"/>
    <m/>
    <m/>
    <m/>
    <m/>
    <n v="5.2413793103448301"/>
    <x v="1"/>
    <x v="1"/>
    <x v="0"/>
    <x v="0"/>
    <x v="0"/>
    <s v="Total"/>
  </r>
  <r>
    <n v="404857"/>
    <x v="0"/>
    <x v="1"/>
    <s v="Lambaré"/>
    <n v="68100"/>
    <s v="ACTIVIDADES INMOBILIARIAS"/>
    <s v="Servicio"/>
    <s v="Servicios inmobiliarios"/>
    <s v="Micro (5 a 10 personas ocupadas)"/>
    <n v="17072024"/>
    <n v="17"/>
    <s v="Julio"/>
    <s v="Año Resultado Final"/>
    <n v="11"/>
    <n v="26"/>
    <n v="26072024"/>
    <n v="26"/>
    <s v="Julio"/>
    <s v="Año Resultado Final"/>
    <n v="2014"/>
    <n v="9"/>
    <x v="3"/>
    <s v="ACTIVIDADES DE INMOBILIARIA"/>
    <s v="Actividades inmobiliarias realizadas con bienes propios o arrendados"/>
    <s v="Casa Matriz"/>
    <x v="1"/>
    <n v="3"/>
    <n v="2"/>
    <n v="16"/>
    <n v="14"/>
    <n v="6"/>
    <n v="8"/>
    <n v="28.983870967741922"/>
    <n v="38.645161290322562"/>
    <n v="0"/>
    <n v="0"/>
    <n v="0"/>
    <n v="0"/>
    <n v="33.814516129032242"/>
    <n v="0"/>
    <n v="0"/>
    <n v="0"/>
    <n v="9.6612903225806406"/>
    <n v="24.153225806451601"/>
    <n v="0"/>
    <n v="0"/>
    <n v="67.629032258064484"/>
    <n v="14"/>
    <n v="0"/>
    <n v="0"/>
    <n v="0"/>
    <n v="0"/>
    <n v="7"/>
    <n v="0"/>
    <n v="0"/>
    <n v="0"/>
    <n v="2"/>
    <n v="5"/>
    <n v="0"/>
    <n v="0"/>
    <n v="14"/>
    <x v="0"/>
    <m/>
    <m/>
    <x v="1"/>
    <m/>
    <m/>
    <x v="0"/>
    <m/>
    <m/>
    <x v="0"/>
    <m/>
    <m/>
    <x v="0"/>
    <m/>
    <m/>
    <x v="1"/>
    <m/>
    <n v="5230"/>
    <s v="CAJERO DE TESORERIA"/>
    <s v="Sí"/>
    <s v="No"/>
    <s v="Sí"/>
    <n v="1219"/>
    <s v="GERENTE ADMINISTRATIVO"/>
    <s v="Sí"/>
    <s v="No"/>
    <s v="Sí"/>
    <n v="4419"/>
    <s v="AUXILIAR ADMINISTRATIVO"/>
    <s v="Sí"/>
    <s v="No"/>
    <m/>
    <m/>
    <m/>
    <m/>
    <m/>
    <m/>
    <m/>
    <m/>
    <m/>
    <m/>
    <m/>
    <m/>
    <m/>
    <m/>
    <m/>
    <m/>
    <m/>
    <m/>
    <m/>
    <m/>
    <m/>
    <m/>
    <m/>
    <m/>
    <m/>
    <m/>
    <m/>
    <m/>
    <m/>
    <m/>
    <m/>
    <m/>
    <m/>
    <m/>
    <m/>
    <x v="0"/>
    <x v="0"/>
    <x v="0"/>
    <x v="0"/>
    <x v="0"/>
    <x v="0"/>
    <x v="0"/>
    <x v="1"/>
    <x v="1"/>
    <x v="0"/>
    <x v="1"/>
    <x v="0"/>
    <x v="0"/>
    <m/>
    <m/>
    <m/>
    <s v="Redes sociales de la empresa (Facebook, Twitter, Instagram, etc)"/>
    <m/>
    <m/>
    <s v="Recomendaciones de trabajadores de la empresa u otros actores"/>
    <m/>
    <m/>
    <m/>
    <s v="Contactos personales del empleador"/>
    <s v="Banco de currículos de la empresa"/>
    <m/>
    <m/>
    <x v="0"/>
    <x v="0"/>
    <x v="0"/>
    <x v="1"/>
    <x v="0"/>
    <x v="0"/>
    <x v="0"/>
    <x v="1"/>
    <x v="2"/>
    <x v="0"/>
    <s v="Ninguna"/>
    <m/>
    <m/>
    <m/>
    <m/>
    <m/>
    <m/>
    <x v="2"/>
    <m/>
    <s v="Ambos"/>
    <x v="1"/>
    <s v="Ambos"/>
    <m/>
    <m/>
    <x v="0"/>
    <x v="0"/>
    <x v="0"/>
    <x v="1"/>
    <x v="0"/>
    <x v="1"/>
    <m/>
    <m/>
    <x v="2"/>
    <s v="Muy probable"/>
    <s v="Poco probable"/>
    <s v="Poco probable"/>
    <s v="Poco probable"/>
    <s v="Muy probable"/>
    <x v="0"/>
    <s v="gerente administrativo"/>
    <n v="1219"/>
    <n v="0"/>
    <n v="2"/>
    <n v="1"/>
    <n v="1"/>
    <n v="0"/>
    <s v="vendedores externo"/>
    <n v="3334"/>
    <n v="5"/>
    <n v="5"/>
    <n v="5"/>
    <n v="5"/>
    <n v="5"/>
    <m/>
    <m/>
    <m/>
    <m/>
    <m/>
    <m/>
    <m/>
    <m/>
    <m/>
    <m/>
    <m/>
    <m/>
    <m/>
    <m/>
    <m/>
    <m/>
    <m/>
    <m/>
    <m/>
    <m/>
    <m/>
    <x v="0"/>
    <m/>
    <m/>
    <m/>
    <m/>
    <m/>
    <m/>
    <m/>
    <m/>
    <m/>
    <x v="1"/>
    <x v="0"/>
    <x v="1"/>
    <x v="0"/>
    <x v="1"/>
    <x v="0"/>
    <x v="0"/>
    <x v="0"/>
    <m/>
    <x v="0"/>
    <s v="CAPACITACION MANEJO DE SOFTWARE"/>
    <s v="Redes y sistemas informáticos"/>
    <s v="CAJA DE TESORERIA"/>
    <n v="4211"/>
    <s v="CAPACITACION MANEJO SOFTWARE"/>
    <s v="Herramientas digitales para la gestión y productividad"/>
    <s v="GERENTE ADMINISTRATIVO"/>
    <n v="1219"/>
    <s v="CAPACITACION MANEJO DE SOFTWARE"/>
    <s v="Herramientas digitales para la gestión y productividad"/>
    <s v="AUXILIAR ADMINISTRATIVO"/>
    <n v="4419"/>
    <s v="CAPACITACION DE MANEJO DE SOFTWARE"/>
    <s v="Herramientas digitales para la gestión y productividad"/>
    <s v="CONTADOR"/>
    <n v="2411"/>
    <m/>
    <m/>
    <m/>
    <m/>
    <m/>
    <m/>
    <m/>
    <m/>
    <s v="Si"/>
    <s v="Si"/>
    <s v="Si"/>
    <s v="No"/>
    <m/>
    <m/>
    <x v="1"/>
    <s v="Muy importante"/>
    <s v="Muy importante"/>
    <s v="Muy importante"/>
    <s v="Muy importante"/>
    <s v="Muy importante"/>
    <s v="Muy importante"/>
    <s v="Muy importante"/>
    <s v="Ninguna"/>
    <m/>
    <x v="2"/>
    <x v="0"/>
    <x v="0"/>
    <x v="0"/>
    <x v="0"/>
    <x v="0"/>
    <x v="1"/>
    <x v="0"/>
    <x v="0"/>
    <x v="0"/>
    <x v="0"/>
    <x v="0"/>
    <m/>
    <s v="Administrador/Contador"/>
    <m/>
    <n v="10"/>
    <n v="11"/>
    <s v="Completo"/>
    <m/>
    <m/>
    <m/>
    <m/>
    <m/>
    <m/>
    <m/>
    <s v="11 a 30 personas ocupadas"/>
    <s v="11 a 30 personas ocupadas"/>
    <x v="0"/>
    <s v="Servicios inmobiliarios"/>
    <x v="1"/>
    <x v="0"/>
    <x v="0"/>
    <x v="1"/>
    <x v="1"/>
    <x v="0"/>
    <x v="0"/>
    <x v="0"/>
    <x v="0"/>
    <x v="1"/>
    <x v="1"/>
    <x v="1"/>
    <x v="0"/>
    <x v="0"/>
    <x v="0"/>
    <x v="0"/>
    <x v="0"/>
    <x v="0"/>
    <x v="1"/>
    <x v="0"/>
    <x v="0"/>
    <x v="0"/>
    <x v="0"/>
    <x v="0"/>
    <x v="0"/>
    <x v="0"/>
    <x v="0"/>
    <s v="USO DE SISTEMAS Y SOFTWARE ESPECIALIZADOS"/>
    <s v="OFIMATICA"/>
    <s v="OTRAS RELACIONADAS A TIC"/>
    <s v="USO DE SISTEMAS Y SOFTWARE ESPECIALIZADOS"/>
    <m/>
    <m/>
    <s v="TIC"/>
    <s v="TIC"/>
    <s v="TIC"/>
    <s v="TIC"/>
    <m/>
    <m/>
    <n v="4.8306451612903203"/>
    <x v="1"/>
    <x v="1"/>
    <x v="0"/>
    <x v="0"/>
    <x v="0"/>
    <s v="Total"/>
  </r>
  <r>
    <n v="404899"/>
    <x v="0"/>
    <x v="0"/>
    <s v="San Roque"/>
    <n v="96020"/>
    <s v="SERVICIOS DE PELUQUERIA"/>
    <s v="Servicio"/>
    <s v="Servicios a los hogares"/>
    <s v="Medianas (31 a 50 personas ocupadas)"/>
    <n v="11062024"/>
    <n v="11"/>
    <s v="Junio"/>
    <s v="Año Resultado Final"/>
    <n v="14"/>
    <n v="57"/>
    <n v="25072024"/>
    <n v="25"/>
    <s v="Julio"/>
    <s v="Año Resultado Final"/>
    <n v="2009"/>
    <n v="14"/>
    <x v="0"/>
    <s v="SERVICIO DE PELUQUERIA"/>
    <s v="Peluquería y otros tratamientos de belleza"/>
    <s v="Único"/>
    <x v="0"/>
    <m/>
    <m/>
    <n v="45"/>
    <n v="45"/>
    <n v="10"/>
    <n v="35"/>
    <n v="101.891891891892"/>
    <n v="356.62162162162201"/>
    <n v="0"/>
    <n v="0"/>
    <n v="0"/>
    <n v="0"/>
    <n v="407.56756756756801"/>
    <n v="0"/>
    <n v="0"/>
    <n v="0"/>
    <n v="50.945945945946001"/>
    <n v="0"/>
    <n v="0"/>
    <n v="0"/>
    <n v="458.513513513514"/>
    <n v="45"/>
    <n v="0"/>
    <n v="0"/>
    <n v="0"/>
    <n v="0"/>
    <n v="40"/>
    <n v="0"/>
    <n v="0"/>
    <n v="0"/>
    <n v="5"/>
    <n v="0"/>
    <n v="0"/>
    <n v="0"/>
    <n v="45"/>
    <x v="0"/>
    <m/>
    <m/>
    <x v="1"/>
    <m/>
    <m/>
    <x v="0"/>
    <m/>
    <m/>
    <x v="0"/>
    <m/>
    <m/>
    <x v="0"/>
    <m/>
    <m/>
    <x v="1"/>
    <m/>
    <n v="2421"/>
    <s v="ADMINISTRADOR DEL ESTABLECIMIENTO"/>
    <s v="Sí"/>
    <s v="No"/>
    <s v="Sí"/>
    <n v="5142"/>
    <s v="MANICURISTA"/>
    <s v="Sí"/>
    <s v="No"/>
    <s v="No"/>
    <m/>
    <m/>
    <m/>
    <m/>
    <m/>
    <m/>
    <m/>
    <m/>
    <m/>
    <m/>
    <m/>
    <m/>
    <m/>
    <m/>
    <m/>
    <m/>
    <m/>
    <m/>
    <m/>
    <m/>
    <m/>
    <m/>
    <m/>
    <m/>
    <m/>
    <m/>
    <m/>
    <m/>
    <m/>
    <m/>
    <m/>
    <m/>
    <m/>
    <m/>
    <m/>
    <m/>
    <m/>
    <m/>
    <m/>
    <x v="0"/>
    <x v="0"/>
    <x v="1"/>
    <x v="0"/>
    <x v="0"/>
    <x v="0"/>
    <x v="0"/>
    <x v="1"/>
    <x v="1"/>
    <x v="0"/>
    <x v="0"/>
    <x v="0"/>
    <x v="0"/>
    <m/>
    <m/>
    <m/>
    <s v="Redes sociales de la empresa (Facebook, Twitter, Instagram, etc)"/>
    <m/>
    <m/>
    <s v="Recomendaciones de trabajadores de la empresa u otros actores"/>
    <s v="Contratación de empresas de reclutamiento"/>
    <m/>
    <m/>
    <m/>
    <m/>
    <m/>
    <m/>
    <x v="0"/>
    <x v="0"/>
    <x v="0"/>
    <x v="1"/>
    <x v="0"/>
    <x v="2"/>
    <x v="1"/>
    <x v="0"/>
    <x v="1"/>
    <x v="1"/>
    <s v="Ninguna"/>
    <m/>
    <m/>
    <m/>
    <m/>
    <m/>
    <m/>
    <x v="1"/>
    <m/>
    <m/>
    <x v="1"/>
    <m/>
    <m/>
    <m/>
    <x v="1"/>
    <x v="1"/>
    <x v="1"/>
    <x v="1"/>
    <x v="1"/>
    <x v="1"/>
    <m/>
    <m/>
    <x v="2"/>
    <s v="Poco probable"/>
    <s v="Poco probable"/>
    <s v="Poco probable"/>
    <s v="Probable"/>
    <s v="Probable"/>
    <x v="0"/>
    <s v="Atención al cliente"/>
    <n v="4226"/>
    <n v="1"/>
    <n v="1"/>
    <n v="1"/>
    <n v="1"/>
    <n v="1"/>
    <s v="COLORISTA"/>
    <n v="5141"/>
    <n v="1"/>
    <n v="1"/>
    <n v="1"/>
    <n v="1"/>
    <n v="1"/>
    <s v="MAQUILLADOR"/>
    <n v="5142"/>
    <n v="1"/>
    <n v="1"/>
    <n v="1"/>
    <n v="1"/>
    <n v="1"/>
    <m/>
    <m/>
    <m/>
    <m/>
    <m/>
    <m/>
    <m/>
    <m/>
    <m/>
    <m/>
    <m/>
    <m/>
    <m/>
    <m/>
    <x v="0"/>
    <m/>
    <m/>
    <m/>
    <m/>
    <m/>
    <m/>
    <m/>
    <m/>
    <m/>
    <x v="1"/>
    <x v="1"/>
    <x v="0"/>
    <x v="1"/>
    <x v="0"/>
    <x v="0"/>
    <x v="1"/>
    <x v="0"/>
    <s v="RELACIONAMIENTO"/>
    <x v="0"/>
    <s v="CAPACITACION DE PLANILLAS  DE CONTROL"/>
    <s v="Operaciones auxiliares de servicios administrativos"/>
    <s v="ADMINISTRADORA"/>
    <n v="2421"/>
    <s v="CAPACITACION DE VENTA DIGITAL"/>
    <s v="Técnicas de ventas"/>
    <s v="VENDEDORA  DE SERVICIOS DE PELUQUERIA EN SALON (ATENCION AL CLIENTE)"/>
    <n v="4226"/>
    <s v="CAPACITACION DE  ASESORAMIENTO AL CLIENTE"/>
    <s v="Técnicas de recepción y atención al cliente"/>
    <s v="VENDEDORA DE SERVICIOS DE PELUQUERIA EN SALON ( ATENCION AL CLIENTE)"/>
    <n v="4226"/>
    <m/>
    <m/>
    <m/>
    <m/>
    <m/>
    <m/>
    <m/>
    <m/>
    <m/>
    <m/>
    <m/>
    <m/>
    <s v="Si"/>
    <s v="Si"/>
    <s v="No"/>
    <m/>
    <m/>
    <m/>
    <x v="0"/>
    <s v="Muy importante"/>
    <s v="Importante"/>
    <s v="Muy importante"/>
    <s v="Muy importante"/>
    <s v="Importante"/>
    <s v="Muy importante"/>
    <s v="Muy importante"/>
    <s v="Ninguna"/>
    <m/>
    <x v="2"/>
    <x v="2"/>
    <x v="0"/>
    <x v="0"/>
    <x v="2"/>
    <x v="0"/>
    <x v="1"/>
    <x v="0"/>
    <x v="0"/>
    <x v="0"/>
    <x v="0"/>
    <x v="0"/>
    <m/>
    <s v="Administrador/Contador"/>
    <m/>
    <n v="7"/>
    <n v="42"/>
    <s v="Completo"/>
    <m/>
    <m/>
    <m/>
    <m/>
    <m/>
    <m/>
    <s v="NINGUNA"/>
    <s v="31 a 50 personas ocupadas"/>
    <s v="31 a 50 personas ocupadas"/>
    <x v="0"/>
    <s v="Servicios a los hogares"/>
    <x v="0"/>
    <x v="1"/>
    <x v="0"/>
    <x v="0"/>
    <x v="1"/>
    <x v="0"/>
    <x v="0"/>
    <x v="0"/>
    <x v="0"/>
    <x v="0"/>
    <x v="1"/>
    <x v="0"/>
    <x v="1"/>
    <x v="1"/>
    <x v="0"/>
    <x v="0"/>
    <x v="0"/>
    <x v="0"/>
    <x v="0"/>
    <x v="0"/>
    <x v="0"/>
    <x v="0"/>
    <x v="0"/>
    <x v="0"/>
    <x v="0"/>
    <x v="0"/>
    <x v="0"/>
    <s v="OFIMATICA"/>
    <s v="HERRAMIENTAS DIGITALES PARA VENTA"/>
    <s v="ATENCIÓN AL CLIENTE, RECEPCIÓN"/>
    <m/>
    <m/>
    <m/>
    <s v="TIC"/>
    <s v="ADMINISTRACIÓN Y GESTIÓN"/>
    <s v="ADMINISTRACIÓN Y GESTIÓN"/>
    <m/>
    <m/>
    <m/>
    <n v="10.1891891891892"/>
    <x v="1"/>
    <x v="1"/>
    <x v="1"/>
    <x v="0"/>
    <x v="0"/>
    <s v="Total"/>
  </r>
  <r>
    <n v="405159"/>
    <x v="0"/>
    <x v="1"/>
    <s v="Luque"/>
    <n v="10999"/>
    <s v="ELABORACION DE PAPAS FRITAS"/>
    <s v="Industria"/>
    <s v="Manufactura"/>
    <s v="Medianas (31 a 50 personas ocupadas)"/>
    <n v="10072024"/>
    <n v="10"/>
    <s v="Julio"/>
    <s v="Año Resultado Final"/>
    <n v="9"/>
    <n v="21"/>
    <n v="26072024"/>
    <n v="26"/>
    <s v="Julio"/>
    <s v="Año Resultado Final"/>
    <n v="2018"/>
    <n v="5"/>
    <x v="3"/>
    <s v="FABRICACIÓN DE PAPA FRITAS EN TUBO"/>
    <s v="Elaboración de otros productos alimenticios n.c.p."/>
    <s v="Único"/>
    <x v="0"/>
    <m/>
    <m/>
    <n v="65"/>
    <n v="65"/>
    <n v="27"/>
    <n v="38"/>
    <n v="72.999999999999901"/>
    <n v="102.74074074074061"/>
    <n v="0"/>
    <n v="0"/>
    <n v="0"/>
    <n v="0"/>
    <n v="108.14814814814801"/>
    <n v="0"/>
    <n v="8.1111111111111001"/>
    <n v="0"/>
    <n v="35.148148148148103"/>
    <n v="21.629629629629601"/>
    <n v="2.7037037037037002"/>
    <n v="0"/>
    <n v="175.74074074074051"/>
    <n v="65"/>
    <n v="0"/>
    <n v="0"/>
    <n v="0"/>
    <n v="0"/>
    <n v="40"/>
    <n v="0"/>
    <n v="3"/>
    <n v="0"/>
    <n v="13"/>
    <n v="8"/>
    <n v="1"/>
    <n v="0"/>
    <n v="65"/>
    <x v="1"/>
    <s v="Decisión del directorio/propietarios de la empresa"/>
    <m/>
    <x v="0"/>
    <s v="Decisión del directorio/propietarios de la empresa"/>
    <m/>
    <x v="1"/>
    <s v="Decisión del directorio/propietarios de la empresa"/>
    <m/>
    <x v="0"/>
    <m/>
    <m/>
    <x v="0"/>
    <m/>
    <m/>
    <x v="1"/>
    <m/>
    <n v="8160"/>
    <s v="OPERARIO DE PRODUCCIÓN"/>
    <s v="Sí"/>
    <s v="No"/>
    <s v="Sí"/>
    <n v="4419"/>
    <s v="AUXILIAR ADMINISTRATIVO"/>
    <s v="Sí"/>
    <s v="No"/>
    <s v="Sí"/>
    <n v="9333"/>
    <s v="OPERARIO DE DEPÓSITOS"/>
    <s v="Sí"/>
    <s v="No"/>
    <m/>
    <m/>
    <m/>
    <m/>
    <m/>
    <m/>
    <m/>
    <m/>
    <m/>
    <m/>
    <m/>
    <m/>
    <m/>
    <m/>
    <m/>
    <m/>
    <m/>
    <m/>
    <m/>
    <m/>
    <m/>
    <m/>
    <m/>
    <m/>
    <m/>
    <m/>
    <m/>
    <m/>
    <m/>
    <m/>
    <m/>
    <m/>
    <m/>
    <m/>
    <m/>
    <x v="1"/>
    <x v="0"/>
    <x v="0"/>
    <x v="1"/>
    <x v="0"/>
    <x v="0"/>
    <x v="0"/>
    <x v="0"/>
    <x v="0"/>
    <x v="0"/>
    <x v="0"/>
    <x v="1"/>
    <x v="1"/>
    <s v="ANALISIS MEDICO ANUALES TIENE Q ESTAR ACTO PARA MANIPULACIÓN"/>
    <m/>
    <m/>
    <s v="Redes sociales de la empresa (Facebook, Twitter, Instagram, etc)"/>
    <m/>
    <s v="Redes de profesionales o egresados"/>
    <s v="Recomendaciones de trabajadores de la empresa u otros actores"/>
    <m/>
    <m/>
    <s v="Avisos en las inmediaciones de la empresa"/>
    <m/>
    <s v="Banco de currículos de la empresa"/>
    <m/>
    <m/>
    <x v="0"/>
    <x v="0"/>
    <x v="0"/>
    <x v="1"/>
    <x v="0"/>
    <x v="1"/>
    <x v="0"/>
    <x v="0"/>
    <x v="1"/>
    <x v="2"/>
    <s v="Ninguna"/>
    <m/>
    <m/>
    <m/>
    <m/>
    <m/>
    <m/>
    <x v="1"/>
    <m/>
    <m/>
    <x v="1"/>
    <m/>
    <m/>
    <m/>
    <x v="1"/>
    <x v="1"/>
    <x v="1"/>
    <x v="1"/>
    <x v="1"/>
    <x v="1"/>
    <m/>
    <m/>
    <x v="2"/>
    <s v="Probable"/>
    <s v="Poco probable"/>
    <s v="Muy probable"/>
    <s v="Muy probable"/>
    <s v="Muy probable"/>
    <x v="0"/>
    <s v="Encargado de comercio exterior (Agente de compra)"/>
    <n v="3323"/>
    <n v="1"/>
    <n v="1"/>
    <n v="1"/>
    <n v="1"/>
    <n v="1"/>
    <s v="Supervisor de producción"/>
    <n v="3122"/>
    <n v="3"/>
    <n v="0"/>
    <n v="0"/>
    <n v="0"/>
    <n v="0"/>
    <s v="Analista de calidad"/>
    <n v="3122"/>
    <n v="3"/>
    <n v="0"/>
    <n v="0"/>
    <n v="0"/>
    <n v="0"/>
    <s v="OPERARIO de DEPÓSITO"/>
    <n v="9333"/>
    <n v="3"/>
    <n v="0"/>
    <n v="0"/>
    <n v="0"/>
    <n v="0"/>
    <s v="TECNICO en MANTENIMIENTO"/>
    <n v="7233"/>
    <n v="3"/>
    <n v="0"/>
    <n v="0"/>
    <n v="0"/>
    <n v="0"/>
    <x v="0"/>
    <m/>
    <m/>
    <m/>
    <m/>
    <m/>
    <m/>
    <m/>
    <m/>
    <m/>
    <x v="1"/>
    <x v="0"/>
    <x v="0"/>
    <x v="0"/>
    <x v="1"/>
    <x v="1"/>
    <x v="0"/>
    <x v="0"/>
    <m/>
    <x v="0"/>
    <s v="MANEJO DE MONTACARGAS Y ELEVADORES"/>
    <s v="Operación y mantenimiento de maquinarias industriales"/>
    <s v="OPERARIO DE DEPÓSITO"/>
    <n v="9333"/>
    <m/>
    <m/>
    <m/>
    <m/>
    <m/>
    <m/>
    <m/>
    <m/>
    <m/>
    <m/>
    <m/>
    <m/>
    <m/>
    <m/>
    <m/>
    <m/>
    <m/>
    <m/>
    <m/>
    <m/>
    <s v="Si"/>
    <s v="No"/>
    <m/>
    <m/>
    <m/>
    <m/>
    <x v="0"/>
    <s v="Muy importante"/>
    <s v="Importante"/>
    <s v="Importante"/>
    <s v="Importante"/>
    <s v="Poco importante"/>
    <s v="Importante"/>
    <s v="Muy importante"/>
    <s v="Ninguna"/>
    <m/>
    <x v="2"/>
    <x v="0"/>
    <x v="0"/>
    <x v="0"/>
    <x v="0"/>
    <x v="0"/>
    <x v="0"/>
    <x v="1"/>
    <x v="0"/>
    <x v="1"/>
    <x v="0"/>
    <x v="0"/>
    <m/>
    <s v="Dueño o propietario"/>
    <m/>
    <n v="8"/>
    <n v="26"/>
    <s v="Completo"/>
    <m/>
    <m/>
    <m/>
    <m/>
    <m/>
    <m/>
    <m/>
    <s v="51 y más personas ocupadas"/>
    <s v="51 y más personas ocupadas"/>
    <x v="1"/>
    <s v="Manufactura"/>
    <x v="0"/>
    <x v="0"/>
    <x v="0"/>
    <x v="1"/>
    <x v="0"/>
    <x v="0"/>
    <x v="0"/>
    <x v="1"/>
    <x v="1"/>
    <x v="0"/>
    <x v="1"/>
    <x v="1"/>
    <x v="0"/>
    <x v="0"/>
    <x v="0"/>
    <x v="1"/>
    <x v="0"/>
    <x v="1"/>
    <x v="0"/>
    <x v="1"/>
    <x v="0"/>
    <x v="1"/>
    <x v="0"/>
    <x v="0"/>
    <x v="0"/>
    <x v="0"/>
    <x v="1"/>
    <s v="USO Y REPARACIÓN DE MAQUINARIAS, HERRAMIENTAS Y EQUIPOS"/>
    <m/>
    <m/>
    <m/>
    <m/>
    <m/>
    <s v="USO Y REPARACIÓN DE MAQUINARIAS, HERRAMIENTAS Y EQUIPOS"/>
    <m/>
    <m/>
    <m/>
    <m/>
    <m/>
    <n v="2.7037037037037002"/>
    <x v="1"/>
    <x v="1"/>
    <x v="1"/>
    <x v="0"/>
    <x v="0"/>
    <s v="Total"/>
  </r>
  <r>
    <n v="405221"/>
    <x v="0"/>
    <x v="1"/>
    <s v="Capiatá"/>
    <n v="41002"/>
    <s v="CONSTRUCCION DE EDIFICIOS"/>
    <s v="Industria"/>
    <s v="Construcción"/>
    <s v="Pequeñas (11 a 30 personas ocupadas)"/>
    <n v="16072024"/>
    <n v="16"/>
    <s v="Julio"/>
    <s v="Año Resultado Final"/>
    <n v="15"/>
    <n v="20"/>
    <n v="17072024"/>
    <n v="17"/>
    <s v="Julio"/>
    <s v="Año Resultado Final"/>
    <n v="2010"/>
    <n v="13"/>
    <x v="0"/>
    <s v="CONSTRUCCIÓN DE VIVIENDAS SALONES COMERCIALES"/>
    <s v="Construcción de edificios"/>
    <s v="Único"/>
    <x v="0"/>
    <m/>
    <m/>
    <n v="71"/>
    <n v="71"/>
    <n v="58"/>
    <n v="13"/>
    <n v="156.81481481481461"/>
    <n v="35.148148148148103"/>
    <n v="0"/>
    <n v="0"/>
    <n v="118.96296296296281"/>
    <n v="0"/>
    <n v="8.1111111111111001"/>
    <n v="32.4444444444444"/>
    <n v="2.7037037037037002"/>
    <n v="0"/>
    <n v="13.518518518518501"/>
    <n v="16.2222222222222"/>
    <n v="0"/>
    <n v="0"/>
    <n v="191.96296296296271"/>
    <n v="71"/>
    <n v="0"/>
    <n v="0"/>
    <n v="44"/>
    <n v="0"/>
    <n v="3"/>
    <n v="12"/>
    <n v="1"/>
    <n v="0"/>
    <n v="5"/>
    <n v="6"/>
    <n v="0"/>
    <n v="0"/>
    <n v="71"/>
    <x v="0"/>
    <m/>
    <m/>
    <x v="0"/>
    <s v="Decisión del directorio/propietarios de la empresa"/>
    <m/>
    <x v="0"/>
    <m/>
    <m/>
    <x v="0"/>
    <m/>
    <m/>
    <x v="0"/>
    <m/>
    <m/>
    <x v="1"/>
    <m/>
    <n v="2161"/>
    <s v="ARQUITECTA JUNIOR"/>
    <s v="Sí"/>
    <s v="No"/>
    <s v="Sí"/>
    <n v="9112"/>
    <s v="LIMPIADORES DEL ESTABLECIMIENTO"/>
    <s v="Sí"/>
    <s v="No"/>
    <s v="Sí"/>
    <n v="7112"/>
    <s v="ALBAÑIL"/>
    <s v="Sí"/>
    <s v="No"/>
    <m/>
    <m/>
    <m/>
    <m/>
    <m/>
    <m/>
    <m/>
    <m/>
    <m/>
    <m/>
    <m/>
    <m/>
    <m/>
    <m/>
    <m/>
    <m/>
    <m/>
    <m/>
    <m/>
    <m/>
    <m/>
    <m/>
    <m/>
    <m/>
    <m/>
    <m/>
    <m/>
    <m/>
    <m/>
    <m/>
    <m/>
    <m/>
    <m/>
    <m/>
    <m/>
    <x v="0"/>
    <x v="1"/>
    <x v="0"/>
    <x v="1"/>
    <x v="0"/>
    <x v="0"/>
    <x v="0"/>
    <x v="1"/>
    <x v="0"/>
    <x v="0"/>
    <x v="0"/>
    <x v="1"/>
    <x v="0"/>
    <m/>
    <m/>
    <m/>
    <s v="Redes sociales de la empresa (Facebook, Twitter, Instagram, etc)"/>
    <m/>
    <m/>
    <s v="Recomendaciones de trabajadores de la empresa u otros actores"/>
    <m/>
    <m/>
    <m/>
    <s v="Contactos personales del empleador"/>
    <m/>
    <m/>
    <m/>
    <x v="0"/>
    <x v="0"/>
    <x v="0"/>
    <x v="1"/>
    <x v="0"/>
    <x v="0"/>
    <x v="0"/>
    <x v="1"/>
    <x v="1"/>
    <x v="0"/>
    <s v="Ninguna"/>
    <m/>
    <m/>
    <m/>
    <m/>
    <m/>
    <m/>
    <x v="2"/>
    <m/>
    <s v="Ambos"/>
    <x v="1"/>
    <s v="Nuevas contrataciones"/>
    <m/>
    <m/>
    <x v="1"/>
    <x v="0"/>
    <x v="0"/>
    <x v="0"/>
    <x v="1"/>
    <x v="0"/>
    <m/>
    <m/>
    <x v="1"/>
    <s v="Muy probable"/>
    <s v="Poco probable"/>
    <s v="Poco probable"/>
    <s v="Probable"/>
    <s v="Muy probable"/>
    <x v="0"/>
    <s v="Analista de sistema"/>
    <n v="2511"/>
    <n v="1"/>
    <n v="0"/>
    <n v="0"/>
    <n v="1"/>
    <n v="0"/>
    <s v="Arquitecto"/>
    <n v="2161"/>
    <n v="1"/>
    <n v="0"/>
    <n v="1"/>
    <n v="0"/>
    <n v="0"/>
    <m/>
    <m/>
    <m/>
    <m/>
    <m/>
    <m/>
    <m/>
    <m/>
    <m/>
    <m/>
    <m/>
    <m/>
    <m/>
    <m/>
    <m/>
    <m/>
    <m/>
    <m/>
    <m/>
    <m/>
    <m/>
    <x v="0"/>
    <m/>
    <m/>
    <m/>
    <m/>
    <m/>
    <m/>
    <m/>
    <m/>
    <m/>
    <x v="0"/>
    <x v="0"/>
    <x v="0"/>
    <x v="1"/>
    <x v="1"/>
    <x v="1"/>
    <x v="0"/>
    <x v="0"/>
    <m/>
    <x v="0"/>
    <s v="LEYES LABORALES DE RRHH"/>
    <s v="Legislación laboral y seguridad social"/>
    <s v="ENCARGADA DE RRHH"/>
    <n v="2423"/>
    <m/>
    <m/>
    <m/>
    <m/>
    <m/>
    <m/>
    <m/>
    <m/>
    <m/>
    <m/>
    <m/>
    <m/>
    <m/>
    <m/>
    <m/>
    <m/>
    <m/>
    <m/>
    <m/>
    <m/>
    <s v="No"/>
    <m/>
    <m/>
    <m/>
    <m/>
    <m/>
    <x v="0"/>
    <s v="Muy importante"/>
    <s v="Importante"/>
    <s v="Importante"/>
    <s v="Importante"/>
    <s v="Importante"/>
    <s v="Importante"/>
    <s v="Importante"/>
    <s v="Ninguna"/>
    <m/>
    <x v="0"/>
    <x v="2"/>
    <x v="0"/>
    <x v="0"/>
    <x v="2"/>
    <x v="2"/>
    <x v="1"/>
    <x v="1"/>
    <x v="0"/>
    <x v="0"/>
    <x v="0"/>
    <x v="0"/>
    <m/>
    <s v="Administrador/Contador"/>
    <m/>
    <n v="6"/>
    <n v="46"/>
    <s v="Completo"/>
    <m/>
    <m/>
    <m/>
    <m/>
    <m/>
    <m/>
    <m/>
    <s v="51 y más personas ocupadas"/>
    <s v="51 y más personas ocupadas"/>
    <x v="1"/>
    <s v="Construcción"/>
    <x v="0"/>
    <x v="1"/>
    <x v="0"/>
    <x v="0"/>
    <x v="0"/>
    <x v="0"/>
    <x v="1"/>
    <x v="0"/>
    <x v="1"/>
    <x v="0"/>
    <x v="0"/>
    <x v="0"/>
    <x v="0"/>
    <x v="0"/>
    <x v="0"/>
    <x v="0"/>
    <x v="0"/>
    <x v="0"/>
    <x v="0"/>
    <x v="0"/>
    <x v="0"/>
    <x v="1"/>
    <x v="0"/>
    <x v="0"/>
    <x v="0"/>
    <x v="0"/>
    <x v="0"/>
    <s v="LEYES LABORALES, JUDICIALES, TRIBUTARIAS"/>
    <m/>
    <m/>
    <m/>
    <m/>
    <m/>
    <s v="ADMINISTRACIÓN Y GESTIÓN"/>
    <m/>
    <m/>
    <m/>
    <m/>
    <m/>
    <n v="2.7037037037037002"/>
    <x v="1"/>
    <x v="1"/>
    <x v="0"/>
    <x v="0"/>
    <x v="0"/>
    <s v="Total"/>
  </r>
  <r>
    <n v="405376"/>
    <x v="0"/>
    <x v="1"/>
    <s v="Capiatá"/>
    <n v="70201"/>
    <s v="SERVICIOS DE AUDITORIA CONTABLE EXTERNA A EMPRESAS"/>
    <s v="Servicio"/>
    <s v="Servicios a las empresas"/>
    <s v="Pequeñas (11 a 30 personas ocupadas)"/>
    <n v="24062024"/>
    <n v="24"/>
    <s v="Junio"/>
    <s v="Año Resultado Final"/>
    <n v="14"/>
    <n v="26"/>
    <n v="26072024"/>
    <n v="26"/>
    <s v="Julio"/>
    <s v="Año Resultado Final"/>
    <n v="2001"/>
    <n v="22"/>
    <x v="2"/>
    <s v="SERVICIO DE AUDITORIA CONTABLE EXTERNA"/>
    <s v="Servicios de contabilidad, administración y asesoramiento de empresas, excepto los prestados por prof indep"/>
    <s v="Único"/>
    <x v="0"/>
    <m/>
    <m/>
    <n v="7"/>
    <n v="7"/>
    <n v="2"/>
    <n v="5"/>
    <n v="6.7891891891891802"/>
    <n v="16.972972972972951"/>
    <n v="0"/>
    <n v="0"/>
    <n v="0"/>
    <n v="0"/>
    <n v="0"/>
    <n v="0"/>
    <n v="0"/>
    <n v="0"/>
    <n v="13.57837837837836"/>
    <n v="3.3945945945945901"/>
    <n v="6.7891891891891802"/>
    <n v="0"/>
    <n v="23.762162162162131"/>
    <n v="7"/>
    <n v="0"/>
    <n v="0"/>
    <n v="0"/>
    <n v="0"/>
    <n v="0"/>
    <n v="0"/>
    <n v="0"/>
    <n v="0"/>
    <n v="4"/>
    <n v="1"/>
    <n v="2"/>
    <n v="0"/>
    <n v="7"/>
    <x v="1"/>
    <s v="Decisión del directorio/propietarios de la empresa"/>
    <m/>
    <x v="0"/>
    <s v="Ley de empleo parcial (Ley 6339/19, Decreto 2817/19, Resolución MTESS 951/22)"/>
    <m/>
    <x v="0"/>
    <m/>
    <m/>
    <x v="0"/>
    <m/>
    <m/>
    <x v="0"/>
    <m/>
    <m/>
    <x v="1"/>
    <m/>
    <n v="2411"/>
    <s v="AUDITOR CONTABLE JUNIOR"/>
    <s v="Sí"/>
    <s v="No"/>
    <s v="No"/>
    <m/>
    <m/>
    <m/>
    <m/>
    <m/>
    <m/>
    <m/>
    <m/>
    <m/>
    <m/>
    <m/>
    <m/>
    <m/>
    <m/>
    <m/>
    <m/>
    <m/>
    <m/>
    <m/>
    <m/>
    <m/>
    <m/>
    <m/>
    <m/>
    <m/>
    <m/>
    <m/>
    <m/>
    <m/>
    <m/>
    <m/>
    <m/>
    <m/>
    <m/>
    <m/>
    <m/>
    <m/>
    <m/>
    <m/>
    <m/>
    <m/>
    <m/>
    <m/>
    <m/>
    <x v="0"/>
    <x v="0"/>
    <x v="0"/>
    <x v="0"/>
    <x v="0"/>
    <x v="0"/>
    <x v="0"/>
    <x v="1"/>
    <x v="0"/>
    <x v="0"/>
    <x v="0"/>
    <x v="1"/>
    <x v="0"/>
    <m/>
    <m/>
    <m/>
    <m/>
    <m/>
    <m/>
    <s v="Recomendaciones de trabajadores de la empresa u otros actores"/>
    <m/>
    <m/>
    <m/>
    <s v="Contactos personales del empleador"/>
    <s v="Banco de currículos de la empresa"/>
    <m/>
    <m/>
    <x v="0"/>
    <x v="0"/>
    <x v="0"/>
    <x v="1"/>
    <x v="0"/>
    <x v="0"/>
    <x v="2"/>
    <x v="0"/>
    <x v="0"/>
    <x v="1"/>
    <s v="Ninguna"/>
    <m/>
    <m/>
    <m/>
    <m/>
    <m/>
    <m/>
    <x v="0"/>
    <s v="Transformación de competencia"/>
    <m/>
    <x v="3"/>
    <m/>
    <m/>
    <m/>
    <x v="0"/>
    <x v="1"/>
    <x v="1"/>
    <x v="1"/>
    <x v="1"/>
    <x v="1"/>
    <m/>
    <m/>
    <x v="2"/>
    <s v="Poco probable"/>
    <s v="Poco probable"/>
    <s v="Poco probable"/>
    <s v="Poco probable"/>
    <s v="Probable"/>
    <x v="0"/>
    <s v="Supervisor del area de auditoría contable externo"/>
    <n v="2411"/>
    <n v="1"/>
    <n v="0"/>
    <n v="0"/>
    <n v="0"/>
    <n v="0"/>
    <s v="Auditores Junior"/>
    <n v="2411"/>
    <n v="2"/>
    <n v="0"/>
    <n v="0"/>
    <n v="0"/>
    <n v="0"/>
    <s v="ENCARGADO DE AUDITORIA CONTABLE"/>
    <n v="2411"/>
    <n v="2"/>
    <n v="0"/>
    <n v="0"/>
    <n v="0"/>
    <n v="0"/>
    <m/>
    <m/>
    <m/>
    <m/>
    <m/>
    <m/>
    <m/>
    <m/>
    <m/>
    <m/>
    <m/>
    <m/>
    <m/>
    <m/>
    <x v="0"/>
    <m/>
    <m/>
    <m/>
    <m/>
    <m/>
    <m/>
    <m/>
    <m/>
    <m/>
    <x v="1"/>
    <x v="0"/>
    <x v="1"/>
    <x v="0"/>
    <x v="0"/>
    <x v="0"/>
    <x v="0"/>
    <x v="0"/>
    <m/>
    <x v="0"/>
    <s v="REDACCION DE DOCUMENTOS"/>
    <s v="Redacción de documentos"/>
    <s v="AUDITORES CONTABLES JUNIOR"/>
    <n v="2411"/>
    <s v="REDACCIÓN DE DOCUMENTOS"/>
    <s v="Redacción de documentos"/>
    <s v="SUPERVISOR DE AUDITORES CONTABLES"/>
    <n v="2411"/>
    <s v="ACTUALIZACION DE LEYES VIGENTES"/>
    <s v="OTROS"/>
    <s v="SUPERVISOR DE AUDITORES CONTABLE"/>
    <n v="2411"/>
    <s v="ACTUALIZACIÓN DE LEYES VIGENTES"/>
    <s v="OTROS"/>
    <s v="ENCARGADO DE AUDITORES CONTABLES"/>
    <n v="2411"/>
    <s v="CAPACITACIÓN CONTABILIDAD"/>
    <s v="Contabilidad básica"/>
    <s v="AUDITOR CONTABLE JUNIOR"/>
    <n v="2411"/>
    <s v="CAPACITACIÓN DE ESTADO FINANCIERO (NIIF16)"/>
    <s v="Educación financiera"/>
    <s v="SUPERVISOR DE AUDITORES CONTABLE"/>
    <n v="2411"/>
    <s v="Si"/>
    <s v="Si"/>
    <s v="Si"/>
    <s v="Si"/>
    <s v="Si"/>
    <s v="No"/>
    <x v="0"/>
    <s v="Muy importante"/>
    <s v="Importante"/>
    <s v="Muy importante"/>
    <s v="Importante"/>
    <s v="Importante"/>
    <s v="Importante"/>
    <s v="Importante"/>
    <s v="Ninguna"/>
    <m/>
    <x v="2"/>
    <x v="2"/>
    <x v="0"/>
    <x v="0"/>
    <x v="0"/>
    <x v="0"/>
    <x v="1"/>
    <x v="1"/>
    <x v="0"/>
    <x v="0"/>
    <x v="0"/>
    <x v="0"/>
    <m/>
    <s v="Dueño o propietario"/>
    <m/>
    <n v="8"/>
    <n v="9"/>
    <s v="Completo"/>
    <m/>
    <m/>
    <m/>
    <m/>
    <m/>
    <m/>
    <s v="NINGUNA"/>
    <s v="5 a 10 personas ocupadas"/>
    <s v="5 a 10 personas ocupadas"/>
    <x v="0"/>
    <s v="Servicios a las empresas"/>
    <x v="0"/>
    <x v="1"/>
    <x v="0"/>
    <x v="0"/>
    <x v="0"/>
    <x v="0"/>
    <x v="0"/>
    <x v="0"/>
    <x v="0"/>
    <x v="0"/>
    <x v="0"/>
    <x v="0"/>
    <x v="0"/>
    <x v="0"/>
    <x v="0"/>
    <x v="0"/>
    <x v="0"/>
    <x v="0"/>
    <x v="0"/>
    <x v="0"/>
    <x v="0"/>
    <x v="1"/>
    <x v="0"/>
    <x v="0"/>
    <x v="0"/>
    <x v="0"/>
    <x v="0"/>
    <s v="CONTABILIDAD Y AUDITORIA"/>
    <s v="CONTABILIDAD Y AUDITORIA"/>
    <s v="LEYES LABORALES, JUDICIALES, TRIBUTARIAS"/>
    <s v="LEYES LABORALES, JUDICIALES, TRIBUTARIAS"/>
    <s v="CONTABILIDAD Y AUDITORIA"/>
    <s v="CONTABILIDAD Y AUDITORIA"/>
    <s v="ADMINISTRACIÓN Y GESTIÓN"/>
    <s v="ADMINISTRACIÓN Y GESTIÓN"/>
    <s v="ADMINISTRACIÓN Y GESTIÓN"/>
    <s v="ADMINISTRACIÓN Y GESTIÓN"/>
    <s v="ADMINISTRACIÓN Y GESTIÓN"/>
    <s v="ADMINISTRACIÓN Y GESTIÓN"/>
    <n v="3.3945945945945901"/>
    <x v="1"/>
    <x v="1"/>
    <x v="0"/>
    <x v="0"/>
    <x v="0"/>
    <s v="Total"/>
  </r>
  <r>
    <n v="405516"/>
    <x v="0"/>
    <x v="0"/>
    <s v="San Roque"/>
    <n v="46440"/>
    <s v="VENTA AL POR MAYOR DE ARTICULOS DE LIBRERIA"/>
    <s v="Comercio"/>
    <s v="Comercio"/>
    <s v="Medianas (31 a 50 personas ocupadas)"/>
    <n v="4072024"/>
    <n v="4"/>
    <s v="Julio"/>
    <s v="Año Resultado Final"/>
    <n v="15"/>
    <n v="30"/>
    <n v="8072024"/>
    <n v="8"/>
    <s v="Julio"/>
    <s v="Año Resultado Final"/>
    <n v="1992"/>
    <n v="31"/>
    <x v="1"/>
    <s v="VENTA AL POR MAYOR DE PAPELES"/>
    <s v="Comercio al por mayor de libros, revistas, periódicos, papel, cartón, materiales de embalaje y artículos de librería"/>
    <s v="Casa Matriz"/>
    <x v="1"/>
    <n v="6"/>
    <n v="3"/>
    <n v="73"/>
    <n v="50"/>
    <n v="34"/>
    <n v="16"/>
    <n v="437.5652173913042"/>
    <n v="205.91304347826079"/>
    <n v="0"/>
    <n v="0"/>
    <n v="0"/>
    <n v="0"/>
    <n v="579.13043478260852"/>
    <n v="0"/>
    <n v="0"/>
    <n v="0"/>
    <n v="64.347826086956502"/>
    <n v="0"/>
    <n v="0"/>
    <n v="0"/>
    <n v="643.47826086956502"/>
    <n v="50"/>
    <n v="0"/>
    <n v="0"/>
    <n v="0"/>
    <n v="0"/>
    <n v="45"/>
    <n v="0"/>
    <n v="0"/>
    <n v="0"/>
    <n v="5"/>
    <n v="0"/>
    <n v="0"/>
    <n v="0"/>
    <n v="50"/>
    <x v="1"/>
    <s v="Decisión del directorio/propietarios de la empresa"/>
    <m/>
    <x v="0"/>
    <s v="Decisión del directorio/propietarios de la empresa"/>
    <m/>
    <x v="1"/>
    <s v="Decisión del directorio/propietarios de la empresa"/>
    <m/>
    <x v="0"/>
    <m/>
    <m/>
    <x v="0"/>
    <m/>
    <m/>
    <x v="1"/>
    <m/>
    <n v="9333"/>
    <s v="AUXILIAR DE DEPOSITO"/>
    <s v="Sí"/>
    <s v="Sí"/>
    <s v="Sí"/>
    <n v="5230"/>
    <s v="CAJERO"/>
    <s v="Sí"/>
    <s v="Sí"/>
    <s v="Sí"/>
    <n v="8332"/>
    <s v="CHOFER"/>
    <s v="Sí"/>
    <s v="No"/>
    <m/>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m/>
    <m/>
    <m/>
    <m/>
    <m/>
    <m/>
    <m/>
    <m/>
    <m/>
    <x v="0"/>
    <x v="0"/>
    <x v="0"/>
    <x v="0"/>
    <x v="0"/>
    <x v="0"/>
    <x v="0"/>
    <x v="1"/>
    <x v="0"/>
    <x v="0"/>
    <x v="1"/>
    <x v="1"/>
    <x v="0"/>
    <m/>
    <m/>
    <s v="Plataforma web privada gratuita (Bolsas de trabajo) (excluyendo redes sociales)"/>
    <s v="Redes sociales de la empresa (Facebook, Twitter, Instagram, etc)"/>
    <m/>
    <m/>
    <s v="Recomendaciones de trabajadores de la empresa u otros actores"/>
    <m/>
    <m/>
    <s v="Avisos en las inmediaciones de la empresa"/>
    <m/>
    <m/>
    <m/>
    <m/>
    <x v="0"/>
    <x v="0"/>
    <x v="0"/>
    <x v="1"/>
    <x v="0"/>
    <x v="1"/>
    <x v="0"/>
    <x v="0"/>
    <x v="1"/>
    <x v="1"/>
    <s v="Ninguna"/>
    <m/>
    <m/>
    <m/>
    <m/>
    <m/>
    <m/>
    <x v="1"/>
    <m/>
    <m/>
    <x v="1"/>
    <m/>
    <m/>
    <m/>
    <x v="1"/>
    <x v="1"/>
    <x v="1"/>
    <x v="1"/>
    <x v="1"/>
    <x v="1"/>
    <m/>
    <m/>
    <x v="1"/>
    <s v="Poco probable"/>
    <s v="Poco probable"/>
    <s v="Poco probable"/>
    <s v="Probable"/>
    <s v="Poco probable"/>
    <x v="2"/>
    <m/>
    <m/>
    <m/>
    <m/>
    <m/>
    <m/>
    <m/>
    <m/>
    <m/>
    <m/>
    <m/>
    <m/>
    <m/>
    <m/>
    <m/>
    <m/>
    <m/>
    <m/>
    <m/>
    <m/>
    <m/>
    <m/>
    <m/>
    <m/>
    <m/>
    <m/>
    <m/>
    <m/>
    <m/>
    <m/>
    <m/>
    <m/>
    <m/>
    <m/>
    <m/>
    <x v="0"/>
    <m/>
    <m/>
    <m/>
    <m/>
    <m/>
    <m/>
    <m/>
    <m/>
    <m/>
    <x v="1"/>
    <x v="1"/>
    <x v="0"/>
    <x v="1"/>
    <x v="1"/>
    <x v="1"/>
    <x v="0"/>
    <x v="0"/>
    <m/>
    <x v="0"/>
    <s v="CAPACITACIONES DE USO BASICO DE WORD Y EXCEL"/>
    <s v="Operación básica de computadoras"/>
    <s v="ATENCION AL CLIENTE DE VENTAS"/>
    <n v="5223"/>
    <m/>
    <m/>
    <m/>
    <m/>
    <m/>
    <m/>
    <m/>
    <m/>
    <m/>
    <m/>
    <m/>
    <m/>
    <m/>
    <m/>
    <m/>
    <m/>
    <m/>
    <m/>
    <m/>
    <m/>
    <s v="No"/>
    <m/>
    <m/>
    <m/>
    <m/>
    <m/>
    <x v="1"/>
    <s v="Muy importante"/>
    <s v="Muy importante"/>
    <s v="Muy importante"/>
    <s v="Muy importante"/>
    <s v="Muy importante"/>
    <s v="Muy importante"/>
    <s v="Muy importante"/>
    <s v="Ninguna"/>
    <m/>
    <x v="2"/>
    <x v="2"/>
    <x v="0"/>
    <x v="0"/>
    <x v="0"/>
    <x v="0"/>
    <x v="1"/>
    <x v="1"/>
    <x v="0"/>
    <x v="1"/>
    <x v="0"/>
    <x v="0"/>
    <m/>
    <s v="Gerente / Directivo"/>
    <m/>
    <n v="9"/>
    <n v="24"/>
    <s v="Completo"/>
    <m/>
    <m/>
    <m/>
    <m/>
    <m/>
    <m/>
    <m/>
    <s v="51 y más personas ocupadas"/>
    <s v="31 a 50 personas ocupadas"/>
    <x v="2"/>
    <s v="Comercio"/>
    <x v="0"/>
    <x v="0"/>
    <x v="0"/>
    <x v="0"/>
    <x v="1"/>
    <x v="0"/>
    <x v="0"/>
    <x v="1"/>
    <x v="1"/>
    <x v="0"/>
    <x v="1"/>
    <x v="0"/>
    <x v="0"/>
    <x v="0"/>
    <x v="0"/>
    <x v="0"/>
    <x v="0"/>
    <x v="0"/>
    <x v="0"/>
    <x v="1"/>
    <x v="0"/>
    <x v="1"/>
    <x v="1"/>
    <x v="0"/>
    <x v="0"/>
    <x v="0"/>
    <x v="0"/>
    <s v="OFIMATICA"/>
    <m/>
    <m/>
    <m/>
    <m/>
    <m/>
    <s v="TIC"/>
    <m/>
    <m/>
    <m/>
    <m/>
    <m/>
    <n v="12.869565217391299"/>
    <x v="1"/>
    <x v="2"/>
    <x v="1"/>
    <x v="0"/>
    <x v="0"/>
    <s v="Total"/>
  </r>
  <r>
    <n v="405551"/>
    <x v="0"/>
    <x v="0"/>
    <s v="Santisima Trinidad"/>
    <n v="78000"/>
    <s v="ACTIVIDADES  DE OBTENCION Y DOTACION DE PERSONAL"/>
    <s v="Servicio"/>
    <s v="Servicios a las empresas"/>
    <s v="Pequeñas (11 a 30 personas ocupadas)"/>
    <n v="6062024"/>
    <n v="6"/>
    <s v="Junio"/>
    <s v="Año Resultado Final"/>
    <n v="14"/>
    <n v="22"/>
    <n v="10062024"/>
    <n v="10"/>
    <s v="Junio"/>
    <s v="Año Resultado Final"/>
    <n v="2011"/>
    <n v="12"/>
    <x v="0"/>
    <s v="ACTIVIDADES DE DOTACION DE PERSONAL"/>
    <s v="Actividades relacionadas con el suministro de empleo"/>
    <s v="Único"/>
    <x v="0"/>
    <m/>
    <m/>
    <n v="15"/>
    <n v="15"/>
    <n v="11"/>
    <n v="4"/>
    <n v="172.9518072289161"/>
    <n v="62.891566265060398"/>
    <n v="0"/>
    <n v="0"/>
    <n v="0"/>
    <n v="0"/>
    <n v="62.891566265060398"/>
    <n v="0"/>
    <n v="0"/>
    <n v="0"/>
    <n v="172.9518072289161"/>
    <n v="0"/>
    <n v="0"/>
    <n v="0"/>
    <n v="235.84337349397649"/>
    <n v="15"/>
    <n v="0"/>
    <n v="0"/>
    <n v="0"/>
    <n v="0"/>
    <n v="4"/>
    <n v="0"/>
    <n v="0"/>
    <n v="0"/>
    <n v="11"/>
    <n v="0"/>
    <n v="0"/>
    <n v="0"/>
    <n v="15"/>
    <x v="1"/>
    <s v="Decisión del directorio/propietarios de la empresa"/>
    <m/>
    <x v="1"/>
    <m/>
    <m/>
    <x v="0"/>
    <m/>
    <m/>
    <x v="0"/>
    <m/>
    <m/>
    <x v="0"/>
    <m/>
    <m/>
    <x v="0"/>
    <m/>
    <m/>
    <m/>
    <m/>
    <m/>
    <s v="No"/>
    <m/>
    <m/>
    <m/>
    <m/>
    <m/>
    <m/>
    <m/>
    <m/>
    <m/>
    <m/>
    <m/>
    <m/>
    <m/>
    <m/>
    <m/>
    <m/>
    <m/>
    <m/>
    <m/>
    <m/>
    <m/>
    <m/>
    <m/>
    <m/>
    <m/>
    <m/>
    <m/>
    <m/>
    <m/>
    <m/>
    <m/>
    <m/>
    <m/>
    <m/>
    <m/>
    <m/>
    <m/>
    <m/>
    <m/>
    <m/>
    <m/>
    <m/>
    <m/>
    <m/>
    <x v="1"/>
    <x v="0"/>
    <x v="0"/>
    <x v="1"/>
    <x v="0"/>
    <x v="0"/>
    <x v="0"/>
    <x v="0"/>
    <x v="0"/>
    <x v="0"/>
    <x v="0"/>
    <x v="1"/>
    <x v="0"/>
    <m/>
    <m/>
    <m/>
    <s v="Redes sociales de la empresa (Facebook, Twitter, Instagram, etc)"/>
    <m/>
    <m/>
    <s v="Recomendaciones de trabajadores de la empresa u otros actores"/>
    <m/>
    <m/>
    <m/>
    <s v="Contactos personales del empleador"/>
    <s v="Banco de currículos de la empresa"/>
    <m/>
    <m/>
    <x v="0"/>
    <x v="0"/>
    <x v="0"/>
    <x v="1"/>
    <x v="0"/>
    <x v="0"/>
    <x v="0"/>
    <x v="1"/>
    <x v="0"/>
    <x v="0"/>
    <s v="Ninguna"/>
    <m/>
    <m/>
    <m/>
    <m/>
    <m/>
    <m/>
    <x v="2"/>
    <m/>
    <s v="Ambos"/>
    <x v="2"/>
    <s v="Ambos"/>
    <m/>
    <m/>
    <x v="0"/>
    <x v="0"/>
    <x v="0"/>
    <x v="1"/>
    <x v="0"/>
    <x v="0"/>
    <m/>
    <m/>
    <x v="2"/>
    <s v="Poco probable"/>
    <s v="Poco probable"/>
    <s v="Poco probable"/>
    <s v="Poco probable"/>
    <s v="Muy probable"/>
    <x v="2"/>
    <m/>
    <m/>
    <m/>
    <m/>
    <m/>
    <m/>
    <m/>
    <m/>
    <m/>
    <m/>
    <m/>
    <m/>
    <m/>
    <m/>
    <m/>
    <m/>
    <m/>
    <m/>
    <m/>
    <m/>
    <m/>
    <m/>
    <m/>
    <m/>
    <m/>
    <m/>
    <m/>
    <m/>
    <m/>
    <m/>
    <m/>
    <m/>
    <m/>
    <m/>
    <m/>
    <x v="0"/>
    <m/>
    <m/>
    <m/>
    <m/>
    <m/>
    <m/>
    <m/>
    <m/>
    <m/>
    <x v="0"/>
    <x v="0"/>
    <x v="0"/>
    <x v="0"/>
    <x v="1"/>
    <x v="1"/>
    <x v="0"/>
    <x v="0"/>
    <m/>
    <x v="1"/>
    <m/>
    <m/>
    <m/>
    <m/>
    <m/>
    <m/>
    <m/>
    <m/>
    <m/>
    <m/>
    <m/>
    <m/>
    <m/>
    <m/>
    <m/>
    <m/>
    <m/>
    <m/>
    <m/>
    <m/>
    <m/>
    <m/>
    <m/>
    <m/>
    <s v="No"/>
    <m/>
    <m/>
    <m/>
    <m/>
    <m/>
    <x v="1"/>
    <s v="Importante"/>
    <s v="Importante"/>
    <s v="Importante"/>
    <s v="Importante"/>
    <s v="Importante"/>
    <s v="Muy importante"/>
    <s v="Muy importante"/>
    <s v="Ninguna"/>
    <m/>
    <x v="0"/>
    <x v="0"/>
    <x v="2"/>
    <x v="0"/>
    <x v="1"/>
    <x v="0"/>
    <x v="0"/>
    <x v="0"/>
    <x v="0"/>
    <x v="0"/>
    <x v="0"/>
    <x v="0"/>
    <m/>
    <s v="Jefe / Encargado (no propietario)"/>
    <m/>
    <n v="13"/>
    <n v="11"/>
    <s v="Completo"/>
    <m/>
    <m/>
    <m/>
    <m/>
    <m/>
    <m/>
    <m/>
    <s v="11 a 30 personas ocupadas"/>
    <s v="11 a 30 personas ocupadas"/>
    <x v="0"/>
    <s v="Servicios a las empresas"/>
    <x v="0"/>
    <x v="0"/>
    <x v="0"/>
    <x v="0"/>
    <x v="0"/>
    <x v="0"/>
    <x v="0"/>
    <x v="0"/>
    <x v="0"/>
    <x v="0"/>
    <x v="1"/>
    <x v="0"/>
    <x v="0"/>
    <x v="0"/>
    <x v="0"/>
    <x v="0"/>
    <x v="0"/>
    <x v="0"/>
    <x v="0"/>
    <x v="0"/>
    <x v="0"/>
    <x v="1"/>
    <x v="0"/>
    <x v="0"/>
    <x v="0"/>
    <x v="0"/>
    <x v="0"/>
    <m/>
    <m/>
    <m/>
    <m/>
    <m/>
    <m/>
    <m/>
    <m/>
    <m/>
    <m/>
    <m/>
    <m/>
    <n v="15.722891566265099"/>
    <x v="0"/>
    <x v="0"/>
    <x v="0"/>
    <x v="0"/>
    <x v="1"/>
    <s v="Total"/>
  </r>
  <r>
    <n v="405582"/>
    <x v="0"/>
    <x v="1"/>
    <s v="Fernando de la Mora"/>
    <n v="62020"/>
    <s v="SERVICIOS DE CONSULTORIA EN SERVICIOS INFORMATICOS"/>
    <s v="Servicio"/>
    <s v="Telecomunicaciones"/>
    <s v="Pequeñas (11 a 30 personas ocupadas)"/>
    <n v="9072024"/>
    <n v="9"/>
    <s v="Julio"/>
    <s v="Año Resultado Final"/>
    <n v="11"/>
    <n v="29"/>
    <n v="22072024"/>
    <n v="22"/>
    <s v="Julio"/>
    <s v="Año Resultado Final"/>
    <n v="2010"/>
    <n v="13"/>
    <x v="0"/>
    <s v="DESARROLLO DE PROGRAMAS INFORMÁTICOS"/>
    <s v="Actividades de programación informática"/>
    <s v="Único"/>
    <x v="0"/>
    <m/>
    <m/>
    <n v="20"/>
    <n v="20"/>
    <n v="16"/>
    <n v="4"/>
    <n v="77.290322580645125"/>
    <n v="19.322580645161281"/>
    <n v="0"/>
    <n v="0"/>
    <n v="0"/>
    <n v="0"/>
    <n v="0"/>
    <n v="0"/>
    <n v="0"/>
    <n v="0"/>
    <n v="72.459677419354804"/>
    <n v="19.322580645161281"/>
    <n v="4.8306451612903203"/>
    <n v="0"/>
    <n v="96.612903225806406"/>
    <n v="20"/>
    <n v="0"/>
    <n v="0"/>
    <n v="0"/>
    <n v="0"/>
    <n v="0"/>
    <n v="0"/>
    <n v="0"/>
    <n v="0"/>
    <n v="15"/>
    <n v="4"/>
    <n v="1"/>
    <n v="0"/>
    <n v="20"/>
    <x v="1"/>
    <s v="Decisión del directorio/propietarios de la empresa"/>
    <m/>
    <x v="0"/>
    <s v="Convenio con organizaciones públicas"/>
    <m/>
    <x v="0"/>
    <m/>
    <m/>
    <x v="0"/>
    <m/>
    <m/>
    <x v="0"/>
    <m/>
    <m/>
    <x v="1"/>
    <m/>
    <n v="2512"/>
    <s v="DESARROLLADOR INFORMÁTICO"/>
    <s v="Sí"/>
    <s v="Sí"/>
    <s v="No"/>
    <m/>
    <m/>
    <m/>
    <m/>
    <m/>
    <m/>
    <m/>
    <m/>
    <m/>
    <s v="Candidatos sin capacitación o habilidades técnicas necesarios"/>
    <m/>
    <m/>
    <m/>
    <s v="Candidatos que no aceptaron las condiciones laborales ofrecidas (ubicación, horario, remuneración)"/>
    <m/>
    <m/>
    <m/>
    <m/>
    <m/>
    <m/>
    <m/>
    <m/>
    <m/>
    <m/>
    <m/>
    <m/>
    <m/>
    <m/>
    <m/>
    <m/>
    <m/>
    <m/>
    <m/>
    <m/>
    <s v="Capacitar a los trabajadores actuales para que puedan cumplir funciones que estaban asignadas a esa vacante"/>
    <s v="Reasignar / redefinir los puestos de trabajo existentes"/>
    <m/>
    <m/>
    <m/>
    <m/>
    <m/>
    <m/>
    <m/>
    <m/>
    <x v="1"/>
    <x v="0"/>
    <x v="0"/>
    <x v="1"/>
    <x v="0"/>
    <x v="0"/>
    <x v="0"/>
    <x v="1"/>
    <x v="1"/>
    <x v="0"/>
    <x v="0"/>
    <x v="1"/>
    <x v="0"/>
    <m/>
    <m/>
    <s v="Plataforma web privada gratuita (Bolsas de trabajo) (excluyendo redes sociales)"/>
    <m/>
    <m/>
    <m/>
    <s v="Recomendaciones de trabajadores de la empresa u otros actores"/>
    <m/>
    <m/>
    <m/>
    <s v="Contactos personales del empleador"/>
    <s v="Banco de currículos de la empresa"/>
    <m/>
    <m/>
    <x v="0"/>
    <x v="0"/>
    <x v="0"/>
    <x v="1"/>
    <x v="0"/>
    <x v="1"/>
    <x v="0"/>
    <x v="0"/>
    <x v="0"/>
    <x v="0"/>
    <s v="Ninguna"/>
    <m/>
    <m/>
    <m/>
    <m/>
    <m/>
    <m/>
    <x v="1"/>
    <m/>
    <m/>
    <x v="2"/>
    <s v="Transformación de competencia"/>
    <m/>
    <m/>
    <x v="1"/>
    <x v="0"/>
    <x v="0"/>
    <x v="1"/>
    <x v="1"/>
    <x v="0"/>
    <m/>
    <m/>
    <x v="3"/>
    <s v="Probable"/>
    <s v="Poco probable"/>
    <s v="Poco probable"/>
    <s v="Probable"/>
    <s v="Probable"/>
    <x v="0"/>
    <s v="programador informático"/>
    <n v="2514"/>
    <n v="5"/>
    <n v="5"/>
    <n v="5"/>
    <n v="5"/>
    <n v="0"/>
    <s v="desarrollador informatico"/>
    <n v="2512"/>
    <n v="5"/>
    <n v="5"/>
    <n v="5"/>
    <n v="5"/>
    <n v="0"/>
    <m/>
    <m/>
    <m/>
    <m/>
    <m/>
    <m/>
    <m/>
    <m/>
    <m/>
    <m/>
    <m/>
    <m/>
    <m/>
    <m/>
    <m/>
    <m/>
    <m/>
    <m/>
    <m/>
    <m/>
    <m/>
    <x v="0"/>
    <m/>
    <m/>
    <m/>
    <m/>
    <m/>
    <m/>
    <m/>
    <m/>
    <m/>
    <x v="0"/>
    <x v="0"/>
    <x v="0"/>
    <x v="0"/>
    <x v="1"/>
    <x v="1"/>
    <x v="0"/>
    <x v="0"/>
    <m/>
    <x v="0"/>
    <s v="CAPACITACION EN ACTUALIZACIONES DE SOFTWARE"/>
    <s v="Herramientas digitales para la gestión y productividad"/>
    <s v="DESARROLLADOR INFORMATICO"/>
    <n v="2512"/>
    <s v="CAPACITACION EN ACTUALIZACIONES DE SOFTWARE"/>
    <s v="Redes y sistemas informáticos"/>
    <s v="PROGRAMADOR INFORMÁTICO"/>
    <n v="2514"/>
    <m/>
    <m/>
    <m/>
    <m/>
    <m/>
    <m/>
    <m/>
    <m/>
    <m/>
    <m/>
    <m/>
    <m/>
    <m/>
    <m/>
    <m/>
    <m/>
    <s v="Si"/>
    <s v="No"/>
    <m/>
    <m/>
    <m/>
    <m/>
    <x v="1"/>
    <s v="Muy importante"/>
    <s v="Importante"/>
    <s v="Muy importante"/>
    <s v="Importante"/>
    <s v="Importante"/>
    <s v="Muy importante"/>
    <s v="Importante"/>
    <s v="Ninguna"/>
    <m/>
    <x v="2"/>
    <x v="2"/>
    <x v="0"/>
    <x v="0"/>
    <x v="0"/>
    <x v="0"/>
    <x v="0"/>
    <x v="0"/>
    <x v="0"/>
    <x v="0"/>
    <x v="0"/>
    <x v="0"/>
    <m/>
    <s v="Gerente / Directivo"/>
    <m/>
    <n v="17"/>
    <n v="2"/>
    <s v="Completo"/>
    <m/>
    <m/>
    <m/>
    <m/>
    <m/>
    <m/>
    <m/>
    <s v="11 a 30 personas ocupadas"/>
    <s v="11 a 30 personas ocupadas"/>
    <x v="0"/>
    <s v="Telecomunicaciones"/>
    <x v="0"/>
    <x v="1"/>
    <x v="0"/>
    <x v="0"/>
    <x v="0"/>
    <x v="0"/>
    <x v="0"/>
    <x v="0"/>
    <x v="0"/>
    <x v="0"/>
    <x v="0"/>
    <x v="0"/>
    <x v="0"/>
    <x v="0"/>
    <x v="0"/>
    <x v="0"/>
    <x v="0"/>
    <x v="0"/>
    <x v="0"/>
    <x v="0"/>
    <x v="0"/>
    <x v="1"/>
    <x v="0"/>
    <x v="0"/>
    <x v="0"/>
    <x v="0"/>
    <x v="0"/>
    <s v="DESARROLLO INFORMATICO Y LENGUAJE DE PROGRAMACIÓN"/>
    <s v="DESARROLLO INFORMATICO Y LENGUAJE DE PROGRAMACIÓN"/>
    <m/>
    <m/>
    <m/>
    <m/>
    <s v="TIC"/>
    <s v="TIC"/>
    <m/>
    <m/>
    <m/>
    <m/>
    <n v="4.8306451612903203"/>
    <x v="1"/>
    <x v="2"/>
    <x v="0"/>
    <x v="0"/>
    <x v="0"/>
    <s v="Total"/>
  </r>
  <r>
    <n v="405709"/>
    <x v="0"/>
    <x v="0"/>
    <s v="Santisima Trinidad"/>
    <n v="49232"/>
    <s v="SERVICIO DE TRANSPORTE TERRESTRE DE CARGA"/>
    <s v="Servicio"/>
    <s v="Transporte"/>
    <s v="Grandes (con 51 o más personas ocupadas)"/>
    <n v="15072024"/>
    <n v="15"/>
    <s v="Julio"/>
    <s v="Año Resultado Final"/>
    <n v="9"/>
    <n v="47"/>
    <n v="17072024"/>
    <n v="17"/>
    <s v="Julio"/>
    <s v="Año Resultado Final"/>
    <n v="2015"/>
    <n v="8"/>
    <x v="3"/>
    <s v="TRANSPORTE FLUVIALES DE CONTENEDORES"/>
    <s v="Transporte de carga por vías fluviales"/>
    <s v="Único"/>
    <x v="0"/>
    <m/>
    <m/>
    <n v="113"/>
    <n v="113"/>
    <n v="102"/>
    <n v="11"/>
    <n v="808.44444444444491"/>
    <n v="87.185185185185233"/>
    <n v="0"/>
    <n v="0"/>
    <n v="0"/>
    <n v="0"/>
    <n v="87.185185185185233"/>
    <n v="0"/>
    <n v="610.29629629629665"/>
    <n v="0"/>
    <n v="158.51851851851859"/>
    <n v="31.70370370370372"/>
    <n v="0"/>
    <n v="7.92592592592593"/>
    <n v="895.62962962963013"/>
    <n v="113"/>
    <n v="0"/>
    <n v="0"/>
    <n v="0"/>
    <n v="0"/>
    <n v="11"/>
    <n v="0"/>
    <n v="77"/>
    <n v="0"/>
    <n v="20"/>
    <n v="4"/>
    <n v="0"/>
    <n v="1"/>
    <n v="113"/>
    <x v="1"/>
    <s v="Decisión del directorio/propietarios de la empresa"/>
    <m/>
    <x v="0"/>
    <s v="Convenios con organizaciones privadas y/o ONG"/>
    <m/>
    <x v="0"/>
    <m/>
    <m/>
    <x v="0"/>
    <m/>
    <m/>
    <x v="0"/>
    <m/>
    <m/>
    <x v="1"/>
    <m/>
    <n v="4311"/>
    <s v="AUXILIAR DE AUDITORIA"/>
    <s v="Sí"/>
    <s v="No"/>
    <s v="Sí"/>
    <n v="2431"/>
    <s v="EJECUTIVO COMERCIAL"/>
    <s v="Sí"/>
    <s v="No"/>
    <s v="Sí"/>
    <n v="4214"/>
    <s v="COBRADOR FACTURADOR"/>
    <s v="Sí"/>
    <s v="No"/>
    <m/>
    <m/>
    <m/>
    <m/>
    <m/>
    <m/>
    <m/>
    <m/>
    <m/>
    <m/>
    <m/>
    <m/>
    <m/>
    <m/>
    <m/>
    <m/>
    <m/>
    <m/>
    <m/>
    <m/>
    <m/>
    <m/>
    <m/>
    <m/>
    <m/>
    <m/>
    <m/>
    <m/>
    <m/>
    <m/>
    <m/>
    <m/>
    <m/>
    <m/>
    <m/>
    <x v="0"/>
    <x v="0"/>
    <x v="1"/>
    <x v="1"/>
    <x v="0"/>
    <x v="0"/>
    <x v="0"/>
    <x v="1"/>
    <x v="1"/>
    <x v="0"/>
    <x v="0"/>
    <x v="0"/>
    <x v="0"/>
    <m/>
    <m/>
    <m/>
    <s v="Redes sociales de la empresa (Facebook, Twitter, Instagram, etc)"/>
    <m/>
    <m/>
    <m/>
    <m/>
    <m/>
    <m/>
    <m/>
    <s v="Banco de currículos de la empresa"/>
    <m/>
    <m/>
    <x v="0"/>
    <x v="0"/>
    <x v="0"/>
    <x v="1"/>
    <x v="0"/>
    <x v="1"/>
    <x v="0"/>
    <x v="0"/>
    <x v="0"/>
    <x v="1"/>
    <s v="Ninguna"/>
    <m/>
    <m/>
    <m/>
    <m/>
    <m/>
    <m/>
    <x v="1"/>
    <m/>
    <m/>
    <x v="2"/>
    <m/>
    <m/>
    <m/>
    <x v="1"/>
    <x v="0"/>
    <x v="1"/>
    <x v="1"/>
    <x v="1"/>
    <x v="1"/>
    <m/>
    <m/>
    <x v="2"/>
    <s v="Poco probable"/>
    <s v="Poco probable"/>
    <s v="Poco probable"/>
    <s v="Poco probable"/>
    <s v="Muy probable"/>
    <x v="0"/>
    <s v="capitan de barco"/>
    <n v="3152"/>
    <n v="4"/>
    <n v="0"/>
    <n v="0"/>
    <n v="0"/>
    <n v="0"/>
    <s v="marinero"/>
    <n v="8350"/>
    <n v="6"/>
    <n v="0"/>
    <n v="0"/>
    <n v="0"/>
    <n v="0"/>
    <s v="jefe de maquina remolcadora"/>
    <n v="3151"/>
    <n v="2"/>
    <n v="0"/>
    <n v="0"/>
    <n v="0"/>
    <n v="0"/>
    <m/>
    <m/>
    <m/>
    <m/>
    <m/>
    <m/>
    <m/>
    <m/>
    <m/>
    <m/>
    <m/>
    <m/>
    <m/>
    <m/>
    <x v="0"/>
    <m/>
    <m/>
    <m/>
    <m/>
    <m/>
    <m/>
    <m/>
    <m/>
    <m/>
    <x v="1"/>
    <x v="0"/>
    <x v="0"/>
    <x v="1"/>
    <x v="0"/>
    <x v="1"/>
    <x v="0"/>
    <x v="0"/>
    <m/>
    <x v="0"/>
    <s v="OFIMATICA"/>
    <s v="Operación básica de computadoras"/>
    <s v="AUXILIAR ADMINISTRATIVO"/>
    <n v="4419"/>
    <m/>
    <m/>
    <m/>
    <m/>
    <m/>
    <m/>
    <m/>
    <m/>
    <m/>
    <m/>
    <m/>
    <m/>
    <m/>
    <m/>
    <m/>
    <m/>
    <m/>
    <m/>
    <m/>
    <m/>
    <s v="No"/>
    <m/>
    <m/>
    <m/>
    <m/>
    <m/>
    <x v="1"/>
    <s v="Importante"/>
    <s v="Muy importante"/>
    <s v="Muy importante"/>
    <s v="Muy importante"/>
    <s v="Importante"/>
    <s v="Muy importante"/>
    <s v="Muy importante"/>
    <s v="Ninguna"/>
    <m/>
    <x v="2"/>
    <x v="2"/>
    <x v="0"/>
    <x v="0"/>
    <x v="2"/>
    <x v="2"/>
    <x v="1"/>
    <x v="1"/>
    <x v="0"/>
    <x v="1"/>
    <x v="0"/>
    <x v="0"/>
    <m/>
    <s v="Gerente / Directivo"/>
    <m/>
    <n v="19"/>
    <n v="15"/>
    <s v="Completo"/>
    <m/>
    <m/>
    <m/>
    <m/>
    <m/>
    <m/>
    <s v="SRA MARLENE GONZALEZ PARTICIPO ACTIVAMENTE DE LA ENCUENTA"/>
    <s v="51 y más personas ocupadas"/>
    <s v="51 y más personas ocupadas"/>
    <x v="0"/>
    <s v="Transporte"/>
    <x v="0"/>
    <x v="1"/>
    <x v="0"/>
    <x v="1"/>
    <x v="0"/>
    <x v="0"/>
    <x v="0"/>
    <x v="0"/>
    <x v="0"/>
    <x v="0"/>
    <x v="1"/>
    <x v="1"/>
    <x v="0"/>
    <x v="0"/>
    <x v="0"/>
    <x v="0"/>
    <x v="1"/>
    <x v="0"/>
    <x v="0"/>
    <x v="1"/>
    <x v="0"/>
    <x v="0"/>
    <x v="0"/>
    <x v="0"/>
    <x v="0"/>
    <x v="0"/>
    <x v="0"/>
    <s v="OFIMATICA"/>
    <m/>
    <m/>
    <m/>
    <m/>
    <m/>
    <s v="TIC"/>
    <m/>
    <m/>
    <m/>
    <m/>
    <m/>
    <n v="7.92592592592593"/>
    <x v="1"/>
    <x v="1"/>
    <x v="0"/>
    <x v="0"/>
    <x v="0"/>
    <s v="Total"/>
  </r>
  <r>
    <n v="405755"/>
    <x v="0"/>
    <x v="1"/>
    <s v="San Lorenzo"/>
    <n v="70201"/>
    <s v="ACTIVIDADES DE ASESORAMIENTO Y GESTION EMPRESARIAL"/>
    <s v="Servicio"/>
    <s v="Servicios a las empresas"/>
    <s v="Grandes (con 51 o más personas ocupadas)"/>
    <n v="10072024"/>
    <n v="10"/>
    <s v="Julio"/>
    <s v="Año Resultado Final"/>
    <n v="15"/>
    <n v="11"/>
    <n v="25072024"/>
    <n v="25"/>
    <s v="Julio"/>
    <s v="Año Resultado Final"/>
    <n v="2002"/>
    <n v="21"/>
    <x v="2"/>
    <s v="CONSULTORIA FORESTAL Y AMBIENTAL"/>
    <s v="Actividades de servicios de consultoría ambiental"/>
    <s v="Casa Matriz"/>
    <x v="1"/>
    <n v="2"/>
    <n v="1"/>
    <n v="164"/>
    <n v="14"/>
    <n v="10"/>
    <n v="4"/>
    <n v="29.7826086956522"/>
    <n v="11.91304347826088"/>
    <n v="0"/>
    <n v="0"/>
    <n v="0"/>
    <n v="0"/>
    <n v="0"/>
    <n v="0"/>
    <n v="17.869565217391319"/>
    <n v="0"/>
    <n v="20.847826086956541"/>
    <n v="2.97826086956522"/>
    <n v="0"/>
    <n v="0"/>
    <n v="41.695652173913082"/>
    <n v="14"/>
    <n v="0"/>
    <n v="0"/>
    <n v="0"/>
    <n v="0"/>
    <n v="0"/>
    <n v="0"/>
    <n v="6"/>
    <n v="0"/>
    <n v="7"/>
    <n v="1"/>
    <n v="0"/>
    <n v="0"/>
    <n v="14"/>
    <x v="1"/>
    <s v="Convenio con organizaciones públicas"/>
    <m/>
    <x v="1"/>
    <m/>
    <m/>
    <x v="1"/>
    <s v="Convenio con organizaciones públicas"/>
    <m/>
    <x v="0"/>
    <m/>
    <m/>
    <x v="0"/>
    <m/>
    <m/>
    <x v="1"/>
    <m/>
    <n v="1219"/>
    <s v="JEFES REGIONALES"/>
    <s v="Sí"/>
    <s v="Sí"/>
    <s v="Sí"/>
    <n v="6210"/>
    <s v="TECNICOS DE PLANTAS  PLANTAN LAS PLANTAS"/>
    <s v="Sí"/>
    <s v="Sí"/>
    <s v="Sí"/>
    <n v="8341"/>
    <s v="TRACTORISTA"/>
    <s v="No"/>
    <s v="Sí"/>
    <s v="Candidatos sin capacitación o habilidades técnicas necesarios"/>
    <m/>
    <m/>
    <s v="Candidatos con falt de experiencia laboral"/>
    <m/>
    <m/>
    <m/>
    <m/>
    <s v="Candidatos sin capacitación o habilidades técnicas necesarios"/>
    <m/>
    <m/>
    <s v="Candidatos con falt de experiencia laboral"/>
    <m/>
    <m/>
    <m/>
    <m/>
    <s v="Candidatos sin capacitación o habilidades técnicas necesarios"/>
    <m/>
    <s v="Candidato sin licencias, certificados orequisitos legales requeridos para ejercer la ocupación"/>
    <s v="Candidatos con falt de experiencia laboral"/>
    <m/>
    <s v="Falta de postulantes/candidatos"/>
    <m/>
    <m/>
    <m/>
    <s v="Capacitar a los trabajadores actuales para que puedan cumplir funciones que estaban asignadas a esa vacante"/>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0"/>
    <x v="0"/>
    <x v="0"/>
    <x v="1"/>
    <x v="0"/>
    <x v="0"/>
    <x v="0"/>
    <x v="1"/>
    <x v="1"/>
    <x v="0"/>
    <x v="0"/>
    <x v="0"/>
    <x v="1"/>
    <s v="QUE SEAN DEL AREA DE TRABAJO"/>
    <m/>
    <m/>
    <s v="Redes sociales de la empresa (Facebook, Twitter, Instagram, etc)"/>
    <m/>
    <m/>
    <m/>
    <m/>
    <m/>
    <m/>
    <m/>
    <m/>
    <m/>
    <m/>
    <x v="0"/>
    <x v="0"/>
    <x v="0"/>
    <x v="1"/>
    <x v="0"/>
    <x v="1"/>
    <x v="0"/>
    <x v="1"/>
    <x v="2"/>
    <x v="2"/>
    <s v="Ninguna"/>
    <m/>
    <m/>
    <m/>
    <m/>
    <m/>
    <m/>
    <x v="1"/>
    <m/>
    <s v="Ambos"/>
    <x v="1"/>
    <m/>
    <m/>
    <m/>
    <x v="1"/>
    <x v="0"/>
    <x v="1"/>
    <x v="0"/>
    <x v="0"/>
    <x v="1"/>
    <m/>
    <m/>
    <x v="2"/>
    <s v="Probable"/>
    <s v="Poco probable"/>
    <s v="Poco probable"/>
    <s v="Probable"/>
    <s v="Probable"/>
    <x v="0"/>
    <s v="ingeniero  forestal"/>
    <n v="2132"/>
    <n v="5"/>
    <n v="0"/>
    <n v="0"/>
    <n v="0"/>
    <n v="0"/>
    <s v="TECNICOS forestales"/>
    <n v="3143"/>
    <n v="5"/>
    <n v="0"/>
    <n v="0"/>
    <n v="0"/>
    <n v="0"/>
    <s v="TECNICO informatico"/>
    <n v="3511"/>
    <n v="1"/>
    <n v="0"/>
    <n v="0"/>
    <n v="0"/>
    <n v="0"/>
    <s v="TRACTORISTA"/>
    <n v="8341"/>
    <n v="5"/>
    <n v="0"/>
    <n v="0"/>
    <n v="0"/>
    <n v="0"/>
    <s v="ingenieros  agronomos"/>
    <n v="2132"/>
    <n v="5"/>
    <n v="0"/>
    <n v="0"/>
    <n v="0"/>
    <n v="0"/>
    <x v="0"/>
    <m/>
    <m/>
    <m/>
    <m/>
    <m/>
    <m/>
    <m/>
    <m/>
    <m/>
    <x v="0"/>
    <x v="0"/>
    <x v="0"/>
    <x v="0"/>
    <x v="0"/>
    <x v="1"/>
    <x v="0"/>
    <x v="0"/>
    <m/>
    <x v="0"/>
    <s v="NUEVAS TECNOLOGIAS DE REFORESTACION"/>
    <s v="Medio Ambiente"/>
    <s v="INGENIERO AGRONOMO FORESTAL TECNICO"/>
    <n v="2132"/>
    <s v="MANEJO E IMPLEMENTO DE TRACTORES"/>
    <s v="Operación y mantenimiento de maquinarias agrícolas"/>
    <s v="TRACTORISTAS"/>
    <n v="8341"/>
    <m/>
    <m/>
    <m/>
    <m/>
    <m/>
    <m/>
    <m/>
    <m/>
    <m/>
    <m/>
    <m/>
    <m/>
    <m/>
    <m/>
    <m/>
    <m/>
    <s v="Si"/>
    <s v="No"/>
    <m/>
    <m/>
    <m/>
    <m/>
    <x v="0"/>
    <s v="Importante"/>
    <s v="Importante"/>
    <s v="Importante"/>
    <s v="Importante"/>
    <s v="Importante"/>
    <s v="Importante"/>
    <s v="Importante"/>
    <s v="Ninguna"/>
    <m/>
    <x v="2"/>
    <x v="2"/>
    <x v="0"/>
    <x v="0"/>
    <x v="0"/>
    <x v="0"/>
    <x v="0"/>
    <x v="0"/>
    <x v="0"/>
    <x v="0"/>
    <x v="0"/>
    <x v="0"/>
    <m/>
    <s v="Dueño o propietario"/>
    <m/>
    <n v="8"/>
    <n v="15"/>
    <s v="Completo"/>
    <m/>
    <m/>
    <m/>
    <m/>
    <m/>
    <m/>
    <m/>
    <s v="51 y más personas ocupadas"/>
    <s v="11 a 30 personas ocupadas"/>
    <x v="0"/>
    <s v="Servicios a las empresas"/>
    <x v="1"/>
    <x v="0"/>
    <x v="0"/>
    <x v="0"/>
    <x v="0"/>
    <x v="1"/>
    <x v="0"/>
    <x v="1"/>
    <x v="0"/>
    <x v="0"/>
    <x v="0"/>
    <x v="1"/>
    <x v="0"/>
    <x v="0"/>
    <x v="0"/>
    <x v="0"/>
    <x v="1"/>
    <x v="0"/>
    <x v="0"/>
    <x v="0"/>
    <x v="0"/>
    <x v="1"/>
    <x v="0"/>
    <x v="0"/>
    <x v="0"/>
    <x v="1"/>
    <x v="0"/>
    <s v="MEDIO AMBIENTE"/>
    <s v="AGROPECUARIO"/>
    <m/>
    <m/>
    <m/>
    <m/>
    <s v="MEDIO AMBIENTE"/>
    <s v="AGROPECUARIO"/>
    <m/>
    <m/>
    <m/>
    <m/>
    <n v="2.97826086956522"/>
    <x v="2"/>
    <x v="2"/>
    <x v="0"/>
    <x v="0"/>
    <x v="0"/>
    <s v="Total"/>
  </r>
  <r>
    <n v="405775"/>
    <x v="0"/>
    <x v="1"/>
    <s v="Itauguá"/>
    <n v="55102"/>
    <s v="SERVICIOS DE ALOJAMIENTOS EN MOTELES"/>
    <s v="Servicio"/>
    <s v="Restaurantes y hoteles"/>
    <s v="Pequeñas (11 a 30 personas ocupadas)"/>
    <n v="19072024"/>
    <n v="19"/>
    <s v="Julio"/>
    <s v="Año Resultado Final"/>
    <n v="10"/>
    <n v="4"/>
    <n v="23072024"/>
    <n v="23"/>
    <s v="Julio"/>
    <s v="Año Resultado Final"/>
    <n v="1999"/>
    <n v="24"/>
    <x v="2"/>
    <s v="SERVICIOS DE ALOJAMIENTO EN MOTELES"/>
    <s v="Actividades de alojamiento en casas de huéspedes y moteles"/>
    <s v="Casa Matriz"/>
    <x v="1"/>
    <n v="3"/>
    <n v="3"/>
    <n v="27"/>
    <n v="27"/>
    <n v="12"/>
    <n v="15"/>
    <n v="57.967741935483843"/>
    <n v="72.459677419354804"/>
    <n v="0"/>
    <n v="0"/>
    <n v="0"/>
    <n v="0"/>
    <n v="91.782258064516085"/>
    <n v="0"/>
    <n v="4.8306451612903203"/>
    <n v="0"/>
    <n v="14.491935483870961"/>
    <n v="19.322580645161281"/>
    <n v="0"/>
    <n v="0"/>
    <n v="130.42741935483866"/>
    <n v="27"/>
    <n v="0"/>
    <n v="0"/>
    <n v="0"/>
    <n v="0"/>
    <n v="19"/>
    <n v="0"/>
    <n v="1"/>
    <n v="0"/>
    <n v="3"/>
    <n v="4"/>
    <n v="0"/>
    <n v="0"/>
    <n v="27"/>
    <x v="0"/>
    <m/>
    <m/>
    <x v="1"/>
    <m/>
    <m/>
    <x v="0"/>
    <m/>
    <m/>
    <x v="0"/>
    <m/>
    <m/>
    <x v="0"/>
    <m/>
    <m/>
    <x v="1"/>
    <m/>
    <n v="5414"/>
    <s v="PORTERO"/>
    <s v="Sí"/>
    <s v="No"/>
    <s v="Sí"/>
    <n v="9112"/>
    <s v="LIMPIADORA DE CUARTOS"/>
    <s v="Sí"/>
    <s v="No"/>
    <s v="No"/>
    <m/>
    <m/>
    <m/>
    <m/>
    <m/>
    <m/>
    <m/>
    <m/>
    <m/>
    <m/>
    <m/>
    <m/>
    <m/>
    <m/>
    <m/>
    <m/>
    <m/>
    <m/>
    <m/>
    <m/>
    <m/>
    <m/>
    <m/>
    <m/>
    <m/>
    <m/>
    <m/>
    <m/>
    <m/>
    <m/>
    <m/>
    <m/>
    <m/>
    <m/>
    <m/>
    <m/>
    <m/>
    <m/>
    <m/>
    <x v="1"/>
    <x v="0"/>
    <x v="0"/>
    <x v="1"/>
    <x v="0"/>
    <x v="1"/>
    <x v="0"/>
    <x v="1"/>
    <x v="0"/>
    <x v="0"/>
    <x v="1"/>
    <x v="1"/>
    <x v="0"/>
    <m/>
    <m/>
    <m/>
    <m/>
    <m/>
    <m/>
    <s v="Recomendaciones de trabajadores de la empresa u otros actores"/>
    <m/>
    <m/>
    <m/>
    <s v="Contactos personales del empleador"/>
    <m/>
    <m/>
    <m/>
    <x v="0"/>
    <x v="0"/>
    <x v="0"/>
    <x v="2"/>
    <x v="0"/>
    <x v="2"/>
    <x v="0"/>
    <x v="0"/>
    <x v="1"/>
    <x v="1"/>
    <s v="Ninguna"/>
    <m/>
    <m/>
    <m/>
    <m/>
    <m/>
    <m/>
    <x v="1"/>
    <m/>
    <m/>
    <x v="1"/>
    <m/>
    <m/>
    <m/>
    <x v="1"/>
    <x v="1"/>
    <x v="1"/>
    <x v="1"/>
    <x v="1"/>
    <x v="1"/>
    <m/>
    <m/>
    <x v="2"/>
    <s v="Probable"/>
    <s v="Poco probable"/>
    <s v="Poco probable"/>
    <s v="Poco probable"/>
    <s v="Poco probable"/>
    <x v="0"/>
    <s v="PORTERO"/>
    <n v="5414"/>
    <n v="3"/>
    <n v="0"/>
    <n v="0"/>
    <n v="0"/>
    <n v="0"/>
    <s v="AUXILIAR CONTABLE"/>
    <n v="4311"/>
    <n v="1"/>
    <n v="0"/>
    <n v="0"/>
    <n v="0"/>
    <n v="0"/>
    <s v="LIMPIADORA DE CUARTOS"/>
    <n v="9112"/>
    <n v="3"/>
    <n v="0"/>
    <n v="0"/>
    <n v="0"/>
    <n v="0"/>
    <m/>
    <m/>
    <m/>
    <m/>
    <m/>
    <m/>
    <m/>
    <m/>
    <m/>
    <m/>
    <m/>
    <m/>
    <m/>
    <m/>
    <x v="0"/>
    <m/>
    <m/>
    <m/>
    <m/>
    <m/>
    <m/>
    <m/>
    <m/>
    <m/>
    <x v="0"/>
    <x v="0"/>
    <x v="0"/>
    <x v="0"/>
    <x v="1"/>
    <x v="1"/>
    <x v="0"/>
    <x v="0"/>
    <m/>
    <x v="0"/>
    <s v="MANEJO DE PAQUETE OFFICE"/>
    <s v="Operación básica de computadoras"/>
    <s v="AUXILIAR ADMINISTRATIVO"/>
    <n v="4419"/>
    <m/>
    <m/>
    <m/>
    <m/>
    <m/>
    <m/>
    <m/>
    <m/>
    <m/>
    <m/>
    <m/>
    <m/>
    <m/>
    <m/>
    <m/>
    <m/>
    <m/>
    <m/>
    <m/>
    <m/>
    <s v="No"/>
    <m/>
    <m/>
    <m/>
    <m/>
    <m/>
    <x v="0"/>
    <s v="Importante"/>
    <s v="Importante"/>
    <s v="Muy importante"/>
    <s v="Muy importante"/>
    <s v="Importante"/>
    <s v="Muy importante"/>
    <s v="Muy importante"/>
    <s v="Ninguna"/>
    <m/>
    <x v="1"/>
    <x v="2"/>
    <x v="2"/>
    <x v="0"/>
    <x v="1"/>
    <x v="0"/>
    <x v="0"/>
    <x v="0"/>
    <x v="0"/>
    <x v="0"/>
    <x v="0"/>
    <x v="0"/>
    <m/>
    <s v="Jefe / Encargado (no propietario)"/>
    <m/>
    <n v="18"/>
    <n v="19"/>
    <s v="Completo"/>
    <m/>
    <m/>
    <m/>
    <m/>
    <m/>
    <m/>
    <m/>
    <s v="11 a 30 personas ocupadas"/>
    <s v="11 a 30 personas ocupadas"/>
    <x v="0"/>
    <s v="Restaurantes y hoteles"/>
    <x v="0"/>
    <x v="0"/>
    <x v="0"/>
    <x v="0"/>
    <x v="1"/>
    <x v="0"/>
    <x v="0"/>
    <x v="0"/>
    <x v="1"/>
    <x v="0"/>
    <x v="1"/>
    <x v="0"/>
    <x v="1"/>
    <x v="1"/>
    <x v="0"/>
    <x v="0"/>
    <x v="0"/>
    <x v="1"/>
    <x v="0"/>
    <x v="1"/>
    <x v="0"/>
    <x v="0"/>
    <x v="0"/>
    <x v="0"/>
    <x v="0"/>
    <x v="0"/>
    <x v="0"/>
    <s v="OFIMATICA"/>
    <m/>
    <m/>
    <m/>
    <m/>
    <m/>
    <s v="TIC"/>
    <m/>
    <m/>
    <m/>
    <m/>
    <m/>
    <n v="4.8306451612903203"/>
    <x v="1"/>
    <x v="1"/>
    <x v="1"/>
    <x v="0"/>
    <x v="0"/>
    <s v="Total"/>
  </r>
  <r>
    <n v="406020"/>
    <x v="0"/>
    <x v="0"/>
    <s v="San Roque"/>
    <n v="41002"/>
    <s v="ACTIVIDADES DE CONSTRUCCION DE EDIFICIOS"/>
    <s v="Industria"/>
    <s v="Construcción"/>
    <s v="Micro (5 a 10 personas ocupadas)"/>
    <n v="6062024"/>
    <n v="6"/>
    <s v="Junio"/>
    <s v="Año Resultado Final"/>
    <n v="14"/>
    <n v="28"/>
    <n v="6062024"/>
    <n v="6"/>
    <s v="Junio"/>
    <s v="Año Resultado Final"/>
    <n v="2015"/>
    <n v="8"/>
    <x v="3"/>
    <s v="ACTIVIDADES DE CONSTRUCCION DE EDIFICIOS"/>
    <s v="Construcción de edificios"/>
    <s v="Único"/>
    <x v="0"/>
    <m/>
    <m/>
    <n v="5"/>
    <n v="5"/>
    <n v="3"/>
    <n v="2"/>
    <n v="28.818181818181834"/>
    <n v="19.212121212121222"/>
    <n v="0"/>
    <n v="0"/>
    <n v="0"/>
    <n v="0"/>
    <n v="0"/>
    <n v="0"/>
    <n v="0"/>
    <n v="0"/>
    <n v="38.424242424242443"/>
    <n v="0"/>
    <n v="9.6060606060606109"/>
    <n v="0"/>
    <n v="48.030303030303052"/>
    <n v="5"/>
    <n v="0"/>
    <n v="0"/>
    <n v="0"/>
    <n v="0"/>
    <n v="0"/>
    <n v="0"/>
    <n v="0"/>
    <n v="0"/>
    <n v="4"/>
    <n v="0"/>
    <n v="1"/>
    <n v="0"/>
    <n v="5"/>
    <x v="0"/>
    <m/>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1"/>
    <x v="1"/>
    <x v="0"/>
    <x v="0"/>
    <x v="1"/>
    <x v="0"/>
    <m/>
    <m/>
    <m/>
    <s v="Redes sociales de la empresa (Facebook, Twitter, Instagram, etc)"/>
    <m/>
    <m/>
    <s v="Recomendaciones de trabajadores de la empresa u otros actores"/>
    <m/>
    <m/>
    <m/>
    <s v="Contactos personales del empleador"/>
    <m/>
    <m/>
    <m/>
    <x v="0"/>
    <x v="0"/>
    <x v="0"/>
    <x v="2"/>
    <x v="0"/>
    <x v="2"/>
    <x v="1"/>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1"/>
    <x v="0"/>
    <x v="1"/>
    <x v="0"/>
    <x v="0"/>
    <x v="1"/>
    <x v="0"/>
    <x v="0"/>
    <m/>
    <x v="0"/>
    <s v="VENTAS DIGITALES"/>
    <s v="Técnicas de ventas"/>
    <s v="VENDEDORES INMOBILIARIO"/>
    <n v="3334"/>
    <m/>
    <m/>
    <m/>
    <m/>
    <m/>
    <m/>
    <m/>
    <m/>
    <m/>
    <m/>
    <m/>
    <m/>
    <m/>
    <m/>
    <m/>
    <m/>
    <m/>
    <m/>
    <m/>
    <m/>
    <s v="No"/>
    <m/>
    <m/>
    <m/>
    <m/>
    <m/>
    <x v="1"/>
    <s v="Importante"/>
    <s v="Importante"/>
    <s v="Importante"/>
    <s v="Importante"/>
    <s v="Importante"/>
    <s v="Importante"/>
    <s v="Importante"/>
    <s v="Ninguna"/>
    <m/>
    <x v="2"/>
    <x v="2"/>
    <x v="0"/>
    <x v="0"/>
    <x v="0"/>
    <x v="0"/>
    <x v="1"/>
    <x v="1"/>
    <x v="1"/>
    <x v="1"/>
    <x v="1"/>
    <x v="0"/>
    <m/>
    <s v="Jefe / Encargado (no propietario)"/>
    <m/>
    <n v="14"/>
    <n v="42"/>
    <s v="Completo"/>
    <m/>
    <m/>
    <m/>
    <m/>
    <m/>
    <m/>
    <m/>
    <s v="5 a 10 personas ocupadas"/>
    <s v="5 a 10 personas ocupadas"/>
    <x v="1"/>
    <s v="Construcción"/>
    <x v="0"/>
    <x v="0"/>
    <x v="0"/>
    <x v="0"/>
    <x v="0"/>
    <x v="0"/>
    <x v="0"/>
    <x v="0"/>
    <x v="0"/>
    <x v="0"/>
    <x v="1"/>
    <x v="0"/>
    <x v="0"/>
    <x v="0"/>
    <x v="0"/>
    <x v="0"/>
    <x v="0"/>
    <x v="0"/>
    <x v="0"/>
    <x v="1"/>
    <x v="1"/>
    <x v="1"/>
    <x v="0"/>
    <x v="0"/>
    <x v="0"/>
    <x v="0"/>
    <x v="0"/>
    <s v="HERRAMIENTAS DIGITALES PARA VENTA"/>
    <m/>
    <m/>
    <m/>
    <m/>
    <m/>
    <s v="ADMINISTRACIÓN Y GESTIÓN"/>
    <m/>
    <m/>
    <m/>
    <m/>
    <m/>
    <n v="9.6060606060606109"/>
    <x v="0"/>
    <x v="0"/>
    <x v="1"/>
    <x v="0"/>
    <x v="0"/>
    <s v="Total"/>
  </r>
  <r>
    <n v="406061"/>
    <x v="0"/>
    <x v="1"/>
    <s v="San Lorenzo"/>
    <n v="25110"/>
    <s v="FABRICACION DE ESTRUCTURAS DE METAL PARA TINGLADO"/>
    <s v="Industria"/>
    <s v="Manufactura"/>
    <s v="Micro (5 a 10 personas ocupadas)"/>
    <n v="18062024"/>
    <n v="18"/>
    <s v="Junio"/>
    <s v="Año Resultado Final"/>
    <n v="10"/>
    <n v="3"/>
    <n v="25072024"/>
    <n v="25"/>
    <s v="Julio"/>
    <s v="Año Resultado Final"/>
    <n v="2012"/>
    <n v="11"/>
    <x v="0"/>
    <s v="FABRICACION DE CARROCERIAS PARA VEHICULOS"/>
    <s v="Fabricación de carrocerías para vehículos automotores; fabricación de remolques y semirremolques"/>
    <s v="Casa Matriz"/>
    <x v="1"/>
    <n v="2"/>
    <n v="2"/>
    <n v="13"/>
    <n v="13"/>
    <n v="13"/>
    <n v="0"/>
    <n v="49.475728155339844"/>
    <n v="0"/>
    <n v="0"/>
    <n v="0"/>
    <n v="0"/>
    <n v="0"/>
    <n v="45.669902912621396"/>
    <n v="0"/>
    <n v="0"/>
    <n v="0"/>
    <n v="3.8058252427184498"/>
    <n v="0"/>
    <n v="0"/>
    <n v="0"/>
    <n v="49.475728155339844"/>
    <n v="13"/>
    <n v="0"/>
    <n v="0"/>
    <n v="0"/>
    <n v="0"/>
    <n v="12"/>
    <n v="0"/>
    <n v="0"/>
    <n v="0"/>
    <n v="1"/>
    <n v="0"/>
    <n v="0"/>
    <n v="0"/>
    <n v="13"/>
    <x v="0"/>
    <m/>
    <m/>
    <x v="1"/>
    <m/>
    <m/>
    <x v="0"/>
    <m/>
    <m/>
    <x v="0"/>
    <m/>
    <m/>
    <x v="0"/>
    <m/>
    <m/>
    <x v="0"/>
    <m/>
    <m/>
    <m/>
    <m/>
    <m/>
    <m/>
    <m/>
    <m/>
    <m/>
    <m/>
    <m/>
    <m/>
    <m/>
    <m/>
    <m/>
    <m/>
    <m/>
    <m/>
    <m/>
    <m/>
    <m/>
    <m/>
    <m/>
    <m/>
    <m/>
    <m/>
    <m/>
    <m/>
    <m/>
    <m/>
    <m/>
    <m/>
    <m/>
    <m/>
    <m/>
    <m/>
    <m/>
    <m/>
    <m/>
    <m/>
    <m/>
    <m/>
    <m/>
    <m/>
    <m/>
    <m/>
    <m/>
    <m/>
    <m/>
    <m/>
    <x v="1"/>
    <x v="0"/>
    <x v="0"/>
    <x v="1"/>
    <x v="0"/>
    <x v="0"/>
    <x v="0"/>
    <x v="1"/>
    <x v="1"/>
    <x v="0"/>
    <x v="0"/>
    <x v="0"/>
    <x v="0"/>
    <m/>
    <m/>
    <m/>
    <m/>
    <m/>
    <m/>
    <m/>
    <m/>
    <m/>
    <m/>
    <s v="Contactos personales del empleador"/>
    <m/>
    <m/>
    <m/>
    <x v="0"/>
    <x v="0"/>
    <x v="0"/>
    <x v="1"/>
    <x v="0"/>
    <x v="2"/>
    <x v="0"/>
    <x v="0"/>
    <x v="1"/>
    <x v="1"/>
    <s v="Ninguna"/>
    <m/>
    <m/>
    <m/>
    <m/>
    <m/>
    <m/>
    <x v="1"/>
    <m/>
    <m/>
    <x v="1"/>
    <m/>
    <m/>
    <m/>
    <x v="1"/>
    <x v="1"/>
    <x v="1"/>
    <x v="1"/>
    <x v="1"/>
    <x v="1"/>
    <m/>
    <m/>
    <x v="2"/>
    <s v="Poco probable"/>
    <s v="Poco probable"/>
    <s v="Poco probable"/>
    <s v="Poco probable"/>
    <s v="Poco probable"/>
    <x v="0"/>
    <s v="SOLDADOR DE METALES"/>
    <n v="7212"/>
    <n v="1"/>
    <n v="0"/>
    <n v="0"/>
    <n v="0"/>
    <n v="0"/>
    <s v="operario de maquina de corte y plegado de metales"/>
    <n v="8122"/>
    <n v="0"/>
    <n v="1"/>
    <n v="0"/>
    <n v="0"/>
    <n v="0"/>
    <s v="ARMADOR DE SUSPENSIONES HERRERO"/>
    <n v="7221"/>
    <n v="0"/>
    <n v="1"/>
    <n v="0"/>
    <n v="0"/>
    <n v="0"/>
    <m/>
    <m/>
    <m/>
    <m/>
    <m/>
    <m/>
    <m/>
    <m/>
    <m/>
    <m/>
    <m/>
    <m/>
    <m/>
    <m/>
    <x v="0"/>
    <m/>
    <m/>
    <m/>
    <m/>
    <m/>
    <m/>
    <m/>
    <m/>
    <m/>
    <x v="1"/>
    <x v="1"/>
    <x v="0"/>
    <x v="1"/>
    <x v="1"/>
    <x v="0"/>
    <x v="0"/>
    <x v="0"/>
    <m/>
    <x v="0"/>
    <s v="MECANICA AVANZADA EN VEHÍCULOS PESADOS"/>
    <s v="Mecánica del automóvil"/>
    <s v="MECANICO DE VEHICULOS PESADOS"/>
    <n v="7231"/>
    <s v="HIDRAULICA AVANZADA DE VEHICULOS PESADOS"/>
    <s v="Mecánica"/>
    <s v="MECANICO DE VEHICULOS PESADOS"/>
    <n v="7231"/>
    <m/>
    <m/>
    <m/>
    <m/>
    <m/>
    <m/>
    <m/>
    <m/>
    <m/>
    <m/>
    <m/>
    <m/>
    <m/>
    <m/>
    <m/>
    <m/>
    <s v="Si"/>
    <s v="No"/>
    <m/>
    <m/>
    <m/>
    <m/>
    <x v="0"/>
    <s v="Muy importante"/>
    <s v="Importante"/>
    <s v="Importante"/>
    <s v="Importante"/>
    <s v="Importante"/>
    <s v="Importante"/>
    <s v="Importante"/>
    <s v="Ninguna"/>
    <m/>
    <x v="2"/>
    <x v="2"/>
    <x v="0"/>
    <x v="2"/>
    <x v="2"/>
    <x v="0"/>
    <x v="0"/>
    <x v="0"/>
    <x v="0"/>
    <x v="0"/>
    <x v="0"/>
    <x v="0"/>
    <m/>
    <s v="Dueño o propietario"/>
    <m/>
    <n v="8"/>
    <n v="37"/>
    <s v="Completo"/>
    <m/>
    <m/>
    <m/>
    <m/>
    <m/>
    <m/>
    <m/>
    <s v="11 a 30 personas ocupadas"/>
    <s v="11 a 30 personas ocupadas"/>
    <x v="1"/>
    <s v="Manufactura"/>
    <x v="0"/>
    <x v="0"/>
    <x v="0"/>
    <x v="0"/>
    <x v="0"/>
    <x v="0"/>
    <x v="0"/>
    <x v="0"/>
    <x v="0"/>
    <x v="0"/>
    <x v="1"/>
    <x v="0"/>
    <x v="0"/>
    <x v="0"/>
    <x v="0"/>
    <x v="1"/>
    <x v="1"/>
    <x v="0"/>
    <x v="0"/>
    <x v="1"/>
    <x v="0"/>
    <x v="1"/>
    <x v="0"/>
    <x v="0"/>
    <x v="1"/>
    <x v="0"/>
    <x v="0"/>
    <s v="MECANICA AUTOTRIZ"/>
    <s v="MECANICA AUTOTRIZ"/>
    <m/>
    <m/>
    <m/>
    <m/>
    <s v="AUTOMOTORES"/>
    <s v="AUTOMOTORES"/>
    <m/>
    <m/>
    <m/>
    <m/>
    <n v="3.8058252427184498"/>
    <x v="0"/>
    <x v="0"/>
    <x v="1"/>
    <x v="0"/>
    <x v="0"/>
    <s v="Total"/>
  </r>
  <r>
    <n v="406071"/>
    <x v="0"/>
    <x v="1"/>
    <s v="Villa Elisa"/>
    <n v="49232"/>
    <s v="SERVICIO DE TRANSPORTE TERRESTRE DE CARGA INTERDEPARTAMENTAL"/>
    <s v="Servicio"/>
    <s v="Transporte"/>
    <s v="Pequeñas (11 a 30 personas ocupadas)"/>
    <n v="17062024"/>
    <n v="17"/>
    <s v="Junio"/>
    <s v="Año Resultado Final"/>
    <n v="8"/>
    <n v="51"/>
    <n v="8072024"/>
    <n v="8"/>
    <s v="Julio"/>
    <s v="Año Resultado Final"/>
    <n v="1998"/>
    <n v="25"/>
    <x v="2"/>
    <s v="SERVICIO DE TRANSPORTE TERRESTRE DE CARGA INTERDEPARTAMENTAL"/>
    <s v="Transporte terrestre de carga interdepartamental e internacional"/>
    <s v="Único"/>
    <x v="0"/>
    <m/>
    <m/>
    <n v="10"/>
    <n v="10"/>
    <n v="7"/>
    <n v="3"/>
    <n v="23.762162162162131"/>
    <n v="10.18378378378377"/>
    <n v="0"/>
    <n v="0"/>
    <n v="0"/>
    <n v="0"/>
    <n v="0"/>
    <n v="0"/>
    <n v="23.762162162162131"/>
    <n v="0"/>
    <n v="3.3945945945945901"/>
    <n v="0"/>
    <n v="6.7891891891891802"/>
    <n v="0"/>
    <n v="33.945945945945901"/>
    <n v="10"/>
    <n v="0"/>
    <n v="0"/>
    <n v="0"/>
    <n v="0"/>
    <n v="0"/>
    <n v="0"/>
    <n v="7"/>
    <n v="0"/>
    <n v="1"/>
    <n v="0"/>
    <n v="2"/>
    <n v="0"/>
    <n v="10"/>
    <x v="0"/>
    <m/>
    <m/>
    <x v="1"/>
    <m/>
    <m/>
    <x v="1"/>
    <s v="Decisión del directorio/propietarios de la empresa"/>
    <m/>
    <x v="0"/>
    <m/>
    <m/>
    <x v="0"/>
    <m/>
    <m/>
    <x v="1"/>
    <m/>
    <n v="8332"/>
    <s v="CHOFER CISTERNA"/>
    <s v="Sí"/>
    <s v="No"/>
    <s v="No"/>
    <m/>
    <m/>
    <m/>
    <m/>
    <m/>
    <m/>
    <m/>
    <m/>
    <m/>
    <m/>
    <m/>
    <m/>
    <m/>
    <m/>
    <m/>
    <m/>
    <m/>
    <m/>
    <m/>
    <m/>
    <m/>
    <m/>
    <m/>
    <m/>
    <m/>
    <m/>
    <m/>
    <m/>
    <m/>
    <m/>
    <m/>
    <m/>
    <m/>
    <m/>
    <m/>
    <m/>
    <m/>
    <m/>
    <m/>
    <m/>
    <m/>
    <m/>
    <m/>
    <m/>
    <x v="1"/>
    <x v="0"/>
    <x v="0"/>
    <x v="0"/>
    <x v="0"/>
    <x v="0"/>
    <x v="0"/>
    <x v="0"/>
    <x v="0"/>
    <x v="0"/>
    <x v="0"/>
    <x v="0"/>
    <x v="0"/>
    <m/>
    <s v="Anuncio en un medio de prensa impreso"/>
    <m/>
    <s v="Redes sociales de la empresa (Facebook, Twitter, Instagram, etc)"/>
    <m/>
    <m/>
    <s v="Recomendaciones de trabajadores de la empresa u otros actores"/>
    <m/>
    <m/>
    <s v="Avisos en las inmediaciones de la empresa"/>
    <s v="Contactos personales del empleador"/>
    <m/>
    <m/>
    <m/>
    <x v="0"/>
    <x v="0"/>
    <x v="0"/>
    <x v="2"/>
    <x v="0"/>
    <x v="0"/>
    <x v="0"/>
    <x v="0"/>
    <x v="1"/>
    <x v="1"/>
    <s v="Ninguna"/>
    <m/>
    <m/>
    <m/>
    <m/>
    <m/>
    <m/>
    <x v="0"/>
    <m/>
    <m/>
    <x v="1"/>
    <m/>
    <m/>
    <m/>
    <x v="1"/>
    <x v="1"/>
    <x v="1"/>
    <x v="1"/>
    <x v="1"/>
    <x v="0"/>
    <m/>
    <m/>
    <x v="2"/>
    <s v="Poco probable"/>
    <s v="Poco probable"/>
    <s v="Poco probable"/>
    <s v="Probable"/>
    <s v="Probable"/>
    <x v="2"/>
    <m/>
    <m/>
    <m/>
    <m/>
    <m/>
    <m/>
    <m/>
    <m/>
    <m/>
    <m/>
    <m/>
    <m/>
    <m/>
    <m/>
    <m/>
    <m/>
    <m/>
    <m/>
    <m/>
    <m/>
    <m/>
    <m/>
    <m/>
    <m/>
    <m/>
    <m/>
    <m/>
    <m/>
    <m/>
    <m/>
    <m/>
    <m/>
    <m/>
    <m/>
    <m/>
    <x v="0"/>
    <m/>
    <m/>
    <m/>
    <m/>
    <m/>
    <m/>
    <m/>
    <m/>
    <m/>
    <x v="0"/>
    <x v="0"/>
    <x v="0"/>
    <x v="0"/>
    <x v="1"/>
    <x v="1"/>
    <x v="0"/>
    <x v="0"/>
    <m/>
    <x v="0"/>
    <s v="TECNICO EN MANEJO DE PRODUCTOS INFLAMABLES"/>
    <s v="Seguridad industrial y salud ocupacional"/>
    <s v="CHOFER"/>
    <n v="8332"/>
    <s v="TÉCNICO AUXILIAR CONTABLE"/>
    <s v="Contabilidad básica"/>
    <s v="AUXILIAR CONTABLE"/>
    <n v="4311"/>
    <m/>
    <m/>
    <m/>
    <m/>
    <m/>
    <m/>
    <m/>
    <m/>
    <m/>
    <m/>
    <m/>
    <m/>
    <m/>
    <m/>
    <m/>
    <m/>
    <s v="Si"/>
    <s v="No"/>
    <m/>
    <m/>
    <m/>
    <m/>
    <x v="0"/>
    <s v="Muy importante"/>
    <s v="Muy importante"/>
    <s v="Muy importante"/>
    <s v="Muy importante"/>
    <s v="Muy importante"/>
    <s v="Muy importante"/>
    <s v="Muy importante"/>
    <s v="Ninguna"/>
    <m/>
    <x v="0"/>
    <x v="1"/>
    <x v="0"/>
    <x v="0"/>
    <x v="0"/>
    <x v="0"/>
    <x v="1"/>
    <x v="1"/>
    <x v="0"/>
    <x v="0"/>
    <x v="0"/>
    <x v="0"/>
    <m/>
    <s v="Administrador/Contador"/>
    <m/>
    <n v="13"/>
    <n v="26"/>
    <s v="Completo"/>
    <m/>
    <m/>
    <m/>
    <m/>
    <m/>
    <m/>
    <m/>
    <s v="5 a 10 personas ocupadas"/>
    <s v="5 a 10 personas ocupadas"/>
    <x v="0"/>
    <s v="Transporte"/>
    <x v="0"/>
    <x v="0"/>
    <x v="0"/>
    <x v="0"/>
    <x v="0"/>
    <x v="0"/>
    <x v="0"/>
    <x v="1"/>
    <x v="0"/>
    <x v="0"/>
    <x v="1"/>
    <x v="0"/>
    <x v="0"/>
    <x v="0"/>
    <x v="0"/>
    <x v="0"/>
    <x v="0"/>
    <x v="0"/>
    <x v="0"/>
    <x v="1"/>
    <x v="0"/>
    <x v="0"/>
    <x v="0"/>
    <x v="0"/>
    <x v="0"/>
    <x v="1"/>
    <x v="0"/>
    <s v="SALUD Y SEGURIDAD OCUPACIONAL"/>
    <s v="CONTABILIDAD Y AUDITORIA"/>
    <m/>
    <m/>
    <m/>
    <m/>
    <s v="SALUD Y SEGURIDAD OCUPACIONAL"/>
    <s v="ADMINISTRACIÓN Y GESTIÓN"/>
    <m/>
    <m/>
    <m/>
    <m/>
    <n v="3.3945945945945901"/>
    <x v="1"/>
    <x v="1"/>
    <x v="0"/>
    <x v="0"/>
    <x v="0"/>
    <s v="Total"/>
  </r>
  <r>
    <n v="406091"/>
    <x v="0"/>
    <x v="0"/>
    <s v="Recoleta"/>
    <n v="79110"/>
    <s v="ACTIVIDADES DE AGENCIAS DE VIAJES"/>
    <s v="Servicio"/>
    <s v="Servicios a las empresas"/>
    <s v="Medianas (31 a 50 personas ocupadas)"/>
    <n v="3072024"/>
    <n v="3"/>
    <s v="Julio"/>
    <s v="Año Resultado Final"/>
    <n v="11"/>
    <n v="45"/>
    <n v="3072024"/>
    <n v="3"/>
    <s v="Julio"/>
    <s v="Año Resultado Final"/>
    <n v="2007"/>
    <n v="16"/>
    <x v="0"/>
    <s v="TRANSPORTE DE CARGA INTERNACIONAL"/>
    <s v="Transporte terrestre de carga interdepartamental e internacional"/>
    <s v="Único"/>
    <x v="0"/>
    <m/>
    <m/>
    <n v="26"/>
    <n v="26"/>
    <n v="25"/>
    <n v="1"/>
    <n v="393.07228915662751"/>
    <n v="15.722891566265099"/>
    <n v="0"/>
    <n v="0"/>
    <n v="0"/>
    <n v="0"/>
    <n v="377.3493975903624"/>
    <n v="0"/>
    <n v="0"/>
    <n v="0"/>
    <n v="31.445783132530199"/>
    <n v="0"/>
    <n v="0"/>
    <n v="0"/>
    <n v="408.79518072289261"/>
    <n v="26"/>
    <n v="0"/>
    <n v="0"/>
    <n v="0"/>
    <n v="0"/>
    <n v="24"/>
    <n v="0"/>
    <n v="0"/>
    <n v="0"/>
    <n v="2"/>
    <n v="0"/>
    <n v="0"/>
    <n v="0"/>
    <n v="26"/>
    <x v="0"/>
    <m/>
    <m/>
    <x v="1"/>
    <m/>
    <m/>
    <x v="0"/>
    <m/>
    <m/>
    <x v="0"/>
    <m/>
    <m/>
    <x v="0"/>
    <m/>
    <m/>
    <x v="1"/>
    <m/>
    <n v="8332"/>
    <s v="CHOFER DE TRANSPORTE DE CARGA"/>
    <s v="Sí"/>
    <s v="No"/>
    <s v="No"/>
    <m/>
    <m/>
    <m/>
    <m/>
    <m/>
    <m/>
    <m/>
    <m/>
    <m/>
    <m/>
    <m/>
    <m/>
    <m/>
    <m/>
    <m/>
    <m/>
    <m/>
    <m/>
    <m/>
    <m/>
    <m/>
    <m/>
    <m/>
    <m/>
    <m/>
    <m/>
    <m/>
    <m/>
    <m/>
    <m/>
    <m/>
    <m/>
    <m/>
    <m/>
    <m/>
    <m/>
    <m/>
    <m/>
    <m/>
    <m/>
    <m/>
    <m/>
    <m/>
    <m/>
    <x v="1"/>
    <x v="1"/>
    <x v="0"/>
    <x v="0"/>
    <x v="0"/>
    <x v="0"/>
    <x v="0"/>
    <x v="1"/>
    <x v="1"/>
    <x v="0"/>
    <x v="0"/>
    <x v="0"/>
    <x v="0"/>
    <m/>
    <m/>
    <m/>
    <m/>
    <m/>
    <m/>
    <s v="Recomendaciones de trabajadores de la empresa u otros actores"/>
    <m/>
    <m/>
    <s v="Avisos en las inmediaciones de la empresa"/>
    <s v="Contactos personales del empleador"/>
    <s v="Banco de currículos de la empresa"/>
    <m/>
    <m/>
    <x v="0"/>
    <x v="0"/>
    <x v="0"/>
    <x v="1"/>
    <x v="0"/>
    <x v="1"/>
    <x v="0"/>
    <x v="1"/>
    <x v="0"/>
    <x v="1"/>
    <s v="Ninguna"/>
    <m/>
    <m/>
    <m/>
    <m/>
    <m/>
    <m/>
    <x v="1"/>
    <m/>
    <s v="Nuevas contrataciones"/>
    <x v="3"/>
    <m/>
    <m/>
    <m/>
    <x v="0"/>
    <x v="0"/>
    <x v="1"/>
    <x v="0"/>
    <x v="0"/>
    <x v="1"/>
    <m/>
    <m/>
    <x v="2"/>
    <s v="Poco probable"/>
    <s v="Poco probable"/>
    <s v="Poco probable"/>
    <s v="Probable"/>
    <s v="Probable"/>
    <x v="2"/>
    <m/>
    <m/>
    <m/>
    <m/>
    <m/>
    <m/>
    <m/>
    <m/>
    <m/>
    <m/>
    <m/>
    <m/>
    <m/>
    <m/>
    <m/>
    <m/>
    <m/>
    <m/>
    <m/>
    <m/>
    <m/>
    <m/>
    <m/>
    <m/>
    <m/>
    <m/>
    <m/>
    <m/>
    <m/>
    <m/>
    <m/>
    <m/>
    <m/>
    <m/>
    <m/>
    <x v="0"/>
    <m/>
    <m/>
    <m/>
    <m/>
    <m/>
    <m/>
    <m/>
    <m/>
    <m/>
    <x v="0"/>
    <x v="0"/>
    <x v="0"/>
    <x v="0"/>
    <x v="0"/>
    <x v="0"/>
    <x v="0"/>
    <x v="0"/>
    <m/>
    <x v="1"/>
    <m/>
    <m/>
    <m/>
    <m/>
    <m/>
    <m/>
    <m/>
    <m/>
    <m/>
    <m/>
    <m/>
    <m/>
    <m/>
    <m/>
    <m/>
    <m/>
    <m/>
    <m/>
    <m/>
    <m/>
    <m/>
    <m/>
    <m/>
    <m/>
    <m/>
    <m/>
    <m/>
    <m/>
    <m/>
    <m/>
    <x v="0"/>
    <s v="Importante"/>
    <s v="Importante"/>
    <s v="Importante"/>
    <s v="Importante"/>
    <s v="Importante"/>
    <s v="Muy importante"/>
    <s v="Muy importante"/>
    <s v="Ninguna"/>
    <m/>
    <x v="0"/>
    <x v="1"/>
    <x v="0"/>
    <x v="0"/>
    <x v="0"/>
    <x v="0"/>
    <x v="1"/>
    <x v="1"/>
    <x v="0"/>
    <x v="1"/>
    <x v="0"/>
    <x v="0"/>
    <m/>
    <s v="Administrador/Contador"/>
    <m/>
    <n v="15"/>
    <n v="22"/>
    <s v="Completo"/>
    <m/>
    <m/>
    <m/>
    <m/>
    <m/>
    <m/>
    <m/>
    <s v="11 a 30 personas ocupadas"/>
    <s v="11 a 30 personas ocupadas"/>
    <x v="0"/>
    <s v="Transporte"/>
    <x v="0"/>
    <x v="0"/>
    <x v="0"/>
    <x v="0"/>
    <x v="0"/>
    <x v="0"/>
    <x v="0"/>
    <x v="1"/>
    <x v="0"/>
    <x v="0"/>
    <x v="1"/>
    <x v="0"/>
    <x v="0"/>
    <x v="0"/>
    <x v="0"/>
    <x v="0"/>
    <x v="0"/>
    <x v="0"/>
    <x v="0"/>
    <x v="1"/>
    <x v="0"/>
    <x v="1"/>
    <x v="0"/>
    <x v="0"/>
    <x v="0"/>
    <x v="0"/>
    <x v="0"/>
    <m/>
    <m/>
    <m/>
    <m/>
    <m/>
    <m/>
    <m/>
    <m/>
    <m/>
    <m/>
    <m/>
    <m/>
    <n v="15.722891566265099"/>
    <x v="1"/>
    <x v="1"/>
    <x v="0"/>
    <x v="0"/>
    <x v="1"/>
    <s v="Total"/>
  </r>
  <r>
    <n v="406096"/>
    <x v="0"/>
    <x v="1"/>
    <s v="Fernando de la Mora"/>
    <n v="42100"/>
    <s v="ACTIVIDAD DE CONSTRUCCIONES VIALES"/>
    <s v="Industria"/>
    <s v="Construcción"/>
    <s v="Grandes (con 51 o más personas ocupadas)"/>
    <n v="17062024"/>
    <n v="17"/>
    <s v="Junio"/>
    <s v="Año Resultado Final"/>
    <n v="15"/>
    <n v="5"/>
    <n v="17062024"/>
    <n v="17"/>
    <s v="Junio"/>
    <s v="Año Resultado Final"/>
    <n v="2015"/>
    <n v="8"/>
    <x v="3"/>
    <s v="ACTIVIDADES DE LIMPIEZA DE EDIFICIOS"/>
    <s v="Limpieza general de edificios"/>
    <s v="Único"/>
    <x v="0"/>
    <m/>
    <m/>
    <n v="100"/>
    <n v="100"/>
    <n v="40"/>
    <n v="60"/>
    <n v="119.1304347826088"/>
    <n v="178.6956521739132"/>
    <n v="0"/>
    <n v="0"/>
    <n v="0"/>
    <n v="0"/>
    <n v="193.5869565217393"/>
    <n v="0"/>
    <n v="0"/>
    <n v="0"/>
    <n v="89.347826086956601"/>
    <n v="8.9347826086956594"/>
    <n v="5.9565217391304399"/>
    <n v="0"/>
    <n v="297.82608695652198"/>
    <n v="100"/>
    <n v="0"/>
    <n v="0"/>
    <n v="0"/>
    <n v="0"/>
    <n v="65"/>
    <n v="0"/>
    <n v="0"/>
    <n v="0"/>
    <n v="30"/>
    <n v="3"/>
    <n v="2"/>
    <n v="0"/>
    <n v="100"/>
    <x v="1"/>
    <s v="Decisión del directorio/propietarios de la empresa"/>
    <m/>
    <x v="1"/>
    <m/>
    <m/>
    <x v="0"/>
    <m/>
    <m/>
    <x v="0"/>
    <m/>
    <m/>
    <x v="0"/>
    <m/>
    <m/>
    <x v="1"/>
    <m/>
    <n v="9112"/>
    <s v="OPERARIO DE LIMPIEZA"/>
    <s v="Sí"/>
    <s v="No"/>
    <s v="Sí"/>
    <n v="4416"/>
    <s v="AUXILIAR DE RRHH"/>
    <s v="Sí"/>
    <s v="No"/>
    <s v="Sí"/>
    <n v="9333"/>
    <s v="AUXILIAR DE DEPOSITO"/>
    <s v="Sí"/>
    <s v="No"/>
    <m/>
    <m/>
    <m/>
    <m/>
    <m/>
    <m/>
    <m/>
    <m/>
    <m/>
    <m/>
    <m/>
    <m/>
    <m/>
    <m/>
    <m/>
    <m/>
    <m/>
    <m/>
    <m/>
    <m/>
    <m/>
    <m/>
    <m/>
    <m/>
    <m/>
    <m/>
    <m/>
    <m/>
    <m/>
    <m/>
    <m/>
    <m/>
    <m/>
    <m/>
    <m/>
    <x v="1"/>
    <x v="0"/>
    <x v="0"/>
    <x v="0"/>
    <x v="1"/>
    <x v="0"/>
    <x v="0"/>
    <x v="1"/>
    <x v="1"/>
    <x v="0"/>
    <x v="0"/>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0"/>
    <x v="0"/>
    <x v="0"/>
    <x v="0"/>
    <x v="1"/>
    <s v="Ninguna"/>
    <m/>
    <m/>
    <m/>
    <m/>
    <m/>
    <m/>
    <x v="0"/>
    <m/>
    <m/>
    <x v="0"/>
    <m/>
    <m/>
    <m/>
    <x v="0"/>
    <x v="0"/>
    <x v="1"/>
    <x v="1"/>
    <x v="0"/>
    <x v="1"/>
    <m/>
    <m/>
    <x v="1"/>
    <s v="Probable"/>
    <s v="Poco probable"/>
    <s v="Poco probable"/>
    <s v="Probable"/>
    <s v="Muy probable"/>
    <x v="0"/>
    <s v="operario de limpieza"/>
    <n v="9112"/>
    <n v="25"/>
    <n v="0"/>
    <n v="0"/>
    <n v="0"/>
    <n v="0"/>
    <m/>
    <m/>
    <m/>
    <m/>
    <m/>
    <m/>
    <m/>
    <m/>
    <m/>
    <m/>
    <m/>
    <m/>
    <m/>
    <m/>
    <m/>
    <m/>
    <m/>
    <m/>
    <m/>
    <m/>
    <m/>
    <m/>
    <m/>
    <m/>
    <m/>
    <m/>
    <m/>
    <m/>
    <x v="0"/>
    <m/>
    <m/>
    <m/>
    <m/>
    <m/>
    <m/>
    <m/>
    <m/>
    <m/>
    <x v="0"/>
    <x v="0"/>
    <x v="0"/>
    <x v="0"/>
    <x v="1"/>
    <x v="1"/>
    <x v="0"/>
    <x v="0"/>
    <m/>
    <x v="0"/>
    <s v="USO DE  LA TECNOLOGIA SAP"/>
    <s v="Herramientas digitales para la gestión y productividad"/>
    <s v="ADMINISTRADOR"/>
    <n v="2421"/>
    <s v="USO DE LA TECNOLOGIA SAP"/>
    <s v="Herramientas digitales para la gestión y productividad"/>
    <s v="CONTADOR"/>
    <n v="2411"/>
    <s v="USO DE LA TECNOLOGIA SAP"/>
    <s v="Herramientas digitales para la gestión y productividad"/>
    <s v="ENCARGADO DE DEPOSITO"/>
    <n v="4321"/>
    <s v="DERECHOS Y OBLIGACIONES"/>
    <s v="Legislación laboral y seguridad social"/>
    <s v="JEFE DE RRHH"/>
    <n v="2423"/>
    <s v="RECURSOS HUMANOS"/>
    <s v="Gestión integrada de recursos humanos"/>
    <s v="ASISTENTE DE RRHH"/>
    <n v="4416"/>
    <m/>
    <m/>
    <m/>
    <m/>
    <s v="Si"/>
    <s v="Si"/>
    <s v="Si"/>
    <s v="Si"/>
    <s v="No"/>
    <m/>
    <x v="1"/>
    <s v="Muy importante"/>
    <s v="Muy importante"/>
    <s v="Muy importante"/>
    <s v="Importante"/>
    <s v="Muy importante"/>
    <s v="Muy importante"/>
    <s v="Muy importante"/>
    <s v="Ninguna"/>
    <m/>
    <x v="0"/>
    <x v="1"/>
    <x v="0"/>
    <x v="0"/>
    <x v="0"/>
    <x v="0"/>
    <x v="0"/>
    <x v="1"/>
    <x v="0"/>
    <x v="0"/>
    <x v="0"/>
    <x v="0"/>
    <m/>
    <s v="Otro"/>
    <s v="ASISTENTE DE RRHH"/>
    <n v="15"/>
    <n v="42"/>
    <s v="Completo"/>
    <m/>
    <m/>
    <m/>
    <m/>
    <m/>
    <m/>
    <m/>
    <s v="51 y más personas ocupadas"/>
    <s v="51 y más personas ocupadas"/>
    <x v="0"/>
    <s v="Servicios a las empresas"/>
    <x v="0"/>
    <x v="0"/>
    <x v="0"/>
    <x v="1"/>
    <x v="0"/>
    <x v="0"/>
    <x v="0"/>
    <x v="0"/>
    <x v="1"/>
    <x v="0"/>
    <x v="1"/>
    <x v="0"/>
    <x v="0"/>
    <x v="0"/>
    <x v="0"/>
    <x v="0"/>
    <x v="0"/>
    <x v="1"/>
    <x v="0"/>
    <x v="0"/>
    <x v="0"/>
    <x v="0"/>
    <x v="0"/>
    <x v="0"/>
    <x v="0"/>
    <x v="0"/>
    <x v="0"/>
    <s v="USO DE SISTEMAS Y SOFTWARE ESPECIALIZADOS"/>
    <s v="USO DE SISTEMAS Y SOFTWARE ESPECIALIZADOS"/>
    <s v="USO DE SISTEMAS Y SOFTWARE ESPECIALIZADOS"/>
    <s v="LEYES LABORALES, JUDICIALES, TRIBUTARIAS"/>
    <s v="GESTIÓN DEL TALENTO HUMANO"/>
    <m/>
    <s v="TIC"/>
    <s v="TIC"/>
    <s v="TIC"/>
    <s v="ADMINISTRACIÓN Y GESTIÓN"/>
    <s v="ADMINISTRACIÓN Y GESTIÓN"/>
    <m/>
    <n v="2.97826086956522"/>
    <x v="1"/>
    <x v="1"/>
    <x v="0"/>
    <x v="0"/>
    <x v="0"/>
    <s v="Total"/>
  </r>
  <r>
    <n v="406098"/>
    <x v="0"/>
    <x v="0"/>
    <s v="Recoleta"/>
    <n v="47524"/>
    <s v="VENTA AL POR MENOR DE VIDRIOS"/>
    <s v="Comercio"/>
    <s v="Comercio"/>
    <s v="Medianas (31 a 50 personas ocupadas)"/>
    <n v="4072024"/>
    <n v="4"/>
    <s v="Julio"/>
    <s v="Año Resultado Final"/>
    <n v="9"/>
    <n v="14"/>
    <n v="22072024"/>
    <n v="22"/>
    <s v="Julio"/>
    <s v="Año Resultado Final"/>
    <n v="1958"/>
    <n v="65"/>
    <x v="1"/>
    <s v="FABRICACION DE VIDRIO TEMPLADO"/>
    <s v="Fabricación de otros productos de vidrio n.c.p."/>
    <s v="Casa Matriz"/>
    <x v="1"/>
    <n v="4"/>
    <n v="4"/>
    <n v="50"/>
    <n v="50"/>
    <n v="45"/>
    <n v="5"/>
    <n v="515.45454545454743"/>
    <n v="57.272727272727494"/>
    <n v="0"/>
    <n v="0"/>
    <n v="0"/>
    <n v="0"/>
    <n v="435.27272727272896"/>
    <n v="0"/>
    <n v="0"/>
    <n v="0"/>
    <n v="114.54545454545499"/>
    <n v="0"/>
    <n v="22.909090909090999"/>
    <n v="0"/>
    <n v="572.72727272727502"/>
    <n v="50"/>
    <n v="0"/>
    <n v="0"/>
    <n v="0"/>
    <n v="0"/>
    <n v="38"/>
    <n v="0"/>
    <n v="0"/>
    <n v="0"/>
    <n v="10"/>
    <n v="0"/>
    <n v="2"/>
    <n v="0"/>
    <n v="50"/>
    <x v="0"/>
    <m/>
    <m/>
    <x v="0"/>
    <s v="Decisión del directorio/propietarios de la empresa"/>
    <m/>
    <x v="0"/>
    <m/>
    <m/>
    <x v="0"/>
    <m/>
    <m/>
    <x v="0"/>
    <m/>
    <m/>
    <x v="1"/>
    <m/>
    <n v="5223"/>
    <s v="VENDEDOR DE SALON"/>
    <s v="Sí"/>
    <s v="Sí"/>
    <s v="Sí"/>
    <n v="3122"/>
    <s v="ENCARGADO DE LOCAL"/>
    <s v="Sí"/>
    <s v="Sí"/>
    <s v="Sí"/>
    <n v="8332"/>
    <s v="CHOFER REPARTIDOR"/>
    <s v="Sí"/>
    <s v="Sí"/>
    <m/>
    <m/>
    <m/>
    <s v="Candidatos con falt de experiencia laboral"/>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s v="Falta de postulantes/candidatos"/>
    <m/>
    <m/>
    <m/>
    <m/>
    <s v="Candidato sin licencias, certificados orequisitos legales requeridos para ejercer la ocupación"/>
    <m/>
    <m/>
    <m/>
    <m/>
    <m/>
    <s v="Aumentar la remuneración para hacer la vacante más atractiva"/>
    <m/>
    <s v="Reasignar / redefinir los puestos de trabajo existentes"/>
    <m/>
    <m/>
    <m/>
    <m/>
    <m/>
    <m/>
    <m/>
    <m/>
    <x v="0"/>
    <x v="0"/>
    <x v="0"/>
    <x v="0"/>
    <x v="0"/>
    <x v="0"/>
    <x v="0"/>
    <x v="1"/>
    <x v="1"/>
    <x v="0"/>
    <x v="0"/>
    <x v="0"/>
    <x v="0"/>
    <m/>
    <s v="Anuncio en un medio de prensa impreso"/>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1"/>
    <x v="0"/>
    <x v="1"/>
    <s v="Ninguna"/>
    <m/>
    <m/>
    <m/>
    <m/>
    <m/>
    <m/>
    <x v="1"/>
    <m/>
    <s v="Nuevas contrataciones"/>
    <x v="3"/>
    <m/>
    <m/>
    <m/>
    <x v="0"/>
    <x v="0"/>
    <x v="0"/>
    <x v="0"/>
    <x v="0"/>
    <x v="1"/>
    <m/>
    <m/>
    <x v="2"/>
    <s v="Probable"/>
    <s v="Poco probable"/>
    <s v="Poco probable"/>
    <s v="Probable"/>
    <s v="Probable"/>
    <x v="0"/>
    <s v="instaladores de cortinas"/>
    <n v="7533"/>
    <n v="2"/>
    <n v="2"/>
    <n v="2"/>
    <n v="2"/>
    <n v="2"/>
    <s v="instalador de tablillas de aluminio"/>
    <n v="7221"/>
    <n v="2"/>
    <n v="1"/>
    <n v="0"/>
    <n v="0"/>
    <n v="0"/>
    <m/>
    <m/>
    <m/>
    <m/>
    <m/>
    <m/>
    <m/>
    <m/>
    <m/>
    <m/>
    <m/>
    <m/>
    <m/>
    <m/>
    <m/>
    <m/>
    <m/>
    <m/>
    <m/>
    <m/>
    <m/>
    <x v="0"/>
    <m/>
    <m/>
    <m/>
    <m/>
    <m/>
    <m/>
    <m/>
    <m/>
    <m/>
    <x v="0"/>
    <x v="0"/>
    <x v="0"/>
    <x v="0"/>
    <x v="1"/>
    <x v="1"/>
    <x v="0"/>
    <x v="0"/>
    <m/>
    <x v="0"/>
    <s v="ATENCION AL CLIENTE"/>
    <s v="Técnicas de recepción y atención al cliente"/>
    <s v="VENDEDOR DE SALON"/>
    <n v="5223"/>
    <m/>
    <m/>
    <m/>
    <m/>
    <m/>
    <m/>
    <m/>
    <m/>
    <m/>
    <m/>
    <m/>
    <m/>
    <m/>
    <m/>
    <m/>
    <m/>
    <m/>
    <m/>
    <m/>
    <m/>
    <s v="No"/>
    <m/>
    <m/>
    <m/>
    <m/>
    <m/>
    <x v="1"/>
    <s v="Muy importante"/>
    <s v="Muy importante"/>
    <s v="Muy importante"/>
    <s v="Muy importante"/>
    <s v="Muy importante"/>
    <s v="Muy importante"/>
    <s v="Muy importante"/>
    <s v="Ninguna"/>
    <m/>
    <x v="2"/>
    <x v="2"/>
    <x v="0"/>
    <x v="1"/>
    <x v="2"/>
    <x v="0"/>
    <x v="0"/>
    <x v="0"/>
    <x v="0"/>
    <x v="0"/>
    <x v="0"/>
    <x v="0"/>
    <m/>
    <s v="Dueño o propietario"/>
    <m/>
    <n v="8"/>
    <n v="9"/>
    <s v="Completo"/>
    <m/>
    <m/>
    <m/>
    <m/>
    <m/>
    <m/>
    <m/>
    <s v="31 a 50 personas ocupadas"/>
    <s v="31 a 50 personas ocupadas"/>
    <x v="1"/>
    <s v="Manufactura"/>
    <x v="0"/>
    <x v="0"/>
    <x v="1"/>
    <x v="0"/>
    <x v="1"/>
    <x v="0"/>
    <x v="0"/>
    <x v="1"/>
    <x v="0"/>
    <x v="0"/>
    <x v="1"/>
    <x v="0"/>
    <x v="0"/>
    <x v="0"/>
    <x v="0"/>
    <x v="1"/>
    <x v="0"/>
    <x v="0"/>
    <x v="0"/>
    <x v="1"/>
    <x v="0"/>
    <x v="1"/>
    <x v="1"/>
    <x v="0"/>
    <x v="0"/>
    <x v="0"/>
    <x v="0"/>
    <s v="ATENCIÓN AL CLIENTE, RECEPCIÓN"/>
    <m/>
    <m/>
    <m/>
    <m/>
    <m/>
    <s v="ADMINISTRACIÓN Y GESTIÓN"/>
    <m/>
    <m/>
    <m/>
    <m/>
    <m/>
    <n v="11.454545454545499"/>
    <x v="1"/>
    <x v="2"/>
    <x v="0"/>
    <x v="0"/>
    <x v="0"/>
    <s v="Total"/>
  </r>
  <r>
    <n v="406207"/>
    <x v="0"/>
    <x v="0"/>
    <s v="La Encarnación"/>
    <n v="47591"/>
    <s v="VENTA AL POR MENOR DE ELECTRODOMESTICOS"/>
    <s v="Comercio"/>
    <s v="Comercio"/>
    <s v="Grandes (con 51 o más personas ocupadas)"/>
    <n v="9072024"/>
    <n v="9"/>
    <s v="Julio"/>
    <s v="Año Resultado Final"/>
    <n v="9"/>
    <n v="39"/>
    <n v="12072024"/>
    <n v="12"/>
    <s v="Julio"/>
    <s v="Año Resultado Final"/>
    <n v="2008"/>
    <n v="15"/>
    <x v="0"/>
    <s v="VENTA AL MENOR DE ELECTRODOMESTICOS"/>
    <s v="Comercio al por menor de electrodomésticos y accesorios"/>
    <s v="Casa Matriz"/>
    <x v="1"/>
    <n v="16"/>
    <n v="2"/>
    <n v="171"/>
    <n v="56"/>
    <n v="40"/>
    <n v="16"/>
    <n v="514.78260869565202"/>
    <n v="205.91304347826079"/>
    <n v="0"/>
    <n v="0"/>
    <n v="0"/>
    <n v="0"/>
    <n v="347.47826086956508"/>
    <n v="0"/>
    <n v="0"/>
    <n v="0"/>
    <n v="373.2173913043477"/>
    <n v="0"/>
    <n v="0"/>
    <n v="0"/>
    <n v="720.69565217391278"/>
    <n v="56"/>
    <n v="0"/>
    <n v="0"/>
    <n v="0"/>
    <n v="0"/>
    <n v="27"/>
    <n v="0"/>
    <n v="0"/>
    <n v="0"/>
    <n v="29"/>
    <n v="0"/>
    <n v="0"/>
    <n v="0"/>
    <n v="56"/>
    <x v="1"/>
    <s v="Decisión del directorio/propietarios de la empresa"/>
    <m/>
    <x v="0"/>
    <s v="Decisión del directorio/propietarios de la empresa"/>
    <m/>
    <x v="1"/>
    <s v="Decisión del directorio/propietarios de la empresa"/>
    <m/>
    <x v="0"/>
    <m/>
    <m/>
    <x v="1"/>
    <s v="Decisión del directorio/propietarios de la empresa"/>
    <m/>
    <x v="1"/>
    <m/>
    <n v="8332"/>
    <s v="CHOFER DE REPARTOS"/>
    <s v="Sí"/>
    <s v="Sí"/>
    <s v="Sí"/>
    <n v="4214"/>
    <s v="GESTOR DE COBRANZA"/>
    <s v="Sí"/>
    <s v="Sí"/>
    <s v="No"/>
    <m/>
    <m/>
    <m/>
    <m/>
    <s v="Candidatos sin capacitación o habilidades técnicas necesarios"/>
    <m/>
    <s v="Candidato sin licencias, certificados orequisitos legales requeridos para ejercer la ocupación"/>
    <s v="Candidatos con falt de experiencia laboral"/>
    <m/>
    <s v="Falta de postulantes/candidatos"/>
    <m/>
    <m/>
    <s v="Candidatos sin capacitación o habilidades técnicas necesarios"/>
    <m/>
    <m/>
    <s v="Candidatos con falt de experiencia laboral"/>
    <s v="Candidatos que no aceptaron las condiciones laborales ofrecidas (ubicación, horario, remuneración)"/>
    <s v="Falta de postulantes/candidatos"/>
    <m/>
    <m/>
    <m/>
    <m/>
    <m/>
    <m/>
    <m/>
    <m/>
    <m/>
    <m/>
    <m/>
    <m/>
    <m/>
    <m/>
    <m/>
    <m/>
    <m/>
    <s v="Aumentar los esfuerzos en el reclutamiento (más divulgación de la vacante, más bolsas de empleo)"/>
    <m/>
    <m/>
    <m/>
    <x v="0"/>
    <x v="1"/>
    <x v="0"/>
    <x v="0"/>
    <x v="0"/>
    <x v="0"/>
    <x v="0"/>
    <x v="1"/>
    <x v="1"/>
    <x v="0"/>
    <x v="0"/>
    <x v="0"/>
    <x v="0"/>
    <m/>
    <m/>
    <m/>
    <s v="Redes sociales de la empresa (Facebook, Twitter, Instagram, etc)"/>
    <m/>
    <m/>
    <s v="Recomendaciones de trabajadores de la empresa u otros actores"/>
    <m/>
    <s v="Ferias de empleo"/>
    <m/>
    <s v="Contactos personales del empleador"/>
    <s v="Banco de currículos de la empresa"/>
    <m/>
    <m/>
    <x v="0"/>
    <x v="0"/>
    <x v="0"/>
    <x v="1"/>
    <x v="0"/>
    <x v="1"/>
    <x v="0"/>
    <x v="2"/>
    <x v="1"/>
    <x v="1"/>
    <s v="Ninguna"/>
    <m/>
    <m/>
    <m/>
    <m/>
    <m/>
    <m/>
    <x v="1"/>
    <m/>
    <m/>
    <x v="1"/>
    <m/>
    <m/>
    <m/>
    <x v="1"/>
    <x v="1"/>
    <x v="1"/>
    <x v="1"/>
    <x v="1"/>
    <x v="1"/>
    <m/>
    <m/>
    <x v="2"/>
    <s v="Poco probable"/>
    <s v="Poco probable"/>
    <s v="Poco probable"/>
    <s v="Poco probable"/>
    <s v="Probable"/>
    <x v="0"/>
    <s v="personal de encargado de deposito"/>
    <n v="4321"/>
    <n v="3"/>
    <n v="3"/>
    <n v="3"/>
    <n v="3"/>
    <n v="3"/>
    <m/>
    <m/>
    <m/>
    <m/>
    <m/>
    <m/>
    <m/>
    <m/>
    <m/>
    <m/>
    <m/>
    <m/>
    <m/>
    <m/>
    <m/>
    <m/>
    <m/>
    <m/>
    <m/>
    <m/>
    <m/>
    <m/>
    <m/>
    <m/>
    <m/>
    <m/>
    <m/>
    <m/>
    <x v="0"/>
    <m/>
    <m/>
    <m/>
    <m/>
    <m/>
    <m/>
    <m/>
    <m/>
    <m/>
    <x v="0"/>
    <x v="0"/>
    <x v="0"/>
    <x v="0"/>
    <x v="1"/>
    <x v="0"/>
    <x v="0"/>
    <x v="0"/>
    <m/>
    <x v="0"/>
    <s v="CAPACITACION DE MAQUINARIA MONTACARGAS"/>
    <s v="Operación y mantenimiento de maquinarias industriales"/>
    <s v="CHÓFER DE CAMIÓN REPARTIDOR"/>
    <n v="8332"/>
    <s v="MECÁNICA AUTOMOTRIZ"/>
    <s v="Mecánica del automóvil"/>
    <s v="CHOFER CAMIONES   DE REPARTO"/>
    <n v="8332"/>
    <m/>
    <m/>
    <m/>
    <m/>
    <m/>
    <m/>
    <m/>
    <m/>
    <m/>
    <m/>
    <m/>
    <m/>
    <m/>
    <m/>
    <m/>
    <m/>
    <s v="Si"/>
    <s v="No"/>
    <m/>
    <m/>
    <m/>
    <m/>
    <x v="1"/>
    <s v="Muy importante"/>
    <s v="Muy importante"/>
    <s v="Muy importante"/>
    <s v="Muy importante"/>
    <s v="Muy importante"/>
    <s v="Muy importante"/>
    <s v="Muy importante"/>
    <s v="Ninguna"/>
    <m/>
    <x v="0"/>
    <x v="2"/>
    <x v="0"/>
    <x v="1"/>
    <x v="2"/>
    <x v="0"/>
    <x v="0"/>
    <x v="0"/>
    <x v="0"/>
    <x v="0"/>
    <x v="0"/>
    <x v="0"/>
    <m/>
    <s v="Gerente / Directivo"/>
    <m/>
    <n v="6"/>
    <n v="56"/>
    <s v="Completo"/>
    <m/>
    <m/>
    <m/>
    <m/>
    <m/>
    <m/>
    <m/>
    <s v="51 y más personas ocupadas"/>
    <s v="51 y más personas ocupadas"/>
    <x v="2"/>
    <s v="Comercio"/>
    <x v="0"/>
    <x v="0"/>
    <x v="0"/>
    <x v="1"/>
    <x v="0"/>
    <x v="0"/>
    <x v="0"/>
    <x v="1"/>
    <x v="0"/>
    <x v="0"/>
    <x v="1"/>
    <x v="0"/>
    <x v="1"/>
    <x v="0"/>
    <x v="0"/>
    <x v="0"/>
    <x v="0"/>
    <x v="0"/>
    <x v="0"/>
    <x v="1"/>
    <x v="0"/>
    <x v="1"/>
    <x v="0"/>
    <x v="0"/>
    <x v="0"/>
    <x v="1"/>
    <x v="0"/>
    <s v="USO Y REPARACIÓN DE MAQUINARIAS, HERRAMIENTAS Y EQUIPOS"/>
    <s v="MECANICA AUTOTRIZ"/>
    <m/>
    <m/>
    <m/>
    <m/>
    <s v="USO Y REPARACIÓN DE MAQUINARIAS, HERRAMIENTAS Y EQUIPOS"/>
    <s v="AUTOMOTORES"/>
    <m/>
    <m/>
    <m/>
    <m/>
    <n v="12.869565217391299"/>
    <x v="1"/>
    <x v="2"/>
    <x v="1"/>
    <x v="0"/>
    <x v="0"/>
    <s v="Total"/>
  </r>
  <r>
    <n v="406336"/>
    <x v="0"/>
    <x v="1"/>
    <s v="Itá"/>
    <n v="36000"/>
    <s v="SERVICIOS DE DISTRIBUCION DE AGUA POTABLE POR CAÑERIA"/>
    <s v="Servicio"/>
    <s v="Suministro de agua"/>
    <s v="Micro (5 a 10 personas ocupadas)"/>
    <n v="12072024"/>
    <n v="12"/>
    <s v="Julio"/>
    <s v="Año Resultado Final"/>
    <n v="14"/>
    <n v="27"/>
    <n v="12072024"/>
    <n v="12"/>
    <s v="Julio"/>
    <s v="Año Resultado Final"/>
    <n v="1992"/>
    <n v="31"/>
    <x v="1"/>
    <s v="SERVICIOS DE DISTRIBUCIÓN DE AGUA POTABLE"/>
    <s v="Captación, tratamiento y suministro de agua"/>
    <s v="Único"/>
    <x v="0"/>
    <m/>
    <m/>
    <n v="6"/>
    <n v="6"/>
    <n v="5"/>
    <n v="1"/>
    <n v="16.972972972972951"/>
    <n v="3.3945945945945901"/>
    <n v="0"/>
    <n v="0"/>
    <n v="3.3945945945945901"/>
    <n v="0"/>
    <n v="0"/>
    <n v="3.3945945945945901"/>
    <n v="3.3945945945945901"/>
    <n v="0"/>
    <n v="10.18378378378377"/>
    <n v="0"/>
    <n v="0"/>
    <n v="0"/>
    <n v="20.367567567567541"/>
    <n v="6"/>
    <n v="0"/>
    <n v="0"/>
    <n v="1"/>
    <n v="0"/>
    <n v="0"/>
    <n v="1"/>
    <n v="1"/>
    <n v="0"/>
    <n v="3"/>
    <n v="0"/>
    <n v="0"/>
    <n v="0"/>
    <n v="6"/>
    <x v="0"/>
    <m/>
    <m/>
    <x v="1"/>
    <m/>
    <m/>
    <x v="0"/>
    <m/>
    <m/>
    <x v="0"/>
    <m/>
    <m/>
    <x v="0"/>
    <m/>
    <m/>
    <x v="0"/>
    <m/>
    <m/>
    <m/>
    <m/>
    <m/>
    <m/>
    <m/>
    <m/>
    <m/>
    <m/>
    <m/>
    <m/>
    <m/>
    <m/>
    <m/>
    <m/>
    <m/>
    <m/>
    <m/>
    <m/>
    <m/>
    <m/>
    <m/>
    <m/>
    <m/>
    <m/>
    <m/>
    <m/>
    <m/>
    <m/>
    <m/>
    <m/>
    <m/>
    <m/>
    <m/>
    <m/>
    <m/>
    <m/>
    <m/>
    <m/>
    <m/>
    <m/>
    <m/>
    <m/>
    <m/>
    <m/>
    <m/>
    <m/>
    <m/>
    <m/>
    <x v="1"/>
    <x v="0"/>
    <x v="0"/>
    <x v="1"/>
    <x v="0"/>
    <x v="0"/>
    <x v="0"/>
    <x v="1"/>
    <x v="1"/>
    <x v="1"/>
    <x v="1"/>
    <x v="1"/>
    <x v="0"/>
    <m/>
    <m/>
    <m/>
    <m/>
    <m/>
    <m/>
    <s v="Recomendaciones de trabajadores de la empresa u otros actores"/>
    <m/>
    <m/>
    <m/>
    <m/>
    <m/>
    <m/>
    <m/>
    <x v="0"/>
    <x v="0"/>
    <x v="0"/>
    <x v="1"/>
    <x v="0"/>
    <x v="0"/>
    <x v="2"/>
    <x v="0"/>
    <x v="0"/>
    <x v="1"/>
    <s v="Ninguna"/>
    <m/>
    <m/>
    <m/>
    <m/>
    <m/>
    <m/>
    <x v="0"/>
    <s v="Transformación de competencia"/>
    <m/>
    <x v="0"/>
    <m/>
    <m/>
    <m/>
    <x v="0"/>
    <x v="0"/>
    <x v="0"/>
    <x v="1"/>
    <x v="1"/>
    <x v="1"/>
    <m/>
    <m/>
    <x v="2"/>
    <s v="Muy probable"/>
    <s v="Poco probable"/>
    <s v="Poco probable"/>
    <s v="Probable"/>
    <s v="Probable"/>
    <x v="0"/>
    <s v="Secretaria"/>
    <n v="4120"/>
    <n v="1"/>
    <n v="1"/>
    <n v="1"/>
    <n v="1"/>
    <n v="1"/>
    <s v="PLOMERO"/>
    <n v="7126"/>
    <n v="1"/>
    <n v="1"/>
    <n v="1"/>
    <n v="1"/>
    <n v="1"/>
    <s v="Repartidor de facturas"/>
    <n v="9621"/>
    <n v="1"/>
    <n v="1"/>
    <n v="1"/>
    <n v="1"/>
    <n v="1"/>
    <s v="Tecnico en manejo de pozo artesiano"/>
    <n v="8113"/>
    <n v="1"/>
    <n v="1"/>
    <n v="1"/>
    <n v="1"/>
    <n v="1"/>
    <m/>
    <m/>
    <m/>
    <m/>
    <m/>
    <m/>
    <m/>
    <x v="0"/>
    <m/>
    <m/>
    <m/>
    <m/>
    <m/>
    <m/>
    <m/>
    <m/>
    <m/>
    <x v="0"/>
    <x v="0"/>
    <x v="0"/>
    <x v="0"/>
    <x v="1"/>
    <x v="1"/>
    <x v="0"/>
    <x v="0"/>
    <m/>
    <x v="0"/>
    <s v="CAPACITACIÓNES PARA PLOMERIA"/>
    <s v="Fontanería"/>
    <s v="PLOMERO"/>
    <n v="7126"/>
    <s v="CAPACITACIÓNES PARA ATENCION AL CLIENTE"/>
    <s v="Técnicas de recepción y atención al cliente"/>
    <s v="REPARTIDOR DE FACTURAS"/>
    <n v="9621"/>
    <m/>
    <m/>
    <m/>
    <m/>
    <m/>
    <m/>
    <m/>
    <m/>
    <m/>
    <m/>
    <m/>
    <m/>
    <m/>
    <m/>
    <m/>
    <m/>
    <s v="Si"/>
    <s v="No"/>
    <m/>
    <m/>
    <m/>
    <m/>
    <x v="0"/>
    <s v="Muy importante"/>
    <s v="Muy importante"/>
    <s v="Muy importante"/>
    <s v="Muy importante"/>
    <s v="Muy importante"/>
    <s v="Muy importante"/>
    <s v="Muy importante"/>
    <s v="Ninguna"/>
    <m/>
    <x v="0"/>
    <x v="1"/>
    <x v="1"/>
    <x v="0"/>
    <x v="0"/>
    <x v="0"/>
    <x v="0"/>
    <x v="0"/>
    <x v="0"/>
    <x v="0"/>
    <x v="0"/>
    <x v="0"/>
    <m/>
    <s v="Gerente / Directivo"/>
    <m/>
    <n v="15"/>
    <n v="9"/>
    <s v="Completo"/>
    <m/>
    <m/>
    <m/>
    <m/>
    <m/>
    <m/>
    <m/>
    <s v="5 a 10 personas ocupadas"/>
    <s v="5 a 10 personas ocupadas"/>
    <x v="0"/>
    <s v="Suministro de agua"/>
    <x v="0"/>
    <x v="0"/>
    <x v="0"/>
    <x v="0"/>
    <x v="0"/>
    <x v="0"/>
    <x v="0"/>
    <x v="0"/>
    <x v="0"/>
    <x v="0"/>
    <x v="1"/>
    <x v="0"/>
    <x v="1"/>
    <x v="0"/>
    <x v="0"/>
    <x v="1"/>
    <x v="1"/>
    <x v="1"/>
    <x v="0"/>
    <x v="1"/>
    <x v="0"/>
    <x v="1"/>
    <x v="0"/>
    <x v="0"/>
    <x v="1"/>
    <x v="0"/>
    <x v="1"/>
    <s v="CONSTRUCCIÓN"/>
    <s v="ATENCIÓN AL CLIENTE, RECEPCIÓN"/>
    <m/>
    <m/>
    <m/>
    <m/>
    <s v="CONSTRUCCIÓN"/>
    <s v="ADMINISTRACIÓN Y GESTIÓN"/>
    <m/>
    <m/>
    <m/>
    <m/>
    <n v="3.3945945945945901"/>
    <x v="0"/>
    <x v="0"/>
    <x v="0"/>
    <x v="0"/>
    <x v="0"/>
    <s v="Total"/>
  </r>
  <r>
    <n v="406565"/>
    <x v="0"/>
    <x v="1"/>
    <s v="Itauguá"/>
    <n v="41002"/>
    <s v="ACTIVIDADES DE CONSTRUCCIONES DE VIVIENDAS EDIFICIOS"/>
    <s v="Industria"/>
    <s v="Construcción"/>
    <s v="Pequeñas (11 a 30 personas ocupadas)"/>
    <n v="20062024"/>
    <n v="20"/>
    <s v="Junio"/>
    <s v="Año Resultado Final"/>
    <n v="14"/>
    <n v="6"/>
    <n v="20062024"/>
    <n v="20"/>
    <s v="Junio"/>
    <s v="Año Resultado Final"/>
    <n v="2013"/>
    <n v="10"/>
    <x v="0"/>
    <s v="ACTIVIDADES DE CONTRUCCION CIVIL"/>
    <s v="Construcción de edificios"/>
    <s v="Oficina administrativa"/>
    <x v="1"/>
    <n v="3"/>
    <n v="3"/>
    <n v="16"/>
    <n v="16"/>
    <n v="15"/>
    <n v="1"/>
    <n v="57.087378640776748"/>
    <n v="3.8058252427184498"/>
    <n v="0"/>
    <n v="0"/>
    <n v="0"/>
    <n v="0"/>
    <n v="34.25242718446605"/>
    <n v="0"/>
    <n v="0"/>
    <n v="0"/>
    <n v="26.64077669902915"/>
    <n v="0"/>
    <n v="0"/>
    <n v="0"/>
    <n v="60.893203883495197"/>
    <n v="16"/>
    <n v="0"/>
    <n v="0"/>
    <n v="0"/>
    <n v="0"/>
    <n v="9"/>
    <n v="0"/>
    <n v="0"/>
    <n v="0"/>
    <n v="7"/>
    <n v="0"/>
    <n v="0"/>
    <n v="0"/>
    <n v="16"/>
    <x v="1"/>
    <s v="Decisión del directorio/propietarios de la empresa"/>
    <m/>
    <x v="1"/>
    <m/>
    <m/>
    <x v="0"/>
    <m/>
    <m/>
    <x v="0"/>
    <m/>
    <m/>
    <x v="0"/>
    <m/>
    <m/>
    <x v="1"/>
    <m/>
    <n v="7221"/>
    <s v="AYUDANTE AUXILIAR DE HERRERIA"/>
    <s v="Sí"/>
    <s v="No"/>
    <s v="Sí"/>
    <n v="8332"/>
    <s v="CHOFER DE VEHICULOS PESADOS"/>
    <s v="Sí"/>
    <s v="No"/>
    <s v="No"/>
    <m/>
    <m/>
    <m/>
    <m/>
    <m/>
    <m/>
    <m/>
    <m/>
    <m/>
    <m/>
    <m/>
    <m/>
    <m/>
    <m/>
    <m/>
    <m/>
    <m/>
    <m/>
    <m/>
    <m/>
    <m/>
    <m/>
    <m/>
    <m/>
    <m/>
    <m/>
    <m/>
    <m/>
    <m/>
    <m/>
    <m/>
    <m/>
    <m/>
    <m/>
    <m/>
    <m/>
    <m/>
    <m/>
    <m/>
    <x v="1"/>
    <x v="0"/>
    <x v="0"/>
    <x v="0"/>
    <x v="0"/>
    <x v="0"/>
    <x v="0"/>
    <x v="1"/>
    <x v="0"/>
    <x v="0"/>
    <x v="0"/>
    <x v="1"/>
    <x v="0"/>
    <m/>
    <m/>
    <s v="Plataforma web privada gratuita (Bolsas de trabajo) (excluyendo redes sociales)"/>
    <m/>
    <m/>
    <s v="Redes de profesionales o egresados"/>
    <s v="Recomendaciones de trabajadores de la empresa u otros actores"/>
    <m/>
    <m/>
    <s v="Avisos en las inmediaciones de la empresa"/>
    <s v="Contactos personales del empleador"/>
    <s v="Banco de currículos de la empresa"/>
    <m/>
    <m/>
    <x v="0"/>
    <x v="0"/>
    <x v="0"/>
    <x v="1"/>
    <x v="0"/>
    <x v="0"/>
    <x v="0"/>
    <x v="1"/>
    <x v="0"/>
    <x v="0"/>
    <s v="Ninguna"/>
    <m/>
    <m/>
    <m/>
    <m/>
    <m/>
    <m/>
    <x v="2"/>
    <m/>
    <s v="Ambos"/>
    <x v="2"/>
    <s v="Ambos"/>
    <m/>
    <m/>
    <x v="0"/>
    <x v="1"/>
    <x v="0"/>
    <x v="1"/>
    <x v="0"/>
    <x v="0"/>
    <m/>
    <m/>
    <x v="2"/>
    <s v="Probable"/>
    <s v="Poco probable"/>
    <s v="Poco probable"/>
    <s v="Muy probable"/>
    <s v="Muy probable"/>
    <x v="2"/>
    <m/>
    <m/>
    <m/>
    <m/>
    <m/>
    <m/>
    <m/>
    <m/>
    <m/>
    <m/>
    <m/>
    <m/>
    <m/>
    <m/>
    <m/>
    <m/>
    <m/>
    <m/>
    <m/>
    <m/>
    <m/>
    <m/>
    <m/>
    <m/>
    <m/>
    <m/>
    <m/>
    <m/>
    <m/>
    <m/>
    <m/>
    <m/>
    <m/>
    <m/>
    <m/>
    <x v="0"/>
    <m/>
    <m/>
    <m/>
    <m/>
    <m/>
    <m/>
    <m/>
    <m/>
    <m/>
    <x v="0"/>
    <x v="0"/>
    <x v="0"/>
    <x v="0"/>
    <x v="1"/>
    <x v="1"/>
    <x v="0"/>
    <x v="0"/>
    <m/>
    <x v="0"/>
    <s v="SEGURIDAD OCUPACIONAL Y RIESGOS LABORALES"/>
    <s v="Seguridad industrial y salud ocupacional"/>
    <s v="OPERARIOS DE GRUA"/>
    <n v="8343"/>
    <s v="SEGURIDAD OCUPACIONAL Y RIESGOS LABORALES"/>
    <s v="Seguridad industrial y salud ocupacional"/>
    <s v="AUXILIAR DE HERRERIA"/>
    <n v="7221"/>
    <m/>
    <m/>
    <m/>
    <m/>
    <m/>
    <m/>
    <m/>
    <m/>
    <m/>
    <m/>
    <m/>
    <m/>
    <m/>
    <m/>
    <m/>
    <m/>
    <s v="Si"/>
    <s v="No"/>
    <m/>
    <m/>
    <m/>
    <m/>
    <x v="0"/>
    <s v="Importante"/>
    <s v="Importante"/>
    <s v="Muy importante"/>
    <s v="Muy importante"/>
    <s v="Muy importante"/>
    <s v="Muy importante"/>
    <s v="Muy importante"/>
    <s v="Ninguna"/>
    <m/>
    <x v="0"/>
    <x v="1"/>
    <x v="1"/>
    <x v="0"/>
    <x v="0"/>
    <x v="0"/>
    <x v="0"/>
    <x v="0"/>
    <x v="0"/>
    <x v="0"/>
    <x v="0"/>
    <x v="0"/>
    <m/>
    <s v="Jefe / Encargado (no propietario)"/>
    <m/>
    <n v="16"/>
    <n v="46"/>
    <s v="Completo"/>
    <m/>
    <m/>
    <m/>
    <m/>
    <m/>
    <m/>
    <s v="EL INFORMANTE INDICO QUE LE GUSTARIA QUE SE CONCRETE EL PLAN DE CAPACITACIONES"/>
    <s v="11 a 30 personas ocupadas"/>
    <s v="11 a 30 personas ocupadas"/>
    <x v="1"/>
    <s v="Construcción"/>
    <x v="0"/>
    <x v="0"/>
    <x v="0"/>
    <x v="0"/>
    <x v="0"/>
    <x v="0"/>
    <x v="1"/>
    <x v="1"/>
    <x v="0"/>
    <x v="0"/>
    <x v="1"/>
    <x v="0"/>
    <x v="0"/>
    <x v="0"/>
    <x v="0"/>
    <x v="0"/>
    <x v="0"/>
    <x v="0"/>
    <x v="0"/>
    <x v="1"/>
    <x v="0"/>
    <x v="1"/>
    <x v="0"/>
    <x v="0"/>
    <x v="1"/>
    <x v="1"/>
    <x v="0"/>
    <s v="SALUD Y SEGURIDAD OCUPACIONAL"/>
    <s v="SALUD Y SEGURIDAD OCUPACIONAL"/>
    <m/>
    <m/>
    <m/>
    <m/>
    <s v="SALUD Y SEGURIDAD OCUPACIONAL"/>
    <s v="SALUD Y SEGURIDAD OCUPACIONAL"/>
    <m/>
    <m/>
    <m/>
    <m/>
    <n v="3.8058252427184498"/>
    <x v="1"/>
    <x v="1"/>
    <x v="0"/>
    <x v="0"/>
    <x v="0"/>
    <s v="Total"/>
  </r>
  <r>
    <n v="406606"/>
    <x v="0"/>
    <x v="0"/>
    <s v="San Roque"/>
    <n v="86100"/>
    <s v="ACTIVIDADES DE SANATORIOS CON INTERNACION"/>
    <s v="Servicio"/>
    <s v="Servicios a los hogares"/>
    <s v="Grandes (con 51 o más personas ocupadas)"/>
    <n v="1082024"/>
    <n v="1"/>
    <s v="Agosto"/>
    <s v="Año Resultado Final"/>
    <n v="14"/>
    <n v="23"/>
    <n v="1082024"/>
    <n v="1"/>
    <s v="Agosto"/>
    <s v="Año Resultado Final"/>
    <n v="2005"/>
    <n v="18"/>
    <x v="0"/>
    <s v="ACTIVIDADES DE SANATORIOS CON INTERNACION"/>
    <s v="Actividades de hospitales"/>
    <s v="Casa Matriz"/>
    <x v="1"/>
    <n v="3"/>
    <n v="3"/>
    <n v="623"/>
    <n v="623"/>
    <n v="208"/>
    <n v="415"/>
    <n v="208"/>
    <n v="415"/>
    <n v="0"/>
    <n v="0"/>
    <n v="1"/>
    <n v="0"/>
    <n v="296"/>
    <n v="4"/>
    <n v="117"/>
    <n v="0"/>
    <n v="120"/>
    <n v="85"/>
    <n v="0"/>
    <n v="0"/>
    <n v="623"/>
    <n v="623"/>
    <n v="0"/>
    <n v="0"/>
    <n v="1"/>
    <n v="0"/>
    <n v="296"/>
    <n v="4"/>
    <n v="117"/>
    <n v="0"/>
    <n v="120"/>
    <n v="85"/>
    <n v="0"/>
    <n v="0"/>
    <n v="623"/>
    <x v="1"/>
    <s v="Ley de empleo parcial (Ley 6339/19, Decreto 2817/19, Resolución MTESS 951/22)"/>
    <m/>
    <x v="0"/>
    <s v="Decisión del directorio/propietarios de la empresa"/>
    <m/>
    <x v="1"/>
    <s v="Decisión del directorio/propietarios de la empresa"/>
    <m/>
    <x v="1"/>
    <s v="Decisión del directorio/propietarios de la empresa"/>
    <m/>
    <x v="0"/>
    <m/>
    <m/>
    <x v="1"/>
    <m/>
    <n v="4226"/>
    <s v="RECEPCIONISTA"/>
    <s v="Sí"/>
    <s v="No"/>
    <s v="Sí"/>
    <n v="4222"/>
    <s v="CALL CENTER"/>
    <s v="Sí"/>
    <s v="No"/>
    <s v="Sí"/>
    <n v="2513"/>
    <s v="DESARROLLADORES WED"/>
    <s v="Sí"/>
    <s v="No"/>
    <m/>
    <m/>
    <m/>
    <m/>
    <m/>
    <m/>
    <m/>
    <m/>
    <m/>
    <m/>
    <m/>
    <m/>
    <m/>
    <m/>
    <m/>
    <m/>
    <m/>
    <m/>
    <m/>
    <m/>
    <m/>
    <m/>
    <m/>
    <m/>
    <m/>
    <m/>
    <m/>
    <m/>
    <m/>
    <m/>
    <m/>
    <m/>
    <m/>
    <m/>
    <m/>
    <x v="1"/>
    <x v="0"/>
    <x v="0"/>
    <x v="0"/>
    <x v="0"/>
    <x v="0"/>
    <x v="0"/>
    <x v="1"/>
    <x v="0"/>
    <x v="0"/>
    <x v="0"/>
    <x v="0"/>
    <x v="0"/>
    <m/>
    <m/>
    <s v="Plataforma web privada gratuita (Bolsas de trabajo) (excluyendo redes sociales)"/>
    <m/>
    <m/>
    <s v="Redes de profesionales o egresados"/>
    <m/>
    <s v="Contratación de empresas de reclutamiento"/>
    <s v="Ferias de empleo"/>
    <m/>
    <m/>
    <s v="Banco de currículos de la empresa"/>
    <m/>
    <m/>
    <x v="0"/>
    <x v="0"/>
    <x v="0"/>
    <x v="1"/>
    <x v="0"/>
    <x v="1"/>
    <x v="0"/>
    <x v="0"/>
    <x v="0"/>
    <x v="2"/>
    <s v="Ninguna"/>
    <m/>
    <m/>
    <m/>
    <m/>
    <m/>
    <m/>
    <x v="1"/>
    <m/>
    <m/>
    <x v="0"/>
    <m/>
    <m/>
    <m/>
    <x v="1"/>
    <x v="1"/>
    <x v="1"/>
    <x v="0"/>
    <x v="1"/>
    <x v="1"/>
    <m/>
    <m/>
    <x v="2"/>
    <s v="Probable"/>
    <s v="Poco probable"/>
    <s v="Poco probable"/>
    <s v="Probable"/>
    <s v="Muy probable"/>
    <x v="2"/>
    <m/>
    <m/>
    <m/>
    <m/>
    <m/>
    <m/>
    <m/>
    <m/>
    <m/>
    <m/>
    <m/>
    <m/>
    <m/>
    <m/>
    <m/>
    <m/>
    <m/>
    <m/>
    <m/>
    <m/>
    <m/>
    <m/>
    <m/>
    <m/>
    <m/>
    <m/>
    <m/>
    <m/>
    <m/>
    <m/>
    <m/>
    <m/>
    <m/>
    <m/>
    <m/>
    <x v="0"/>
    <m/>
    <m/>
    <m/>
    <m/>
    <m/>
    <m/>
    <m/>
    <m/>
    <m/>
    <x v="1"/>
    <x v="1"/>
    <x v="0"/>
    <x v="0"/>
    <x v="0"/>
    <x v="0"/>
    <x v="0"/>
    <x v="0"/>
    <m/>
    <x v="0"/>
    <s v="CAPACITACION LEGISLACION LABORAL"/>
    <s v="Legislación laboral y seguridad social"/>
    <s v="AUXILIAR DE RECURSOS HUMANOS"/>
    <n v="4416"/>
    <s v="CAPACITACION ATENCION AL CLIENTE"/>
    <s v="Técnicas de recepción y atención al cliente"/>
    <s v="RECEPCIONISTA"/>
    <n v="4226"/>
    <s v="CAPACITACION MANTENIMIENTO EN REFRIGERACION"/>
    <s v="Técnicas de refrigeracion y climatización"/>
    <s v="AUXILIAR MANTENIMIENTO"/>
    <n v="9622"/>
    <s v="CAPACITACION DE LENGUAJE DE PROGRAMACION"/>
    <s v="Redes y sistemas informáticos"/>
    <s v="DESARROLLADORES WEB"/>
    <n v="2513"/>
    <s v="CAPACITACION DE GESTION CONTABLE"/>
    <s v="Contabilidad básica"/>
    <s v="AUXILIAR  DE CONTABILIDAD"/>
    <n v="4311"/>
    <s v="ATENCION AL CLIENTE"/>
    <s v="Técnicas de recepción y atención al cliente"/>
    <s v="CALL CENTER"/>
    <n v="4222"/>
    <s v="Si"/>
    <s v="Si"/>
    <s v="Si"/>
    <s v="Si"/>
    <s v="Si"/>
    <s v="No"/>
    <x v="0"/>
    <s v="Muy importante"/>
    <s v="Muy importante"/>
    <s v="Muy importante"/>
    <s v="Muy importante"/>
    <s v="Muy importante"/>
    <s v="Muy importante"/>
    <s v="Muy importante"/>
    <s v="Ninguna"/>
    <m/>
    <x v="0"/>
    <x v="1"/>
    <x v="1"/>
    <x v="0"/>
    <x v="0"/>
    <x v="0"/>
    <x v="1"/>
    <x v="0"/>
    <x v="0"/>
    <x v="1"/>
    <x v="0"/>
    <x v="0"/>
    <m/>
    <s v="Gerente / Directivo"/>
    <m/>
    <n v="16"/>
    <n v="59"/>
    <s v="Completo"/>
    <m/>
    <m/>
    <m/>
    <m/>
    <m/>
    <m/>
    <s v="LA INFORMACION SE TOMO EN ASISTMED DEBIDO A QUE LA GERENTE SE ENCONTRABA EN ESE LUGAR"/>
    <s v="51 y más personas ocupadas"/>
    <s v="51 y más personas ocupadas"/>
    <x v="0"/>
    <s v="Servicios a los hogares"/>
    <x v="0"/>
    <x v="1"/>
    <x v="0"/>
    <x v="1"/>
    <x v="0"/>
    <x v="0"/>
    <x v="0"/>
    <x v="0"/>
    <x v="0"/>
    <x v="0"/>
    <x v="1"/>
    <x v="0"/>
    <x v="0"/>
    <x v="0"/>
    <x v="0"/>
    <x v="0"/>
    <x v="0"/>
    <x v="0"/>
    <x v="0"/>
    <x v="0"/>
    <x v="0"/>
    <x v="0"/>
    <x v="0"/>
    <x v="0"/>
    <x v="0"/>
    <x v="0"/>
    <x v="1"/>
    <s v="LEYES LABORALES, JUDICIALES, TRIBUTARIAS"/>
    <s v="ATENCIÓN AL CLIENTE, RECEPCIÓN"/>
    <s v="ELECTRICIDAD Y ELECTRONICA"/>
    <s v="HERRAMIENTAS DE ANÁLISIS DE DATOS"/>
    <s v="CONTABILIDAD Y AUDITORIA"/>
    <s v="ATENCIÓN AL CLIENTE, RECEPCIÓN"/>
    <s v="ADMINISTRACIÓN Y GESTIÓN"/>
    <s v="ADMINISTRACIÓN Y GESTIÓN"/>
    <s v="ELECTRICIDAD Y ELECTRONICA"/>
    <s v="TIC"/>
    <s v="ADMINISTRACIÓN Y GESTIÓN"/>
    <s v="ADMINISTRACIÓN Y GESTIÓN"/>
    <n v="1"/>
    <x v="1"/>
    <x v="1"/>
    <x v="0"/>
    <x v="0"/>
    <x v="0"/>
    <s v="Total"/>
  </r>
  <r>
    <n v="406608"/>
    <x v="0"/>
    <x v="1"/>
    <s v="Lambaré"/>
    <n v="60100"/>
    <s v="ACTIVIDADES DE PROGRAMACION Y DIFUSION DE RADIO"/>
    <s v="Servicio"/>
    <s v="Telecomunicaciones"/>
    <s v="Micro (5 a 10 personas ocupadas)"/>
    <n v="21082024"/>
    <n v="21"/>
    <s v="Agosto"/>
    <s v="Año Resultado Final"/>
    <n v="13"/>
    <n v="45"/>
    <n v="21082024"/>
    <n v="21"/>
    <s v="Agosto"/>
    <s v="Año Resultado Final"/>
    <n v="2014"/>
    <n v="9"/>
    <x v="3"/>
    <s v="ACTIVIDAD DE EMISION DE PROGRMA  DEPORTIVAS RADIALES"/>
    <s v="Actividades programación y difusión de radio"/>
    <s v="Único"/>
    <x v="0"/>
    <m/>
    <m/>
    <n v="10"/>
    <n v="10"/>
    <n v="8"/>
    <n v="2"/>
    <n v="27.156756756756721"/>
    <n v="6.7891891891891802"/>
    <n v="0"/>
    <n v="0"/>
    <n v="0"/>
    <n v="0"/>
    <n v="6.7891891891891802"/>
    <n v="0"/>
    <n v="6.7891891891891802"/>
    <n v="0"/>
    <n v="16.972972972972951"/>
    <n v="0"/>
    <n v="3.3945945945945901"/>
    <n v="0"/>
    <n v="33.945945945945901"/>
    <n v="10"/>
    <n v="0"/>
    <n v="0"/>
    <n v="0"/>
    <n v="0"/>
    <n v="2"/>
    <n v="0"/>
    <n v="2"/>
    <n v="0"/>
    <n v="5"/>
    <n v="0"/>
    <n v="1"/>
    <n v="0"/>
    <n v="10"/>
    <x v="1"/>
    <s v="Decisión del directorio/propietarios de la empresa"/>
    <m/>
    <x v="0"/>
    <s v="Decisión del directorio/propietarios de la empresa"/>
    <m/>
    <x v="1"/>
    <s v="Decisión del directorio/propietarios de la empresa"/>
    <m/>
    <x v="1"/>
    <s v="Decisión del directorio/propietarios de la empresa"/>
    <m/>
    <x v="0"/>
    <m/>
    <m/>
    <x v="1"/>
    <m/>
    <n v="2656"/>
    <s v="LOCUTOR RADIAL"/>
    <s v="Sí"/>
    <s v="No"/>
    <s v="Sí"/>
    <n v="3521"/>
    <s v="EDITOR DE VIDEOS"/>
    <s v="Sí"/>
    <s v="No"/>
    <s v="Sí"/>
    <n v="3339"/>
    <s v="COMMUNITY MANAGER"/>
    <s v="Sí"/>
    <s v="No"/>
    <m/>
    <m/>
    <m/>
    <m/>
    <m/>
    <m/>
    <m/>
    <m/>
    <m/>
    <m/>
    <m/>
    <m/>
    <m/>
    <m/>
    <m/>
    <m/>
    <m/>
    <m/>
    <m/>
    <m/>
    <m/>
    <m/>
    <m/>
    <m/>
    <m/>
    <m/>
    <m/>
    <m/>
    <m/>
    <m/>
    <m/>
    <m/>
    <m/>
    <m/>
    <m/>
    <x v="1"/>
    <x v="0"/>
    <x v="1"/>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2"/>
    <x v="1"/>
    <s v="Ninguna"/>
    <m/>
    <m/>
    <m/>
    <m/>
    <m/>
    <m/>
    <x v="1"/>
    <m/>
    <m/>
    <x v="1"/>
    <m/>
    <m/>
    <m/>
    <x v="1"/>
    <x v="1"/>
    <x v="1"/>
    <x v="1"/>
    <x v="1"/>
    <x v="1"/>
    <m/>
    <m/>
    <x v="2"/>
    <s v="Poco probable"/>
    <s v="Poco probable"/>
    <s v="Poco probable"/>
    <s v="Probable"/>
    <s v="Probable"/>
    <x v="0"/>
    <s v="productor radial"/>
    <n v="2642"/>
    <n v="1"/>
    <n v="0"/>
    <n v="0"/>
    <n v="0"/>
    <n v="0"/>
    <s v="community manager"/>
    <n v="3339"/>
    <n v="1"/>
    <n v="0"/>
    <n v="0"/>
    <n v="0"/>
    <n v="0"/>
    <s v="cronista deportivo"/>
    <n v="2642"/>
    <n v="2"/>
    <n v="0"/>
    <n v="0"/>
    <n v="0"/>
    <n v="0"/>
    <m/>
    <m/>
    <m/>
    <m/>
    <m/>
    <m/>
    <m/>
    <m/>
    <m/>
    <m/>
    <m/>
    <m/>
    <m/>
    <m/>
    <x v="0"/>
    <m/>
    <m/>
    <m/>
    <m/>
    <m/>
    <m/>
    <m/>
    <m/>
    <m/>
    <x v="1"/>
    <x v="0"/>
    <x v="0"/>
    <x v="1"/>
    <x v="1"/>
    <x v="0"/>
    <x v="0"/>
    <x v="0"/>
    <m/>
    <x v="0"/>
    <s v="CAPACITACION DE MANEJO DE REDES SOCIALES"/>
    <s v="Social media y community manager"/>
    <s v="COMMUNITY MANEGER"/>
    <n v="3339"/>
    <s v="CAPACITACION CREACION DE CONTENIDO PARA REDES SOCIALES"/>
    <s v="Social media y community manager"/>
    <s v="PRODUCTOR RADIAL"/>
    <n v="2642"/>
    <s v="CREACION DE CONTENIDO PARA REDES SOCIALES"/>
    <s v="Social media y community manager"/>
    <s v="CRONISTA DEPORTIVA"/>
    <n v="2642"/>
    <m/>
    <m/>
    <m/>
    <m/>
    <m/>
    <m/>
    <m/>
    <m/>
    <m/>
    <m/>
    <m/>
    <m/>
    <s v="Si"/>
    <s v="Si"/>
    <s v="No"/>
    <m/>
    <m/>
    <m/>
    <x v="1"/>
    <s v="Importante"/>
    <s v="Muy importante"/>
    <s v="Importante"/>
    <s v="Importante"/>
    <s v="Muy importante"/>
    <s v="Muy importante"/>
    <s v="Muy importante"/>
    <s v="Ninguna"/>
    <m/>
    <x v="0"/>
    <x v="2"/>
    <x v="1"/>
    <x v="0"/>
    <x v="0"/>
    <x v="0"/>
    <x v="0"/>
    <x v="0"/>
    <x v="0"/>
    <x v="0"/>
    <x v="0"/>
    <x v="0"/>
    <m/>
    <s v="Gerente / Directivo"/>
    <m/>
    <n v="15"/>
    <n v="42"/>
    <s v="Completo"/>
    <m/>
    <m/>
    <m/>
    <m/>
    <m/>
    <m/>
    <m/>
    <s v="5 a 10 personas ocupadas"/>
    <s v="5 a 10 personas ocupadas"/>
    <x v="0"/>
    <s v="Telecomunicaciones"/>
    <x v="0"/>
    <x v="1"/>
    <x v="1"/>
    <x v="0"/>
    <x v="0"/>
    <x v="0"/>
    <x v="0"/>
    <x v="0"/>
    <x v="0"/>
    <x v="0"/>
    <x v="0"/>
    <x v="1"/>
    <x v="0"/>
    <x v="0"/>
    <x v="0"/>
    <x v="0"/>
    <x v="0"/>
    <x v="0"/>
    <x v="0"/>
    <x v="0"/>
    <x v="1"/>
    <x v="1"/>
    <x v="0"/>
    <x v="0"/>
    <x v="0"/>
    <x v="0"/>
    <x v="0"/>
    <s v="USO Y MANEJO DE REDES SOCIALES"/>
    <s v="USO Y MANEJO DE REDES SOCIALES"/>
    <s v="USO Y MANEJO DE REDES SOCIALES"/>
    <m/>
    <m/>
    <m/>
    <s v="TIC"/>
    <s v="TIC"/>
    <s v="TIC"/>
    <m/>
    <m/>
    <m/>
    <n v="3.3945945945945901"/>
    <x v="1"/>
    <x v="1"/>
    <x v="1"/>
    <x v="0"/>
    <x v="0"/>
    <s v="Total"/>
  </r>
  <r>
    <n v="406671"/>
    <x v="0"/>
    <x v="0"/>
    <s v="Recoleta"/>
    <n v="62010"/>
    <s v="ACTIVIDADES DE PROGRAMACION INFORMATICA"/>
    <s v="Servicio"/>
    <s v="Telecomunicaciones"/>
    <s v="Micro (5 a 10 personas ocupadas)"/>
    <n v="25062024"/>
    <n v="25"/>
    <s v="Junio"/>
    <s v="Año Resultado Final"/>
    <n v="8"/>
    <n v="42"/>
    <n v="22072024"/>
    <n v="22"/>
    <s v="Julio"/>
    <s v="Año Resultado Final"/>
    <n v="2013"/>
    <n v="10"/>
    <x v="0"/>
    <s v="INSTALACION  DE PROGRAMAS INFORMATICOS"/>
    <s v="Actividades de consultoría y gestión de servicios infromáticos"/>
    <s v="Único"/>
    <x v="0"/>
    <m/>
    <m/>
    <n v="17"/>
    <n v="17"/>
    <n v="12"/>
    <n v="5"/>
    <n v="188.6746987951812"/>
    <n v="78.614457831325495"/>
    <n v="0"/>
    <n v="0"/>
    <n v="0"/>
    <n v="0"/>
    <n v="141.50602409638589"/>
    <n v="0"/>
    <n v="0"/>
    <n v="0"/>
    <n v="31.445783132530199"/>
    <n v="78.614457831325495"/>
    <n v="15.722891566265099"/>
    <n v="0"/>
    <n v="267.28915662650667"/>
    <n v="17"/>
    <n v="0"/>
    <n v="0"/>
    <n v="0"/>
    <n v="0"/>
    <n v="9"/>
    <n v="0"/>
    <n v="0"/>
    <n v="0"/>
    <n v="2"/>
    <n v="5"/>
    <n v="1"/>
    <n v="0"/>
    <n v="17"/>
    <x v="1"/>
    <s v="Decisión del directorio/propietarios de la empresa"/>
    <m/>
    <x v="0"/>
    <s v="Decisión del directorio/propietarios de la empresa"/>
    <m/>
    <x v="0"/>
    <m/>
    <m/>
    <x v="0"/>
    <m/>
    <m/>
    <x v="0"/>
    <m/>
    <m/>
    <x v="1"/>
    <m/>
    <n v="3512"/>
    <s v="SOPORTE TECNICO EN APLICACIONES"/>
    <s v="Sí"/>
    <s v="No"/>
    <s v="Sí"/>
    <n v="2514"/>
    <s v="PROGRAMADOR DE SISTEMA"/>
    <s v="Sí"/>
    <s v="No"/>
    <s v="No"/>
    <m/>
    <m/>
    <m/>
    <m/>
    <m/>
    <m/>
    <m/>
    <m/>
    <m/>
    <m/>
    <m/>
    <m/>
    <m/>
    <m/>
    <m/>
    <m/>
    <m/>
    <m/>
    <m/>
    <m/>
    <m/>
    <m/>
    <m/>
    <m/>
    <m/>
    <m/>
    <m/>
    <m/>
    <m/>
    <m/>
    <m/>
    <m/>
    <m/>
    <m/>
    <m/>
    <m/>
    <m/>
    <m/>
    <m/>
    <x v="0"/>
    <x v="0"/>
    <x v="0"/>
    <x v="0"/>
    <x v="0"/>
    <x v="0"/>
    <x v="0"/>
    <x v="1"/>
    <x v="1"/>
    <x v="0"/>
    <x v="0"/>
    <x v="1"/>
    <x v="0"/>
    <m/>
    <m/>
    <m/>
    <s v="Redes sociales de la empresa (Facebook, Twitter, Instagram, etc)"/>
    <m/>
    <m/>
    <m/>
    <s v="Contratación de empresas de reclutamiento"/>
    <m/>
    <m/>
    <s v="Contactos personales del empleador"/>
    <s v="Banco de currículos de la empresa"/>
    <m/>
    <m/>
    <x v="0"/>
    <x v="0"/>
    <x v="0"/>
    <x v="1"/>
    <x v="0"/>
    <x v="1"/>
    <x v="0"/>
    <x v="0"/>
    <x v="2"/>
    <x v="1"/>
    <s v="Ninguna"/>
    <m/>
    <m/>
    <m/>
    <m/>
    <m/>
    <m/>
    <x v="1"/>
    <m/>
    <m/>
    <x v="1"/>
    <m/>
    <m/>
    <m/>
    <x v="1"/>
    <x v="1"/>
    <x v="1"/>
    <x v="1"/>
    <x v="1"/>
    <x v="1"/>
    <m/>
    <m/>
    <x v="2"/>
    <s v="Poco probable"/>
    <s v="Poco probable"/>
    <s v="Probable"/>
    <s v="Probable"/>
    <s v="Muy probable"/>
    <x v="0"/>
    <s v="programador de sistema"/>
    <n v="2514"/>
    <n v="2"/>
    <n v="4"/>
    <n v="4"/>
    <n v="5"/>
    <n v="10"/>
    <s v="repositores externos"/>
    <n v="9334"/>
    <n v="10"/>
    <n v="15"/>
    <n v="20"/>
    <n v="25"/>
    <n v="25"/>
    <m/>
    <m/>
    <m/>
    <m/>
    <m/>
    <m/>
    <m/>
    <m/>
    <m/>
    <m/>
    <m/>
    <m/>
    <m/>
    <m/>
    <m/>
    <m/>
    <m/>
    <m/>
    <m/>
    <m/>
    <m/>
    <x v="0"/>
    <m/>
    <m/>
    <m/>
    <m/>
    <m/>
    <m/>
    <m/>
    <m/>
    <m/>
    <x v="0"/>
    <x v="0"/>
    <x v="1"/>
    <x v="0"/>
    <x v="1"/>
    <x v="0"/>
    <x v="0"/>
    <x v="0"/>
    <m/>
    <x v="0"/>
    <s v="TECNOLOGIA EN SOFTWARE"/>
    <s v="Redes y sistemas informáticos"/>
    <s v="PROGRAMADOR DE SISTEMA"/>
    <n v="2514"/>
    <m/>
    <m/>
    <m/>
    <m/>
    <m/>
    <m/>
    <m/>
    <m/>
    <m/>
    <m/>
    <m/>
    <m/>
    <m/>
    <m/>
    <m/>
    <m/>
    <m/>
    <m/>
    <m/>
    <m/>
    <s v="No"/>
    <m/>
    <m/>
    <m/>
    <m/>
    <m/>
    <x v="3"/>
    <s v="Importante"/>
    <s v="Muy importante"/>
    <s v="Importante"/>
    <s v="Importante"/>
    <s v="Poco importante"/>
    <s v="Poco importante"/>
    <s v="Importante"/>
    <s v="Ninguna"/>
    <m/>
    <x v="2"/>
    <x v="2"/>
    <x v="0"/>
    <x v="0"/>
    <x v="2"/>
    <x v="0"/>
    <x v="0"/>
    <x v="0"/>
    <x v="0"/>
    <x v="0"/>
    <x v="0"/>
    <x v="0"/>
    <m/>
    <s v="Administrador/Contador"/>
    <m/>
    <n v="8"/>
    <n v="24"/>
    <s v="Completo"/>
    <m/>
    <m/>
    <m/>
    <m/>
    <m/>
    <m/>
    <m/>
    <s v="11 a 30 personas ocupadas"/>
    <s v="11 a 30 personas ocupadas"/>
    <x v="0"/>
    <s v="Telecomunicaciones"/>
    <x v="0"/>
    <x v="1"/>
    <x v="1"/>
    <x v="0"/>
    <x v="0"/>
    <x v="0"/>
    <x v="0"/>
    <x v="0"/>
    <x v="0"/>
    <x v="0"/>
    <x v="0"/>
    <x v="0"/>
    <x v="0"/>
    <x v="0"/>
    <x v="0"/>
    <x v="0"/>
    <x v="0"/>
    <x v="1"/>
    <x v="0"/>
    <x v="0"/>
    <x v="0"/>
    <x v="1"/>
    <x v="0"/>
    <x v="0"/>
    <x v="0"/>
    <x v="0"/>
    <x v="0"/>
    <s v="USO DE SISTEMAS Y SOFTWARE ESPECIALIZADOS"/>
    <m/>
    <m/>
    <m/>
    <m/>
    <m/>
    <s v="TIC"/>
    <m/>
    <m/>
    <m/>
    <m/>
    <m/>
    <n v="15.722891566265099"/>
    <x v="1"/>
    <x v="1"/>
    <x v="1"/>
    <x v="0"/>
    <x v="0"/>
    <s v="Total"/>
  </r>
  <r>
    <n v="406754"/>
    <x v="0"/>
    <x v="0"/>
    <s v="La Encarnación"/>
    <n v="50120"/>
    <s v="SERVICIOS DE TRANSPORTE DE CARGA MARITIMO Y CABOTAJE"/>
    <s v="Servicio"/>
    <s v="Transporte"/>
    <s v="Pequeñas (11 a 30 personas ocupadas)"/>
    <n v="15072024"/>
    <n v="15"/>
    <s v="Julio"/>
    <s v="Año Resultado Final"/>
    <n v="9"/>
    <n v="13"/>
    <n v="24072024"/>
    <n v="24"/>
    <s v="Julio"/>
    <s v="Año Resultado Final"/>
    <n v="2013"/>
    <n v="10"/>
    <x v="0"/>
    <s v="SERVICIOS DE TRANSPORTE DE CARGA MARITIMO"/>
    <s v="Transporte de carga marítimo y de cabotaje"/>
    <s v="Único"/>
    <x v="0"/>
    <m/>
    <m/>
    <n v="32"/>
    <n v="32"/>
    <n v="29"/>
    <n v="3"/>
    <n v="295.4864864864868"/>
    <n v="30.5675675675676"/>
    <n v="0"/>
    <n v="0"/>
    <n v="0"/>
    <n v="0"/>
    <n v="40.756756756756801"/>
    <n v="0"/>
    <n v="254.72972972973"/>
    <n v="0"/>
    <n v="10.1891891891892"/>
    <n v="20.3783783783784"/>
    <n v="0"/>
    <n v="0"/>
    <n v="326.0540540540544"/>
    <n v="32"/>
    <n v="0"/>
    <n v="0"/>
    <n v="0"/>
    <n v="0"/>
    <n v="4"/>
    <n v="0"/>
    <n v="25"/>
    <n v="0"/>
    <n v="1"/>
    <n v="2"/>
    <n v="0"/>
    <n v="0"/>
    <n v="32"/>
    <x v="1"/>
    <s v="Decisión del directorio/propietarios de la empresa"/>
    <m/>
    <x v="0"/>
    <s v="Decisión del directorio/propietarios de la empresa"/>
    <m/>
    <x v="1"/>
    <s v="Decisión del directorio/propietarios de la empresa"/>
    <m/>
    <x v="1"/>
    <s v="Decisión del directorio/propietarios de la empresa"/>
    <m/>
    <x v="0"/>
    <m/>
    <m/>
    <x v="1"/>
    <m/>
    <n v="8350"/>
    <s v="MARINEROS"/>
    <s v="Sí"/>
    <s v="No"/>
    <s v="Sí"/>
    <n v="8350"/>
    <s v="MAQUINISTAS DE REMOLCADOR"/>
    <s v="Sí"/>
    <s v="No"/>
    <s v="Sí"/>
    <n v="8350"/>
    <s v="PATRON BAQUEANO, ENCARGADO DE CARTOGRAFÍA"/>
    <s v="Sí"/>
    <s v="No"/>
    <m/>
    <m/>
    <m/>
    <m/>
    <m/>
    <m/>
    <m/>
    <m/>
    <m/>
    <m/>
    <m/>
    <m/>
    <m/>
    <m/>
    <m/>
    <m/>
    <m/>
    <m/>
    <m/>
    <m/>
    <m/>
    <m/>
    <m/>
    <m/>
    <m/>
    <m/>
    <m/>
    <m/>
    <m/>
    <m/>
    <m/>
    <m/>
    <m/>
    <m/>
    <m/>
    <x v="1"/>
    <x v="1"/>
    <x v="0"/>
    <x v="0"/>
    <x v="0"/>
    <x v="1"/>
    <x v="0"/>
    <x v="1"/>
    <x v="1"/>
    <x v="0"/>
    <x v="0"/>
    <x v="1"/>
    <x v="0"/>
    <m/>
    <m/>
    <s v="Plataforma web privada gratuita (Bolsas de trabajo) (excluyendo redes sociales)"/>
    <m/>
    <s v="Servicio Público de Empleo del Ministerio de Trabajo"/>
    <m/>
    <s v="Recomendaciones de trabajadores de la empresa u otros actores"/>
    <s v="Contratación de empresas de reclutamiento"/>
    <m/>
    <s v="Avisos en las inmediaciones de la empresa"/>
    <s v="Contactos personales del empleador"/>
    <s v="Banco de currículos de la empresa"/>
    <m/>
    <m/>
    <x v="0"/>
    <x v="0"/>
    <x v="0"/>
    <x v="1"/>
    <x v="0"/>
    <x v="0"/>
    <x v="0"/>
    <x v="0"/>
    <x v="0"/>
    <x v="0"/>
    <s v="Ninguna"/>
    <m/>
    <m/>
    <m/>
    <m/>
    <m/>
    <m/>
    <x v="2"/>
    <m/>
    <m/>
    <x v="2"/>
    <s v="Ambos"/>
    <m/>
    <m/>
    <x v="0"/>
    <x v="0"/>
    <x v="0"/>
    <x v="0"/>
    <x v="0"/>
    <x v="1"/>
    <m/>
    <m/>
    <x v="2"/>
    <s v="Poco probable"/>
    <s v="Poco probable"/>
    <s v="Poco probable"/>
    <s v="Poco probable"/>
    <s v="Probable"/>
    <x v="0"/>
    <s v="cocineros para barcos"/>
    <n v="5120"/>
    <n v="4"/>
    <n v="4"/>
    <n v="5"/>
    <n v="5"/>
    <n v="5"/>
    <s v="PATRON BAQUEANO"/>
    <n v="8350"/>
    <n v="4"/>
    <n v="4"/>
    <n v="4"/>
    <n v="4"/>
    <n v="4"/>
    <s v="practico zona norte"/>
    <n v="3152"/>
    <n v="8"/>
    <n v="8"/>
    <n v="8"/>
    <n v="8"/>
    <n v="8"/>
    <s v="práctico zona  sur"/>
    <n v="3152"/>
    <n v="8"/>
    <n v="8"/>
    <n v="8"/>
    <n v="8"/>
    <n v="8"/>
    <s v="engrasadores"/>
    <n v="7233"/>
    <n v="10"/>
    <n v="10"/>
    <n v="10"/>
    <n v="10"/>
    <n v="10"/>
    <x v="0"/>
    <m/>
    <m/>
    <m/>
    <m/>
    <m/>
    <m/>
    <m/>
    <m/>
    <m/>
    <x v="0"/>
    <x v="0"/>
    <x v="0"/>
    <x v="0"/>
    <x v="1"/>
    <x v="1"/>
    <x v="0"/>
    <x v="0"/>
    <m/>
    <x v="0"/>
    <s v="SEGURIDAD MARITMA"/>
    <s v="Seguridad industrial y salud ocupacional"/>
    <s v="MARINERO"/>
    <n v="8350"/>
    <s v="SEGURIDAD MARITIMA"/>
    <s v="Seguridad industrial y salud ocupacional"/>
    <s v="COCINERO"/>
    <n v="5120"/>
    <s v="SEGURIDAD MARITIMA"/>
    <s v="Seguridad industrial y salud ocupacional"/>
    <s v="PATRON BAQUEANO"/>
    <n v="8350"/>
    <s v="SEGURIDAD MARITIMA"/>
    <s v="Seguridad industrial y salud ocupacional"/>
    <s v="ENGRASADOR"/>
    <n v="7233"/>
    <m/>
    <m/>
    <m/>
    <m/>
    <m/>
    <m/>
    <m/>
    <m/>
    <s v="Si"/>
    <s v="Si"/>
    <s v="Si"/>
    <s v="No"/>
    <m/>
    <m/>
    <x v="0"/>
    <s v="Importante"/>
    <s v="Importante"/>
    <s v="Importante"/>
    <s v="Muy importante"/>
    <s v="Importante"/>
    <s v="Muy importante"/>
    <s v="Muy importante"/>
    <s v="Ninguna"/>
    <m/>
    <x v="0"/>
    <x v="1"/>
    <x v="0"/>
    <x v="1"/>
    <x v="2"/>
    <x v="0"/>
    <x v="0"/>
    <x v="0"/>
    <x v="0"/>
    <x v="0"/>
    <x v="0"/>
    <x v="0"/>
    <m/>
    <s v="Jefe / Encargado (no propietario)"/>
    <m/>
    <n v="7"/>
    <n v="39"/>
    <s v="Completo"/>
    <m/>
    <m/>
    <m/>
    <m/>
    <m/>
    <m/>
    <s v="EL INFORMANTE INDICO QUE NO MANEJA CON EXACTITUD EL NIVEL ACADEMICO VERIFICARIA Y SE COMUNICARIA PARA PODER DAR ESOS DATOS"/>
    <s v="31 a 50 personas ocupadas"/>
    <s v="31 a 50 personas ocupadas"/>
    <x v="0"/>
    <s v="Transporte"/>
    <x v="0"/>
    <x v="0"/>
    <x v="0"/>
    <x v="0"/>
    <x v="0"/>
    <x v="0"/>
    <x v="0"/>
    <x v="1"/>
    <x v="0"/>
    <x v="0"/>
    <x v="1"/>
    <x v="1"/>
    <x v="0"/>
    <x v="1"/>
    <x v="0"/>
    <x v="1"/>
    <x v="1"/>
    <x v="0"/>
    <x v="0"/>
    <x v="1"/>
    <x v="0"/>
    <x v="1"/>
    <x v="1"/>
    <x v="0"/>
    <x v="1"/>
    <x v="1"/>
    <x v="0"/>
    <s v="SALUD Y SEGURIDAD OCUPACIONAL"/>
    <s v="SALUD Y SEGURIDAD OCUPACIONAL"/>
    <s v="SALUD Y SEGURIDAD OCUPACIONAL"/>
    <s v="SALUD Y SEGURIDAD OCUPACIONAL"/>
    <m/>
    <m/>
    <s v="SALUD Y SEGURIDAD OCUPACIONAL"/>
    <s v="SALUD Y SEGURIDAD OCUPACIONAL"/>
    <s v="SALUD Y SEGURIDAD OCUPACIONAL"/>
    <s v="SALUD Y SEGURIDAD OCUPACIONAL"/>
    <m/>
    <m/>
    <n v="10.1891891891892"/>
    <x v="1"/>
    <x v="1"/>
    <x v="0"/>
    <x v="0"/>
    <x v="0"/>
    <s v="Total"/>
  </r>
  <r>
    <n v="406943"/>
    <x v="0"/>
    <x v="1"/>
    <s v="Luque"/>
    <n v="49232"/>
    <s v="SERVICIOS DE TRANSPORTE TERRESTRE DE CARGA INTERDEPARTAMENTAL"/>
    <s v="Servicio"/>
    <s v="Transporte"/>
    <s v="Micro (5 a 10 personas ocupadas)"/>
    <n v="19062024"/>
    <n v="19"/>
    <s v="Junio"/>
    <s v="Año Resultado Final"/>
    <n v="9"/>
    <n v="40"/>
    <n v="30072024"/>
    <n v="30"/>
    <s v="Julio"/>
    <s v="Año Resultado Final"/>
    <n v="2008"/>
    <n v="15"/>
    <x v="0"/>
    <s v="SERVICIO DE TRANSPORTE TERRESTRE DE CARGA INTERNACIONAL"/>
    <s v="Transporte terrestre de carga interdepartamental e internacional"/>
    <s v="Único"/>
    <x v="0"/>
    <m/>
    <m/>
    <n v="7"/>
    <n v="7"/>
    <n v="5"/>
    <n v="2"/>
    <n v="16.972972972972951"/>
    <n v="6.7891891891891802"/>
    <n v="0"/>
    <n v="0"/>
    <n v="0"/>
    <n v="0"/>
    <n v="10.18378378378377"/>
    <n v="0"/>
    <n v="0"/>
    <n v="0"/>
    <n v="0"/>
    <n v="3.3945945945945901"/>
    <n v="3.3945945945945901"/>
    <n v="6.7891891891891802"/>
    <n v="23.762162162162131"/>
    <n v="7"/>
    <n v="0"/>
    <n v="0"/>
    <n v="0"/>
    <n v="0"/>
    <n v="3"/>
    <n v="0"/>
    <n v="0"/>
    <n v="0"/>
    <n v="0"/>
    <n v="1"/>
    <n v="1"/>
    <n v="2"/>
    <n v="7"/>
    <x v="0"/>
    <m/>
    <m/>
    <x v="0"/>
    <s v="Decisión del directorio/propietarios de la empresa"/>
    <m/>
    <x v="0"/>
    <m/>
    <m/>
    <x v="0"/>
    <m/>
    <m/>
    <x v="0"/>
    <m/>
    <m/>
    <x v="1"/>
    <m/>
    <n v="8332"/>
    <s v="CHOFER DE CAMION"/>
    <s v="Sí"/>
    <s v="No"/>
    <s v="No"/>
    <m/>
    <m/>
    <m/>
    <m/>
    <m/>
    <m/>
    <m/>
    <m/>
    <m/>
    <m/>
    <m/>
    <m/>
    <m/>
    <m/>
    <m/>
    <m/>
    <m/>
    <m/>
    <m/>
    <m/>
    <m/>
    <m/>
    <m/>
    <m/>
    <m/>
    <m/>
    <m/>
    <m/>
    <m/>
    <m/>
    <m/>
    <m/>
    <m/>
    <m/>
    <m/>
    <m/>
    <m/>
    <m/>
    <m/>
    <m/>
    <m/>
    <m/>
    <m/>
    <m/>
    <x v="0"/>
    <x v="0"/>
    <x v="0"/>
    <x v="0"/>
    <x v="0"/>
    <x v="0"/>
    <x v="0"/>
    <x v="0"/>
    <x v="0"/>
    <x v="0"/>
    <x v="0"/>
    <x v="1"/>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m/>
    <m/>
    <m/>
    <x v="0"/>
    <x v="0"/>
    <x v="0"/>
    <x v="1"/>
    <x v="0"/>
    <x v="0"/>
    <x v="0"/>
    <x v="2"/>
    <x v="0"/>
    <x v="0"/>
    <s v="Ninguna"/>
    <m/>
    <m/>
    <m/>
    <m/>
    <m/>
    <m/>
    <x v="0"/>
    <m/>
    <m/>
    <x v="0"/>
    <s v="Transformación de competencia"/>
    <m/>
    <m/>
    <x v="0"/>
    <x v="1"/>
    <x v="1"/>
    <x v="0"/>
    <x v="1"/>
    <x v="1"/>
    <m/>
    <m/>
    <x v="2"/>
    <s v="Probable"/>
    <s v="Poco probable"/>
    <s v="Poco probable"/>
    <s v="Probable"/>
    <s v="Muy probable"/>
    <x v="0"/>
    <s v="vendedor en un puesto fijo"/>
    <n v="5223"/>
    <n v="1"/>
    <n v="1"/>
    <n v="1"/>
    <n v="1"/>
    <n v="0"/>
    <s v="CHOFER DE CAMION"/>
    <n v="8332"/>
    <n v="1"/>
    <n v="1"/>
    <n v="1"/>
    <n v="0"/>
    <n v="0"/>
    <s v="currier"/>
    <n v="4412"/>
    <n v="1"/>
    <n v="1"/>
    <n v="0"/>
    <n v="0"/>
    <n v="0"/>
    <m/>
    <m/>
    <m/>
    <m/>
    <m/>
    <m/>
    <m/>
    <m/>
    <m/>
    <m/>
    <m/>
    <m/>
    <m/>
    <m/>
    <x v="0"/>
    <m/>
    <m/>
    <m/>
    <m/>
    <m/>
    <m/>
    <m/>
    <m/>
    <m/>
    <x v="1"/>
    <x v="1"/>
    <x v="1"/>
    <x v="0"/>
    <x v="0"/>
    <x v="1"/>
    <x v="0"/>
    <x v="0"/>
    <m/>
    <x v="1"/>
    <m/>
    <m/>
    <m/>
    <m/>
    <m/>
    <m/>
    <m/>
    <m/>
    <m/>
    <m/>
    <m/>
    <m/>
    <m/>
    <m/>
    <m/>
    <m/>
    <m/>
    <m/>
    <m/>
    <m/>
    <m/>
    <m/>
    <m/>
    <m/>
    <m/>
    <m/>
    <m/>
    <m/>
    <m/>
    <m/>
    <x v="1"/>
    <s v="Muy importante"/>
    <s v="Muy importante"/>
    <s v="Importante"/>
    <s v="Muy importante"/>
    <s v="Muy importante"/>
    <s v="Muy importante"/>
    <s v="Muy importante"/>
    <s v="Ninguna"/>
    <m/>
    <x v="2"/>
    <x v="2"/>
    <x v="0"/>
    <x v="0"/>
    <x v="2"/>
    <x v="1"/>
    <x v="0"/>
    <x v="0"/>
    <x v="0"/>
    <x v="0"/>
    <x v="0"/>
    <x v="0"/>
    <m/>
    <s v="Jefe / Encargado (no propietario)"/>
    <m/>
    <n v="8"/>
    <n v="16"/>
    <s v="Completo"/>
    <m/>
    <m/>
    <m/>
    <m/>
    <m/>
    <m/>
    <m/>
    <s v="5 a 10 personas ocupadas"/>
    <s v="5 a 10 personas ocupadas"/>
    <x v="0"/>
    <s v="Transporte"/>
    <x v="0"/>
    <x v="0"/>
    <x v="0"/>
    <x v="0"/>
    <x v="0"/>
    <x v="0"/>
    <x v="0"/>
    <x v="1"/>
    <x v="0"/>
    <x v="0"/>
    <x v="1"/>
    <x v="0"/>
    <x v="1"/>
    <x v="1"/>
    <x v="0"/>
    <x v="0"/>
    <x v="1"/>
    <x v="0"/>
    <x v="0"/>
    <x v="1"/>
    <x v="0"/>
    <x v="1"/>
    <x v="0"/>
    <x v="0"/>
    <x v="0"/>
    <x v="0"/>
    <x v="0"/>
    <m/>
    <m/>
    <m/>
    <m/>
    <m/>
    <m/>
    <m/>
    <m/>
    <m/>
    <m/>
    <m/>
    <m/>
    <n v="3.3945945945945901"/>
    <x v="1"/>
    <x v="1"/>
    <x v="0"/>
    <x v="0"/>
    <x v="1"/>
    <s v="Total"/>
  </r>
  <r>
    <n v="406948"/>
    <x v="0"/>
    <x v="1"/>
    <s v="Fernando de la Mora"/>
    <n v="43210"/>
    <s v="SERVICIO DE INSTALACIONES ELECTROMECANICAS Y ELECTRONICAS"/>
    <s v="Industria"/>
    <s v="Construcción"/>
    <s v="Pequeñas (11 a 30 personas ocupadas)"/>
    <n v="17072024"/>
    <n v="17"/>
    <s v="Julio"/>
    <s v="Año Resultado Final"/>
    <n v="16"/>
    <n v="1"/>
    <n v="26072024"/>
    <n v="26"/>
    <s v="Julio"/>
    <s v="Año Resultado Final"/>
    <n v="2013"/>
    <n v="10"/>
    <x v="0"/>
    <s v="SERVICIO DE INSTALACION  DE SISEMA CONTRA INCENDIOS"/>
    <s v="Instalaciones eléctricas, electromecánicas y electrónicas"/>
    <s v="Casa Matriz"/>
    <x v="1"/>
    <n v="2"/>
    <n v="2"/>
    <n v="32"/>
    <n v="32"/>
    <n v="21"/>
    <n v="11"/>
    <n v="74.199999999999932"/>
    <n v="38.866666666666632"/>
    <n v="0"/>
    <n v="0"/>
    <n v="0"/>
    <n v="0"/>
    <n v="0"/>
    <n v="0"/>
    <n v="7.0666666666666602"/>
    <n v="0"/>
    <n v="45.933333333333294"/>
    <n v="42.399999999999963"/>
    <n v="17.66666666666665"/>
    <n v="0"/>
    <n v="113.06666666666656"/>
    <n v="32"/>
    <n v="0"/>
    <n v="0"/>
    <n v="0"/>
    <n v="0"/>
    <n v="0"/>
    <n v="0"/>
    <n v="2"/>
    <n v="0"/>
    <n v="13"/>
    <n v="12"/>
    <n v="5"/>
    <n v="0"/>
    <n v="32"/>
    <x v="0"/>
    <m/>
    <m/>
    <x v="0"/>
    <s v="Decisión del directorio/propietarios de la empresa"/>
    <m/>
    <x v="0"/>
    <m/>
    <m/>
    <x v="0"/>
    <m/>
    <m/>
    <x v="0"/>
    <m/>
    <m/>
    <x v="1"/>
    <m/>
    <n v="8343"/>
    <s v="CHOFER DE CAMION GRUA"/>
    <s v="No"/>
    <s v="No"/>
    <s v="Sí"/>
    <n v="7412"/>
    <s v="TECNICO DE SERVICIO TECNICO DE PROTECCION CONTRA INCENDIO"/>
    <s v="Sí"/>
    <s v="No"/>
    <s v="Sí"/>
    <n v="3123"/>
    <s v="LIDER DE OBRAS"/>
    <s v="Sí"/>
    <s v="No"/>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0"/>
    <x v="0"/>
    <x v="2"/>
    <s v="Ninguna"/>
    <m/>
    <m/>
    <m/>
    <m/>
    <m/>
    <m/>
    <x v="1"/>
    <m/>
    <m/>
    <x v="2"/>
    <m/>
    <m/>
    <m/>
    <x v="0"/>
    <x v="0"/>
    <x v="0"/>
    <x v="1"/>
    <x v="1"/>
    <x v="1"/>
    <m/>
    <m/>
    <x v="2"/>
    <s v="Poco probable"/>
    <s v="Poco probable"/>
    <s v="Poco probable"/>
    <s v="Probable"/>
    <s v="Probable"/>
    <x v="0"/>
    <s v="montador de sistema de proteccion contra incendio"/>
    <n v="7214"/>
    <n v="10"/>
    <n v="10"/>
    <n v="10"/>
    <n v="10"/>
    <n v="10"/>
    <s v="lider (fiscalizador de obra)"/>
    <n v="3123"/>
    <n v="5"/>
    <n v="0"/>
    <n v="0"/>
    <n v="0"/>
    <n v="0"/>
    <m/>
    <m/>
    <m/>
    <m/>
    <m/>
    <m/>
    <m/>
    <m/>
    <m/>
    <m/>
    <m/>
    <m/>
    <m/>
    <m/>
    <m/>
    <m/>
    <m/>
    <m/>
    <m/>
    <m/>
    <m/>
    <x v="0"/>
    <m/>
    <m/>
    <m/>
    <m/>
    <m/>
    <m/>
    <m/>
    <m/>
    <m/>
    <x v="0"/>
    <x v="0"/>
    <x v="0"/>
    <x v="0"/>
    <x v="1"/>
    <x v="1"/>
    <x v="0"/>
    <x v="0"/>
    <m/>
    <x v="0"/>
    <s v="EXCEL AVANZADO"/>
    <s v="Microsoft Excel básico y avanzado"/>
    <s v="GERENTE ADMINISTRATIVA"/>
    <n v="1219"/>
    <s v="CURSO DE EXCEL"/>
    <s v="Microsoft Excel básico y avanzado"/>
    <s v="ENGARGADA ADMINISTRATIVA"/>
    <n v="2421"/>
    <s v="CURSO DE EXCEL"/>
    <s v="Microsoft Excel básico y avanzado"/>
    <s v="AUXILIAR DE IMPORTACION"/>
    <n v="4311"/>
    <s v="CURSO DE EXCEL"/>
    <s v="Microsoft Excel básico y avanzado"/>
    <s v="ENCARGADA DE COMPRAS"/>
    <n v="3323"/>
    <s v="CAPACITACION CONTRA INCENDIO"/>
    <s v="Seguridad industrial y salud ocupacional"/>
    <s v="TECNICO DE SERVICIO CONTRA INCENDIO"/>
    <n v="3112"/>
    <m/>
    <m/>
    <m/>
    <m/>
    <s v="Si"/>
    <s v="Si"/>
    <s v="Si"/>
    <s v="Si"/>
    <s v="No"/>
    <m/>
    <x v="1"/>
    <s v="Muy importante"/>
    <s v="Muy importante"/>
    <s v="Muy importante"/>
    <s v="Importante"/>
    <s v="Muy importante"/>
    <s v="Muy importante"/>
    <s v="Muy importante"/>
    <s v="Ninguna"/>
    <m/>
    <x v="0"/>
    <x v="2"/>
    <x v="0"/>
    <x v="1"/>
    <x v="0"/>
    <x v="0"/>
    <x v="0"/>
    <x v="0"/>
    <x v="0"/>
    <x v="0"/>
    <x v="0"/>
    <x v="0"/>
    <m/>
    <s v="Jefe / Encargado (no propietario)"/>
    <m/>
    <n v="8"/>
    <n v="20"/>
    <s v="Completo"/>
    <m/>
    <m/>
    <m/>
    <m/>
    <m/>
    <m/>
    <m/>
    <s v="31 a 50 personas ocupadas"/>
    <s v="31 a 50 personas ocupadas"/>
    <x v="1"/>
    <s v="Construcción"/>
    <x v="0"/>
    <x v="0"/>
    <x v="1"/>
    <x v="0"/>
    <x v="0"/>
    <x v="0"/>
    <x v="1"/>
    <x v="1"/>
    <x v="0"/>
    <x v="0"/>
    <x v="1"/>
    <x v="1"/>
    <x v="0"/>
    <x v="0"/>
    <x v="0"/>
    <x v="1"/>
    <x v="0"/>
    <x v="0"/>
    <x v="1"/>
    <x v="0"/>
    <x v="1"/>
    <x v="0"/>
    <x v="0"/>
    <x v="0"/>
    <x v="0"/>
    <x v="0"/>
    <x v="0"/>
    <s v="OFIMATICA"/>
    <s v="OFIMATICA"/>
    <s v="OFIMATICA"/>
    <s v="OFIMATICA"/>
    <s v="SINIESTROS Y PRIMEROS AUXILIOS"/>
    <m/>
    <s v="TIC"/>
    <s v="TIC"/>
    <s v="TIC"/>
    <s v="TIC"/>
    <s v="SINIESTROS Y PRIMEROS AUXILIOS"/>
    <m/>
    <n v="3.5333333333333301"/>
    <x v="2"/>
    <x v="1"/>
    <x v="0"/>
    <x v="0"/>
    <x v="0"/>
    <s v="Total"/>
  </r>
  <r>
    <n v="406952"/>
    <x v="0"/>
    <x v="1"/>
    <s v="Fernando de la Mora"/>
    <n v="47300"/>
    <s v="VENTA AL POR MENOR DE LUBRICANTES ADITIVOS PARA VEHICULOS"/>
    <s v="Comercio"/>
    <s v="Comercio"/>
    <s v="Micro (5 a 10 personas ocupadas)"/>
    <n v="17062024"/>
    <n v="17"/>
    <s v="Junio"/>
    <s v="Año Resultado Final"/>
    <n v="9"/>
    <n v="22"/>
    <n v="1072024"/>
    <n v="1"/>
    <s v="Julio"/>
    <s v="Año Resultado Final"/>
    <n v="2009"/>
    <n v="14"/>
    <x v="0"/>
    <s v="VENTA AL POR MAYOR DE LUBRICANTES ADITIVOS PARA VEHICULOS"/>
    <s v="Comercio al por mayor de combustibles sólidos, líquidos y gaseosos y de productos conexos"/>
    <s v="Único"/>
    <x v="0"/>
    <m/>
    <m/>
    <n v="6"/>
    <n v="6"/>
    <n v="4"/>
    <n v="2"/>
    <n v="33.137614678899077"/>
    <n v="16.568807339449538"/>
    <n v="0"/>
    <n v="0"/>
    <n v="0"/>
    <n v="0"/>
    <n v="24.853211009174309"/>
    <n v="0"/>
    <n v="0"/>
    <n v="0"/>
    <n v="8.2844036697247692"/>
    <n v="16.568807339449538"/>
    <n v="0"/>
    <n v="0"/>
    <n v="49.706422018348619"/>
    <n v="6"/>
    <n v="0"/>
    <n v="0"/>
    <n v="0"/>
    <n v="0"/>
    <n v="3"/>
    <n v="0"/>
    <n v="0"/>
    <n v="0"/>
    <n v="1"/>
    <n v="2"/>
    <n v="0"/>
    <n v="0"/>
    <n v="6"/>
    <x v="0"/>
    <m/>
    <m/>
    <x v="1"/>
    <m/>
    <m/>
    <x v="0"/>
    <m/>
    <m/>
    <x v="0"/>
    <m/>
    <m/>
    <x v="0"/>
    <m/>
    <m/>
    <x v="1"/>
    <m/>
    <n v="9333"/>
    <s v="AUXILIAR DE DEPOSITO"/>
    <s v="Sí"/>
    <s v="No"/>
    <s v="Sí"/>
    <n v="8321"/>
    <s v="REPARTIDOR EN MOTO"/>
    <s v="No"/>
    <s v="No"/>
    <s v="No"/>
    <m/>
    <m/>
    <m/>
    <m/>
    <m/>
    <m/>
    <m/>
    <m/>
    <m/>
    <m/>
    <m/>
    <m/>
    <m/>
    <m/>
    <m/>
    <m/>
    <m/>
    <m/>
    <m/>
    <m/>
    <m/>
    <m/>
    <m/>
    <m/>
    <m/>
    <m/>
    <m/>
    <m/>
    <m/>
    <m/>
    <m/>
    <m/>
    <m/>
    <m/>
    <m/>
    <m/>
    <m/>
    <m/>
    <m/>
    <x v="0"/>
    <x v="1"/>
    <x v="0"/>
    <x v="0"/>
    <x v="0"/>
    <x v="0"/>
    <x v="0"/>
    <x v="0"/>
    <x v="0"/>
    <x v="0"/>
    <x v="0"/>
    <x v="1"/>
    <x v="0"/>
    <m/>
    <m/>
    <m/>
    <s v="Redes sociales de la empresa (Facebook, Twitter, Instagram, etc)"/>
    <m/>
    <m/>
    <s v="Recomendaciones de trabajadores de la empresa u otros actores"/>
    <m/>
    <m/>
    <m/>
    <s v="Contactos personales del empleador"/>
    <m/>
    <m/>
    <m/>
    <x v="0"/>
    <x v="0"/>
    <x v="0"/>
    <x v="1"/>
    <x v="0"/>
    <x v="0"/>
    <x v="0"/>
    <x v="0"/>
    <x v="1"/>
    <x v="1"/>
    <s v="Ninguna"/>
    <m/>
    <m/>
    <m/>
    <m/>
    <m/>
    <m/>
    <x v="3"/>
    <m/>
    <m/>
    <x v="1"/>
    <m/>
    <m/>
    <m/>
    <x v="0"/>
    <x v="0"/>
    <x v="0"/>
    <x v="1"/>
    <x v="1"/>
    <x v="0"/>
    <m/>
    <m/>
    <x v="2"/>
    <s v="Poco probable"/>
    <s v="Poco probable"/>
    <s v="Poco probable"/>
    <s v="Probable"/>
    <s v="Probable"/>
    <x v="0"/>
    <s v="vendedores de campo"/>
    <n v="3322"/>
    <n v="3"/>
    <n v="0"/>
    <n v="3"/>
    <n v="0"/>
    <n v="2"/>
    <s v="Auxiliar administrativo"/>
    <n v="4419"/>
    <n v="1"/>
    <n v="0"/>
    <n v="1"/>
    <n v="0"/>
    <n v="0"/>
    <s v="auxiliar de deposito"/>
    <n v="9333"/>
    <n v="1"/>
    <n v="0"/>
    <n v="1"/>
    <n v="0"/>
    <n v="1"/>
    <m/>
    <m/>
    <m/>
    <m/>
    <m/>
    <m/>
    <m/>
    <m/>
    <m/>
    <m/>
    <m/>
    <m/>
    <m/>
    <m/>
    <x v="0"/>
    <m/>
    <m/>
    <m/>
    <m/>
    <m/>
    <m/>
    <m/>
    <m/>
    <m/>
    <x v="0"/>
    <x v="0"/>
    <x v="0"/>
    <x v="0"/>
    <x v="1"/>
    <x v="1"/>
    <x v="0"/>
    <x v="0"/>
    <m/>
    <x v="0"/>
    <s v="MEJORA DE HABILIDADES DE VENTA"/>
    <s v="Técnicas de ventas"/>
    <s v="VENDEDOR (VISITA EMPRESAS)"/>
    <n v="3322"/>
    <s v="PRIMEROS AUXILIOS"/>
    <s v="Primeros auxilios"/>
    <s v="AUXILIAR DE DEPOSITO"/>
    <n v="9333"/>
    <s v="MEJORA DE LAS HABILIDADES EN MANEJO DEL EXCEL"/>
    <s v="Microsoft Excel básico y avanzado"/>
    <s v="AUXILIAR ADMINISTRATIVO"/>
    <n v="4419"/>
    <m/>
    <m/>
    <m/>
    <m/>
    <m/>
    <m/>
    <m/>
    <m/>
    <m/>
    <m/>
    <m/>
    <m/>
    <s v="Si"/>
    <s v="Si"/>
    <s v="No"/>
    <m/>
    <m/>
    <m/>
    <x v="0"/>
    <s v="Muy importante"/>
    <s v="Importante"/>
    <s v="Importante"/>
    <s v="Importante"/>
    <s v="Importante"/>
    <s v="Muy importante"/>
    <s v="Muy importante"/>
    <s v="Ninguna"/>
    <m/>
    <x v="0"/>
    <x v="1"/>
    <x v="0"/>
    <x v="0"/>
    <x v="2"/>
    <x v="2"/>
    <x v="0"/>
    <x v="1"/>
    <x v="0"/>
    <x v="1"/>
    <x v="0"/>
    <x v="0"/>
    <m/>
    <s v="Dueño o propietario"/>
    <m/>
    <n v="9"/>
    <n v="56"/>
    <s v="Completo"/>
    <m/>
    <m/>
    <m/>
    <m/>
    <m/>
    <m/>
    <m/>
    <s v="5 a 10 personas ocupadas"/>
    <s v="5 a 10 personas ocupadas"/>
    <x v="2"/>
    <s v="Comercio"/>
    <x v="0"/>
    <x v="0"/>
    <x v="0"/>
    <x v="0"/>
    <x v="0"/>
    <x v="0"/>
    <x v="0"/>
    <x v="1"/>
    <x v="1"/>
    <x v="0"/>
    <x v="1"/>
    <x v="1"/>
    <x v="1"/>
    <x v="0"/>
    <x v="0"/>
    <x v="0"/>
    <x v="0"/>
    <x v="1"/>
    <x v="0"/>
    <x v="1"/>
    <x v="1"/>
    <x v="0"/>
    <x v="0"/>
    <x v="0"/>
    <x v="0"/>
    <x v="0"/>
    <x v="1"/>
    <s v="VENTA"/>
    <s v="SINIESTROS Y PRIMEROS AUXILIOS"/>
    <s v="OFIMATICA"/>
    <m/>
    <m/>
    <m/>
    <s v="ADMINISTRACIÓN Y GESTIÓN"/>
    <s v="SINIESTROS Y PRIMEROS AUXILIOS"/>
    <s v="TIC"/>
    <m/>
    <m/>
    <m/>
    <n v="8.2844036697247692"/>
    <x v="2"/>
    <x v="1"/>
    <x v="0"/>
    <x v="0"/>
    <x v="0"/>
    <s v="Total"/>
  </r>
  <r>
    <n v="407008"/>
    <x v="0"/>
    <x v="0"/>
    <s v="Recoleta"/>
    <n v="43210"/>
    <s v="SERVICIOS DE INSTALACIONES DE SISTEMAS DE ELECTROMECANICAS"/>
    <s v="Industria"/>
    <s v="Construcción"/>
    <s v="Grandes (con 51 o más personas ocupadas)"/>
    <n v="5062024"/>
    <n v="5"/>
    <s v="Junio"/>
    <s v="Año Resultado Final"/>
    <n v="13"/>
    <n v="48"/>
    <n v="22072024"/>
    <n v="22"/>
    <s v="Julio"/>
    <s v="Año Resultado Final"/>
    <n v="2008"/>
    <n v="15"/>
    <x v="0"/>
    <s v="SERVICIOS DE TELECOMUNICACIONES (BANDA ANCHA)"/>
    <s v="Telecomunicaciones"/>
    <s v="Único"/>
    <x v="0"/>
    <m/>
    <m/>
    <n v="38"/>
    <n v="38"/>
    <n v="35"/>
    <n v="3"/>
    <n v="356.62162162162201"/>
    <n v="30.5675675675676"/>
    <n v="0"/>
    <n v="0"/>
    <n v="0"/>
    <n v="0"/>
    <n v="285.29729729729763"/>
    <n v="0"/>
    <n v="0"/>
    <n v="0"/>
    <n v="61.135135135135201"/>
    <n v="40.756756756756801"/>
    <n v="0"/>
    <n v="0"/>
    <n v="387.18918918918962"/>
    <n v="38"/>
    <n v="0"/>
    <n v="0"/>
    <n v="0"/>
    <n v="0"/>
    <n v="28"/>
    <n v="0"/>
    <n v="0"/>
    <n v="0"/>
    <n v="6"/>
    <n v="4"/>
    <n v="0"/>
    <n v="0"/>
    <n v="38"/>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0"/>
    <x v="0"/>
    <x v="1"/>
    <x v="1"/>
    <x v="0"/>
    <x v="0"/>
    <x v="1"/>
    <x v="0"/>
    <x v="0"/>
    <x v="1"/>
    <x v="0"/>
    <x v="0"/>
    <m/>
    <m/>
    <m/>
    <m/>
    <m/>
    <m/>
    <s v="Recomendaciones de trabajadores de la empresa u otros actores"/>
    <s v="Contratación de empresas de reclutamiento"/>
    <s v="Ferias de empleo"/>
    <m/>
    <s v="Contactos personales del empleador"/>
    <s v="Banco de currículos de la empresa"/>
    <m/>
    <m/>
    <x v="0"/>
    <x v="0"/>
    <x v="0"/>
    <x v="1"/>
    <x v="0"/>
    <x v="1"/>
    <x v="0"/>
    <x v="0"/>
    <x v="2"/>
    <x v="1"/>
    <s v="Ninguna"/>
    <m/>
    <m/>
    <m/>
    <m/>
    <m/>
    <m/>
    <x v="1"/>
    <m/>
    <m/>
    <x v="1"/>
    <m/>
    <m/>
    <m/>
    <x v="1"/>
    <x v="1"/>
    <x v="1"/>
    <x v="1"/>
    <x v="1"/>
    <x v="1"/>
    <m/>
    <m/>
    <x v="1"/>
    <s v="Poco probable"/>
    <s v="Poco probable"/>
    <s v="Poco probable"/>
    <s v="Probable"/>
    <s v="Muy probable"/>
    <x v="2"/>
    <m/>
    <m/>
    <m/>
    <m/>
    <m/>
    <m/>
    <m/>
    <m/>
    <m/>
    <m/>
    <m/>
    <m/>
    <m/>
    <m/>
    <m/>
    <m/>
    <m/>
    <m/>
    <m/>
    <m/>
    <m/>
    <m/>
    <m/>
    <m/>
    <m/>
    <m/>
    <m/>
    <m/>
    <m/>
    <m/>
    <m/>
    <m/>
    <m/>
    <m/>
    <m/>
    <x v="0"/>
    <m/>
    <m/>
    <m/>
    <m/>
    <m/>
    <m/>
    <m/>
    <m/>
    <m/>
    <x v="1"/>
    <x v="0"/>
    <x v="0"/>
    <x v="0"/>
    <x v="1"/>
    <x v="1"/>
    <x v="0"/>
    <x v="0"/>
    <m/>
    <x v="0"/>
    <s v="TODO LO RELACIONADO A INGENIERIA EN TELECOMUNICACION"/>
    <s v="OTROS"/>
    <s v="TECNICO EN TELECOMUNICACION"/>
    <n v="7422"/>
    <s v="INFORMATICA"/>
    <s v="Operación básica de computadoras"/>
    <s v="ANALISTA  DE INFORMATICA"/>
    <n v="2511"/>
    <m/>
    <m/>
    <m/>
    <m/>
    <m/>
    <m/>
    <m/>
    <m/>
    <m/>
    <m/>
    <m/>
    <m/>
    <m/>
    <m/>
    <m/>
    <m/>
    <s v="Si"/>
    <s v="No"/>
    <m/>
    <m/>
    <m/>
    <m/>
    <x v="1"/>
    <s v="Importante"/>
    <s v="Importante"/>
    <s v="Importante"/>
    <s v="Importante"/>
    <s v="Poco importante"/>
    <s v="Muy importante"/>
    <s v="Muy importante"/>
    <s v="Ninguna"/>
    <m/>
    <x v="0"/>
    <x v="2"/>
    <x v="0"/>
    <x v="1"/>
    <x v="0"/>
    <x v="0"/>
    <x v="0"/>
    <x v="0"/>
    <x v="0"/>
    <x v="0"/>
    <x v="0"/>
    <x v="0"/>
    <m/>
    <s v="Administrador/Contador"/>
    <m/>
    <n v="8"/>
    <n v="15"/>
    <s v="Completo"/>
    <m/>
    <m/>
    <m/>
    <m/>
    <m/>
    <m/>
    <m/>
    <s v="31 a 50 personas ocupadas"/>
    <s v="31 a 50 personas ocupadas"/>
    <x v="0"/>
    <s v="Telecomunicaciones"/>
    <x v="0"/>
    <x v="0"/>
    <x v="0"/>
    <x v="0"/>
    <x v="0"/>
    <x v="0"/>
    <x v="0"/>
    <x v="0"/>
    <x v="0"/>
    <x v="0"/>
    <x v="1"/>
    <x v="0"/>
    <x v="0"/>
    <x v="0"/>
    <x v="0"/>
    <x v="0"/>
    <x v="0"/>
    <x v="0"/>
    <x v="0"/>
    <x v="0"/>
    <x v="0"/>
    <x v="1"/>
    <x v="0"/>
    <x v="0"/>
    <x v="1"/>
    <x v="0"/>
    <x v="0"/>
    <s v="OTRAS RELACIONADAS A TIC"/>
    <s v="OFIMATICA"/>
    <m/>
    <m/>
    <m/>
    <m/>
    <s v="TIC"/>
    <s v="TIC"/>
    <m/>
    <m/>
    <m/>
    <m/>
    <n v="10.1891891891892"/>
    <x v="0"/>
    <x v="0"/>
    <x v="1"/>
    <x v="0"/>
    <x v="0"/>
    <s v="Total"/>
  </r>
  <r>
    <n v="407111"/>
    <x v="0"/>
    <x v="1"/>
    <s v="San Lorenzo"/>
    <n v="15209"/>
    <s v="FABRICACION DE CALZADOS DE GOMA EVA"/>
    <s v="Industria"/>
    <s v="Manufactura"/>
    <s v="Pequeñas (11 a 30 personas ocupadas)"/>
    <n v="10072024"/>
    <n v="10"/>
    <s v="Julio"/>
    <s v="Año Resultado Final"/>
    <n v="9"/>
    <n v="53"/>
    <n v="10072024"/>
    <n v="10"/>
    <s v="Julio"/>
    <s v="Año Resultado Final"/>
    <n v="2012"/>
    <n v="11"/>
    <x v="0"/>
    <s v="FABRICACION DE ZAPATILLAS DE GOMA EVA"/>
    <s v="Fabricación de calzado de otros materiales y sus partes"/>
    <s v="Casa Matriz"/>
    <x v="1"/>
    <n v="2"/>
    <n v="2"/>
    <n v="50"/>
    <n v="50"/>
    <n v="20"/>
    <n v="30"/>
    <n v="70.6666666666666"/>
    <n v="105.9999999999999"/>
    <n v="0"/>
    <n v="0"/>
    <n v="0"/>
    <n v="0"/>
    <n v="116.59999999999989"/>
    <n v="0"/>
    <n v="0"/>
    <n v="0"/>
    <n v="24.733333333333309"/>
    <n v="35.3333333333333"/>
    <n v="0"/>
    <n v="0"/>
    <n v="176.66666666666652"/>
    <n v="50"/>
    <n v="0"/>
    <n v="0"/>
    <n v="0"/>
    <n v="0"/>
    <n v="33"/>
    <n v="0"/>
    <n v="0"/>
    <n v="0"/>
    <n v="7"/>
    <n v="10"/>
    <n v="0"/>
    <n v="0"/>
    <n v="50"/>
    <x v="1"/>
    <s v="Decisión del directorio/propietarios de la empresa"/>
    <m/>
    <x v="1"/>
    <m/>
    <m/>
    <x v="0"/>
    <m/>
    <m/>
    <x v="0"/>
    <m/>
    <m/>
    <x v="0"/>
    <m/>
    <m/>
    <x v="1"/>
    <m/>
    <n v="9112"/>
    <s v="LIMPIADORA DE FABRICA"/>
    <s v="Sí"/>
    <s v="Sí"/>
    <s v="Sí"/>
    <n v="7536"/>
    <s v="ASEADOR DE TERMINACION DE ZAPATILLAS"/>
    <s v="Sí"/>
    <s v="Sí"/>
    <s v="No"/>
    <m/>
    <m/>
    <m/>
    <m/>
    <m/>
    <s v="Candidatos sin habilidades blandas o socioemocionales (proactividad, actitud de aprendizaje, compromiso, entre otros)"/>
    <m/>
    <m/>
    <m/>
    <m/>
    <m/>
    <m/>
    <m/>
    <s v="Candidatos sin habilidades blandas o socioemocionales (proactividad, actitud de aprendizaje, compromiso, entre otros)"/>
    <m/>
    <m/>
    <m/>
    <m/>
    <m/>
    <m/>
    <m/>
    <m/>
    <m/>
    <m/>
    <m/>
    <m/>
    <m/>
    <m/>
    <m/>
    <m/>
    <m/>
    <m/>
    <m/>
    <m/>
    <m/>
    <s v="Aumentar los esfuerzos en el reclutamiento (más divulgación de la vacante, más bolsas de empleo)"/>
    <m/>
    <m/>
    <m/>
    <x v="1"/>
    <x v="0"/>
    <x v="0"/>
    <x v="1"/>
    <x v="1"/>
    <x v="1"/>
    <x v="1"/>
    <x v="0"/>
    <x v="0"/>
    <x v="0"/>
    <x v="1"/>
    <x v="1"/>
    <x v="0"/>
    <m/>
    <m/>
    <m/>
    <s v="Redes sociales de la empresa (Facebook, Twitter, Instagram, etc)"/>
    <m/>
    <m/>
    <s v="Recomendaciones de trabajadores de la empresa u otros actores"/>
    <m/>
    <m/>
    <s v="Avisos en las inmediaciones de la empresa"/>
    <m/>
    <s v="Banco de currículos de la empresa"/>
    <m/>
    <m/>
    <x v="0"/>
    <x v="0"/>
    <x v="0"/>
    <x v="1"/>
    <x v="0"/>
    <x v="0"/>
    <x v="0"/>
    <x v="0"/>
    <x v="1"/>
    <x v="0"/>
    <s v="Ninguna"/>
    <m/>
    <m/>
    <m/>
    <m/>
    <m/>
    <m/>
    <x v="2"/>
    <m/>
    <m/>
    <x v="1"/>
    <s v="Transformación de competencia"/>
    <m/>
    <m/>
    <x v="1"/>
    <x v="0"/>
    <x v="0"/>
    <x v="1"/>
    <x v="1"/>
    <x v="1"/>
    <m/>
    <m/>
    <x v="2"/>
    <s v="Poco probable"/>
    <s v="Poco probable"/>
    <s v="Poco probable"/>
    <s v="Probable"/>
    <s v="Muy probable"/>
    <x v="0"/>
    <s v="aseador de zapatillas"/>
    <n v="7536"/>
    <n v="30"/>
    <n v="0"/>
    <n v="0"/>
    <n v="0"/>
    <n v="0"/>
    <s v="promotora repositora"/>
    <n v="9334"/>
    <n v="5"/>
    <n v="5"/>
    <n v="5"/>
    <n v="5"/>
    <n v="5"/>
    <s v="chofer repartidor"/>
    <n v="8332"/>
    <n v="5"/>
    <n v="5"/>
    <n v="5"/>
    <n v="5"/>
    <n v="5"/>
    <m/>
    <m/>
    <m/>
    <m/>
    <m/>
    <m/>
    <m/>
    <m/>
    <m/>
    <m/>
    <m/>
    <m/>
    <m/>
    <m/>
    <x v="0"/>
    <m/>
    <m/>
    <m/>
    <m/>
    <m/>
    <m/>
    <m/>
    <m/>
    <m/>
    <x v="1"/>
    <x v="0"/>
    <x v="0"/>
    <x v="0"/>
    <x v="0"/>
    <x v="0"/>
    <x v="0"/>
    <x v="0"/>
    <m/>
    <x v="0"/>
    <s v="CAPACITACION DE MANEJO DE DEPOSITO"/>
    <s v="OTROS"/>
    <s v="ENCARGADO DE DEPOSITO"/>
    <n v="4321"/>
    <m/>
    <m/>
    <m/>
    <m/>
    <m/>
    <m/>
    <m/>
    <m/>
    <m/>
    <m/>
    <m/>
    <m/>
    <m/>
    <m/>
    <m/>
    <m/>
    <m/>
    <m/>
    <m/>
    <m/>
    <s v="No"/>
    <m/>
    <m/>
    <m/>
    <m/>
    <m/>
    <x v="1"/>
    <s v="Muy importante"/>
    <s v="Poco importante"/>
    <s v="Muy importante"/>
    <s v="Muy importante"/>
    <s v="Muy importante"/>
    <s v="Muy importante"/>
    <s v="Muy importante"/>
    <s v="Ninguna"/>
    <m/>
    <x v="2"/>
    <x v="1"/>
    <x v="0"/>
    <x v="0"/>
    <x v="2"/>
    <x v="0"/>
    <x v="1"/>
    <x v="0"/>
    <x v="1"/>
    <x v="0"/>
    <x v="0"/>
    <x v="0"/>
    <m/>
    <s v="Gerente / Directivo"/>
    <m/>
    <n v="10"/>
    <n v="45"/>
    <s v="Completo"/>
    <m/>
    <m/>
    <m/>
    <m/>
    <m/>
    <m/>
    <s v="NINGUNA"/>
    <s v="31 a 50 personas ocupadas"/>
    <s v="31 a 50 personas ocupadas"/>
    <x v="1"/>
    <s v="Manufactura"/>
    <x v="0"/>
    <x v="0"/>
    <x v="0"/>
    <x v="0"/>
    <x v="0"/>
    <x v="0"/>
    <x v="1"/>
    <x v="0"/>
    <x v="1"/>
    <x v="0"/>
    <x v="1"/>
    <x v="0"/>
    <x v="0"/>
    <x v="0"/>
    <x v="0"/>
    <x v="1"/>
    <x v="1"/>
    <x v="1"/>
    <x v="0"/>
    <x v="1"/>
    <x v="0"/>
    <x v="0"/>
    <x v="0"/>
    <x v="0"/>
    <x v="0"/>
    <x v="0"/>
    <x v="0"/>
    <s v="LOGISTICA Y GESTIÓN DE DEPOSITOS"/>
    <m/>
    <m/>
    <m/>
    <m/>
    <m/>
    <s v="ADMINISTRACIÓN Y GESTIÓN"/>
    <m/>
    <m/>
    <m/>
    <m/>
    <m/>
    <n v="3.5333333333333301"/>
    <x v="1"/>
    <x v="2"/>
    <x v="0"/>
    <x v="0"/>
    <x v="0"/>
    <s v="Total"/>
  </r>
  <r>
    <n v="407371"/>
    <x v="0"/>
    <x v="0"/>
    <s v="Recoleta"/>
    <n v="41002"/>
    <s v="ACTIVIDADES DE CONSTRUCCION DE EDIFICIOS"/>
    <s v="Industria"/>
    <s v="Construcción"/>
    <s v="Micro (5 a 10 personas ocupadas)"/>
    <n v="7062024"/>
    <n v="7"/>
    <s v="Junio"/>
    <s v="Año Resultado Final"/>
    <n v="16"/>
    <n v="15"/>
    <n v="11062024"/>
    <n v="11"/>
    <s v="Junio"/>
    <s v="Año Resultado Final"/>
    <n v="2009"/>
    <n v="14"/>
    <x v="0"/>
    <s v="ACTIVIDADES DE CONSTRUCCIONES CIVILES"/>
    <s v="Construcción de edificios"/>
    <s v="Único"/>
    <x v="0"/>
    <m/>
    <m/>
    <n v="7"/>
    <n v="7"/>
    <n v="4"/>
    <n v="3"/>
    <n v="38.424242424242443"/>
    <n v="28.818181818181834"/>
    <n v="0"/>
    <n v="0"/>
    <n v="0"/>
    <n v="0"/>
    <n v="9.6060606060606109"/>
    <n v="0"/>
    <n v="19.212121212121222"/>
    <n v="0"/>
    <n v="38.424242424242443"/>
    <n v="0"/>
    <n v="0"/>
    <n v="0"/>
    <n v="67.242424242424278"/>
    <n v="7"/>
    <n v="0"/>
    <n v="0"/>
    <n v="0"/>
    <n v="0"/>
    <n v="1"/>
    <n v="0"/>
    <n v="2"/>
    <n v="0"/>
    <n v="4"/>
    <n v="0"/>
    <n v="0"/>
    <n v="0"/>
    <n v="7"/>
    <x v="0"/>
    <m/>
    <m/>
    <x v="1"/>
    <m/>
    <m/>
    <x v="0"/>
    <m/>
    <m/>
    <x v="0"/>
    <m/>
    <m/>
    <x v="0"/>
    <m/>
    <m/>
    <x v="1"/>
    <m/>
    <n v="5244"/>
    <s v="VENDEDOR ONLINE"/>
    <s v="Sí"/>
    <s v="No"/>
    <s v="No"/>
    <m/>
    <m/>
    <m/>
    <m/>
    <m/>
    <m/>
    <m/>
    <m/>
    <m/>
    <m/>
    <m/>
    <m/>
    <m/>
    <m/>
    <m/>
    <m/>
    <m/>
    <m/>
    <m/>
    <m/>
    <m/>
    <m/>
    <m/>
    <m/>
    <m/>
    <m/>
    <m/>
    <m/>
    <m/>
    <m/>
    <m/>
    <m/>
    <m/>
    <m/>
    <m/>
    <m/>
    <m/>
    <m/>
    <m/>
    <m/>
    <m/>
    <m/>
    <m/>
    <m/>
    <x v="0"/>
    <x v="0"/>
    <x v="0"/>
    <x v="0"/>
    <x v="0"/>
    <x v="0"/>
    <x v="0"/>
    <x v="1"/>
    <x v="1"/>
    <x v="0"/>
    <x v="0"/>
    <x v="1"/>
    <x v="0"/>
    <m/>
    <m/>
    <m/>
    <s v="Redes sociales de la empresa (Facebook, Twitter, Instagram, etc)"/>
    <m/>
    <s v="Redes de profesionales o egresados"/>
    <m/>
    <m/>
    <m/>
    <m/>
    <s v="Contactos personales del empleador"/>
    <m/>
    <m/>
    <m/>
    <x v="0"/>
    <x v="0"/>
    <x v="0"/>
    <x v="1"/>
    <x v="0"/>
    <x v="1"/>
    <x v="0"/>
    <x v="0"/>
    <x v="0"/>
    <x v="2"/>
    <s v="Ninguna"/>
    <m/>
    <m/>
    <m/>
    <m/>
    <m/>
    <m/>
    <x v="1"/>
    <m/>
    <m/>
    <x v="0"/>
    <m/>
    <m/>
    <m/>
    <x v="1"/>
    <x v="0"/>
    <x v="1"/>
    <x v="0"/>
    <x v="0"/>
    <x v="0"/>
    <m/>
    <m/>
    <x v="2"/>
    <s v="Poco probable"/>
    <s v="Poco probable"/>
    <s v="Poco probable"/>
    <s v="Probable"/>
    <s v="Muy probable"/>
    <x v="0"/>
    <s v="arquitectos"/>
    <n v="2161"/>
    <n v="1"/>
    <n v="2"/>
    <n v="1"/>
    <n v="0"/>
    <n v="0"/>
    <s v="Fiscalizadores de obras"/>
    <n v="3112"/>
    <n v="1"/>
    <n v="2"/>
    <n v="1"/>
    <n v="0"/>
    <n v="0"/>
    <s v="Chofer de camion para logistica"/>
    <n v="8332"/>
    <n v="1"/>
    <n v="1"/>
    <n v="0"/>
    <n v="0"/>
    <n v="0"/>
    <s v="Auxiliar administrativo"/>
    <n v="4419"/>
    <n v="1"/>
    <n v="1"/>
    <n v="0"/>
    <n v="0"/>
    <n v="0"/>
    <m/>
    <m/>
    <m/>
    <m/>
    <m/>
    <m/>
    <m/>
    <x v="0"/>
    <m/>
    <m/>
    <m/>
    <m/>
    <m/>
    <m/>
    <m/>
    <m/>
    <m/>
    <x v="0"/>
    <x v="1"/>
    <x v="0"/>
    <x v="0"/>
    <x v="1"/>
    <x v="1"/>
    <x v="0"/>
    <x v="0"/>
    <m/>
    <x v="0"/>
    <s v="CALCULOS Y UTILIZACION DE EXCEL"/>
    <s v="Microsoft Excel básico y avanzado"/>
    <s v="ARQUITECTO"/>
    <n v="2161"/>
    <m/>
    <m/>
    <m/>
    <m/>
    <m/>
    <m/>
    <m/>
    <m/>
    <m/>
    <m/>
    <m/>
    <m/>
    <m/>
    <m/>
    <m/>
    <m/>
    <m/>
    <m/>
    <m/>
    <m/>
    <s v="No"/>
    <m/>
    <m/>
    <m/>
    <m/>
    <m/>
    <x v="3"/>
    <s v="Importante"/>
    <s v="Importante"/>
    <s v="Importante"/>
    <s v="Importante"/>
    <s v="Importante"/>
    <s v="Muy importante"/>
    <s v="Muy importante"/>
    <s v="Ninguna"/>
    <m/>
    <x v="0"/>
    <x v="2"/>
    <x v="0"/>
    <x v="1"/>
    <x v="1"/>
    <x v="0"/>
    <x v="0"/>
    <x v="0"/>
    <x v="0"/>
    <x v="0"/>
    <x v="0"/>
    <x v="0"/>
    <m/>
    <s v="Jefe / Encargado (no propietario)"/>
    <m/>
    <n v="16"/>
    <n v="32"/>
    <s v="Completo"/>
    <m/>
    <m/>
    <m/>
    <m/>
    <m/>
    <m/>
    <m/>
    <s v="5 a 10 personas ocupadas"/>
    <s v="5 a 10 personas ocupadas"/>
    <x v="1"/>
    <s v="Construcción"/>
    <x v="0"/>
    <x v="0"/>
    <x v="0"/>
    <x v="0"/>
    <x v="1"/>
    <x v="0"/>
    <x v="0"/>
    <x v="0"/>
    <x v="0"/>
    <x v="0"/>
    <x v="0"/>
    <x v="1"/>
    <x v="1"/>
    <x v="0"/>
    <x v="0"/>
    <x v="0"/>
    <x v="1"/>
    <x v="0"/>
    <x v="0"/>
    <x v="0"/>
    <x v="0"/>
    <x v="1"/>
    <x v="0"/>
    <x v="0"/>
    <x v="0"/>
    <x v="0"/>
    <x v="0"/>
    <s v="OFIMATICA"/>
    <m/>
    <m/>
    <m/>
    <m/>
    <m/>
    <s v="TIC"/>
    <m/>
    <m/>
    <m/>
    <m/>
    <m/>
    <n v="9.6060606060606109"/>
    <x v="1"/>
    <x v="1"/>
    <x v="0"/>
    <x v="0"/>
    <x v="0"/>
    <s v="Total"/>
  </r>
  <r>
    <n v="407395"/>
    <x v="0"/>
    <x v="1"/>
    <s v="Capiatá"/>
    <n v="29300"/>
    <s v="FABRICACION DE PIEZAS PARTES PARA VEHICULOS AUTOMOTORES"/>
    <s v="Industria"/>
    <s v="Manufactura"/>
    <s v="Grandes (con 51 o más personas ocupadas)"/>
    <n v="24072024"/>
    <n v="24"/>
    <s v="Julio"/>
    <s v="Año Resultado Final"/>
    <n v="13"/>
    <n v="42"/>
    <n v="30072024"/>
    <n v="30"/>
    <s v="Julio"/>
    <s v="Año Resultado Final"/>
    <n v="2014"/>
    <n v="9"/>
    <x v="3"/>
    <s v="FABRICACION DE ARNES ELECTRICOS PARA AUTOMOVILES"/>
    <s v="Fabricación de piezas y accesorios para vehículos automotores"/>
    <s v="Único"/>
    <x v="0"/>
    <m/>
    <m/>
    <n v="1410"/>
    <n v="1410"/>
    <n v="423"/>
    <n v="987"/>
    <n v="423"/>
    <n v="987"/>
    <n v="0"/>
    <n v="0"/>
    <n v="0"/>
    <n v="0"/>
    <n v="590"/>
    <n v="0"/>
    <n v="205"/>
    <n v="175"/>
    <n v="150"/>
    <n v="250"/>
    <n v="20"/>
    <n v="20"/>
    <n v="1410"/>
    <n v="1410"/>
    <n v="0"/>
    <n v="0"/>
    <n v="0"/>
    <n v="0"/>
    <n v="590"/>
    <n v="0"/>
    <n v="205"/>
    <n v="175"/>
    <n v="150"/>
    <n v="250"/>
    <n v="20"/>
    <n v="20"/>
    <n v="1410"/>
    <x v="1"/>
    <s v="Convenio con organizaciones públicas"/>
    <m/>
    <x v="0"/>
    <s v="Decisión del directorio/propietarios de la empresa"/>
    <m/>
    <x v="1"/>
    <s v="Decisión del directorio/propietarios de la empresa"/>
    <m/>
    <x v="1"/>
    <s v="Decisión del directorio/propietarios de la empresa"/>
    <m/>
    <x v="0"/>
    <m/>
    <m/>
    <x v="1"/>
    <m/>
    <n v="8189"/>
    <s v="OPERARIOS DE PRODUCCION DE FABRICA"/>
    <s v="Sí"/>
    <s v="No"/>
    <s v="Sí"/>
    <n v="7127"/>
    <s v="TECNICO EN MANTENIMIENTO DE MAQUINARIAS Y EQUIPOS DE AIRE"/>
    <s v="Sí"/>
    <s v="No"/>
    <s v="Sí"/>
    <n v="2151"/>
    <s v="ING ELECTRICOS INDUSTRIALES EN MECATRONICA"/>
    <s v="Sí"/>
    <s v="Sí"/>
    <m/>
    <m/>
    <m/>
    <m/>
    <m/>
    <m/>
    <m/>
    <m/>
    <m/>
    <m/>
    <m/>
    <m/>
    <m/>
    <m/>
    <m/>
    <m/>
    <s v="Candidatos sin capacitación o habilidades técnicas necesarios"/>
    <m/>
    <m/>
    <s v="Candidatos con falt de experiencia laboral"/>
    <s v="Candidatos que no aceptaron las condiciones laborales ofrecidas (ubicación, horario, remuneración)"/>
    <m/>
    <m/>
    <m/>
    <m/>
    <s v="Capacitar a los trabajadores actuales para que puedan cumplir funciones que estaban asignadas a esa vacante"/>
    <m/>
    <m/>
    <m/>
    <m/>
    <m/>
    <s v="Aumentar los esfuerzos en el reclutamiento (más divulgación de la vacante, más bolsas de empleo)"/>
    <s v="Contratar trabajadores del exterior"/>
    <m/>
    <m/>
    <x v="1"/>
    <x v="0"/>
    <x v="1"/>
    <x v="0"/>
    <x v="0"/>
    <x v="0"/>
    <x v="0"/>
    <x v="1"/>
    <x v="1"/>
    <x v="0"/>
    <x v="0"/>
    <x v="0"/>
    <x v="0"/>
    <m/>
    <m/>
    <m/>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1"/>
    <x v="2"/>
    <x v="2"/>
    <s v="Ninguna"/>
    <m/>
    <m/>
    <m/>
    <m/>
    <m/>
    <m/>
    <x v="1"/>
    <m/>
    <s v="Ambos"/>
    <x v="1"/>
    <m/>
    <m/>
    <m/>
    <x v="0"/>
    <x v="0"/>
    <x v="0"/>
    <x v="0"/>
    <x v="0"/>
    <x v="0"/>
    <m/>
    <m/>
    <x v="1"/>
    <s v="Probable"/>
    <s v="Poco probable"/>
    <s v="Poco probable"/>
    <s v="Probable"/>
    <s v="Muy probable"/>
    <x v="2"/>
    <m/>
    <m/>
    <m/>
    <m/>
    <m/>
    <m/>
    <m/>
    <m/>
    <m/>
    <m/>
    <m/>
    <m/>
    <m/>
    <m/>
    <m/>
    <m/>
    <m/>
    <m/>
    <m/>
    <m/>
    <m/>
    <m/>
    <m/>
    <m/>
    <m/>
    <m/>
    <m/>
    <m/>
    <m/>
    <m/>
    <m/>
    <m/>
    <m/>
    <m/>
    <m/>
    <x v="0"/>
    <m/>
    <m/>
    <m/>
    <m/>
    <m/>
    <m/>
    <m/>
    <m/>
    <m/>
    <x v="0"/>
    <x v="0"/>
    <x v="0"/>
    <x v="0"/>
    <x v="1"/>
    <x v="1"/>
    <x v="0"/>
    <x v="0"/>
    <m/>
    <x v="0"/>
    <s v="CURSO DE OPERADOR DE MAQUINA CNC"/>
    <s v="Operación y mantenimiento de maquinarias industriales"/>
    <s v="OPERADOR DE MAQUINA CNC"/>
    <n v="8189"/>
    <s v="CURSO DE OPERADOR DE MONTACARGA"/>
    <s v="Operación y mantenimiento de maquinarias industriales"/>
    <s v="OPERADOR DE MONTACARGA"/>
    <n v="8344"/>
    <s v="CURSO ESPECIALISTA DE PLANIMETRIA"/>
    <s v="OTROS"/>
    <s v="AUXILIAR DE ING DE PROYECTO"/>
    <n v="3114"/>
    <s v="CURSO DE AUDITORES DE CALIDAD"/>
    <s v="Gestión de la producción y calidad"/>
    <s v="AUDITORES DE CALIDAD"/>
    <n v="3122"/>
    <s v="CURSO IDIOMA INGLES"/>
    <s v="Idioma inglés básico"/>
    <s v="ADMINISTRADOR"/>
    <n v="2421"/>
    <m/>
    <m/>
    <m/>
    <m/>
    <s v="Si"/>
    <s v="Si"/>
    <s v="Si"/>
    <s v="Si"/>
    <s v="No"/>
    <m/>
    <x v="1"/>
    <s v="Muy importante"/>
    <s v="Muy importante"/>
    <s v="Muy importante"/>
    <s v="Muy importante"/>
    <s v="Muy importante"/>
    <s v="Muy importante"/>
    <s v="Muy importante"/>
    <s v="Ninguna"/>
    <m/>
    <x v="0"/>
    <x v="0"/>
    <x v="1"/>
    <x v="0"/>
    <x v="0"/>
    <x v="0"/>
    <x v="0"/>
    <x v="0"/>
    <x v="0"/>
    <x v="0"/>
    <x v="0"/>
    <x v="0"/>
    <m/>
    <s v="Gerente / Directivo"/>
    <m/>
    <n v="20"/>
    <n v="34"/>
    <s v="Completo"/>
    <m/>
    <m/>
    <m/>
    <m/>
    <m/>
    <m/>
    <m/>
    <s v="51 y más personas ocupadas"/>
    <s v="51 y más personas ocupadas"/>
    <x v="1"/>
    <s v="Manufactura"/>
    <x v="0"/>
    <x v="1"/>
    <x v="0"/>
    <x v="0"/>
    <x v="0"/>
    <x v="0"/>
    <x v="1"/>
    <x v="1"/>
    <x v="0"/>
    <x v="0"/>
    <x v="1"/>
    <x v="0"/>
    <x v="0"/>
    <x v="0"/>
    <x v="0"/>
    <x v="0"/>
    <x v="0"/>
    <x v="0"/>
    <x v="0"/>
    <x v="0"/>
    <x v="1"/>
    <x v="1"/>
    <x v="0"/>
    <x v="0"/>
    <x v="0"/>
    <x v="1"/>
    <x v="0"/>
    <s v="USO Y REPARACIÓN DE MAQUINARIAS, HERRAMIENTAS Y EQUIPOS"/>
    <s v="USO Y REPARACIÓN DE MAQUINARIAS, HERRAMIENTAS Y EQUIPOS"/>
    <s v="OTROS"/>
    <s v="CONTABILIDAD Y AUDITORIA"/>
    <s v="IDIOMAS"/>
    <m/>
    <s v="USO Y REPARACIÓN DE MAQUINARIAS, HERRAMIENTAS Y EQUIPOS"/>
    <s v="USO Y REPARACIÓN DE MAQUINARIAS, HERRAMIENTAS Y EQUIPOS"/>
    <s v="OTROS TIPOS DE CAPACITACIONES RELACIONADOS A OTROS SERVICIOS"/>
    <s v="ADMINISTRACIÓN Y GESTIÓN"/>
    <s v="IDIOMAS"/>
    <m/>
    <n v="1"/>
    <x v="1"/>
    <x v="2"/>
    <x v="0"/>
    <x v="0"/>
    <x v="0"/>
    <s v="Total"/>
  </r>
  <r>
    <n v="407442"/>
    <x v="0"/>
    <x v="0"/>
    <s v="Recoleta"/>
    <n v="61001"/>
    <s v="SERVICIOS DE PROVEEDORES DE INTERNET"/>
    <s v="Servicio"/>
    <s v="Telecomunicaciones"/>
    <s v="Pequeñas (11 a 30 personas ocupadas)"/>
    <n v="5062024"/>
    <n v="5"/>
    <s v="Junio"/>
    <s v="Año Resultado Final"/>
    <n v="15"/>
    <n v="46"/>
    <n v="3072024"/>
    <n v="3"/>
    <s v="Julio"/>
    <s v="Año Resultado Final"/>
    <n v="1996"/>
    <n v="27"/>
    <x v="2"/>
    <s v="CONSULTORIA DE TECNOLOGIA DE LA INFORMACION (SOPORTE TECNOLOGICO A EMPRESAS)"/>
    <s v="Telecomunicaciones"/>
    <s v="Único"/>
    <x v="0"/>
    <m/>
    <m/>
    <n v="15"/>
    <n v="15"/>
    <n v="11"/>
    <n v="4"/>
    <n v="172.9518072289161"/>
    <n v="62.891566265060398"/>
    <n v="0"/>
    <n v="0"/>
    <n v="0"/>
    <n v="0"/>
    <n v="94.3373493975906"/>
    <n v="0"/>
    <n v="0"/>
    <n v="0"/>
    <n v="62.891566265060398"/>
    <n v="0"/>
    <n v="78.614457831325495"/>
    <n v="0"/>
    <n v="235.84337349397649"/>
    <n v="15"/>
    <n v="0"/>
    <n v="0"/>
    <n v="0"/>
    <n v="0"/>
    <n v="6"/>
    <n v="0"/>
    <n v="0"/>
    <n v="0"/>
    <n v="4"/>
    <n v="0"/>
    <n v="5"/>
    <n v="0"/>
    <n v="15"/>
    <x v="0"/>
    <m/>
    <m/>
    <x v="0"/>
    <s v="Convenios con organizaciones privadas y/o ONG"/>
    <m/>
    <x v="0"/>
    <m/>
    <m/>
    <x v="0"/>
    <m/>
    <m/>
    <x v="0"/>
    <m/>
    <m/>
    <x v="0"/>
    <m/>
    <m/>
    <m/>
    <m/>
    <m/>
    <m/>
    <m/>
    <m/>
    <m/>
    <m/>
    <m/>
    <m/>
    <m/>
    <m/>
    <m/>
    <m/>
    <m/>
    <m/>
    <m/>
    <m/>
    <m/>
    <m/>
    <m/>
    <m/>
    <m/>
    <m/>
    <m/>
    <m/>
    <m/>
    <m/>
    <m/>
    <m/>
    <m/>
    <m/>
    <m/>
    <m/>
    <m/>
    <m/>
    <m/>
    <m/>
    <m/>
    <m/>
    <m/>
    <m/>
    <m/>
    <m/>
    <m/>
    <m/>
    <m/>
    <m/>
    <x v="0"/>
    <x v="0"/>
    <x v="1"/>
    <x v="1"/>
    <x v="0"/>
    <x v="0"/>
    <x v="0"/>
    <x v="1"/>
    <x v="1"/>
    <x v="0"/>
    <x v="0"/>
    <x v="0"/>
    <x v="1"/>
    <s v="DISPONIBILIDAD DE VIAJES AL INTERIOR"/>
    <m/>
    <m/>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0"/>
    <x v="1"/>
    <s v="Ninguna"/>
    <m/>
    <m/>
    <m/>
    <m/>
    <m/>
    <m/>
    <x v="1"/>
    <m/>
    <m/>
    <x v="2"/>
    <m/>
    <m/>
    <m/>
    <x v="1"/>
    <x v="0"/>
    <x v="1"/>
    <x v="0"/>
    <x v="0"/>
    <x v="1"/>
    <m/>
    <m/>
    <x v="2"/>
    <s v="Poco probable"/>
    <s v="Poco probable"/>
    <s v="Poco probable"/>
    <s v="Muy probable"/>
    <s v="Muy probable"/>
    <x v="0"/>
    <s v="soporte técnico a clientes"/>
    <n v="3512"/>
    <n v="1"/>
    <n v="1"/>
    <n v="1"/>
    <n v="1"/>
    <n v="0"/>
    <s v="asistente de investigación y desarrollo"/>
    <n v="4419"/>
    <n v="1"/>
    <n v="1"/>
    <n v="0"/>
    <n v="0"/>
    <n v="0"/>
    <m/>
    <m/>
    <m/>
    <m/>
    <m/>
    <m/>
    <m/>
    <m/>
    <m/>
    <m/>
    <m/>
    <m/>
    <m/>
    <m/>
    <m/>
    <m/>
    <m/>
    <m/>
    <m/>
    <m/>
    <m/>
    <x v="0"/>
    <m/>
    <m/>
    <m/>
    <m/>
    <m/>
    <m/>
    <m/>
    <m/>
    <m/>
    <x v="1"/>
    <x v="1"/>
    <x v="0"/>
    <x v="0"/>
    <x v="1"/>
    <x v="1"/>
    <x v="0"/>
    <x v="0"/>
    <m/>
    <x v="0"/>
    <s v="CAPACITACION SOBRE HERRAMIENTAS ESPECIFICAS EN SOFTWARE CRM ACTUAL"/>
    <s v="Herramientas digitales para la gestión y productividad"/>
    <s v="TECNICOS DE SOPORTE"/>
    <n v="3511"/>
    <s v="SEGURIDAD DE LA INFORMACIÓN"/>
    <s v="OTROS"/>
    <s v="AUXILIAR ADMINISTRATIVO"/>
    <n v="4419"/>
    <s v="SEGURIDAD DE LA INFORMACIÓN"/>
    <s v="OTROS"/>
    <s v="SOPORTE TÉCNICO"/>
    <n v="3511"/>
    <m/>
    <m/>
    <m/>
    <m/>
    <m/>
    <m/>
    <m/>
    <m/>
    <m/>
    <m/>
    <m/>
    <m/>
    <s v="Si"/>
    <s v="Si"/>
    <s v="No"/>
    <m/>
    <m/>
    <m/>
    <x v="1"/>
    <s v="Muy importante"/>
    <s v="Muy importante"/>
    <s v="Muy importante"/>
    <s v="Muy importante"/>
    <s v="Importante"/>
    <s v="Muy importante"/>
    <s v="Poco importante"/>
    <s v="Ninguna"/>
    <m/>
    <x v="2"/>
    <x v="2"/>
    <x v="0"/>
    <x v="0"/>
    <x v="0"/>
    <x v="0"/>
    <x v="0"/>
    <x v="1"/>
    <x v="0"/>
    <x v="0"/>
    <x v="0"/>
    <x v="0"/>
    <m/>
    <s v="Otro"/>
    <s v="ASCRITA A GERENCIA GENERAL"/>
    <n v="20"/>
    <n v="23"/>
    <s v="Completo"/>
    <m/>
    <m/>
    <m/>
    <m/>
    <m/>
    <m/>
    <m/>
    <s v="11 a 30 personas ocupadas"/>
    <s v="11 a 30 personas ocupadas"/>
    <x v="0"/>
    <s v="Telecomunicaciones"/>
    <x v="0"/>
    <x v="0"/>
    <x v="0"/>
    <x v="0"/>
    <x v="0"/>
    <x v="0"/>
    <x v="0"/>
    <x v="0"/>
    <x v="0"/>
    <x v="0"/>
    <x v="1"/>
    <x v="1"/>
    <x v="1"/>
    <x v="0"/>
    <x v="0"/>
    <x v="0"/>
    <x v="0"/>
    <x v="0"/>
    <x v="0"/>
    <x v="1"/>
    <x v="1"/>
    <x v="0"/>
    <x v="0"/>
    <x v="0"/>
    <x v="0"/>
    <x v="0"/>
    <x v="0"/>
    <s v="HERRAMIENTAS DE ANÁLISIS DE DATOS"/>
    <s v="GESTIÓN ADMINISTRATIVA"/>
    <s v="OTRAS RELACIONADAS A TIC"/>
    <m/>
    <m/>
    <m/>
    <s v="TIC"/>
    <s v="ADMINISTRACIÓN Y GESTIÓN"/>
    <s v="TIC"/>
    <m/>
    <m/>
    <m/>
    <n v="15.722891566265099"/>
    <x v="0"/>
    <x v="0"/>
    <x v="0"/>
    <x v="0"/>
    <x v="0"/>
    <s v="Total"/>
  </r>
  <r>
    <n v="407482"/>
    <x v="0"/>
    <x v="1"/>
    <s v="Villa Elisa"/>
    <n v="74903"/>
    <s v="SERVICIOS DE CONSULTORIA AMBIENTAL"/>
    <s v="Servicio"/>
    <s v="Servicios a las empresas"/>
    <s v="Micro (5 a 10 personas ocupadas)"/>
    <n v="17062024"/>
    <n v="17"/>
    <s v="Junio"/>
    <s v="Año Resultado Final"/>
    <n v="11"/>
    <n v="29"/>
    <n v="31072024"/>
    <n v="31"/>
    <s v="Julio"/>
    <s v="Año Resultado Final"/>
    <n v="2012"/>
    <n v="11"/>
    <x v="0"/>
    <s v="SERVICIOS DE CONSULTORIA AMBIENTAL"/>
    <s v="Actividades de servicios de consultoría ambiental"/>
    <s v="Casa Matriz"/>
    <x v="1"/>
    <n v="2"/>
    <n v="1"/>
    <n v="9"/>
    <n v="7"/>
    <n v="1"/>
    <n v="6"/>
    <n v="3.3945945945945901"/>
    <n v="20.367567567567541"/>
    <n v="0"/>
    <n v="0"/>
    <n v="0"/>
    <n v="0"/>
    <n v="3.3945945945945901"/>
    <n v="0"/>
    <n v="0"/>
    <n v="0"/>
    <n v="16.972972972972951"/>
    <n v="0"/>
    <n v="3.3945945945945901"/>
    <n v="0"/>
    <n v="23.762162162162131"/>
    <n v="7"/>
    <n v="0"/>
    <n v="0"/>
    <n v="0"/>
    <n v="0"/>
    <n v="1"/>
    <n v="0"/>
    <n v="0"/>
    <n v="0"/>
    <n v="5"/>
    <n v="0"/>
    <n v="1"/>
    <n v="0"/>
    <n v="7"/>
    <x v="1"/>
    <s v="Decisión del directorio/propietarios de la empresa"/>
    <m/>
    <x v="0"/>
    <s v="Decisión del directorio/propietarios de la empresa"/>
    <m/>
    <x v="1"/>
    <s v="Decisión del directorio/propietarios de la empresa"/>
    <m/>
    <x v="0"/>
    <m/>
    <m/>
    <x v="0"/>
    <m/>
    <m/>
    <x v="1"/>
    <m/>
    <n v="2143"/>
    <s v="ASESOR TECNICO"/>
    <s v="Sí"/>
    <s v="Sí"/>
    <s v="Sí"/>
    <n v="4419"/>
    <s v="AUXILIAR ADMINISTRATIVO"/>
    <s v="Sí"/>
    <s v="No"/>
    <s v="No"/>
    <m/>
    <m/>
    <m/>
    <m/>
    <s v="Candidatos sin capacitación o habilidades técnicas necesarios"/>
    <m/>
    <m/>
    <m/>
    <m/>
    <m/>
    <m/>
    <m/>
    <m/>
    <m/>
    <m/>
    <m/>
    <m/>
    <m/>
    <m/>
    <m/>
    <m/>
    <m/>
    <m/>
    <m/>
    <m/>
    <m/>
    <m/>
    <m/>
    <m/>
    <m/>
    <m/>
    <m/>
    <m/>
    <m/>
    <s v="Redefinir el perfil y características de la vacante"/>
    <m/>
    <m/>
    <m/>
    <m/>
    <x v="1"/>
    <x v="0"/>
    <x v="0"/>
    <x v="0"/>
    <x v="1"/>
    <x v="0"/>
    <x v="0"/>
    <x v="1"/>
    <x v="1"/>
    <x v="0"/>
    <x v="0"/>
    <x v="0"/>
    <x v="0"/>
    <m/>
    <m/>
    <m/>
    <s v="Redes sociales de la empresa (Facebook, Twitter, Instagram, etc)"/>
    <m/>
    <m/>
    <s v="Recomendaciones de trabajadores de la empresa u otros actores"/>
    <m/>
    <m/>
    <m/>
    <s v="Contactos personales del empleador"/>
    <m/>
    <m/>
    <m/>
    <x v="0"/>
    <x v="0"/>
    <x v="0"/>
    <x v="2"/>
    <x v="0"/>
    <x v="1"/>
    <x v="0"/>
    <x v="0"/>
    <x v="1"/>
    <x v="1"/>
    <s v="Ninguna"/>
    <m/>
    <m/>
    <m/>
    <m/>
    <m/>
    <m/>
    <x v="1"/>
    <m/>
    <m/>
    <x v="1"/>
    <m/>
    <m/>
    <m/>
    <x v="1"/>
    <x v="1"/>
    <x v="1"/>
    <x v="1"/>
    <x v="1"/>
    <x v="1"/>
    <m/>
    <m/>
    <x v="2"/>
    <s v="Poco probable"/>
    <s v="Poco probable"/>
    <s v="Poco probable"/>
    <s v="Probable"/>
    <s v="Probable"/>
    <x v="0"/>
    <s v="INGENIERO AMBIENTAL"/>
    <n v="2143"/>
    <n v="3"/>
    <n v="3"/>
    <n v="3"/>
    <n v="3"/>
    <n v="3"/>
    <s v="ing.agronomo"/>
    <n v="2132"/>
    <n v="1"/>
    <n v="1"/>
    <n v="1"/>
    <n v="1"/>
    <n v="1"/>
    <s v="AUXILIAR ADMINISTRATIVO"/>
    <n v="4419"/>
    <n v="2"/>
    <n v="2"/>
    <n v="2"/>
    <n v="2"/>
    <n v="2"/>
    <m/>
    <m/>
    <m/>
    <m/>
    <m/>
    <m/>
    <m/>
    <m/>
    <m/>
    <m/>
    <m/>
    <m/>
    <m/>
    <m/>
    <x v="0"/>
    <m/>
    <m/>
    <m/>
    <m/>
    <m/>
    <m/>
    <m/>
    <m/>
    <m/>
    <x v="0"/>
    <x v="0"/>
    <x v="0"/>
    <x v="0"/>
    <x v="1"/>
    <x v="1"/>
    <x v="0"/>
    <x v="0"/>
    <m/>
    <x v="0"/>
    <s v="TÉCNICO  AMBIENTAL"/>
    <s v="Medio Ambiente"/>
    <s v="ASESOR TECNICO"/>
    <n v="2143"/>
    <s v="TECNICO EN LEGISLACION AMBIENTAL"/>
    <s v="Medio Ambiente"/>
    <s v="ASESOR TECNICO AMBIENTAL"/>
    <n v="2143"/>
    <s v="PLANIFICACION FINANCIERA"/>
    <s v="Educación financiera"/>
    <s v="AUXILIAR ADMINISTRATIVO"/>
    <n v="4419"/>
    <m/>
    <m/>
    <m/>
    <m/>
    <m/>
    <m/>
    <m/>
    <m/>
    <m/>
    <m/>
    <m/>
    <m/>
    <s v="Si"/>
    <s v="Si"/>
    <s v="No"/>
    <m/>
    <m/>
    <m/>
    <x v="1"/>
    <s v="Muy importante"/>
    <s v="Importante"/>
    <s v="Muy importante"/>
    <s v="Muy importante"/>
    <s v="Muy importante"/>
    <s v="Muy importante"/>
    <s v="Muy importante"/>
    <s v="Ninguna"/>
    <m/>
    <x v="2"/>
    <x v="2"/>
    <x v="0"/>
    <x v="1"/>
    <x v="2"/>
    <x v="2"/>
    <x v="1"/>
    <x v="1"/>
    <x v="0"/>
    <x v="0"/>
    <x v="0"/>
    <x v="0"/>
    <m/>
    <s v="Jefe / Encargado (no propietario)"/>
    <m/>
    <n v="15"/>
    <n v="26"/>
    <s v="Completo"/>
    <m/>
    <m/>
    <m/>
    <m/>
    <m/>
    <m/>
    <m/>
    <s v="5 a 10 personas ocupadas"/>
    <s v="5 a 10 personas ocupadas"/>
    <x v="0"/>
    <s v="Servicios a las empresas"/>
    <x v="0"/>
    <x v="1"/>
    <x v="0"/>
    <x v="1"/>
    <x v="0"/>
    <x v="0"/>
    <x v="0"/>
    <x v="0"/>
    <x v="0"/>
    <x v="0"/>
    <x v="0"/>
    <x v="0"/>
    <x v="1"/>
    <x v="0"/>
    <x v="0"/>
    <x v="0"/>
    <x v="0"/>
    <x v="0"/>
    <x v="0"/>
    <x v="0"/>
    <x v="0"/>
    <x v="0"/>
    <x v="0"/>
    <x v="0"/>
    <x v="0"/>
    <x v="0"/>
    <x v="0"/>
    <s v="MEDIO AMBIENTE"/>
    <s v="MEDIO AMBIENTE"/>
    <s v="GESTIÓN FINANCIERA"/>
    <m/>
    <m/>
    <m/>
    <s v="MEDIO AMBIENTE"/>
    <s v="MEDIO AMBIENTE"/>
    <s v="ADMINISTRACIÓN Y GESTIÓN"/>
    <m/>
    <m/>
    <m/>
    <n v="3.3945945945945901"/>
    <x v="1"/>
    <x v="2"/>
    <x v="1"/>
    <x v="0"/>
    <x v="0"/>
    <s v="Total"/>
  </r>
  <r>
    <n v="407691"/>
    <x v="0"/>
    <x v="0"/>
    <s v="Recoleta"/>
    <n v="80000"/>
    <s v="SERVICIOS DE GUARDIAS DE SEGURIDAD"/>
    <s v="Servicio"/>
    <s v="Servicios a las empresas"/>
    <s v="Grandes (con 51 o más personas ocupadas)"/>
    <n v="2072024"/>
    <n v="2"/>
    <s v="Julio"/>
    <s v="Año Resultado Final"/>
    <n v="10"/>
    <n v="46"/>
    <n v="23072024"/>
    <n v="23"/>
    <s v="Julio"/>
    <s v="Año Resultado Final"/>
    <n v="2011"/>
    <n v="12"/>
    <x v="0"/>
    <s v="SERVICIOS DE SEGURIDAD PRIVADA"/>
    <s v="Actividades de investigación y seguridad"/>
    <s v="Oficina administrativa"/>
    <x v="1"/>
    <n v="4"/>
    <n v="2"/>
    <n v="420"/>
    <n v="360"/>
    <n v="306"/>
    <n v="54"/>
    <n v="306"/>
    <n v="54"/>
    <n v="0"/>
    <n v="0"/>
    <n v="0"/>
    <n v="0"/>
    <n v="270"/>
    <n v="0"/>
    <n v="0"/>
    <n v="0"/>
    <n v="30"/>
    <n v="50"/>
    <n v="10"/>
    <n v="0"/>
    <n v="360"/>
    <n v="360"/>
    <n v="0"/>
    <n v="0"/>
    <n v="0"/>
    <n v="0"/>
    <n v="270"/>
    <n v="0"/>
    <n v="0"/>
    <n v="0"/>
    <n v="30"/>
    <n v="50"/>
    <n v="10"/>
    <n v="0"/>
    <n v="360"/>
    <x v="0"/>
    <m/>
    <m/>
    <x v="1"/>
    <m/>
    <m/>
    <x v="0"/>
    <m/>
    <m/>
    <x v="0"/>
    <m/>
    <m/>
    <x v="0"/>
    <m/>
    <m/>
    <x v="1"/>
    <m/>
    <n v="5414"/>
    <s v="PORTAVALOR DE CAUDALES"/>
    <s v="Sí"/>
    <s v="Sí"/>
    <s v="Sí"/>
    <n v="5414"/>
    <s v="CUSTODIO DE CAUDALES"/>
    <s v="Sí"/>
    <s v="Sí"/>
    <s v="Sí"/>
    <n v="5414"/>
    <s v="GUARDIA DE SEGURIDAD"/>
    <s v="Sí"/>
    <s v="Sí"/>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s v="Capacitar a los trabajadores actuales para que puedan cumplir funciones que estaban asignadas a esa vacante"/>
    <m/>
    <s v="Utilizar tecnología o maquinaria para sustituir el trabajo de la vacante"/>
    <m/>
    <m/>
    <s v="Redefinir el perfil y características de la vacante"/>
    <m/>
    <m/>
    <m/>
    <m/>
    <x v="1"/>
    <x v="0"/>
    <x v="0"/>
    <x v="1"/>
    <x v="0"/>
    <x v="0"/>
    <x v="0"/>
    <x v="1"/>
    <x v="1"/>
    <x v="0"/>
    <x v="0"/>
    <x v="0"/>
    <x v="0"/>
    <m/>
    <m/>
    <s v="Plataforma web privada gratuita (Bolsas de trabajo) (excluyendo redes sociales)"/>
    <s v="Redes sociales de la empresa (Facebook, Twitter, Instagram, etc)"/>
    <m/>
    <m/>
    <s v="Recomendaciones de trabajadores de la empresa u otros actores"/>
    <m/>
    <s v="Ferias de empleo"/>
    <s v="Avisos en las inmediaciones de la empresa"/>
    <s v="Contactos personales del empleador"/>
    <s v="Banco de currículos de la empresa"/>
    <m/>
    <m/>
    <x v="0"/>
    <x v="0"/>
    <x v="0"/>
    <x v="1"/>
    <x v="0"/>
    <x v="1"/>
    <x v="0"/>
    <x v="0"/>
    <x v="2"/>
    <x v="2"/>
    <s v="Ninguna"/>
    <m/>
    <m/>
    <m/>
    <m/>
    <m/>
    <m/>
    <x v="1"/>
    <m/>
    <m/>
    <x v="1"/>
    <m/>
    <m/>
    <m/>
    <x v="1"/>
    <x v="1"/>
    <x v="1"/>
    <x v="1"/>
    <x v="1"/>
    <x v="1"/>
    <m/>
    <m/>
    <x v="2"/>
    <s v="Poco probable"/>
    <s v="Poco probable"/>
    <s v="Muy probable"/>
    <s v="Poco probable"/>
    <s v="Muy probable"/>
    <x v="3"/>
    <m/>
    <m/>
    <m/>
    <m/>
    <m/>
    <m/>
    <m/>
    <m/>
    <m/>
    <m/>
    <m/>
    <m/>
    <m/>
    <m/>
    <m/>
    <m/>
    <m/>
    <m/>
    <m/>
    <m/>
    <m/>
    <m/>
    <m/>
    <m/>
    <m/>
    <m/>
    <m/>
    <m/>
    <m/>
    <m/>
    <m/>
    <m/>
    <m/>
    <m/>
    <m/>
    <x v="0"/>
    <m/>
    <m/>
    <m/>
    <m/>
    <m/>
    <m/>
    <m/>
    <m/>
    <m/>
    <x v="0"/>
    <x v="0"/>
    <x v="0"/>
    <x v="0"/>
    <x v="1"/>
    <x v="1"/>
    <x v="0"/>
    <x v="0"/>
    <m/>
    <x v="0"/>
    <s v="CAPACITACION EN INTELIGENCIA ARTIFICIAL"/>
    <s v="Herramientas digitales para la gestión y productividad"/>
    <s v="AUXILIAR ADMINISTRATIVO"/>
    <n v="4419"/>
    <s v="MANEJO SEGURO DE ARMAS"/>
    <s v="Guardias, vigilancia y seguridad personal"/>
    <s v="CUSTODIO DE CAUDALES"/>
    <n v="5414"/>
    <s v="CAPACITACION EN PRIMEROS AUXILIOS"/>
    <s v="Primeros auxilios"/>
    <s v="GUARDIA DE SEGURIDAD"/>
    <n v="5414"/>
    <s v="MANEJO SEGURO DE CAMION DE CAUDALES"/>
    <s v="Guardias, vigilancia y seguridad personal"/>
    <s v="CHOFER DE CAMION DE CAUDALES"/>
    <n v="8332"/>
    <s v="CAPACITACION EN MANEJO DE SITUACIÓN DE POSIBLES ROBOS O ATRACOS"/>
    <s v="Guardias, vigilancia y seguridad personal"/>
    <s v="CHOFER DE CAMION DE TRANSPORTE DE CAUDALES"/>
    <n v="8332"/>
    <s v="MANEJO DE EXCEL Y POWER BI"/>
    <s v="Operación básica de computadoras"/>
    <s v="AUXILIAR ADMINISTRATIVO"/>
    <n v="4419"/>
    <s v="Si"/>
    <s v="Si"/>
    <s v="Si"/>
    <s v="Si"/>
    <s v="Si"/>
    <s v="No"/>
    <x v="1"/>
    <s v="Muy importante"/>
    <s v="Importante"/>
    <s v="Importante"/>
    <s v="Importante"/>
    <s v="Muy importante"/>
    <s v="Muy importante"/>
    <s v="Muy importante"/>
    <s v="Ninguna"/>
    <m/>
    <x v="0"/>
    <x v="2"/>
    <x v="0"/>
    <x v="0"/>
    <x v="0"/>
    <x v="1"/>
    <x v="0"/>
    <x v="0"/>
    <x v="0"/>
    <x v="0"/>
    <x v="0"/>
    <x v="0"/>
    <m/>
    <s v="Gerente / Directivo"/>
    <m/>
    <n v="17"/>
    <n v="45"/>
    <s v="Completo"/>
    <m/>
    <m/>
    <m/>
    <m/>
    <m/>
    <m/>
    <m/>
    <s v="51 y más personas ocupadas"/>
    <s v="51 y más personas ocupadas"/>
    <x v="0"/>
    <s v="Servicios a las empresas"/>
    <x v="0"/>
    <x v="0"/>
    <x v="0"/>
    <x v="0"/>
    <x v="1"/>
    <x v="0"/>
    <x v="0"/>
    <x v="0"/>
    <x v="0"/>
    <x v="0"/>
    <x v="1"/>
    <x v="0"/>
    <x v="0"/>
    <x v="0"/>
    <x v="0"/>
    <x v="0"/>
    <x v="0"/>
    <x v="0"/>
    <x v="0"/>
    <x v="1"/>
    <x v="0"/>
    <x v="0"/>
    <x v="1"/>
    <x v="0"/>
    <x v="0"/>
    <x v="1"/>
    <x v="0"/>
    <s v="HERRAMIENTAS DE ANÁLISIS DE DATOS"/>
    <s v="SEGURIDAD"/>
    <s v="SINIESTROS Y PRIMEROS AUXILIOS"/>
    <s v="CONDUCCIÓN DE VEHICULOS"/>
    <s v="SEGURIDAD"/>
    <s v="OFIMATICA"/>
    <s v="TIC"/>
    <s v="SEGURIDAD"/>
    <s v="SINIESTROS Y PRIMEROS AUXILIOS"/>
    <s v="CONDUCCIÓN"/>
    <s v="SEGURIDAD"/>
    <s v="TIC"/>
    <n v="1"/>
    <x v="1"/>
    <x v="2"/>
    <x v="1"/>
    <x v="0"/>
    <x v="0"/>
    <s v="Total"/>
  </r>
  <r>
    <n v="407753"/>
    <x v="0"/>
    <x v="1"/>
    <s v="Fernando de la Mora"/>
    <n v="61001"/>
    <s v="SERVICIO DE CABLEADO DE REDES"/>
    <s v="Servicio"/>
    <s v="Telecomunicaciones"/>
    <s v="Micro (5 a 10 personas ocupadas)"/>
    <n v="12062024"/>
    <n v="12"/>
    <s v="Junio"/>
    <s v="Año Resultado Final"/>
    <n v="10"/>
    <n v="24"/>
    <n v="12062024"/>
    <n v="12"/>
    <s v="Junio"/>
    <s v="Año Resultado Final"/>
    <n v="2011"/>
    <n v="12"/>
    <x v="0"/>
    <s v="INTALACION DE CABLEADO DE REDES PARA DATOS Y INTERNET"/>
    <s v="Telecomunicaciones"/>
    <s v="Único"/>
    <x v="0"/>
    <m/>
    <m/>
    <n v="6"/>
    <n v="6"/>
    <n v="4"/>
    <n v="2"/>
    <n v="13.57837837837836"/>
    <n v="6.7891891891891802"/>
    <n v="0"/>
    <n v="0"/>
    <n v="0"/>
    <n v="0"/>
    <n v="13.57837837837836"/>
    <n v="0"/>
    <n v="0"/>
    <n v="0"/>
    <n v="0"/>
    <n v="0"/>
    <n v="6.7891891891891802"/>
    <n v="0"/>
    <n v="20.367567567567541"/>
    <n v="6"/>
    <n v="0"/>
    <n v="0"/>
    <n v="0"/>
    <n v="0"/>
    <n v="4"/>
    <n v="0"/>
    <n v="0"/>
    <n v="0"/>
    <n v="0"/>
    <n v="0"/>
    <n v="2"/>
    <n v="0"/>
    <n v="6"/>
    <x v="0"/>
    <m/>
    <m/>
    <x v="1"/>
    <m/>
    <m/>
    <x v="0"/>
    <m/>
    <m/>
    <x v="0"/>
    <m/>
    <m/>
    <x v="0"/>
    <m/>
    <m/>
    <x v="1"/>
    <m/>
    <n v="7422"/>
    <s v="TECNICOS EN REDES ( NETWORKING)"/>
    <s v="Sí"/>
    <s v="No"/>
    <s v="No"/>
    <m/>
    <m/>
    <m/>
    <m/>
    <m/>
    <m/>
    <m/>
    <m/>
    <m/>
    <m/>
    <m/>
    <m/>
    <m/>
    <m/>
    <m/>
    <m/>
    <m/>
    <m/>
    <m/>
    <m/>
    <m/>
    <m/>
    <m/>
    <m/>
    <m/>
    <m/>
    <m/>
    <m/>
    <m/>
    <m/>
    <m/>
    <m/>
    <m/>
    <m/>
    <m/>
    <m/>
    <m/>
    <m/>
    <m/>
    <m/>
    <m/>
    <m/>
    <m/>
    <m/>
    <x v="1"/>
    <x v="0"/>
    <x v="0"/>
    <x v="0"/>
    <x v="0"/>
    <x v="0"/>
    <x v="0"/>
    <x v="1"/>
    <x v="1"/>
    <x v="0"/>
    <x v="0"/>
    <x v="0"/>
    <x v="0"/>
    <m/>
    <m/>
    <m/>
    <m/>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robable"/>
    <s v="Muy probable"/>
    <x v="0"/>
    <s v="Encargado de facturaciones"/>
    <n v="4311"/>
    <n v="0"/>
    <n v="0"/>
    <n v="1"/>
    <n v="1"/>
    <n v="1"/>
    <s v="Vendedores de Campo"/>
    <n v="3322"/>
    <n v="0"/>
    <n v="1"/>
    <n v="0"/>
    <n v="0"/>
    <n v="0"/>
    <m/>
    <m/>
    <m/>
    <m/>
    <m/>
    <m/>
    <m/>
    <m/>
    <m/>
    <m/>
    <m/>
    <m/>
    <m/>
    <m/>
    <m/>
    <m/>
    <m/>
    <m/>
    <m/>
    <m/>
    <m/>
    <x v="0"/>
    <m/>
    <m/>
    <m/>
    <m/>
    <m/>
    <m/>
    <m/>
    <m/>
    <m/>
    <x v="0"/>
    <x v="0"/>
    <x v="0"/>
    <x v="0"/>
    <x v="1"/>
    <x v="1"/>
    <x v="0"/>
    <x v="0"/>
    <m/>
    <x v="0"/>
    <s v="MANEJO DE TABLEROS ELECTRICOS DE CASAS Y FABRICAS"/>
    <s v="Electricidad"/>
    <s v="TECNICO EN INSTALACION DE REDES ( UTP Y FIBRA OPTICA )"/>
    <n v="7422"/>
    <s v="INSTALACION DE CABLEADO PARA SISTEMA UPS"/>
    <s v="OTROS"/>
    <s v="TECNICO EN INSTALACION DE REDES ( UTP Y FIBRA OPTICA )"/>
    <n v="7422"/>
    <m/>
    <m/>
    <m/>
    <m/>
    <m/>
    <m/>
    <m/>
    <m/>
    <m/>
    <m/>
    <m/>
    <m/>
    <m/>
    <m/>
    <m/>
    <m/>
    <s v="Si"/>
    <s v="No"/>
    <m/>
    <m/>
    <m/>
    <m/>
    <x v="1"/>
    <s v="Muy importante"/>
    <s v="Muy importante"/>
    <s v="Muy importante"/>
    <s v="Muy importante"/>
    <s v="Importante"/>
    <s v="Muy importante"/>
    <s v="Importante"/>
    <s v="Ninguna"/>
    <m/>
    <x v="2"/>
    <x v="2"/>
    <x v="0"/>
    <x v="0"/>
    <x v="0"/>
    <x v="2"/>
    <x v="0"/>
    <x v="0"/>
    <x v="0"/>
    <x v="0"/>
    <x v="0"/>
    <x v="0"/>
    <m/>
    <s v="Administrador/Contador"/>
    <m/>
    <n v="13"/>
    <n v="38"/>
    <s v="Completo"/>
    <m/>
    <m/>
    <m/>
    <m/>
    <m/>
    <m/>
    <m/>
    <s v="5 a 10 personas ocupadas"/>
    <s v="5 a 10 personas ocupadas"/>
    <x v="0"/>
    <s v="Telecomunicaciones"/>
    <x v="0"/>
    <x v="0"/>
    <x v="0"/>
    <x v="0"/>
    <x v="0"/>
    <x v="0"/>
    <x v="1"/>
    <x v="0"/>
    <x v="0"/>
    <x v="0"/>
    <x v="1"/>
    <x v="1"/>
    <x v="1"/>
    <x v="0"/>
    <x v="0"/>
    <x v="0"/>
    <x v="0"/>
    <x v="0"/>
    <x v="0"/>
    <x v="1"/>
    <x v="0"/>
    <x v="1"/>
    <x v="0"/>
    <x v="0"/>
    <x v="1"/>
    <x v="0"/>
    <x v="0"/>
    <s v="ELECTRICIDAD Y ELECTRONICA"/>
    <s v="TELECOMUNICACIONES"/>
    <m/>
    <m/>
    <m/>
    <m/>
    <s v="ELECTRICIDAD Y ELECTRONICA"/>
    <s v="TELECOMUNICACIONES"/>
    <m/>
    <m/>
    <m/>
    <m/>
    <n v="3.3945945945945901"/>
    <x v="1"/>
    <x v="1"/>
    <x v="1"/>
    <x v="0"/>
    <x v="0"/>
    <s v="Total"/>
  </r>
  <r>
    <n v="407853"/>
    <x v="0"/>
    <x v="1"/>
    <s v="Mariano Roque Alonso"/>
    <n v="47300"/>
    <s v="VENTA AL POR MENOR DE COMBUSTIBLE PARA VEHICULOS"/>
    <s v="Comercio"/>
    <s v="Comercio"/>
    <s v="Micro (5 a 10 personas ocupadas)"/>
    <n v="16072024"/>
    <n v="16"/>
    <s v="Julio"/>
    <s v="Año Resultado Final"/>
    <n v="8"/>
    <n v="12"/>
    <n v="16072024"/>
    <n v="16"/>
    <s v="Julio"/>
    <s v="Año Resultado Final"/>
    <n v="2013"/>
    <n v="10"/>
    <x v="0"/>
    <s v="VENTA DE COMBUSTIBLE PARA VEHICULOS AL POR MENOR"/>
    <s v="Comercio al por menor de combustible para vehículos automotores en comercios especializados"/>
    <s v="Único"/>
    <x v="0"/>
    <m/>
    <m/>
    <n v="8"/>
    <n v="8"/>
    <n v="4"/>
    <n v="4"/>
    <n v="33.137614678899077"/>
    <n v="33.137614678899077"/>
    <n v="0"/>
    <n v="0"/>
    <n v="0"/>
    <n v="0"/>
    <n v="49.706422018348619"/>
    <n v="0"/>
    <n v="0"/>
    <n v="0"/>
    <n v="8.2844036697247692"/>
    <n v="0"/>
    <n v="8.2844036697247692"/>
    <n v="0"/>
    <n v="66.275229357798153"/>
    <n v="8"/>
    <n v="0"/>
    <n v="0"/>
    <n v="0"/>
    <n v="0"/>
    <n v="6"/>
    <n v="0"/>
    <n v="0"/>
    <n v="0"/>
    <n v="1"/>
    <n v="0"/>
    <n v="1"/>
    <n v="0"/>
    <n v="8"/>
    <x v="1"/>
    <s v="Decisión del directorio/propietarios de la empresa"/>
    <m/>
    <x v="0"/>
    <s v="Decisión del directorio/propietarios de la empresa"/>
    <m/>
    <x v="1"/>
    <s v="Decisión del directorio/propietarios de la empresa"/>
    <m/>
    <x v="0"/>
    <m/>
    <m/>
    <x v="1"/>
    <s v="Decisión del directorio/propietarios de la empresa"/>
    <m/>
    <x v="1"/>
    <m/>
    <n v="5230"/>
    <s v="CAJERA"/>
    <s v="No"/>
    <s v="Sí"/>
    <s v="Sí"/>
    <n v="5245"/>
    <s v="PLAYERO"/>
    <s v="Sí"/>
    <s v="Sí"/>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s v="Aumentar los esfuerzos en el reclutamiento (más divulgación de la vacante, más bolsas de empleo)"/>
    <m/>
    <m/>
    <m/>
    <x v="1"/>
    <x v="0"/>
    <x v="0"/>
    <x v="0"/>
    <x v="1"/>
    <x v="0"/>
    <x v="0"/>
    <x v="1"/>
    <x v="1"/>
    <x v="0"/>
    <x v="1"/>
    <x v="1"/>
    <x v="0"/>
    <m/>
    <m/>
    <m/>
    <m/>
    <m/>
    <m/>
    <s v="Recomendaciones de trabajadores de la empresa u otros actores"/>
    <m/>
    <m/>
    <m/>
    <s v="Contactos personales del empleador"/>
    <s v="Banco de currículos de la empresa"/>
    <m/>
    <m/>
    <x v="0"/>
    <x v="0"/>
    <x v="0"/>
    <x v="1"/>
    <x v="0"/>
    <x v="2"/>
    <x v="0"/>
    <x v="2"/>
    <x v="2"/>
    <x v="1"/>
    <s v="Ninguna"/>
    <m/>
    <m/>
    <m/>
    <m/>
    <m/>
    <m/>
    <x v="1"/>
    <m/>
    <m/>
    <x v="1"/>
    <m/>
    <m/>
    <m/>
    <x v="1"/>
    <x v="1"/>
    <x v="1"/>
    <x v="1"/>
    <x v="1"/>
    <x v="1"/>
    <m/>
    <m/>
    <x v="2"/>
    <s v="Poco probable"/>
    <s v="Poco probable"/>
    <s v="Probable"/>
    <s v="Probable"/>
    <s v="Probable"/>
    <x v="2"/>
    <m/>
    <m/>
    <m/>
    <m/>
    <m/>
    <m/>
    <m/>
    <m/>
    <m/>
    <m/>
    <m/>
    <m/>
    <m/>
    <m/>
    <m/>
    <m/>
    <m/>
    <m/>
    <m/>
    <m/>
    <m/>
    <m/>
    <m/>
    <m/>
    <m/>
    <m/>
    <m/>
    <m/>
    <m/>
    <m/>
    <m/>
    <m/>
    <m/>
    <m/>
    <m/>
    <x v="0"/>
    <m/>
    <m/>
    <m/>
    <m/>
    <m/>
    <m/>
    <m/>
    <m/>
    <m/>
    <x v="1"/>
    <x v="0"/>
    <x v="1"/>
    <x v="1"/>
    <x v="0"/>
    <x v="1"/>
    <x v="0"/>
    <x v="0"/>
    <m/>
    <x v="0"/>
    <s v="PLOMERIA"/>
    <s v="Fontanería"/>
    <s v="PLAYERO"/>
    <n v="5245"/>
    <s v="TECNICO EN ELECTRICIDAD"/>
    <s v="Electricidad"/>
    <s v="PLAYERO"/>
    <n v="5245"/>
    <s v="ATENCION AL CLIENTE"/>
    <s v="Técnicas de recepción y atención al cliente"/>
    <s v="PLAYERO"/>
    <n v="5245"/>
    <s v="CAPACITACION DE CAJERO INFORMATICO"/>
    <s v="Operación de caja comercial"/>
    <s v="CAJERO"/>
    <n v="5230"/>
    <m/>
    <m/>
    <m/>
    <m/>
    <m/>
    <m/>
    <m/>
    <m/>
    <s v="Si"/>
    <s v="Si"/>
    <s v="Si"/>
    <s v="No"/>
    <m/>
    <m/>
    <x v="0"/>
    <s v="Importante"/>
    <s v="Importante"/>
    <s v="Importante"/>
    <s v="Importante"/>
    <s v="Importante"/>
    <s v="Muy importante"/>
    <s v="Muy importante"/>
    <s v="Ninguna"/>
    <m/>
    <x v="2"/>
    <x v="2"/>
    <x v="0"/>
    <x v="0"/>
    <x v="0"/>
    <x v="0"/>
    <x v="0"/>
    <x v="0"/>
    <x v="0"/>
    <x v="0"/>
    <x v="0"/>
    <x v="0"/>
    <m/>
    <s v="Dueño o propietario"/>
    <m/>
    <n v="19"/>
    <n v="51"/>
    <s v="Completo"/>
    <m/>
    <m/>
    <m/>
    <m/>
    <m/>
    <m/>
    <s v="COMO POLITICA CONTRATS PERSONAL QUE RESIDA AL REDEDORES DE LA EMPRESA , NO ECIGE PERDONAL VON EXPERIENCIA PERO SI JOVENES PARA SU PRIMET EMPLEO.\nEL PERSONAL DE LA EMPRESA ESTEEN CAPACITADOS PARA REALIZAR TAREAS ADICIONALES DEL PUEDTO COMO PLOMERIA ELECTRICIDAD Y OTROS PARA SU INGRESO ADICIONAL."/>
    <s v="5 a 10 personas ocupadas"/>
    <s v="5 a 10 personas ocupadas"/>
    <x v="2"/>
    <s v="Comercio"/>
    <x v="0"/>
    <x v="0"/>
    <x v="0"/>
    <x v="0"/>
    <x v="1"/>
    <x v="0"/>
    <x v="0"/>
    <x v="0"/>
    <x v="0"/>
    <x v="0"/>
    <x v="1"/>
    <x v="0"/>
    <x v="0"/>
    <x v="0"/>
    <x v="0"/>
    <x v="0"/>
    <x v="0"/>
    <x v="0"/>
    <x v="0"/>
    <x v="1"/>
    <x v="0"/>
    <x v="1"/>
    <x v="1"/>
    <x v="0"/>
    <x v="0"/>
    <x v="0"/>
    <x v="0"/>
    <s v="CONSTRUCCIÓN"/>
    <s v="ELECTRICIDAD Y ELECTRONICA"/>
    <s v="ATENCIÓN AL CLIENTE, RECEPCIÓN"/>
    <s v="USO Y MANEJO DE CAJAS"/>
    <m/>
    <m/>
    <s v="CONSTRUCCIÓN"/>
    <s v="ELECTRICIDAD Y ELECTRONICA"/>
    <s v="ADMINISTRACIÓN Y GESTIÓN"/>
    <s v="ADMINISTRACIÓN Y GESTIÓN"/>
    <m/>
    <m/>
    <n v="8.2844036697247692"/>
    <x v="2"/>
    <x v="2"/>
    <x v="1"/>
    <x v="0"/>
    <x v="0"/>
    <s v="Total"/>
  </r>
  <r>
    <n v="408066"/>
    <x v="0"/>
    <x v="1"/>
    <s v="Mariano Roque Alonso"/>
    <n v="56101"/>
    <s v="SERVICIOS DE VENTA DE COMIDAS EN RESTAURANTES"/>
    <s v="Servicio"/>
    <s v="Restaurantes y hoteles"/>
    <s v="Micro (5 a 10 personas ocupadas)"/>
    <n v="11062024"/>
    <n v="11"/>
    <s v="Junio"/>
    <s v="Año Resultado Final"/>
    <n v="15"/>
    <n v="19"/>
    <n v="29072024"/>
    <n v="29"/>
    <s v="Julio"/>
    <s v="Año Resultado Final"/>
    <n v="2012"/>
    <n v="11"/>
    <x v="0"/>
    <s v="SERVICIO DE CAFETERIA"/>
    <s v="Restaurantes y parrilladas"/>
    <s v="Único"/>
    <x v="0"/>
    <m/>
    <m/>
    <n v="5"/>
    <n v="5"/>
    <n v="1"/>
    <n v="4"/>
    <n v="3.3945945945945901"/>
    <n v="13.57837837837836"/>
    <n v="0"/>
    <n v="0"/>
    <n v="0"/>
    <n v="0"/>
    <n v="6.7891891891891802"/>
    <n v="3.3945945945945901"/>
    <n v="0"/>
    <n v="0"/>
    <n v="3.3945945945945901"/>
    <n v="3.3945945945945901"/>
    <n v="0"/>
    <n v="0"/>
    <n v="16.972972972972951"/>
    <n v="5"/>
    <n v="0"/>
    <n v="0"/>
    <n v="0"/>
    <n v="0"/>
    <n v="2"/>
    <n v="1"/>
    <n v="0"/>
    <n v="0"/>
    <n v="1"/>
    <n v="1"/>
    <n v="0"/>
    <n v="0"/>
    <n v="5"/>
    <x v="0"/>
    <m/>
    <m/>
    <x v="1"/>
    <m/>
    <m/>
    <x v="0"/>
    <m/>
    <m/>
    <x v="0"/>
    <m/>
    <m/>
    <x v="0"/>
    <m/>
    <m/>
    <x v="1"/>
    <m/>
    <n v="5246"/>
    <s v="ATENCION AL CLIENTES"/>
    <s v="Sí"/>
    <s v="No"/>
    <s v="Sí"/>
    <n v="7512"/>
    <s v="CONFITERO"/>
    <s v="Sí"/>
    <s v="Sí"/>
    <s v="No"/>
    <m/>
    <m/>
    <m/>
    <m/>
    <m/>
    <m/>
    <m/>
    <m/>
    <m/>
    <m/>
    <m/>
    <m/>
    <s v="Candidatos sin capacitación o habilidades técnicas necesarios"/>
    <s v="Candidatos sin habilidades blandas o socioemocionales (proactividad, actitud de aprendizaje, compromiso, entre otros)"/>
    <m/>
    <s v="Candidatos con falt de experiencia laboral"/>
    <m/>
    <m/>
    <m/>
    <m/>
    <m/>
    <m/>
    <m/>
    <m/>
    <m/>
    <m/>
    <m/>
    <m/>
    <s v="Aumentar la remuneración para hacer la vacante más atractiva"/>
    <s v="Capacitar a los trabajadores actuales para que puedan cumplir funciones que estaban asignadas a esa vacante"/>
    <m/>
    <m/>
    <m/>
    <m/>
    <m/>
    <m/>
    <m/>
    <m/>
    <m/>
    <x v="1"/>
    <x v="1"/>
    <x v="0"/>
    <x v="0"/>
    <x v="0"/>
    <x v="0"/>
    <x v="0"/>
    <x v="1"/>
    <x v="0"/>
    <x v="0"/>
    <x v="0"/>
    <x v="1"/>
    <x v="0"/>
    <m/>
    <m/>
    <m/>
    <s v="Redes sociales de la empresa (Facebook, Twitter, Instagram, etc)"/>
    <m/>
    <m/>
    <s v="Recomendaciones de trabajadores de la empresa u otros actores"/>
    <m/>
    <m/>
    <m/>
    <m/>
    <m/>
    <m/>
    <m/>
    <x v="0"/>
    <x v="0"/>
    <x v="0"/>
    <x v="1"/>
    <x v="0"/>
    <x v="2"/>
    <x v="0"/>
    <x v="1"/>
    <x v="1"/>
    <x v="1"/>
    <s v="Ninguna"/>
    <m/>
    <m/>
    <m/>
    <m/>
    <m/>
    <m/>
    <x v="1"/>
    <m/>
    <s v="Transformación de competencia"/>
    <x v="1"/>
    <m/>
    <m/>
    <m/>
    <x v="0"/>
    <x v="0"/>
    <x v="0"/>
    <x v="1"/>
    <x v="1"/>
    <x v="1"/>
    <m/>
    <m/>
    <x v="2"/>
    <s v="Probable"/>
    <s v="Poco probable"/>
    <s v="Poco probable"/>
    <s v="Poco probable"/>
    <s v="Probable"/>
    <x v="2"/>
    <m/>
    <m/>
    <m/>
    <m/>
    <m/>
    <m/>
    <m/>
    <m/>
    <m/>
    <m/>
    <m/>
    <m/>
    <m/>
    <m/>
    <m/>
    <m/>
    <m/>
    <m/>
    <m/>
    <m/>
    <m/>
    <m/>
    <m/>
    <m/>
    <m/>
    <m/>
    <m/>
    <m/>
    <m/>
    <m/>
    <m/>
    <m/>
    <m/>
    <m/>
    <m/>
    <x v="0"/>
    <m/>
    <m/>
    <m/>
    <m/>
    <m/>
    <m/>
    <m/>
    <m/>
    <m/>
    <x v="1"/>
    <x v="0"/>
    <x v="1"/>
    <x v="1"/>
    <x v="0"/>
    <x v="1"/>
    <x v="0"/>
    <x v="0"/>
    <m/>
    <x v="0"/>
    <s v="COCINERO CHEFF"/>
    <s v="Cocina"/>
    <s v="COCINERO CHEF"/>
    <n v="3434"/>
    <s v="CONFITERIA"/>
    <s v="Panadería y confitería"/>
    <s v="CONFITERO"/>
    <n v="7512"/>
    <s v="BARISTA"/>
    <s v="Camareros de mesa o barra"/>
    <s v="PREPARACION DE BEBIDAS A BASE DE CAFE"/>
    <n v="5132"/>
    <s v="ATENCION AL CLIENTE EN PUESTO DE SALON CON HABILIDADES BLANDAS"/>
    <s v="Técnicas de recepción y atención al cliente"/>
    <s v="ATENCION AL CLIENTE"/>
    <n v="5246"/>
    <m/>
    <m/>
    <m/>
    <m/>
    <m/>
    <m/>
    <m/>
    <m/>
    <s v="Si"/>
    <s v="Si"/>
    <s v="Si"/>
    <s v="No"/>
    <m/>
    <m/>
    <x v="1"/>
    <s v="Muy importante"/>
    <s v="Muy importante"/>
    <s v="Muy importante"/>
    <s v="Muy importante"/>
    <s v="Muy importante"/>
    <s v="Muy importante"/>
    <s v="Muy importante"/>
    <s v="Ninguna"/>
    <m/>
    <x v="2"/>
    <x v="2"/>
    <x v="0"/>
    <x v="0"/>
    <x v="0"/>
    <x v="0"/>
    <x v="1"/>
    <x v="1"/>
    <x v="0"/>
    <x v="1"/>
    <x v="0"/>
    <x v="0"/>
    <m/>
    <s v="Dueño o propietario"/>
    <m/>
    <n v="8"/>
    <n v="56"/>
    <s v="Completo"/>
    <m/>
    <m/>
    <m/>
    <m/>
    <m/>
    <m/>
    <m/>
    <s v="5 a 10 personas ocupadas"/>
    <s v="5 a 10 personas ocupadas"/>
    <x v="0"/>
    <s v="Restaurantes y hoteles"/>
    <x v="0"/>
    <x v="0"/>
    <x v="0"/>
    <x v="0"/>
    <x v="1"/>
    <x v="0"/>
    <x v="1"/>
    <x v="0"/>
    <x v="0"/>
    <x v="0"/>
    <x v="1"/>
    <x v="0"/>
    <x v="0"/>
    <x v="0"/>
    <x v="0"/>
    <x v="0"/>
    <x v="0"/>
    <x v="0"/>
    <x v="0"/>
    <x v="1"/>
    <x v="1"/>
    <x v="1"/>
    <x v="1"/>
    <x v="0"/>
    <x v="1"/>
    <x v="0"/>
    <x v="0"/>
    <s v="GASTRONOMIA"/>
    <s v="PANADERIA Y CONFITERIA"/>
    <s v="ATENCIÓN A MESAS"/>
    <s v="ATENCIÓN AL CLIENTE, RECEPCIÓN"/>
    <m/>
    <m/>
    <s v="ALIMENTOS"/>
    <s v="ALIMENTOS"/>
    <s v="ATENCIÓN A MESAS"/>
    <s v="ADMINISTRACIÓN Y GESTIÓN"/>
    <m/>
    <m/>
    <n v="3.3945945945945901"/>
    <x v="1"/>
    <x v="2"/>
    <x v="0"/>
    <x v="0"/>
    <x v="0"/>
    <s v="Total"/>
  </r>
  <r>
    <n v="408076"/>
    <x v="0"/>
    <x v="1"/>
    <s v="Lambaré"/>
    <n v="20931"/>
    <s v="FABRICACION DE PRODUCTOS DE LIMPIEZA VARIOS"/>
    <s v="Industria"/>
    <s v="Manufactura"/>
    <s v="Pequeñas (11 a 30 personas ocupadas)"/>
    <n v="13062024"/>
    <n v="13"/>
    <s v="Junio"/>
    <s v="Año Resultado Final"/>
    <n v="12"/>
    <n v="11"/>
    <n v="19072024"/>
    <n v="19"/>
    <s v="Julio"/>
    <s v="Año Resultado Final"/>
    <n v="2012"/>
    <n v="11"/>
    <x v="0"/>
    <s v="FABRICACION DE PRODUCTOS DOMISANITARIOS"/>
    <s v="Fabricación de jabones, detergentes y preparados de limpieza"/>
    <s v="Único"/>
    <x v="0"/>
    <m/>
    <m/>
    <n v="45"/>
    <n v="45"/>
    <n v="33"/>
    <n v="12"/>
    <n v="116.59999999999989"/>
    <n v="42.399999999999963"/>
    <n v="0"/>
    <n v="0"/>
    <n v="7.0666666666666602"/>
    <n v="0"/>
    <n v="120.13333333333323"/>
    <n v="0"/>
    <n v="3.5333333333333301"/>
    <n v="0"/>
    <n v="21.199999999999982"/>
    <n v="0"/>
    <n v="7.0666666666666602"/>
    <n v="0"/>
    <n v="158.99999999999986"/>
    <n v="45"/>
    <n v="0"/>
    <n v="0"/>
    <n v="2"/>
    <n v="0"/>
    <n v="34"/>
    <n v="0"/>
    <n v="1"/>
    <n v="0"/>
    <n v="6"/>
    <n v="0"/>
    <n v="2"/>
    <n v="0"/>
    <n v="45"/>
    <x v="0"/>
    <m/>
    <m/>
    <x v="0"/>
    <s v="Contrato de aprendizaje (Código laboral y Resolución N° 1159/19)"/>
    <m/>
    <x v="1"/>
    <s v="Convenio con organizaciones públicas"/>
    <m/>
    <x v="0"/>
    <m/>
    <m/>
    <x v="0"/>
    <m/>
    <m/>
    <x v="1"/>
    <m/>
    <n v="8183"/>
    <s v="CARGADOR DE PRODUCTOS DE  LIMPIEZA  EN ENVASES"/>
    <s v="Sí"/>
    <s v="Sí"/>
    <s v="Sí"/>
    <n v="5223"/>
    <s v="VENDEDOR DE SALON DE PRODUCTOS DE LIMPIEZA"/>
    <s v="No"/>
    <s v="Sí"/>
    <s v="Sí"/>
    <n v="9333"/>
    <s v="AYUDANTE DE REPARTO EN CAMION"/>
    <s v="Sí"/>
    <s v="No"/>
    <m/>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m/>
    <m/>
    <m/>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0"/>
    <x v="1"/>
    <x v="1"/>
    <x v="0"/>
    <x v="0"/>
    <x v="0"/>
    <x v="0"/>
    <m/>
    <m/>
    <m/>
    <s v="Redes sociales de la empresa (Facebook, Twitter, Instagram, etc)"/>
    <s v="Servicio Público de Empleo del Ministerio de Trabajo"/>
    <m/>
    <s v="Recomendaciones de trabajadores de la empresa u otros actores"/>
    <m/>
    <m/>
    <m/>
    <m/>
    <s v="Banco de currículos de la empresa"/>
    <m/>
    <m/>
    <x v="0"/>
    <x v="0"/>
    <x v="0"/>
    <x v="1"/>
    <x v="0"/>
    <x v="1"/>
    <x v="0"/>
    <x v="1"/>
    <x v="2"/>
    <x v="1"/>
    <s v="Ninguna"/>
    <m/>
    <m/>
    <m/>
    <m/>
    <m/>
    <m/>
    <x v="1"/>
    <m/>
    <s v="Transformación de competencia"/>
    <x v="1"/>
    <m/>
    <m/>
    <m/>
    <x v="1"/>
    <x v="0"/>
    <x v="1"/>
    <x v="0"/>
    <x v="1"/>
    <x v="0"/>
    <m/>
    <m/>
    <x v="3"/>
    <s v="Muy probable"/>
    <s v="Poco probable"/>
    <s v="Probable"/>
    <s v="Muy probable"/>
    <s v="Muy probable"/>
    <x v="0"/>
    <s v="OPERARIOS de producción de productos de limpieza"/>
    <n v="8131"/>
    <n v="25"/>
    <n v="25"/>
    <n v="30"/>
    <n v="30"/>
    <n v="30"/>
    <s v="Auxiliar contable"/>
    <n v="4311"/>
    <n v="4"/>
    <n v="4"/>
    <n v="4"/>
    <n v="4"/>
    <n v="4"/>
    <m/>
    <m/>
    <m/>
    <m/>
    <m/>
    <m/>
    <m/>
    <m/>
    <m/>
    <m/>
    <m/>
    <m/>
    <m/>
    <m/>
    <m/>
    <m/>
    <m/>
    <m/>
    <m/>
    <m/>
    <m/>
    <x v="0"/>
    <m/>
    <m/>
    <m/>
    <m/>
    <m/>
    <m/>
    <m/>
    <m/>
    <m/>
    <x v="0"/>
    <x v="0"/>
    <x v="0"/>
    <x v="0"/>
    <x v="1"/>
    <x v="1"/>
    <x v="0"/>
    <x v="0"/>
    <m/>
    <x v="0"/>
    <s v="CAPACITACIÓNES PARA LA ELABORACION DE PRODUCTOS DE LIMPIEZA"/>
    <s v="Elaboración de productos de limpieza"/>
    <s v="PREPARADOR DE PRODUCTOS DE LIMPIEZA"/>
    <n v="8131"/>
    <s v="CAPACITACIÓNES SOBRE ELECTRICIDAD PARA  MAQUINAS DE PRODUCCIÓN DE SOPLADORA Y SACHETEADORA"/>
    <s v="Electricidad"/>
    <s v="OPERARIOS DE MAQUINAS SACHETEADORAS"/>
    <n v="8181"/>
    <s v="CAPACITACIÓN EN MECANICA BASICA"/>
    <s v="Mecánica del automóvil"/>
    <s v="CHOFER REPARTIDOR"/>
    <n v="8332"/>
    <s v="TECNICAS DE VENTAS DE PRODUCTOS DE LIMPIEZA"/>
    <s v="Técnicas de ventas"/>
    <s v="VENDEDORES EXTERNOS"/>
    <n v="3322"/>
    <m/>
    <m/>
    <m/>
    <m/>
    <m/>
    <m/>
    <m/>
    <m/>
    <s v="Si"/>
    <s v="Si"/>
    <s v="Si"/>
    <s v="No"/>
    <m/>
    <m/>
    <x v="1"/>
    <s v="Muy importante"/>
    <s v="Muy importante"/>
    <s v="Muy importante"/>
    <s v="Muy importante"/>
    <s v="Muy importante"/>
    <s v="Muy importante"/>
    <s v="Muy importante"/>
    <s v="Ninguna"/>
    <m/>
    <x v="1"/>
    <x v="2"/>
    <x v="0"/>
    <x v="0"/>
    <x v="0"/>
    <x v="0"/>
    <x v="0"/>
    <x v="0"/>
    <x v="0"/>
    <x v="0"/>
    <x v="0"/>
    <x v="0"/>
    <m/>
    <s v="Gerente / Directivo"/>
    <m/>
    <n v="7"/>
    <n v="32"/>
    <s v="Completo"/>
    <m/>
    <m/>
    <m/>
    <m/>
    <m/>
    <m/>
    <m/>
    <s v="31 a 50 personas ocupadas"/>
    <s v="31 a 50 personas ocupadas"/>
    <x v="1"/>
    <s v="Manufactura"/>
    <x v="0"/>
    <x v="0"/>
    <x v="0"/>
    <x v="0"/>
    <x v="1"/>
    <x v="0"/>
    <x v="0"/>
    <x v="1"/>
    <x v="1"/>
    <x v="0"/>
    <x v="1"/>
    <x v="0"/>
    <x v="1"/>
    <x v="0"/>
    <x v="0"/>
    <x v="0"/>
    <x v="1"/>
    <x v="0"/>
    <x v="0"/>
    <x v="1"/>
    <x v="1"/>
    <x v="1"/>
    <x v="0"/>
    <x v="0"/>
    <x v="0"/>
    <x v="1"/>
    <x v="0"/>
    <s v="QUIMICA"/>
    <s v="ELECTRICIDAD Y ELECTRONICA"/>
    <s v="MECANICA AUTOTRIZ"/>
    <s v="VENTA"/>
    <m/>
    <m/>
    <s v="QUIMICA"/>
    <s v="ELECTRICIDAD Y ELECTRONICA"/>
    <s v="AUTOMOTORES"/>
    <s v="ADMINISTRACIÓN Y GESTIÓN"/>
    <m/>
    <m/>
    <n v="3.5333333333333301"/>
    <x v="2"/>
    <x v="2"/>
    <x v="0"/>
    <x v="0"/>
    <x v="0"/>
    <s v="Total"/>
  </r>
  <r>
    <n v="408173"/>
    <x v="0"/>
    <x v="1"/>
    <s v="San Lorenzo"/>
    <n v="68100"/>
    <s v="ARRENDAMIENTO DE INMUEBLES"/>
    <s v="Servicio"/>
    <s v="Servicios inmobiliarios"/>
    <s v="Micro (5 a 10 personas ocupadas)"/>
    <n v="22072024"/>
    <n v="22"/>
    <s v="Julio"/>
    <s v="Año Resultado Final"/>
    <n v="13"/>
    <n v="18"/>
    <n v="29072024"/>
    <n v="29"/>
    <s v="Julio"/>
    <s v="Año Resultado Final"/>
    <n v="2011"/>
    <n v="12"/>
    <x v="0"/>
    <s v="CONSTRUCCION DE INMUEBLES  PARA ALQUILAR"/>
    <s v="Actividades inmobiliarias realizadas con bienes propios o arrendados"/>
    <s v="Casa Matriz"/>
    <x v="1"/>
    <n v="2"/>
    <n v="2"/>
    <n v="7"/>
    <n v="7"/>
    <n v="3"/>
    <n v="4"/>
    <n v="10.18378378378377"/>
    <n v="13.57837837837836"/>
    <n v="0"/>
    <n v="0"/>
    <n v="0"/>
    <n v="0"/>
    <n v="6.7891891891891802"/>
    <n v="0"/>
    <n v="0"/>
    <n v="0"/>
    <n v="10.18378378378377"/>
    <n v="3.3945945945945901"/>
    <n v="3.3945945945945901"/>
    <n v="0"/>
    <n v="23.762162162162131"/>
    <n v="7"/>
    <n v="0"/>
    <n v="0"/>
    <n v="0"/>
    <n v="0"/>
    <n v="2"/>
    <n v="0"/>
    <n v="0"/>
    <n v="0"/>
    <n v="3"/>
    <n v="1"/>
    <n v="1"/>
    <n v="0"/>
    <n v="7"/>
    <x v="0"/>
    <m/>
    <m/>
    <x v="1"/>
    <m/>
    <m/>
    <x v="0"/>
    <m/>
    <m/>
    <x v="0"/>
    <m/>
    <m/>
    <x v="0"/>
    <m/>
    <m/>
    <x v="0"/>
    <m/>
    <m/>
    <m/>
    <m/>
    <m/>
    <m/>
    <m/>
    <m/>
    <m/>
    <m/>
    <m/>
    <m/>
    <m/>
    <m/>
    <m/>
    <m/>
    <m/>
    <m/>
    <m/>
    <m/>
    <m/>
    <m/>
    <m/>
    <m/>
    <m/>
    <m/>
    <m/>
    <m/>
    <m/>
    <m/>
    <m/>
    <m/>
    <m/>
    <m/>
    <m/>
    <m/>
    <m/>
    <m/>
    <m/>
    <m/>
    <m/>
    <m/>
    <m/>
    <m/>
    <m/>
    <m/>
    <m/>
    <m/>
    <m/>
    <m/>
    <x v="0"/>
    <x v="1"/>
    <x v="1"/>
    <x v="0"/>
    <x v="0"/>
    <x v="0"/>
    <x v="0"/>
    <x v="1"/>
    <x v="1"/>
    <x v="0"/>
    <x v="0"/>
    <x v="0"/>
    <x v="0"/>
    <m/>
    <m/>
    <m/>
    <m/>
    <m/>
    <m/>
    <s v="Recomendaciones de trabajadores de la empresa u otros actores"/>
    <m/>
    <m/>
    <m/>
    <s v="Contactos personales del empleador"/>
    <m/>
    <m/>
    <m/>
    <x v="0"/>
    <x v="0"/>
    <x v="0"/>
    <x v="1"/>
    <x v="0"/>
    <x v="0"/>
    <x v="0"/>
    <x v="1"/>
    <x v="0"/>
    <x v="1"/>
    <s v="Ninguna"/>
    <m/>
    <m/>
    <m/>
    <m/>
    <m/>
    <m/>
    <x v="2"/>
    <m/>
    <s v="Ambos"/>
    <x v="2"/>
    <m/>
    <m/>
    <m/>
    <x v="0"/>
    <x v="0"/>
    <x v="0"/>
    <x v="0"/>
    <x v="0"/>
    <x v="1"/>
    <m/>
    <m/>
    <x v="2"/>
    <s v="Poco probable"/>
    <s v="Poco probable"/>
    <s v="Muy probable"/>
    <s v="Muy probable"/>
    <s v="Muy probable"/>
    <x v="0"/>
    <s v="TECNICO en INFORMÁTICA"/>
    <n v="3511"/>
    <n v="1"/>
    <n v="0"/>
    <n v="1"/>
    <n v="0"/>
    <n v="1"/>
    <s v="cobrador"/>
    <n v="4214"/>
    <n v="1"/>
    <n v="0"/>
    <n v="0"/>
    <n v="0"/>
    <n v="0"/>
    <s v="arquitecto"/>
    <n v="2161"/>
    <n v="1"/>
    <n v="0"/>
    <n v="0"/>
    <n v="0"/>
    <n v="0"/>
    <m/>
    <m/>
    <m/>
    <m/>
    <m/>
    <m/>
    <m/>
    <m/>
    <m/>
    <m/>
    <m/>
    <m/>
    <m/>
    <m/>
    <x v="0"/>
    <m/>
    <m/>
    <m/>
    <m/>
    <m/>
    <m/>
    <m/>
    <m/>
    <m/>
    <x v="0"/>
    <x v="0"/>
    <x v="0"/>
    <x v="0"/>
    <x v="1"/>
    <x v="1"/>
    <x v="0"/>
    <x v="0"/>
    <m/>
    <x v="0"/>
    <s v="MARKETING DIGITAL"/>
    <s v="Marketing digital"/>
    <s v="ASISTENTE ADMINISTRATIVO"/>
    <n v="3343"/>
    <m/>
    <m/>
    <m/>
    <m/>
    <m/>
    <m/>
    <m/>
    <m/>
    <m/>
    <m/>
    <m/>
    <m/>
    <m/>
    <m/>
    <m/>
    <m/>
    <m/>
    <m/>
    <m/>
    <m/>
    <s v="No"/>
    <m/>
    <m/>
    <m/>
    <m/>
    <m/>
    <x v="3"/>
    <s v="Importante"/>
    <s v="Muy importante"/>
    <s v="Muy importante"/>
    <s v="Muy importante"/>
    <s v="Importante"/>
    <s v="Importante"/>
    <s v="Muy importante"/>
    <s v="Ninguna"/>
    <m/>
    <x v="0"/>
    <x v="1"/>
    <x v="0"/>
    <x v="1"/>
    <x v="0"/>
    <x v="0"/>
    <x v="0"/>
    <x v="0"/>
    <x v="0"/>
    <x v="0"/>
    <x v="0"/>
    <x v="0"/>
    <m/>
    <s v="Dueño o propietario"/>
    <m/>
    <n v="8"/>
    <n v="34"/>
    <s v="Completo"/>
    <m/>
    <m/>
    <m/>
    <m/>
    <m/>
    <m/>
    <s v="LLAMAR MAÑANA PARA HACER LA ENTREVISTA MAÑANA  A LAS 9 COMPLETO"/>
    <s v="5 a 10 personas ocupadas"/>
    <s v="5 a 10 personas ocupadas"/>
    <x v="0"/>
    <s v="Servicios inmobiliarios"/>
    <x v="0"/>
    <x v="0"/>
    <x v="0"/>
    <x v="0"/>
    <x v="0"/>
    <x v="0"/>
    <x v="0"/>
    <x v="0"/>
    <x v="0"/>
    <x v="0"/>
    <x v="0"/>
    <x v="1"/>
    <x v="1"/>
    <x v="0"/>
    <x v="0"/>
    <x v="0"/>
    <x v="0"/>
    <x v="0"/>
    <x v="0"/>
    <x v="1"/>
    <x v="1"/>
    <x v="1"/>
    <x v="0"/>
    <x v="0"/>
    <x v="0"/>
    <x v="0"/>
    <x v="0"/>
    <s v="MARKETING DIGITAL"/>
    <m/>
    <m/>
    <m/>
    <m/>
    <m/>
    <s v="ADMINISTRACIÓN Y GESTIÓN"/>
    <m/>
    <m/>
    <m/>
    <m/>
    <m/>
    <n v="3.3945945945945901"/>
    <x v="0"/>
    <x v="0"/>
    <x v="0"/>
    <x v="0"/>
    <x v="0"/>
    <s v="Total"/>
  </r>
  <r>
    <n v="408233"/>
    <x v="0"/>
    <x v="1"/>
    <s v="Limpio"/>
    <n v="73100"/>
    <s v="SERVICIOS DE PUBLICIDAD Y CREACION"/>
    <s v="Servicio"/>
    <s v="Servicios a las empresas"/>
    <s v="Grandes (con 51 o más personas ocupadas)"/>
    <n v="22072024"/>
    <n v="22"/>
    <s v="Julio"/>
    <s v="Año Resultado Final"/>
    <n v="11"/>
    <n v="36"/>
    <n v="22072024"/>
    <n v="22"/>
    <s v="Julio"/>
    <s v="Año Resultado Final"/>
    <n v="2012"/>
    <n v="11"/>
    <x v="0"/>
    <s v="SERVICIO DE PUBLIDAD Y CREACIÓN (CARTELES)"/>
    <s v="Actividades publicitarias"/>
    <s v="Único"/>
    <x v="0"/>
    <m/>
    <m/>
    <n v="22"/>
    <n v="22"/>
    <n v="19"/>
    <n v="3"/>
    <n v="91.782258064516085"/>
    <n v="14.491935483870961"/>
    <n v="0"/>
    <n v="0"/>
    <n v="0"/>
    <n v="0"/>
    <n v="96.612903225806406"/>
    <n v="0"/>
    <n v="0"/>
    <n v="0"/>
    <n v="0"/>
    <n v="4.8306451612903203"/>
    <n v="0"/>
    <n v="4.8306451612903203"/>
    <n v="106.27419354838705"/>
    <n v="22"/>
    <n v="0"/>
    <n v="0"/>
    <n v="0"/>
    <n v="0"/>
    <n v="20"/>
    <n v="0"/>
    <n v="0"/>
    <n v="0"/>
    <n v="0"/>
    <n v="1"/>
    <n v="0"/>
    <n v="1"/>
    <n v="22"/>
    <x v="1"/>
    <s v="Decisión del directorio/propietarios de la empresa"/>
    <m/>
    <x v="0"/>
    <s v="Decisión del directorio/propietarios de la empresa"/>
    <m/>
    <x v="0"/>
    <m/>
    <m/>
    <x v="0"/>
    <m/>
    <m/>
    <x v="0"/>
    <m/>
    <m/>
    <x v="0"/>
    <m/>
    <m/>
    <m/>
    <m/>
    <m/>
    <m/>
    <m/>
    <m/>
    <m/>
    <m/>
    <m/>
    <m/>
    <m/>
    <m/>
    <m/>
    <m/>
    <m/>
    <m/>
    <m/>
    <m/>
    <m/>
    <m/>
    <m/>
    <m/>
    <m/>
    <m/>
    <m/>
    <m/>
    <m/>
    <m/>
    <m/>
    <m/>
    <m/>
    <m/>
    <m/>
    <m/>
    <m/>
    <m/>
    <m/>
    <m/>
    <m/>
    <m/>
    <m/>
    <m/>
    <m/>
    <m/>
    <m/>
    <m/>
    <m/>
    <m/>
    <x v="0"/>
    <x v="0"/>
    <x v="0"/>
    <x v="1"/>
    <x v="0"/>
    <x v="0"/>
    <x v="1"/>
    <x v="1"/>
    <x v="1"/>
    <x v="0"/>
    <x v="0"/>
    <x v="1"/>
    <x v="0"/>
    <m/>
    <m/>
    <m/>
    <s v="Redes sociales de la empresa (Facebook, Twitter, Instagram, etc)"/>
    <m/>
    <m/>
    <s v="Recomendaciones de trabajadores de la empresa u otros actores"/>
    <m/>
    <m/>
    <m/>
    <m/>
    <m/>
    <m/>
    <m/>
    <x v="0"/>
    <x v="0"/>
    <x v="0"/>
    <x v="1"/>
    <x v="0"/>
    <x v="1"/>
    <x v="0"/>
    <x v="1"/>
    <x v="1"/>
    <x v="2"/>
    <s v="Ninguna"/>
    <m/>
    <m/>
    <m/>
    <m/>
    <m/>
    <m/>
    <x v="1"/>
    <m/>
    <s v="Transformación de competencia"/>
    <x v="1"/>
    <m/>
    <m/>
    <m/>
    <x v="0"/>
    <x v="1"/>
    <x v="1"/>
    <x v="0"/>
    <x v="0"/>
    <x v="0"/>
    <m/>
    <m/>
    <x v="2"/>
    <s v="Poco probable"/>
    <s v="Poco probable"/>
    <s v="Poco probable"/>
    <s v="Probable"/>
    <s v="Probable"/>
    <x v="0"/>
    <s v="operarios soldador"/>
    <n v="7212"/>
    <n v="5"/>
    <n v="5"/>
    <n v="5"/>
    <n v="5"/>
    <n v="5"/>
    <s v="pintor"/>
    <n v="7132"/>
    <n v="5"/>
    <n v="5"/>
    <n v="5"/>
    <n v="5"/>
    <n v="5"/>
    <s v="ploteador"/>
    <n v="7322"/>
    <n v="5"/>
    <n v="5"/>
    <n v="5"/>
    <n v="5"/>
    <n v="5"/>
    <s v="operador de maquina (cortador de chapa)"/>
    <n v="7212"/>
    <n v="1"/>
    <n v="1"/>
    <n v="0"/>
    <n v="0"/>
    <n v="0"/>
    <m/>
    <m/>
    <m/>
    <m/>
    <m/>
    <m/>
    <m/>
    <x v="0"/>
    <m/>
    <m/>
    <m/>
    <m/>
    <m/>
    <m/>
    <m/>
    <m/>
    <m/>
    <x v="0"/>
    <x v="0"/>
    <x v="0"/>
    <x v="0"/>
    <x v="1"/>
    <x v="1"/>
    <x v="0"/>
    <x v="0"/>
    <m/>
    <x v="0"/>
    <s v="MAQUINAS DE IMPRESION"/>
    <s v="Serigrafía"/>
    <s v="DISEÑADOR"/>
    <n v="2166"/>
    <s v="MANEJO MAQUINA DE ROUTER"/>
    <s v="Operación y mantenimiento de maquinarias industriales"/>
    <s v="OPERARIO DE MAQUINA CORTADOR"/>
    <n v="7323"/>
    <m/>
    <m/>
    <m/>
    <m/>
    <m/>
    <m/>
    <m/>
    <m/>
    <m/>
    <m/>
    <m/>
    <m/>
    <m/>
    <m/>
    <m/>
    <m/>
    <s v="Si"/>
    <s v="No"/>
    <m/>
    <m/>
    <m/>
    <m/>
    <x v="0"/>
    <s v="Importante"/>
    <s v="Importante"/>
    <s v="Importante"/>
    <s v="Muy importante"/>
    <s v="Importante"/>
    <s v="Importante"/>
    <s v="Importante"/>
    <s v="Ninguna"/>
    <m/>
    <x v="2"/>
    <x v="2"/>
    <x v="0"/>
    <x v="0"/>
    <x v="2"/>
    <x v="0"/>
    <x v="0"/>
    <x v="0"/>
    <x v="0"/>
    <x v="0"/>
    <x v="0"/>
    <x v="0"/>
    <m/>
    <s v="Administrador/Contador"/>
    <m/>
    <n v="13"/>
    <n v="58"/>
    <s v="Completo"/>
    <m/>
    <m/>
    <m/>
    <m/>
    <m/>
    <m/>
    <m/>
    <s v="11 a 30 personas ocupadas"/>
    <s v="11 a 30 personas ocupadas"/>
    <x v="0"/>
    <s v="Servicios a las empresas"/>
    <x v="0"/>
    <x v="0"/>
    <x v="0"/>
    <x v="0"/>
    <x v="0"/>
    <x v="0"/>
    <x v="0"/>
    <x v="0"/>
    <x v="0"/>
    <x v="0"/>
    <x v="1"/>
    <x v="0"/>
    <x v="0"/>
    <x v="0"/>
    <x v="0"/>
    <x v="1"/>
    <x v="0"/>
    <x v="0"/>
    <x v="0"/>
    <x v="0"/>
    <x v="0"/>
    <x v="1"/>
    <x v="0"/>
    <x v="0"/>
    <x v="1"/>
    <x v="0"/>
    <x v="0"/>
    <s v="INDUSTRIAS GRÁFICAS"/>
    <s v="USO Y REPARACIÓN DE MAQUINARIAS, HERRAMIENTAS Y EQUIPOS"/>
    <m/>
    <m/>
    <m/>
    <m/>
    <s v="INDUSTRIAS GRÁFICAS"/>
    <s v="USO Y REPARACIÓN DE MAQUINARIAS, HERRAMIENTAS Y EQUIPOS"/>
    <m/>
    <m/>
    <m/>
    <m/>
    <n v="4.8306451612903203"/>
    <x v="0"/>
    <x v="0"/>
    <x v="0"/>
    <x v="0"/>
    <x v="0"/>
    <s v="Total"/>
  </r>
  <r>
    <n v="408447"/>
    <x v="0"/>
    <x v="1"/>
    <s v="Fernando de la Mora"/>
    <n v="43210"/>
    <s v="ACTIVIDADES DE INSTALACION DE TORRES Y ANTENAS PARA TELECOMUNICACION"/>
    <s v="Industria"/>
    <s v="Construcción"/>
    <s v="Pequeñas (11 a 30 personas ocupadas)"/>
    <n v="13062024"/>
    <n v="13"/>
    <s v="Junio"/>
    <s v="Año Resultado Final"/>
    <n v="15"/>
    <n v="35"/>
    <n v="26072024"/>
    <n v="26"/>
    <s v="Julio"/>
    <s v="Año Resultado Final"/>
    <n v="2004"/>
    <n v="19"/>
    <x v="0"/>
    <s v="SERVICIOS DE INSTALACION DE FIBRA OPTICA"/>
    <s v="Instalaciones eléctricas, electromecánicas y electrónicas"/>
    <s v="Único"/>
    <x v="0"/>
    <m/>
    <m/>
    <n v="14"/>
    <n v="14"/>
    <n v="10"/>
    <n v="4"/>
    <n v="38.058252427184499"/>
    <n v="15.223300970873799"/>
    <n v="0"/>
    <n v="0"/>
    <n v="0"/>
    <n v="0"/>
    <n v="26.64077669902915"/>
    <n v="0"/>
    <n v="0"/>
    <n v="0"/>
    <n v="15.223300970873799"/>
    <n v="11.417475728155349"/>
    <n v="0"/>
    <n v="0"/>
    <n v="53.2815533980583"/>
    <n v="14"/>
    <n v="0"/>
    <n v="0"/>
    <n v="0"/>
    <n v="0"/>
    <n v="7"/>
    <n v="0"/>
    <n v="0"/>
    <n v="0"/>
    <n v="4"/>
    <n v="3"/>
    <n v="0"/>
    <n v="0"/>
    <n v="14"/>
    <x v="1"/>
    <s v="Decisión del directorio/propietarios de la empresa"/>
    <m/>
    <x v="0"/>
    <s v="Convenio con organizaciones públicas"/>
    <m/>
    <x v="0"/>
    <m/>
    <m/>
    <x v="0"/>
    <m/>
    <m/>
    <x v="0"/>
    <m/>
    <m/>
    <x v="0"/>
    <m/>
    <m/>
    <m/>
    <m/>
    <m/>
    <m/>
    <m/>
    <m/>
    <m/>
    <m/>
    <m/>
    <m/>
    <m/>
    <m/>
    <m/>
    <m/>
    <m/>
    <m/>
    <m/>
    <m/>
    <m/>
    <m/>
    <m/>
    <m/>
    <m/>
    <m/>
    <m/>
    <m/>
    <m/>
    <m/>
    <m/>
    <m/>
    <m/>
    <m/>
    <m/>
    <m/>
    <m/>
    <m/>
    <m/>
    <m/>
    <m/>
    <m/>
    <m/>
    <m/>
    <m/>
    <m/>
    <m/>
    <m/>
    <m/>
    <m/>
    <x v="0"/>
    <x v="0"/>
    <x v="1"/>
    <x v="0"/>
    <x v="0"/>
    <x v="0"/>
    <x v="0"/>
    <x v="1"/>
    <x v="1"/>
    <x v="0"/>
    <x v="1"/>
    <x v="1"/>
    <x v="0"/>
    <m/>
    <m/>
    <m/>
    <s v="Redes sociales de la empresa (Facebook, Twitter, Instagram, etc)"/>
    <m/>
    <m/>
    <m/>
    <m/>
    <m/>
    <m/>
    <m/>
    <m/>
    <m/>
    <m/>
    <x v="0"/>
    <x v="0"/>
    <x v="0"/>
    <x v="1"/>
    <x v="0"/>
    <x v="0"/>
    <x v="0"/>
    <x v="0"/>
    <x v="1"/>
    <x v="1"/>
    <s v="Ninguna"/>
    <m/>
    <m/>
    <m/>
    <m/>
    <m/>
    <m/>
    <x v="0"/>
    <m/>
    <m/>
    <x v="1"/>
    <m/>
    <m/>
    <m/>
    <x v="1"/>
    <x v="1"/>
    <x v="1"/>
    <x v="0"/>
    <x v="1"/>
    <x v="1"/>
    <m/>
    <m/>
    <x v="2"/>
    <s v="Probable"/>
    <s v="Poco probable"/>
    <s v="Poco probable"/>
    <s v="Probable"/>
    <s v="Probable"/>
    <x v="0"/>
    <s v="tecnico para trabajos de telecomunicaciones"/>
    <n v="7422"/>
    <n v="50"/>
    <n v="0"/>
    <n v="0"/>
    <n v="0"/>
    <n v="0"/>
    <s v="supervisor para tecnico en telecomunicaciones"/>
    <n v="3522"/>
    <n v="6"/>
    <n v="0"/>
    <n v="0"/>
    <n v="0"/>
    <n v="0"/>
    <m/>
    <m/>
    <m/>
    <m/>
    <m/>
    <m/>
    <m/>
    <m/>
    <m/>
    <m/>
    <m/>
    <m/>
    <m/>
    <m/>
    <m/>
    <m/>
    <m/>
    <m/>
    <m/>
    <m/>
    <m/>
    <x v="0"/>
    <m/>
    <m/>
    <m/>
    <m/>
    <m/>
    <m/>
    <m/>
    <m/>
    <m/>
    <x v="0"/>
    <x v="0"/>
    <x v="0"/>
    <x v="0"/>
    <x v="1"/>
    <x v="1"/>
    <x v="0"/>
    <x v="0"/>
    <m/>
    <x v="0"/>
    <s v="CAPACITACION DE TRABAJO EN ALTURA"/>
    <s v="Seguridad industrial y salud ocupacional"/>
    <s v="TECNICO PARA TELECOMUNICACION"/>
    <n v="7422"/>
    <s v="CURSO DE PRIMEROS AUXILIOS"/>
    <s v="Primeros auxilios"/>
    <s v="TECNICO PARA TELECOMUNICACION"/>
    <n v="7422"/>
    <s v="PRIMEROS AUXILIOS"/>
    <s v="Primeros auxilios"/>
    <s v="SUPERVISOR DE TECNICO DE TELECOMUNICACIONES"/>
    <n v="3522"/>
    <s v="TRABAJO EN SITIOS CONFINADOS( LUGAR CHICO CERRADO)"/>
    <s v="Seguridad industrial y salud ocupacional"/>
    <s v="TECNICO PARA TELECOMUNICACION"/>
    <n v="7422"/>
    <s v="TRABAJO EN SITIO CONFINADO"/>
    <s v="Seguridad industrial y salud ocupacional"/>
    <s v="SUPERVISOR DE TECNICO EN TELECOMUNICACIONES"/>
    <n v="3522"/>
    <m/>
    <m/>
    <m/>
    <m/>
    <s v="Si"/>
    <s v="Si"/>
    <s v="Si"/>
    <s v="Si"/>
    <s v="No"/>
    <m/>
    <x v="0"/>
    <s v="Muy importante"/>
    <s v="Muy importante"/>
    <s v="Muy importante"/>
    <s v="Muy importante"/>
    <s v="Importante"/>
    <s v="Muy importante"/>
    <s v="Muy importante"/>
    <s v="Ninguna"/>
    <m/>
    <x v="2"/>
    <x v="1"/>
    <x v="0"/>
    <x v="1"/>
    <x v="0"/>
    <x v="0"/>
    <x v="1"/>
    <x v="0"/>
    <x v="0"/>
    <x v="0"/>
    <x v="0"/>
    <x v="0"/>
    <m/>
    <s v="Gerente / Directivo"/>
    <m/>
    <n v="8"/>
    <n v="2"/>
    <s v="Completo"/>
    <m/>
    <m/>
    <m/>
    <m/>
    <m/>
    <m/>
    <m/>
    <s v="11 a 30 personas ocupadas"/>
    <s v="11 a 30 personas ocupadas"/>
    <x v="1"/>
    <s v="Construcción"/>
    <x v="0"/>
    <x v="0"/>
    <x v="0"/>
    <x v="0"/>
    <x v="0"/>
    <x v="0"/>
    <x v="0"/>
    <x v="0"/>
    <x v="0"/>
    <x v="0"/>
    <x v="1"/>
    <x v="1"/>
    <x v="0"/>
    <x v="0"/>
    <x v="0"/>
    <x v="1"/>
    <x v="0"/>
    <x v="0"/>
    <x v="0"/>
    <x v="1"/>
    <x v="1"/>
    <x v="1"/>
    <x v="0"/>
    <x v="0"/>
    <x v="1"/>
    <x v="0"/>
    <x v="0"/>
    <s v="SALUD Y SEGURIDAD OCUPACIONAL"/>
    <s v="SINIESTROS Y PRIMEROS AUXILIOS"/>
    <s v="SINIESTROS Y PRIMEROS AUXILIOS"/>
    <s v="CONSTRUCCIÓN"/>
    <s v="CONSTRUCCIÓN"/>
    <m/>
    <s v="SALUD Y SEGURIDAD OCUPACIONAL"/>
    <s v="SINIESTROS Y PRIMEROS AUXILIOS"/>
    <s v="SINIESTROS Y PRIMEROS AUXILIOS"/>
    <s v="CONSTRUCCIÓN"/>
    <s v="CONSTRUCCIÓN"/>
    <m/>
    <n v="3.8058252427184498"/>
    <x v="0"/>
    <x v="0"/>
    <x v="0"/>
    <x v="0"/>
    <x v="0"/>
    <s v="Total"/>
  </r>
  <r>
    <n v="408543"/>
    <x v="0"/>
    <x v="1"/>
    <s v="Fernando de la Mora"/>
    <n v="64190"/>
    <s v="SERVICIOS DE  AHORROS Y CREDITOS"/>
    <s v="Servicio"/>
    <s v="Intermediación financiera"/>
    <s v="Micro (5 a 10 personas ocupadas)"/>
    <n v="19062024"/>
    <n v="19"/>
    <s v="Junio"/>
    <s v="Año Resultado Final"/>
    <n v="8"/>
    <n v="45"/>
    <n v="20062024"/>
    <n v="20"/>
    <s v="Junio"/>
    <s v="Año Resultado Final"/>
    <n v="2011"/>
    <n v="12"/>
    <x v="0"/>
    <s v="SERVICIOS DE AHORRO Y CREDITOS A ENTIDADES COOPERATIVAS"/>
    <s v="Otros tipos de intermediación monetaria"/>
    <s v="Único"/>
    <x v="0"/>
    <m/>
    <m/>
    <n v="35"/>
    <n v="35"/>
    <n v="23"/>
    <n v="12"/>
    <n v="120.55172413793109"/>
    <n v="62.896551724137964"/>
    <n v="0"/>
    <n v="0"/>
    <n v="0"/>
    <n v="0"/>
    <n v="15.724137931034491"/>
    <n v="5.2413793103448301"/>
    <n v="0"/>
    <n v="0"/>
    <n v="162.48275862068974"/>
    <n v="0"/>
    <n v="0"/>
    <n v="0"/>
    <n v="183.44827586206904"/>
    <n v="35"/>
    <n v="0"/>
    <n v="0"/>
    <n v="0"/>
    <n v="0"/>
    <n v="3"/>
    <n v="1"/>
    <n v="0"/>
    <n v="0"/>
    <n v="31"/>
    <n v="0"/>
    <n v="0"/>
    <n v="0"/>
    <n v="35"/>
    <x v="0"/>
    <m/>
    <m/>
    <x v="1"/>
    <m/>
    <m/>
    <x v="0"/>
    <m/>
    <m/>
    <x v="0"/>
    <m/>
    <m/>
    <x v="0"/>
    <m/>
    <m/>
    <x v="0"/>
    <m/>
    <m/>
    <m/>
    <m/>
    <m/>
    <m/>
    <m/>
    <m/>
    <m/>
    <m/>
    <m/>
    <m/>
    <m/>
    <m/>
    <m/>
    <m/>
    <m/>
    <m/>
    <m/>
    <m/>
    <m/>
    <m/>
    <m/>
    <m/>
    <m/>
    <m/>
    <m/>
    <m/>
    <m/>
    <m/>
    <m/>
    <m/>
    <m/>
    <m/>
    <m/>
    <m/>
    <m/>
    <m/>
    <m/>
    <m/>
    <m/>
    <m/>
    <m/>
    <m/>
    <m/>
    <m/>
    <m/>
    <m/>
    <m/>
    <m/>
    <x v="0"/>
    <x v="0"/>
    <x v="0"/>
    <x v="1"/>
    <x v="0"/>
    <x v="0"/>
    <x v="0"/>
    <x v="1"/>
    <x v="0"/>
    <x v="0"/>
    <x v="1"/>
    <x v="1"/>
    <x v="0"/>
    <m/>
    <m/>
    <m/>
    <m/>
    <m/>
    <m/>
    <m/>
    <m/>
    <m/>
    <m/>
    <m/>
    <m/>
    <s v="Otra"/>
    <s v="POR DIRECTIVOS"/>
    <x v="0"/>
    <x v="0"/>
    <x v="0"/>
    <x v="1"/>
    <x v="0"/>
    <x v="0"/>
    <x v="0"/>
    <x v="0"/>
    <x v="0"/>
    <x v="1"/>
    <s v="Ninguna"/>
    <m/>
    <m/>
    <m/>
    <m/>
    <m/>
    <m/>
    <x v="3"/>
    <m/>
    <m/>
    <x v="3"/>
    <m/>
    <m/>
    <m/>
    <x v="0"/>
    <x v="0"/>
    <x v="0"/>
    <x v="0"/>
    <x v="0"/>
    <x v="1"/>
    <m/>
    <m/>
    <x v="1"/>
    <s v="Poco probable"/>
    <s v="Poco probable"/>
    <s v="Poco probable"/>
    <s v="Muy probable"/>
    <s v="Poco probable"/>
    <x v="2"/>
    <m/>
    <m/>
    <m/>
    <m/>
    <m/>
    <m/>
    <m/>
    <m/>
    <m/>
    <m/>
    <m/>
    <m/>
    <m/>
    <m/>
    <m/>
    <m/>
    <m/>
    <m/>
    <m/>
    <m/>
    <m/>
    <m/>
    <m/>
    <m/>
    <m/>
    <m/>
    <m/>
    <m/>
    <m/>
    <m/>
    <m/>
    <m/>
    <m/>
    <m/>
    <m/>
    <x v="0"/>
    <m/>
    <m/>
    <m/>
    <m/>
    <m/>
    <m/>
    <m/>
    <m/>
    <m/>
    <x v="1"/>
    <x v="1"/>
    <x v="1"/>
    <x v="1"/>
    <x v="0"/>
    <x v="0"/>
    <x v="0"/>
    <x v="1"/>
    <m/>
    <x v="0"/>
    <s v="ADMINISTRACION DE RIESGOS OPERATIVOS"/>
    <s v="Operaciones auxiliares de servicios administrativos"/>
    <s v="OFICIAL DE CREDITO"/>
    <n v="3312"/>
    <m/>
    <m/>
    <m/>
    <m/>
    <m/>
    <m/>
    <m/>
    <m/>
    <m/>
    <m/>
    <m/>
    <m/>
    <m/>
    <m/>
    <m/>
    <m/>
    <m/>
    <m/>
    <m/>
    <m/>
    <s v="No"/>
    <m/>
    <m/>
    <m/>
    <m/>
    <m/>
    <x v="0"/>
    <s v="Muy importante"/>
    <s v="Importante"/>
    <s v="Muy importante"/>
    <s v="Muy importante"/>
    <s v="Importante"/>
    <s v="Muy importante"/>
    <s v="Muy importante"/>
    <s v="Ninguna"/>
    <m/>
    <x v="2"/>
    <x v="2"/>
    <x v="0"/>
    <x v="0"/>
    <x v="0"/>
    <x v="0"/>
    <x v="1"/>
    <x v="1"/>
    <x v="1"/>
    <x v="1"/>
    <x v="1"/>
    <x v="0"/>
    <m/>
    <s v="Gerente / Directivo"/>
    <m/>
    <n v="19"/>
    <n v="9"/>
    <s v="Completo"/>
    <m/>
    <m/>
    <m/>
    <m/>
    <m/>
    <m/>
    <m/>
    <s v="31 a 50 personas ocupadas"/>
    <s v="31 a 50 personas ocupadas"/>
    <x v="0"/>
    <s v="Intermediación financiera"/>
    <x v="0"/>
    <x v="0"/>
    <x v="0"/>
    <x v="0"/>
    <x v="0"/>
    <x v="0"/>
    <x v="0"/>
    <x v="0"/>
    <x v="0"/>
    <x v="0"/>
    <x v="1"/>
    <x v="0"/>
    <x v="0"/>
    <x v="0"/>
    <x v="0"/>
    <x v="0"/>
    <x v="0"/>
    <x v="0"/>
    <x v="0"/>
    <x v="1"/>
    <x v="1"/>
    <x v="1"/>
    <x v="0"/>
    <x v="0"/>
    <x v="0"/>
    <x v="0"/>
    <x v="0"/>
    <s v="GESTIÓN FINANCIERA"/>
    <m/>
    <m/>
    <m/>
    <m/>
    <m/>
    <s v="ADMINISTRACIÓN Y GESTIÓN"/>
    <m/>
    <m/>
    <m/>
    <m/>
    <m/>
    <n v="5.2413793103448301"/>
    <x v="0"/>
    <x v="0"/>
    <x v="0"/>
    <x v="2"/>
    <x v="0"/>
    <s v="Total"/>
  </r>
  <r>
    <n v="408582"/>
    <x v="0"/>
    <x v="1"/>
    <s v="San Lorenzo"/>
    <n v="63110"/>
    <s v="SERVICIO DE TRANSMISION DE DATOS A TRAVES DE REDES"/>
    <s v="Servicio"/>
    <s v="Telecomunicaciones"/>
    <s v="Micro (5 a 10 personas ocupadas)"/>
    <n v="8082024"/>
    <n v="8"/>
    <s v="Agosto"/>
    <s v="Año Resultado Final"/>
    <n v="14"/>
    <n v="44"/>
    <n v="16082024"/>
    <n v="16"/>
    <s v="Agosto"/>
    <s v="Año Resultado Final"/>
    <n v="2012"/>
    <n v="11"/>
    <x v="0"/>
    <s v="SERVICIOS DE TRANSMISIÓN  DE DATOS"/>
    <s v="Procesamiento de datos, hospedaje y servicios conexos"/>
    <s v="Único"/>
    <x v="0"/>
    <m/>
    <m/>
    <n v="5"/>
    <n v="5"/>
    <n v="3"/>
    <n v="2"/>
    <n v="10.18378378378377"/>
    <n v="6.7891891891891802"/>
    <n v="0"/>
    <n v="0"/>
    <n v="0"/>
    <n v="0"/>
    <n v="6.7891891891891802"/>
    <n v="0"/>
    <n v="3.3945945945945901"/>
    <n v="0"/>
    <n v="6.7891891891891802"/>
    <n v="0"/>
    <n v="0"/>
    <n v="0"/>
    <n v="16.972972972972951"/>
    <n v="5"/>
    <n v="0"/>
    <n v="0"/>
    <n v="0"/>
    <n v="0"/>
    <n v="2"/>
    <n v="0"/>
    <n v="1"/>
    <n v="0"/>
    <n v="2"/>
    <n v="0"/>
    <n v="0"/>
    <n v="0"/>
    <n v="5"/>
    <x v="0"/>
    <m/>
    <m/>
    <x v="0"/>
    <s v="Decisión del directorio/propietarios de la empresa"/>
    <m/>
    <x v="0"/>
    <m/>
    <m/>
    <x v="0"/>
    <m/>
    <m/>
    <x v="0"/>
    <m/>
    <m/>
    <x v="1"/>
    <m/>
    <n v="7422"/>
    <s v="AYUDANTE TECNICO"/>
    <s v="Sí"/>
    <s v="No"/>
    <s v="No"/>
    <m/>
    <m/>
    <m/>
    <m/>
    <m/>
    <m/>
    <m/>
    <m/>
    <m/>
    <m/>
    <m/>
    <m/>
    <m/>
    <m/>
    <m/>
    <m/>
    <m/>
    <m/>
    <m/>
    <m/>
    <m/>
    <m/>
    <m/>
    <m/>
    <m/>
    <m/>
    <m/>
    <m/>
    <m/>
    <m/>
    <m/>
    <m/>
    <m/>
    <m/>
    <m/>
    <m/>
    <m/>
    <m/>
    <m/>
    <m/>
    <m/>
    <m/>
    <m/>
    <m/>
    <x v="0"/>
    <x v="1"/>
    <x v="0"/>
    <x v="0"/>
    <x v="0"/>
    <x v="0"/>
    <x v="0"/>
    <x v="1"/>
    <x v="0"/>
    <x v="0"/>
    <x v="0"/>
    <x v="1"/>
    <x v="0"/>
    <m/>
    <m/>
    <m/>
    <m/>
    <m/>
    <m/>
    <s v="Recomendaciones de trabajadores de la empresa u otros actores"/>
    <m/>
    <m/>
    <m/>
    <s v="Contactos personales del empleador"/>
    <m/>
    <m/>
    <m/>
    <x v="0"/>
    <x v="0"/>
    <x v="0"/>
    <x v="2"/>
    <x v="0"/>
    <x v="0"/>
    <x v="0"/>
    <x v="0"/>
    <x v="1"/>
    <x v="1"/>
    <s v="Ninguna"/>
    <m/>
    <m/>
    <m/>
    <m/>
    <m/>
    <m/>
    <x v="3"/>
    <m/>
    <m/>
    <x v="1"/>
    <m/>
    <m/>
    <m/>
    <x v="0"/>
    <x v="0"/>
    <x v="0"/>
    <x v="1"/>
    <x v="1"/>
    <x v="1"/>
    <m/>
    <m/>
    <x v="2"/>
    <s v="Probable"/>
    <s v="Poco probable"/>
    <s v="Poco probable"/>
    <s v="Probable"/>
    <s v="Probable"/>
    <x v="3"/>
    <m/>
    <m/>
    <m/>
    <m/>
    <m/>
    <m/>
    <m/>
    <m/>
    <m/>
    <m/>
    <m/>
    <m/>
    <m/>
    <m/>
    <m/>
    <m/>
    <m/>
    <m/>
    <m/>
    <m/>
    <m/>
    <m/>
    <m/>
    <m/>
    <m/>
    <m/>
    <m/>
    <m/>
    <m/>
    <m/>
    <m/>
    <m/>
    <m/>
    <m/>
    <m/>
    <x v="0"/>
    <m/>
    <m/>
    <m/>
    <m/>
    <m/>
    <m/>
    <m/>
    <m/>
    <m/>
    <x v="0"/>
    <x v="0"/>
    <x v="0"/>
    <x v="1"/>
    <x v="0"/>
    <x v="0"/>
    <x v="0"/>
    <x v="0"/>
    <m/>
    <x v="1"/>
    <m/>
    <m/>
    <m/>
    <m/>
    <m/>
    <m/>
    <m/>
    <m/>
    <m/>
    <m/>
    <m/>
    <m/>
    <m/>
    <m/>
    <m/>
    <m/>
    <m/>
    <m/>
    <m/>
    <m/>
    <m/>
    <m/>
    <m/>
    <m/>
    <m/>
    <m/>
    <m/>
    <m/>
    <m/>
    <m/>
    <x v="0"/>
    <s v="Importante"/>
    <s v="Importante"/>
    <s v="Importante"/>
    <s v="Importante"/>
    <s v="Poco importante"/>
    <s v="Importante"/>
    <s v="Muy importante"/>
    <s v="Ninguna"/>
    <m/>
    <x v="2"/>
    <x v="2"/>
    <x v="0"/>
    <x v="0"/>
    <x v="2"/>
    <x v="2"/>
    <x v="0"/>
    <x v="0"/>
    <x v="0"/>
    <x v="0"/>
    <x v="0"/>
    <x v="0"/>
    <m/>
    <s v="Gerente / Directivo"/>
    <m/>
    <n v="17"/>
    <n v="1"/>
    <s v="Completo"/>
    <m/>
    <m/>
    <m/>
    <m/>
    <m/>
    <m/>
    <s v="AMCOM SRL ESTAN GESTIONANDO PARA ENTRAR EN LICITACION"/>
    <s v="5 a 10 personas ocupadas"/>
    <s v="5 a 10 personas ocupadas"/>
    <x v="0"/>
    <s v="Telecomunicaciones"/>
    <x v="0"/>
    <x v="0"/>
    <x v="0"/>
    <x v="0"/>
    <x v="0"/>
    <x v="0"/>
    <x v="1"/>
    <x v="0"/>
    <x v="0"/>
    <x v="0"/>
    <x v="1"/>
    <x v="0"/>
    <x v="0"/>
    <x v="0"/>
    <x v="0"/>
    <x v="0"/>
    <x v="0"/>
    <x v="0"/>
    <x v="0"/>
    <x v="1"/>
    <x v="0"/>
    <x v="1"/>
    <x v="0"/>
    <x v="0"/>
    <x v="0"/>
    <x v="0"/>
    <x v="0"/>
    <m/>
    <m/>
    <m/>
    <m/>
    <m/>
    <m/>
    <m/>
    <m/>
    <m/>
    <m/>
    <m/>
    <m/>
    <n v="3.3945945945945901"/>
    <x v="1"/>
    <x v="1"/>
    <x v="0"/>
    <x v="0"/>
    <x v="1"/>
    <s v="Total"/>
  </r>
  <r>
    <n v="408615"/>
    <x v="0"/>
    <x v="0"/>
    <s v="Recoleta"/>
    <n v="56101"/>
    <s v="SERVICIOS DE RESTAURANTES"/>
    <s v="Servicio"/>
    <s v="Restaurantes y hoteles"/>
    <s v="Pequeñas (11 a 30 personas ocupadas)"/>
    <n v="26062024"/>
    <n v="26"/>
    <s v="Junio"/>
    <s v="Año Resultado Final"/>
    <n v="5"/>
    <n v="20"/>
    <n v="26072024"/>
    <n v="26"/>
    <s v="Julio"/>
    <s v="Año Resultado Final"/>
    <n v="2013"/>
    <n v="10"/>
    <x v="0"/>
    <s v="SERVICIO GASTRONOMICO"/>
    <s v="Restaurantes y parrilladas"/>
    <s v="Sucursal"/>
    <x v="1"/>
    <n v="3"/>
    <n v="3"/>
    <n v="90"/>
    <n v="90"/>
    <n v="53"/>
    <n v="37"/>
    <n v="420.0740740740743"/>
    <n v="293.25925925925941"/>
    <n v="0"/>
    <n v="0"/>
    <n v="0"/>
    <n v="0"/>
    <n v="554.81481481481512"/>
    <n v="39.629629629629648"/>
    <n v="79.259259259259295"/>
    <n v="0"/>
    <n v="39.629629629629648"/>
    <n v="0"/>
    <n v="0"/>
    <n v="0"/>
    <n v="713.33333333333371"/>
    <n v="90"/>
    <n v="0"/>
    <n v="0"/>
    <n v="0"/>
    <n v="0"/>
    <n v="70"/>
    <n v="5"/>
    <n v="10"/>
    <n v="0"/>
    <n v="5"/>
    <n v="0"/>
    <n v="0"/>
    <n v="0"/>
    <n v="90"/>
    <x v="1"/>
    <s v="Decisión del directorio/propietarios de la empresa"/>
    <m/>
    <x v="0"/>
    <s v="Decisión del directorio/propietarios de la empresa"/>
    <m/>
    <x v="0"/>
    <m/>
    <m/>
    <x v="0"/>
    <m/>
    <m/>
    <x v="0"/>
    <m/>
    <m/>
    <x v="1"/>
    <m/>
    <n v="5120"/>
    <s v="COCINERO"/>
    <s v="Sí"/>
    <s v="Sí"/>
    <s v="Sí"/>
    <n v="4226"/>
    <s v="RECEPCIONISTA"/>
    <s v="Sí"/>
    <s v="Sí"/>
    <s v="Sí"/>
    <n v="4416"/>
    <s v="SUPERVISORA DE PERSONAL"/>
    <s v="No"/>
    <s v="Sí"/>
    <s v="Candidatos sin capacitación o habilidades técnicas necesarios"/>
    <m/>
    <m/>
    <m/>
    <m/>
    <m/>
    <m/>
    <m/>
    <m/>
    <m/>
    <m/>
    <m/>
    <m/>
    <m/>
    <s v="Otra"/>
    <s v="HORARIO Y TRASLADO"/>
    <s v="Candidatos sin capacitación o habilidades técnicas necesarios"/>
    <m/>
    <m/>
    <m/>
    <m/>
    <m/>
    <m/>
    <m/>
    <s v="Aumentar la remuneración para hacer la vacante más atractiva"/>
    <m/>
    <m/>
    <m/>
    <m/>
    <m/>
    <m/>
    <s v="Aumentar los esfuerzos en el reclutamiento (más divulgación de la vacante, más bolsas de empleo)"/>
    <m/>
    <m/>
    <m/>
    <x v="1"/>
    <x v="1"/>
    <x v="0"/>
    <x v="1"/>
    <x v="0"/>
    <x v="0"/>
    <x v="0"/>
    <x v="1"/>
    <x v="0"/>
    <x v="0"/>
    <x v="1"/>
    <x v="1"/>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s v="Avisos en las inmediaciones de la empresa"/>
    <s v="Contactos personales del empleador"/>
    <s v="Banco de currículos de la empresa"/>
    <m/>
    <m/>
    <x v="0"/>
    <x v="0"/>
    <x v="0"/>
    <x v="1"/>
    <x v="0"/>
    <x v="0"/>
    <x v="0"/>
    <x v="0"/>
    <x v="0"/>
    <x v="1"/>
    <s v="Ninguna"/>
    <m/>
    <m/>
    <m/>
    <m/>
    <m/>
    <m/>
    <x v="0"/>
    <m/>
    <m/>
    <x v="0"/>
    <m/>
    <m/>
    <m/>
    <x v="1"/>
    <x v="1"/>
    <x v="1"/>
    <x v="0"/>
    <x v="0"/>
    <x v="1"/>
    <m/>
    <m/>
    <x v="2"/>
    <s v="Probable"/>
    <s v="Poco probable"/>
    <s v="Poco probable"/>
    <s v="Probable"/>
    <s v="Probable"/>
    <x v="0"/>
    <s v="atencion al cliente"/>
    <n v="5246"/>
    <n v="3"/>
    <n v="3"/>
    <n v="3"/>
    <n v="3"/>
    <n v="3"/>
    <s v="cocinero"/>
    <n v="5120"/>
    <n v="2"/>
    <n v="2"/>
    <n v="2"/>
    <n v="2"/>
    <n v="2"/>
    <s v="recepcionista"/>
    <n v="4226"/>
    <n v="2"/>
    <n v="0"/>
    <n v="0"/>
    <n v="0"/>
    <n v="0"/>
    <m/>
    <m/>
    <m/>
    <m/>
    <m/>
    <m/>
    <m/>
    <m/>
    <m/>
    <m/>
    <m/>
    <m/>
    <m/>
    <m/>
    <x v="0"/>
    <m/>
    <m/>
    <m/>
    <m/>
    <m/>
    <m/>
    <m/>
    <m/>
    <m/>
    <x v="0"/>
    <x v="0"/>
    <x v="0"/>
    <x v="0"/>
    <x v="1"/>
    <x v="1"/>
    <x v="0"/>
    <x v="0"/>
    <m/>
    <x v="0"/>
    <s v="CURSOS DE COCINA"/>
    <s v="Cocina"/>
    <s v="COCINERO"/>
    <n v="5120"/>
    <s v="ATENCION AL CLIENTE"/>
    <s v="Técnicas de recepción y atención al cliente"/>
    <s v="RECEPCIONISTA"/>
    <n v="4226"/>
    <m/>
    <m/>
    <m/>
    <m/>
    <m/>
    <m/>
    <m/>
    <m/>
    <m/>
    <m/>
    <m/>
    <m/>
    <m/>
    <m/>
    <m/>
    <m/>
    <s v="Si"/>
    <s v="No"/>
    <m/>
    <m/>
    <m/>
    <m/>
    <x v="0"/>
    <s v="Importante"/>
    <s v="Importante"/>
    <s v="Importante"/>
    <s v="Importante"/>
    <s v="Importante"/>
    <s v="Importante"/>
    <s v="Muy importante"/>
    <s v="Ninguna"/>
    <m/>
    <x v="0"/>
    <x v="0"/>
    <x v="0"/>
    <x v="1"/>
    <x v="2"/>
    <x v="0"/>
    <x v="1"/>
    <x v="1"/>
    <x v="0"/>
    <x v="0"/>
    <x v="0"/>
    <x v="0"/>
    <m/>
    <s v="Gerente / Directivo"/>
    <m/>
    <n v="7"/>
    <n v="49"/>
    <s v="Completo"/>
    <m/>
    <m/>
    <m/>
    <m/>
    <m/>
    <m/>
    <m/>
    <s v="51 y más personas ocupadas"/>
    <s v="51 y más personas ocupadas"/>
    <x v="0"/>
    <s v="Restaurantes y hoteles"/>
    <x v="0"/>
    <x v="0"/>
    <x v="0"/>
    <x v="1"/>
    <x v="1"/>
    <x v="0"/>
    <x v="0"/>
    <x v="0"/>
    <x v="0"/>
    <x v="0"/>
    <x v="1"/>
    <x v="0"/>
    <x v="1"/>
    <x v="1"/>
    <x v="0"/>
    <x v="0"/>
    <x v="0"/>
    <x v="0"/>
    <x v="0"/>
    <x v="1"/>
    <x v="0"/>
    <x v="0"/>
    <x v="1"/>
    <x v="0"/>
    <x v="0"/>
    <x v="0"/>
    <x v="0"/>
    <s v="GASTRONOMIA"/>
    <s v="ATENCIÓN AL CLIENTE, RECEPCIÓN"/>
    <m/>
    <m/>
    <m/>
    <m/>
    <s v="ALIMENTOS"/>
    <s v="ADMINISTRACIÓN Y GESTIÓN"/>
    <m/>
    <m/>
    <m/>
    <m/>
    <n v="7.92592592592593"/>
    <x v="2"/>
    <x v="2"/>
    <x v="0"/>
    <x v="0"/>
    <x v="0"/>
    <s v="Total"/>
  </r>
  <r>
    <n v="408706"/>
    <x v="0"/>
    <x v="1"/>
    <s v="Limpio"/>
    <n v="49231"/>
    <s v="SERVICIO DE TRANSPORTE TERRESTRE LOCAL DE CARGA"/>
    <s v="Servicio"/>
    <s v="Transporte"/>
    <s v="Pequeñas (11 a 30 personas ocupadas)"/>
    <n v="14062024"/>
    <n v="14"/>
    <s v="Junio"/>
    <s v="Año Resultado Final"/>
    <n v="18"/>
    <n v="43"/>
    <n v="5072024"/>
    <n v="5"/>
    <s v="Julio"/>
    <s v="Año Resultado Final"/>
    <n v="2010"/>
    <n v="13"/>
    <x v="0"/>
    <s v="SERVICIO DE TRANSPORTE TERRESTRE LOCAL DE COMBUSTIBLE"/>
    <s v="Transporte terrestre local de carga"/>
    <s v="Único"/>
    <x v="0"/>
    <m/>
    <m/>
    <n v="6"/>
    <n v="6"/>
    <n v="5"/>
    <n v="1"/>
    <n v="16.972972972972951"/>
    <n v="3.3945945945945901"/>
    <n v="0"/>
    <n v="0"/>
    <n v="0"/>
    <n v="0"/>
    <n v="10.18378378378377"/>
    <n v="0"/>
    <n v="0"/>
    <n v="0"/>
    <n v="6.7891891891891802"/>
    <n v="3.3945945945945901"/>
    <n v="0"/>
    <n v="0"/>
    <n v="20.367567567567541"/>
    <n v="6"/>
    <n v="0"/>
    <n v="0"/>
    <n v="0"/>
    <n v="0"/>
    <n v="3"/>
    <n v="0"/>
    <n v="0"/>
    <n v="0"/>
    <n v="2"/>
    <n v="1"/>
    <n v="0"/>
    <n v="0"/>
    <n v="6"/>
    <x v="0"/>
    <m/>
    <m/>
    <x v="0"/>
    <s v="Decisión del directorio/propietarios de la empresa"/>
    <m/>
    <x v="0"/>
    <m/>
    <m/>
    <x v="0"/>
    <m/>
    <m/>
    <x v="0"/>
    <m/>
    <m/>
    <x v="0"/>
    <m/>
    <m/>
    <m/>
    <m/>
    <m/>
    <m/>
    <m/>
    <m/>
    <m/>
    <m/>
    <m/>
    <m/>
    <m/>
    <m/>
    <m/>
    <m/>
    <m/>
    <m/>
    <m/>
    <m/>
    <m/>
    <m/>
    <m/>
    <m/>
    <m/>
    <m/>
    <m/>
    <m/>
    <m/>
    <m/>
    <m/>
    <m/>
    <m/>
    <m/>
    <m/>
    <m/>
    <m/>
    <m/>
    <m/>
    <m/>
    <m/>
    <m/>
    <m/>
    <m/>
    <m/>
    <m/>
    <m/>
    <m/>
    <m/>
    <m/>
    <x v="1"/>
    <x v="0"/>
    <x v="0"/>
    <x v="0"/>
    <x v="0"/>
    <x v="0"/>
    <x v="0"/>
    <x v="0"/>
    <x v="1"/>
    <x v="0"/>
    <x v="0"/>
    <x v="1"/>
    <x v="0"/>
    <m/>
    <m/>
    <m/>
    <m/>
    <m/>
    <m/>
    <s v="Recomendaciones de trabajadores de la empresa u otros actores"/>
    <m/>
    <m/>
    <s v="Avisos en las inmediaciones de la empresa"/>
    <s v="Contactos personales del empleador"/>
    <m/>
    <m/>
    <m/>
    <x v="0"/>
    <x v="0"/>
    <x v="0"/>
    <x v="1"/>
    <x v="0"/>
    <x v="2"/>
    <x v="1"/>
    <x v="0"/>
    <x v="1"/>
    <x v="1"/>
    <s v="Ninguna"/>
    <m/>
    <m/>
    <m/>
    <m/>
    <m/>
    <m/>
    <x v="1"/>
    <m/>
    <m/>
    <x v="1"/>
    <m/>
    <m/>
    <m/>
    <x v="1"/>
    <x v="1"/>
    <x v="1"/>
    <x v="1"/>
    <x v="1"/>
    <x v="1"/>
    <m/>
    <m/>
    <x v="1"/>
    <s v="Muy probable"/>
    <s v="Poco probable"/>
    <s v="Poco probable"/>
    <s v="Muy probable"/>
    <s v="Probable"/>
    <x v="0"/>
    <s v="CHOFER DE CARGA PELIGROSA"/>
    <n v="8332"/>
    <n v="4"/>
    <n v="0"/>
    <n v="0"/>
    <n v="0"/>
    <n v="0"/>
    <s v="Mecanico de camiones de carga pesada"/>
    <n v="7231"/>
    <n v="2"/>
    <n v="0"/>
    <n v="0"/>
    <n v="0"/>
    <n v="0"/>
    <m/>
    <m/>
    <m/>
    <m/>
    <m/>
    <m/>
    <m/>
    <m/>
    <m/>
    <m/>
    <m/>
    <m/>
    <m/>
    <m/>
    <m/>
    <m/>
    <m/>
    <m/>
    <m/>
    <m/>
    <m/>
    <x v="0"/>
    <m/>
    <m/>
    <m/>
    <m/>
    <m/>
    <m/>
    <m/>
    <m/>
    <m/>
    <x v="1"/>
    <x v="1"/>
    <x v="1"/>
    <x v="1"/>
    <x v="0"/>
    <x v="0"/>
    <x v="0"/>
    <x v="1"/>
    <m/>
    <x v="0"/>
    <s v="CAPACITACIÓN PARA VEHÍCULOS ELECTRÓNICOS"/>
    <s v="Electrónica"/>
    <s v="MECÁNICO DE AUTOMOTRIZ"/>
    <n v="7231"/>
    <m/>
    <m/>
    <m/>
    <m/>
    <m/>
    <m/>
    <m/>
    <m/>
    <m/>
    <m/>
    <m/>
    <m/>
    <m/>
    <m/>
    <m/>
    <m/>
    <m/>
    <m/>
    <m/>
    <m/>
    <s v="No"/>
    <m/>
    <m/>
    <m/>
    <m/>
    <m/>
    <x v="0"/>
    <s v="Importante"/>
    <s v="Importante"/>
    <s v="Muy importante"/>
    <s v="Importante"/>
    <s v="Importante"/>
    <s v="Importante"/>
    <s v="Importante"/>
    <s v="Ninguna"/>
    <m/>
    <x v="2"/>
    <x v="2"/>
    <x v="0"/>
    <x v="0"/>
    <x v="2"/>
    <x v="0"/>
    <x v="0"/>
    <x v="0"/>
    <x v="0"/>
    <x v="1"/>
    <x v="0"/>
    <x v="0"/>
    <m/>
    <s v="Dueño o propietario"/>
    <m/>
    <n v="6"/>
    <n v="26"/>
    <s v="Completo"/>
    <m/>
    <m/>
    <m/>
    <m/>
    <m/>
    <m/>
    <m/>
    <s v="5 a 10 personas ocupadas"/>
    <s v="5 a 10 personas ocupadas"/>
    <x v="0"/>
    <s v="Transporte"/>
    <x v="0"/>
    <x v="0"/>
    <x v="0"/>
    <x v="0"/>
    <x v="0"/>
    <x v="0"/>
    <x v="0"/>
    <x v="0"/>
    <x v="0"/>
    <x v="0"/>
    <x v="1"/>
    <x v="0"/>
    <x v="0"/>
    <x v="0"/>
    <x v="0"/>
    <x v="1"/>
    <x v="1"/>
    <x v="0"/>
    <x v="0"/>
    <x v="1"/>
    <x v="0"/>
    <x v="1"/>
    <x v="0"/>
    <x v="0"/>
    <x v="1"/>
    <x v="0"/>
    <x v="0"/>
    <s v="ELECTRICIDAD AUTOMOTRIZ"/>
    <m/>
    <m/>
    <m/>
    <m/>
    <m/>
    <s v="AUTOMOTORES"/>
    <m/>
    <m/>
    <m/>
    <m/>
    <m/>
    <n v="3.3945945945945901"/>
    <x v="0"/>
    <x v="0"/>
    <x v="1"/>
    <x v="2"/>
    <x v="0"/>
    <s v="Total"/>
  </r>
  <r>
    <n v="408970"/>
    <x v="0"/>
    <x v="1"/>
    <s v="Luque"/>
    <n v="56101"/>
    <s v="SERVICIO DE COMEDOR"/>
    <s v="Servicio"/>
    <s v="Restaurantes y hoteles"/>
    <s v="Micro (5 a 10 personas ocupadas)"/>
    <n v="27062024"/>
    <n v="27"/>
    <s v="Junio"/>
    <s v="Año Resultado Final"/>
    <n v="13"/>
    <n v="52"/>
    <n v="7072024"/>
    <n v="7"/>
    <s v="Julio"/>
    <s v="Año Resultado Final"/>
    <n v="2012"/>
    <n v="11"/>
    <x v="0"/>
    <s v="ELABORACIÓN DE MINUTAS Y COMIDAS"/>
    <s v="Restaurantes y parrilladas"/>
    <s v="Único"/>
    <x v="0"/>
    <m/>
    <m/>
    <n v="6"/>
    <n v="6"/>
    <n v="2"/>
    <n v="4"/>
    <n v="6.7891891891891802"/>
    <n v="13.57837837837836"/>
    <n v="0"/>
    <n v="0"/>
    <n v="0"/>
    <n v="10.18378378378377"/>
    <n v="3.3945945945945901"/>
    <n v="0"/>
    <n v="0"/>
    <n v="0"/>
    <n v="3.3945945945945901"/>
    <n v="3.3945945945945901"/>
    <n v="0"/>
    <n v="0"/>
    <n v="20.367567567567541"/>
    <n v="6"/>
    <n v="0"/>
    <n v="0"/>
    <n v="0"/>
    <n v="3"/>
    <n v="1"/>
    <n v="0"/>
    <n v="0"/>
    <n v="0"/>
    <n v="1"/>
    <n v="1"/>
    <n v="0"/>
    <n v="0"/>
    <n v="6"/>
    <x v="0"/>
    <m/>
    <m/>
    <x v="1"/>
    <m/>
    <m/>
    <x v="0"/>
    <m/>
    <m/>
    <x v="0"/>
    <m/>
    <m/>
    <x v="0"/>
    <m/>
    <m/>
    <x v="0"/>
    <m/>
    <m/>
    <m/>
    <m/>
    <m/>
    <m/>
    <m/>
    <m/>
    <m/>
    <m/>
    <m/>
    <m/>
    <m/>
    <m/>
    <m/>
    <m/>
    <m/>
    <m/>
    <m/>
    <m/>
    <m/>
    <m/>
    <m/>
    <m/>
    <m/>
    <m/>
    <m/>
    <m/>
    <m/>
    <m/>
    <m/>
    <m/>
    <m/>
    <m/>
    <m/>
    <m/>
    <m/>
    <m/>
    <m/>
    <m/>
    <m/>
    <m/>
    <m/>
    <m/>
    <m/>
    <m/>
    <m/>
    <m/>
    <m/>
    <m/>
    <x v="1"/>
    <x v="0"/>
    <x v="0"/>
    <x v="1"/>
    <x v="1"/>
    <x v="1"/>
    <x v="1"/>
    <x v="0"/>
    <x v="0"/>
    <x v="0"/>
    <x v="1"/>
    <x v="1"/>
    <x v="0"/>
    <m/>
    <m/>
    <m/>
    <m/>
    <m/>
    <m/>
    <s v="Recomendaciones de trabajadores de la empresa u otros actores"/>
    <m/>
    <m/>
    <m/>
    <s v="Contactos personales del empleador"/>
    <m/>
    <m/>
    <m/>
    <x v="0"/>
    <x v="0"/>
    <x v="0"/>
    <x v="2"/>
    <x v="0"/>
    <x v="2"/>
    <x v="0"/>
    <x v="1"/>
    <x v="1"/>
    <x v="0"/>
    <s v="Ninguna"/>
    <m/>
    <m/>
    <m/>
    <m/>
    <m/>
    <m/>
    <x v="1"/>
    <m/>
    <s v="Ambos"/>
    <x v="1"/>
    <s v="Transformación de competencia"/>
    <m/>
    <m/>
    <x v="1"/>
    <x v="1"/>
    <x v="1"/>
    <x v="0"/>
    <x v="1"/>
    <x v="1"/>
    <m/>
    <m/>
    <x v="1"/>
    <s v="Probable"/>
    <s v="Poco probable"/>
    <s v="Poco probable"/>
    <s v="Poco probable"/>
    <s v="Probable"/>
    <x v="3"/>
    <m/>
    <m/>
    <m/>
    <m/>
    <m/>
    <m/>
    <m/>
    <m/>
    <m/>
    <m/>
    <m/>
    <m/>
    <m/>
    <m/>
    <m/>
    <m/>
    <m/>
    <m/>
    <m/>
    <m/>
    <m/>
    <m/>
    <m/>
    <m/>
    <m/>
    <m/>
    <m/>
    <m/>
    <m/>
    <m/>
    <m/>
    <m/>
    <m/>
    <m/>
    <m/>
    <x v="0"/>
    <m/>
    <m/>
    <m/>
    <m/>
    <m/>
    <m/>
    <m/>
    <m/>
    <m/>
    <x v="1"/>
    <x v="0"/>
    <x v="1"/>
    <x v="1"/>
    <x v="0"/>
    <x v="0"/>
    <x v="0"/>
    <x v="0"/>
    <m/>
    <x v="0"/>
    <s v="ELABORACIÓN DE COMIDAS"/>
    <s v="Cocina"/>
    <s v="COCINERAS"/>
    <n v="5120"/>
    <m/>
    <m/>
    <m/>
    <m/>
    <m/>
    <m/>
    <m/>
    <m/>
    <m/>
    <m/>
    <m/>
    <m/>
    <m/>
    <m/>
    <m/>
    <m/>
    <m/>
    <m/>
    <m/>
    <m/>
    <s v="No"/>
    <m/>
    <m/>
    <m/>
    <m/>
    <m/>
    <x v="1"/>
    <s v="Importante"/>
    <s v="Importante"/>
    <s v="Importante"/>
    <s v="Poco importante"/>
    <s v="Importante"/>
    <s v="Importante"/>
    <s v="Muy importante"/>
    <s v="Ninguna"/>
    <m/>
    <x v="2"/>
    <x v="2"/>
    <x v="0"/>
    <x v="0"/>
    <x v="2"/>
    <x v="2"/>
    <x v="1"/>
    <x v="1"/>
    <x v="0"/>
    <x v="1"/>
    <x v="0"/>
    <x v="0"/>
    <m/>
    <s v="Jefe / Encargado (no propietario)"/>
    <m/>
    <n v="18"/>
    <n v="29"/>
    <s v="Completo"/>
    <m/>
    <m/>
    <m/>
    <m/>
    <m/>
    <m/>
    <s v="SE CAMBIÓ EL DÍGITO VERIFICADOR"/>
    <s v="5 a 10 personas ocupadas"/>
    <s v="5 a 10 personas ocupadas"/>
    <x v="0"/>
    <s v="Restaurantes y hoteles"/>
    <x v="0"/>
    <x v="0"/>
    <x v="0"/>
    <x v="0"/>
    <x v="0"/>
    <x v="0"/>
    <x v="0"/>
    <x v="0"/>
    <x v="0"/>
    <x v="0"/>
    <x v="1"/>
    <x v="0"/>
    <x v="0"/>
    <x v="0"/>
    <x v="0"/>
    <x v="0"/>
    <x v="0"/>
    <x v="0"/>
    <x v="0"/>
    <x v="1"/>
    <x v="0"/>
    <x v="1"/>
    <x v="1"/>
    <x v="0"/>
    <x v="0"/>
    <x v="0"/>
    <x v="0"/>
    <s v="GASTRONOMIA"/>
    <m/>
    <m/>
    <m/>
    <m/>
    <m/>
    <s v="ALIMENTOS"/>
    <m/>
    <m/>
    <m/>
    <m/>
    <m/>
    <n v="3.3945945945945901"/>
    <x v="0"/>
    <x v="0"/>
    <x v="0"/>
    <x v="0"/>
    <x v="0"/>
    <s v="Total"/>
  </r>
  <r>
    <n v="409138"/>
    <x v="0"/>
    <x v="0"/>
    <s v="Recoleta"/>
    <n v="64911"/>
    <s v="SERVICIOS DE OTORGAMIENTO DE CREDITOS"/>
    <s v="Servicio"/>
    <s v="Intermediación financiera"/>
    <s v="Grandes (con 51 o más personas ocupadas)"/>
    <n v="12072024"/>
    <n v="12"/>
    <s v="Julio"/>
    <s v="Año Resultado Final"/>
    <n v="14"/>
    <n v="13"/>
    <n v="12072024"/>
    <n v="12"/>
    <s v="Julio"/>
    <s v="Año Resultado Final"/>
    <n v="2010"/>
    <n v="13"/>
    <x v="0"/>
    <s v="SERVICIOS DE PRESTAMOS DE CONSUMO"/>
    <s v="Otorgamiento de crédito sin aval bancario"/>
    <s v="Casa Matriz"/>
    <x v="1"/>
    <n v="9"/>
    <n v="5"/>
    <n v="215"/>
    <n v="170"/>
    <n v="102"/>
    <n v="68"/>
    <n v="808.44444444444491"/>
    <n v="538.96296296296327"/>
    <n v="0"/>
    <n v="0"/>
    <n v="0"/>
    <n v="0"/>
    <n v="0"/>
    <n v="0"/>
    <n v="0"/>
    <n v="0"/>
    <n v="396.29629629629648"/>
    <n v="634.07407407407436"/>
    <n v="158.51851851851859"/>
    <n v="158.51851851851859"/>
    <n v="1347.4074074074081"/>
    <n v="170"/>
    <n v="0"/>
    <n v="0"/>
    <n v="0"/>
    <n v="0"/>
    <n v="0"/>
    <n v="0"/>
    <n v="0"/>
    <n v="0"/>
    <n v="50"/>
    <n v="80"/>
    <n v="20"/>
    <n v="20"/>
    <n v="170"/>
    <x v="1"/>
    <s v="Decisión del directorio/propietarios de la empresa"/>
    <m/>
    <x v="0"/>
    <s v="Decisión del directorio/propietarios de la empresa"/>
    <m/>
    <x v="0"/>
    <m/>
    <m/>
    <x v="0"/>
    <m/>
    <m/>
    <x v="0"/>
    <m/>
    <m/>
    <x v="1"/>
    <m/>
    <n v="4211"/>
    <s v="CAJERO"/>
    <s v="Sí"/>
    <s v="No"/>
    <s v="Sí"/>
    <n v="4226"/>
    <s v="ATENCION AL CLIENTE"/>
    <s v="Sí"/>
    <s v="No"/>
    <s v="Sí"/>
    <n v="3511"/>
    <s v="TECNICOS EN INFORMÁTICA"/>
    <s v="Sí"/>
    <s v="Sí"/>
    <m/>
    <m/>
    <m/>
    <m/>
    <m/>
    <m/>
    <m/>
    <m/>
    <m/>
    <m/>
    <m/>
    <m/>
    <m/>
    <m/>
    <m/>
    <m/>
    <s v="Candidatos sin capacitación o habilidades técnicas necesarios"/>
    <m/>
    <m/>
    <m/>
    <s v="Candidatos que no aceptaron las condiciones laborales ofrecidas (ubicación, horario, remuneración)"/>
    <s v="Falta de postulantes/candidatos"/>
    <m/>
    <m/>
    <s v="Aumentar la remuneración para hacer la vacante más atractiva"/>
    <s v="Capacitar a los trabajadores actuales para que puedan cumplir funciones que estaban asignadas a esa vacante"/>
    <s v="Reasignar / redefinir los puestos de trabajo existentes"/>
    <s v="Utilizar tecnología o maquinaria para sustituir el trabajo de la vacante"/>
    <s v="Externalizar el trabajo por fuera de la empresa (outsourcing)"/>
    <s v="Incorporar trabajadores temporales a través de agencias"/>
    <s v="Redefinir el perfil y características de la vacante"/>
    <s v="Aumentar los esfuerzos en el reclutamiento (más divulgación de la vacante, más bolsas de empleo)"/>
    <m/>
    <m/>
    <m/>
    <x v="0"/>
    <x v="0"/>
    <x v="1"/>
    <x v="0"/>
    <x v="0"/>
    <x v="0"/>
    <x v="1"/>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m/>
    <s v="Banco de currículos de la empresa"/>
    <m/>
    <m/>
    <x v="0"/>
    <x v="0"/>
    <x v="0"/>
    <x v="1"/>
    <x v="0"/>
    <x v="1"/>
    <x v="0"/>
    <x v="2"/>
    <x v="2"/>
    <x v="2"/>
    <s v="Ninguna"/>
    <m/>
    <m/>
    <m/>
    <m/>
    <m/>
    <m/>
    <x v="1"/>
    <m/>
    <m/>
    <x v="1"/>
    <m/>
    <m/>
    <m/>
    <x v="1"/>
    <x v="1"/>
    <x v="1"/>
    <x v="1"/>
    <x v="1"/>
    <x v="1"/>
    <m/>
    <m/>
    <x v="0"/>
    <s v="Poco probable"/>
    <s v="Probable"/>
    <s v="Probable"/>
    <s v="Probable"/>
    <s v="Muy probable"/>
    <x v="3"/>
    <m/>
    <m/>
    <m/>
    <m/>
    <m/>
    <m/>
    <m/>
    <m/>
    <m/>
    <m/>
    <m/>
    <m/>
    <m/>
    <m/>
    <m/>
    <m/>
    <m/>
    <m/>
    <m/>
    <m/>
    <m/>
    <m/>
    <m/>
    <m/>
    <m/>
    <m/>
    <m/>
    <m/>
    <m/>
    <m/>
    <m/>
    <m/>
    <m/>
    <m/>
    <m/>
    <x v="0"/>
    <m/>
    <m/>
    <m/>
    <m/>
    <m/>
    <m/>
    <m/>
    <m/>
    <m/>
    <x v="0"/>
    <x v="0"/>
    <x v="0"/>
    <x v="0"/>
    <x v="1"/>
    <x v="1"/>
    <x v="1"/>
    <x v="0"/>
    <s v="ADMINISTRACION DEL TIEMPO"/>
    <x v="0"/>
    <s v="HABILIDADES DE DETECCION DE BILLETES FALSOS"/>
    <s v="OTROS"/>
    <s v="ATENCION AL CLIENTE"/>
    <n v="4226"/>
    <s v="ACTUALIZACION DE FINANCIACION EN TERRORISMO,"/>
    <s v="Educación financiera"/>
    <s v="VERIFICADORES DE RIESGOS"/>
    <n v="4312"/>
    <s v="VENTAS DE CREDITOS"/>
    <s v="OTROS"/>
    <s v="VENDEDOR EXTERNO"/>
    <n v="3312"/>
    <s v="HABILIDADES DE DETECCION DE BILLETES FALSOS"/>
    <s v="Electrónica"/>
    <s v="CAJEROS"/>
    <n v="4211"/>
    <s v="PREVENCION DE LAVADO DE ACTIVOS"/>
    <s v="OTROS"/>
    <s v="ANALISTAS DE RIESGO"/>
    <n v="2412"/>
    <m/>
    <m/>
    <m/>
    <m/>
    <s v="Si"/>
    <s v="Si"/>
    <s v="Si"/>
    <s v="Si"/>
    <s v="No"/>
    <m/>
    <x v="1"/>
    <s v="Importante"/>
    <s v="Importante"/>
    <s v="Importante"/>
    <s v="Importante"/>
    <s v="Muy importante"/>
    <s v="Importante"/>
    <s v="Importante"/>
    <s v="Ninguna"/>
    <m/>
    <x v="2"/>
    <x v="2"/>
    <x v="0"/>
    <x v="1"/>
    <x v="0"/>
    <x v="0"/>
    <x v="0"/>
    <x v="0"/>
    <x v="0"/>
    <x v="0"/>
    <x v="0"/>
    <x v="0"/>
    <m/>
    <s v="Gerente / Directivo"/>
    <m/>
    <n v="18"/>
    <n v="56"/>
    <s v="Completo"/>
    <m/>
    <m/>
    <m/>
    <m/>
    <m/>
    <m/>
    <m/>
    <s v="51 y más personas ocupadas"/>
    <s v="51 y más personas ocupadas"/>
    <x v="0"/>
    <s v="Intermediación financiera"/>
    <x v="0"/>
    <x v="0"/>
    <x v="1"/>
    <x v="1"/>
    <x v="0"/>
    <x v="0"/>
    <x v="0"/>
    <x v="0"/>
    <x v="0"/>
    <x v="0"/>
    <x v="1"/>
    <x v="0"/>
    <x v="0"/>
    <x v="0"/>
    <x v="0"/>
    <x v="0"/>
    <x v="0"/>
    <x v="0"/>
    <x v="0"/>
    <x v="0"/>
    <x v="1"/>
    <x v="0"/>
    <x v="0"/>
    <x v="0"/>
    <x v="0"/>
    <x v="0"/>
    <x v="0"/>
    <s v="USO Y MANEJO DE CAJAS"/>
    <s v="NORMATIVAS Y REGULACIONES DEL MERCADO"/>
    <s v="VENTA"/>
    <s v="USO Y MANEJO DE CAJAS"/>
    <s v="NORMATIVAS Y REGULACIONES DEL MERCADO"/>
    <m/>
    <s v="ADMINISTRACIÓN Y GESTIÓN"/>
    <s v="PROGRAMAS GUBERNAMENTALES"/>
    <s v="ADMINISTRACIÓN Y GESTIÓN"/>
    <s v="ADMINISTRACIÓN Y GESTIÓN"/>
    <s v="PROGRAMAS GUBERNAMENTALES"/>
    <m/>
    <n v="7.92592592592593"/>
    <x v="1"/>
    <x v="2"/>
    <x v="1"/>
    <x v="0"/>
    <x v="0"/>
    <s v="Total"/>
  </r>
  <r>
    <n v="409310"/>
    <x v="0"/>
    <x v="1"/>
    <s v="Lambaré"/>
    <n v="73100"/>
    <s v="ACTIVIDADES DE CONFECCION DE CARTELES PUBLICITARIOS"/>
    <s v="Servicio"/>
    <s v="Servicios a las empresas"/>
    <s v="Pequeñas (11 a 30 personas ocupadas)"/>
    <n v="9072024"/>
    <n v="9"/>
    <s v="Julio"/>
    <s v="Año Resultado Final"/>
    <n v="11"/>
    <n v="4"/>
    <n v="24072024"/>
    <n v="24"/>
    <s v="Julio"/>
    <s v="Año Resultado Final"/>
    <n v="2011"/>
    <n v="12"/>
    <x v="0"/>
    <s v="ACTIVIDADES DE CONFECCION DE CARTELES PUBLICITARIOS"/>
    <s v="Actividades publicitarias"/>
    <s v="Único"/>
    <x v="0"/>
    <m/>
    <m/>
    <n v="25"/>
    <n v="25"/>
    <n v="21"/>
    <n v="4"/>
    <n v="101.44354838709673"/>
    <n v="19.322580645161281"/>
    <n v="0"/>
    <n v="0"/>
    <n v="0"/>
    <n v="0"/>
    <n v="77.290322580645125"/>
    <n v="0"/>
    <n v="19.322580645161281"/>
    <n v="0"/>
    <n v="19.322580645161281"/>
    <n v="0"/>
    <n v="4.8306451612903203"/>
    <n v="0"/>
    <n v="120.76612903225801"/>
    <n v="25"/>
    <n v="0"/>
    <n v="0"/>
    <n v="0"/>
    <n v="0"/>
    <n v="16"/>
    <n v="0"/>
    <n v="4"/>
    <n v="0"/>
    <n v="4"/>
    <n v="0"/>
    <n v="1"/>
    <n v="0"/>
    <n v="25"/>
    <x v="1"/>
    <s v="Decisión del directorio/propietarios de la empresa"/>
    <m/>
    <x v="0"/>
    <s v="Decisión del directorio/propietarios de la empresa"/>
    <m/>
    <x v="1"/>
    <s v="Decisión del directorio/propietarios de la empresa"/>
    <m/>
    <x v="0"/>
    <m/>
    <m/>
    <x v="0"/>
    <m/>
    <m/>
    <x v="1"/>
    <m/>
    <n v="7322"/>
    <s v="PLOTEADOR"/>
    <s v="Sí"/>
    <s v="No"/>
    <s v="No"/>
    <m/>
    <m/>
    <m/>
    <m/>
    <m/>
    <m/>
    <m/>
    <m/>
    <m/>
    <m/>
    <m/>
    <m/>
    <m/>
    <m/>
    <m/>
    <m/>
    <m/>
    <m/>
    <m/>
    <m/>
    <m/>
    <m/>
    <m/>
    <m/>
    <m/>
    <m/>
    <m/>
    <m/>
    <m/>
    <m/>
    <m/>
    <m/>
    <m/>
    <m/>
    <m/>
    <m/>
    <m/>
    <m/>
    <m/>
    <m/>
    <m/>
    <m/>
    <m/>
    <m/>
    <x v="0"/>
    <x v="0"/>
    <x v="0"/>
    <x v="0"/>
    <x v="0"/>
    <x v="1"/>
    <x v="0"/>
    <x v="1"/>
    <x v="0"/>
    <x v="0"/>
    <x v="0"/>
    <x v="1"/>
    <x v="0"/>
    <m/>
    <m/>
    <m/>
    <m/>
    <m/>
    <m/>
    <s v="Recomendaciones de trabajadores de la empresa u otros actores"/>
    <m/>
    <m/>
    <m/>
    <s v="Contactos personales del empleador"/>
    <m/>
    <m/>
    <m/>
    <x v="0"/>
    <x v="0"/>
    <x v="0"/>
    <x v="1"/>
    <x v="0"/>
    <x v="0"/>
    <x v="0"/>
    <x v="1"/>
    <x v="1"/>
    <x v="1"/>
    <s v="Ninguna"/>
    <m/>
    <m/>
    <m/>
    <m/>
    <m/>
    <m/>
    <x v="0"/>
    <m/>
    <s v="Transformación de competencia"/>
    <x v="1"/>
    <m/>
    <m/>
    <m/>
    <x v="0"/>
    <x v="0"/>
    <x v="0"/>
    <x v="0"/>
    <x v="0"/>
    <x v="0"/>
    <m/>
    <m/>
    <x v="1"/>
    <s v="Probable"/>
    <s v="Poco probable"/>
    <s v="Poco probable"/>
    <s v="Probable"/>
    <s v="Muy probable"/>
    <x v="0"/>
    <s v="tecnico HERRERIA"/>
    <n v="7221"/>
    <n v="4"/>
    <n v="4"/>
    <n v="4"/>
    <n v="4"/>
    <n v="4"/>
    <s v="AUXILIAR ADMINISTRATIVO"/>
    <n v="4419"/>
    <n v="1"/>
    <n v="1"/>
    <n v="1"/>
    <n v="1"/>
    <n v="1"/>
    <m/>
    <m/>
    <m/>
    <m/>
    <m/>
    <m/>
    <m/>
    <m/>
    <m/>
    <m/>
    <m/>
    <m/>
    <m/>
    <m/>
    <m/>
    <m/>
    <m/>
    <m/>
    <m/>
    <m/>
    <m/>
    <x v="0"/>
    <m/>
    <m/>
    <m/>
    <m/>
    <m/>
    <m/>
    <m/>
    <m/>
    <m/>
    <x v="0"/>
    <x v="0"/>
    <x v="0"/>
    <x v="0"/>
    <x v="1"/>
    <x v="1"/>
    <x v="0"/>
    <x v="0"/>
    <m/>
    <x v="0"/>
    <s v="TECNICO EN DISEÑO"/>
    <s v="Diseño gráfico"/>
    <s v="DISEÑADOR"/>
    <n v="2166"/>
    <s v="TÉCNICO ATENCION AL CLIENTE"/>
    <s v="Técnicas de recepción y atención al cliente"/>
    <s v="ATENCIÓN AL CLIENTE"/>
    <n v="4226"/>
    <s v="TÉCNICO EN SERIGRAFIA"/>
    <s v="Serigrafía"/>
    <s v="SERIGRAFISTA"/>
    <n v="7322"/>
    <m/>
    <m/>
    <m/>
    <m/>
    <m/>
    <m/>
    <m/>
    <m/>
    <m/>
    <m/>
    <m/>
    <m/>
    <s v="Si"/>
    <s v="Si"/>
    <s v="No"/>
    <m/>
    <m/>
    <m/>
    <x v="1"/>
    <s v="Muy importante"/>
    <s v="Muy importante"/>
    <s v="Muy importante"/>
    <s v="Importante"/>
    <s v="Muy importante"/>
    <s v="Muy importante"/>
    <s v="Muy importante"/>
    <s v="Ninguna"/>
    <m/>
    <x v="0"/>
    <x v="0"/>
    <x v="0"/>
    <x v="1"/>
    <x v="0"/>
    <x v="0"/>
    <x v="0"/>
    <x v="0"/>
    <x v="0"/>
    <x v="0"/>
    <x v="0"/>
    <x v="0"/>
    <m/>
    <s v="Administrador/Contador"/>
    <m/>
    <n v="8"/>
    <n v="25"/>
    <s v="Completo"/>
    <m/>
    <m/>
    <m/>
    <m/>
    <m/>
    <m/>
    <m/>
    <s v="11 a 30 personas ocupadas"/>
    <s v="11 a 30 personas ocupadas"/>
    <x v="0"/>
    <s v="Servicios a las empresas"/>
    <x v="0"/>
    <x v="0"/>
    <x v="0"/>
    <x v="0"/>
    <x v="0"/>
    <x v="0"/>
    <x v="1"/>
    <x v="0"/>
    <x v="0"/>
    <x v="0"/>
    <x v="1"/>
    <x v="0"/>
    <x v="1"/>
    <x v="0"/>
    <x v="0"/>
    <x v="1"/>
    <x v="0"/>
    <x v="0"/>
    <x v="0"/>
    <x v="0"/>
    <x v="0"/>
    <x v="0"/>
    <x v="0"/>
    <x v="0"/>
    <x v="1"/>
    <x v="0"/>
    <x v="0"/>
    <s v="INDUSTRIAS GRÁFICAS"/>
    <s v="ATENCIÓN AL CLIENTE, RECEPCIÓN"/>
    <s v="INDUSTRIAS GRÁFICAS"/>
    <m/>
    <m/>
    <m/>
    <s v="INDUSTRIAS GRÁFICAS"/>
    <s v="ADMINISTRACIÓN Y GESTIÓN"/>
    <s v="INDUSTRIAS GRÁFICAS"/>
    <m/>
    <m/>
    <m/>
    <n v="4.8306451612903203"/>
    <x v="1"/>
    <x v="1"/>
    <x v="0"/>
    <x v="0"/>
    <x v="0"/>
    <s v="Total"/>
  </r>
  <r>
    <n v="409433"/>
    <x v="0"/>
    <x v="1"/>
    <s v="Capiatá"/>
    <n v="10501"/>
    <s v="ELABORACION DE PRODUCTOS LACTEOS"/>
    <s v="Industria"/>
    <s v="Manufactura"/>
    <s v="Medianas (31 a 50 personas ocupadas)"/>
    <n v="26062024"/>
    <n v="26"/>
    <s v="Junio"/>
    <s v="Año Resultado Final"/>
    <n v="8"/>
    <n v="58"/>
    <n v="9072024"/>
    <n v="9"/>
    <s v="Julio"/>
    <s v="Año Resultado Final"/>
    <n v="1995"/>
    <n v="28"/>
    <x v="2"/>
    <s v="ELABORACIÓN DE LACTEOS"/>
    <s v="Elaboración de leches y productos lácteos"/>
    <s v="Planta industrial"/>
    <x v="1"/>
    <n v="14"/>
    <n v="8"/>
    <n v="280"/>
    <n v="242"/>
    <n v="210"/>
    <n v="32"/>
    <n v="210"/>
    <n v="32"/>
    <n v="0"/>
    <n v="0"/>
    <n v="50"/>
    <n v="0"/>
    <n v="81"/>
    <n v="20"/>
    <n v="10"/>
    <n v="0"/>
    <n v="50"/>
    <n v="26"/>
    <n v="5"/>
    <n v="0"/>
    <n v="242"/>
    <n v="242"/>
    <n v="0"/>
    <n v="0"/>
    <n v="50"/>
    <n v="0"/>
    <n v="81"/>
    <n v="20"/>
    <n v="10"/>
    <n v="0"/>
    <n v="50"/>
    <n v="26"/>
    <n v="5"/>
    <n v="0"/>
    <n v="242"/>
    <x v="1"/>
    <s v="Decisión del directorio/propietarios de la empresa"/>
    <m/>
    <x v="1"/>
    <m/>
    <m/>
    <x v="0"/>
    <m/>
    <m/>
    <x v="0"/>
    <m/>
    <m/>
    <x v="0"/>
    <m/>
    <m/>
    <x v="1"/>
    <m/>
    <n v="9112"/>
    <s v="LIMPIADORA DE EXTERIORES"/>
    <s v="Sí"/>
    <s v="No"/>
    <s v="Sí"/>
    <n v="4321"/>
    <s v="DEPOSITERO, PREPARADOR DE PEDIDOS"/>
    <s v="Sí"/>
    <s v="No"/>
    <s v="No"/>
    <m/>
    <m/>
    <m/>
    <m/>
    <m/>
    <m/>
    <m/>
    <m/>
    <m/>
    <m/>
    <m/>
    <m/>
    <m/>
    <m/>
    <m/>
    <m/>
    <m/>
    <m/>
    <m/>
    <m/>
    <m/>
    <m/>
    <m/>
    <m/>
    <m/>
    <m/>
    <m/>
    <m/>
    <m/>
    <m/>
    <m/>
    <m/>
    <m/>
    <m/>
    <m/>
    <m/>
    <m/>
    <m/>
    <m/>
    <x v="1"/>
    <x v="1"/>
    <x v="0"/>
    <x v="0"/>
    <x v="1"/>
    <x v="0"/>
    <x v="0"/>
    <x v="1"/>
    <x v="1"/>
    <x v="0"/>
    <x v="1"/>
    <x v="1"/>
    <x v="0"/>
    <m/>
    <m/>
    <m/>
    <m/>
    <m/>
    <m/>
    <s v="Recomendaciones de trabajadores de la empresa u otros actores"/>
    <m/>
    <m/>
    <s v="Avisos en las inmediaciones de la empresa"/>
    <s v="Contactos personales del empleador"/>
    <m/>
    <m/>
    <m/>
    <x v="0"/>
    <x v="0"/>
    <x v="0"/>
    <x v="1"/>
    <x v="0"/>
    <x v="1"/>
    <x v="0"/>
    <x v="1"/>
    <x v="0"/>
    <x v="1"/>
    <s v="Ninguna"/>
    <m/>
    <m/>
    <m/>
    <m/>
    <m/>
    <m/>
    <x v="1"/>
    <m/>
    <s v="Ambos"/>
    <x v="0"/>
    <m/>
    <m/>
    <m/>
    <x v="0"/>
    <x v="1"/>
    <x v="0"/>
    <x v="1"/>
    <x v="0"/>
    <x v="0"/>
    <m/>
    <m/>
    <x v="2"/>
    <s v="Muy probable"/>
    <s v="Poco probable"/>
    <s v="Poco probable"/>
    <s v="Probable"/>
    <s v="Muy probable"/>
    <x v="2"/>
    <m/>
    <m/>
    <m/>
    <m/>
    <m/>
    <m/>
    <m/>
    <m/>
    <m/>
    <m/>
    <m/>
    <m/>
    <m/>
    <m/>
    <m/>
    <m/>
    <m/>
    <m/>
    <m/>
    <m/>
    <m/>
    <m/>
    <m/>
    <m/>
    <m/>
    <m/>
    <m/>
    <m/>
    <m/>
    <m/>
    <m/>
    <m/>
    <m/>
    <m/>
    <m/>
    <x v="0"/>
    <m/>
    <m/>
    <m/>
    <m/>
    <m/>
    <m/>
    <m/>
    <m/>
    <m/>
    <x v="0"/>
    <x v="0"/>
    <x v="1"/>
    <x v="0"/>
    <x v="0"/>
    <x v="0"/>
    <x v="0"/>
    <x v="0"/>
    <m/>
    <x v="1"/>
    <m/>
    <m/>
    <m/>
    <m/>
    <m/>
    <m/>
    <m/>
    <m/>
    <m/>
    <m/>
    <m/>
    <m/>
    <m/>
    <m/>
    <m/>
    <m/>
    <m/>
    <m/>
    <m/>
    <m/>
    <m/>
    <m/>
    <m/>
    <m/>
    <m/>
    <m/>
    <m/>
    <m/>
    <m/>
    <m/>
    <x v="0"/>
    <s v="Importante"/>
    <s v="Muy importante"/>
    <s v="Importante"/>
    <s v="Muy importante"/>
    <s v="Importante"/>
    <s v="Muy importante"/>
    <s v="Muy importante"/>
    <s v="Ninguna"/>
    <m/>
    <x v="2"/>
    <x v="2"/>
    <x v="0"/>
    <x v="0"/>
    <x v="0"/>
    <x v="0"/>
    <x v="0"/>
    <x v="0"/>
    <x v="0"/>
    <x v="0"/>
    <x v="0"/>
    <x v="0"/>
    <m/>
    <s v="Jefe / Encargado (no propietario)"/>
    <m/>
    <n v="22"/>
    <n v="15"/>
    <s v="Completo"/>
    <m/>
    <m/>
    <m/>
    <m/>
    <m/>
    <m/>
    <m/>
    <s v="51 y más personas ocupadas"/>
    <s v="51 y más personas ocupadas"/>
    <x v="1"/>
    <s v="Manufactura"/>
    <x v="0"/>
    <x v="0"/>
    <x v="0"/>
    <x v="1"/>
    <x v="0"/>
    <x v="0"/>
    <x v="0"/>
    <x v="0"/>
    <x v="1"/>
    <x v="0"/>
    <x v="1"/>
    <x v="0"/>
    <x v="0"/>
    <x v="0"/>
    <x v="0"/>
    <x v="0"/>
    <x v="0"/>
    <x v="0"/>
    <x v="0"/>
    <x v="1"/>
    <x v="0"/>
    <x v="1"/>
    <x v="0"/>
    <x v="0"/>
    <x v="0"/>
    <x v="0"/>
    <x v="0"/>
    <m/>
    <m/>
    <m/>
    <m/>
    <m/>
    <m/>
    <m/>
    <m/>
    <m/>
    <m/>
    <m/>
    <m/>
    <n v="1"/>
    <x v="1"/>
    <x v="1"/>
    <x v="0"/>
    <x v="0"/>
    <x v="1"/>
    <s v="Total"/>
  </r>
  <r>
    <n v="409588"/>
    <x v="0"/>
    <x v="1"/>
    <s v="Villa Elisa"/>
    <n v="47112"/>
    <s v="COMERCIO AL POR MENOR DE PRODUCTOS DE DESPENSA"/>
    <s v="Comercio"/>
    <s v="Comercio"/>
    <s v="Pequeñas (11 a 30 personas ocupadas)"/>
    <n v="26062024"/>
    <n v="26"/>
    <s v="Junio"/>
    <s v="Año Resultado Final"/>
    <n v="10"/>
    <n v="28"/>
    <n v="26062024"/>
    <n v="26"/>
    <s v="Junio"/>
    <s v="Año Resultado Final"/>
    <n v="2015"/>
    <n v="8"/>
    <x v="3"/>
    <s v="COMERCIO AL POR MENOR DE PRODUCTOS DE DESPENSA"/>
    <s v="Comercio al por menor en mini mercados y despensas"/>
    <s v="Único"/>
    <x v="0"/>
    <m/>
    <m/>
    <n v="8"/>
    <n v="8"/>
    <n v="4"/>
    <n v="4"/>
    <n v="33.137614678899077"/>
    <n v="33.137614678899077"/>
    <n v="0"/>
    <n v="0"/>
    <n v="41.422018348623844"/>
    <n v="0"/>
    <n v="8.2844036697247692"/>
    <n v="0"/>
    <n v="0"/>
    <n v="0"/>
    <n v="8.2844036697247692"/>
    <n v="0"/>
    <n v="8.2844036697247692"/>
    <n v="0"/>
    <n v="66.275229357798153"/>
    <n v="8"/>
    <n v="0"/>
    <n v="0"/>
    <n v="5"/>
    <n v="0"/>
    <n v="1"/>
    <n v="0"/>
    <n v="0"/>
    <n v="0"/>
    <n v="1"/>
    <n v="0"/>
    <n v="1"/>
    <n v="0"/>
    <n v="8"/>
    <x v="1"/>
    <s v="Decisión del directorio/propietarios de la empresa"/>
    <m/>
    <x v="0"/>
    <s v="Decisión del directorio/propietarios de la empresa"/>
    <m/>
    <x v="1"/>
    <s v="Decisión del directorio/propietarios de la empresa"/>
    <m/>
    <x v="0"/>
    <m/>
    <m/>
    <x v="0"/>
    <m/>
    <m/>
    <x v="1"/>
    <m/>
    <n v="5230"/>
    <s v="CAJERA"/>
    <s v="Sí"/>
    <s v="No"/>
    <s v="Sí"/>
    <n v="7511"/>
    <s v="CARNICERO"/>
    <s v="Sí"/>
    <s v="Sí"/>
    <s v="Sí"/>
    <n v="7512"/>
    <s v="CONFITERO"/>
    <s v="Sí"/>
    <s v="Sí"/>
    <m/>
    <m/>
    <m/>
    <m/>
    <m/>
    <m/>
    <m/>
    <m/>
    <m/>
    <m/>
    <m/>
    <m/>
    <s v="Candidatos que no aceptaron las condiciones laborales ofrecidas (ubicación, horario, remuneración)"/>
    <m/>
    <m/>
    <m/>
    <m/>
    <m/>
    <m/>
    <m/>
    <s v="Candidatos que no aceptaron las condiciones laborales ofrecidas (ubicación, horario, remuneración)"/>
    <m/>
    <m/>
    <m/>
    <s v="Aumentar la remuneración para hacer la vacante más atractiva"/>
    <s v="Capacitar a los trabajadores actuales para que puedan cumplir funciones que estaban asignadas a esa vacante"/>
    <m/>
    <m/>
    <m/>
    <m/>
    <m/>
    <m/>
    <m/>
    <m/>
    <m/>
    <x v="1"/>
    <x v="1"/>
    <x v="0"/>
    <x v="1"/>
    <x v="0"/>
    <x v="1"/>
    <x v="0"/>
    <x v="0"/>
    <x v="0"/>
    <x v="0"/>
    <x v="1"/>
    <x v="1"/>
    <x v="0"/>
    <m/>
    <m/>
    <m/>
    <s v="Redes sociales de la empresa (Facebook, Twitter, Instagram, etc)"/>
    <m/>
    <m/>
    <m/>
    <m/>
    <m/>
    <s v="Avisos en las inmediaciones de la empresa"/>
    <s v="Contactos personales del empleador"/>
    <m/>
    <m/>
    <m/>
    <x v="0"/>
    <x v="0"/>
    <x v="0"/>
    <x v="1"/>
    <x v="0"/>
    <x v="0"/>
    <x v="0"/>
    <x v="1"/>
    <x v="1"/>
    <x v="1"/>
    <s v="Ninguna"/>
    <m/>
    <m/>
    <m/>
    <m/>
    <m/>
    <m/>
    <x v="2"/>
    <m/>
    <s v="Ambos"/>
    <x v="1"/>
    <m/>
    <m/>
    <m/>
    <x v="0"/>
    <x v="0"/>
    <x v="0"/>
    <x v="0"/>
    <x v="0"/>
    <x v="0"/>
    <m/>
    <m/>
    <x v="2"/>
    <s v="Poco probable"/>
    <s v="Poco probable"/>
    <s v="Poco probable"/>
    <s v="Muy probable"/>
    <s v="Probable"/>
    <x v="0"/>
    <s v="carnicero"/>
    <n v="7511"/>
    <n v="1"/>
    <n v="1"/>
    <n v="1"/>
    <n v="1"/>
    <n v="1"/>
    <s v="administrador"/>
    <n v="5221"/>
    <n v="1"/>
    <n v="1"/>
    <n v="1"/>
    <n v="1"/>
    <n v="1"/>
    <s v="panadero"/>
    <n v="7512"/>
    <n v="2"/>
    <n v="2"/>
    <n v="2"/>
    <n v="2"/>
    <n v="2"/>
    <s v="vendedor"/>
    <n v="5223"/>
    <n v="2"/>
    <n v="2"/>
    <n v="2"/>
    <n v="2"/>
    <n v="2"/>
    <m/>
    <m/>
    <m/>
    <m/>
    <m/>
    <m/>
    <m/>
    <x v="0"/>
    <m/>
    <m/>
    <m/>
    <m/>
    <m/>
    <m/>
    <m/>
    <m/>
    <m/>
    <x v="0"/>
    <x v="0"/>
    <x v="0"/>
    <x v="0"/>
    <x v="1"/>
    <x v="1"/>
    <x v="0"/>
    <x v="0"/>
    <m/>
    <x v="0"/>
    <s v="TÉCNICO EN ATENCIÓN AL CLIENTE"/>
    <s v="Técnicas de recepción y atención al cliente"/>
    <s v="ATENCION AL CLIENTE"/>
    <n v="5223"/>
    <s v="TÉCNICO EN VENTA"/>
    <s v="Técnicas de ventas"/>
    <s v="VENDEDOR"/>
    <n v="5223"/>
    <s v="TÉCNICO AUXILIAR EN PRODUCCION DE PANADERIA"/>
    <s v="Panadería y confitería"/>
    <s v="PANADERO"/>
    <n v="7512"/>
    <s v="TECNICO EN EXHIBICIONES DE PRODUCTOS (GÓNDOLAS)"/>
    <s v="Repositores"/>
    <s v="REPOSITOR DE PRODUCTOS"/>
    <n v="9334"/>
    <s v="TÉCNICO EN PRODUCCION CARNICA(CARNICEROS)"/>
    <s v="Carnicería"/>
    <s v="CARNICERO"/>
    <n v="7511"/>
    <m/>
    <m/>
    <m/>
    <m/>
    <s v="Si"/>
    <s v="Si"/>
    <s v="Si"/>
    <s v="Si"/>
    <s v="No"/>
    <m/>
    <x v="0"/>
    <s v="Muy importante"/>
    <s v="Muy importante"/>
    <s v="Muy importante"/>
    <s v="Muy importante"/>
    <s v="Importante"/>
    <s v="Muy importante"/>
    <s v="Muy importante"/>
    <s v="Ninguna"/>
    <m/>
    <x v="0"/>
    <x v="1"/>
    <x v="0"/>
    <x v="1"/>
    <x v="2"/>
    <x v="0"/>
    <x v="0"/>
    <x v="0"/>
    <x v="0"/>
    <x v="0"/>
    <x v="0"/>
    <x v="0"/>
    <m/>
    <s v="Dueño o propietario"/>
    <m/>
    <n v="11"/>
    <n v="57"/>
    <s v="Completo"/>
    <m/>
    <m/>
    <m/>
    <m/>
    <m/>
    <m/>
    <m/>
    <s v="5 a 10 personas ocupadas"/>
    <s v="5 a 10 personas ocupadas"/>
    <x v="2"/>
    <s v="Comercio"/>
    <x v="0"/>
    <x v="0"/>
    <x v="0"/>
    <x v="0"/>
    <x v="1"/>
    <x v="0"/>
    <x v="1"/>
    <x v="0"/>
    <x v="0"/>
    <x v="0"/>
    <x v="1"/>
    <x v="0"/>
    <x v="0"/>
    <x v="1"/>
    <x v="0"/>
    <x v="1"/>
    <x v="0"/>
    <x v="0"/>
    <x v="0"/>
    <x v="1"/>
    <x v="0"/>
    <x v="1"/>
    <x v="1"/>
    <x v="0"/>
    <x v="1"/>
    <x v="0"/>
    <x v="1"/>
    <s v="ATENCIÓN AL CLIENTE, RECEPCIÓN"/>
    <s v="VENTA"/>
    <s v="PANADERIA Y CONFITERIA"/>
    <s v="REPOSITOR"/>
    <s v="CARNICERIA"/>
    <m/>
    <s v="ADMINISTRACIÓN Y GESTIÓN"/>
    <s v="ADMINISTRACIÓN Y GESTIÓN"/>
    <s v="ALIMENTOS"/>
    <s v="ADMINISTRACIÓN Y GESTIÓN"/>
    <s v="ALIMENTOS"/>
    <m/>
    <n v="8.2844036697247692"/>
    <x v="1"/>
    <x v="2"/>
    <x v="0"/>
    <x v="0"/>
    <x v="0"/>
    <s v="Total"/>
  </r>
  <r>
    <n v="409945"/>
    <x v="0"/>
    <x v="1"/>
    <s v="Lambaré"/>
    <n v="96030"/>
    <s v="SERVICIOS FUNEBRES"/>
    <s v="Servicio"/>
    <s v="Servicios a los hogares"/>
    <s v="Medianas (31 a 50 personas ocupadas)"/>
    <n v="13062024"/>
    <n v="13"/>
    <s v="Junio"/>
    <s v="Año Resultado Final"/>
    <n v="10"/>
    <n v="20"/>
    <n v="8072024"/>
    <n v="8"/>
    <s v="Julio"/>
    <s v="Año Resultado Final"/>
    <n v="1989"/>
    <n v="34"/>
    <x v="1"/>
    <s v="SERVICIOS FUNERARIOS"/>
    <s v="Pompas fúnebres y actividades conexas"/>
    <s v="Oficina administrativa"/>
    <x v="1"/>
    <n v="9"/>
    <n v="5"/>
    <n v="26"/>
    <n v="14"/>
    <n v="10"/>
    <n v="4"/>
    <n v="48.306451612903203"/>
    <n v="19.322580645161281"/>
    <n v="0"/>
    <n v="0"/>
    <n v="0"/>
    <n v="0"/>
    <n v="57.967741935483843"/>
    <n v="0"/>
    <n v="0"/>
    <n v="0"/>
    <n v="9.6612903225806406"/>
    <n v="0"/>
    <n v="0"/>
    <n v="0"/>
    <n v="67.629032258064484"/>
    <n v="14"/>
    <n v="0"/>
    <n v="0"/>
    <n v="0"/>
    <n v="0"/>
    <n v="12"/>
    <n v="0"/>
    <n v="0"/>
    <n v="0"/>
    <n v="2"/>
    <n v="0"/>
    <n v="0"/>
    <n v="0"/>
    <n v="14"/>
    <x v="1"/>
    <s v="Decisión del directorio/propietarios de la empresa"/>
    <m/>
    <x v="1"/>
    <m/>
    <m/>
    <x v="1"/>
    <s v="Decisión del directorio/propietarios de la empresa"/>
    <m/>
    <x v="1"/>
    <s v="Decisión del directorio/propietarios de la empresa"/>
    <m/>
    <x v="0"/>
    <m/>
    <m/>
    <x v="1"/>
    <m/>
    <n v="8322"/>
    <s v="CHOFER DE CARROSAS FUNEBRES, AMBULANCIA"/>
    <s v="Sí"/>
    <s v="No"/>
    <s v="Sí"/>
    <n v="5163"/>
    <s v="PERSONAL DE SERVICIOS"/>
    <s v="Sí"/>
    <s v="No"/>
    <s v="No"/>
    <m/>
    <m/>
    <m/>
    <m/>
    <m/>
    <m/>
    <m/>
    <m/>
    <m/>
    <m/>
    <m/>
    <m/>
    <m/>
    <m/>
    <m/>
    <m/>
    <m/>
    <m/>
    <m/>
    <m/>
    <m/>
    <m/>
    <m/>
    <m/>
    <m/>
    <m/>
    <m/>
    <m/>
    <m/>
    <m/>
    <m/>
    <m/>
    <m/>
    <m/>
    <m/>
    <m/>
    <m/>
    <m/>
    <m/>
    <x v="1"/>
    <x v="0"/>
    <x v="0"/>
    <x v="0"/>
    <x v="1"/>
    <x v="0"/>
    <x v="1"/>
    <x v="0"/>
    <x v="0"/>
    <x v="0"/>
    <x v="1"/>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s v="Contactos personales del empleador"/>
    <m/>
    <m/>
    <m/>
    <x v="0"/>
    <x v="0"/>
    <x v="0"/>
    <x v="1"/>
    <x v="0"/>
    <x v="1"/>
    <x v="0"/>
    <x v="1"/>
    <x v="0"/>
    <x v="0"/>
    <s v="Ninguna"/>
    <m/>
    <m/>
    <m/>
    <m/>
    <m/>
    <m/>
    <x v="1"/>
    <m/>
    <s v="Transformación de competencia"/>
    <x v="0"/>
    <s v="Ambos"/>
    <m/>
    <m/>
    <x v="0"/>
    <x v="0"/>
    <x v="1"/>
    <x v="0"/>
    <x v="0"/>
    <x v="0"/>
    <m/>
    <m/>
    <x v="2"/>
    <s v="Probable"/>
    <s v="Poco probable"/>
    <s v="Poco probable"/>
    <s v="Probable"/>
    <s v="Probable"/>
    <x v="0"/>
    <s v="personal de servicio ( para la preparación de cuerpos y velatorio)"/>
    <n v="5163"/>
    <n v="5"/>
    <n v="5"/>
    <n v="5"/>
    <n v="5"/>
    <n v="5"/>
    <s v="CHOFER DE CARROZAS Y AMBULANCIAS"/>
    <n v="8322"/>
    <n v="5"/>
    <n v="5"/>
    <n v="5"/>
    <n v="5"/>
    <n v="5"/>
    <m/>
    <m/>
    <m/>
    <m/>
    <m/>
    <m/>
    <m/>
    <m/>
    <m/>
    <m/>
    <m/>
    <m/>
    <m/>
    <m/>
    <m/>
    <m/>
    <m/>
    <m/>
    <m/>
    <m/>
    <m/>
    <x v="0"/>
    <m/>
    <m/>
    <m/>
    <m/>
    <m/>
    <m/>
    <m/>
    <m/>
    <m/>
    <x v="0"/>
    <x v="0"/>
    <x v="0"/>
    <x v="0"/>
    <x v="0"/>
    <x v="1"/>
    <x v="0"/>
    <x v="0"/>
    <m/>
    <x v="0"/>
    <s v="INFORMÁTICA (OFFICE, WORD, EXCEL)"/>
    <s v="Operación básica de computadoras"/>
    <s v="SERVICIOS (JEFA DE SUCURSAL)"/>
    <n v="5163"/>
    <m/>
    <m/>
    <m/>
    <m/>
    <m/>
    <m/>
    <m/>
    <m/>
    <m/>
    <m/>
    <m/>
    <m/>
    <m/>
    <m/>
    <m/>
    <m/>
    <m/>
    <m/>
    <m/>
    <m/>
    <s v="No"/>
    <m/>
    <m/>
    <m/>
    <m/>
    <m/>
    <x v="0"/>
    <s v="Muy importante"/>
    <s v="Muy importante"/>
    <s v="Muy importante"/>
    <s v="Muy importante"/>
    <s v="Muy importante"/>
    <s v="Muy importante"/>
    <s v="Muy importante"/>
    <s v="Ninguna"/>
    <m/>
    <x v="0"/>
    <x v="2"/>
    <x v="1"/>
    <x v="1"/>
    <x v="0"/>
    <x v="1"/>
    <x v="0"/>
    <x v="0"/>
    <x v="0"/>
    <x v="0"/>
    <x v="0"/>
    <x v="0"/>
    <m/>
    <s v="Jefe / Encargado (no propietario)"/>
    <m/>
    <n v="10"/>
    <n v="14"/>
    <s v="Completo"/>
    <m/>
    <m/>
    <m/>
    <m/>
    <m/>
    <m/>
    <m/>
    <s v="11 a 30 personas ocupadas"/>
    <s v="11 a 30 personas ocupadas"/>
    <x v="0"/>
    <s v="Servicios a los hogares"/>
    <x v="0"/>
    <x v="0"/>
    <x v="0"/>
    <x v="0"/>
    <x v="1"/>
    <x v="0"/>
    <x v="0"/>
    <x v="1"/>
    <x v="0"/>
    <x v="0"/>
    <x v="1"/>
    <x v="0"/>
    <x v="0"/>
    <x v="1"/>
    <x v="0"/>
    <x v="0"/>
    <x v="1"/>
    <x v="0"/>
    <x v="0"/>
    <x v="1"/>
    <x v="0"/>
    <x v="1"/>
    <x v="1"/>
    <x v="0"/>
    <x v="0"/>
    <x v="0"/>
    <x v="0"/>
    <s v="OFIMATICA"/>
    <m/>
    <m/>
    <m/>
    <m/>
    <m/>
    <s v="TIC"/>
    <m/>
    <m/>
    <m/>
    <m/>
    <m/>
    <n v="4.8306451612903203"/>
    <x v="1"/>
    <x v="1"/>
    <x v="0"/>
    <x v="0"/>
    <x v="0"/>
    <s v="Total"/>
  </r>
  <r>
    <n v="409959"/>
    <x v="0"/>
    <x v="1"/>
    <s v="Mariano Roque Alonso"/>
    <n v="49232"/>
    <s v="SERVICIOS DE TRANSPORTE TERRESTRE DE CARGA INTERDEPARTAMENTAL E INTERNACIONAL"/>
    <s v="Servicio"/>
    <s v="Transporte"/>
    <s v="Grandes (con 51 o más personas ocupadas)"/>
    <n v="11062024"/>
    <n v="11"/>
    <s v="Junio"/>
    <s v="Año Resultado Final"/>
    <n v="14"/>
    <n v="19"/>
    <n v="11062024"/>
    <n v="11"/>
    <s v="Junio"/>
    <s v="Año Resultado Final"/>
    <n v="1994"/>
    <n v="29"/>
    <x v="2"/>
    <s v="SERVICIO DE TRNSPORTE DE CARGA PARA OBRAS VIALES"/>
    <s v="Transporte terrestre de carga interdepartamental e internacional"/>
    <s v="Único"/>
    <x v="0"/>
    <m/>
    <m/>
    <n v="120"/>
    <n v="120"/>
    <n v="80"/>
    <n v="40"/>
    <n v="238.2608695652176"/>
    <n v="119.1304347826088"/>
    <n v="0"/>
    <n v="0"/>
    <n v="0"/>
    <n v="8.9347826086956594"/>
    <n v="119.1304347826088"/>
    <n v="80.413043478260946"/>
    <n v="0"/>
    <n v="0"/>
    <n v="74.456521739130494"/>
    <n v="44.673913043478301"/>
    <n v="29.7826086956522"/>
    <n v="0"/>
    <n v="357.39130434782641"/>
    <n v="120"/>
    <n v="0"/>
    <n v="0"/>
    <n v="0"/>
    <n v="3"/>
    <n v="40"/>
    <n v="27"/>
    <n v="0"/>
    <n v="0"/>
    <n v="25"/>
    <n v="15"/>
    <n v="10"/>
    <n v="0"/>
    <n v="120"/>
    <x v="1"/>
    <s v="Decisión del directorio/propietarios de la empresa"/>
    <m/>
    <x v="0"/>
    <s v="Decisión del directorio/propietarios de la empresa"/>
    <m/>
    <x v="0"/>
    <m/>
    <m/>
    <x v="0"/>
    <m/>
    <m/>
    <x v="0"/>
    <m/>
    <m/>
    <x v="1"/>
    <m/>
    <n v="4419"/>
    <s v="AUXILIAR ADMISTRATIVO"/>
    <s v="Sí"/>
    <s v="No"/>
    <s v="Sí"/>
    <n v="7231"/>
    <s v="MECANICO DE CAMIONES DE GRAN PORTE"/>
    <s v="Sí"/>
    <s v="No"/>
    <s v="No"/>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s v="Ferias de empleo"/>
    <m/>
    <m/>
    <s v="Banco de currículos de la empresa"/>
    <m/>
    <m/>
    <x v="0"/>
    <x v="0"/>
    <x v="0"/>
    <x v="1"/>
    <x v="0"/>
    <x v="1"/>
    <x v="0"/>
    <x v="0"/>
    <x v="0"/>
    <x v="1"/>
    <s v="Ninguna"/>
    <m/>
    <m/>
    <m/>
    <m/>
    <m/>
    <m/>
    <x v="1"/>
    <m/>
    <m/>
    <x v="0"/>
    <m/>
    <m/>
    <m/>
    <x v="0"/>
    <x v="0"/>
    <x v="0"/>
    <x v="1"/>
    <x v="1"/>
    <x v="1"/>
    <m/>
    <m/>
    <x v="2"/>
    <s v="Probable"/>
    <s v="Poco probable"/>
    <s v="Poco probable"/>
    <s v="Probable"/>
    <s v="Probable"/>
    <x v="0"/>
    <s v="AUXILIAR ADMINISTRATIVO"/>
    <n v="4419"/>
    <n v="2"/>
    <n v="3"/>
    <n v="3"/>
    <n v="2"/>
    <n v="2"/>
    <s v="HERRERO DE TALLER METALURGICO"/>
    <n v="7221"/>
    <n v="5"/>
    <n v="5"/>
    <n v="5"/>
    <n v="5"/>
    <n v="5"/>
    <s v="chofer de camiones de gran porte"/>
    <n v="8332"/>
    <n v="10"/>
    <n v="10"/>
    <n v="10"/>
    <n v="10"/>
    <n v="10"/>
    <m/>
    <m/>
    <m/>
    <m/>
    <m/>
    <m/>
    <m/>
    <m/>
    <m/>
    <m/>
    <m/>
    <m/>
    <m/>
    <m/>
    <x v="0"/>
    <m/>
    <m/>
    <m/>
    <m/>
    <m/>
    <m/>
    <m/>
    <m/>
    <m/>
    <x v="1"/>
    <x v="0"/>
    <x v="1"/>
    <x v="1"/>
    <x v="0"/>
    <x v="0"/>
    <x v="0"/>
    <x v="0"/>
    <m/>
    <x v="1"/>
    <m/>
    <m/>
    <m/>
    <m/>
    <m/>
    <m/>
    <m/>
    <m/>
    <m/>
    <m/>
    <m/>
    <m/>
    <m/>
    <m/>
    <m/>
    <m/>
    <m/>
    <m/>
    <m/>
    <m/>
    <m/>
    <m/>
    <m/>
    <m/>
    <m/>
    <m/>
    <m/>
    <m/>
    <m/>
    <m/>
    <x v="1"/>
    <s v="Importante"/>
    <s v="Importante"/>
    <s v="Importante"/>
    <s v="Importante"/>
    <s v="Importante"/>
    <s v="Muy importante"/>
    <s v="Muy importante"/>
    <s v="Ninguna"/>
    <m/>
    <x v="0"/>
    <x v="1"/>
    <x v="0"/>
    <x v="0"/>
    <x v="0"/>
    <x v="1"/>
    <x v="1"/>
    <x v="1"/>
    <x v="0"/>
    <x v="0"/>
    <x v="0"/>
    <x v="0"/>
    <m/>
    <s v="Jefe / Encargado (no propietario)"/>
    <m/>
    <n v="15"/>
    <n v="0"/>
    <s v="Completo"/>
    <m/>
    <m/>
    <m/>
    <m/>
    <m/>
    <m/>
    <m/>
    <s v="51 y más personas ocupadas"/>
    <s v="51 y más personas ocupadas"/>
    <x v="0"/>
    <s v="Transporte"/>
    <x v="0"/>
    <x v="0"/>
    <x v="0"/>
    <x v="1"/>
    <x v="0"/>
    <x v="0"/>
    <x v="1"/>
    <x v="0"/>
    <x v="0"/>
    <x v="0"/>
    <x v="1"/>
    <x v="0"/>
    <x v="1"/>
    <x v="0"/>
    <x v="0"/>
    <x v="1"/>
    <x v="1"/>
    <x v="0"/>
    <x v="0"/>
    <x v="1"/>
    <x v="0"/>
    <x v="1"/>
    <x v="0"/>
    <x v="0"/>
    <x v="0"/>
    <x v="0"/>
    <x v="0"/>
    <m/>
    <m/>
    <m/>
    <m/>
    <m/>
    <m/>
    <m/>
    <m/>
    <m/>
    <m/>
    <m/>
    <m/>
    <n v="2.97826086956522"/>
    <x v="1"/>
    <x v="1"/>
    <x v="0"/>
    <x v="0"/>
    <x v="1"/>
    <s v="Total"/>
  </r>
  <r>
    <n v="410091"/>
    <x v="0"/>
    <x v="1"/>
    <s v="Fernando de la Mora"/>
    <n v="72200"/>
    <s v="ACTIVIDADES DE INVESTIGACION Y PROMOCION SOCIAL"/>
    <s v="Servicio"/>
    <s v="Servicios a las empresas"/>
    <s v="Micro (5 a 10 personas ocupadas)"/>
    <n v="14062024"/>
    <n v="14"/>
    <s v="Junio"/>
    <s v="Año Resultado Final"/>
    <n v="16"/>
    <n v="23"/>
    <n v="17062024"/>
    <n v="17"/>
    <s v="Junio"/>
    <s v="Año Resultado Final"/>
    <n v="1993"/>
    <n v="30"/>
    <x v="1"/>
    <s v="ACTIVIDADES DE INVESTIGACION Y PROYECTOS SOCIALES"/>
    <s v="Investigación y desarrollo experimental en ciencias sociales y las humanidades"/>
    <s v="Único"/>
    <x v="0"/>
    <m/>
    <m/>
    <n v="5"/>
    <n v="5"/>
    <n v="2"/>
    <n v="3"/>
    <n v="6.7891891891891802"/>
    <n v="10.18378378378377"/>
    <n v="0"/>
    <n v="0"/>
    <n v="0"/>
    <n v="0"/>
    <n v="0"/>
    <n v="0"/>
    <n v="0"/>
    <n v="0"/>
    <n v="6.7891891891891802"/>
    <n v="0"/>
    <n v="10.18378378378377"/>
    <n v="0"/>
    <n v="16.972972972972951"/>
    <n v="5"/>
    <n v="0"/>
    <n v="0"/>
    <n v="0"/>
    <n v="0"/>
    <n v="0"/>
    <n v="0"/>
    <n v="0"/>
    <n v="0"/>
    <n v="2"/>
    <n v="0"/>
    <n v="3"/>
    <n v="0"/>
    <n v="5"/>
    <x v="0"/>
    <m/>
    <m/>
    <x v="1"/>
    <m/>
    <m/>
    <x v="0"/>
    <m/>
    <m/>
    <x v="0"/>
    <m/>
    <m/>
    <x v="0"/>
    <m/>
    <m/>
    <x v="0"/>
    <m/>
    <m/>
    <m/>
    <m/>
    <m/>
    <m/>
    <m/>
    <m/>
    <m/>
    <m/>
    <m/>
    <m/>
    <m/>
    <m/>
    <m/>
    <m/>
    <m/>
    <m/>
    <m/>
    <m/>
    <m/>
    <m/>
    <m/>
    <m/>
    <m/>
    <m/>
    <m/>
    <m/>
    <m/>
    <m/>
    <m/>
    <m/>
    <m/>
    <m/>
    <m/>
    <m/>
    <m/>
    <m/>
    <m/>
    <m/>
    <m/>
    <m/>
    <m/>
    <m/>
    <m/>
    <m/>
    <m/>
    <m/>
    <m/>
    <m/>
    <x v="0"/>
    <x v="0"/>
    <x v="0"/>
    <x v="1"/>
    <x v="1"/>
    <x v="1"/>
    <x v="1"/>
    <x v="0"/>
    <x v="0"/>
    <x v="1"/>
    <x v="1"/>
    <x v="1"/>
    <x v="0"/>
    <m/>
    <m/>
    <m/>
    <m/>
    <m/>
    <m/>
    <m/>
    <m/>
    <m/>
    <m/>
    <m/>
    <m/>
    <s v="Otra"/>
    <s v="ACTUALMENTE YA NO TIENEN CONTRATOS DE TRABAJO"/>
    <x v="0"/>
    <x v="0"/>
    <x v="0"/>
    <x v="2"/>
    <x v="2"/>
    <x v="2"/>
    <x v="1"/>
    <x v="0"/>
    <x v="1"/>
    <x v="1"/>
    <s v="Ninguna"/>
    <m/>
    <m/>
    <m/>
    <m/>
    <m/>
    <m/>
    <x v="1"/>
    <m/>
    <m/>
    <x v="1"/>
    <m/>
    <m/>
    <m/>
    <x v="1"/>
    <x v="1"/>
    <x v="1"/>
    <x v="1"/>
    <x v="1"/>
    <x v="1"/>
    <m/>
    <m/>
    <x v="0"/>
    <s v="Poco probable"/>
    <s v="Poco probable"/>
    <s v="Poco probable"/>
    <s v="Poco probable"/>
    <s v="Poco 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0"/>
    <x v="1"/>
    <x v="1"/>
    <x v="0"/>
    <x v="0"/>
    <x v="0"/>
    <x v="0"/>
    <x v="1"/>
    <x v="1"/>
    <x v="1"/>
    <x v="0"/>
    <x v="0"/>
    <m/>
    <s v="Otro"/>
    <s v="COORDINADORA"/>
    <n v="11"/>
    <n v="12"/>
    <s v="Completo"/>
    <m/>
    <m/>
    <m/>
    <m/>
    <m/>
    <m/>
    <s v="LA INFORMANTE INDICO QUE QUE ACTUALMENTE ESTAN COMO MILITANTES EN UNA RED DE CODEHUPY.?YA NO ACEPTAN CONTRATOS LABORALES, CADA UNO DE MANERA INDIVIDUAL REALIZA SUS ACTIVIDADES REFERENTES A GREMIOS DE ONG, DEFENSORIA DE LOS DDHH Y ASPECTOS EDUCATIVOS."/>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1"/>
    <x v="1"/>
    <x v="2"/>
    <s v="Total"/>
  </r>
  <r>
    <n v="410115"/>
    <x v="0"/>
    <x v="0"/>
    <s v="La Catedral"/>
    <n v="81210"/>
    <s v="SERVICIOS DE LIMPIEZA GENERAL DE EDIFICIOS"/>
    <s v="Servicio"/>
    <s v="Servicios a las empresas"/>
    <s v="Grandes (con 51 o más personas ocupadas)"/>
    <n v="11062024"/>
    <n v="11"/>
    <s v="Junio"/>
    <s v="Año Resultado Final"/>
    <n v="8"/>
    <n v="52"/>
    <n v="19072024"/>
    <n v="19"/>
    <s v="Julio"/>
    <s v="Año Resultado Final"/>
    <n v="1999"/>
    <n v="24"/>
    <x v="2"/>
    <s v="LIMPIEZA DE EDIFCIOS"/>
    <s v="Limpieza general de edificios"/>
    <s v="Único"/>
    <x v="0"/>
    <m/>
    <m/>
    <n v="141"/>
    <n v="141"/>
    <n v="31"/>
    <n v="110"/>
    <n v="245.70370370370384"/>
    <n v="871.8518518518523"/>
    <n v="0"/>
    <n v="0"/>
    <n v="0"/>
    <n v="0"/>
    <n v="1030.3703703703709"/>
    <n v="15.85185185185186"/>
    <n v="15.85185185185186"/>
    <n v="0"/>
    <n v="47.555555555555578"/>
    <n v="0"/>
    <n v="7.92592592592593"/>
    <n v="0"/>
    <n v="1117.5555555555561"/>
    <n v="141"/>
    <n v="0"/>
    <n v="0"/>
    <n v="0"/>
    <n v="0"/>
    <n v="130"/>
    <n v="2"/>
    <n v="2"/>
    <n v="0"/>
    <n v="6"/>
    <n v="0"/>
    <n v="1"/>
    <n v="0"/>
    <n v="141"/>
    <x v="1"/>
    <s v="Ley de inserción al empleo juvenil (Ley 4951/2013, Decreto 4345/15, Ley 6305/18 - Modificación de artículo 5)"/>
    <m/>
    <x v="1"/>
    <m/>
    <m/>
    <x v="1"/>
    <s v="Convenio con organizaciones públicas"/>
    <m/>
    <x v="0"/>
    <m/>
    <m/>
    <x v="0"/>
    <m/>
    <m/>
    <x v="1"/>
    <m/>
    <n v="4416"/>
    <s v="SECRETARIO DE RECURSO HUMANO"/>
    <s v="Sí"/>
    <s v="No"/>
    <s v="Sí"/>
    <n v="8332"/>
    <s v="CHOFER DE CAMIONES LIVIANO DE LOGÍSTICA"/>
    <s v="Sí"/>
    <s v="No"/>
    <s v="Sí"/>
    <n v="4419"/>
    <s v="AUXILIAR ADMINISTRATIVO"/>
    <s v="Sí"/>
    <s v="No"/>
    <m/>
    <m/>
    <m/>
    <m/>
    <m/>
    <m/>
    <m/>
    <m/>
    <m/>
    <m/>
    <m/>
    <m/>
    <m/>
    <m/>
    <m/>
    <m/>
    <m/>
    <m/>
    <m/>
    <m/>
    <m/>
    <m/>
    <m/>
    <m/>
    <m/>
    <m/>
    <m/>
    <m/>
    <m/>
    <m/>
    <m/>
    <m/>
    <m/>
    <m/>
    <m/>
    <x v="0"/>
    <x v="0"/>
    <x v="0"/>
    <x v="0"/>
    <x v="0"/>
    <x v="0"/>
    <x v="0"/>
    <x v="1"/>
    <x v="0"/>
    <x v="0"/>
    <x v="0"/>
    <x v="0"/>
    <x v="0"/>
    <m/>
    <m/>
    <m/>
    <s v="Redes sociales de la empresa (Facebook, Twitter, Instagram, etc)"/>
    <m/>
    <m/>
    <s v="Recomendaciones de trabajadores de la empresa u otros actores"/>
    <m/>
    <s v="Ferias de empleo"/>
    <m/>
    <s v="Contactos personales del empleador"/>
    <s v="Banco de currículos de la empresa"/>
    <m/>
    <m/>
    <x v="0"/>
    <x v="0"/>
    <x v="0"/>
    <x v="2"/>
    <x v="0"/>
    <x v="0"/>
    <x v="0"/>
    <x v="0"/>
    <x v="1"/>
    <x v="1"/>
    <s v="Ninguna"/>
    <m/>
    <m/>
    <m/>
    <m/>
    <m/>
    <m/>
    <x v="3"/>
    <m/>
    <m/>
    <x v="1"/>
    <m/>
    <m/>
    <m/>
    <x v="1"/>
    <x v="1"/>
    <x v="1"/>
    <x v="1"/>
    <x v="1"/>
    <x v="0"/>
    <m/>
    <m/>
    <x v="2"/>
    <s v="Probable"/>
    <s v="Poco probable"/>
    <s v="Poco probable"/>
    <s v="Probable"/>
    <s v="Probable"/>
    <x v="0"/>
    <s v="operadores de limpieza"/>
    <n v="9112"/>
    <n v="10"/>
    <n v="5"/>
    <n v="5"/>
    <n v="5"/>
    <n v="5"/>
    <m/>
    <m/>
    <m/>
    <m/>
    <m/>
    <m/>
    <m/>
    <m/>
    <m/>
    <m/>
    <m/>
    <m/>
    <m/>
    <m/>
    <m/>
    <m/>
    <m/>
    <m/>
    <m/>
    <m/>
    <m/>
    <m/>
    <m/>
    <m/>
    <m/>
    <m/>
    <m/>
    <m/>
    <x v="0"/>
    <m/>
    <m/>
    <m/>
    <m/>
    <m/>
    <m/>
    <m/>
    <m/>
    <m/>
    <x v="0"/>
    <x v="0"/>
    <x v="0"/>
    <x v="0"/>
    <x v="0"/>
    <x v="0"/>
    <x v="0"/>
    <x v="0"/>
    <m/>
    <x v="1"/>
    <m/>
    <m/>
    <m/>
    <m/>
    <m/>
    <m/>
    <m/>
    <m/>
    <m/>
    <m/>
    <m/>
    <m/>
    <m/>
    <m/>
    <m/>
    <m/>
    <m/>
    <m/>
    <m/>
    <m/>
    <m/>
    <m/>
    <m/>
    <m/>
    <m/>
    <m/>
    <m/>
    <m/>
    <m/>
    <m/>
    <x v="3"/>
    <s v="Importante"/>
    <s v="Importante"/>
    <s v="Importante"/>
    <s v="Importante"/>
    <s v="Importante"/>
    <s v="Importante"/>
    <s v="Importante"/>
    <s v="Ninguna"/>
    <m/>
    <x v="0"/>
    <x v="2"/>
    <x v="0"/>
    <x v="0"/>
    <x v="2"/>
    <x v="0"/>
    <x v="1"/>
    <x v="0"/>
    <x v="0"/>
    <x v="1"/>
    <x v="0"/>
    <x v="0"/>
    <m/>
    <s v="Jefe / Encargado (no propietario)"/>
    <m/>
    <n v="8"/>
    <n v="22"/>
    <s v="Completo"/>
    <m/>
    <m/>
    <m/>
    <m/>
    <m/>
    <m/>
    <m/>
    <s v="51 y más personas ocupadas"/>
    <s v="51 y más personas ocupadas"/>
    <x v="0"/>
    <s v="Servicios a las empresas"/>
    <x v="0"/>
    <x v="0"/>
    <x v="0"/>
    <x v="1"/>
    <x v="0"/>
    <x v="0"/>
    <x v="0"/>
    <x v="1"/>
    <x v="0"/>
    <x v="0"/>
    <x v="1"/>
    <x v="0"/>
    <x v="0"/>
    <x v="0"/>
    <x v="0"/>
    <x v="0"/>
    <x v="0"/>
    <x v="1"/>
    <x v="0"/>
    <x v="1"/>
    <x v="0"/>
    <x v="1"/>
    <x v="0"/>
    <x v="0"/>
    <x v="0"/>
    <x v="0"/>
    <x v="0"/>
    <m/>
    <m/>
    <m/>
    <m/>
    <m/>
    <m/>
    <m/>
    <m/>
    <m/>
    <m/>
    <m/>
    <m/>
    <n v="7.92592592592593"/>
    <x v="1"/>
    <x v="1"/>
    <x v="0"/>
    <x v="0"/>
    <x v="1"/>
    <s v="Total"/>
  </r>
  <r>
    <n v="410174"/>
    <x v="0"/>
    <x v="1"/>
    <s v="Luque"/>
    <n v="41002"/>
    <s v="ACTIVIDADES DE CONSTRUCCION DE EDIFICIOS"/>
    <s v="Industria"/>
    <s v="Construcción"/>
    <s v="Micro (5 a 10 personas ocupadas)"/>
    <n v="11072024"/>
    <n v="11"/>
    <s v="Julio"/>
    <s v="Año Resultado Final"/>
    <n v="14"/>
    <n v="50"/>
    <n v="12072024"/>
    <n v="12"/>
    <s v="Julio"/>
    <s v="Año Resultado Final"/>
    <n v="1992"/>
    <n v="31"/>
    <x v="1"/>
    <s v="CONSTRUCION DE EDIFICIOS"/>
    <s v="Construcción de edificios"/>
    <s v="Único"/>
    <x v="0"/>
    <m/>
    <m/>
    <n v="8"/>
    <n v="8"/>
    <n v="7"/>
    <n v="1"/>
    <n v="33.555555555555529"/>
    <n v="4.7936507936507899"/>
    <n v="0"/>
    <n v="0"/>
    <n v="0"/>
    <n v="0"/>
    <n v="14.380952380952369"/>
    <n v="0"/>
    <n v="0"/>
    <n v="0"/>
    <n v="14.380952380952369"/>
    <n v="4.7936507936507899"/>
    <n v="0"/>
    <n v="4.7936507936507899"/>
    <n v="38.34920634920632"/>
    <n v="8"/>
    <n v="0"/>
    <n v="0"/>
    <n v="0"/>
    <n v="0"/>
    <n v="3"/>
    <n v="0"/>
    <n v="0"/>
    <n v="0"/>
    <n v="3"/>
    <n v="1"/>
    <n v="0"/>
    <n v="1"/>
    <n v="8"/>
    <x v="0"/>
    <m/>
    <m/>
    <x v="1"/>
    <m/>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robable"/>
    <x v="1"/>
    <m/>
    <m/>
    <m/>
    <m/>
    <m/>
    <m/>
    <m/>
    <m/>
    <m/>
    <m/>
    <m/>
    <m/>
    <m/>
    <m/>
    <m/>
    <m/>
    <m/>
    <m/>
    <m/>
    <m/>
    <m/>
    <m/>
    <m/>
    <m/>
    <m/>
    <m/>
    <m/>
    <m/>
    <m/>
    <m/>
    <m/>
    <m/>
    <m/>
    <m/>
    <m/>
    <x v="0"/>
    <m/>
    <m/>
    <m/>
    <m/>
    <m/>
    <m/>
    <m/>
    <m/>
    <m/>
    <x v="1"/>
    <x v="0"/>
    <x v="0"/>
    <x v="1"/>
    <x v="0"/>
    <x v="1"/>
    <x v="0"/>
    <x v="0"/>
    <m/>
    <x v="0"/>
    <s v="TESORERIA"/>
    <s v="Contabilidad básica"/>
    <s v="SECRETARIA ADMINISTRATIVA"/>
    <n v="3343"/>
    <s v="CONTABILIDAD"/>
    <s v="Contabilidad básica"/>
    <s v="AUXILIAR CONTABLE"/>
    <n v="4311"/>
    <m/>
    <m/>
    <m/>
    <m/>
    <m/>
    <m/>
    <m/>
    <m/>
    <m/>
    <m/>
    <m/>
    <m/>
    <m/>
    <m/>
    <m/>
    <m/>
    <s v="Si"/>
    <s v="No"/>
    <m/>
    <m/>
    <m/>
    <m/>
    <x v="0"/>
    <s v="Muy importante"/>
    <s v="Muy importante"/>
    <s v="Muy importante"/>
    <s v="Muy importante"/>
    <s v="Importante"/>
    <s v="Importante"/>
    <s v="Importante"/>
    <s v="Ninguna"/>
    <m/>
    <x v="2"/>
    <x v="2"/>
    <x v="0"/>
    <x v="0"/>
    <x v="0"/>
    <x v="0"/>
    <x v="1"/>
    <x v="1"/>
    <x v="0"/>
    <x v="1"/>
    <x v="0"/>
    <x v="0"/>
    <m/>
    <s v="Jefe / Encargado (no propietario)"/>
    <m/>
    <n v="11"/>
    <n v="7"/>
    <s v="Completo"/>
    <m/>
    <m/>
    <m/>
    <m/>
    <m/>
    <m/>
    <m/>
    <s v="5 a 10 personas ocupadas"/>
    <s v="5 a 10 personas ocupadas"/>
    <x v="1"/>
    <s v="Construcción"/>
    <x v="0"/>
    <x v="0"/>
    <x v="0"/>
    <x v="0"/>
    <x v="0"/>
    <x v="0"/>
    <x v="0"/>
    <x v="0"/>
    <x v="0"/>
    <x v="0"/>
    <x v="1"/>
    <x v="0"/>
    <x v="0"/>
    <x v="0"/>
    <x v="0"/>
    <x v="0"/>
    <x v="0"/>
    <x v="0"/>
    <x v="0"/>
    <x v="1"/>
    <x v="1"/>
    <x v="0"/>
    <x v="0"/>
    <x v="0"/>
    <x v="0"/>
    <x v="0"/>
    <x v="0"/>
    <s v="GESTIÓN ADMINISTRATIVA"/>
    <s v="CONTABILIDAD Y AUDITORIA"/>
    <m/>
    <m/>
    <m/>
    <m/>
    <s v="ADMINISTRACIÓN Y GESTIÓN"/>
    <s v="ADMINISTRACIÓN Y GESTIÓN"/>
    <m/>
    <m/>
    <m/>
    <m/>
    <n v="4.7936507936507899"/>
    <x v="0"/>
    <x v="0"/>
    <x v="1"/>
    <x v="0"/>
    <x v="0"/>
    <s v="Total"/>
  </r>
  <r>
    <n v="410320"/>
    <x v="0"/>
    <x v="0"/>
    <s v="La Encarnación"/>
    <n v="52292"/>
    <s v="SERVICIOS DE AGENTE DE TRANSPORTE VIA TERRESTRE"/>
    <s v="Servicio"/>
    <s v="Transporte"/>
    <s v="Micro (5 a 10 personas ocupadas)"/>
    <n v="17072024"/>
    <n v="17"/>
    <s v="Julio"/>
    <s v="Año Resultado Final"/>
    <n v="10"/>
    <n v="29"/>
    <n v="31072024"/>
    <n v="31"/>
    <s v="Julio"/>
    <s v="Año Resultado Final"/>
    <n v="2002"/>
    <n v="21"/>
    <x v="2"/>
    <s v="TRASPORTE INTERACIONAL DE CARGA TERRESTRE"/>
    <s v="Transporte terrestre de carga interdepartamental e internacional"/>
    <s v="Único"/>
    <x v="0"/>
    <m/>
    <m/>
    <n v="10"/>
    <n v="10"/>
    <n v="5"/>
    <n v="5"/>
    <n v="66.343283582089498"/>
    <n v="66.343283582089498"/>
    <n v="0"/>
    <n v="0"/>
    <n v="0"/>
    <n v="0"/>
    <n v="53.074626865671597"/>
    <n v="0"/>
    <n v="0"/>
    <n v="0"/>
    <n v="66.343283582089498"/>
    <n v="13.268656716417899"/>
    <n v="0"/>
    <n v="0"/>
    <n v="132.686567164179"/>
    <n v="10"/>
    <n v="0"/>
    <n v="0"/>
    <n v="0"/>
    <n v="0"/>
    <n v="4"/>
    <n v="0"/>
    <n v="0"/>
    <n v="0"/>
    <n v="5"/>
    <n v="1"/>
    <n v="0"/>
    <n v="0"/>
    <n v="10"/>
    <x v="0"/>
    <m/>
    <m/>
    <x v="0"/>
    <s v="Decisión del directorio/propietarios de la empresa"/>
    <m/>
    <x v="0"/>
    <m/>
    <m/>
    <x v="0"/>
    <m/>
    <m/>
    <x v="0"/>
    <m/>
    <m/>
    <x v="1"/>
    <m/>
    <n v="5244"/>
    <s v="VENDEDOR  CALL CENTER"/>
    <s v="No"/>
    <s v="Sí"/>
    <s v="No"/>
    <m/>
    <m/>
    <m/>
    <m/>
    <m/>
    <m/>
    <m/>
    <m/>
    <m/>
    <m/>
    <s v="Candidatos sin habilidades blandas o socioemocionales (proactividad, actitud de aprendizaje, compromiso, entre otros)"/>
    <m/>
    <m/>
    <s v="Candidatos que no aceptaron las condiciones laborales ofrecidas (ubicación, horario, remuneración)"/>
    <m/>
    <m/>
    <m/>
    <m/>
    <m/>
    <m/>
    <m/>
    <m/>
    <m/>
    <m/>
    <m/>
    <m/>
    <m/>
    <m/>
    <m/>
    <m/>
    <m/>
    <m/>
    <m/>
    <m/>
    <m/>
    <m/>
    <m/>
    <m/>
    <m/>
    <m/>
    <s v="Aumentar los esfuerzos en el reclutamiento (más divulgación de la vacante, más bolsas de empleo)"/>
    <m/>
    <m/>
    <m/>
    <x v="0"/>
    <x v="0"/>
    <x v="0"/>
    <x v="0"/>
    <x v="1"/>
    <x v="0"/>
    <x v="0"/>
    <x v="1"/>
    <x v="1"/>
    <x v="0"/>
    <x v="1"/>
    <x v="1"/>
    <x v="0"/>
    <m/>
    <m/>
    <m/>
    <s v="Redes sociales de la empresa (Facebook, Twitter, Instagram, etc)"/>
    <m/>
    <m/>
    <s v="Recomendaciones de trabajadores de la empresa u otros actores"/>
    <m/>
    <m/>
    <m/>
    <m/>
    <m/>
    <m/>
    <m/>
    <x v="0"/>
    <x v="0"/>
    <x v="0"/>
    <x v="0"/>
    <x v="0"/>
    <x v="0"/>
    <x v="0"/>
    <x v="0"/>
    <x v="0"/>
    <x v="1"/>
    <s v="Ninguna"/>
    <m/>
    <m/>
    <m/>
    <m/>
    <s v="Nuevas contrataciones"/>
    <m/>
    <x v="3"/>
    <m/>
    <m/>
    <x v="3"/>
    <m/>
    <m/>
    <m/>
    <x v="1"/>
    <x v="0"/>
    <x v="0"/>
    <x v="0"/>
    <x v="0"/>
    <x v="1"/>
    <m/>
    <m/>
    <x v="2"/>
    <s v="Poco probable"/>
    <s v="Poco probable"/>
    <s v="Poco probable"/>
    <s v="Probable"/>
    <s v="Probable"/>
    <x v="0"/>
    <s v="vendedora externo"/>
    <n v="3322"/>
    <n v="1"/>
    <n v="1"/>
    <n v="1"/>
    <n v="1"/>
    <n v="1"/>
    <s v="operativo control y monitoreo de embarques"/>
    <n v="4323"/>
    <n v="0"/>
    <n v="2"/>
    <n v="0"/>
    <n v="0"/>
    <n v="0"/>
    <m/>
    <m/>
    <m/>
    <m/>
    <m/>
    <m/>
    <m/>
    <m/>
    <m/>
    <m/>
    <m/>
    <m/>
    <m/>
    <m/>
    <m/>
    <m/>
    <m/>
    <m/>
    <m/>
    <m/>
    <m/>
    <x v="0"/>
    <m/>
    <m/>
    <m/>
    <m/>
    <m/>
    <m/>
    <m/>
    <m/>
    <m/>
    <x v="0"/>
    <x v="0"/>
    <x v="0"/>
    <x v="0"/>
    <x v="1"/>
    <x v="1"/>
    <x v="0"/>
    <x v="0"/>
    <m/>
    <x v="0"/>
    <s v="IDIOMAS INGLES PORTUGUES"/>
    <s v="Idiomas"/>
    <s v="AUXILIAR DE LOGITICA"/>
    <n v="9333"/>
    <m/>
    <m/>
    <m/>
    <m/>
    <m/>
    <m/>
    <m/>
    <m/>
    <m/>
    <m/>
    <m/>
    <m/>
    <m/>
    <m/>
    <m/>
    <m/>
    <m/>
    <m/>
    <m/>
    <m/>
    <s v="No"/>
    <m/>
    <m/>
    <m/>
    <m/>
    <m/>
    <x v="3"/>
    <s v="Importante"/>
    <s v="Importante"/>
    <s v="Importante"/>
    <s v="Importante"/>
    <s v="Importante"/>
    <s v="Importante"/>
    <s v="Importante"/>
    <s v="Ninguna"/>
    <m/>
    <x v="0"/>
    <x v="1"/>
    <x v="0"/>
    <x v="0"/>
    <x v="2"/>
    <x v="0"/>
    <x v="1"/>
    <x v="1"/>
    <x v="1"/>
    <x v="1"/>
    <x v="1"/>
    <x v="0"/>
    <m/>
    <s v="Gerente / Directivo"/>
    <m/>
    <n v="9"/>
    <n v="38"/>
    <s v="Completo"/>
    <m/>
    <m/>
    <m/>
    <m/>
    <m/>
    <m/>
    <m/>
    <s v="5 a 10 personas ocupadas"/>
    <s v="5 a 10 personas ocupadas"/>
    <x v="0"/>
    <s v="Transporte"/>
    <x v="0"/>
    <x v="0"/>
    <x v="0"/>
    <x v="0"/>
    <x v="1"/>
    <x v="0"/>
    <x v="0"/>
    <x v="0"/>
    <x v="0"/>
    <x v="0"/>
    <x v="1"/>
    <x v="1"/>
    <x v="1"/>
    <x v="0"/>
    <x v="0"/>
    <x v="0"/>
    <x v="0"/>
    <x v="0"/>
    <x v="0"/>
    <x v="1"/>
    <x v="0"/>
    <x v="1"/>
    <x v="0"/>
    <x v="0"/>
    <x v="0"/>
    <x v="0"/>
    <x v="1"/>
    <s v="IDIOMAS"/>
    <m/>
    <m/>
    <m/>
    <m/>
    <m/>
    <s v="IDIOMAS"/>
    <m/>
    <m/>
    <m/>
    <m/>
    <m/>
    <n v="13.268656716417899"/>
    <x v="2"/>
    <x v="2"/>
    <x v="0"/>
    <x v="0"/>
    <x v="0"/>
    <s v="Total"/>
  </r>
  <r>
    <n v="410327"/>
    <x v="0"/>
    <x v="1"/>
    <s v="Fernando de la Mora"/>
    <n v="80000"/>
    <s v="SERVICIOS DE SEGURIDAD PRIVADA"/>
    <s v="Servicio"/>
    <s v="Servicios a las empresas"/>
    <s v="Grandes (con 51 o más personas ocupadas)"/>
    <n v="13062024"/>
    <n v="13"/>
    <s v="Junio"/>
    <s v="Año Resultado Final"/>
    <n v="15"/>
    <n v="11"/>
    <n v="13062024"/>
    <n v="13"/>
    <s v="Junio"/>
    <s v="Año Resultado Final"/>
    <n v="2002"/>
    <n v="21"/>
    <x v="2"/>
    <s v="SERVICIOS DE SEGURIDAD Y VIGILANCIA PRIVADA"/>
    <s v="Actividades de investigación y seguridad"/>
    <s v="Único"/>
    <x v="0"/>
    <m/>
    <m/>
    <n v="102"/>
    <n v="102"/>
    <n v="101"/>
    <n v="1"/>
    <n v="300.80434782608722"/>
    <n v="2.97826086956522"/>
    <n v="0"/>
    <n v="0"/>
    <n v="2.97826086956522"/>
    <n v="0"/>
    <n v="279.95652173913066"/>
    <n v="0"/>
    <n v="0"/>
    <n v="0"/>
    <n v="20.847826086956541"/>
    <n v="0"/>
    <n v="0"/>
    <n v="0"/>
    <n v="303.78260869565241"/>
    <n v="102"/>
    <n v="0"/>
    <n v="0"/>
    <n v="1"/>
    <n v="0"/>
    <n v="94"/>
    <n v="0"/>
    <n v="0"/>
    <n v="0"/>
    <n v="7"/>
    <n v="0"/>
    <n v="0"/>
    <n v="0"/>
    <n v="102"/>
    <x v="0"/>
    <m/>
    <m/>
    <x v="1"/>
    <m/>
    <m/>
    <x v="0"/>
    <m/>
    <m/>
    <x v="0"/>
    <m/>
    <m/>
    <x v="0"/>
    <m/>
    <m/>
    <x v="1"/>
    <m/>
    <n v="5414"/>
    <s v="GUARDIA DE SEGURIDAD"/>
    <s v="Sí"/>
    <s v="Sí"/>
    <s v="Sí"/>
    <n v="4416"/>
    <s v="ASISTENTE DE DIRECTORIO DE RRHH"/>
    <s v="Sí"/>
    <s v="Sí"/>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s v="Otra"/>
    <s v="DIFICULTADES PERSONALES PARA CUBRIR LA VACANCIA"/>
    <m/>
    <m/>
    <m/>
    <m/>
    <m/>
    <m/>
    <m/>
    <m/>
    <s v="Aumentar la remuneración para hacer la vacante más atractiva"/>
    <s v="Capacitar a los trabajadores actuales para que puedan cumplir funciones que estaban asignadas a esa vacante"/>
    <s v="Reasignar / redefinir los puestos de trabajo existentes"/>
    <m/>
    <s v="Externalizar el trabajo por fuera de la empresa (outsourcing)"/>
    <m/>
    <s v="Redefinir el perfil y características de la vacante"/>
    <s v="Aumentar los esfuerzos en el reclutamiento (más divulgación de la vacante, más bolsas de empleo)"/>
    <m/>
    <m/>
    <m/>
    <x v="1"/>
    <x v="1"/>
    <x v="0"/>
    <x v="0"/>
    <x v="0"/>
    <x v="0"/>
    <x v="0"/>
    <x v="1"/>
    <x v="0"/>
    <x v="0"/>
    <x v="0"/>
    <x v="0"/>
    <x v="0"/>
    <m/>
    <s v="Anuncio en un medio de prensa impreso"/>
    <m/>
    <m/>
    <s v="Servicio Público de Empleo del Ministerio de Trabajo"/>
    <m/>
    <s v="Recomendaciones de trabajadores de la empresa u otros actores"/>
    <m/>
    <s v="Ferias de empleo"/>
    <m/>
    <s v="Contactos personales del empleador"/>
    <s v="Banco de currículos de la empresa"/>
    <m/>
    <m/>
    <x v="0"/>
    <x v="0"/>
    <x v="0"/>
    <x v="1"/>
    <x v="1"/>
    <x v="0"/>
    <x v="0"/>
    <x v="1"/>
    <x v="0"/>
    <x v="0"/>
    <s v="Ninguna"/>
    <m/>
    <m/>
    <m/>
    <m/>
    <m/>
    <s v="Nuevas contrataciones"/>
    <x v="3"/>
    <m/>
    <s v="Nuevas contrataciones"/>
    <x v="3"/>
    <s v="Nuevas contrataciones"/>
    <m/>
    <m/>
    <x v="0"/>
    <x v="0"/>
    <x v="0"/>
    <x v="0"/>
    <x v="0"/>
    <x v="0"/>
    <m/>
    <m/>
    <x v="2"/>
    <s v="Poco probable"/>
    <s v="Poco probable"/>
    <s v="Poco probable"/>
    <s v="Probable"/>
    <s v="Muy probable"/>
    <x v="0"/>
    <s v="GUARDIA DE SEGURIDAD"/>
    <n v="5414"/>
    <n v="20"/>
    <n v="20"/>
    <n v="20"/>
    <n v="20"/>
    <n v="20"/>
    <s v="SUPERVISORES DE GUARDIA DE SEGURIDAD"/>
    <n v="5414"/>
    <n v="1"/>
    <n v="1"/>
    <n v="1"/>
    <n v="1"/>
    <n v="1"/>
    <s v="INGENIERO INFORMATICO"/>
    <n v="2512"/>
    <n v="1"/>
    <n v="0"/>
    <n v="0"/>
    <n v="0"/>
    <n v="0"/>
    <s v="ANALISTA DE SISTEMAS INFORMATICOS"/>
    <n v="2511"/>
    <n v="1"/>
    <n v="0"/>
    <n v="0"/>
    <n v="0"/>
    <n v="0"/>
    <m/>
    <m/>
    <m/>
    <m/>
    <m/>
    <m/>
    <m/>
    <x v="0"/>
    <m/>
    <m/>
    <m/>
    <m/>
    <m/>
    <m/>
    <m/>
    <m/>
    <m/>
    <x v="0"/>
    <x v="0"/>
    <x v="0"/>
    <x v="0"/>
    <x v="1"/>
    <x v="1"/>
    <x v="0"/>
    <x v="0"/>
    <m/>
    <x v="0"/>
    <s v="ATENCION AL CLIENTE"/>
    <s v="Técnicas de recepción y atención al cliente"/>
    <s v="GUARDIA DE SEGURIDAD PRIVADA"/>
    <n v="5414"/>
    <s v="CURSO DE TIROS DE ESCOPETAS Y REVOLVER"/>
    <s v="Guardias, vigilancia y seguridad personal"/>
    <s v="GUARDIA DE SEGURIDAD PRIVADA"/>
    <n v="5414"/>
    <m/>
    <m/>
    <m/>
    <m/>
    <m/>
    <m/>
    <m/>
    <m/>
    <m/>
    <m/>
    <m/>
    <m/>
    <m/>
    <m/>
    <m/>
    <m/>
    <s v="Si"/>
    <s v="No"/>
    <m/>
    <m/>
    <m/>
    <m/>
    <x v="0"/>
    <s v="Importante"/>
    <s v="Muy importante"/>
    <s v="Importante"/>
    <s v="Muy importante"/>
    <s v="Importante"/>
    <s v="Muy importante"/>
    <s v="Muy importante"/>
    <s v="Ninguna"/>
    <m/>
    <x v="0"/>
    <x v="2"/>
    <x v="0"/>
    <x v="0"/>
    <x v="0"/>
    <x v="1"/>
    <x v="0"/>
    <x v="0"/>
    <x v="0"/>
    <x v="0"/>
    <x v="0"/>
    <x v="0"/>
    <m/>
    <s v="Gerente / Directivo"/>
    <m/>
    <n v="16"/>
    <n v="0"/>
    <s v="Completo"/>
    <m/>
    <m/>
    <m/>
    <m/>
    <m/>
    <m/>
    <m/>
    <s v="51 y más personas ocupadas"/>
    <s v="51 y más personas ocupadas"/>
    <x v="0"/>
    <s v="Servicios a las empresas"/>
    <x v="0"/>
    <x v="0"/>
    <x v="0"/>
    <x v="1"/>
    <x v="1"/>
    <x v="0"/>
    <x v="0"/>
    <x v="0"/>
    <x v="0"/>
    <x v="0"/>
    <x v="0"/>
    <x v="0"/>
    <x v="0"/>
    <x v="1"/>
    <x v="0"/>
    <x v="0"/>
    <x v="0"/>
    <x v="0"/>
    <x v="0"/>
    <x v="1"/>
    <x v="0"/>
    <x v="1"/>
    <x v="1"/>
    <x v="0"/>
    <x v="0"/>
    <x v="0"/>
    <x v="0"/>
    <s v="ATENCIÓN AL CLIENTE, RECEPCIÓN"/>
    <s v="SEGURIDAD"/>
    <m/>
    <m/>
    <m/>
    <m/>
    <s v="ADMINISTRACIÓN Y GESTIÓN"/>
    <s v="SEGURIDAD"/>
    <m/>
    <m/>
    <m/>
    <m/>
    <n v="2.97826086956522"/>
    <x v="1"/>
    <x v="2"/>
    <x v="0"/>
    <x v="0"/>
    <x v="0"/>
    <s v="Total"/>
  </r>
  <r>
    <n v="410337"/>
    <x v="0"/>
    <x v="0"/>
    <s v="San Roque"/>
    <n v="65120"/>
    <s v="SERVICIOS DE SEGUROS GENERALES"/>
    <s v="Servicio"/>
    <s v="Intermediación financiera"/>
    <s v="Grandes (con 51 o más personas ocupadas)"/>
    <n v="5072024"/>
    <n v="5"/>
    <s v="Julio"/>
    <s v="Año Resultado Final"/>
    <n v="9"/>
    <n v="51"/>
    <n v="25072024"/>
    <n v="25"/>
    <s v="Julio"/>
    <s v="Año Resultado Final"/>
    <n v="1986"/>
    <n v="37"/>
    <x v="1"/>
    <s v="SERVICIOS DE ASISTENCIAS DE SEGUROS."/>
    <s v="Seguros generales"/>
    <s v="Único"/>
    <x v="0"/>
    <m/>
    <m/>
    <n v="48"/>
    <n v="48"/>
    <n v="19"/>
    <n v="29"/>
    <n v="193.59459459459481"/>
    <n v="295.4864864864868"/>
    <n v="0"/>
    <n v="0"/>
    <n v="0"/>
    <n v="0"/>
    <n v="183.40540540540559"/>
    <n v="0"/>
    <n v="0"/>
    <n v="0"/>
    <n v="122.2702702702704"/>
    <n v="152.83783783783801"/>
    <n v="20.3783783783784"/>
    <n v="10.1891891891892"/>
    <n v="489.08108108108161"/>
    <n v="48"/>
    <n v="0"/>
    <n v="0"/>
    <n v="0"/>
    <n v="0"/>
    <n v="18"/>
    <n v="0"/>
    <n v="0"/>
    <n v="0"/>
    <n v="12"/>
    <n v="15"/>
    <n v="2"/>
    <n v="1"/>
    <n v="48"/>
    <x v="1"/>
    <s v="Decisión del directorio/propietarios de la empresa"/>
    <m/>
    <x v="1"/>
    <m/>
    <m/>
    <x v="0"/>
    <m/>
    <m/>
    <x v="0"/>
    <m/>
    <m/>
    <x v="0"/>
    <m/>
    <m/>
    <x v="1"/>
    <m/>
    <n v="4222"/>
    <s v="OPERADORA DE SAC"/>
    <s v="Sí"/>
    <s v="Sí"/>
    <s v="Sí"/>
    <n v="4312"/>
    <s v="AUXILIAR ADMINISTRATIVO"/>
    <s v="Sí"/>
    <s v="Sí"/>
    <s v="Sí"/>
    <n v="4419"/>
    <s v="GESTOR OPERATIVO"/>
    <s v="Sí"/>
    <s v="No"/>
    <s v="Candidatos sin capacitación o habilidades técnicas necesarios"/>
    <s v="Candidatos sin habilidades blandas o socioemocionales (proactividad, actitud de aprendizaje, compromiso, entre otros)"/>
    <m/>
    <m/>
    <m/>
    <s v="Falta de postulantes/candidatos"/>
    <m/>
    <m/>
    <m/>
    <s v="Candidatos sin habilidades blandas o socioemocionales (proactividad, actitud de aprendizaje, compromiso, entre otros)"/>
    <m/>
    <m/>
    <m/>
    <s v="Falta de postulantes/candidatos"/>
    <m/>
    <m/>
    <m/>
    <m/>
    <m/>
    <m/>
    <m/>
    <m/>
    <m/>
    <m/>
    <m/>
    <s v="Capacitar a los trabajadores actuales para que puedan cumplir funciones que estaban asignadas a esa vacante"/>
    <m/>
    <m/>
    <s v="Externalizar el trabajo por fuera de la empresa (outsourcing)"/>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2"/>
    <x v="2"/>
    <s v="Ninguna"/>
    <m/>
    <m/>
    <m/>
    <m/>
    <m/>
    <m/>
    <x v="1"/>
    <m/>
    <m/>
    <x v="1"/>
    <m/>
    <m/>
    <m/>
    <x v="1"/>
    <x v="1"/>
    <x v="1"/>
    <x v="1"/>
    <x v="1"/>
    <x v="1"/>
    <m/>
    <m/>
    <x v="2"/>
    <s v="Poco probable"/>
    <s v="Poco probable"/>
    <s v="Poco probable"/>
    <s v="Probable"/>
    <s v="Probable"/>
    <x v="0"/>
    <s v="Analistas administrativo"/>
    <n v="2421"/>
    <n v="1"/>
    <n v="0"/>
    <n v="0"/>
    <n v="1"/>
    <n v="0"/>
    <s v="Desarrollador de sistema informatico"/>
    <n v="2512"/>
    <n v="1"/>
    <n v="1"/>
    <n v="0"/>
    <n v="0"/>
    <n v="0"/>
    <s v="Ejecutivo comercial"/>
    <n v="2431"/>
    <n v="1"/>
    <n v="0"/>
    <n v="0"/>
    <n v="1"/>
    <n v="0"/>
    <s v="Operadores de call center sac"/>
    <n v="4222"/>
    <n v="2"/>
    <n v="2"/>
    <n v="2"/>
    <n v="2"/>
    <n v="2"/>
    <s v="Asistente de recursos humanos (Gestion de Personas)"/>
    <n v="4416"/>
    <n v="0"/>
    <n v="1"/>
    <n v="0"/>
    <n v="0"/>
    <n v="0"/>
    <x v="0"/>
    <m/>
    <m/>
    <m/>
    <m/>
    <m/>
    <m/>
    <m/>
    <m/>
    <m/>
    <x v="0"/>
    <x v="0"/>
    <x v="0"/>
    <x v="0"/>
    <x v="1"/>
    <x v="1"/>
    <x v="0"/>
    <x v="0"/>
    <m/>
    <x v="0"/>
    <s v="TECNICAS EN MANTENIMIENTO DE SERVIDORES INFORMATICOS"/>
    <s v="Redes y sistemas informáticos"/>
    <s v="ANALISTA DE SISTEMAS"/>
    <n v="2511"/>
    <s v="CAPACITACION EN INNOVACION DE MARKETING DIGITAL"/>
    <s v="Marketing digital"/>
    <s v="ASISTENTE DE MARKETING"/>
    <n v="3339"/>
    <s v="TECNICAS Y HABILIDADES EN DESARROLLO WEB Y POWER BI"/>
    <s v="Operación básica de computadoras"/>
    <s v="ANALISTAS DE MARKETING"/>
    <n v="2431"/>
    <s v="TECNICAS EN PRICING, COMO PONERLE PRECIO A LOS PRODUCTOS Y SERVICIOS"/>
    <s v="OTROS"/>
    <s v="EJECUTIVO COMERCIAL"/>
    <n v="2431"/>
    <s v="ESPECIALIZACION EN ACTUALIZACION DE IVA, RENTA E IMPUESTOS."/>
    <s v="Contabilidad básica"/>
    <s v="CONTADOR"/>
    <n v="2411"/>
    <s v="TECNICAS Y ESPECIALIZACIONES EN COSTOS Y ANALISIS DE DATOS"/>
    <s v="Elaboración de costos de producción"/>
    <s v="ASISTENTE ADMINISTRATIVO"/>
    <n v="3343"/>
    <s v="Si"/>
    <s v="Si"/>
    <s v="Si"/>
    <s v="Si"/>
    <s v="Si"/>
    <s v="No"/>
    <x v="1"/>
    <s v="Muy importante"/>
    <s v="Muy importante"/>
    <s v="Muy importante"/>
    <s v="Muy importante"/>
    <s v="Muy importante"/>
    <s v="Muy importante"/>
    <s v="Muy importante"/>
    <s v="Ninguna"/>
    <m/>
    <x v="2"/>
    <x v="2"/>
    <x v="0"/>
    <x v="0"/>
    <x v="0"/>
    <x v="0"/>
    <x v="0"/>
    <x v="0"/>
    <x v="0"/>
    <x v="0"/>
    <x v="0"/>
    <x v="0"/>
    <m/>
    <s v="Gerente / Directivo"/>
    <m/>
    <n v="8"/>
    <n v="7"/>
    <s v="Completo"/>
    <m/>
    <m/>
    <m/>
    <m/>
    <m/>
    <m/>
    <m/>
    <s v="31 a 50 personas ocupadas"/>
    <s v="31 a 50 personas ocupadas"/>
    <x v="0"/>
    <s v="Intermediación financiera"/>
    <x v="0"/>
    <x v="0"/>
    <x v="0"/>
    <x v="1"/>
    <x v="0"/>
    <x v="0"/>
    <x v="0"/>
    <x v="0"/>
    <x v="0"/>
    <x v="0"/>
    <x v="0"/>
    <x v="0"/>
    <x v="1"/>
    <x v="0"/>
    <x v="0"/>
    <x v="0"/>
    <x v="0"/>
    <x v="0"/>
    <x v="0"/>
    <x v="0"/>
    <x v="1"/>
    <x v="1"/>
    <x v="0"/>
    <x v="0"/>
    <x v="0"/>
    <x v="0"/>
    <x v="0"/>
    <s v="SOPORTE TÉCNICO Y REDES"/>
    <s v="MARKETING DIGITAL"/>
    <s v="HERRAMIENTAS DE ANÁLISIS DE DATOS"/>
    <s v="GESTIÓN ADMINISTRATIVA"/>
    <s v="CONTABILIDAD Y AUDITORIA"/>
    <s v="CONTABILIDAD Y AUDITORIA"/>
    <s v="TIC"/>
    <s v="ADMINISTRACIÓN Y GESTIÓN"/>
    <s v="TIC"/>
    <s v="ADMINISTRACIÓN Y GESTIÓN"/>
    <s v="ADMINISTRACIÓN Y GESTIÓN"/>
    <s v="ADMINISTRACIÓN Y GESTIÓN"/>
    <n v="10.1891891891892"/>
    <x v="1"/>
    <x v="2"/>
    <x v="1"/>
    <x v="0"/>
    <x v="0"/>
    <s v="Total"/>
  </r>
  <r>
    <n v="410471"/>
    <x v="0"/>
    <x v="1"/>
    <s v="J. Augusto Saldívar"/>
    <n v="36000"/>
    <s v="SERVICIOS DE DISTRIBUCION DE AGUA POTABLE"/>
    <s v="Servicio"/>
    <s v="Suministro de agua"/>
    <s v="Micro (5 a 10 personas ocupadas)"/>
    <n v="24062024"/>
    <n v="24"/>
    <s v="Junio"/>
    <s v="Año Resultado Final"/>
    <n v="10"/>
    <n v="10"/>
    <n v="26062024"/>
    <n v="26"/>
    <s v="Junio"/>
    <s v="Año Resultado Final"/>
    <n v="1993"/>
    <n v="30"/>
    <x v="1"/>
    <s v="SERVICIO DE DISTRIBUCIÓN DE AGUA POTABLE"/>
    <s v="Captación, tratamiento y suministro de agua"/>
    <s v="Único"/>
    <x v="0"/>
    <m/>
    <m/>
    <n v="10"/>
    <n v="10"/>
    <n v="7"/>
    <n v="3"/>
    <n v="23.762162162162131"/>
    <n v="10.18378378378377"/>
    <n v="0"/>
    <n v="0"/>
    <n v="3.3945945945945901"/>
    <n v="0"/>
    <n v="16.972972972972951"/>
    <n v="0"/>
    <n v="3.3945945945945901"/>
    <n v="0"/>
    <n v="0"/>
    <n v="10.18378378378377"/>
    <n v="0"/>
    <n v="0"/>
    <n v="33.945945945945901"/>
    <n v="10"/>
    <n v="0"/>
    <n v="0"/>
    <n v="1"/>
    <n v="0"/>
    <n v="5"/>
    <n v="0"/>
    <n v="1"/>
    <n v="0"/>
    <n v="0"/>
    <n v="3"/>
    <n v="0"/>
    <n v="0"/>
    <n v="10"/>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1"/>
    <x v="1"/>
    <x v="0"/>
    <x v="0"/>
    <x v="0"/>
    <x v="0"/>
    <m/>
    <m/>
    <m/>
    <s v="Redes sociales de la empresa (Facebook, Twitter, Instagram, etc)"/>
    <m/>
    <m/>
    <m/>
    <m/>
    <m/>
    <s v="Avisos en las inmediaciones de la empresa"/>
    <m/>
    <m/>
    <m/>
    <m/>
    <x v="0"/>
    <x v="0"/>
    <x v="0"/>
    <x v="1"/>
    <x v="0"/>
    <x v="0"/>
    <x v="2"/>
    <x v="1"/>
    <x v="0"/>
    <x v="1"/>
    <s v="Ninguna"/>
    <m/>
    <m/>
    <m/>
    <m/>
    <m/>
    <m/>
    <x v="0"/>
    <s v="Transformación de competencia"/>
    <s v="Transformación de competencia"/>
    <x v="0"/>
    <m/>
    <m/>
    <m/>
    <x v="0"/>
    <x v="0"/>
    <x v="1"/>
    <x v="1"/>
    <x v="1"/>
    <x v="1"/>
    <m/>
    <m/>
    <x v="2"/>
    <s v="Probable"/>
    <s v="Poco probable"/>
    <s v="Poco probable"/>
    <s v="Poco probable"/>
    <s v="Poco probable"/>
    <x v="0"/>
    <s v="cajeros"/>
    <n v="5230"/>
    <n v="1"/>
    <n v="1"/>
    <n v="0"/>
    <n v="0"/>
    <n v="1"/>
    <s v="recepción  (atención al cliente)"/>
    <n v="4226"/>
    <n v="1"/>
    <n v="1"/>
    <n v="1"/>
    <n v="1"/>
    <n v="1"/>
    <s v="GERENTE GENERAL"/>
    <n v="1120"/>
    <n v="1"/>
    <n v="0"/>
    <n v="0"/>
    <n v="0"/>
    <n v="0"/>
    <s v="LECTORES (LECTURA DE MEDIDORES DE AGUA)"/>
    <n v="9623"/>
    <n v="0"/>
    <n v="1"/>
    <n v="1"/>
    <n v="0"/>
    <n v="0"/>
    <m/>
    <m/>
    <m/>
    <m/>
    <m/>
    <m/>
    <m/>
    <x v="0"/>
    <m/>
    <m/>
    <m/>
    <m/>
    <m/>
    <m/>
    <m/>
    <m/>
    <m/>
    <x v="0"/>
    <x v="0"/>
    <x v="0"/>
    <x v="0"/>
    <x v="1"/>
    <x v="1"/>
    <x v="0"/>
    <x v="0"/>
    <m/>
    <x v="0"/>
    <s v="ATENCIÓN AL CLIENTE"/>
    <s v="Técnicas de recepción y atención al cliente"/>
    <s v="RECEPCIÓN"/>
    <n v="4226"/>
    <s v="CURSO PLOMERIA"/>
    <s v="Fontanería"/>
    <s v="PLOMERO"/>
    <n v="7126"/>
    <s v="ELECTRICIDAD PARA MOTORES DE AGUA  PARTE ELÉCTRICA DOMICLIARIA"/>
    <s v="Electricidad"/>
    <s v="ELECTRICISTAS"/>
    <n v="7411"/>
    <s v="CURSOS (TECNICATURA) PARA PURIFICACIÓN DE AGUA DOCIFICACION DE AGUA"/>
    <s v="OTROS"/>
    <s v="TECNICO EN DOSIFICACION"/>
    <n v="3132"/>
    <s v="OFIMÁTICA"/>
    <s v="Operación básica de computadoras"/>
    <s v="ADMINISTRACIÓN (ADMINISTRADOR)"/>
    <n v="2421"/>
    <m/>
    <m/>
    <m/>
    <m/>
    <s v="Si"/>
    <s v="Si"/>
    <s v="Si"/>
    <s v="Si"/>
    <s v="No"/>
    <m/>
    <x v="0"/>
    <s v="Muy importante"/>
    <s v="Muy importante"/>
    <s v="Muy importante"/>
    <s v="Muy importante"/>
    <s v="Muy importante"/>
    <s v="Importante"/>
    <s v="Muy importante"/>
    <s v="Ninguna"/>
    <m/>
    <x v="2"/>
    <x v="2"/>
    <x v="0"/>
    <x v="0"/>
    <x v="0"/>
    <x v="0"/>
    <x v="1"/>
    <x v="1"/>
    <x v="0"/>
    <x v="0"/>
    <x v="0"/>
    <x v="0"/>
    <m/>
    <s v="Administrador/Contador"/>
    <m/>
    <n v="13"/>
    <n v="2"/>
    <s v="Completo"/>
    <m/>
    <m/>
    <m/>
    <m/>
    <m/>
    <m/>
    <m/>
    <s v="5 a 10 personas ocupadas"/>
    <s v="5 a 10 personas ocupadas"/>
    <x v="0"/>
    <s v="Suministro de agua"/>
    <x v="0"/>
    <x v="0"/>
    <x v="0"/>
    <x v="0"/>
    <x v="0"/>
    <x v="0"/>
    <x v="0"/>
    <x v="0"/>
    <x v="0"/>
    <x v="1"/>
    <x v="1"/>
    <x v="0"/>
    <x v="1"/>
    <x v="1"/>
    <x v="0"/>
    <x v="0"/>
    <x v="0"/>
    <x v="1"/>
    <x v="0"/>
    <x v="0"/>
    <x v="1"/>
    <x v="0"/>
    <x v="0"/>
    <x v="0"/>
    <x v="1"/>
    <x v="0"/>
    <x v="0"/>
    <s v="ATENCIÓN AL CLIENTE, RECEPCIÓN"/>
    <s v="CONSTRUCCIÓN"/>
    <s v="ELECTRICIDAD Y ELECTRONICA"/>
    <s v="OTROS"/>
    <s v="OFIMATICA"/>
    <m/>
    <s v="ADMINISTRACIÓN Y GESTIÓN"/>
    <s v="CONSTRUCCIÓN"/>
    <s v="ELECTRICIDAD Y ELECTRONICA"/>
    <s v="OTROS TIPOS DE CAPACITACIONES RELACIONADOS A OTROS SERVICIOS"/>
    <s v="TIC"/>
    <m/>
    <n v="3.3945945945945901"/>
    <x v="0"/>
    <x v="0"/>
    <x v="0"/>
    <x v="0"/>
    <x v="0"/>
    <s v="Total"/>
  </r>
  <r>
    <n v="410492"/>
    <x v="0"/>
    <x v="1"/>
    <s v="San Lorenzo"/>
    <n v="60100"/>
    <s v="ACTIVIDADES PROGRAMACION Y DIFUSION DE RADIO"/>
    <s v="Servicio"/>
    <s v="Telecomunicaciones"/>
    <s v="Pequeñas (11 a 30 personas ocupadas)"/>
    <n v="19062024"/>
    <n v="19"/>
    <s v="Junio"/>
    <s v="Año Resultado Final"/>
    <n v="14"/>
    <n v="44"/>
    <n v="20062024"/>
    <n v="20"/>
    <s v="Junio"/>
    <s v="Año Resultado Final"/>
    <n v="2002"/>
    <n v="21"/>
    <x v="2"/>
    <s v="SERVICIO DE RADIO DIFUSION"/>
    <s v="Actividades programación y difusión de radio"/>
    <s v="Único"/>
    <x v="0"/>
    <m/>
    <m/>
    <n v="11"/>
    <n v="11"/>
    <n v="7"/>
    <n v="4"/>
    <n v="33.814516129032242"/>
    <n v="19.322580645161281"/>
    <n v="0"/>
    <n v="0"/>
    <n v="4.8306451612903203"/>
    <n v="0"/>
    <n v="14.491935483870961"/>
    <n v="0"/>
    <n v="9.6612903225806406"/>
    <n v="0"/>
    <n v="14.491935483870961"/>
    <n v="4.8306451612903203"/>
    <n v="4.8306451612903203"/>
    <n v="0"/>
    <n v="53.137096774193523"/>
    <n v="11"/>
    <n v="0"/>
    <n v="0"/>
    <n v="1"/>
    <n v="0"/>
    <n v="3"/>
    <n v="0"/>
    <n v="2"/>
    <n v="0"/>
    <n v="3"/>
    <n v="1"/>
    <n v="1"/>
    <n v="0"/>
    <n v="11"/>
    <x v="0"/>
    <m/>
    <m/>
    <x v="0"/>
    <s v="Contrato de aprendizaje (Código laboral y Resolución N° 1159/19)"/>
    <m/>
    <x v="0"/>
    <m/>
    <m/>
    <x v="1"/>
    <s v="Decisión del directorio/propietarios de la empresa"/>
    <m/>
    <x v="0"/>
    <m/>
    <m/>
    <x v="1"/>
    <m/>
    <n v="5242"/>
    <s v="PROMOTORA"/>
    <s v="Sí"/>
    <s v="No"/>
    <s v="Sí"/>
    <n v="2411"/>
    <s v="CONTADOR"/>
    <s v="Sí"/>
    <s v="No"/>
    <s v="Sí"/>
    <n v="3521"/>
    <s v="OPERADOR DE RADIO"/>
    <s v="Sí"/>
    <s v="No"/>
    <m/>
    <m/>
    <m/>
    <m/>
    <m/>
    <m/>
    <m/>
    <m/>
    <m/>
    <m/>
    <m/>
    <m/>
    <m/>
    <m/>
    <m/>
    <m/>
    <m/>
    <m/>
    <m/>
    <m/>
    <m/>
    <m/>
    <m/>
    <m/>
    <m/>
    <m/>
    <m/>
    <m/>
    <m/>
    <m/>
    <m/>
    <m/>
    <m/>
    <m/>
    <m/>
    <x v="1"/>
    <x v="0"/>
    <x v="0"/>
    <x v="0"/>
    <x v="0"/>
    <x v="0"/>
    <x v="0"/>
    <x v="1"/>
    <x v="0"/>
    <x v="0"/>
    <x v="0"/>
    <x v="1"/>
    <x v="0"/>
    <m/>
    <m/>
    <m/>
    <m/>
    <m/>
    <m/>
    <s v="Recomendaciones de trabajadores de la empresa u otros actores"/>
    <m/>
    <m/>
    <m/>
    <m/>
    <m/>
    <m/>
    <m/>
    <x v="0"/>
    <x v="0"/>
    <x v="0"/>
    <x v="1"/>
    <x v="0"/>
    <x v="1"/>
    <x v="0"/>
    <x v="0"/>
    <x v="1"/>
    <x v="0"/>
    <s v="Ninguna"/>
    <m/>
    <m/>
    <m/>
    <m/>
    <m/>
    <m/>
    <x v="1"/>
    <m/>
    <m/>
    <x v="1"/>
    <s v="Transformación de competencia"/>
    <m/>
    <m/>
    <x v="1"/>
    <x v="0"/>
    <x v="1"/>
    <x v="0"/>
    <x v="1"/>
    <x v="1"/>
    <m/>
    <m/>
    <x v="2"/>
    <s v="Poco probable"/>
    <s v="Poco probable"/>
    <s v="Poco probable"/>
    <s v="Poco probable"/>
    <s v="Muy probable"/>
    <x v="2"/>
    <m/>
    <m/>
    <m/>
    <m/>
    <m/>
    <m/>
    <m/>
    <m/>
    <m/>
    <m/>
    <m/>
    <m/>
    <m/>
    <m/>
    <m/>
    <m/>
    <m/>
    <m/>
    <m/>
    <m/>
    <m/>
    <m/>
    <m/>
    <m/>
    <m/>
    <m/>
    <m/>
    <m/>
    <m/>
    <m/>
    <m/>
    <m/>
    <m/>
    <m/>
    <m/>
    <x v="0"/>
    <m/>
    <m/>
    <m/>
    <m/>
    <m/>
    <m/>
    <m/>
    <m/>
    <m/>
    <x v="0"/>
    <x v="0"/>
    <x v="0"/>
    <x v="0"/>
    <x v="0"/>
    <x v="1"/>
    <x v="0"/>
    <x v="0"/>
    <m/>
    <x v="0"/>
    <s v="MANEJO DE EQUIPO DE COMUNICACION"/>
    <s v="OTROS"/>
    <s v="OPERADOR DE RADIO"/>
    <n v="3521"/>
    <s v="LOCUCION BASICA"/>
    <s v="OTROS"/>
    <s v="LOCUTOR DE RADIO"/>
    <n v="2656"/>
    <m/>
    <m/>
    <m/>
    <m/>
    <m/>
    <m/>
    <m/>
    <m/>
    <m/>
    <m/>
    <m/>
    <m/>
    <m/>
    <m/>
    <m/>
    <m/>
    <s v="Si"/>
    <s v="No"/>
    <m/>
    <m/>
    <m/>
    <m/>
    <x v="1"/>
    <s v="Muy importante"/>
    <s v="Importante"/>
    <s v="Importante"/>
    <s v="Importante"/>
    <s v="Importante"/>
    <s v="Importante"/>
    <s v="Muy importante"/>
    <s v="Ninguna"/>
    <m/>
    <x v="2"/>
    <x v="2"/>
    <x v="0"/>
    <x v="0"/>
    <x v="0"/>
    <x v="0"/>
    <x v="0"/>
    <x v="0"/>
    <x v="0"/>
    <x v="0"/>
    <x v="0"/>
    <x v="0"/>
    <m/>
    <s v="Gerente / Directivo"/>
    <m/>
    <n v="9"/>
    <n v="5"/>
    <s v="Completo"/>
    <m/>
    <m/>
    <m/>
    <m/>
    <m/>
    <m/>
    <s v="PRESIDENTE VICTOR DUARTE  COORDINADOR JUAN CARLOS TRINIDAD DE 8 A 17 HORAS"/>
    <s v="11 a 30 personas ocupadas"/>
    <s v="11 a 30 personas ocupadas"/>
    <x v="0"/>
    <s v="Telecomunicaciones"/>
    <x v="0"/>
    <x v="1"/>
    <x v="1"/>
    <x v="0"/>
    <x v="1"/>
    <x v="0"/>
    <x v="0"/>
    <x v="0"/>
    <x v="0"/>
    <x v="0"/>
    <x v="1"/>
    <x v="0"/>
    <x v="0"/>
    <x v="0"/>
    <x v="0"/>
    <x v="0"/>
    <x v="0"/>
    <x v="0"/>
    <x v="0"/>
    <x v="0"/>
    <x v="1"/>
    <x v="1"/>
    <x v="0"/>
    <x v="0"/>
    <x v="0"/>
    <x v="0"/>
    <x v="0"/>
    <s v="IMAGEN, SONIDO Y COMUNICACIÓN"/>
    <s v="IMAGEN, SONIDO Y COMUNICACIÓN"/>
    <m/>
    <m/>
    <m/>
    <m/>
    <s v="IMAGEN, SONIDO Y COMUNICACIÓN"/>
    <s v="IMAGEN, SONIDO Y COMUNICACIÓN"/>
    <m/>
    <m/>
    <m/>
    <m/>
    <n v="4.8306451612903203"/>
    <x v="1"/>
    <x v="1"/>
    <x v="0"/>
    <x v="0"/>
    <x v="0"/>
    <s v="Total"/>
  </r>
  <r>
    <n v="410513"/>
    <x v="0"/>
    <x v="1"/>
    <s v="Lambaré"/>
    <n v="62010"/>
    <s v="SERVICIOS DE DESARROLLO DE SISTEMAS INFORMATICOS"/>
    <s v="Servicio"/>
    <s v="Telecomunicaciones"/>
    <s v="Micro (5 a 10 personas ocupadas)"/>
    <n v="21082024"/>
    <n v="21"/>
    <s v="Agosto"/>
    <s v="Año Resultado Final"/>
    <n v="11"/>
    <n v="6"/>
    <n v="21082024"/>
    <n v="21"/>
    <s v="Agosto"/>
    <s v="Año Resultado Final"/>
    <n v="2005"/>
    <n v="18"/>
    <x v="0"/>
    <s v="SERVICIO DE DESARROLLO DE SITEMAS INFORMATICO"/>
    <s v="Actividades de programación informática"/>
    <s v="Único"/>
    <x v="0"/>
    <m/>
    <m/>
    <n v="8"/>
    <n v="8"/>
    <n v="5"/>
    <n v="3"/>
    <n v="16.972972972972951"/>
    <n v="10.18378378378377"/>
    <n v="0"/>
    <n v="0"/>
    <n v="0"/>
    <n v="0"/>
    <n v="0"/>
    <n v="0"/>
    <n v="0"/>
    <n v="0"/>
    <n v="23.762162162162131"/>
    <n v="0"/>
    <n v="3.3945945945945901"/>
    <n v="0"/>
    <n v="27.156756756756721"/>
    <n v="8"/>
    <n v="0"/>
    <n v="0"/>
    <n v="0"/>
    <n v="0"/>
    <n v="0"/>
    <n v="0"/>
    <n v="0"/>
    <n v="0"/>
    <n v="7"/>
    <n v="0"/>
    <n v="1"/>
    <n v="0"/>
    <n v="8"/>
    <x v="0"/>
    <m/>
    <m/>
    <x v="1"/>
    <m/>
    <m/>
    <x v="0"/>
    <m/>
    <m/>
    <x v="0"/>
    <m/>
    <m/>
    <x v="0"/>
    <m/>
    <m/>
    <x v="1"/>
    <m/>
    <n v="2511"/>
    <s v="ANALISTA DE SISTEMA PARA DESARROLLAR SISTEMAS"/>
    <s v="Sí"/>
    <s v="No"/>
    <s v="Sí"/>
    <n v="2511"/>
    <s v="ANALISTA DE CALIDAD DE SISTEMA"/>
    <s v="Sí"/>
    <s v="No"/>
    <s v="No"/>
    <m/>
    <m/>
    <m/>
    <m/>
    <m/>
    <m/>
    <m/>
    <m/>
    <m/>
    <m/>
    <m/>
    <m/>
    <m/>
    <m/>
    <m/>
    <m/>
    <m/>
    <m/>
    <m/>
    <m/>
    <m/>
    <m/>
    <m/>
    <m/>
    <m/>
    <m/>
    <m/>
    <m/>
    <m/>
    <m/>
    <m/>
    <m/>
    <m/>
    <m/>
    <m/>
    <m/>
    <m/>
    <m/>
    <m/>
    <x v="0"/>
    <x v="0"/>
    <x v="0"/>
    <x v="1"/>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2"/>
    <x v="0"/>
    <x v="0"/>
    <x v="2"/>
    <x v="1"/>
    <s v="Ninguna"/>
    <m/>
    <m/>
    <m/>
    <m/>
    <m/>
    <m/>
    <x v="1"/>
    <m/>
    <m/>
    <x v="1"/>
    <m/>
    <m/>
    <m/>
    <x v="1"/>
    <x v="1"/>
    <x v="1"/>
    <x v="1"/>
    <x v="1"/>
    <x v="1"/>
    <m/>
    <m/>
    <x v="2"/>
    <s v="Poco probable"/>
    <s v="Poco probable"/>
    <s v="Poco probable"/>
    <s v="Probable"/>
    <s v="Probable"/>
    <x v="0"/>
    <s v="analista de sistema"/>
    <n v="2511"/>
    <n v="1"/>
    <n v="1"/>
    <n v="1"/>
    <n v="1"/>
    <n v="0"/>
    <s v="ANALISTA DE CALIDAD DE SISTEMAS"/>
    <n v="2511"/>
    <n v="0"/>
    <n v="1"/>
    <n v="0"/>
    <n v="1"/>
    <n v="0"/>
    <m/>
    <m/>
    <m/>
    <m/>
    <m/>
    <m/>
    <m/>
    <m/>
    <m/>
    <m/>
    <m/>
    <m/>
    <m/>
    <m/>
    <m/>
    <m/>
    <m/>
    <m/>
    <m/>
    <m/>
    <m/>
    <x v="0"/>
    <m/>
    <m/>
    <m/>
    <m/>
    <m/>
    <m/>
    <m/>
    <m/>
    <m/>
    <x v="1"/>
    <x v="0"/>
    <x v="1"/>
    <x v="1"/>
    <x v="0"/>
    <x v="0"/>
    <x v="0"/>
    <x v="0"/>
    <m/>
    <x v="0"/>
    <s v="CAPACITACION DE DESARROLLADOR DE SOFTWARE"/>
    <s v="Redes y sistemas informáticos"/>
    <s v="ANALISTA DE DESARROLLO DE SISTEMA"/>
    <n v="2512"/>
    <s v="CAPACITACION DE DESARROLLO DE SISTEMAS"/>
    <s v="Redes y sistemas informáticos"/>
    <s v="ANALISTA DE  SISTEMAS CONTROL DE  CALIDAD"/>
    <n v="2511"/>
    <m/>
    <m/>
    <m/>
    <m/>
    <m/>
    <m/>
    <m/>
    <m/>
    <m/>
    <m/>
    <m/>
    <m/>
    <m/>
    <m/>
    <m/>
    <m/>
    <s v="Si"/>
    <s v="No"/>
    <m/>
    <m/>
    <m/>
    <m/>
    <x v="1"/>
    <s v="Muy importante"/>
    <s v="Muy importante"/>
    <s v="Importante"/>
    <s v="Importante"/>
    <s v="Importante"/>
    <s v="Muy importante"/>
    <s v="Muy importante"/>
    <s v="Ninguna"/>
    <m/>
    <x v="2"/>
    <x v="2"/>
    <x v="0"/>
    <x v="0"/>
    <x v="2"/>
    <x v="0"/>
    <x v="0"/>
    <x v="0"/>
    <x v="0"/>
    <x v="0"/>
    <x v="0"/>
    <x v="0"/>
    <m/>
    <s v="Dueño o propietario"/>
    <m/>
    <n v="16"/>
    <n v="2"/>
    <s v="Completo"/>
    <m/>
    <m/>
    <m/>
    <m/>
    <m/>
    <m/>
    <m/>
    <s v="5 a 10 personas ocupadas"/>
    <s v="5 a 10 personas ocupadas"/>
    <x v="0"/>
    <s v="Telecomunicaciones"/>
    <x v="0"/>
    <x v="1"/>
    <x v="0"/>
    <x v="0"/>
    <x v="0"/>
    <x v="0"/>
    <x v="0"/>
    <x v="0"/>
    <x v="0"/>
    <x v="0"/>
    <x v="0"/>
    <x v="0"/>
    <x v="0"/>
    <x v="0"/>
    <x v="0"/>
    <x v="0"/>
    <x v="0"/>
    <x v="0"/>
    <x v="0"/>
    <x v="0"/>
    <x v="0"/>
    <x v="1"/>
    <x v="0"/>
    <x v="0"/>
    <x v="0"/>
    <x v="0"/>
    <x v="0"/>
    <s v="HERRAMIENTAS DE ANÁLISIS DE DATOS"/>
    <s v="HERRAMIENTAS DE ANÁLISIS DE DATOS"/>
    <m/>
    <m/>
    <m/>
    <m/>
    <s v="TIC"/>
    <s v="TIC"/>
    <m/>
    <m/>
    <m/>
    <m/>
    <n v="3.3945945945945901"/>
    <x v="1"/>
    <x v="1"/>
    <x v="1"/>
    <x v="0"/>
    <x v="0"/>
    <s v="Total"/>
  </r>
  <r>
    <n v="410607"/>
    <x v="0"/>
    <x v="1"/>
    <s v="Areguá"/>
    <n v="36000"/>
    <s v="SERVICIOS DE DISTRIBUCION DE AGUA POR CAÑERIAS"/>
    <s v="Servicio"/>
    <s v="Suministro de agua"/>
    <s v="Micro (5 a 10 personas ocupadas)"/>
    <n v="21062024"/>
    <n v="21"/>
    <s v="Junio"/>
    <s v="Año Resultado Final"/>
    <n v="10"/>
    <n v="2"/>
    <n v="27062024"/>
    <n v="27"/>
    <s v="Junio"/>
    <s v="Año Resultado Final"/>
    <n v="1993"/>
    <n v="30"/>
    <x v="1"/>
    <s v="SERVICIO DE AGUA POTABLE"/>
    <s v="Captación, tratamiento y suministro de agua"/>
    <s v="Único"/>
    <x v="0"/>
    <m/>
    <m/>
    <n v="7"/>
    <n v="7"/>
    <n v="5"/>
    <n v="2"/>
    <n v="16.972972972972951"/>
    <n v="6.7891891891891802"/>
    <n v="0"/>
    <n v="0"/>
    <n v="6.7891891891891802"/>
    <n v="0"/>
    <n v="3.3945945945945901"/>
    <n v="10.18378378378377"/>
    <n v="0"/>
    <n v="0"/>
    <n v="0"/>
    <n v="3.3945945945945901"/>
    <n v="0"/>
    <n v="0"/>
    <n v="23.762162162162131"/>
    <n v="7"/>
    <n v="0"/>
    <n v="0"/>
    <n v="2"/>
    <n v="0"/>
    <n v="1"/>
    <n v="3"/>
    <n v="0"/>
    <n v="0"/>
    <n v="0"/>
    <n v="1"/>
    <n v="0"/>
    <n v="0"/>
    <n v="7"/>
    <x v="0"/>
    <m/>
    <m/>
    <x v="1"/>
    <m/>
    <m/>
    <x v="0"/>
    <m/>
    <m/>
    <x v="0"/>
    <m/>
    <m/>
    <x v="0"/>
    <m/>
    <m/>
    <x v="1"/>
    <m/>
    <n v="7126"/>
    <s v="AYUDANTE DE PLOMERIA"/>
    <s v="Sí"/>
    <s v="No"/>
    <s v="No"/>
    <m/>
    <m/>
    <m/>
    <m/>
    <m/>
    <m/>
    <m/>
    <m/>
    <m/>
    <m/>
    <m/>
    <m/>
    <m/>
    <m/>
    <m/>
    <m/>
    <m/>
    <m/>
    <m/>
    <m/>
    <m/>
    <m/>
    <m/>
    <m/>
    <m/>
    <m/>
    <m/>
    <m/>
    <m/>
    <m/>
    <m/>
    <m/>
    <m/>
    <m/>
    <m/>
    <m/>
    <m/>
    <m/>
    <m/>
    <m/>
    <m/>
    <m/>
    <m/>
    <m/>
    <x v="1"/>
    <x v="0"/>
    <x v="0"/>
    <x v="0"/>
    <x v="0"/>
    <x v="0"/>
    <x v="0"/>
    <x v="1"/>
    <x v="0"/>
    <x v="0"/>
    <x v="0"/>
    <x v="1"/>
    <x v="0"/>
    <m/>
    <m/>
    <m/>
    <m/>
    <m/>
    <m/>
    <s v="Recomendaciones de trabajadores de la empresa u otros actores"/>
    <m/>
    <m/>
    <s v="Avisos en las inmediaciones de la empresa"/>
    <m/>
    <s v="Banco de currículos de la empresa"/>
    <m/>
    <m/>
    <x v="0"/>
    <x v="0"/>
    <x v="0"/>
    <x v="1"/>
    <x v="1"/>
    <x v="0"/>
    <x v="2"/>
    <x v="0"/>
    <x v="1"/>
    <x v="0"/>
    <s v="Ninguna"/>
    <m/>
    <m/>
    <m/>
    <m/>
    <m/>
    <s v="Nuevas contrataciones"/>
    <x v="3"/>
    <s v="Transformación de competencia"/>
    <m/>
    <x v="1"/>
    <s v="Nuevas contrataciones"/>
    <m/>
    <m/>
    <x v="1"/>
    <x v="0"/>
    <x v="0"/>
    <x v="0"/>
    <x v="0"/>
    <x v="0"/>
    <m/>
    <m/>
    <x v="1"/>
    <s v="Probable"/>
    <s v="Poco probable"/>
    <s v="Muy probable"/>
    <s v="Probable"/>
    <s v="Probable"/>
    <x v="0"/>
    <s v="auxiliar administrativo"/>
    <n v="4419"/>
    <n v="1"/>
    <n v="0"/>
    <n v="0"/>
    <n v="0"/>
    <n v="0"/>
    <s v="plomero"/>
    <n v="7126"/>
    <n v="1"/>
    <n v="1"/>
    <n v="0"/>
    <n v="0"/>
    <n v="0"/>
    <m/>
    <m/>
    <m/>
    <m/>
    <m/>
    <m/>
    <m/>
    <m/>
    <m/>
    <m/>
    <m/>
    <m/>
    <m/>
    <m/>
    <m/>
    <m/>
    <m/>
    <m/>
    <m/>
    <m/>
    <m/>
    <x v="0"/>
    <m/>
    <m/>
    <m/>
    <m/>
    <m/>
    <m/>
    <m/>
    <m/>
    <m/>
    <x v="0"/>
    <x v="0"/>
    <x v="0"/>
    <x v="0"/>
    <x v="1"/>
    <x v="1"/>
    <x v="0"/>
    <x v="0"/>
    <m/>
    <x v="0"/>
    <s v="MANEJO DE TABLERO ELECTRONICO DE BOMBAS DE AGUA"/>
    <s v="Electrónica"/>
    <s v="PLOMERO"/>
    <n v="7126"/>
    <m/>
    <m/>
    <m/>
    <m/>
    <m/>
    <m/>
    <m/>
    <m/>
    <m/>
    <m/>
    <m/>
    <m/>
    <m/>
    <m/>
    <m/>
    <m/>
    <m/>
    <m/>
    <m/>
    <m/>
    <s v="No"/>
    <m/>
    <m/>
    <m/>
    <m/>
    <m/>
    <x v="0"/>
    <s v="Importante"/>
    <s v="Importante"/>
    <s v="Importante"/>
    <s v="Muy importante"/>
    <s v="Importante"/>
    <s v="Muy importante"/>
    <s v="Muy importante"/>
    <s v="Ninguna"/>
    <m/>
    <x v="2"/>
    <x v="2"/>
    <x v="0"/>
    <x v="1"/>
    <x v="2"/>
    <x v="0"/>
    <x v="0"/>
    <x v="0"/>
    <x v="0"/>
    <x v="0"/>
    <x v="0"/>
    <x v="0"/>
    <m/>
    <s v="Gerente / Directivo"/>
    <m/>
    <n v="9"/>
    <n v="2"/>
    <s v="Completo"/>
    <m/>
    <m/>
    <m/>
    <m/>
    <m/>
    <m/>
    <m/>
    <s v="5 a 10 personas ocupadas"/>
    <s v="5 a 10 personas ocupadas"/>
    <x v="0"/>
    <s v="Suministro de agua"/>
    <x v="0"/>
    <x v="0"/>
    <x v="0"/>
    <x v="0"/>
    <x v="0"/>
    <x v="0"/>
    <x v="1"/>
    <x v="0"/>
    <x v="0"/>
    <x v="0"/>
    <x v="1"/>
    <x v="0"/>
    <x v="1"/>
    <x v="0"/>
    <x v="0"/>
    <x v="1"/>
    <x v="0"/>
    <x v="0"/>
    <x v="0"/>
    <x v="1"/>
    <x v="0"/>
    <x v="1"/>
    <x v="0"/>
    <x v="0"/>
    <x v="1"/>
    <x v="0"/>
    <x v="0"/>
    <s v="ELECTRICIDAD Y ELECTRONICA"/>
    <m/>
    <m/>
    <m/>
    <m/>
    <m/>
    <s v="ELECTRICIDAD Y ELECTRONICA"/>
    <m/>
    <m/>
    <m/>
    <m/>
    <m/>
    <n v="3.3945945945945901"/>
    <x v="1"/>
    <x v="1"/>
    <x v="0"/>
    <x v="0"/>
    <x v="0"/>
    <s v="Total"/>
  </r>
  <r>
    <n v="410625"/>
    <x v="0"/>
    <x v="1"/>
    <s v="Ñemby"/>
    <n v="36000"/>
    <s v="SERVICIOS DE SUMINISTRO DE AGUA POTABLE"/>
    <s v="Servicio"/>
    <s v="Suministro de agua"/>
    <s v="Micro (5 a 10 personas ocupadas)"/>
    <n v="19062024"/>
    <n v="19"/>
    <s v="Junio"/>
    <s v="Año Resultado Final"/>
    <n v="11"/>
    <n v="20"/>
    <n v="19062024"/>
    <n v="19"/>
    <s v="Junio"/>
    <s v="Año Resultado Final"/>
    <n v="1992"/>
    <n v="31"/>
    <x v="1"/>
    <s v="SERVICO DE SUMINISTRO DE AGUA POTABLE"/>
    <s v="Captación, tratamiento y suministro de agua"/>
    <s v="Único"/>
    <x v="0"/>
    <m/>
    <m/>
    <n v="14"/>
    <n v="14"/>
    <n v="9"/>
    <n v="5"/>
    <n v="43.475806451612883"/>
    <n v="24.153225806451601"/>
    <n v="0"/>
    <n v="0"/>
    <n v="9.6612903225806406"/>
    <n v="0"/>
    <n v="38.645161290322562"/>
    <n v="0"/>
    <n v="9.6612903225806406"/>
    <n v="0"/>
    <n v="4.8306451612903203"/>
    <n v="4.8306451612903203"/>
    <n v="0"/>
    <n v="0"/>
    <n v="67.629032258064484"/>
    <n v="14"/>
    <n v="0"/>
    <n v="0"/>
    <n v="2"/>
    <n v="0"/>
    <n v="8"/>
    <n v="0"/>
    <n v="2"/>
    <n v="0"/>
    <n v="1"/>
    <n v="1"/>
    <n v="0"/>
    <n v="0"/>
    <n v="14"/>
    <x v="0"/>
    <m/>
    <m/>
    <x v="0"/>
    <s v="Decisión del directorio/propietarios de la empresa"/>
    <m/>
    <x v="0"/>
    <m/>
    <m/>
    <x v="0"/>
    <m/>
    <m/>
    <x v="0"/>
    <m/>
    <m/>
    <x v="0"/>
    <m/>
    <m/>
    <m/>
    <m/>
    <m/>
    <m/>
    <m/>
    <m/>
    <m/>
    <m/>
    <m/>
    <m/>
    <m/>
    <m/>
    <m/>
    <m/>
    <m/>
    <m/>
    <m/>
    <m/>
    <m/>
    <m/>
    <m/>
    <m/>
    <m/>
    <m/>
    <m/>
    <m/>
    <m/>
    <m/>
    <m/>
    <m/>
    <m/>
    <m/>
    <m/>
    <m/>
    <m/>
    <m/>
    <m/>
    <m/>
    <m/>
    <m/>
    <m/>
    <m/>
    <m/>
    <m/>
    <m/>
    <m/>
    <m/>
    <m/>
    <x v="0"/>
    <x v="0"/>
    <x v="0"/>
    <x v="0"/>
    <x v="1"/>
    <x v="1"/>
    <x v="0"/>
    <x v="1"/>
    <x v="0"/>
    <x v="0"/>
    <x v="1"/>
    <x v="1"/>
    <x v="0"/>
    <m/>
    <m/>
    <m/>
    <m/>
    <m/>
    <m/>
    <s v="Recomendaciones de trabajadores de la empresa u otros actores"/>
    <m/>
    <m/>
    <m/>
    <s v="Contactos personales del empleador"/>
    <m/>
    <m/>
    <m/>
    <x v="0"/>
    <x v="0"/>
    <x v="0"/>
    <x v="2"/>
    <x v="0"/>
    <x v="0"/>
    <x v="2"/>
    <x v="0"/>
    <x v="0"/>
    <x v="1"/>
    <s v="Ninguna"/>
    <m/>
    <m/>
    <m/>
    <m/>
    <m/>
    <m/>
    <x v="3"/>
    <s v="Nuevas contrataciones"/>
    <m/>
    <x v="3"/>
    <m/>
    <m/>
    <m/>
    <x v="0"/>
    <x v="1"/>
    <x v="0"/>
    <x v="1"/>
    <x v="1"/>
    <x v="1"/>
    <m/>
    <m/>
    <x v="2"/>
    <s v="Poco probable"/>
    <s v="Poco probable"/>
    <s v="Poco probable"/>
    <s v="Muy probable"/>
    <s v="Probable"/>
    <x v="1"/>
    <m/>
    <m/>
    <m/>
    <m/>
    <m/>
    <m/>
    <m/>
    <m/>
    <m/>
    <m/>
    <m/>
    <m/>
    <m/>
    <m/>
    <m/>
    <m/>
    <m/>
    <m/>
    <m/>
    <m/>
    <m/>
    <m/>
    <m/>
    <m/>
    <m/>
    <m/>
    <m/>
    <m/>
    <m/>
    <m/>
    <m/>
    <m/>
    <m/>
    <m/>
    <m/>
    <x v="0"/>
    <m/>
    <m/>
    <m/>
    <m/>
    <m/>
    <m/>
    <m/>
    <m/>
    <m/>
    <x v="1"/>
    <x v="0"/>
    <x v="1"/>
    <x v="1"/>
    <x v="0"/>
    <x v="0"/>
    <x v="0"/>
    <x v="0"/>
    <m/>
    <x v="0"/>
    <s v="CAPACITACION PLOMERIA"/>
    <s v="Fontanería"/>
    <s v="PLOMERO"/>
    <n v="7126"/>
    <s v="CAPACITACION DE INFORMATICA BASICA"/>
    <s v="Operación básica de computadoras"/>
    <s v="AUXILIAR DE FACTURACION"/>
    <n v="4311"/>
    <s v="CAPACITACION DE INFORMATICA BASICA"/>
    <s v="Operación básica de computadoras"/>
    <s v="SECRETARIA"/>
    <n v="4120"/>
    <s v="INFORMATICA BASICA"/>
    <s v="Operación básica de computadoras"/>
    <s v="CAJERO COBRANZA"/>
    <n v="5230"/>
    <s v="INFORMATICA BASICA"/>
    <s v="Operación básica de computadoras"/>
    <s v="RECLAMOS ATENCION AL CLIENTE"/>
    <n v="4226"/>
    <m/>
    <m/>
    <m/>
    <m/>
    <s v="Si"/>
    <s v="Si"/>
    <s v="Si"/>
    <s v="Si"/>
    <s v="No"/>
    <m/>
    <x v="0"/>
    <s v="Muy importante"/>
    <s v="Muy importante"/>
    <s v="Muy importante"/>
    <s v="Importante"/>
    <s v="Importante"/>
    <s v="Muy importante"/>
    <s v="Muy importante"/>
    <s v="Ninguna"/>
    <m/>
    <x v="2"/>
    <x v="2"/>
    <x v="0"/>
    <x v="1"/>
    <x v="2"/>
    <x v="0"/>
    <x v="1"/>
    <x v="1"/>
    <x v="0"/>
    <x v="0"/>
    <x v="0"/>
    <x v="0"/>
    <m/>
    <s v="Administrador/Contador"/>
    <m/>
    <n v="16"/>
    <n v="7"/>
    <s v="Completo"/>
    <m/>
    <m/>
    <m/>
    <m/>
    <m/>
    <m/>
    <m/>
    <s v="11 a 30 personas ocupadas"/>
    <s v="11 a 30 personas ocupadas"/>
    <x v="0"/>
    <s v="Suministro de agua"/>
    <x v="0"/>
    <x v="0"/>
    <x v="0"/>
    <x v="0"/>
    <x v="0"/>
    <x v="0"/>
    <x v="0"/>
    <x v="0"/>
    <x v="0"/>
    <x v="0"/>
    <x v="1"/>
    <x v="0"/>
    <x v="0"/>
    <x v="0"/>
    <x v="0"/>
    <x v="0"/>
    <x v="0"/>
    <x v="0"/>
    <x v="0"/>
    <x v="1"/>
    <x v="0"/>
    <x v="0"/>
    <x v="1"/>
    <x v="0"/>
    <x v="1"/>
    <x v="0"/>
    <x v="0"/>
    <s v="CONSTRUCCIÓN"/>
    <s v="OFIMATICA"/>
    <s v="OFIMATICA"/>
    <s v="OFIMATICA"/>
    <s v="OFIMATICA"/>
    <m/>
    <s v="CONSTRUCCIÓN"/>
    <s v="TIC"/>
    <s v="TIC"/>
    <s v="TIC"/>
    <s v="TIC"/>
    <m/>
    <n v="4.8306451612903203"/>
    <x v="0"/>
    <x v="0"/>
    <x v="0"/>
    <x v="0"/>
    <x v="0"/>
    <s v="Total"/>
  </r>
  <r>
    <n v="410660"/>
    <x v="0"/>
    <x v="1"/>
    <s v="Villeta"/>
    <n v="36000"/>
    <s v="SERVICIO DE SUMINISTRO DE AGUA POTABLE"/>
    <s v="Servicio"/>
    <s v="Suministro de agua"/>
    <s v="Micro (5 a 10 personas ocupadas)"/>
    <n v="21062024"/>
    <n v="21"/>
    <s v="Junio"/>
    <s v="Año Resultado Final"/>
    <n v="13"/>
    <n v="37"/>
    <n v="8072024"/>
    <n v="8"/>
    <s v="Julio"/>
    <s v="Año Resultado Final"/>
    <n v="1996"/>
    <n v="27"/>
    <x v="2"/>
    <s v="SERVICIO  DISTRIBUCION DE AGUA POTABLE"/>
    <s v="Captación, tratamiento y suministro de agua"/>
    <s v="Único"/>
    <x v="0"/>
    <m/>
    <m/>
    <n v="5"/>
    <n v="5"/>
    <n v="4"/>
    <n v="1"/>
    <n v="13.57837837837836"/>
    <n v="3.3945945945945901"/>
    <n v="0"/>
    <n v="0"/>
    <n v="3.3945945945945901"/>
    <n v="0"/>
    <n v="3.3945945945945901"/>
    <n v="3.3945945945945901"/>
    <n v="0"/>
    <n v="0"/>
    <n v="6.7891891891891802"/>
    <n v="0"/>
    <n v="0"/>
    <n v="0"/>
    <n v="16.972972972972951"/>
    <n v="5"/>
    <n v="0"/>
    <n v="0"/>
    <n v="1"/>
    <n v="0"/>
    <n v="1"/>
    <n v="1"/>
    <n v="0"/>
    <n v="0"/>
    <n v="2"/>
    <n v="0"/>
    <n v="0"/>
    <n v="0"/>
    <n v="5"/>
    <x v="0"/>
    <m/>
    <m/>
    <x v="0"/>
    <s v="Decisión del directorio/propietarios de la empresa"/>
    <m/>
    <x v="1"/>
    <s v="Decisión del directorio/propietarios de la empresa"/>
    <m/>
    <x v="0"/>
    <m/>
    <m/>
    <x v="0"/>
    <m/>
    <m/>
    <x v="0"/>
    <m/>
    <m/>
    <m/>
    <m/>
    <m/>
    <m/>
    <m/>
    <m/>
    <m/>
    <m/>
    <m/>
    <m/>
    <m/>
    <m/>
    <m/>
    <m/>
    <m/>
    <m/>
    <m/>
    <m/>
    <m/>
    <m/>
    <m/>
    <m/>
    <m/>
    <m/>
    <m/>
    <m/>
    <m/>
    <m/>
    <m/>
    <m/>
    <m/>
    <m/>
    <m/>
    <m/>
    <m/>
    <m/>
    <m/>
    <m/>
    <m/>
    <m/>
    <m/>
    <m/>
    <m/>
    <m/>
    <m/>
    <m/>
    <m/>
    <m/>
    <x v="0"/>
    <x v="1"/>
    <x v="0"/>
    <x v="0"/>
    <x v="0"/>
    <x v="0"/>
    <x v="0"/>
    <x v="1"/>
    <x v="0"/>
    <x v="0"/>
    <x v="0"/>
    <x v="0"/>
    <x v="0"/>
    <m/>
    <m/>
    <m/>
    <m/>
    <m/>
    <m/>
    <s v="Recomendaciones de trabajadores de la empresa u otros actores"/>
    <m/>
    <m/>
    <m/>
    <s v="Contactos personales del empleador"/>
    <m/>
    <m/>
    <m/>
    <x v="0"/>
    <x v="2"/>
    <x v="0"/>
    <x v="2"/>
    <x v="0"/>
    <x v="2"/>
    <x v="2"/>
    <x v="0"/>
    <x v="1"/>
    <x v="1"/>
    <s v="Ninguna"/>
    <m/>
    <m/>
    <s v="Ambos"/>
    <m/>
    <m/>
    <m/>
    <x v="1"/>
    <s v="Ambos"/>
    <m/>
    <x v="1"/>
    <m/>
    <m/>
    <m/>
    <x v="0"/>
    <x v="1"/>
    <x v="0"/>
    <x v="1"/>
    <x v="1"/>
    <x v="0"/>
    <m/>
    <m/>
    <x v="0"/>
    <s v="Poco probable"/>
    <s v="Poco probable"/>
    <s v="Poco probable"/>
    <s v="Probable"/>
    <s v="Probable"/>
    <x v="2"/>
    <m/>
    <m/>
    <m/>
    <m/>
    <m/>
    <m/>
    <m/>
    <m/>
    <m/>
    <m/>
    <m/>
    <m/>
    <m/>
    <m/>
    <m/>
    <m/>
    <m/>
    <m/>
    <m/>
    <m/>
    <m/>
    <m/>
    <m/>
    <m/>
    <m/>
    <m/>
    <m/>
    <m/>
    <m/>
    <m/>
    <m/>
    <m/>
    <m/>
    <m/>
    <m/>
    <x v="0"/>
    <m/>
    <m/>
    <m/>
    <m/>
    <m/>
    <m/>
    <m/>
    <m/>
    <m/>
    <x v="0"/>
    <x v="0"/>
    <x v="0"/>
    <x v="0"/>
    <x v="1"/>
    <x v="1"/>
    <x v="0"/>
    <x v="0"/>
    <m/>
    <x v="0"/>
    <s v="TECNICO EN FONTANERIA"/>
    <s v="Fontanería"/>
    <s v="PLOMERO"/>
    <n v="7126"/>
    <s v="TÉCNICO ATENCION AL CLIENTE"/>
    <s v="Técnicas de recepción y atención al cliente"/>
    <s v="ATENCIÓN AL CLIENTE"/>
    <n v="4226"/>
    <s v="TÉCNICO AUXILIAR ADMINISTRATIVO"/>
    <s v="Operaciones auxiliares de servicios administrativos"/>
    <s v="CAJERO"/>
    <n v="5230"/>
    <s v="TÉCNICO EN INFORMÁTICA"/>
    <s v="Redes y sistemas informáticos"/>
    <s v="ASISTENTE INFORMATICO"/>
    <n v="3511"/>
    <m/>
    <m/>
    <m/>
    <m/>
    <m/>
    <m/>
    <m/>
    <m/>
    <s v="Si"/>
    <s v="Si"/>
    <s v="Si"/>
    <s v="No"/>
    <m/>
    <m/>
    <x v="0"/>
    <s v="Muy importante"/>
    <s v="Muy importante"/>
    <s v="Muy importante"/>
    <s v="Muy importante"/>
    <s v="Muy importante"/>
    <s v="Muy importante"/>
    <s v="Muy importante"/>
    <s v="Ninguna"/>
    <m/>
    <x v="0"/>
    <x v="1"/>
    <x v="2"/>
    <x v="0"/>
    <x v="0"/>
    <x v="1"/>
    <x v="1"/>
    <x v="1"/>
    <x v="0"/>
    <x v="0"/>
    <x v="0"/>
    <x v="0"/>
    <m/>
    <s v="Administrador/Contador"/>
    <m/>
    <n v="11"/>
    <n v="43"/>
    <s v="Completo"/>
    <m/>
    <m/>
    <m/>
    <m/>
    <m/>
    <m/>
    <m/>
    <s v="5 a 10 personas ocupadas"/>
    <s v="5 a 10 personas ocupadas"/>
    <x v="0"/>
    <s v="Suministro de agua"/>
    <x v="0"/>
    <x v="0"/>
    <x v="0"/>
    <x v="0"/>
    <x v="0"/>
    <x v="0"/>
    <x v="0"/>
    <x v="0"/>
    <x v="0"/>
    <x v="0"/>
    <x v="1"/>
    <x v="0"/>
    <x v="0"/>
    <x v="0"/>
    <x v="0"/>
    <x v="0"/>
    <x v="0"/>
    <x v="0"/>
    <x v="0"/>
    <x v="1"/>
    <x v="1"/>
    <x v="0"/>
    <x v="1"/>
    <x v="0"/>
    <x v="1"/>
    <x v="0"/>
    <x v="0"/>
    <s v="CONSTRUCCIÓN"/>
    <s v="ATENCIÓN AL CLIENTE, RECEPCIÓN"/>
    <s v="AUXILIAR ADMINISTRATIVO"/>
    <s v="SOPORTE TÉCNICO Y REDES"/>
    <m/>
    <m/>
    <s v="CONSTRUCCIÓN"/>
    <s v="ADMINISTRACIÓN Y GESTIÓN"/>
    <s v="ADMINISTRACIÓN Y GESTIÓN"/>
    <s v="TIC"/>
    <m/>
    <m/>
    <n v="3.3945945945945901"/>
    <x v="0"/>
    <x v="0"/>
    <x v="0"/>
    <x v="0"/>
    <x v="0"/>
    <s v="Total"/>
  </r>
  <r>
    <n v="410999"/>
    <x v="0"/>
    <x v="0"/>
    <s v="San Roque"/>
    <n v="18110"/>
    <s v="ACTIVIDADES DE IMPRESION SOBRE PAPEL"/>
    <s v="Industria"/>
    <s v="Manufactura"/>
    <s v="Pequeñas (11 a 30 personas ocupadas)"/>
    <n v="6062024"/>
    <n v="6"/>
    <s v="Junio"/>
    <s v="Año Resultado Final"/>
    <n v="15"/>
    <n v="43"/>
    <n v="7062024"/>
    <n v="7"/>
    <s v="Junio"/>
    <s v="Año Resultado Final"/>
    <n v="2010"/>
    <n v="13"/>
    <x v="0"/>
    <s v="SERVICIO DE IMPRESIONES EN GRAL EN PAPEL"/>
    <s v="Actividades de impresión"/>
    <s v="Único"/>
    <x v="0"/>
    <m/>
    <m/>
    <n v="10"/>
    <n v="10"/>
    <n v="6"/>
    <n v="4"/>
    <n v="57.636363636363669"/>
    <n v="38.424242424242443"/>
    <n v="0"/>
    <n v="0"/>
    <n v="0"/>
    <n v="0"/>
    <n v="48.030303030303052"/>
    <n v="0"/>
    <n v="0"/>
    <n v="0"/>
    <n v="48.030303030303052"/>
    <n v="0"/>
    <n v="0"/>
    <n v="0"/>
    <n v="96.060606060606105"/>
    <n v="10"/>
    <n v="0"/>
    <n v="0"/>
    <n v="0"/>
    <n v="0"/>
    <n v="5"/>
    <n v="0"/>
    <n v="0"/>
    <n v="0"/>
    <n v="5"/>
    <n v="0"/>
    <n v="0"/>
    <n v="0"/>
    <n v="10"/>
    <x v="0"/>
    <m/>
    <m/>
    <x v="1"/>
    <m/>
    <m/>
    <x v="0"/>
    <m/>
    <m/>
    <x v="0"/>
    <m/>
    <m/>
    <x v="0"/>
    <m/>
    <m/>
    <x v="0"/>
    <m/>
    <m/>
    <m/>
    <m/>
    <m/>
    <m/>
    <m/>
    <m/>
    <m/>
    <m/>
    <m/>
    <m/>
    <m/>
    <m/>
    <m/>
    <m/>
    <m/>
    <m/>
    <m/>
    <m/>
    <m/>
    <m/>
    <m/>
    <m/>
    <m/>
    <m/>
    <m/>
    <m/>
    <m/>
    <m/>
    <m/>
    <m/>
    <m/>
    <m/>
    <m/>
    <m/>
    <m/>
    <m/>
    <m/>
    <m/>
    <m/>
    <m/>
    <m/>
    <m/>
    <m/>
    <m/>
    <m/>
    <m/>
    <m/>
    <m/>
    <x v="0"/>
    <x v="0"/>
    <x v="0"/>
    <x v="0"/>
    <x v="1"/>
    <x v="1"/>
    <x v="1"/>
    <x v="1"/>
    <x v="0"/>
    <x v="0"/>
    <x v="0"/>
    <x v="1"/>
    <x v="0"/>
    <m/>
    <s v="Anuncio en un medio de prensa impreso"/>
    <s v="Plataforma web privada gratuita (Bolsas de trabajo) (excluyendo redes sociales)"/>
    <s v="Redes sociales de la empresa (Facebook, Twitter, Instagram, etc)"/>
    <m/>
    <m/>
    <m/>
    <s v="Contratación de empresas de reclutamiento"/>
    <m/>
    <m/>
    <m/>
    <m/>
    <m/>
    <m/>
    <x v="0"/>
    <x v="0"/>
    <x v="0"/>
    <x v="1"/>
    <x v="0"/>
    <x v="1"/>
    <x v="1"/>
    <x v="2"/>
    <x v="1"/>
    <x v="1"/>
    <s v="Ninguna"/>
    <m/>
    <m/>
    <m/>
    <m/>
    <m/>
    <m/>
    <x v="1"/>
    <m/>
    <m/>
    <x v="1"/>
    <m/>
    <m/>
    <m/>
    <x v="1"/>
    <x v="1"/>
    <x v="1"/>
    <x v="1"/>
    <x v="1"/>
    <x v="1"/>
    <m/>
    <m/>
    <x v="2"/>
    <s v="Poco probable"/>
    <s v="Poco probable"/>
    <s v="Poco probable"/>
    <s v="Poco probable"/>
    <s v="Probable"/>
    <x v="0"/>
    <s v="EJECUTOR DE TRABAJO EN CARTELERIA"/>
    <n v="7322"/>
    <n v="1"/>
    <n v="0"/>
    <n v="1"/>
    <n v="0"/>
    <n v="0"/>
    <s v="Operario en producción de carteleria"/>
    <n v="7322"/>
    <n v="1"/>
    <n v="0"/>
    <n v="1"/>
    <n v="0"/>
    <n v="0"/>
    <m/>
    <m/>
    <m/>
    <m/>
    <m/>
    <m/>
    <m/>
    <m/>
    <m/>
    <m/>
    <m/>
    <m/>
    <m/>
    <m/>
    <m/>
    <m/>
    <m/>
    <m/>
    <m/>
    <m/>
    <m/>
    <x v="0"/>
    <m/>
    <m/>
    <m/>
    <m/>
    <m/>
    <m/>
    <m/>
    <m/>
    <m/>
    <x v="0"/>
    <x v="0"/>
    <x v="0"/>
    <x v="0"/>
    <x v="1"/>
    <x v="1"/>
    <x v="1"/>
    <x v="0"/>
    <s v="RESPONSABILIDAD"/>
    <x v="0"/>
    <s v="CAPACITACION DE COSTOS DE INSUMOS"/>
    <s v="Elaboración de costos de producción"/>
    <s v="OPERARIO EN PRODUCCION"/>
    <n v="7322"/>
    <m/>
    <m/>
    <m/>
    <m/>
    <m/>
    <m/>
    <m/>
    <m/>
    <m/>
    <m/>
    <m/>
    <m/>
    <m/>
    <m/>
    <m/>
    <m/>
    <m/>
    <m/>
    <m/>
    <m/>
    <s v="No"/>
    <m/>
    <m/>
    <m/>
    <m/>
    <m/>
    <x v="0"/>
    <s v="Muy importante"/>
    <s v="Importante"/>
    <s v="Importante"/>
    <s v="Importante"/>
    <s v="Importante"/>
    <s v="Importante"/>
    <s v="Importante"/>
    <s v="Ninguna"/>
    <m/>
    <x v="0"/>
    <x v="1"/>
    <x v="0"/>
    <x v="0"/>
    <x v="2"/>
    <x v="0"/>
    <x v="0"/>
    <x v="0"/>
    <x v="0"/>
    <x v="0"/>
    <x v="0"/>
    <x v="0"/>
    <m/>
    <s v="Administrador/Contador"/>
    <m/>
    <n v="17"/>
    <n v="22"/>
    <s v="Completo"/>
    <m/>
    <m/>
    <m/>
    <m/>
    <m/>
    <m/>
    <s v="NINGUNA"/>
    <s v="5 a 10 personas ocupadas"/>
    <s v="5 a 10 personas ocupadas"/>
    <x v="1"/>
    <s v="Manufactura"/>
    <x v="0"/>
    <x v="0"/>
    <x v="0"/>
    <x v="0"/>
    <x v="0"/>
    <x v="0"/>
    <x v="0"/>
    <x v="0"/>
    <x v="0"/>
    <x v="0"/>
    <x v="1"/>
    <x v="0"/>
    <x v="0"/>
    <x v="0"/>
    <x v="0"/>
    <x v="1"/>
    <x v="0"/>
    <x v="0"/>
    <x v="0"/>
    <x v="1"/>
    <x v="0"/>
    <x v="1"/>
    <x v="0"/>
    <x v="0"/>
    <x v="1"/>
    <x v="0"/>
    <x v="0"/>
    <s v="CONTABILIDAD Y AUDITORIA"/>
    <m/>
    <m/>
    <m/>
    <m/>
    <m/>
    <s v="ADMINISTRACIÓN Y GESTIÓN"/>
    <m/>
    <m/>
    <m/>
    <m/>
    <m/>
    <n v="9.6060606060606109"/>
    <x v="0"/>
    <x v="0"/>
    <x v="1"/>
    <x v="0"/>
    <x v="0"/>
    <s v="Total"/>
  </r>
  <r>
    <n v="411113"/>
    <x v="0"/>
    <x v="1"/>
    <s v="Lambaré"/>
    <n v="50220"/>
    <s v="SERVICIOS DE TRANSPORTE DE CARGA POR VIAS FLUVIALES"/>
    <s v="Servicio"/>
    <s v="Transporte"/>
    <s v="Medianas (31 a 50 personas ocupadas)"/>
    <n v="14062024"/>
    <n v="14"/>
    <s v="Junio"/>
    <s v="Año Resultado Final"/>
    <n v="8"/>
    <n v="56"/>
    <n v="17062024"/>
    <n v="17"/>
    <s v="Junio"/>
    <s v="Año Resultado Final"/>
    <n v="2007"/>
    <n v="16"/>
    <x v="0"/>
    <s v="SERVICIOS DE TRANSPORTE DE CARGA POR VIAS FLUVIALES"/>
    <s v="Transporte de carga por vías fluviales"/>
    <s v="Casa Matriz"/>
    <x v="1"/>
    <n v="2"/>
    <n v="2"/>
    <n v="30"/>
    <n v="30"/>
    <n v="26"/>
    <n v="4"/>
    <n v="125.59677419354833"/>
    <n v="19.322580645161281"/>
    <n v="0"/>
    <n v="0"/>
    <n v="0"/>
    <n v="0"/>
    <n v="14.491935483870961"/>
    <n v="0"/>
    <n v="120.76612903225801"/>
    <n v="0"/>
    <n v="9.6612903225806406"/>
    <n v="0"/>
    <n v="0"/>
    <n v="0"/>
    <n v="144.91935483870961"/>
    <n v="30"/>
    <n v="0"/>
    <n v="0"/>
    <n v="0"/>
    <n v="0"/>
    <n v="3"/>
    <n v="0"/>
    <n v="25"/>
    <n v="0"/>
    <n v="2"/>
    <n v="0"/>
    <n v="0"/>
    <n v="0"/>
    <n v="30"/>
    <x v="1"/>
    <s v="Decisión del directorio/propietarios de la empresa"/>
    <m/>
    <x v="0"/>
    <s v="Decisión del directorio/propietarios de la empresa"/>
    <m/>
    <x v="1"/>
    <s v="Decisión del directorio/propietarios de la empresa"/>
    <m/>
    <x v="0"/>
    <m/>
    <m/>
    <x v="0"/>
    <m/>
    <m/>
    <x v="1"/>
    <m/>
    <n v="8350"/>
    <s v="MARINERO"/>
    <s v="Sí"/>
    <s v="No"/>
    <s v="Sí"/>
    <n v="3152"/>
    <s v="BAQUEANO (SOPORTE DEL CAPITÁN)"/>
    <s v="Sí"/>
    <s v="No"/>
    <s v="Sí"/>
    <n v="3152"/>
    <s v="CAPITAN DE BARCO"/>
    <s v="Sí"/>
    <s v="No"/>
    <m/>
    <m/>
    <m/>
    <m/>
    <m/>
    <m/>
    <m/>
    <m/>
    <m/>
    <m/>
    <m/>
    <m/>
    <m/>
    <m/>
    <m/>
    <m/>
    <m/>
    <m/>
    <m/>
    <m/>
    <m/>
    <m/>
    <m/>
    <m/>
    <m/>
    <m/>
    <m/>
    <m/>
    <m/>
    <m/>
    <m/>
    <m/>
    <m/>
    <m/>
    <m/>
    <x v="1"/>
    <x v="0"/>
    <x v="0"/>
    <x v="1"/>
    <x v="0"/>
    <x v="0"/>
    <x v="0"/>
    <x v="0"/>
    <x v="0"/>
    <x v="0"/>
    <x v="0"/>
    <x v="0"/>
    <x v="0"/>
    <m/>
    <m/>
    <m/>
    <m/>
    <m/>
    <m/>
    <s v="Recomendaciones de trabajadores de la empresa u otros actores"/>
    <m/>
    <m/>
    <m/>
    <s v="Contactos personales del empleador"/>
    <m/>
    <m/>
    <m/>
    <x v="0"/>
    <x v="0"/>
    <x v="0"/>
    <x v="0"/>
    <x v="2"/>
    <x v="0"/>
    <x v="1"/>
    <x v="0"/>
    <x v="1"/>
    <x v="1"/>
    <s v="Ninguna"/>
    <m/>
    <m/>
    <m/>
    <m/>
    <s v="Transformación de competencia"/>
    <m/>
    <x v="0"/>
    <m/>
    <m/>
    <x v="1"/>
    <m/>
    <m/>
    <m/>
    <x v="1"/>
    <x v="0"/>
    <x v="1"/>
    <x v="1"/>
    <x v="1"/>
    <x v="1"/>
    <m/>
    <m/>
    <x v="1"/>
    <s v="Probable"/>
    <s v="Poco probable"/>
    <s v="Poco probable"/>
    <s v="Probable"/>
    <s v="Probable"/>
    <x v="0"/>
    <s v="Marineros"/>
    <n v="8350"/>
    <n v="10"/>
    <n v="0"/>
    <n v="0"/>
    <n v="0"/>
    <n v="0"/>
    <s v="Maquinista de barco"/>
    <n v="8350"/>
    <n v="4"/>
    <n v="0"/>
    <n v="0"/>
    <n v="0"/>
    <n v="0"/>
    <m/>
    <m/>
    <m/>
    <m/>
    <m/>
    <m/>
    <m/>
    <m/>
    <m/>
    <m/>
    <m/>
    <m/>
    <m/>
    <m/>
    <m/>
    <m/>
    <m/>
    <m/>
    <m/>
    <m/>
    <m/>
    <x v="0"/>
    <m/>
    <m/>
    <m/>
    <m/>
    <m/>
    <m/>
    <m/>
    <m/>
    <m/>
    <x v="0"/>
    <x v="0"/>
    <x v="1"/>
    <x v="1"/>
    <x v="0"/>
    <x v="0"/>
    <x v="0"/>
    <x v="0"/>
    <m/>
    <x v="0"/>
    <s v="ELECTRICIDAD MECANICA DE BARCOS"/>
    <s v="Electricidad"/>
    <s v="MAQUINISTA DE BARCO"/>
    <n v="3151"/>
    <s v="CONOCIMIENTOS DE SEGURIDAD RELACIONADO AL TRABAJO DEL AGUA"/>
    <s v="Seguridad industrial y salud ocupacional"/>
    <s v="MARINEROS"/>
    <n v="8350"/>
    <m/>
    <m/>
    <m/>
    <m/>
    <m/>
    <m/>
    <m/>
    <m/>
    <m/>
    <m/>
    <m/>
    <m/>
    <m/>
    <m/>
    <m/>
    <m/>
    <s v="Si"/>
    <s v="No"/>
    <m/>
    <m/>
    <m/>
    <m/>
    <x v="1"/>
    <s v="Importante"/>
    <s v="Importante"/>
    <s v="Muy importante"/>
    <s v="Importante"/>
    <s v="Importante"/>
    <s v="Muy importante"/>
    <s v="Muy importante"/>
    <s v="Ninguna"/>
    <m/>
    <x v="2"/>
    <x v="2"/>
    <x v="0"/>
    <x v="0"/>
    <x v="0"/>
    <x v="0"/>
    <x v="1"/>
    <x v="0"/>
    <x v="0"/>
    <x v="0"/>
    <x v="0"/>
    <x v="0"/>
    <m/>
    <s v="Dueño o propietario"/>
    <m/>
    <n v="15"/>
    <n v="11"/>
    <s v="Completo"/>
    <m/>
    <m/>
    <m/>
    <m/>
    <m/>
    <m/>
    <m/>
    <s v="11 a 30 personas ocupadas"/>
    <s v="11 a 30 personas ocupadas"/>
    <x v="0"/>
    <s v="Transporte"/>
    <x v="0"/>
    <x v="0"/>
    <x v="1"/>
    <x v="0"/>
    <x v="0"/>
    <x v="0"/>
    <x v="0"/>
    <x v="1"/>
    <x v="0"/>
    <x v="0"/>
    <x v="1"/>
    <x v="0"/>
    <x v="0"/>
    <x v="0"/>
    <x v="0"/>
    <x v="0"/>
    <x v="1"/>
    <x v="0"/>
    <x v="0"/>
    <x v="1"/>
    <x v="1"/>
    <x v="1"/>
    <x v="0"/>
    <x v="0"/>
    <x v="0"/>
    <x v="1"/>
    <x v="0"/>
    <s v="USO Y REPARACIÓN DE MAQUINARIAS, HERRAMIENTAS Y EQUIPOS"/>
    <s v="SALUD Y SEGURIDAD OCUPACIONAL"/>
    <m/>
    <m/>
    <m/>
    <m/>
    <s v="USO Y REPARACIÓN DE MAQUINARIAS, HERRAMIENTAS Y EQUIPOS"/>
    <s v="SALUD Y SEGURIDAD OCUPACIONAL"/>
    <m/>
    <m/>
    <m/>
    <m/>
    <n v="4.8306451612903203"/>
    <x v="1"/>
    <x v="1"/>
    <x v="0"/>
    <x v="0"/>
    <x v="0"/>
    <s v="Total"/>
  </r>
  <r>
    <n v="411136"/>
    <x v="0"/>
    <x v="0"/>
    <s v="Recoleta"/>
    <n v="63110"/>
    <s v="SERVICIO DE TRANSMISION DE DATOS A TRAVES DE REDES"/>
    <s v="Servicio"/>
    <s v="Telecomunicaciones"/>
    <s v="Medianas (31 a 50 personas ocupadas)"/>
    <n v="6062024"/>
    <n v="6"/>
    <s v="Junio"/>
    <s v="Año Resultado Final"/>
    <n v="11"/>
    <n v="4"/>
    <n v="31072024"/>
    <n v="31"/>
    <s v="Julio"/>
    <s v="Año Resultado Final"/>
    <n v="2007"/>
    <n v="16"/>
    <x v="0"/>
    <s v="SERVICIO DE TRANSMISION DE DATOS A TRAVES DE REDES"/>
    <s v="Procesamiento de datos, hospedaje y servicios conexos"/>
    <s v="Único"/>
    <x v="0"/>
    <m/>
    <m/>
    <n v="37"/>
    <n v="37"/>
    <n v="27"/>
    <n v="10"/>
    <n v="275.10810810810841"/>
    <n v="101.891891891892"/>
    <n v="0"/>
    <n v="0"/>
    <n v="0"/>
    <n v="0"/>
    <n v="234.35135135135161"/>
    <n v="10.1891891891892"/>
    <n v="0"/>
    <n v="0"/>
    <n v="91.702702702702794"/>
    <n v="0"/>
    <n v="40.756756756756801"/>
    <n v="0"/>
    <n v="377.0000000000004"/>
    <n v="37"/>
    <n v="0"/>
    <n v="0"/>
    <n v="0"/>
    <n v="0"/>
    <n v="23"/>
    <n v="1"/>
    <n v="0"/>
    <n v="0"/>
    <n v="9"/>
    <n v="0"/>
    <n v="4"/>
    <n v="0"/>
    <n v="37"/>
    <x v="1"/>
    <s v="Ley de inserción al empleo juvenil (Ley 4951/2013, Decreto 4345/15, Ley 6305/18 - Modificación de artículo 5)"/>
    <m/>
    <x v="1"/>
    <m/>
    <m/>
    <x v="1"/>
    <s v="Decisión del directorio/propietarios de la empresa"/>
    <m/>
    <x v="0"/>
    <m/>
    <m/>
    <x v="0"/>
    <m/>
    <m/>
    <x v="1"/>
    <m/>
    <n v="3511"/>
    <s v="AUXILIAR DE INFORMATICA"/>
    <s v="Sí"/>
    <s v="No"/>
    <s v="Sí"/>
    <n v="4311"/>
    <s v="AUXILIAR CONTABLE"/>
    <s v="Sí"/>
    <s v="No"/>
    <s v="Sí"/>
    <n v="2431"/>
    <s v="EJECUTIVO COMERCIAL"/>
    <s v="Sí"/>
    <s v="No"/>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m/>
    <m/>
    <m/>
    <m/>
    <x v="0"/>
    <x v="0"/>
    <x v="0"/>
    <x v="1"/>
    <x v="0"/>
    <x v="1"/>
    <x v="0"/>
    <x v="0"/>
    <x v="1"/>
    <x v="1"/>
    <s v="Ninguna"/>
    <m/>
    <m/>
    <m/>
    <m/>
    <m/>
    <m/>
    <x v="1"/>
    <m/>
    <m/>
    <x v="1"/>
    <m/>
    <m/>
    <m/>
    <x v="1"/>
    <x v="1"/>
    <x v="1"/>
    <x v="1"/>
    <x v="1"/>
    <x v="1"/>
    <m/>
    <m/>
    <x v="2"/>
    <s v="Poco probable"/>
    <s v="Poco probable"/>
    <s v="Poco probable"/>
    <s v="Probable"/>
    <s v="Probable"/>
    <x v="0"/>
    <s v="ejecutivo comercial"/>
    <n v="2431"/>
    <n v="3"/>
    <n v="4"/>
    <n v="2"/>
    <n v="2"/>
    <n v="2"/>
    <s v="soporte tecnico en informática"/>
    <n v="3511"/>
    <n v="2"/>
    <n v="2"/>
    <n v="2"/>
    <n v="2"/>
    <n v="2"/>
    <m/>
    <m/>
    <m/>
    <m/>
    <m/>
    <m/>
    <m/>
    <m/>
    <m/>
    <m/>
    <m/>
    <m/>
    <m/>
    <m/>
    <m/>
    <m/>
    <m/>
    <m/>
    <m/>
    <m/>
    <m/>
    <x v="0"/>
    <m/>
    <m/>
    <m/>
    <m/>
    <m/>
    <m/>
    <m/>
    <m/>
    <m/>
    <x v="1"/>
    <x v="0"/>
    <x v="1"/>
    <x v="0"/>
    <x v="1"/>
    <x v="0"/>
    <x v="0"/>
    <x v="0"/>
    <m/>
    <x v="0"/>
    <s v="TECNICO INFORMATICO"/>
    <s v="Redes y sistemas informáticos"/>
    <s v="DESARROLLO INFORMATICO SOPORTE TECNICO"/>
    <n v="3511"/>
    <s v="TECNICO COMERCIAL EN VENTA"/>
    <s v="Técnicas de ventas"/>
    <s v="ATENCION AL CLIENTE"/>
    <n v="4226"/>
    <s v="TECNICO EN VENTAS"/>
    <s v="Técnicas de ventas"/>
    <s v="VENDEDOR EXTERNO"/>
    <n v="3322"/>
    <m/>
    <m/>
    <m/>
    <m/>
    <m/>
    <m/>
    <m/>
    <m/>
    <m/>
    <m/>
    <m/>
    <m/>
    <s v="Si"/>
    <s v="Si"/>
    <s v="No"/>
    <m/>
    <m/>
    <m/>
    <x v="1"/>
    <s v="Muy importante"/>
    <s v="Muy importante"/>
    <s v="Importante"/>
    <s v="Importante"/>
    <s v="Importante"/>
    <s v="Importante"/>
    <s v="Muy importante"/>
    <s v="Ninguna"/>
    <m/>
    <x v="0"/>
    <x v="1"/>
    <x v="0"/>
    <x v="0"/>
    <x v="0"/>
    <x v="0"/>
    <x v="0"/>
    <x v="1"/>
    <x v="1"/>
    <x v="1"/>
    <x v="0"/>
    <x v="0"/>
    <m/>
    <s v="Jefe / Encargado (no propietario)"/>
    <m/>
    <n v="15"/>
    <n v="5"/>
    <s v="Completo"/>
    <m/>
    <m/>
    <m/>
    <m/>
    <m/>
    <m/>
    <m/>
    <s v="31 a 50 personas ocupadas"/>
    <s v="31 a 50 personas ocupadas"/>
    <x v="0"/>
    <s v="Telecomunicaciones"/>
    <x v="0"/>
    <x v="1"/>
    <x v="1"/>
    <x v="1"/>
    <x v="0"/>
    <x v="0"/>
    <x v="0"/>
    <x v="0"/>
    <x v="0"/>
    <x v="0"/>
    <x v="0"/>
    <x v="1"/>
    <x v="0"/>
    <x v="0"/>
    <x v="0"/>
    <x v="0"/>
    <x v="0"/>
    <x v="0"/>
    <x v="0"/>
    <x v="1"/>
    <x v="1"/>
    <x v="0"/>
    <x v="0"/>
    <x v="0"/>
    <x v="0"/>
    <x v="0"/>
    <x v="0"/>
    <s v="SOPORTE TÉCNICO Y REDES"/>
    <s v="VENTA"/>
    <s v="VENTA"/>
    <m/>
    <m/>
    <m/>
    <s v="TIC"/>
    <s v="ADMINISTRACIÓN Y GESTIÓN"/>
    <s v="ADMINISTRACIÓN Y GESTIÓN"/>
    <m/>
    <m/>
    <m/>
    <n v="10.1891891891892"/>
    <x v="1"/>
    <x v="1"/>
    <x v="1"/>
    <x v="0"/>
    <x v="0"/>
    <s v="Total"/>
  </r>
  <r>
    <n v="411208"/>
    <x v="0"/>
    <x v="1"/>
    <s v="Capiatá"/>
    <n v="55101"/>
    <s v="SERVICIO DE ALOJAMIENTO EN HOTELES"/>
    <s v="Servicio"/>
    <s v="Restaurantes y hoteles"/>
    <s v="Pequeñas (11 a 30 personas ocupadas)"/>
    <n v="11072024"/>
    <n v="11"/>
    <s v="Julio"/>
    <s v="Año Resultado Final"/>
    <n v="9"/>
    <n v="46"/>
    <n v="24072024"/>
    <n v="24"/>
    <s v="Julio"/>
    <s v="Año Resultado Final"/>
    <n v="2008"/>
    <n v="15"/>
    <x v="0"/>
    <s v="SERVICIO DE ALOJAMIENTO DE HOTELES"/>
    <s v="Actividades de alojamiento en hoteles"/>
    <s v="Único"/>
    <x v="0"/>
    <m/>
    <m/>
    <n v="25"/>
    <n v="25"/>
    <n v="6"/>
    <n v="19"/>
    <n v="28.983870967741922"/>
    <n v="91.782258064516085"/>
    <n v="0"/>
    <n v="0"/>
    <n v="0"/>
    <n v="0"/>
    <n v="43.475806451612883"/>
    <n v="0"/>
    <n v="4.8306451612903203"/>
    <n v="0"/>
    <n v="33.814516129032242"/>
    <n v="28.983870967741922"/>
    <n v="0"/>
    <n v="9.6612903225806406"/>
    <n v="120.76612903225801"/>
    <n v="25"/>
    <n v="0"/>
    <n v="0"/>
    <n v="0"/>
    <n v="0"/>
    <n v="9"/>
    <n v="0"/>
    <n v="1"/>
    <n v="0"/>
    <n v="7"/>
    <n v="6"/>
    <n v="0"/>
    <n v="2"/>
    <n v="25"/>
    <x v="1"/>
    <s v="Decisión del directorio/propietarios de la empresa"/>
    <m/>
    <x v="0"/>
    <s v="Convenios con organizaciones privadas y/o ONG"/>
    <m/>
    <x v="0"/>
    <m/>
    <m/>
    <x v="0"/>
    <m/>
    <m/>
    <x v="0"/>
    <m/>
    <m/>
    <x v="1"/>
    <m/>
    <n v="9412"/>
    <s v="AYUDANTE DE COCINA"/>
    <s v="Sí"/>
    <s v="Sí"/>
    <s v="Sí"/>
    <n v="3332"/>
    <s v="VENDEDOR DE SERVICIO (ACOMPAÑANTE DEL EVENTO)"/>
    <s v="Sí"/>
    <s v="No"/>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m/>
    <m/>
    <m/>
    <m/>
    <m/>
    <m/>
    <m/>
    <m/>
    <m/>
    <m/>
    <m/>
    <m/>
    <m/>
    <m/>
    <m/>
    <m/>
    <m/>
    <m/>
    <m/>
    <m/>
    <s v="Capacitar a los trabajadores actuales para que puedan cumplir funciones que estaban asignadas a esa vacante"/>
    <m/>
    <m/>
    <m/>
    <m/>
    <m/>
    <m/>
    <m/>
    <m/>
    <m/>
    <x v="1"/>
    <x v="0"/>
    <x v="0"/>
    <x v="0"/>
    <x v="0"/>
    <x v="0"/>
    <x v="0"/>
    <x v="1"/>
    <x v="1"/>
    <x v="0"/>
    <x v="0"/>
    <x v="0"/>
    <x v="1"/>
    <s v="QUE SEA DE LA ZONA"/>
    <m/>
    <s v="Plataforma web privada gratuita (Bolsas de trabajo) (excluyendo redes sociales)"/>
    <m/>
    <m/>
    <m/>
    <s v="Recomendaciones de trabajadores de la empresa u otros actores"/>
    <m/>
    <m/>
    <m/>
    <s v="Contactos personales del empleador"/>
    <s v="Banco de currículos de la empresa"/>
    <m/>
    <m/>
    <x v="0"/>
    <x v="0"/>
    <x v="0"/>
    <x v="1"/>
    <x v="0"/>
    <x v="1"/>
    <x v="0"/>
    <x v="2"/>
    <x v="2"/>
    <x v="2"/>
    <s v="Ninguna"/>
    <m/>
    <m/>
    <m/>
    <m/>
    <m/>
    <m/>
    <x v="1"/>
    <m/>
    <m/>
    <x v="1"/>
    <m/>
    <m/>
    <m/>
    <x v="1"/>
    <x v="1"/>
    <x v="1"/>
    <x v="1"/>
    <x v="1"/>
    <x v="1"/>
    <m/>
    <m/>
    <x v="2"/>
    <s v="Probable"/>
    <s v="Poco probable"/>
    <s v="Poco probable"/>
    <s v="Probable"/>
    <s v="Muy probable"/>
    <x v="0"/>
    <s v="agente de evento"/>
    <n v="3332"/>
    <n v="1"/>
    <n v="1"/>
    <n v="0"/>
    <n v="0"/>
    <n v="0"/>
    <s v="contador (auditor)"/>
    <n v="2411"/>
    <n v="1"/>
    <n v="0"/>
    <n v="0"/>
    <n v="0"/>
    <n v="0"/>
    <s v="mantenimiento (jardinero)"/>
    <n v="9214"/>
    <n v="1"/>
    <n v="0"/>
    <n v="0"/>
    <n v="0"/>
    <n v="0"/>
    <m/>
    <m/>
    <m/>
    <m/>
    <m/>
    <m/>
    <m/>
    <m/>
    <m/>
    <m/>
    <m/>
    <m/>
    <m/>
    <m/>
    <x v="0"/>
    <m/>
    <m/>
    <m/>
    <m/>
    <m/>
    <m/>
    <m/>
    <m/>
    <m/>
    <x v="0"/>
    <x v="0"/>
    <x v="0"/>
    <x v="0"/>
    <x v="1"/>
    <x v="0"/>
    <x v="0"/>
    <x v="0"/>
    <m/>
    <x v="0"/>
    <s v="ORGANIZACION DE MISE EN PLACE"/>
    <s v="Manipulación de alimentos"/>
    <s v="AYUDANTE DE LA COCINA"/>
    <n v="9412"/>
    <m/>
    <m/>
    <m/>
    <m/>
    <m/>
    <m/>
    <m/>
    <m/>
    <m/>
    <m/>
    <m/>
    <m/>
    <m/>
    <m/>
    <m/>
    <m/>
    <m/>
    <m/>
    <m/>
    <m/>
    <s v="No"/>
    <m/>
    <m/>
    <m/>
    <m/>
    <m/>
    <x v="3"/>
    <s v="Importante"/>
    <s v="Muy importante"/>
    <s v="Muy importante"/>
    <s v="Muy importante"/>
    <s v="Muy importante"/>
    <s v="Muy importante"/>
    <s v="Importante"/>
    <s v="Ninguna"/>
    <m/>
    <x v="0"/>
    <x v="2"/>
    <x v="0"/>
    <x v="1"/>
    <x v="0"/>
    <x v="0"/>
    <x v="0"/>
    <x v="0"/>
    <x v="0"/>
    <x v="0"/>
    <x v="0"/>
    <x v="0"/>
    <m/>
    <s v="Gerente / Directivo"/>
    <m/>
    <n v="14"/>
    <n v="1"/>
    <s v="Completo"/>
    <m/>
    <m/>
    <m/>
    <m/>
    <m/>
    <m/>
    <m/>
    <s v="11 a 30 personas ocupadas"/>
    <s v="11 a 30 personas ocupadas"/>
    <x v="0"/>
    <s v="Restaurantes y hoteles"/>
    <x v="0"/>
    <x v="0"/>
    <x v="1"/>
    <x v="0"/>
    <x v="0"/>
    <x v="0"/>
    <x v="0"/>
    <x v="0"/>
    <x v="1"/>
    <x v="0"/>
    <x v="0"/>
    <x v="1"/>
    <x v="0"/>
    <x v="0"/>
    <x v="0"/>
    <x v="0"/>
    <x v="0"/>
    <x v="1"/>
    <x v="0"/>
    <x v="1"/>
    <x v="0"/>
    <x v="1"/>
    <x v="0"/>
    <x v="0"/>
    <x v="0"/>
    <x v="0"/>
    <x v="1"/>
    <s v="MANIPULACION DE ALIMENTOS"/>
    <m/>
    <m/>
    <m/>
    <m/>
    <m/>
    <s v="ALIMENTOS"/>
    <m/>
    <m/>
    <m/>
    <m/>
    <m/>
    <n v="4.8306451612903203"/>
    <x v="1"/>
    <x v="2"/>
    <x v="1"/>
    <x v="0"/>
    <x v="0"/>
    <s v="Total"/>
  </r>
  <r>
    <n v="411209"/>
    <x v="0"/>
    <x v="1"/>
    <s v="Mariano Roque Alonso"/>
    <n v="49232"/>
    <s v="SERVICIO DE TRANSPORTE TERRESTRE DE CARGA INTERNACIONAL"/>
    <s v="Servicio"/>
    <s v="Transporte"/>
    <s v="Medianas (31 a 50 personas ocupadas)"/>
    <n v="13062024"/>
    <n v="13"/>
    <s v="Junio"/>
    <s v="Año Resultado Final"/>
    <n v="14"/>
    <n v="26"/>
    <n v="17062024"/>
    <n v="17"/>
    <s v="Junio"/>
    <s v="Año Resultado Final"/>
    <n v="2007"/>
    <n v="16"/>
    <x v="0"/>
    <s v="SERVICIOS DE TRANSPORTE TERRESTRE DE CARGA INTERNACIONAL"/>
    <s v="Transporte terrestre de carga interdepartamental e internacional"/>
    <s v="Único"/>
    <x v="0"/>
    <m/>
    <m/>
    <n v="32"/>
    <n v="32"/>
    <n v="30"/>
    <n v="2"/>
    <n v="157.24137931034491"/>
    <n v="10.48275862068966"/>
    <n v="0"/>
    <n v="0"/>
    <n v="0"/>
    <n v="0"/>
    <n v="52.413793103448299"/>
    <n v="52.413793103448299"/>
    <n v="0"/>
    <n v="0"/>
    <n v="62.896551724137964"/>
    <n v="0"/>
    <n v="0"/>
    <n v="0"/>
    <n v="167.72413793103456"/>
    <n v="32"/>
    <n v="0"/>
    <n v="0"/>
    <n v="0"/>
    <n v="0"/>
    <n v="10"/>
    <n v="10"/>
    <n v="0"/>
    <n v="0"/>
    <n v="12"/>
    <n v="0"/>
    <n v="0"/>
    <n v="0"/>
    <n v="32"/>
    <x v="1"/>
    <s v="Decisión del directorio/propietarios de la empresa"/>
    <m/>
    <x v="0"/>
    <s v="Decisión del directorio/propietarios de la empresa"/>
    <m/>
    <x v="0"/>
    <m/>
    <m/>
    <x v="0"/>
    <m/>
    <m/>
    <x v="0"/>
    <m/>
    <m/>
    <x v="1"/>
    <m/>
    <n v="8332"/>
    <s v="CHÓFER DE CAMIONES GRANDES"/>
    <s v="Sí"/>
    <s v="No"/>
    <s v="No"/>
    <m/>
    <m/>
    <m/>
    <m/>
    <m/>
    <m/>
    <m/>
    <m/>
    <m/>
    <m/>
    <m/>
    <m/>
    <m/>
    <m/>
    <m/>
    <m/>
    <m/>
    <m/>
    <m/>
    <m/>
    <m/>
    <m/>
    <m/>
    <m/>
    <m/>
    <m/>
    <m/>
    <m/>
    <m/>
    <m/>
    <m/>
    <m/>
    <m/>
    <m/>
    <m/>
    <m/>
    <m/>
    <m/>
    <m/>
    <m/>
    <m/>
    <m/>
    <m/>
    <m/>
    <x v="1"/>
    <x v="1"/>
    <x v="0"/>
    <x v="0"/>
    <x v="0"/>
    <x v="1"/>
    <x v="0"/>
    <x v="1"/>
    <x v="1"/>
    <x v="0"/>
    <x v="0"/>
    <x v="1"/>
    <x v="0"/>
    <m/>
    <m/>
    <m/>
    <m/>
    <m/>
    <m/>
    <s v="Recomendaciones de trabajadores de la empresa u otros actores"/>
    <m/>
    <m/>
    <m/>
    <m/>
    <m/>
    <m/>
    <m/>
    <x v="0"/>
    <x v="0"/>
    <x v="0"/>
    <x v="1"/>
    <x v="0"/>
    <x v="2"/>
    <x v="2"/>
    <x v="0"/>
    <x v="1"/>
    <x v="2"/>
    <s v="Ninguna"/>
    <m/>
    <m/>
    <m/>
    <m/>
    <m/>
    <m/>
    <x v="1"/>
    <s v="Transformación de competencia"/>
    <m/>
    <x v="1"/>
    <m/>
    <m/>
    <m/>
    <x v="0"/>
    <x v="1"/>
    <x v="1"/>
    <x v="1"/>
    <x v="1"/>
    <x v="1"/>
    <m/>
    <m/>
    <x v="2"/>
    <s v="Poco probable"/>
    <s v="Poco probable"/>
    <s v="Poco probable"/>
    <s v="Poco probable"/>
    <s v="Poco probable"/>
    <x v="2"/>
    <m/>
    <m/>
    <m/>
    <m/>
    <m/>
    <m/>
    <m/>
    <m/>
    <m/>
    <m/>
    <m/>
    <m/>
    <m/>
    <m/>
    <m/>
    <m/>
    <m/>
    <m/>
    <m/>
    <m/>
    <m/>
    <m/>
    <m/>
    <m/>
    <m/>
    <m/>
    <m/>
    <m/>
    <m/>
    <m/>
    <m/>
    <m/>
    <m/>
    <m/>
    <m/>
    <x v="0"/>
    <m/>
    <m/>
    <m/>
    <m/>
    <m/>
    <m/>
    <m/>
    <m/>
    <m/>
    <x v="0"/>
    <x v="0"/>
    <x v="0"/>
    <x v="0"/>
    <x v="1"/>
    <x v="0"/>
    <x v="0"/>
    <x v="0"/>
    <m/>
    <x v="0"/>
    <s v="CHOFERES MANEJO DE TECNOLOGIA TABLET"/>
    <s v="Herramientas digitales para la gestión y productividad"/>
    <s v="CHOFERES CAMIONES GRANDES"/>
    <n v="8332"/>
    <m/>
    <m/>
    <m/>
    <m/>
    <m/>
    <m/>
    <m/>
    <m/>
    <m/>
    <m/>
    <m/>
    <m/>
    <m/>
    <m/>
    <m/>
    <m/>
    <m/>
    <m/>
    <m/>
    <m/>
    <s v="No"/>
    <m/>
    <m/>
    <m/>
    <m/>
    <m/>
    <x v="0"/>
    <s v="Importante"/>
    <s v="Importante"/>
    <s v="Importante"/>
    <s v="Importante"/>
    <s v="Importante"/>
    <s v="Importante"/>
    <s v="Muy importante"/>
    <s v="Ninguna"/>
    <m/>
    <x v="2"/>
    <x v="2"/>
    <x v="0"/>
    <x v="0"/>
    <x v="0"/>
    <x v="2"/>
    <x v="1"/>
    <x v="0"/>
    <x v="0"/>
    <x v="0"/>
    <x v="0"/>
    <x v="0"/>
    <m/>
    <s v="Administrador/Contador"/>
    <m/>
    <n v="7"/>
    <n v="53"/>
    <s v="Completo"/>
    <m/>
    <m/>
    <m/>
    <m/>
    <m/>
    <m/>
    <s v="NINGUNA"/>
    <s v="31 a 50 personas ocupadas"/>
    <s v="31 a 50 personas ocupadas"/>
    <x v="0"/>
    <s v="Transporte"/>
    <x v="0"/>
    <x v="0"/>
    <x v="0"/>
    <x v="0"/>
    <x v="0"/>
    <x v="0"/>
    <x v="0"/>
    <x v="1"/>
    <x v="0"/>
    <x v="0"/>
    <x v="1"/>
    <x v="0"/>
    <x v="0"/>
    <x v="0"/>
    <x v="0"/>
    <x v="0"/>
    <x v="0"/>
    <x v="0"/>
    <x v="0"/>
    <x v="1"/>
    <x v="0"/>
    <x v="1"/>
    <x v="0"/>
    <x v="0"/>
    <x v="0"/>
    <x v="1"/>
    <x v="0"/>
    <s v="OFIMATICA"/>
    <m/>
    <m/>
    <m/>
    <m/>
    <m/>
    <s v="TIC"/>
    <m/>
    <m/>
    <m/>
    <m/>
    <m/>
    <n v="5.2413793103448301"/>
    <x v="1"/>
    <x v="1"/>
    <x v="0"/>
    <x v="0"/>
    <x v="0"/>
    <s v="Total"/>
  </r>
  <r>
    <n v="411387"/>
    <x v="0"/>
    <x v="1"/>
    <s v="J. Augusto Saldívar"/>
    <n v="36000"/>
    <s v="SERVICIOS DE SUMINISTRO DE AGUA POTABLE"/>
    <s v="Servicio"/>
    <s v="Suministro de agua"/>
    <s v="Micro (5 a 10 personas ocupadas)"/>
    <n v="10072024"/>
    <n v="10"/>
    <s v="Julio"/>
    <s v="Año Resultado Final"/>
    <n v="10"/>
    <n v="16"/>
    <n v="10072024"/>
    <n v="10"/>
    <s v="Julio"/>
    <s v="Año Resultado Final"/>
    <n v="2008"/>
    <n v="15"/>
    <x v="0"/>
    <s v="SERVICIO DE DISTRIBUCION DE AGUA POTABLE"/>
    <s v="Captación, tratamiento y suministro de agua"/>
    <s v="Único"/>
    <x v="0"/>
    <m/>
    <m/>
    <n v="6"/>
    <n v="6"/>
    <n v="5"/>
    <n v="1"/>
    <n v="16.972972972972951"/>
    <n v="3.3945945945945901"/>
    <n v="0"/>
    <n v="0"/>
    <n v="0"/>
    <n v="13.57837837837836"/>
    <n v="0"/>
    <n v="0"/>
    <n v="0"/>
    <n v="0"/>
    <n v="3.3945945945945901"/>
    <n v="3.3945945945945901"/>
    <n v="0"/>
    <n v="0"/>
    <n v="20.367567567567541"/>
    <n v="6"/>
    <n v="0"/>
    <n v="0"/>
    <n v="0"/>
    <n v="4"/>
    <n v="0"/>
    <n v="0"/>
    <n v="0"/>
    <n v="0"/>
    <n v="1"/>
    <n v="1"/>
    <n v="0"/>
    <n v="0"/>
    <n v="6"/>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m/>
    <m/>
    <m/>
    <m/>
    <x v="0"/>
    <x v="0"/>
    <x v="0"/>
    <x v="1"/>
    <x v="0"/>
    <x v="0"/>
    <x v="0"/>
    <x v="0"/>
    <x v="1"/>
    <x v="1"/>
    <s v="Ninguna"/>
    <m/>
    <m/>
    <m/>
    <m/>
    <m/>
    <m/>
    <x v="2"/>
    <m/>
    <m/>
    <x v="1"/>
    <m/>
    <m/>
    <m/>
    <x v="1"/>
    <x v="1"/>
    <x v="1"/>
    <x v="0"/>
    <x v="1"/>
    <x v="1"/>
    <m/>
    <m/>
    <x v="2"/>
    <s v="Probable"/>
    <s v="Poco probable"/>
    <s v="Poco probable"/>
    <s v="Probable"/>
    <s v="Probable"/>
    <x v="1"/>
    <m/>
    <m/>
    <m/>
    <m/>
    <m/>
    <m/>
    <m/>
    <m/>
    <m/>
    <m/>
    <m/>
    <m/>
    <m/>
    <m/>
    <m/>
    <m/>
    <m/>
    <m/>
    <m/>
    <m/>
    <m/>
    <m/>
    <m/>
    <m/>
    <m/>
    <m/>
    <m/>
    <m/>
    <m/>
    <m/>
    <m/>
    <m/>
    <m/>
    <m/>
    <m/>
    <x v="0"/>
    <m/>
    <m/>
    <m/>
    <m/>
    <m/>
    <m/>
    <m/>
    <m/>
    <m/>
    <x v="1"/>
    <x v="0"/>
    <x v="1"/>
    <x v="0"/>
    <x v="0"/>
    <x v="0"/>
    <x v="0"/>
    <x v="0"/>
    <m/>
    <x v="0"/>
    <s v="INFORMATICA INTERMEDIA"/>
    <s v="Operación básica de computadoras"/>
    <s v="SECRETARIA"/>
    <n v="4120"/>
    <m/>
    <m/>
    <m/>
    <m/>
    <m/>
    <m/>
    <m/>
    <m/>
    <m/>
    <m/>
    <m/>
    <m/>
    <m/>
    <m/>
    <m/>
    <m/>
    <m/>
    <m/>
    <m/>
    <m/>
    <s v="No"/>
    <m/>
    <m/>
    <m/>
    <m/>
    <m/>
    <x v="1"/>
    <s v="Importante"/>
    <s v="Importante"/>
    <s v="Importante"/>
    <s v="Importante"/>
    <s v="Importante"/>
    <s v="Muy importante"/>
    <s v="Muy importante"/>
    <s v="Ninguna"/>
    <m/>
    <x v="2"/>
    <x v="2"/>
    <x v="0"/>
    <x v="0"/>
    <x v="0"/>
    <x v="0"/>
    <x v="0"/>
    <x v="0"/>
    <x v="0"/>
    <x v="0"/>
    <x v="0"/>
    <x v="0"/>
    <m/>
    <s v="Jefe / Encargado (no propietario)"/>
    <m/>
    <n v="10"/>
    <n v="52"/>
    <s v="Completo"/>
    <m/>
    <m/>
    <m/>
    <m/>
    <m/>
    <m/>
    <s v="EL PERSONAL OCUPADO SERIA ASTA FEBRERO LUEGO HABRIA CAMBIO"/>
    <s v="5 a 10 personas ocupadas"/>
    <s v="5 a 10 personas ocupadas"/>
    <x v="0"/>
    <s v="Suministro de agua"/>
    <x v="0"/>
    <x v="0"/>
    <x v="0"/>
    <x v="0"/>
    <x v="0"/>
    <x v="0"/>
    <x v="0"/>
    <x v="0"/>
    <x v="0"/>
    <x v="0"/>
    <x v="1"/>
    <x v="0"/>
    <x v="0"/>
    <x v="0"/>
    <x v="0"/>
    <x v="0"/>
    <x v="0"/>
    <x v="0"/>
    <x v="0"/>
    <x v="1"/>
    <x v="0"/>
    <x v="0"/>
    <x v="0"/>
    <x v="0"/>
    <x v="0"/>
    <x v="0"/>
    <x v="0"/>
    <s v="OFIMATICA"/>
    <m/>
    <m/>
    <m/>
    <m/>
    <m/>
    <s v="TIC"/>
    <m/>
    <m/>
    <m/>
    <m/>
    <m/>
    <n v="3.3945945945945901"/>
    <x v="0"/>
    <x v="0"/>
    <x v="0"/>
    <x v="0"/>
    <x v="0"/>
    <s v="Total"/>
  </r>
  <r>
    <n v="411415"/>
    <x v="0"/>
    <x v="1"/>
    <s v="Itauguá"/>
    <n v="55101"/>
    <s v="SERVICIOS DE ALOJAMIENTOS EN HOTEL"/>
    <s v="Servicio"/>
    <s v="Restaurantes y hoteles"/>
    <s v="Pequeñas (11 a 30 personas ocupadas)"/>
    <n v="1072024"/>
    <n v="1"/>
    <s v="Julio"/>
    <s v="Año Resultado Final"/>
    <n v="14"/>
    <n v="28"/>
    <n v="26072024"/>
    <n v="26"/>
    <s v="Julio"/>
    <s v="Año Resultado Final"/>
    <n v="2011"/>
    <n v="12"/>
    <x v="0"/>
    <s v="SERVICIO DE ALOJAMIENTO EN HOTEL"/>
    <s v="Actividades de alojamiento en hoteles"/>
    <s v="Único"/>
    <x v="0"/>
    <m/>
    <m/>
    <n v="10"/>
    <n v="10"/>
    <n v="5"/>
    <n v="5"/>
    <n v="16.972972972972951"/>
    <n v="16.972972972972951"/>
    <n v="0"/>
    <n v="0"/>
    <n v="3.3945945945945901"/>
    <n v="0"/>
    <n v="10.18378378378377"/>
    <n v="10.18378378378377"/>
    <n v="0"/>
    <n v="0"/>
    <n v="6.7891891891891802"/>
    <n v="3.3945945945945901"/>
    <n v="0"/>
    <n v="0"/>
    <n v="33.945945945945901"/>
    <n v="10"/>
    <n v="0"/>
    <n v="0"/>
    <n v="1"/>
    <n v="0"/>
    <n v="3"/>
    <n v="3"/>
    <n v="0"/>
    <n v="0"/>
    <n v="2"/>
    <n v="1"/>
    <n v="0"/>
    <n v="0"/>
    <n v="10"/>
    <x v="1"/>
    <s v="Decisión del directorio/propietarios de la empresa"/>
    <m/>
    <x v="0"/>
    <s v="Decisión del directorio/propietarios de la empresa"/>
    <m/>
    <x v="0"/>
    <m/>
    <m/>
    <x v="0"/>
    <m/>
    <m/>
    <x v="0"/>
    <m/>
    <m/>
    <x v="0"/>
    <m/>
    <m/>
    <m/>
    <m/>
    <m/>
    <m/>
    <m/>
    <m/>
    <m/>
    <m/>
    <m/>
    <m/>
    <m/>
    <m/>
    <m/>
    <m/>
    <m/>
    <m/>
    <m/>
    <m/>
    <m/>
    <m/>
    <m/>
    <m/>
    <m/>
    <m/>
    <m/>
    <m/>
    <m/>
    <m/>
    <m/>
    <m/>
    <m/>
    <m/>
    <m/>
    <m/>
    <m/>
    <m/>
    <m/>
    <m/>
    <m/>
    <m/>
    <m/>
    <m/>
    <m/>
    <m/>
    <m/>
    <m/>
    <m/>
    <m/>
    <x v="1"/>
    <x v="0"/>
    <x v="0"/>
    <x v="0"/>
    <x v="1"/>
    <x v="0"/>
    <x v="0"/>
    <x v="1"/>
    <x v="0"/>
    <x v="0"/>
    <x v="1"/>
    <x v="1"/>
    <x v="0"/>
    <m/>
    <m/>
    <m/>
    <m/>
    <m/>
    <s v="Redes de profesionales o egresados"/>
    <s v="Recomendaciones de trabajadores de la empresa u otros actores"/>
    <m/>
    <m/>
    <m/>
    <s v="Contactos personales del empleador"/>
    <m/>
    <m/>
    <m/>
    <x v="0"/>
    <x v="0"/>
    <x v="0"/>
    <x v="1"/>
    <x v="0"/>
    <x v="1"/>
    <x v="0"/>
    <x v="2"/>
    <x v="1"/>
    <x v="1"/>
    <s v="Ninguna"/>
    <m/>
    <m/>
    <m/>
    <m/>
    <m/>
    <m/>
    <x v="1"/>
    <m/>
    <m/>
    <x v="1"/>
    <m/>
    <m/>
    <m/>
    <x v="1"/>
    <x v="1"/>
    <x v="1"/>
    <x v="1"/>
    <x v="1"/>
    <x v="1"/>
    <m/>
    <m/>
    <x v="2"/>
    <s v="Poco probable"/>
    <s v="Poco probable"/>
    <s v="Poco probable"/>
    <s v="Probable"/>
    <s v="Probable"/>
    <x v="0"/>
    <s v="encargada de lavanderia"/>
    <n v="9121"/>
    <n v="0"/>
    <n v="0"/>
    <n v="1"/>
    <n v="0"/>
    <n v="0"/>
    <s v="gobernanza (encargada de limpieza y orden de los cuartos)"/>
    <n v="9112"/>
    <n v="1"/>
    <n v="0"/>
    <n v="0"/>
    <n v="1"/>
    <n v="0"/>
    <s v="ayudante de cocina"/>
    <n v="9412"/>
    <n v="0"/>
    <n v="1"/>
    <n v="0"/>
    <n v="0"/>
    <n v="0"/>
    <m/>
    <m/>
    <m/>
    <m/>
    <m/>
    <m/>
    <m/>
    <m/>
    <m/>
    <m/>
    <m/>
    <m/>
    <m/>
    <m/>
    <x v="0"/>
    <m/>
    <m/>
    <m/>
    <m/>
    <m/>
    <m/>
    <m/>
    <m/>
    <m/>
    <x v="0"/>
    <x v="0"/>
    <x v="0"/>
    <x v="0"/>
    <x v="1"/>
    <x v="1"/>
    <x v="0"/>
    <x v="0"/>
    <m/>
    <x v="0"/>
    <s v="MEJORA DE HABILIDADES DE ATENCION A CLIENTE"/>
    <s v="Técnicas de recepción y atención al cliente"/>
    <s v="RECEPCIONISTA"/>
    <n v="4224"/>
    <s v="PROTOCOLOS DE LIMPIEZA DE CUARTOS"/>
    <s v="Limpieza de establecimientos"/>
    <s v="GOBERNANZA (MUCAMA)"/>
    <n v="9112"/>
    <s v="HABILIDADES DE COCINA PARA HOTELERIA"/>
    <s v="Cocina"/>
    <s v="AUXILIAR DE COCINA DE HOTEL"/>
    <n v="9412"/>
    <s v="EXCEL AVANZADO"/>
    <s v="Microsoft Excel básico y avanzado"/>
    <s v="ADMINISTRADORA GENERAL DE LA EMPRESA"/>
    <n v="1411"/>
    <m/>
    <m/>
    <m/>
    <m/>
    <m/>
    <m/>
    <m/>
    <m/>
    <s v="Si"/>
    <s v="Si"/>
    <s v="Si"/>
    <s v="No"/>
    <m/>
    <m/>
    <x v="0"/>
    <s v="Muy importante"/>
    <s v="Muy importante"/>
    <s v="Muy importante"/>
    <s v="Muy importante"/>
    <s v="Muy importante"/>
    <s v="Muy importante"/>
    <s v="Muy importante"/>
    <s v="Ninguna"/>
    <m/>
    <x v="2"/>
    <x v="2"/>
    <x v="0"/>
    <x v="1"/>
    <x v="0"/>
    <x v="2"/>
    <x v="0"/>
    <x v="1"/>
    <x v="0"/>
    <x v="0"/>
    <x v="0"/>
    <x v="0"/>
    <m/>
    <s v="Jefe / Encargado (no propietario)"/>
    <m/>
    <n v="7"/>
    <n v="36"/>
    <s v="Completo"/>
    <m/>
    <m/>
    <m/>
    <m/>
    <m/>
    <m/>
    <m/>
    <s v="5 a 10 personas ocupadas"/>
    <s v="5 a 10 personas ocupadas"/>
    <x v="0"/>
    <s v="Restaurantes y hoteles"/>
    <x v="0"/>
    <x v="0"/>
    <x v="0"/>
    <x v="0"/>
    <x v="0"/>
    <x v="0"/>
    <x v="0"/>
    <x v="0"/>
    <x v="0"/>
    <x v="0"/>
    <x v="1"/>
    <x v="0"/>
    <x v="0"/>
    <x v="0"/>
    <x v="0"/>
    <x v="0"/>
    <x v="0"/>
    <x v="1"/>
    <x v="1"/>
    <x v="1"/>
    <x v="0"/>
    <x v="0"/>
    <x v="0"/>
    <x v="0"/>
    <x v="0"/>
    <x v="0"/>
    <x v="1"/>
    <s v="ATENCIÓN AL CLIENTE, RECEPCIÓN"/>
    <s v="LIMPIEZA"/>
    <s v="GASTRONOMIA"/>
    <s v="OFIMATICA"/>
    <m/>
    <m/>
    <s v="ADMINISTRACIÓN Y GESTIÓN"/>
    <s v="OTROS TIPOS DE CAPACITACIONES RELACIONADOS A OTROS SERVICIOS"/>
    <s v="ALIMENTOS"/>
    <s v="TIC"/>
    <m/>
    <m/>
    <n v="3.3945945945945901"/>
    <x v="0"/>
    <x v="0"/>
    <x v="1"/>
    <x v="0"/>
    <x v="0"/>
    <s v="Total"/>
  </r>
  <r>
    <n v="411486"/>
    <x v="0"/>
    <x v="0"/>
    <s v="Recoleta"/>
    <n v="62010"/>
    <s v="ACTIVIDADES DE DESARROLO DE SOFTWARE"/>
    <s v="Servicio"/>
    <s v="Telecomunicaciones"/>
    <s v="Pequeñas (11 a 30 personas ocupadas)"/>
    <n v="5072024"/>
    <n v="5"/>
    <s v="Julio"/>
    <s v="Año Resultado Final"/>
    <n v="13"/>
    <n v="18"/>
    <n v="31072024"/>
    <n v="31"/>
    <s v="Julio"/>
    <s v="Año Resultado Final"/>
    <n v="2009"/>
    <n v="14"/>
    <x v="0"/>
    <s v="ACTIVIDADES DE DESARROLO DE SOFTWARE"/>
    <s v="Actividades de programación informática"/>
    <s v="Único"/>
    <x v="0"/>
    <m/>
    <m/>
    <n v="35"/>
    <n v="35"/>
    <n v="17"/>
    <n v="18"/>
    <n v="173.2162162162164"/>
    <n v="183.40540540540559"/>
    <n v="0"/>
    <n v="0"/>
    <n v="0"/>
    <n v="0"/>
    <n v="10.1891891891892"/>
    <n v="0"/>
    <n v="0"/>
    <n v="0"/>
    <n v="244.5405405405408"/>
    <n v="0"/>
    <n v="101.891891891892"/>
    <n v="0"/>
    <n v="356.62162162162201"/>
    <n v="35"/>
    <n v="0"/>
    <n v="0"/>
    <n v="0"/>
    <n v="0"/>
    <n v="1"/>
    <n v="0"/>
    <n v="0"/>
    <n v="0"/>
    <n v="24"/>
    <n v="0"/>
    <n v="10"/>
    <n v="0"/>
    <n v="35"/>
    <x v="1"/>
    <s v="Convenios con organizaciones privadas y/o ONG"/>
    <m/>
    <x v="0"/>
    <s v="Convenios con organizaciones privadas y/o ONG"/>
    <m/>
    <x v="0"/>
    <m/>
    <m/>
    <x v="0"/>
    <m/>
    <m/>
    <x v="0"/>
    <m/>
    <m/>
    <x v="1"/>
    <m/>
    <n v="2512"/>
    <s v="DESARROLLADOR DE SOFTWARE"/>
    <s v="Sí"/>
    <s v="No"/>
    <s v="No"/>
    <m/>
    <m/>
    <m/>
    <m/>
    <m/>
    <m/>
    <m/>
    <m/>
    <m/>
    <m/>
    <m/>
    <m/>
    <m/>
    <m/>
    <m/>
    <m/>
    <m/>
    <m/>
    <m/>
    <m/>
    <m/>
    <m/>
    <m/>
    <m/>
    <m/>
    <m/>
    <m/>
    <m/>
    <m/>
    <m/>
    <m/>
    <m/>
    <m/>
    <m/>
    <m/>
    <m/>
    <m/>
    <m/>
    <m/>
    <m/>
    <m/>
    <m/>
    <m/>
    <m/>
    <x v="1"/>
    <x v="0"/>
    <x v="1"/>
    <x v="1"/>
    <x v="1"/>
    <x v="0"/>
    <x v="0"/>
    <x v="1"/>
    <x v="1"/>
    <x v="1"/>
    <x v="0"/>
    <x v="1"/>
    <x v="0"/>
    <m/>
    <m/>
    <m/>
    <s v="Redes sociales de la empresa (Facebook, Twitter, Instagram, etc)"/>
    <m/>
    <s v="Redes de profesionales o egresados"/>
    <m/>
    <m/>
    <s v="Ferias de empleo"/>
    <m/>
    <s v="Contactos personales del empleador"/>
    <m/>
    <m/>
    <m/>
    <x v="0"/>
    <x v="0"/>
    <x v="0"/>
    <x v="1"/>
    <x v="0"/>
    <x v="1"/>
    <x v="0"/>
    <x v="1"/>
    <x v="2"/>
    <x v="1"/>
    <s v="Ninguna"/>
    <m/>
    <m/>
    <m/>
    <m/>
    <m/>
    <m/>
    <x v="1"/>
    <m/>
    <s v="Transformación de competencia"/>
    <x v="1"/>
    <m/>
    <m/>
    <m/>
    <x v="1"/>
    <x v="1"/>
    <x v="1"/>
    <x v="0"/>
    <x v="0"/>
    <x v="1"/>
    <m/>
    <m/>
    <x v="2"/>
    <s v="Poco probable"/>
    <s v="Poco probable"/>
    <s v="Poco probable"/>
    <s v="Probable"/>
    <s v="Probable"/>
    <x v="0"/>
    <s v="desarrollador de sowtware"/>
    <n v="2512"/>
    <n v="12"/>
    <n v="12"/>
    <n v="12"/>
    <n v="0"/>
    <n v="0"/>
    <m/>
    <m/>
    <m/>
    <m/>
    <m/>
    <m/>
    <m/>
    <m/>
    <m/>
    <m/>
    <m/>
    <m/>
    <m/>
    <m/>
    <m/>
    <m/>
    <m/>
    <m/>
    <m/>
    <m/>
    <m/>
    <m/>
    <m/>
    <m/>
    <m/>
    <m/>
    <m/>
    <m/>
    <x v="0"/>
    <m/>
    <m/>
    <m/>
    <m/>
    <m/>
    <m/>
    <m/>
    <m/>
    <m/>
    <x v="0"/>
    <x v="0"/>
    <x v="0"/>
    <x v="1"/>
    <x v="0"/>
    <x v="0"/>
    <x v="0"/>
    <x v="0"/>
    <m/>
    <x v="0"/>
    <s v="TECNOLOGIA EN INFORMATICA"/>
    <s v="Redes y sistemas informáticos"/>
    <s v="DESARROLLADOR DE SOFTWARE"/>
    <n v="2512"/>
    <m/>
    <m/>
    <m/>
    <m/>
    <m/>
    <m/>
    <m/>
    <m/>
    <m/>
    <m/>
    <m/>
    <m/>
    <m/>
    <m/>
    <m/>
    <m/>
    <m/>
    <m/>
    <m/>
    <m/>
    <s v="No"/>
    <m/>
    <m/>
    <m/>
    <m/>
    <m/>
    <x v="3"/>
    <s v="Muy importante"/>
    <s v="Muy importante"/>
    <s v="Muy importante"/>
    <s v="Muy importante"/>
    <s v="Muy importante"/>
    <s v="Muy importante"/>
    <s v="Muy importante"/>
    <s v="Ninguna"/>
    <m/>
    <x v="0"/>
    <x v="1"/>
    <x v="1"/>
    <x v="0"/>
    <x v="0"/>
    <x v="0"/>
    <x v="1"/>
    <x v="1"/>
    <x v="0"/>
    <x v="1"/>
    <x v="0"/>
    <x v="0"/>
    <m/>
    <s v="Jefe / Encargado (no propietario)"/>
    <m/>
    <n v="8"/>
    <n v="6"/>
    <s v="Completo"/>
    <m/>
    <m/>
    <m/>
    <m/>
    <m/>
    <m/>
    <m/>
    <s v="31 a 50 personas ocupadas"/>
    <s v="31 a 50 personas ocupadas"/>
    <x v="0"/>
    <s v="Telecomunicaciones"/>
    <x v="0"/>
    <x v="1"/>
    <x v="0"/>
    <x v="0"/>
    <x v="0"/>
    <x v="0"/>
    <x v="0"/>
    <x v="0"/>
    <x v="0"/>
    <x v="0"/>
    <x v="0"/>
    <x v="0"/>
    <x v="0"/>
    <x v="0"/>
    <x v="0"/>
    <x v="0"/>
    <x v="0"/>
    <x v="0"/>
    <x v="0"/>
    <x v="0"/>
    <x v="0"/>
    <x v="1"/>
    <x v="0"/>
    <x v="0"/>
    <x v="0"/>
    <x v="0"/>
    <x v="0"/>
    <s v="OFIMATICA"/>
    <m/>
    <m/>
    <m/>
    <m/>
    <m/>
    <s v="TIC"/>
    <m/>
    <m/>
    <m/>
    <m/>
    <m/>
    <n v="10.1891891891892"/>
    <x v="1"/>
    <x v="1"/>
    <x v="0"/>
    <x v="0"/>
    <x v="0"/>
    <s v="Total"/>
  </r>
  <r>
    <n v="411503"/>
    <x v="0"/>
    <x v="1"/>
    <s v="Areguá"/>
    <n v="10999"/>
    <s v="ACTIVIDADES DE ELABORACION DE EXTRACTOS DE CONSERVA Y MERMELADAS DE FRUTAS"/>
    <s v="Industria"/>
    <s v="Manufactura"/>
    <s v="Medianas (31 a 50 personas ocupadas)"/>
    <n v="21062024"/>
    <n v="21"/>
    <s v="Junio"/>
    <s v="Año Resultado Final"/>
    <n v="11"/>
    <n v="29"/>
    <n v="22072024"/>
    <n v="22"/>
    <s v="Julio"/>
    <s v="Año Resultado Final"/>
    <n v="2009"/>
    <n v="14"/>
    <x v="0"/>
    <s v="FABRICACION DE EXTRACTOS DE CONSERVA Y MERMELADAS DE FRUTAS"/>
    <s v="Procesamiento y conservación de frutas y hortalizas"/>
    <s v="Único"/>
    <x v="0"/>
    <m/>
    <m/>
    <n v="75"/>
    <n v="75"/>
    <n v="45"/>
    <n v="30"/>
    <n v="121.6666666666665"/>
    <n v="81.111111111111001"/>
    <n v="0"/>
    <n v="0"/>
    <n v="0"/>
    <n v="0"/>
    <n v="162.222222222222"/>
    <n v="0"/>
    <n v="0"/>
    <n v="0"/>
    <n v="21.629629629629601"/>
    <n v="13.518518518518501"/>
    <n v="0"/>
    <n v="5.4074074074074003"/>
    <n v="202.77777777777752"/>
    <n v="75"/>
    <n v="0"/>
    <n v="0"/>
    <n v="0"/>
    <n v="0"/>
    <n v="60"/>
    <n v="0"/>
    <n v="0"/>
    <n v="0"/>
    <n v="8"/>
    <n v="5"/>
    <n v="0"/>
    <n v="2"/>
    <n v="75"/>
    <x v="0"/>
    <m/>
    <m/>
    <x v="1"/>
    <m/>
    <m/>
    <x v="0"/>
    <m/>
    <m/>
    <x v="0"/>
    <m/>
    <m/>
    <x v="0"/>
    <m/>
    <m/>
    <x v="1"/>
    <m/>
    <n v="4311"/>
    <s v="AUXILIAR CONTABLE"/>
    <s v="Sí"/>
    <s v="No"/>
    <s v="Sí"/>
    <n v="9321"/>
    <s v="EMPACADORES"/>
    <s v="Sí"/>
    <s v="No"/>
    <s v="No"/>
    <m/>
    <m/>
    <m/>
    <m/>
    <m/>
    <m/>
    <m/>
    <m/>
    <m/>
    <m/>
    <m/>
    <m/>
    <m/>
    <m/>
    <m/>
    <m/>
    <m/>
    <m/>
    <m/>
    <m/>
    <m/>
    <m/>
    <m/>
    <m/>
    <m/>
    <m/>
    <m/>
    <m/>
    <m/>
    <m/>
    <m/>
    <m/>
    <m/>
    <m/>
    <m/>
    <m/>
    <m/>
    <m/>
    <m/>
    <x v="1"/>
    <x v="0"/>
    <x v="0"/>
    <x v="1"/>
    <x v="1"/>
    <x v="0"/>
    <x v="0"/>
    <x v="0"/>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1"/>
    <x v="2"/>
    <s v="Ninguna"/>
    <m/>
    <m/>
    <m/>
    <m/>
    <m/>
    <m/>
    <x v="1"/>
    <m/>
    <m/>
    <x v="1"/>
    <m/>
    <m/>
    <m/>
    <x v="1"/>
    <x v="1"/>
    <x v="1"/>
    <x v="1"/>
    <x v="1"/>
    <x v="1"/>
    <m/>
    <m/>
    <x v="0"/>
    <s v="Poco probable"/>
    <s v="Poco probable"/>
    <s v="Probable"/>
    <s v="Muy probable"/>
    <s v="Muy probable"/>
    <x v="0"/>
    <s v="empaquetador"/>
    <n v="9321"/>
    <n v="2"/>
    <n v="2"/>
    <n v="2"/>
    <n v="2"/>
    <n v="2"/>
    <s v="encargado de facturación"/>
    <n v="4311"/>
    <n v="0"/>
    <n v="1"/>
    <n v="0"/>
    <n v="0"/>
    <n v="1"/>
    <m/>
    <m/>
    <m/>
    <m/>
    <m/>
    <m/>
    <m/>
    <m/>
    <m/>
    <m/>
    <m/>
    <m/>
    <m/>
    <m/>
    <m/>
    <m/>
    <m/>
    <m/>
    <m/>
    <m/>
    <m/>
    <x v="0"/>
    <m/>
    <m/>
    <m/>
    <m/>
    <m/>
    <m/>
    <m/>
    <m/>
    <m/>
    <x v="0"/>
    <x v="0"/>
    <x v="0"/>
    <x v="0"/>
    <x v="1"/>
    <x v="1"/>
    <x v="0"/>
    <x v="0"/>
    <m/>
    <x v="0"/>
    <s v="MEJORA DE HABILIDADES DE VENTA"/>
    <s v="Técnicas de ventas"/>
    <s v="VENDEDORES DE CALLE"/>
    <n v="5243"/>
    <m/>
    <m/>
    <m/>
    <m/>
    <m/>
    <m/>
    <m/>
    <m/>
    <m/>
    <m/>
    <m/>
    <m/>
    <m/>
    <m/>
    <m/>
    <m/>
    <m/>
    <m/>
    <m/>
    <m/>
    <s v="No"/>
    <m/>
    <m/>
    <m/>
    <m/>
    <m/>
    <x v="1"/>
    <s v="Muy importante"/>
    <s v="Muy importante"/>
    <s v="Muy importante"/>
    <s v="Muy importante"/>
    <s v="Importante"/>
    <s v="Muy importante"/>
    <s v="Muy importante"/>
    <s v="Ninguna"/>
    <m/>
    <x v="2"/>
    <x v="2"/>
    <x v="0"/>
    <x v="1"/>
    <x v="2"/>
    <x v="0"/>
    <x v="0"/>
    <x v="0"/>
    <x v="0"/>
    <x v="0"/>
    <x v="0"/>
    <x v="0"/>
    <m/>
    <s v="Gerente / Directivo"/>
    <m/>
    <n v="7"/>
    <n v="53"/>
    <s v="Completo"/>
    <m/>
    <m/>
    <m/>
    <m/>
    <m/>
    <m/>
    <s v="LE GUSTARIA QUE EN LA PROXIMA ENCUESTA SE HAGA UNA CITA."/>
    <s v="51 y más personas ocupadas"/>
    <s v="51 y más personas ocupadas"/>
    <x v="1"/>
    <s v="Manufactura"/>
    <x v="0"/>
    <x v="0"/>
    <x v="0"/>
    <x v="1"/>
    <x v="0"/>
    <x v="0"/>
    <x v="0"/>
    <x v="0"/>
    <x v="1"/>
    <x v="0"/>
    <x v="1"/>
    <x v="0"/>
    <x v="1"/>
    <x v="0"/>
    <x v="0"/>
    <x v="0"/>
    <x v="0"/>
    <x v="1"/>
    <x v="0"/>
    <x v="1"/>
    <x v="0"/>
    <x v="1"/>
    <x v="1"/>
    <x v="0"/>
    <x v="0"/>
    <x v="0"/>
    <x v="0"/>
    <s v="VENTA"/>
    <m/>
    <m/>
    <m/>
    <m/>
    <m/>
    <s v="ADMINISTRACIÓN Y GESTIÓN"/>
    <m/>
    <m/>
    <m/>
    <m/>
    <m/>
    <n v="2.7037037037037002"/>
    <x v="1"/>
    <x v="1"/>
    <x v="1"/>
    <x v="0"/>
    <x v="0"/>
    <s v="Total"/>
  </r>
  <r>
    <n v="411616"/>
    <x v="0"/>
    <x v="1"/>
    <s v="Fernando de la Mora"/>
    <n v="16100"/>
    <s v="SERVICIO DE TRANSPORTE TERRESTRE LOCAL DE FLETES"/>
    <s v="Industria"/>
    <s v="Manufactura"/>
    <s v="Pequeñas (11 a 30 personas ocupadas)"/>
    <n v="1072024"/>
    <n v="1"/>
    <s v="Julio"/>
    <s v="Año Resultado Final"/>
    <n v="16"/>
    <n v="10"/>
    <n v="22072024"/>
    <n v="22"/>
    <s v="Julio"/>
    <s v="Año Resultado Final"/>
    <n v="2009"/>
    <n v="14"/>
    <x v="0"/>
    <s v="SERVICIO DE TRANSPORTE TERRESTRE LOCAL DE   FLETE"/>
    <s v="Transporte terrestre local de carga"/>
    <s v="Único"/>
    <x v="0"/>
    <m/>
    <m/>
    <n v="7"/>
    <n v="7"/>
    <n v="3"/>
    <n v="4"/>
    <n v="10.18378378378377"/>
    <n v="13.57837837837836"/>
    <n v="0"/>
    <n v="0"/>
    <n v="0"/>
    <n v="0"/>
    <n v="10.18378378378377"/>
    <n v="0"/>
    <n v="3.3945945945945901"/>
    <n v="0"/>
    <n v="10.18378378378377"/>
    <n v="0"/>
    <n v="0"/>
    <n v="0"/>
    <n v="23.762162162162131"/>
    <n v="7"/>
    <n v="0"/>
    <n v="0"/>
    <n v="0"/>
    <n v="0"/>
    <n v="3"/>
    <n v="0"/>
    <n v="1"/>
    <n v="0"/>
    <n v="3"/>
    <n v="0"/>
    <n v="0"/>
    <n v="0"/>
    <n v="7"/>
    <x v="0"/>
    <m/>
    <m/>
    <x v="1"/>
    <m/>
    <m/>
    <x v="0"/>
    <m/>
    <m/>
    <x v="0"/>
    <m/>
    <m/>
    <x v="0"/>
    <m/>
    <m/>
    <x v="0"/>
    <m/>
    <m/>
    <m/>
    <m/>
    <m/>
    <m/>
    <m/>
    <m/>
    <m/>
    <m/>
    <m/>
    <m/>
    <m/>
    <m/>
    <m/>
    <m/>
    <m/>
    <m/>
    <m/>
    <m/>
    <m/>
    <m/>
    <m/>
    <m/>
    <m/>
    <m/>
    <m/>
    <m/>
    <m/>
    <m/>
    <m/>
    <m/>
    <m/>
    <m/>
    <m/>
    <m/>
    <m/>
    <m/>
    <m/>
    <m/>
    <m/>
    <m/>
    <m/>
    <m/>
    <m/>
    <m/>
    <m/>
    <m/>
    <m/>
    <m/>
    <x v="0"/>
    <x v="0"/>
    <x v="0"/>
    <x v="1"/>
    <x v="0"/>
    <x v="0"/>
    <x v="1"/>
    <x v="1"/>
    <x v="1"/>
    <x v="1"/>
    <x v="0"/>
    <x v="1"/>
    <x v="0"/>
    <m/>
    <s v="Anuncio en un medio de prensa impreso"/>
    <m/>
    <s v="Redes sociales de la empresa (Facebook, Twitter, Instagram, etc)"/>
    <m/>
    <m/>
    <m/>
    <m/>
    <m/>
    <m/>
    <s v="Contactos personales del empleador"/>
    <s v="Banco de currículos de la empresa"/>
    <m/>
    <m/>
    <x v="0"/>
    <x v="0"/>
    <x v="0"/>
    <x v="1"/>
    <x v="0"/>
    <x v="0"/>
    <x v="0"/>
    <x v="0"/>
    <x v="1"/>
    <x v="1"/>
    <s v="Ninguna"/>
    <m/>
    <m/>
    <m/>
    <m/>
    <m/>
    <m/>
    <x v="3"/>
    <m/>
    <m/>
    <x v="1"/>
    <m/>
    <m/>
    <m/>
    <x v="0"/>
    <x v="1"/>
    <x v="0"/>
    <x v="1"/>
    <x v="0"/>
    <x v="1"/>
    <m/>
    <m/>
    <x v="2"/>
    <s v="Poco probable"/>
    <s v="Poco probable"/>
    <s v="Poco probable"/>
    <s v="Poco probable"/>
    <s v="Probable"/>
    <x v="2"/>
    <m/>
    <m/>
    <m/>
    <m/>
    <m/>
    <m/>
    <m/>
    <m/>
    <m/>
    <m/>
    <m/>
    <m/>
    <m/>
    <m/>
    <m/>
    <m/>
    <m/>
    <m/>
    <m/>
    <m/>
    <m/>
    <m/>
    <m/>
    <m/>
    <m/>
    <m/>
    <m/>
    <m/>
    <m/>
    <m/>
    <m/>
    <m/>
    <m/>
    <m/>
    <m/>
    <x v="0"/>
    <m/>
    <m/>
    <m/>
    <m/>
    <m/>
    <m/>
    <m/>
    <m/>
    <m/>
    <x v="0"/>
    <x v="0"/>
    <x v="0"/>
    <x v="0"/>
    <x v="1"/>
    <x v="1"/>
    <x v="0"/>
    <x v="0"/>
    <m/>
    <x v="0"/>
    <s v="MANEJO DE HERRAMIENTAS PARA CORTES  DE MELAMINA CANTEADO"/>
    <s v="Operación y mantenimiento de maquinarias industriales"/>
    <s v="OPERADOR DE MAQUINAS DE CORTE DE MELAMINA"/>
    <n v="7523"/>
    <m/>
    <m/>
    <m/>
    <m/>
    <m/>
    <m/>
    <m/>
    <m/>
    <m/>
    <m/>
    <m/>
    <m/>
    <m/>
    <m/>
    <m/>
    <m/>
    <m/>
    <m/>
    <m/>
    <m/>
    <s v="No"/>
    <m/>
    <m/>
    <m/>
    <m/>
    <m/>
    <x v="1"/>
    <s v="Muy importante"/>
    <s v="Importante"/>
    <s v="Muy importante"/>
    <s v="Importante"/>
    <s v="Importante"/>
    <s v="Muy importante"/>
    <s v="Muy importante"/>
    <s v="Ninguna"/>
    <m/>
    <x v="2"/>
    <x v="2"/>
    <x v="0"/>
    <x v="0"/>
    <x v="2"/>
    <x v="0"/>
    <x v="0"/>
    <x v="0"/>
    <x v="0"/>
    <x v="0"/>
    <x v="0"/>
    <x v="0"/>
    <m/>
    <s v="Administrador/Contador"/>
    <m/>
    <n v="8"/>
    <n v="26"/>
    <s v="Completo"/>
    <m/>
    <m/>
    <m/>
    <m/>
    <m/>
    <m/>
    <m/>
    <s v="5 a 10 personas ocupadas"/>
    <s v="5 a 10 personas ocupadas"/>
    <x v="0"/>
    <s v="Transporte"/>
    <x v="0"/>
    <x v="0"/>
    <x v="0"/>
    <x v="0"/>
    <x v="0"/>
    <x v="0"/>
    <x v="0"/>
    <x v="0"/>
    <x v="0"/>
    <x v="0"/>
    <x v="1"/>
    <x v="0"/>
    <x v="0"/>
    <x v="0"/>
    <x v="0"/>
    <x v="0"/>
    <x v="0"/>
    <x v="0"/>
    <x v="0"/>
    <x v="1"/>
    <x v="0"/>
    <x v="1"/>
    <x v="0"/>
    <x v="0"/>
    <x v="1"/>
    <x v="0"/>
    <x v="0"/>
    <s v="CONSTRUCCIÓN"/>
    <m/>
    <m/>
    <m/>
    <m/>
    <m/>
    <s v="CONSTRUCCIÓN"/>
    <m/>
    <m/>
    <m/>
    <m/>
    <m/>
    <n v="3.3945945945945901"/>
    <x v="0"/>
    <x v="0"/>
    <x v="0"/>
    <x v="0"/>
    <x v="0"/>
    <s v="Total"/>
  </r>
  <r>
    <n v="411656"/>
    <x v="0"/>
    <x v="1"/>
    <s v="Lambaré"/>
    <n v="46550"/>
    <s v="COMERCIO AL POR MAYOR DE EQUIPOS MEDICOS"/>
    <s v="Comercio"/>
    <s v="Comercio"/>
    <s v="Medianas (31 a 50 personas ocupadas)"/>
    <n v="10072024"/>
    <n v="10"/>
    <s v="Julio"/>
    <s v="Año Resultado Final"/>
    <n v="10"/>
    <n v="40"/>
    <n v="31072024"/>
    <n v="31"/>
    <s v="Julio"/>
    <s v="Año Resultado Final"/>
    <n v="1992"/>
    <n v="31"/>
    <x v="1"/>
    <s v="COMERCIO AL POR MAYOR DE EQUIPOS MEDICOS"/>
    <s v="Comercio al por mayor de maquinaria y equipo para uso médico y hospitalario"/>
    <s v="Único"/>
    <x v="0"/>
    <m/>
    <m/>
    <n v="26"/>
    <n v="26"/>
    <n v="18"/>
    <n v="8"/>
    <n v="227.7209302325586"/>
    <n v="101.2093023255816"/>
    <n v="0"/>
    <n v="0"/>
    <n v="0"/>
    <n v="0"/>
    <n v="0"/>
    <n v="0"/>
    <n v="126.511627906977"/>
    <n v="0"/>
    <n v="189.76744186046551"/>
    <n v="0"/>
    <n v="12.6511627906977"/>
    <n v="0"/>
    <n v="328.93023255814023"/>
    <n v="26"/>
    <n v="0"/>
    <n v="0"/>
    <n v="0"/>
    <n v="0"/>
    <n v="0"/>
    <n v="0"/>
    <n v="10"/>
    <n v="0"/>
    <n v="15"/>
    <n v="0"/>
    <n v="1"/>
    <n v="0"/>
    <n v="26"/>
    <x v="1"/>
    <s v="Decisión del directorio/propietarios de la empresa"/>
    <m/>
    <x v="0"/>
    <s v="Decisión del directorio/propietarios de la empresa"/>
    <m/>
    <x v="0"/>
    <m/>
    <m/>
    <x v="0"/>
    <m/>
    <m/>
    <x v="0"/>
    <m/>
    <m/>
    <x v="1"/>
    <m/>
    <n v="2431"/>
    <s v="ASESOR DE VENTAS"/>
    <s v="Sí"/>
    <s v="No"/>
    <s v="Sí"/>
    <n v="4416"/>
    <s v="ANALISTA DE NOMINAS"/>
    <s v="Sí"/>
    <s v="No"/>
    <s v="No"/>
    <m/>
    <m/>
    <m/>
    <m/>
    <m/>
    <m/>
    <m/>
    <m/>
    <m/>
    <m/>
    <m/>
    <m/>
    <m/>
    <m/>
    <m/>
    <m/>
    <m/>
    <m/>
    <m/>
    <m/>
    <m/>
    <m/>
    <m/>
    <m/>
    <m/>
    <m/>
    <m/>
    <m/>
    <m/>
    <m/>
    <m/>
    <m/>
    <m/>
    <m/>
    <m/>
    <m/>
    <m/>
    <m/>
    <m/>
    <x v="0"/>
    <x v="0"/>
    <x v="1"/>
    <x v="0"/>
    <x v="0"/>
    <x v="0"/>
    <x v="0"/>
    <x v="1"/>
    <x v="1"/>
    <x v="0"/>
    <x v="0"/>
    <x v="0"/>
    <x v="0"/>
    <m/>
    <m/>
    <m/>
    <s v="Redes sociales de la empresa (Facebook, Twitter, Instagram, etc)"/>
    <m/>
    <m/>
    <m/>
    <m/>
    <m/>
    <m/>
    <m/>
    <s v="Banco de currículos de la empresa"/>
    <m/>
    <m/>
    <x v="0"/>
    <x v="0"/>
    <x v="0"/>
    <x v="1"/>
    <x v="0"/>
    <x v="1"/>
    <x v="0"/>
    <x v="1"/>
    <x v="0"/>
    <x v="0"/>
    <s v="Ninguna"/>
    <m/>
    <m/>
    <m/>
    <m/>
    <m/>
    <m/>
    <x v="1"/>
    <m/>
    <s v="Transformación de competencia"/>
    <x v="0"/>
    <s v="Transformación de competencia"/>
    <m/>
    <m/>
    <x v="1"/>
    <x v="0"/>
    <x v="0"/>
    <x v="0"/>
    <x v="0"/>
    <x v="0"/>
    <m/>
    <m/>
    <x v="3"/>
    <s v="Poco probable"/>
    <s v="Poco probable"/>
    <s v="Poco probable"/>
    <s v="Poco probable"/>
    <s v="Probable"/>
    <x v="2"/>
    <m/>
    <m/>
    <m/>
    <m/>
    <m/>
    <m/>
    <m/>
    <m/>
    <m/>
    <m/>
    <m/>
    <m/>
    <m/>
    <m/>
    <m/>
    <m/>
    <m/>
    <m/>
    <m/>
    <m/>
    <m/>
    <m/>
    <m/>
    <m/>
    <m/>
    <m/>
    <m/>
    <m/>
    <m/>
    <m/>
    <m/>
    <m/>
    <m/>
    <m/>
    <m/>
    <x v="0"/>
    <m/>
    <m/>
    <m/>
    <m/>
    <m/>
    <m/>
    <m/>
    <m/>
    <m/>
    <x v="0"/>
    <x v="0"/>
    <x v="1"/>
    <x v="0"/>
    <x v="1"/>
    <x v="1"/>
    <x v="0"/>
    <x v="0"/>
    <m/>
    <x v="0"/>
    <s v="CAPACITACIONES DE MANEJOS DE MAQUINARIAS"/>
    <s v="Operación y mantenimiento de maquinarias industriales"/>
    <s v="VENDEDOR EXTERNO"/>
    <n v="3322"/>
    <m/>
    <m/>
    <m/>
    <m/>
    <m/>
    <m/>
    <m/>
    <m/>
    <m/>
    <m/>
    <m/>
    <m/>
    <m/>
    <m/>
    <m/>
    <m/>
    <m/>
    <m/>
    <m/>
    <m/>
    <s v="No"/>
    <m/>
    <m/>
    <m/>
    <m/>
    <m/>
    <x v="0"/>
    <s v="Importante"/>
    <s v="Importante"/>
    <s v="Importante"/>
    <s v="Importante"/>
    <s v="Importante"/>
    <s v="Importante"/>
    <s v="Importante"/>
    <s v="Ninguna"/>
    <m/>
    <x v="2"/>
    <x v="2"/>
    <x v="0"/>
    <x v="0"/>
    <x v="0"/>
    <x v="0"/>
    <x v="0"/>
    <x v="0"/>
    <x v="0"/>
    <x v="0"/>
    <x v="0"/>
    <x v="0"/>
    <m/>
    <s v="Otro"/>
    <s v="ANALISTA DE NÓMINAS"/>
    <n v="9"/>
    <n v="25"/>
    <s v="Completo"/>
    <m/>
    <m/>
    <m/>
    <m/>
    <m/>
    <m/>
    <m/>
    <s v="11 a 30 personas ocupadas"/>
    <s v="11 a 30 personas ocupadas"/>
    <x v="2"/>
    <s v="Comercio"/>
    <x v="0"/>
    <x v="1"/>
    <x v="0"/>
    <x v="1"/>
    <x v="0"/>
    <x v="0"/>
    <x v="0"/>
    <x v="0"/>
    <x v="0"/>
    <x v="0"/>
    <x v="1"/>
    <x v="0"/>
    <x v="0"/>
    <x v="0"/>
    <x v="0"/>
    <x v="0"/>
    <x v="0"/>
    <x v="0"/>
    <x v="0"/>
    <x v="1"/>
    <x v="1"/>
    <x v="1"/>
    <x v="0"/>
    <x v="0"/>
    <x v="0"/>
    <x v="0"/>
    <x v="0"/>
    <s v="USO Y REPARACIÓN DE MAQUINARIAS, HERRAMIENTAS Y EQUIPOS"/>
    <m/>
    <m/>
    <m/>
    <m/>
    <m/>
    <s v="USO Y REPARACIÓN DE MAQUINARIAS, HERRAMIENTAS Y EQUIPOS"/>
    <m/>
    <m/>
    <m/>
    <m/>
    <m/>
    <n v="12.6511627906977"/>
    <x v="1"/>
    <x v="1"/>
    <x v="0"/>
    <x v="0"/>
    <x v="0"/>
    <s v="Total"/>
  </r>
  <r>
    <n v="411683"/>
    <x v="0"/>
    <x v="0"/>
    <s v="La Catedral"/>
    <n v="73100"/>
    <s v="SERVICIOS DE ACTIVIDADES DE PUBLICIDAD"/>
    <s v="Servicio"/>
    <s v="Servicios a las empresas"/>
    <s v="Medianas (31 a 50 personas ocupadas)"/>
    <n v="4072024"/>
    <n v="4"/>
    <s v="Julio"/>
    <s v="Año Resultado Final"/>
    <n v="9"/>
    <n v="38"/>
    <n v="4072024"/>
    <n v="4"/>
    <s v="Julio"/>
    <s v="Año Resultado Final"/>
    <n v="2010"/>
    <n v="13"/>
    <x v="0"/>
    <s v="ACTIVIDADES PUBLICITARIAS"/>
    <s v="Actividades publicitarias"/>
    <s v="Único"/>
    <x v="0"/>
    <m/>
    <m/>
    <n v="30"/>
    <n v="30"/>
    <n v="15"/>
    <n v="15"/>
    <n v="235.84337349397649"/>
    <n v="235.84337349397649"/>
    <n v="0"/>
    <n v="0"/>
    <n v="0"/>
    <n v="0"/>
    <n v="78.614457831325495"/>
    <n v="0"/>
    <n v="0"/>
    <n v="0"/>
    <n v="204.3975903614463"/>
    <n v="188.6746987951812"/>
    <n v="0"/>
    <n v="0"/>
    <n v="471.68674698795297"/>
    <n v="30"/>
    <n v="0"/>
    <n v="0"/>
    <n v="0"/>
    <n v="0"/>
    <n v="5"/>
    <n v="0"/>
    <n v="0"/>
    <n v="0"/>
    <n v="13"/>
    <n v="12"/>
    <n v="0"/>
    <n v="0"/>
    <n v="30"/>
    <x v="1"/>
    <s v="Convenios con organizaciones privadas y/o ONG"/>
    <m/>
    <x v="0"/>
    <s v="Convenios con organizaciones privadas y/o ONG"/>
    <m/>
    <x v="1"/>
    <s v="Decisión del directorio/propietarios de la empresa"/>
    <m/>
    <x v="1"/>
    <s v="Decisión del directorio/propietarios de la empresa"/>
    <m/>
    <x v="0"/>
    <m/>
    <m/>
    <x v="1"/>
    <m/>
    <n v="1219"/>
    <s v="DIRECCIÓN  ADMINISTRATIVA FINANCIERA"/>
    <s v="Sí"/>
    <s v="No"/>
    <s v="Sí"/>
    <n v="1219"/>
    <s v="JEFE DE TI"/>
    <s v="Sí"/>
    <s v="No"/>
    <s v="No"/>
    <m/>
    <m/>
    <m/>
    <m/>
    <m/>
    <m/>
    <m/>
    <m/>
    <m/>
    <m/>
    <m/>
    <m/>
    <m/>
    <m/>
    <m/>
    <m/>
    <m/>
    <m/>
    <m/>
    <m/>
    <m/>
    <m/>
    <m/>
    <m/>
    <m/>
    <m/>
    <m/>
    <m/>
    <m/>
    <m/>
    <m/>
    <m/>
    <m/>
    <m/>
    <m/>
    <m/>
    <m/>
    <m/>
    <m/>
    <x v="1"/>
    <x v="0"/>
    <x v="1"/>
    <x v="1"/>
    <x v="0"/>
    <x v="0"/>
    <x v="0"/>
    <x v="1"/>
    <x v="1"/>
    <x v="0"/>
    <x v="0"/>
    <x v="0"/>
    <x v="0"/>
    <m/>
    <m/>
    <m/>
    <s v="Redes sociales de la empresa (Facebook, Twitter, Instagram, etc)"/>
    <m/>
    <s v="Redes de profesionales o egresados"/>
    <s v="Recomendaciones de trabajadores de la empresa u otros actores"/>
    <s v="Contratación de empresas de reclutamiento"/>
    <m/>
    <m/>
    <m/>
    <s v="Banco de currículos de la empresa"/>
    <m/>
    <m/>
    <x v="0"/>
    <x v="0"/>
    <x v="0"/>
    <x v="1"/>
    <x v="0"/>
    <x v="1"/>
    <x v="0"/>
    <x v="0"/>
    <x v="2"/>
    <x v="1"/>
    <s v="Ninguna"/>
    <m/>
    <m/>
    <m/>
    <m/>
    <m/>
    <m/>
    <x v="1"/>
    <m/>
    <m/>
    <x v="1"/>
    <m/>
    <m/>
    <m/>
    <x v="1"/>
    <x v="1"/>
    <x v="1"/>
    <x v="1"/>
    <x v="1"/>
    <x v="1"/>
    <m/>
    <m/>
    <x v="2"/>
    <s v="Probable"/>
    <s v="Probable"/>
    <s v="Poco probable"/>
    <s v="Probable"/>
    <s v="Muy probable"/>
    <x v="1"/>
    <m/>
    <m/>
    <m/>
    <m/>
    <m/>
    <m/>
    <m/>
    <m/>
    <m/>
    <m/>
    <m/>
    <m/>
    <m/>
    <m/>
    <m/>
    <m/>
    <m/>
    <m/>
    <m/>
    <m/>
    <m/>
    <m/>
    <m/>
    <m/>
    <m/>
    <m/>
    <m/>
    <m/>
    <m/>
    <m/>
    <m/>
    <m/>
    <m/>
    <m/>
    <m/>
    <x v="0"/>
    <m/>
    <m/>
    <m/>
    <m/>
    <m/>
    <m/>
    <m/>
    <m/>
    <m/>
    <x v="1"/>
    <x v="1"/>
    <x v="0"/>
    <x v="0"/>
    <x v="1"/>
    <x v="1"/>
    <x v="0"/>
    <x v="0"/>
    <m/>
    <x v="0"/>
    <s v="CAPACITACION POWER BI"/>
    <s v="Microsoft Power BI"/>
    <s v="ANALISTA DE SISTEMA CONTADOR"/>
    <n v="2511"/>
    <m/>
    <m/>
    <m/>
    <m/>
    <m/>
    <m/>
    <m/>
    <m/>
    <m/>
    <m/>
    <m/>
    <m/>
    <m/>
    <m/>
    <m/>
    <m/>
    <m/>
    <m/>
    <m/>
    <m/>
    <s v="No"/>
    <m/>
    <m/>
    <m/>
    <m/>
    <m/>
    <x v="3"/>
    <s v="Muy importante"/>
    <s v="Muy importante"/>
    <s v="Muy importante"/>
    <s v="Muy importante"/>
    <s v="Muy importante"/>
    <s v="Muy importante"/>
    <s v="Muy importante"/>
    <s v="Ninguna"/>
    <m/>
    <x v="0"/>
    <x v="0"/>
    <x v="0"/>
    <x v="0"/>
    <x v="0"/>
    <x v="0"/>
    <x v="0"/>
    <x v="0"/>
    <x v="0"/>
    <x v="0"/>
    <x v="0"/>
    <x v="0"/>
    <m/>
    <s v="Otro"/>
    <s v="COORDINADORA DE RECURSOS HUMANOS"/>
    <n v="21"/>
    <n v="2"/>
    <s v="Completo"/>
    <m/>
    <m/>
    <m/>
    <m/>
    <m/>
    <m/>
    <m/>
    <s v="11 a 30 personas ocupadas"/>
    <s v="11 a 30 personas ocupadas"/>
    <x v="0"/>
    <s v="Servicios a las empresas"/>
    <x v="1"/>
    <x v="0"/>
    <x v="0"/>
    <x v="0"/>
    <x v="0"/>
    <x v="0"/>
    <x v="0"/>
    <x v="0"/>
    <x v="0"/>
    <x v="0"/>
    <x v="1"/>
    <x v="0"/>
    <x v="0"/>
    <x v="0"/>
    <x v="0"/>
    <x v="0"/>
    <x v="0"/>
    <x v="0"/>
    <x v="0"/>
    <x v="0"/>
    <x v="0"/>
    <x v="1"/>
    <x v="0"/>
    <x v="0"/>
    <x v="0"/>
    <x v="0"/>
    <x v="0"/>
    <s v="HERRAMIENTAS DE ANÁLISIS DE DATOS"/>
    <m/>
    <m/>
    <m/>
    <m/>
    <m/>
    <s v="TIC"/>
    <m/>
    <m/>
    <m/>
    <m/>
    <m/>
    <n v="15.722891566265099"/>
    <x v="1"/>
    <x v="1"/>
    <x v="1"/>
    <x v="0"/>
    <x v="0"/>
    <s v="Total"/>
  </r>
  <r>
    <n v="411687"/>
    <x v="0"/>
    <x v="1"/>
    <s v="Villa Elisa"/>
    <n v="47300"/>
    <s v="VENTA AL POR MENOR DE COMBUSTIBLE PARA VEHICULOS"/>
    <s v="Comercio"/>
    <s v="Comercio"/>
    <s v="Pequeñas (11 a 30 personas ocupadas)"/>
    <n v="11072024"/>
    <n v="11"/>
    <s v="Julio"/>
    <s v="Año Resultado Final"/>
    <n v="15"/>
    <n v="23"/>
    <n v="19072024"/>
    <n v="19"/>
    <s v="Julio"/>
    <s v="Año Resultado Final"/>
    <n v="2010"/>
    <n v="13"/>
    <x v="0"/>
    <s v="TRANSPORTE TERRESTRE LOCAL DE CARGAS"/>
    <s v="Transporte terrestre local de carga"/>
    <s v="Sucursal"/>
    <x v="1"/>
    <n v="17"/>
    <n v="7"/>
    <n v="218"/>
    <n v="5"/>
    <n v="5"/>
    <n v="0"/>
    <n v="14.8913043478261"/>
    <n v="0"/>
    <n v="0"/>
    <n v="0"/>
    <n v="0"/>
    <n v="0"/>
    <n v="0"/>
    <n v="0"/>
    <n v="0"/>
    <n v="0"/>
    <n v="0"/>
    <n v="0"/>
    <n v="0"/>
    <n v="14.8913043478261"/>
    <n v="14.8913043478261"/>
    <n v="5"/>
    <n v="0"/>
    <n v="0"/>
    <n v="0"/>
    <n v="0"/>
    <n v="0"/>
    <n v="0"/>
    <n v="0"/>
    <n v="0"/>
    <n v="0"/>
    <n v="0"/>
    <n v="0"/>
    <n v="5"/>
    <n v="5"/>
    <x v="1"/>
    <s v="Decisión del directorio/propietarios de la empresa"/>
    <m/>
    <x v="0"/>
    <s v="Decisión del directorio/propietarios de la empresa"/>
    <m/>
    <x v="1"/>
    <s v="Decisión del directorio/propietarios de la empresa"/>
    <m/>
    <x v="0"/>
    <m/>
    <m/>
    <x v="0"/>
    <m/>
    <m/>
    <x v="1"/>
    <m/>
    <n v="5245"/>
    <s v="PLAYEROS"/>
    <s v="Sí"/>
    <s v="No"/>
    <s v="No"/>
    <m/>
    <m/>
    <m/>
    <m/>
    <m/>
    <m/>
    <m/>
    <m/>
    <m/>
    <m/>
    <m/>
    <m/>
    <m/>
    <m/>
    <m/>
    <m/>
    <m/>
    <m/>
    <m/>
    <m/>
    <m/>
    <m/>
    <m/>
    <m/>
    <m/>
    <m/>
    <m/>
    <m/>
    <m/>
    <m/>
    <m/>
    <m/>
    <m/>
    <m/>
    <m/>
    <m/>
    <m/>
    <m/>
    <m/>
    <m/>
    <m/>
    <m/>
    <m/>
    <m/>
    <x v="1"/>
    <x v="0"/>
    <x v="0"/>
    <x v="0"/>
    <x v="1"/>
    <x v="0"/>
    <x v="0"/>
    <x v="1"/>
    <x v="0"/>
    <x v="0"/>
    <x v="0"/>
    <x v="1"/>
    <x v="0"/>
    <m/>
    <m/>
    <m/>
    <m/>
    <m/>
    <m/>
    <s v="Recomendaciones de trabajadores de la empresa u otros actores"/>
    <m/>
    <m/>
    <m/>
    <m/>
    <s v="Banco de currículos de la empresa"/>
    <m/>
    <m/>
    <x v="0"/>
    <x v="0"/>
    <x v="0"/>
    <x v="1"/>
    <x v="0"/>
    <x v="0"/>
    <x v="0"/>
    <x v="0"/>
    <x v="0"/>
    <x v="0"/>
    <s v="Ninguna"/>
    <m/>
    <m/>
    <m/>
    <m/>
    <m/>
    <m/>
    <x v="0"/>
    <m/>
    <m/>
    <x v="0"/>
    <s v="Transformación de competencia"/>
    <m/>
    <m/>
    <x v="1"/>
    <x v="0"/>
    <x v="0"/>
    <x v="0"/>
    <x v="1"/>
    <x v="0"/>
    <m/>
    <m/>
    <x v="2"/>
    <s v="Probable"/>
    <s v="Poco probable"/>
    <s v="Poco probable"/>
    <s v="Probable"/>
    <s v="Probable"/>
    <x v="0"/>
    <s v="playeros"/>
    <n v="5245"/>
    <n v="15"/>
    <n v="15"/>
    <n v="10"/>
    <n v="15"/>
    <n v="10"/>
    <s v="AUXILIAR CONTABLE"/>
    <n v="4311"/>
    <n v="1"/>
    <n v="1"/>
    <n v="1"/>
    <n v="1"/>
    <n v="0"/>
    <s v="cajeros"/>
    <n v="5230"/>
    <n v="6"/>
    <n v="6"/>
    <n v="6"/>
    <n v="6"/>
    <n v="6"/>
    <m/>
    <m/>
    <m/>
    <m/>
    <m/>
    <m/>
    <m/>
    <m/>
    <m/>
    <m/>
    <m/>
    <m/>
    <m/>
    <m/>
    <x v="0"/>
    <m/>
    <m/>
    <m/>
    <m/>
    <m/>
    <m/>
    <m/>
    <m/>
    <m/>
    <x v="0"/>
    <x v="0"/>
    <x v="0"/>
    <x v="0"/>
    <x v="1"/>
    <x v="1"/>
    <x v="0"/>
    <x v="0"/>
    <m/>
    <x v="0"/>
    <s v="TECNICO EN SEGURIDAD OCUPACIONAL"/>
    <s v="Seguridad industrial y salud ocupacional"/>
    <s v="ENCARGADO DE SEGURIDAD"/>
    <n v="5414"/>
    <s v="PRIMEROS AUXILIOS BÁSICOS"/>
    <s v="Primeros auxilios"/>
    <s v="PLAYERO"/>
    <n v="5245"/>
    <s v="OFIMÁTICA"/>
    <s v="Operación básica de computadoras"/>
    <s v="CAJERO"/>
    <n v="5230"/>
    <m/>
    <m/>
    <m/>
    <m/>
    <m/>
    <m/>
    <m/>
    <m/>
    <m/>
    <m/>
    <m/>
    <m/>
    <s v="Si"/>
    <s v="Si"/>
    <s v="No"/>
    <m/>
    <m/>
    <m/>
    <x v="0"/>
    <s v="Importante"/>
    <s v="Importante"/>
    <s v="Importante"/>
    <s v="Importante"/>
    <s v="Importante"/>
    <s v="Importante"/>
    <s v="Importante"/>
    <s v="Ninguna"/>
    <m/>
    <x v="2"/>
    <x v="2"/>
    <x v="0"/>
    <x v="0"/>
    <x v="0"/>
    <x v="0"/>
    <x v="1"/>
    <x v="0"/>
    <x v="0"/>
    <x v="0"/>
    <x v="0"/>
    <x v="0"/>
    <m/>
    <s v="Jefe / Encargado (no propietario)"/>
    <m/>
    <n v="7"/>
    <n v="55"/>
    <s v="Completo"/>
    <m/>
    <m/>
    <m/>
    <m/>
    <m/>
    <m/>
    <m/>
    <s v="51 y más personas ocupadas"/>
    <s v="5 a 10 personas ocupadas"/>
    <x v="0"/>
    <s v="Transporte"/>
    <x v="0"/>
    <x v="0"/>
    <x v="0"/>
    <x v="0"/>
    <x v="1"/>
    <x v="0"/>
    <x v="0"/>
    <x v="0"/>
    <x v="0"/>
    <x v="0"/>
    <x v="1"/>
    <x v="0"/>
    <x v="1"/>
    <x v="1"/>
    <x v="0"/>
    <x v="0"/>
    <x v="0"/>
    <x v="0"/>
    <x v="0"/>
    <x v="1"/>
    <x v="0"/>
    <x v="1"/>
    <x v="1"/>
    <x v="0"/>
    <x v="0"/>
    <x v="0"/>
    <x v="0"/>
    <s v="SALUD Y SEGURIDAD OCUPACIONAL"/>
    <s v="SINIESTROS Y PRIMEROS AUXILIOS"/>
    <s v="OFIMATICA"/>
    <m/>
    <m/>
    <m/>
    <s v="SALUD Y SEGURIDAD OCUPACIONAL"/>
    <s v="SINIESTROS Y PRIMEROS AUXILIOS"/>
    <s v="TIC"/>
    <m/>
    <m/>
    <m/>
    <n v="2.97826086956522"/>
    <x v="1"/>
    <x v="1"/>
    <x v="0"/>
    <x v="0"/>
    <x v="0"/>
    <s v="Total"/>
  </r>
  <r>
    <n v="411924"/>
    <x v="0"/>
    <x v="0"/>
    <s v="San Roque"/>
    <n v="42100"/>
    <s v="ACTIVIDADES DE CONSTRUCCIONES VIALES"/>
    <s v="Industria"/>
    <s v="Construcción"/>
    <s v="Medianas (31 a 50 personas ocupadas)"/>
    <n v="12062024"/>
    <n v="12"/>
    <s v="Junio"/>
    <s v="Año Resultado Final"/>
    <n v="11"/>
    <n v="7"/>
    <n v="15072024"/>
    <n v="15"/>
    <s v="Julio"/>
    <s v="Año Resultado Final"/>
    <n v="2011"/>
    <n v="12"/>
    <x v="0"/>
    <s v="ACTIVIDADES DE CONSTRUCCION DE OBRAS VIALES"/>
    <s v="Construcción de carreteras y vías férreas, puentes y túneles"/>
    <s v="Único"/>
    <x v="0"/>
    <m/>
    <m/>
    <n v="20"/>
    <n v="20"/>
    <n v="18"/>
    <n v="2"/>
    <n v="143.61702127659578"/>
    <n v="15.957446808510641"/>
    <n v="0"/>
    <n v="0"/>
    <n v="0"/>
    <n v="0"/>
    <n v="63.829787234042563"/>
    <n v="39.893617021276604"/>
    <n v="7.9787234042553203"/>
    <n v="0"/>
    <n v="23.936170212765962"/>
    <n v="7.9787234042553203"/>
    <n v="7.9787234042553203"/>
    <n v="7.9787234042553203"/>
    <n v="159.57446808510642"/>
    <n v="20"/>
    <n v="0"/>
    <n v="0"/>
    <n v="0"/>
    <n v="0"/>
    <n v="8"/>
    <n v="5"/>
    <n v="1"/>
    <n v="0"/>
    <n v="3"/>
    <n v="1"/>
    <n v="1"/>
    <n v="1"/>
    <n v="20"/>
    <x v="0"/>
    <m/>
    <m/>
    <x v="1"/>
    <m/>
    <m/>
    <x v="0"/>
    <m/>
    <m/>
    <x v="0"/>
    <m/>
    <m/>
    <x v="0"/>
    <m/>
    <m/>
    <x v="0"/>
    <m/>
    <m/>
    <m/>
    <m/>
    <m/>
    <m/>
    <m/>
    <m/>
    <m/>
    <m/>
    <m/>
    <m/>
    <m/>
    <m/>
    <m/>
    <m/>
    <m/>
    <m/>
    <m/>
    <m/>
    <m/>
    <m/>
    <m/>
    <m/>
    <m/>
    <m/>
    <m/>
    <m/>
    <m/>
    <m/>
    <m/>
    <m/>
    <m/>
    <m/>
    <m/>
    <m/>
    <m/>
    <m/>
    <m/>
    <m/>
    <m/>
    <m/>
    <m/>
    <m/>
    <m/>
    <m/>
    <m/>
    <m/>
    <m/>
    <m/>
    <x v="1"/>
    <x v="0"/>
    <x v="0"/>
    <x v="0"/>
    <x v="1"/>
    <x v="1"/>
    <x v="0"/>
    <x v="0"/>
    <x v="0"/>
    <x v="0"/>
    <x v="0"/>
    <x v="1"/>
    <x v="0"/>
    <m/>
    <m/>
    <m/>
    <m/>
    <m/>
    <m/>
    <s v="Recomendaciones de trabajadores de la empresa u otros actores"/>
    <m/>
    <m/>
    <m/>
    <m/>
    <m/>
    <m/>
    <m/>
    <x v="0"/>
    <x v="0"/>
    <x v="0"/>
    <x v="0"/>
    <x v="0"/>
    <x v="1"/>
    <x v="0"/>
    <x v="0"/>
    <x v="1"/>
    <x v="2"/>
    <s v="Ninguna"/>
    <m/>
    <m/>
    <m/>
    <m/>
    <s v="Ambos"/>
    <m/>
    <x v="1"/>
    <m/>
    <m/>
    <x v="1"/>
    <m/>
    <m/>
    <m/>
    <x v="0"/>
    <x v="0"/>
    <x v="1"/>
    <x v="1"/>
    <x v="1"/>
    <x v="0"/>
    <m/>
    <m/>
    <x v="1"/>
    <s v="Muy probable"/>
    <s v="Poco probable"/>
    <s v="Poco probable"/>
    <s v="Probable"/>
    <s v="Probable"/>
    <x v="0"/>
    <s v="operadores de señalizacion vial"/>
    <n v="8342"/>
    <n v="20"/>
    <n v="0"/>
    <n v="0"/>
    <n v="0"/>
    <n v="0"/>
    <s v="ASISTENTE  administrativo"/>
    <n v="3343"/>
    <n v="2"/>
    <n v="0"/>
    <n v="0"/>
    <n v="0"/>
    <n v="0"/>
    <s v="AUXILIAR CONTROL INTERNO DE LA EMPRESA"/>
    <n v="4311"/>
    <n v="2"/>
    <n v="0"/>
    <n v="0"/>
    <n v="0"/>
    <n v="0"/>
    <m/>
    <m/>
    <m/>
    <m/>
    <m/>
    <m/>
    <m/>
    <m/>
    <m/>
    <m/>
    <m/>
    <m/>
    <m/>
    <m/>
    <x v="0"/>
    <m/>
    <m/>
    <m/>
    <m/>
    <m/>
    <m/>
    <m/>
    <m/>
    <m/>
    <x v="0"/>
    <x v="0"/>
    <x v="1"/>
    <x v="1"/>
    <x v="0"/>
    <x v="1"/>
    <x v="0"/>
    <x v="0"/>
    <m/>
    <x v="0"/>
    <s v="MANEJO DE MAQUINAS BASICAS"/>
    <s v="Operación y mantenimiento de maquinarias de la construcción"/>
    <s v="CHOFERES"/>
    <n v="8342"/>
    <m/>
    <m/>
    <m/>
    <m/>
    <m/>
    <m/>
    <m/>
    <m/>
    <m/>
    <m/>
    <m/>
    <m/>
    <m/>
    <m/>
    <m/>
    <m/>
    <m/>
    <m/>
    <m/>
    <m/>
    <s v="No"/>
    <m/>
    <m/>
    <m/>
    <m/>
    <m/>
    <x v="0"/>
    <s v="Muy importante"/>
    <s v="Muy importante"/>
    <s v="Importante"/>
    <s v="Importante"/>
    <s v="Importante"/>
    <s v="Muy importante"/>
    <s v="Importante"/>
    <s v="Ninguna"/>
    <m/>
    <x v="2"/>
    <x v="2"/>
    <x v="0"/>
    <x v="0"/>
    <x v="0"/>
    <x v="0"/>
    <x v="0"/>
    <x v="0"/>
    <x v="0"/>
    <x v="0"/>
    <x v="0"/>
    <x v="0"/>
    <m/>
    <s v="Jefe / Encargado (no propietario)"/>
    <m/>
    <n v="8"/>
    <n v="15"/>
    <s v="Completo"/>
    <m/>
    <m/>
    <m/>
    <m/>
    <m/>
    <m/>
    <m/>
    <s v="11 a 30 personas ocupadas"/>
    <s v="11 a 30 personas ocupadas"/>
    <x v="1"/>
    <s v="Construcción"/>
    <x v="0"/>
    <x v="0"/>
    <x v="0"/>
    <x v="0"/>
    <x v="0"/>
    <x v="0"/>
    <x v="0"/>
    <x v="0"/>
    <x v="0"/>
    <x v="0"/>
    <x v="1"/>
    <x v="1"/>
    <x v="1"/>
    <x v="0"/>
    <x v="0"/>
    <x v="0"/>
    <x v="1"/>
    <x v="0"/>
    <x v="0"/>
    <x v="1"/>
    <x v="0"/>
    <x v="1"/>
    <x v="0"/>
    <x v="0"/>
    <x v="0"/>
    <x v="1"/>
    <x v="0"/>
    <s v="CONSTRUCCIÓN"/>
    <m/>
    <m/>
    <m/>
    <m/>
    <m/>
    <s v="CONSTRUCCIÓN"/>
    <m/>
    <m/>
    <m/>
    <m/>
    <m/>
    <n v="7.9787234042553203"/>
    <x v="0"/>
    <x v="0"/>
    <x v="0"/>
    <x v="0"/>
    <x v="0"/>
    <s v="Total"/>
  </r>
  <r>
    <n v="411938"/>
    <x v="0"/>
    <x v="1"/>
    <s v="Mariano Roque Alonso"/>
    <n v="49232"/>
    <s v="SERVICIO DE TRANSPORTE DE CARGA INTERNACIONAL POR CARRETERA"/>
    <s v="Servicio"/>
    <s v="Transporte"/>
    <s v="Pequeñas (11 a 30 personas ocupadas)"/>
    <n v="16072024"/>
    <n v="16"/>
    <s v="Julio"/>
    <s v="Año Resultado Final"/>
    <n v="9"/>
    <n v="33"/>
    <n v="16072024"/>
    <n v="16"/>
    <s v="Julio"/>
    <s v="Año Resultado Final"/>
    <n v="2010"/>
    <n v="13"/>
    <x v="0"/>
    <s v="SERVICIO DE FLETE INTERNACIONAL TERRESTRE"/>
    <s v="Transporte terrestre de carga interdepartamental e internacional"/>
    <s v="Único"/>
    <x v="0"/>
    <m/>
    <m/>
    <n v="70"/>
    <n v="70"/>
    <n v="65"/>
    <n v="5"/>
    <n v="193.5869565217393"/>
    <n v="14.8913043478261"/>
    <n v="0"/>
    <n v="0"/>
    <n v="0"/>
    <n v="0"/>
    <n v="59.565217391304401"/>
    <n v="23.82608695652176"/>
    <n v="74.456521739130494"/>
    <n v="0"/>
    <n v="29.7826086956522"/>
    <n v="14.8913043478261"/>
    <n v="5.9565217391304399"/>
    <n v="0"/>
    <n v="208.47826086956539"/>
    <n v="70"/>
    <n v="0"/>
    <n v="0"/>
    <n v="0"/>
    <n v="0"/>
    <n v="20"/>
    <n v="8"/>
    <n v="25"/>
    <n v="0"/>
    <n v="10"/>
    <n v="5"/>
    <n v="2"/>
    <n v="0"/>
    <n v="70"/>
    <x v="0"/>
    <m/>
    <m/>
    <x v="0"/>
    <s v="Decisión del directorio/propietarios de la empresa"/>
    <m/>
    <x v="0"/>
    <m/>
    <m/>
    <x v="0"/>
    <m/>
    <m/>
    <x v="1"/>
    <s v="Decisión del directorio/propietarios de la empresa"/>
    <m/>
    <x v="0"/>
    <m/>
    <m/>
    <m/>
    <m/>
    <m/>
    <m/>
    <m/>
    <m/>
    <m/>
    <m/>
    <m/>
    <m/>
    <m/>
    <m/>
    <m/>
    <m/>
    <m/>
    <m/>
    <m/>
    <m/>
    <m/>
    <m/>
    <m/>
    <m/>
    <m/>
    <m/>
    <m/>
    <m/>
    <m/>
    <m/>
    <m/>
    <m/>
    <m/>
    <m/>
    <m/>
    <m/>
    <m/>
    <m/>
    <m/>
    <m/>
    <m/>
    <m/>
    <m/>
    <m/>
    <m/>
    <m/>
    <m/>
    <m/>
    <m/>
    <m/>
    <x v="0"/>
    <x v="0"/>
    <x v="0"/>
    <x v="1"/>
    <x v="0"/>
    <x v="0"/>
    <x v="0"/>
    <x v="1"/>
    <x v="1"/>
    <x v="0"/>
    <x v="0"/>
    <x v="0"/>
    <x v="0"/>
    <m/>
    <s v="Anuncio en un medio de prensa impreso"/>
    <m/>
    <m/>
    <s v="Servicio Público de Empleo del Ministerio de Trabajo"/>
    <m/>
    <s v="Recomendaciones de trabajadores de la empresa u otros actores"/>
    <m/>
    <m/>
    <s v="Avisos en las inmediaciones de la empresa"/>
    <s v="Contactos personales del empleador"/>
    <m/>
    <m/>
    <m/>
    <x v="0"/>
    <x v="0"/>
    <x v="0"/>
    <x v="1"/>
    <x v="0"/>
    <x v="1"/>
    <x v="0"/>
    <x v="1"/>
    <x v="0"/>
    <x v="0"/>
    <s v="Ninguna"/>
    <m/>
    <m/>
    <m/>
    <m/>
    <m/>
    <m/>
    <x v="1"/>
    <m/>
    <s v="Transformación de competencia"/>
    <x v="0"/>
    <s v="Transformación de competencia"/>
    <m/>
    <m/>
    <x v="0"/>
    <x v="0"/>
    <x v="0"/>
    <x v="0"/>
    <x v="0"/>
    <x v="0"/>
    <m/>
    <m/>
    <x v="2"/>
    <s v="Probable"/>
    <s v="Poco probable"/>
    <s v="Poco probable"/>
    <s v="Probable"/>
    <s v="Probable"/>
    <x v="0"/>
    <s v="chofer de camion de carga pesada"/>
    <n v="8332"/>
    <n v="5"/>
    <n v="5"/>
    <n v="5"/>
    <n v="5"/>
    <n v="5"/>
    <s v="OPERARIO DE MAQUINARIA RETRO EXCAVADORA"/>
    <n v="8342"/>
    <n v="2"/>
    <n v="2"/>
    <n v="2"/>
    <n v="2"/>
    <n v="2"/>
    <s v="OPERARIO DE MAQUINARIA DE PALA EXCAVADORA"/>
    <n v="8342"/>
    <n v="2"/>
    <n v="2"/>
    <n v="2"/>
    <n v="2"/>
    <n v="2"/>
    <s v="mecanico de camiones scania"/>
    <n v="7231"/>
    <n v="2"/>
    <n v="2"/>
    <n v="2"/>
    <n v="2"/>
    <n v="2"/>
    <s v="ayudante mecanico de taller (camiones scania)"/>
    <n v="7231"/>
    <n v="3"/>
    <n v="3"/>
    <n v="3"/>
    <n v="3"/>
    <n v="3"/>
    <x v="0"/>
    <m/>
    <m/>
    <m/>
    <m/>
    <m/>
    <m/>
    <m/>
    <m/>
    <m/>
    <x v="0"/>
    <x v="0"/>
    <x v="0"/>
    <x v="0"/>
    <x v="1"/>
    <x v="1"/>
    <x v="0"/>
    <x v="0"/>
    <m/>
    <x v="0"/>
    <s v="MECANICO DE CAMION SCANIA"/>
    <s v="Mecánica del automóvil"/>
    <s v="AYUDANTE MECANICO Y MECANICO DE CAMION SCANIA"/>
    <n v="7231"/>
    <s v="ELECTRICIDAD VEHICULAR(DEL AUTOMOVIL)"/>
    <s v="Mecánica del automóvil"/>
    <s v="AYUDANTE MECANICO Y  MECANICO"/>
    <n v="7231"/>
    <s v="OFIMATICA"/>
    <s v="Operación básica de computadoras"/>
    <s v="AUXILIAR ADMINISTRATIVO"/>
    <n v="4419"/>
    <m/>
    <m/>
    <m/>
    <m/>
    <m/>
    <m/>
    <m/>
    <m/>
    <m/>
    <m/>
    <m/>
    <m/>
    <s v="Si"/>
    <s v="Si"/>
    <s v="No"/>
    <m/>
    <m/>
    <m/>
    <x v="0"/>
    <s v="Muy importante"/>
    <s v="Importante"/>
    <s v="Importante"/>
    <s v="Importante"/>
    <s v="Importante"/>
    <s v="Importante"/>
    <s v="Importante"/>
    <s v="Ninguna"/>
    <m/>
    <x v="2"/>
    <x v="2"/>
    <x v="0"/>
    <x v="0"/>
    <x v="0"/>
    <x v="0"/>
    <x v="1"/>
    <x v="0"/>
    <x v="0"/>
    <x v="0"/>
    <x v="0"/>
    <x v="0"/>
    <m/>
    <s v="Administrador/Contador"/>
    <m/>
    <n v="19"/>
    <n v="52"/>
    <s v="Completo"/>
    <m/>
    <m/>
    <m/>
    <m/>
    <m/>
    <m/>
    <m/>
    <s v="51 y más personas ocupadas"/>
    <s v="51 y más personas ocupadas"/>
    <x v="0"/>
    <s v="Transporte"/>
    <x v="0"/>
    <x v="0"/>
    <x v="0"/>
    <x v="0"/>
    <x v="0"/>
    <x v="0"/>
    <x v="0"/>
    <x v="0"/>
    <x v="0"/>
    <x v="0"/>
    <x v="1"/>
    <x v="0"/>
    <x v="0"/>
    <x v="0"/>
    <x v="0"/>
    <x v="1"/>
    <x v="1"/>
    <x v="0"/>
    <x v="0"/>
    <x v="1"/>
    <x v="0"/>
    <x v="0"/>
    <x v="0"/>
    <x v="0"/>
    <x v="1"/>
    <x v="0"/>
    <x v="0"/>
    <s v="MECANICA AUTOTRIZ"/>
    <s v="ELECTRICIDAD AUTOMOTRIZ"/>
    <s v="OFIMATICA"/>
    <m/>
    <m/>
    <m/>
    <s v="AUTOMOTORES"/>
    <s v="AUTOMOTORES"/>
    <s v="TIC"/>
    <m/>
    <m/>
    <m/>
    <n v="2.97826086956522"/>
    <x v="0"/>
    <x v="0"/>
    <x v="0"/>
    <x v="0"/>
    <x v="0"/>
    <s v="Total"/>
  </r>
  <r>
    <n v="412004"/>
    <x v="0"/>
    <x v="1"/>
    <s v="Mariano Roque Alonso"/>
    <n v="70201"/>
    <s v="ACTIVIDADES DE SERVICIO DE CONSULTORIA DE EMPRESAS.-"/>
    <s v="Servicio"/>
    <s v="Servicios a las empresas"/>
    <s v="Pequeñas (11 a 30 personas ocupadas)"/>
    <n v="17072024"/>
    <n v="17"/>
    <s v="Julio"/>
    <s v="Año Resultado Final"/>
    <n v="11"/>
    <n v="52"/>
    <n v="17072024"/>
    <n v="17"/>
    <s v="Julio"/>
    <s v="Año Resultado Final"/>
    <n v="2010"/>
    <n v="13"/>
    <x v="0"/>
    <s v="SERVICIOS DE CONSULTORÍA DE EMPRESAS"/>
    <s v="Servicios de contabilidad, administración y asesoramiento de empresas, excepto los prestados por prof indep"/>
    <s v="Casa Matriz"/>
    <x v="1"/>
    <n v="2"/>
    <n v="2"/>
    <n v="24"/>
    <n v="24"/>
    <n v="20"/>
    <n v="4"/>
    <n v="96.612903225806406"/>
    <n v="19.322580645161281"/>
    <n v="0"/>
    <n v="0"/>
    <n v="0"/>
    <n v="0"/>
    <n v="72.459677419354804"/>
    <n v="0"/>
    <n v="0"/>
    <n v="0"/>
    <n v="43.475806451612883"/>
    <n v="0"/>
    <n v="0"/>
    <n v="0"/>
    <n v="115.93548387096769"/>
    <n v="24"/>
    <n v="0"/>
    <n v="0"/>
    <n v="0"/>
    <n v="0"/>
    <n v="15"/>
    <n v="0"/>
    <n v="0"/>
    <n v="0"/>
    <n v="9"/>
    <n v="0"/>
    <n v="0"/>
    <n v="0"/>
    <n v="24"/>
    <x v="1"/>
    <s v="Decisión del directorio/propietarios de la empresa"/>
    <m/>
    <x v="0"/>
    <s v="Decisión del directorio/propietarios de la empresa"/>
    <m/>
    <x v="1"/>
    <s v="Decisión del directorio/propietarios de la empresa"/>
    <m/>
    <x v="0"/>
    <m/>
    <m/>
    <x v="0"/>
    <m/>
    <m/>
    <x v="1"/>
    <m/>
    <n v="4214"/>
    <s v="GESTORIA DE COBRANZAS (VER DEUDORES Y NOTIFICAR PARA COBRAR"/>
    <s v="Sí"/>
    <s v="No"/>
    <s v="Sí"/>
    <n v="8332"/>
    <s v="CHOFERES DE CAMIONES GRANDES"/>
    <s v="Sí"/>
    <s v="No"/>
    <s v="Sí"/>
    <n v="9333"/>
    <s v="AUXILIAR DE DEPÓSITO"/>
    <s v="Sí"/>
    <s v="No"/>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s v="Contactos personales del empleador"/>
    <s v="Banco de currículos de la empresa"/>
    <m/>
    <m/>
    <x v="0"/>
    <x v="0"/>
    <x v="0"/>
    <x v="1"/>
    <x v="0"/>
    <x v="2"/>
    <x v="0"/>
    <x v="0"/>
    <x v="1"/>
    <x v="2"/>
    <s v="Ninguna"/>
    <m/>
    <m/>
    <m/>
    <m/>
    <m/>
    <m/>
    <x v="1"/>
    <m/>
    <m/>
    <x v="1"/>
    <m/>
    <m/>
    <m/>
    <x v="1"/>
    <x v="1"/>
    <x v="1"/>
    <x v="1"/>
    <x v="1"/>
    <x v="1"/>
    <m/>
    <m/>
    <x v="2"/>
    <s v="Poco probable"/>
    <s v="Poco probable"/>
    <s v="Poco probable"/>
    <s v="Probable"/>
    <s v="Probable"/>
    <x v="2"/>
    <m/>
    <m/>
    <m/>
    <m/>
    <m/>
    <m/>
    <m/>
    <m/>
    <m/>
    <m/>
    <m/>
    <m/>
    <m/>
    <m/>
    <m/>
    <m/>
    <m/>
    <m/>
    <m/>
    <m/>
    <m/>
    <m/>
    <m/>
    <m/>
    <m/>
    <m/>
    <m/>
    <m/>
    <m/>
    <m/>
    <m/>
    <m/>
    <m/>
    <m/>
    <m/>
    <x v="0"/>
    <m/>
    <m/>
    <m/>
    <m/>
    <m/>
    <m/>
    <m/>
    <m/>
    <m/>
    <x v="0"/>
    <x v="0"/>
    <x v="0"/>
    <x v="0"/>
    <x v="1"/>
    <x v="1"/>
    <x v="0"/>
    <x v="0"/>
    <m/>
    <x v="0"/>
    <s v="CONOCIMIENTO SOBRE MONTACARGA FUNCIONES  ESTIBADOR,  ORDENAR, RECEPCION DE MERCADERIAS"/>
    <s v="Operación y mantenimiento de maquinarias industriales"/>
    <s v="OPERARIO DE DEPÓSITO ORDENAR, RECEPCION DE MERCADERIAS"/>
    <n v="4321"/>
    <s v="OPERARIO DE MAQUINARIA PEQUEÑAS DE CREAR PRODUCTOS DE PEGAMENTO Y ENVASAR EL PRODUCTO"/>
    <s v="Operación y mantenimiento de maquinarias industriales"/>
    <s v="OPERARIO DE MAQUINARIA PEQUEÑA"/>
    <n v="8343"/>
    <m/>
    <m/>
    <m/>
    <m/>
    <m/>
    <m/>
    <m/>
    <m/>
    <m/>
    <m/>
    <m/>
    <m/>
    <m/>
    <m/>
    <m/>
    <m/>
    <s v="Si"/>
    <s v="No"/>
    <m/>
    <m/>
    <m/>
    <m/>
    <x v="0"/>
    <s v="Importante"/>
    <s v="Importante"/>
    <s v="Importante"/>
    <s v="Importante"/>
    <s v="Importante"/>
    <s v="Importante"/>
    <s v="Muy importante"/>
    <s v="Ninguna"/>
    <m/>
    <x v="2"/>
    <x v="2"/>
    <x v="0"/>
    <x v="0"/>
    <x v="2"/>
    <x v="2"/>
    <x v="0"/>
    <x v="0"/>
    <x v="0"/>
    <x v="0"/>
    <x v="0"/>
    <x v="0"/>
    <m/>
    <s v="Gerente / Directivo"/>
    <m/>
    <n v="20"/>
    <n v="22"/>
    <s v="Completo"/>
    <m/>
    <m/>
    <m/>
    <m/>
    <m/>
    <m/>
    <m/>
    <s v="11 a 30 personas ocupadas"/>
    <s v="11 a 30 personas ocupadas"/>
    <x v="0"/>
    <s v="Servicios a las empresas"/>
    <x v="0"/>
    <x v="0"/>
    <x v="0"/>
    <x v="1"/>
    <x v="0"/>
    <x v="0"/>
    <x v="0"/>
    <x v="1"/>
    <x v="1"/>
    <x v="0"/>
    <x v="1"/>
    <x v="0"/>
    <x v="0"/>
    <x v="0"/>
    <x v="0"/>
    <x v="0"/>
    <x v="0"/>
    <x v="0"/>
    <x v="0"/>
    <x v="1"/>
    <x v="0"/>
    <x v="0"/>
    <x v="0"/>
    <x v="0"/>
    <x v="0"/>
    <x v="1"/>
    <x v="0"/>
    <s v="USO Y REPARACIÓN DE MAQUINARIAS, HERRAMIENTAS Y EQUIPOS"/>
    <s v="USO Y REPARACIÓN DE MAQUINARIAS, HERRAMIENTAS Y EQUIPOS"/>
    <m/>
    <m/>
    <m/>
    <m/>
    <s v="USO Y REPARACIÓN DE MAQUINARIAS, HERRAMIENTAS Y EQUIPOS"/>
    <s v="USO Y REPARACIÓN DE MAQUINARIAS, HERRAMIENTAS Y EQUIPOS"/>
    <m/>
    <m/>
    <m/>
    <m/>
    <n v="4.8306451612903203"/>
    <x v="1"/>
    <x v="1"/>
    <x v="1"/>
    <x v="0"/>
    <x v="0"/>
    <s v="Total"/>
  </r>
  <r>
    <n v="412008"/>
    <x v="0"/>
    <x v="0"/>
    <s v="La Encarnación"/>
    <n v="64911"/>
    <s v="SERVICIOS DE OTORGAMIENTO DE CREDITOS SIN AVAL BANCARIO"/>
    <s v="Servicio"/>
    <s v="Intermediación financiera"/>
    <s v="Micro (5 a 10 personas ocupadas)"/>
    <n v="5062024"/>
    <n v="5"/>
    <s v="Junio"/>
    <s v="Año Resultado Final"/>
    <n v="11"/>
    <n v="22"/>
    <n v="24072024"/>
    <n v="24"/>
    <s v="Julio"/>
    <s v="Año Resultado Final"/>
    <n v="2010"/>
    <n v="13"/>
    <x v="0"/>
    <s v="SERVICIOS DE OTORGAMIENTO DE CREDITOS SIN AVAL BANCARIO"/>
    <s v="Otorgamiento de crédito sin aval bancario"/>
    <s v="Único"/>
    <x v="0"/>
    <m/>
    <m/>
    <n v="7"/>
    <n v="7"/>
    <n v="3"/>
    <n v="4"/>
    <n v="39.805970149253696"/>
    <n v="53.074626865671597"/>
    <n v="0"/>
    <n v="0"/>
    <n v="0"/>
    <n v="0"/>
    <n v="66.343283582089498"/>
    <n v="0"/>
    <n v="26.537313432835798"/>
    <n v="0"/>
    <n v="0"/>
    <n v="0"/>
    <n v="0"/>
    <n v="0"/>
    <n v="92.8805970149253"/>
    <n v="7"/>
    <n v="0"/>
    <n v="0"/>
    <n v="0"/>
    <n v="0"/>
    <n v="5"/>
    <n v="0"/>
    <n v="2"/>
    <n v="0"/>
    <n v="0"/>
    <n v="0"/>
    <n v="0"/>
    <n v="0"/>
    <n v="7"/>
    <x v="0"/>
    <m/>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1"/>
    <x v="0"/>
    <x v="0"/>
    <x v="1"/>
    <x v="0"/>
    <m/>
    <m/>
    <m/>
    <m/>
    <m/>
    <m/>
    <m/>
    <s v="Contratación de empresas de reclutamiento"/>
    <m/>
    <m/>
    <m/>
    <m/>
    <m/>
    <m/>
    <x v="0"/>
    <x v="0"/>
    <x v="0"/>
    <x v="2"/>
    <x v="0"/>
    <x v="1"/>
    <x v="0"/>
    <x v="0"/>
    <x v="1"/>
    <x v="1"/>
    <s v="Ninguna"/>
    <m/>
    <m/>
    <m/>
    <m/>
    <m/>
    <m/>
    <x v="1"/>
    <m/>
    <m/>
    <x v="1"/>
    <m/>
    <m/>
    <m/>
    <x v="1"/>
    <x v="1"/>
    <x v="1"/>
    <x v="1"/>
    <x v="1"/>
    <x v="1"/>
    <m/>
    <m/>
    <x v="2"/>
    <s v="Poco probable"/>
    <s v="Poco probable"/>
    <s v="Poco probable"/>
    <s v="Muy probable"/>
    <s v="Probable"/>
    <x v="0"/>
    <s v="oficial de credito"/>
    <n v="3312"/>
    <n v="2"/>
    <n v="0"/>
    <n v="1"/>
    <n v="0"/>
    <n v="1"/>
    <s v="atención al cliente"/>
    <n v="4226"/>
    <n v="1"/>
    <n v="0"/>
    <n v="0"/>
    <n v="0"/>
    <n v="1"/>
    <m/>
    <m/>
    <m/>
    <m/>
    <m/>
    <m/>
    <m/>
    <m/>
    <m/>
    <m/>
    <m/>
    <m/>
    <m/>
    <m/>
    <m/>
    <m/>
    <m/>
    <m/>
    <m/>
    <m/>
    <m/>
    <x v="0"/>
    <m/>
    <m/>
    <m/>
    <m/>
    <m/>
    <m/>
    <m/>
    <m/>
    <m/>
    <x v="0"/>
    <x v="0"/>
    <x v="0"/>
    <x v="1"/>
    <x v="1"/>
    <x v="0"/>
    <x v="0"/>
    <x v="0"/>
    <m/>
    <x v="0"/>
    <s v="AUXILIAR ADMINISTRATIVA"/>
    <s v="Operaciones auxiliares de servicios administrativos"/>
    <s v="COBRADOR"/>
    <n v="4214"/>
    <s v="ANALISTA DE VENTAS"/>
    <s v="Técnicas de ventas"/>
    <s v="ASESOR DE CREDITOS"/>
    <n v="3312"/>
    <m/>
    <m/>
    <m/>
    <m/>
    <m/>
    <m/>
    <m/>
    <m/>
    <m/>
    <m/>
    <m/>
    <m/>
    <m/>
    <m/>
    <m/>
    <m/>
    <s v="Si"/>
    <s v="No"/>
    <m/>
    <m/>
    <m/>
    <m/>
    <x v="1"/>
    <s v="Muy importante"/>
    <s v="Muy importante"/>
    <s v="Muy importante"/>
    <s v="Muy importante"/>
    <s v="Importante"/>
    <s v="Importante"/>
    <s v="Muy importante"/>
    <s v="Ninguna"/>
    <m/>
    <x v="0"/>
    <x v="2"/>
    <x v="0"/>
    <x v="1"/>
    <x v="1"/>
    <x v="0"/>
    <x v="0"/>
    <x v="1"/>
    <x v="0"/>
    <x v="0"/>
    <x v="0"/>
    <x v="0"/>
    <m/>
    <s v="Jefe / Encargado (no propietario)"/>
    <m/>
    <n v="7"/>
    <n v="49"/>
    <s v="Completo"/>
    <m/>
    <m/>
    <m/>
    <m/>
    <m/>
    <m/>
    <m/>
    <s v="5 a 10 personas ocupadas"/>
    <s v="5 a 10 personas ocupadas"/>
    <x v="0"/>
    <s v="Intermediación financiera"/>
    <x v="0"/>
    <x v="0"/>
    <x v="0"/>
    <x v="0"/>
    <x v="0"/>
    <x v="0"/>
    <x v="0"/>
    <x v="0"/>
    <x v="0"/>
    <x v="0"/>
    <x v="1"/>
    <x v="1"/>
    <x v="1"/>
    <x v="0"/>
    <x v="0"/>
    <x v="0"/>
    <x v="0"/>
    <x v="0"/>
    <x v="0"/>
    <x v="1"/>
    <x v="1"/>
    <x v="0"/>
    <x v="0"/>
    <x v="0"/>
    <x v="0"/>
    <x v="0"/>
    <x v="0"/>
    <s v="AUXILIAR ADMINISTRATIVO"/>
    <s v="VENTA"/>
    <m/>
    <m/>
    <m/>
    <m/>
    <s v="ADMINISTRACIÓN Y GESTIÓN"/>
    <s v="ADMINISTRACIÓN Y GESTIÓN"/>
    <m/>
    <m/>
    <m/>
    <m/>
    <n v="13.268656716417899"/>
    <x v="0"/>
    <x v="0"/>
    <x v="1"/>
    <x v="0"/>
    <x v="0"/>
    <s v="Total"/>
  </r>
  <r>
    <n v="412453"/>
    <x v="0"/>
    <x v="1"/>
    <s v="Lambaré"/>
    <n v="47300"/>
    <s v="VENTA AL POR MENOR DE COMBUSTIBLE"/>
    <s v="Comercio"/>
    <s v="Comercio"/>
    <s v="Pequeñas (11 a 30 personas ocupadas)"/>
    <n v="10072024"/>
    <n v="10"/>
    <s v="Julio"/>
    <s v="Año Resultado Final"/>
    <n v="11"/>
    <n v="10"/>
    <n v="10072024"/>
    <n v="10"/>
    <s v="Julio"/>
    <s v="Año Resultado Final"/>
    <n v="1994"/>
    <n v="29"/>
    <x v="2"/>
    <s v="VENTA AL POR MENOR DE COMBUSTIBLE"/>
    <s v="Comercio al por menor de combustible para vehículos automotores en comercios especializados"/>
    <s v="Casa Matriz"/>
    <x v="1"/>
    <n v="3"/>
    <n v="3"/>
    <n v="30"/>
    <n v="30"/>
    <n v="22"/>
    <n v="8"/>
    <n v="278.32558139534939"/>
    <n v="101.2093023255816"/>
    <n v="0"/>
    <n v="0"/>
    <n v="0"/>
    <n v="37.953488372093105"/>
    <n v="290.97674418604709"/>
    <n v="0"/>
    <n v="0"/>
    <n v="0"/>
    <n v="50.604651162790802"/>
    <n v="0"/>
    <n v="0"/>
    <n v="0"/>
    <n v="379.53488372093102"/>
    <n v="30"/>
    <n v="0"/>
    <n v="0"/>
    <n v="0"/>
    <n v="3"/>
    <n v="23"/>
    <n v="0"/>
    <n v="0"/>
    <n v="0"/>
    <n v="4"/>
    <n v="0"/>
    <n v="0"/>
    <n v="0"/>
    <n v="30"/>
    <x v="1"/>
    <s v="Decisión del directorio/propietarios de la empresa"/>
    <m/>
    <x v="1"/>
    <m/>
    <m/>
    <x v="1"/>
    <s v="Decisión del directorio/propietarios de la empresa"/>
    <m/>
    <x v="0"/>
    <m/>
    <m/>
    <x v="0"/>
    <m/>
    <m/>
    <x v="1"/>
    <m/>
    <n v="5245"/>
    <s v="PLAYERO"/>
    <s v="Sí"/>
    <s v="No"/>
    <s v="Sí"/>
    <n v="5223"/>
    <s v="ATENCIÓN AL CLIENTE"/>
    <s v="Sí"/>
    <s v="No"/>
    <s v="No"/>
    <m/>
    <m/>
    <m/>
    <m/>
    <m/>
    <m/>
    <m/>
    <m/>
    <m/>
    <m/>
    <m/>
    <m/>
    <m/>
    <m/>
    <m/>
    <m/>
    <m/>
    <m/>
    <m/>
    <m/>
    <m/>
    <m/>
    <m/>
    <m/>
    <m/>
    <m/>
    <m/>
    <m/>
    <m/>
    <m/>
    <m/>
    <m/>
    <m/>
    <m/>
    <m/>
    <m/>
    <m/>
    <m/>
    <m/>
    <x v="1"/>
    <x v="0"/>
    <x v="0"/>
    <x v="0"/>
    <x v="1"/>
    <x v="1"/>
    <x v="0"/>
    <x v="1"/>
    <x v="0"/>
    <x v="0"/>
    <x v="1"/>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0"/>
    <x v="0"/>
    <x v="2"/>
    <x v="0"/>
    <x v="0"/>
    <s v="Ninguna"/>
    <m/>
    <m/>
    <m/>
    <m/>
    <m/>
    <m/>
    <x v="0"/>
    <m/>
    <m/>
    <x v="0"/>
    <s v="Transformación de competencia"/>
    <m/>
    <m/>
    <x v="0"/>
    <x v="1"/>
    <x v="1"/>
    <x v="1"/>
    <x v="1"/>
    <x v="1"/>
    <m/>
    <m/>
    <x v="2"/>
    <s v="Probable"/>
    <s v="Poco probable"/>
    <s v="Poco probable"/>
    <s v="Poco probable"/>
    <s v="Probable"/>
    <x v="0"/>
    <s v="playero"/>
    <n v="5245"/>
    <n v="6"/>
    <n v="6"/>
    <n v="6"/>
    <n v="6"/>
    <n v="6"/>
    <s v="ATENCIÓN AL CLIENTE"/>
    <n v="5223"/>
    <n v="8"/>
    <n v="8"/>
    <n v="8"/>
    <n v="8"/>
    <n v="8"/>
    <m/>
    <m/>
    <m/>
    <m/>
    <m/>
    <m/>
    <m/>
    <m/>
    <m/>
    <m/>
    <m/>
    <m/>
    <m/>
    <m/>
    <m/>
    <m/>
    <m/>
    <m/>
    <m/>
    <m/>
    <m/>
    <x v="0"/>
    <m/>
    <m/>
    <m/>
    <m/>
    <m/>
    <m/>
    <m/>
    <m/>
    <m/>
    <x v="0"/>
    <x v="0"/>
    <x v="0"/>
    <x v="0"/>
    <x v="1"/>
    <x v="1"/>
    <x v="0"/>
    <x v="0"/>
    <m/>
    <x v="0"/>
    <s v="TECNICO EN VENTA"/>
    <s v="Técnicas de ventas"/>
    <s v="VENDEDOR"/>
    <n v="5223"/>
    <s v="TÉCNICO ATENCION AL CLIENTE"/>
    <s v="Técnicas de recepción y atención al cliente"/>
    <s v="ATENCIÓN AL CLIENTE"/>
    <n v="5223"/>
    <m/>
    <m/>
    <m/>
    <m/>
    <m/>
    <m/>
    <m/>
    <m/>
    <m/>
    <m/>
    <m/>
    <m/>
    <m/>
    <m/>
    <m/>
    <m/>
    <s v="Si"/>
    <s v="No"/>
    <m/>
    <m/>
    <m/>
    <m/>
    <x v="0"/>
    <s v="Muy importante"/>
    <s v="Muy importante"/>
    <s v="Muy importante"/>
    <s v="Muy importante"/>
    <s v="Muy importante"/>
    <s v="Muy importante"/>
    <s v="Muy importante"/>
    <s v="Ninguna"/>
    <m/>
    <x v="2"/>
    <x v="2"/>
    <x v="0"/>
    <x v="0"/>
    <x v="0"/>
    <x v="0"/>
    <x v="1"/>
    <x v="1"/>
    <x v="0"/>
    <x v="0"/>
    <x v="0"/>
    <x v="0"/>
    <m/>
    <s v="Administrador/Contador"/>
    <m/>
    <n v="21"/>
    <n v="37"/>
    <s v="Completo"/>
    <m/>
    <m/>
    <m/>
    <m/>
    <m/>
    <m/>
    <m/>
    <s v="11 a 30 personas ocupadas"/>
    <s v="11 a 30 personas ocupadas"/>
    <x v="2"/>
    <s v="Comercio"/>
    <x v="0"/>
    <x v="0"/>
    <x v="0"/>
    <x v="0"/>
    <x v="1"/>
    <x v="0"/>
    <x v="0"/>
    <x v="0"/>
    <x v="0"/>
    <x v="0"/>
    <x v="1"/>
    <x v="0"/>
    <x v="0"/>
    <x v="1"/>
    <x v="0"/>
    <x v="0"/>
    <x v="0"/>
    <x v="0"/>
    <x v="0"/>
    <x v="1"/>
    <x v="0"/>
    <x v="1"/>
    <x v="1"/>
    <x v="0"/>
    <x v="0"/>
    <x v="0"/>
    <x v="0"/>
    <s v="VENTA"/>
    <s v="ATENCIÓN AL CLIENTE, RECEPCIÓN"/>
    <m/>
    <m/>
    <m/>
    <m/>
    <s v="ADMINISTRACIÓN Y GESTIÓN"/>
    <s v="ADMINISTRACIÓN Y GESTIÓN"/>
    <m/>
    <m/>
    <m/>
    <m/>
    <n v="12.6511627906977"/>
    <x v="1"/>
    <x v="1"/>
    <x v="0"/>
    <x v="0"/>
    <x v="0"/>
    <s v="Total"/>
  </r>
  <r>
    <n v="412518"/>
    <x v="0"/>
    <x v="1"/>
    <s v="Villa Elisa"/>
    <n v="49232"/>
    <s v="SERVICIO DE TRANSPORTE TERRESTRE DE CARGA NACIONAL E INTERNACIONAL"/>
    <s v="Servicio"/>
    <s v="Transporte"/>
    <s v="Pequeñas (11 a 30 personas ocupadas)"/>
    <n v="10072024"/>
    <n v="10"/>
    <s v="Julio"/>
    <s v="Año Resultado Final"/>
    <n v="14"/>
    <n v="59"/>
    <n v="10072024"/>
    <n v="10"/>
    <s v="Julio"/>
    <s v="Año Resultado Final"/>
    <n v="2011"/>
    <n v="12"/>
    <x v="0"/>
    <s v="VENTA AL POR MENOR DE COMBUSTIBLE"/>
    <s v="Comercio al por menor de combustible para vehículos automotores en comercios especializados"/>
    <s v="Casa Matriz"/>
    <x v="1"/>
    <n v="2"/>
    <n v="2"/>
    <n v="17"/>
    <n v="17"/>
    <n v="9"/>
    <n v="8"/>
    <n v="113.8604651162793"/>
    <n v="101.2093023255816"/>
    <n v="0"/>
    <n v="0"/>
    <n v="0"/>
    <n v="0"/>
    <n v="75.90697674418621"/>
    <n v="0"/>
    <n v="0"/>
    <n v="0"/>
    <n v="75.90697674418621"/>
    <n v="63.255813953488499"/>
    <n v="0"/>
    <n v="0"/>
    <n v="215.0697674418609"/>
    <n v="17"/>
    <n v="0"/>
    <n v="0"/>
    <n v="0"/>
    <n v="0"/>
    <n v="6"/>
    <n v="0"/>
    <n v="0"/>
    <n v="0"/>
    <n v="6"/>
    <n v="5"/>
    <n v="0"/>
    <n v="0"/>
    <n v="17"/>
    <x v="1"/>
    <s v="Decisión del directorio/propietarios de la empresa"/>
    <m/>
    <x v="0"/>
    <s v="Decisión del directorio/propietarios de la empresa"/>
    <m/>
    <x v="1"/>
    <s v="Decisión del directorio/propietarios de la empresa"/>
    <m/>
    <x v="0"/>
    <m/>
    <m/>
    <x v="0"/>
    <m/>
    <m/>
    <x v="1"/>
    <m/>
    <n v="5230"/>
    <s v="CAJERA DE TIENDAS"/>
    <s v="Sí"/>
    <s v="No"/>
    <s v="Sí"/>
    <n v="5245"/>
    <s v="PLAYERO"/>
    <s v="Sí"/>
    <s v="No"/>
    <s v="No"/>
    <m/>
    <m/>
    <m/>
    <m/>
    <m/>
    <m/>
    <m/>
    <m/>
    <m/>
    <m/>
    <m/>
    <m/>
    <m/>
    <m/>
    <m/>
    <m/>
    <m/>
    <m/>
    <m/>
    <m/>
    <m/>
    <m/>
    <m/>
    <m/>
    <m/>
    <m/>
    <m/>
    <m/>
    <m/>
    <m/>
    <m/>
    <m/>
    <m/>
    <m/>
    <m/>
    <m/>
    <m/>
    <m/>
    <m/>
    <x v="1"/>
    <x v="0"/>
    <x v="0"/>
    <x v="0"/>
    <x v="0"/>
    <x v="0"/>
    <x v="0"/>
    <x v="0"/>
    <x v="0"/>
    <x v="0"/>
    <x v="0"/>
    <x v="1"/>
    <x v="0"/>
    <m/>
    <m/>
    <m/>
    <s v="Redes sociales de la empresa (Facebook, Twitter, Instagram, etc)"/>
    <m/>
    <s v="Redes de profesionales o egresados"/>
    <s v="Recomendaciones de trabajadores de la empresa u otros actores"/>
    <m/>
    <m/>
    <s v="Avisos en las inmediaciones de la empresa"/>
    <m/>
    <m/>
    <m/>
    <m/>
    <x v="0"/>
    <x v="0"/>
    <x v="0"/>
    <x v="1"/>
    <x v="0"/>
    <x v="2"/>
    <x v="0"/>
    <x v="1"/>
    <x v="1"/>
    <x v="0"/>
    <s v="Ninguna"/>
    <m/>
    <m/>
    <m/>
    <m/>
    <m/>
    <m/>
    <x v="1"/>
    <m/>
    <s v="Transformación de competencia"/>
    <x v="1"/>
    <s v="Nuevas contrataciones"/>
    <m/>
    <m/>
    <x v="0"/>
    <x v="0"/>
    <x v="0"/>
    <x v="1"/>
    <x v="0"/>
    <x v="0"/>
    <m/>
    <m/>
    <x v="3"/>
    <s v="Probable"/>
    <s v="Poco probable"/>
    <s v="Poco probable"/>
    <s v="Probable"/>
    <s v="Probable"/>
    <x v="0"/>
    <s v="AUXILIAR DE LOGISTICA"/>
    <n v="9333"/>
    <n v="1"/>
    <n v="1"/>
    <n v="0"/>
    <n v="0"/>
    <n v="0"/>
    <s v="encargado de estación de servicio"/>
    <n v="5222"/>
    <n v="1"/>
    <n v="0"/>
    <n v="0"/>
    <n v="0"/>
    <n v="0"/>
    <s v="playeros"/>
    <n v="5245"/>
    <n v="1"/>
    <n v="1"/>
    <n v="1"/>
    <n v="1"/>
    <n v="1"/>
    <m/>
    <m/>
    <m/>
    <m/>
    <m/>
    <m/>
    <m/>
    <m/>
    <m/>
    <m/>
    <m/>
    <m/>
    <m/>
    <m/>
    <x v="0"/>
    <m/>
    <m/>
    <m/>
    <m/>
    <m/>
    <m/>
    <m/>
    <m/>
    <m/>
    <x v="0"/>
    <x v="0"/>
    <x v="0"/>
    <x v="0"/>
    <x v="1"/>
    <x v="1"/>
    <x v="0"/>
    <x v="0"/>
    <m/>
    <x v="0"/>
    <s v="CAPACITACIÓN OFIMÁTICA"/>
    <s v="Operación básica de computadoras"/>
    <s v="OPERADOR DE ESTACIÓN DE SERVICIO"/>
    <n v="5245"/>
    <m/>
    <m/>
    <m/>
    <m/>
    <m/>
    <m/>
    <m/>
    <m/>
    <m/>
    <m/>
    <m/>
    <m/>
    <m/>
    <m/>
    <m/>
    <m/>
    <m/>
    <m/>
    <m/>
    <m/>
    <s v="No"/>
    <m/>
    <m/>
    <m/>
    <m/>
    <m/>
    <x v="3"/>
    <s v="Muy importante"/>
    <s v="Muy importante"/>
    <s v="Muy importante"/>
    <s v="Importante"/>
    <s v="Muy importante"/>
    <s v="Muy importante"/>
    <s v="Muy importante"/>
    <s v="Ninguna"/>
    <m/>
    <x v="2"/>
    <x v="2"/>
    <x v="0"/>
    <x v="0"/>
    <x v="0"/>
    <x v="0"/>
    <x v="0"/>
    <x v="0"/>
    <x v="0"/>
    <x v="0"/>
    <x v="0"/>
    <x v="0"/>
    <m/>
    <s v="Gerente / Directivo"/>
    <m/>
    <n v="20"/>
    <n v="48"/>
    <s v="Completo"/>
    <m/>
    <m/>
    <m/>
    <m/>
    <m/>
    <m/>
    <m/>
    <s v="11 a 30 personas ocupadas"/>
    <s v="11 a 30 personas ocupadas"/>
    <x v="2"/>
    <s v="Comercio"/>
    <x v="0"/>
    <x v="0"/>
    <x v="0"/>
    <x v="0"/>
    <x v="1"/>
    <x v="0"/>
    <x v="0"/>
    <x v="0"/>
    <x v="0"/>
    <x v="0"/>
    <x v="1"/>
    <x v="0"/>
    <x v="0"/>
    <x v="1"/>
    <x v="0"/>
    <x v="0"/>
    <x v="0"/>
    <x v="1"/>
    <x v="0"/>
    <x v="1"/>
    <x v="0"/>
    <x v="1"/>
    <x v="1"/>
    <x v="0"/>
    <x v="0"/>
    <x v="0"/>
    <x v="0"/>
    <s v="OFIMATICA"/>
    <m/>
    <m/>
    <m/>
    <m/>
    <m/>
    <s v="TIC"/>
    <m/>
    <m/>
    <m/>
    <m/>
    <m/>
    <n v="12.6511627906977"/>
    <x v="1"/>
    <x v="1"/>
    <x v="0"/>
    <x v="0"/>
    <x v="0"/>
    <s v="Total"/>
  </r>
  <r>
    <n v="412535"/>
    <x v="0"/>
    <x v="1"/>
    <s v="Mariano Roque Alonso"/>
    <n v="49232"/>
    <s v="SERVICIO DE TRANSPORTE DE CARGA POR CARRETERA"/>
    <s v="Servicio"/>
    <s v="Transporte"/>
    <s v="Micro (5 a 10 personas ocupadas)"/>
    <n v="12062024"/>
    <n v="12"/>
    <s v="Junio"/>
    <s v="Año Resultado Final"/>
    <n v="15"/>
    <n v="13"/>
    <n v="8072024"/>
    <n v="8"/>
    <s v="Julio"/>
    <s v="Año Resultado Final"/>
    <n v="2011"/>
    <n v="12"/>
    <x v="0"/>
    <s v="SERVICIO TRANSPORTE NACIONAL E INTERNACIONAL DE CARGA DE CARRETERAS"/>
    <s v="Transporte terrestre de carga interdepartamental e internacional"/>
    <s v="Único"/>
    <x v="0"/>
    <m/>
    <m/>
    <n v="8"/>
    <n v="8"/>
    <n v="6"/>
    <n v="2"/>
    <n v="20.367567567567541"/>
    <n v="6.7891891891891802"/>
    <n v="0"/>
    <n v="0"/>
    <n v="0"/>
    <n v="0"/>
    <n v="16.972972972972951"/>
    <n v="6.7891891891891802"/>
    <n v="0"/>
    <n v="0"/>
    <n v="3.3945945945945901"/>
    <n v="0"/>
    <n v="0"/>
    <n v="0"/>
    <n v="27.156756756756721"/>
    <n v="8"/>
    <n v="0"/>
    <n v="0"/>
    <n v="0"/>
    <n v="0"/>
    <n v="5"/>
    <n v="2"/>
    <n v="0"/>
    <n v="0"/>
    <n v="1"/>
    <n v="0"/>
    <n v="0"/>
    <n v="0"/>
    <n v="8"/>
    <x v="0"/>
    <m/>
    <m/>
    <x v="1"/>
    <m/>
    <m/>
    <x v="1"/>
    <s v="Decisión del directorio/propietarios de la empresa"/>
    <m/>
    <x v="0"/>
    <m/>
    <m/>
    <x v="0"/>
    <m/>
    <m/>
    <x v="1"/>
    <m/>
    <n v="8332"/>
    <s v="CHOFERES CAMIONES GRANDES"/>
    <s v="Sí"/>
    <s v="No"/>
    <s v="No"/>
    <m/>
    <m/>
    <m/>
    <m/>
    <m/>
    <m/>
    <m/>
    <m/>
    <m/>
    <m/>
    <m/>
    <m/>
    <m/>
    <m/>
    <m/>
    <m/>
    <m/>
    <m/>
    <m/>
    <m/>
    <m/>
    <m/>
    <m/>
    <m/>
    <m/>
    <m/>
    <m/>
    <m/>
    <m/>
    <m/>
    <m/>
    <m/>
    <m/>
    <m/>
    <m/>
    <m/>
    <m/>
    <m/>
    <m/>
    <m/>
    <m/>
    <m/>
    <m/>
    <m/>
    <x v="1"/>
    <x v="1"/>
    <x v="0"/>
    <x v="0"/>
    <x v="0"/>
    <x v="1"/>
    <x v="0"/>
    <x v="0"/>
    <x v="1"/>
    <x v="0"/>
    <x v="0"/>
    <x v="1"/>
    <x v="0"/>
    <m/>
    <m/>
    <m/>
    <m/>
    <m/>
    <m/>
    <s v="Recomendaciones de trabajadores de la empresa u otros actores"/>
    <m/>
    <m/>
    <m/>
    <s v="Contactos personales del empleador"/>
    <m/>
    <m/>
    <m/>
    <x v="0"/>
    <x v="0"/>
    <x v="0"/>
    <x v="2"/>
    <x v="2"/>
    <x v="2"/>
    <x v="1"/>
    <x v="0"/>
    <x v="1"/>
    <x v="1"/>
    <s v="Ninguna"/>
    <m/>
    <m/>
    <m/>
    <m/>
    <m/>
    <m/>
    <x v="1"/>
    <m/>
    <m/>
    <x v="1"/>
    <m/>
    <m/>
    <m/>
    <x v="1"/>
    <x v="1"/>
    <x v="1"/>
    <x v="1"/>
    <x v="1"/>
    <x v="1"/>
    <m/>
    <m/>
    <x v="1"/>
    <s v="Probable"/>
    <s v="Poco probable"/>
    <s v="Probable"/>
    <s v="Poco probable"/>
    <s v="Probable"/>
    <x v="1"/>
    <m/>
    <m/>
    <m/>
    <m/>
    <m/>
    <m/>
    <m/>
    <m/>
    <m/>
    <m/>
    <m/>
    <m/>
    <m/>
    <m/>
    <m/>
    <m/>
    <m/>
    <m/>
    <m/>
    <m/>
    <m/>
    <m/>
    <m/>
    <m/>
    <m/>
    <m/>
    <m/>
    <m/>
    <m/>
    <m/>
    <m/>
    <m/>
    <m/>
    <m/>
    <m/>
    <x v="0"/>
    <m/>
    <m/>
    <m/>
    <m/>
    <m/>
    <m/>
    <m/>
    <m/>
    <m/>
    <x v="0"/>
    <x v="0"/>
    <x v="0"/>
    <x v="0"/>
    <x v="1"/>
    <x v="1"/>
    <x v="0"/>
    <x v="0"/>
    <m/>
    <x v="1"/>
    <m/>
    <m/>
    <m/>
    <m/>
    <m/>
    <m/>
    <m/>
    <m/>
    <m/>
    <m/>
    <m/>
    <m/>
    <m/>
    <m/>
    <m/>
    <m/>
    <m/>
    <m/>
    <m/>
    <m/>
    <m/>
    <m/>
    <m/>
    <m/>
    <m/>
    <m/>
    <m/>
    <m/>
    <m/>
    <m/>
    <x v="1"/>
    <s v="Importante"/>
    <s v="Importante"/>
    <s v="Importante"/>
    <s v="Importante"/>
    <s v="Importante"/>
    <s v="Muy importante"/>
    <s v="Muy importante"/>
    <s v="Ninguna"/>
    <m/>
    <x v="2"/>
    <x v="2"/>
    <x v="0"/>
    <x v="0"/>
    <x v="0"/>
    <x v="2"/>
    <x v="0"/>
    <x v="0"/>
    <x v="0"/>
    <x v="0"/>
    <x v="0"/>
    <x v="0"/>
    <m/>
    <s v="Administrador/Contador"/>
    <m/>
    <n v="15"/>
    <n v="39"/>
    <s v="Completo"/>
    <m/>
    <m/>
    <m/>
    <m/>
    <m/>
    <m/>
    <s v="NINGUNA"/>
    <s v="5 a 10 personas ocupadas"/>
    <s v="5 a 10 personas ocupadas"/>
    <x v="0"/>
    <s v="Transporte"/>
    <x v="0"/>
    <x v="0"/>
    <x v="0"/>
    <x v="0"/>
    <x v="0"/>
    <x v="0"/>
    <x v="0"/>
    <x v="1"/>
    <x v="0"/>
    <x v="0"/>
    <x v="1"/>
    <x v="0"/>
    <x v="0"/>
    <x v="0"/>
    <x v="0"/>
    <x v="0"/>
    <x v="0"/>
    <x v="0"/>
    <x v="0"/>
    <x v="1"/>
    <x v="0"/>
    <x v="1"/>
    <x v="0"/>
    <x v="0"/>
    <x v="0"/>
    <x v="0"/>
    <x v="0"/>
    <m/>
    <m/>
    <m/>
    <m/>
    <m/>
    <m/>
    <m/>
    <m/>
    <m/>
    <m/>
    <m/>
    <m/>
    <n v="3.3945945945945901"/>
    <x v="1"/>
    <x v="1"/>
    <x v="1"/>
    <x v="0"/>
    <x v="1"/>
    <s v="Total"/>
  </r>
  <r>
    <n v="412612"/>
    <x v="0"/>
    <x v="1"/>
    <s v="Ypacaraí"/>
    <n v="47111"/>
    <s v="VENTA AL POR MENOR DE ARTICULOS DE SUPERMERCADOS"/>
    <s v="Comercio"/>
    <s v="Comercio"/>
    <s v="Grandes (con 51 o más personas ocupadas)"/>
    <n v="18072024"/>
    <n v="18"/>
    <s v="Julio"/>
    <s v="Año Resultado Final"/>
    <n v="9"/>
    <n v="34"/>
    <n v="18072024"/>
    <n v="18"/>
    <s v="Julio"/>
    <s v="Año Resultado Final"/>
    <n v="2014"/>
    <n v="9"/>
    <x v="3"/>
    <s v="VENTA AL POR MENOR DE ARTICULOS DE SUPERMERCADO"/>
    <s v="Comercio al por menor en hipermercados y supermercados"/>
    <s v="Único"/>
    <x v="0"/>
    <m/>
    <m/>
    <n v="40"/>
    <n v="40"/>
    <n v="10"/>
    <n v="30"/>
    <n v="112.142857142857"/>
    <n v="336.42857142857099"/>
    <n v="0"/>
    <n v="0"/>
    <n v="0"/>
    <n v="0"/>
    <n v="280.35714285714249"/>
    <n v="0"/>
    <n v="0"/>
    <n v="0"/>
    <n v="168.2142857142855"/>
    <n v="0"/>
    <n v="0"/>
    <n v="0"/>
    <n v="448.57142857142799"/>
    <n v="40"/>
    <n v="0"/>
    <n v="0"/>
    <n v="0"/>
    <n v="0"/>
    <n v="25"/>
    <n v="0"/>
    <n v="0"/>
    <n v="0"/>
    <n v="15"/>
    <n v="0"/>
    <n v="0"/>
    <n v="0"/>
    <n v="40"/>
    <x v="1"/>
    <s v="Decisión del directorio/propietarios de la empresa"/>
    <m/>
    <x v="0"/>
    <s v="Decisión del directorio/propietarios de la empresa"/>
    <m/>
    <x v="0"/>
    <m/>
    <m/>
    <x v="0"/>
    <m/>
    <m/>
    <x v="0"/>
    <m/>
    <m/>
    <x v="1"/>
    <m/>
    <n v="5230"/>
    <s v="CAJERA"/>
    <s v="Sí"/>
    <s v="No"/>
    <s v="Sí"/>
    <n v="7511"/>
    <s v="CARNICERO"/>
    <s v="Sí"/>
    <s v="No"/>
    <s v="Sí"/>
    <n v="7512"/>
    <s v="PANADERO"/>
    <s v="Sí"/>
    <s v="No"/>
    <m/>
    <m/>
    <m/>
    <m/>
    <m/>
    <m/>
    <m/>
    <m/>
    <m/>
    <m/>
    <m/>
    <m/>
    <m/>
    <m/>
    <m/>
    <m/>
    <m/>
    <m/>
    <m/>
    <m/>
    <m/>
    <m/>
    <m/>
    <m/>
    <m/>
    <m/>
    <m/>
    <m/>
    <m/>
    <m/>
    <m/>
    <m/>
    <m/>
    <m/>
    <m/>
    <x v="1"/>
    <x v="1"/>
    <x v="0"/>
    <x v="0"/>
    <x v="0"/>
    <x v="0"/>
    <x v="0"/>
    <x v="1"/>
    <x v="1"/>
    <x v="0"/>
    <x v="0"/>
    <x v="1"/>
    <x v="0"/>
    <m/>
    <m/>
    <m/>
    <s v="Redes sociales de la empresa (Facebook, Twitter, Instagram, etc)"/>
    <m/>
    <m/>
    <m/>
    <m/>
    <m/>
    <s v="Avisos en las inmediaciones de la empresa"/>
    <m/>
    <s v="Banco de currículos de la empresa"/>
    <m/>
    <m/>
    <x v="0"/>
    <x v="0"/>
    <x v="0"/>
    <x v="1"/>
    <x v="0"/>
    <x v="0"/>
    <x v="0"/>
    <x v="0"/>
    <x v="1"/>
    <x v="1"/>
    <s v="Ninguna"/>
    <m/>
    <m/>
    <m/>
    <m/>
    <m/>
    <m/>
    <x v="3"/>
    <m/>
    <m/>
    <x v="1"/>
    <m/>
    <m/>
    <m/>
    <x v="0"/>
    <x v="1"/>
    <x v="0"/>
    <x v="0"/>
    <x v="1"/>
    <x v="1"/>
    <m/>
    <m/>
    <x v="2"/>
    <s v="Probable"/>
    <s v="Poco probable"/>
    <s v="Poco probable"/>
    <s v="Probable"/>
    <s v="Probable"/>
    <x v="0"/>
    <s v="cajera"/>
    <n v="5230"/>
    <n v="3"/>
    <n v="0"/>
    <n v="0"/>
    <n v="0"/>
    <n v="0"/>
    <s v="CARNICERO"/>
    <n v="7511"/>
    <n v="3"/>
    <n v="0"/>
    <n v="0"/>
    <n v="0"/>
    <n v="0"/>
    <s v="PANADERO"/>
    <n v="7512"/>
    <n v="3"/>
    <n v="0"/>
    <n v="0"/>
    <n v="0"/>
    <n v="0"/>
    <m/>
    <m/>
    <m/>
    <m/>
    <m/>
    <m/>
    <m/>
    <m/>
    <m/>
    <m/>
    <m/>
    <m/>
    <m/>
    <m/>
    <x v="0"/>
    <m/>
    <m/>
    <m/>
    <m/>
    <m/>
    <m/>
    <m/>
    <m/>
    <m/>
    <x v="0"/>
    <x v="0"/>
    <x v="0"/>
    <x v="0"/>
    <x v="1"/>
    <x v="1"/>
    <x v="0"/>
    <x v="0"/>
    <m/>
    <x v="0"/>
    <s v="CAPACITACIÓNES PARA ATENCION AL CLIENTE"/>
    <s v="Técnicas de recepción y atención al cliente"/>
    <s v="CAJERA"/>
    <n v="5230"/>
    <s v="CAPACITACIÓNES EN SALUBRIDAD"/>
    <s v="Seguridad industrial y salud ocupacional"/>
    <s v="CARNICERO"/>
    <n v="7511"/>
    <m/>
    <m/>
    <m/>
    <m/>
    <m/>
    <m/>
    <m/>
    <m/>
    <m/>
    <m/>
    <m/>
    <m/>
    <m/>
    <m/>
    <m/>
    <m/>
    <s v="Si"/>
    <s v="No"/>
    <m/>
    <m/>
    <m/>
    <m/>
    <x v="0"/>
    <s v="Importante"/>
    <s v="Muy importante"/>
    <s v="Importante"/>
    <s v="Importante"/>
    <s v="Muy importante"/>
    <s v="Importante"/>
    <s v="Muy importante"/>
    <s v="Ninguna"/>
    <m/>
    <x v="0"/>
    <x v="1"/>
    <x v="0"/>
    <x v="0"/>
    <x v="0"/>
    <x v="0"/>
    <x v="1"/>
    <x v="1"/>
    <x v="0"/>
    <x v="1"/>
    <x v="0"/>
    <x v="0"/>
    <m/>
    <s v="Jefe / Encargado (no propietario)"/>
    <m/>
    <n v="10"/>
    <n v="23"/>
    <s v="Completo"/>
    <m/>
    <m/>
    <m/>
    <m/>
    <m/>
    <m/>
    <m/>
    <s v="31 a 50 personas ocupadas"/>
    <s v="31 a 50 personas ocupadas"/>
    <x v="2"/>
    <s v="Comercio"/>
    <x v="0"/>
    <x v="0"/>
    <x v="0"/>
    <x v="0"/>
    <x v="1"/>
    <x v="0"/>
    <x v="1"/>
    <x v="0"/>
    <x v="0"/>
    <x v="0"/>
    <x v="1"/>
    <x v="0"/>
    <x v="0"/>
    <x v="1"/>
    <x v="0"/>
    <x v="1"/>
    <x v="0"/>
    <x v="0"/>
    <x v="0"/>
    <x v="1"/>
    <x v="0"/>
    <x v="1"/>
    <x v="1"/>
    <x v="0"/>
    <x v="1"/>
    <x v="0"/>
    <x v="0"/>
    <s v="ATENCIÓN AL CLIENTE, RECEPCIÓN"/>
    <s v="SALUD Y SEGURIDAD OCUPACIONAL"/>
    <m/>
    <m/>
    <m/>
    <m/>
    <s v="ADMINISTRACIÓN Y GESTIÓN"/>
    <s v="SALUD Y SEGURIDAD OCUPACIONAL"/>
    <m/>
    <m/>
    <m/>
    <m/>
    <n v="11.214285714285699"/>
    <x v="1"/>
    <x v="1"/>
    <x v="0"/>
    <x v="0"/>
    <x v="0"/>
    <s v="Total"/>
  </r>
  <r>
    <n v="412799"/>
    <x v="0"/>
    <x v="1"/>
    <s v="Fernando de la Mora"/>
    <n v="77290"/>
    <s v="SERVICIOS DE ORGANIZACION DE EVENTOS INTEGRALES"/>
    <s v="Servicio"/>
    <s v="Servicios a las empresas"/>
    <s v="Pequeñas (11 a 30 personas ocupadas)"/>
    <n v="17062024"/>
    <n v="17"/>
    <s v="Junio"/>
    <s v="Año Resultado Final"/>
    <n v="15"/>
    <n v="2"/>
    <n v="22072024"/>
    <n v="22"/>
    <s v="Julio"/>
    <s v="Año Resultado Final"/>
    <n v="2012"/>
    <n v="11"/>
    <x v="0"/>
    <s v="SERVICIOS INTEGRALES PARA EVENTOS"/>
    <s v="Alquiler y arrendamiento de otros efectos personales y enseres domésticos n.c.p."/>
    <s v="Único"/>
    <x v="0"/>
    <m/>
    <m/>
    <n v="10"/>
    <n v="10"/>
    <n v="6"/>
    <n v="4"/>
    <n v="20.367567567567541"/>
    <n v="13.57837837837836"/>
    <n v="0"/>
    <n v="0"/>
    <n v="0"/>
    <n v="0"/>
    <n v="30.551351351351311"/>
    <n v="0"/>
    <n v="0"/>
    <n v="0"/>
    <n v="3.3945945945945901"/>
    <n v="0"/>
    <n v="0"/>
    <n v="0"/>
    <n v="33.945945945945901"/>
    <n v="10"/>
    <n v="0"/>
    <n v="0"/>
    <n v="0"/>
    <n v="0"/>
    <n v="9"/>
    <n v="0"/>
    <n v="0"/>
    <n v="0"/>
    <n v="1"/>
    <n v="0"/>
    <n v="0"/>
    <n v="0"/>
    <n v="10"/>
    <x v="0"/>
    <m/>
    <m/>
    <x v="0"/>
    <s v="Decisión del directorio/propietarios de la empresa"/>
    <m/>
    <x v="0"/>
    <m/>
    <m/>
    <x v="0"/>
    <m/>
    <m/>
    <x v="0"/>
    <m/>
    <m/>
    <x v="1"/>
    <m/>
    <n v="4321"/>
    <s v="ENCARGADO DE DEPOSITO"/>
    <s v="Sí"/>
    <s v="No"/>
    <s v="No"/>
    <m/>
    <m/>
    <m/>
    <m/>
    <m/>
    <m/>
    <m/>
    <m/>
    <m/>
    <m/>
    <m/>
    <m/>
    <m/>
    <m/>
    <m/>
    <m/>
    <m/>
    <m/>
    <m/>
    <m/>
    <m/>
    <m/>
    <m/>
    <m/>
    <m/>
    <m/>
    <m/>
    <m/>
    <m/>
    <m/>
    <m/>
    <m/>
    <m/>
    <m/>
    <m/>
    <m/>
    <m/>
    <m/>
    <m/>
    <m/>
    <m/>
    <m/>
    <m/>
    <m/>
    <x v="1"/>
    <x v="0"/>
    <x v="0"/>
    <x v="0"/>
    <x v="0"/>
    <x v="0"/>
    <x v="1"/>
    <x v="1"/>
    <x v="0"/>
    <x v="0"/>
    <x v="1"/>
    <x v="0"/>
    <x v="0"/>
    <m/>
    <m/>
    <m/>
    <s v="Redes sociales de la empresa (Facebook, Twitter, Instagram, etc)"/>
    <m/>
    <m/>
    <m/>
    <s v="Contratación de empresas de reclutamiento"/>
    <m/>
    <m/>
    <s v="Contactos personales del empleador"/>
    <s v="Banco de currículos de la empresa"/>
    <m/>
    <m/>
    <x v="0"/>
    <x v="0"/>
    <x v="0"/>
    <x v="1"/>
    <x v="0"/>
    <x v="1"/>
    <x v="0"/>
    <x v="0"/>
    <x v="1"/>
    <x v="1"/>
    <s v="Ninguna"/>
    <m/>
    <m/>
    <m/>
    <m/>
    <m/>
    <m/>
    <x v="1"/>
    <m/>
    <m/>
    <x v="1"/>
    <m/>
    <m/>
    <m/>
    <x v="1"/>
    <x v="1"/>
    <x v="1"/>
    <x v="1"/>
    <x v="1"/>
    <x v="1"/>
    <m/>
    <m/>
    <x v="2"/>
    <s v="Probable"/>
    <s v="Poco probable"/>
    <s v="Poco probable"/>
    <s v="Probable"/>
    <s v="Muy probable"/>
    <x v="0"/>
    <s v="coordinadora de evento"/>
    <n v="3332"/>
    <n v="1"/>
    <n v="1"/>
    <n v="1"/>
    <n v="1"/>
    <n v="1"/>
    <s v="ayudante de deposito"/>
    <n v="9333"/>
    <n v="2"/>
    <n v="2"/>
    <n v="2"/>
    <n v="2"/>
    <n v="2"/>
    <m/>
    <m/>
    <m/>
    <m/>
    <m/>
    <m/>
    <m/>
    <m/>
    <m/>
    <m/>
    <m/>
    <m/>
    <m/>
    <m/>
    <m/>
    <m/>
    <m/>
    <m/>
    <m/>
    <m/>
    <m/>
    <x v="0"/>
    <m/>
    <m/>
    <m/>
    <m/>
    <m/>
    <m/>
    <m/>
    <m/>
    <m/>
    <x v="0"/>
    <x v="0"/>
    <x v="0"/>
    <x v="1"/>
    <x v="1"/>
    <x v="0"/>
    <x v="0"/>
    <x v="0"/>
    <m/>
    <x v="0"/>
    <s v="INFORMATICA PROGRAMAS SOFTWARE"/>
    <s v="Herramientas digitales para la gestión y productividad"/>
    <s v="ENCARGADO DE DEPOSITO"/>
    <n v="4321"/>
    <m/>
    <m/>
    <m/>
    <m/>
    <m/>
    <m/>
    <m/>
    <m/>
    <m/>
    <m/>
    <m/>
    <m/>
    <m/>
    <m/>
    <m/>
    <m/>
    <m/>
    <m/>
    <m/>
    <m/>
    <s v="No"/>
    <m/>
    <m/>
    <m/>
    <m/>
    <m/>
    <x v="1"/>
    <s v="Muy importante"/>
    <s v="Muy importante"/>
    <s v="Importante"/>
    <s v="Muy importante"/>
    <s v="Importante"/>
    <s v="Muy importante"/>
    <s v="Importante"/>
    <s v="Ninguna"/>
    <m/>
    <x v="0"/>
    <x v="1"/>
    <x v="0"/>
    <x v="0"/>
    <x v="0"/>
    <x v="0"/>
    <x v="0"/>
    <x v="0"/>
    <x v="0"/>
    <x v="0"/>
    <x v="0"/>
    <x v="0"/>
    <m/>
    <s v="Administrador/Contador"/>
    <m/>
    <n v="8"/>
    <n v="22"/>
    <s v="Completo"/>
    <m/>
    <m/>
    <m/>
    <m/>
    <m/>
    <m/>
    <m/>
    <s v="5 a 10 personas ocupadas"/>
    <s v="5 a 10 personas ocupadas"/>
    <x v="0"/>
    <s v="Servicios a las empresas"/>
    <x v="0"/>
    <x v="0"/>
    <x v="0"/>
    <x v="1"/>
    <x v="0"/>
    <x v="0"/>
    <x v="0"/>
    <x v="0"/>
    <x v="0"/>
    <x v="0"/>
    <x v="1"/>
    <x v="1"/>
    <x v="0"/>
    <x v="0"/>
    <x v="0"/>
    <x v="0"/>
    <x v="0"/>
    <x v="1"/>
    <x v="0"/>
    <x v="1"/>
    <x v="0"/>
    <x v="0"/>
    <x v="0"/>
    <x v="0"/>
    <x v="0"/>
    <x v="0"/>
    <x v="0"/>
    <s v="USO DE SISTEMAS Y SOFTWARE ESPECIALIZADOS"/>
    <m/>
    <m/>
    <m/>
    <m/>
    <m/>
    <s v="TIC"/>
    <m/>
    <m/>
    <m/>
    <m/>
    <m/>
    <n v="3.3945945945945901"/>
    <x v="1"/>
    <x v="1"/>
    <x v="1"/>
    <x v="0"/>
    <x v="0"/>
    <s v="Total"/>
  </r>
  <r>
    <n v="412844"/>
    <x v="0"/>
    <x v="1"/>
    <s v="Fernando de la Mora"/>
    <n v="49232"/>
    <s v="SERVICIO DE TRANSPORTE TERRESTRE LOCAL E INTERNACIONAL DE CARGA"/>
    <s v="Servicio"/>
    <s v="Transporte"/>
    <s v="Medianas (31 a 50 personas ocupadas)"/>
    <n v="12062024"/>
    <n v="12"/>
    <s v="Junio"/>
    <s v="Año Resultado Final"/>
    <n v="13"/>
    <n v="17"/>
    <n v="31072024"/>
    <n v="31"/>
    <s v="Julio"/>
    <s v="Año Resultado Final"/>
    <n v="2012"/>
    <n v="11"/>
    <x v="0"/>
    <s v="TRANSPORTE DE CARGA POR CARRETERA"/>
    <s v="Transporte terrestre de carga interdepartamental e internacional"/>
    <s v="Único"/>
    <x v="0"/>
    <m/>
    <m/>
    <n v="73"/>
    <n v="73"/>
    <n v="69"/>
    <n v="4"/>
    <n v="205.50000000000017"/>
    <n v="11.91304347826088"/>
    <n v="0"/>
    <n v="0"/>
    <n v="0"/>
    <n v="0"/>
    <n v="208.47826086956539"/>
    <n v="0"/>
    <n v="0"/>
    <n v="0"/>
    <n v="8.9347826086956594"/>
    <n v="0"/>
    <n v="0"/>
    <n v="0"/>
    <n v="217.41304347826105"/>
    <n v="73"/>
    <n v="0"/>
    <n v="0"/>
    <n v="0"/>
    <n v="0"/>
    <n v="70"/>
    <n v="0"/>
    <n v="0"/>
    <n v="0"/>
    <n v="3"/>
    <n v="0"/>
    <n v="0"/>
    <n v="0"/>
    <n v="73"/>
    <x v="0"/>
    <m/>
    <m/>
    <x v="1"/>
    <m/>
    <m/>
    <x v="0"/>
    <m/>
    <m/>
    <x v="0"/>
    <m/>
    <m/>
    <x v="0"/>
    <m/>
    <m/>
    <x v="1"/>
    <m/>
    <n v="8332"/>
    <s v="CHOFER DE CAMION PESADO"/>
    <s v="Sí"/>
    <s v="No"/>
    <s v="Sí"/>
    <n v="1324"/>
    <s v="JEFE DE OPERACIONES LOGISTICA"/>
    <s v="No"/>
    <s v="No"/>
    <s v="Sí"/>
    <n v="4322"/>
    <s v="SUPERVISOR DE  OPERACIONES INTERNACIONALES"/>
    <s v="Sí"/>
    <s v="No"/>
    <m/>
    <m/>
    <m/>
    <m/>
    <m/>
    <m/>
    <m/>
    <m/>
    <m/>
    <m/>
    <m/>
    <m/>
    <m/>
    <m/>
    <m/>
    <m/>
    <m/>
    <m/>
    <m/>
    <m/>
    <m/>
    <m/>
    <m/>
    <m/>
    <m/>
    <m/>
    <m/>
    <m/>
    <m/>
    <m/>
    <m/>
    <m/>
    <m/>
    <m/>
    <m/>
    <x v="1"/>
    <x v="0"/>
    <x v="0"/>
    <x v="0"/>
    <x v="0"/>
    <x v="0"/>
    <x v="0"/>
    <x v="1"/>
    <x v="0"/>
    <x v="0"/>
    <x v="0"/>
    <x v="0"/>
    <x v="0"/>
    <m/>
    <m/>
    <s v="Plataforma web privada gratuita (Bolsas de trabajo) (excluyendo redes sociales)"/>
    <m/>
    <m/>
    <s v="Redes de profesionales o egresados"/>
    <s v="Recomendaciones de trabajadores de la empresa u otros actores"/>
    <m/>
    <s v="Ferias de empleo"/>
    <m/>
    <s v="Contactos personales del empleador"/>
    <s v="Banco de currículos de la empresa"/>
    <m/>
    <m/>
    <x v="0"/>
    <x v="0"/>
    <x v="0"/>
    <x v="1"/>
    <x v="0"/>
    <x v="1"/>
    <x v="0"/>
    <x v="0"/>
    <x v="1"/>
    <x v="1"/>
    <s v="Ninguna"/>
    <m/>
    <m/>
    <m/>
    <m/>
    <m/>
    <m/>
    <x v="1"/>
    <m/>
    <m/>
    <x v="1"/>
    <m/>
    <m/>
    <m/>
    <x v="1"/>
    <x v="1"/>
    <x v="1"/>
    <x v="1"/>
    <x v="1"/>
    <x v="1"/>
    <m/>
    <m/>
    <x v="2"/>
    <s v="Probable"/>
    <s v="Poco probable"/>
    <s v="Poco probable"/>
    <s v="Probable"/>
    <s v="Probable"/>
    <x v="0"/>
    <s v="chofer para camion pesado"/>
    <n v="8332"/>
    <n v="10"/>
    <n v="10"/>
    <n v="10"/>
    <n v="10"/>
    <n v="10"/>
    <m/>
    <m/>
    <m/>
    <m/>
    <m/>
    <m/>
    <m/>
    <m/>
    <m/>
    <m/>
    <m/>
    <m/>
    <m/>
    <m/>
    <m/>
    <m/>
    <m/>
    <m/>
    <m/>
    <m/>
    <m/>
    <m/>
    <m/>
    <m/>
    <m/>
    <m/>
    <m/>
    <m/>
    <x v="0"/>
    <m/>
    <m/>
    <m/>
    <m/>
    <m/>
    <m/>
    <m/>
    <m/>
    <m/>
    <x v="1"/>
    <x v="0"/>
    <x v="0"/>
    <x v="1"/>
    <x v="1"/>
    <x v="1"/>
    <x v="0"/>
    <x v="0"/>
    <m/>
    <x v="0"/>
    <s v="NUEVAS TECNOLOGIAS EN AUTOMOTRIZ"/>
    <s v="Conducción de vehículos"/>
    <s v="CHOFER"/>
    <n v="8332"/>
    <m/>
    <m/>
    <m/>
    <m/>
    <m/>
    <m/>
    <m/>
    <m/>
    <m/>
    <m/>
    <m/>
    <m/>
    <m/>
    <m/>
    <m/>
    <m/>
    <m/>
    <m/>
    <m/>
    <m/>
    <s v="No"/>
    <m/>
    <m/>
    <m/>
    <m/>
    <m/>
    <x v="0"/>
    <s v="Importante"/>
    <s v="Importante"/>
    <s v="Importante"/>
    <s v="Muy importante"/>
    <s v="Muy importante"/>
    <s v="Muy importante"/>
    <s v="Muy importante"/>
    <s v="Ninguna"/>
    <m/>
    <x v="0"/>
    <x v="1"/>
    <x v="1"/>
    <x v="0"/>
    <x v="0"/>
    <x v="1"/>
    <x v="0"/>
    <x v="0"/>
    <x v="0"/>
    <x v="0"/>
    <x v="0"/>
    <x v="0"/>
    <m/>
    <s v="Jefe / Encargado (no propietario)"/>
    <m/>
    <n v="15"/>
    <n v="12"/>
    <s v="Completo"/>
    <m/>
    <m/>
    <m/>
    <m/>
    <m/>
    <m/>
    <m/>
    <s v="51 y más personas ocupadas"/>
    <s v="51 y más personas ocupadas"/>
    <x v="0"/>
    <s v="Transporte"/>
    <x v="1"/>
    <x v="0"/>
    <x v="0"/>
    <x v="1"/>
    <x v="0"/>
    <x v="0"/>
    <x v="0"/>
    <x v="1"/>
    <x v="0"/>
    <x v="0"/>
    <x v="1"/>
    <x v="0"/>
    <x v="0"/>
    <x v="0"/>
    <x v="0"/>
    <x v="0"/>
    <x v="1"/>
    <x v="0"/>
    <x v="0"/>
    <x v="1"/>
    <x v="0"/>
    <x v="1"/>
    <x v="0"/>
    <x v="0"/>
    <x v="0"/>
    <x v="1"/>
    <x v="0"/>
    <s v="MECANICA AUTOTRIZ"/>
    <m/>
    <m/>
    <m/>
    <m/>
    <m/>
    <s v="AUTOMOTORES"/>
    <m/>
    <m/>
    <m/>
    <m/>
    <m/>
    <n v="2.97826086956522"/>
    <x v="2"/>
    <x v="1"/>
    <x v="1"/>
    <x v="0"/>
    <x v="0"/>
    <s v="Total"/>
  </r>
  <r>
    <n v="412899"/>
    <x v="0"/>
    <x v="0"/>
    <s v="San Roque"/>
    <n v="60100"/>
    <s v="SERVICIOS DE ACTIVIDADES DE RADIO"/>
    <s v="Servicio"/>
    <s v="Telecomunicaciones"/>
    <s v="Micro (5 a 10 personas ocupadas)"/>
    <n v="7062024"/>
    <n v="7"/>
    <s v="Junio"/>
    <s v="Año Resultado Final"/>
    <n v="11"/>
    <n v="26"/>
    <n v="11062024"/>
    <n v="11"/>
    <s v="Junio"/>
    <s v="Año Resultado Final"/>
    <n v="2012"/>
    <n v="11"/>
    <x v="0"/>
    <s v="SERVICIOS DE RADIO"/>
    <s v="Actividades programación y difusión de radio"/>
    <s v="Oficina administrativa"/>
    <x v="1"/>
    <n v="2"/>
    <n v="1"/>
    <n v="14"/>
    <n v="5"/>
    <n v="2"/>
    <n v="3"/>
    <n v="31.445783132530199"/>
    <n v="47.1686746987953"/>
    <n v="0"/>
    <n v="0"/>
    <n v="0"/>
    <n v="0"/>
    <n v="0"/>
    <n v="0"/>
    <n v="0"/>
    <n v="0"/>
    <n v="47.1686746987953"/>
    <n v="0"/>
    <n v="31.445783132530199"/>
    <n v="0"/>
    <n v="78.614457831325495"/>
    <n v="5"/>
    <n v="0"/>
    <n v="0"/>
    <n v="0"/>
    <n v="0"/>
    <n v="0"/>
    <n v="0"/>
    <n v="0"/>
    <n v="0"/>
    <n v="3"/>
    <n v="0"/>
    <n v="2"/>
    <n v="0"/>
    <n v="5"/>
    <x v="1"/>
    <s v="Convenios con organizaciones privadas y/o ONG"/>
    <m/>
    <x v="1"/>
    <m/>
    <m/>
    <x v="0"/>
    <m/>
    <m/>
    <x v="0"/>
    <m/>
    <m/>
    <x v="0"/>
    <m/>
    <m/>
    <x v="0"/>
    <m/>
    <m/>
    <m/>
    <m/>
    <m/>
    <m/>
    <m/>
    <m/>
    <m/>
    <m/>
    <m/>
    <m/>
    <m/>
    <m/>
    <m/>
    <m/>
    <m/>
    <m/>
    <m/>
    <m/>
    <m/>
    <m/>
    <m/>
    <m/>
    <m/>
    <m/>
    <m/>
    <m/>
    <m/>
    <m/>
    <m/>
    <m/>
    <m/>
    <m/>
    <m/>
    <m/>
    <m/>
    <m/>
    <m/>
    <m/>
    <m/>
    <m/>
    <m/>
    <m/>
    <m/>
    <m/>
    <m/>
    <m/>
    <m/>
    <m/>
    <x v="1"/>
    <x v="0"/>
    <x v="0"/>
    <x v="1"/>
    <x v="0"/>
    <x v="0"/>
    <x v="0"/>
    <x v="1"/>
    <x v="1"/>
    <x v="0"/>
    <x v="0"/>
    <x v="0"/>
    <x v="0"/>
    <m/>
    <m/>
    <m/>
    <s v="Redes sociales de la empresa (Facebook, Twitter, Instagram, etc)"/>
    <m/>
    <s v="Redes de profesionales o egresados"/>
    <s v="Recomendaciones de trabajadores de la empresa u otros actores"/>
    <m/>
    <s v="Ferias de empleo"/>
    <s v="Avisos en las inmediaciones de la empresa"/>
    <s v="Contactos personales del empleador"/>
    <s v="Banco de currículos de la empresa"/>
    <m/>
    <m/>
    <x v="0"/>
    <x v="0"/>
    <x v="0"/>
    <x v="1"/>
    <x v="0"/>
    <x v="1"/>
    <x v="0"/>
    <x v="1"/>
    <x v="2"/>
    <x v="0"/>
    <s v="Ninguna"/>
    <m/>
    <m/>
    <m/>
    <m/>
    <m/>
    <m/>
    <x v="1"/>
    <m/>
    <s v="Ambos"/>
    <x v="1"/>
    <s v="Transformación de competencia"/>
    <m/>
    <m/>
    <x v="0"/>
    <x v="0"/>
    <x v="1"/>
    <x v="0"/>
    <x v="0"/>
    <x v="0"/>
    <m/>
    <m/>
    <x v="2"/>
    <s v="Poco probable"/>
    <s v="Poco probable"/>
    <s v="Poco probable"/>
    <s v="Probable"/>
    <s v="Probable"/>
    <x v="0"/>
    <s v="locutores"/>
    <n v="2656"/>
    <n v="3"/>
    <n v="0"/>
    <n v="0"/>
    <n v="0"/>
    <n v="0"/>
    <m/>
    <m/>
    <m/>
    <m/>
    <m/>
    <m/>
    <m/>
    <m/>
    <m/>
    <m/>
    <m/>
    <m/>
    <m/>
    <m/>
    <m/>
    <m/>
    <m/>
    <m/>
    <m/>
    <m/>
    <m/>
    <m/>
    <m/>
    <m/>
    <m/>
    <m/>
    <m/>
    <m/>
    <x v="0"/>
    <m/>
    <m/>
    <m/>
    <m/>
    <m/>
    <m/>
    <m/>
    <m/>
    <m/>
    <x v="0"/>
    <x v="0"/>
    <x v="0"/>
    <x v="0"/>
    <x v="1"/>
    <x v="1"/>
    <x v="0"/>
    <x v="0"/>
    <m/>
    <x v="0"/>
    <s v="AUTOMATIZACION E INFORMÁTICA"/>
    <s v="Operación básica de computadoras"/>
    <s v="OPERADORES DE RADIO"/>
    <n v="2656"/>
    <m/>
    <m/>
    <m/>
    <m/>
    <m/>
    <m/>
    <m/>
    <m/>
    <m/>
    <m/>
    <m/>
    <m/>
    <m/>
    <m/>
    <m/>
    <m/>
    <m/>
    <m/>
    <m/>
    <m/>
    <s v="No"/>
    <m/>
    <m/>
    <m/>
    <m/>
    <m/>
    <x v="3"/>
    <s v="Importante"/>
    <s v="Importante"/>
    <s v="Importante"/>
    <s v="Importante"/>
    <s v="Importante"/>
    <s v="Importante"/>
    <s v="Importante"/>
    <s v="Ninguna"/>
    <m/>
    <x v="0"/>
    <x v="2"/>
    <x v="1"/>
    <x v="0"/>
    <x v="0"/>
    <x v="2"/>
    <x v="0"/>
    <x v="0"/>
    <x v="0"/>
    <x v="0"/>
    <x v="0"/>
    <x v="0"/>
    <m/>
    <s v="Jefe / Encargado (no propietario)"/>
    <m/>
    <n v="17"/>
    <n v="49"/>
    <s v="Completo"/>
    <m/>
    <m/>
    <m/>
    <m/>
    <m/>
    <m/>
    <m/>
    <s v="11 a 30 personas ocupadas"/>
    <s v="5 a 10 personas ocupadas"/>
    <x v="0"/>
    <s v="Telecomunicaciones"/>
    <x v="0"/>
    <x v="0"/>
    <x v="0"/>
    <x v="0"/>
    <x v="0"/>
    <x v="0"/>
    <x v="0"/>
    <x v="0"/>
    <x v="0"/>
    <x v="0"/>
    <x v="0"/>
    <x v="0"/>
    <x v="0"/>
    <x v="0"/>
    <x v="0"/>
    <x v="0"/>
    <x v="0"/>
    <x v="0"/>
    <x v="0"/>
    <x v="0"/>
    <x v="0"/>
    <x v="1"/>
    <x v="0"/>
    <x v="0"/>
    <x v="0"/>
    <x v="0"/>
    <x v="0"/>
    <s v="OFIMATICA"/>
    <m/>
    <m/>
    <m/>
    <m/>
    <m/>
    <s v="TIC"/>
    <m/>
    <m/>
    <m/>
    <m/>
    <m/>
    <n v="15.722891566265099"/>
    <x v="0"/>
    <x v="0"/>
    <x v="0"/>
    <x v="0"/>
    <x v="0"/>
    <s v="Total"/>
  </r>
  <r>
    <n v="412908"/>
    <x v="0"/>
    <x v="0"/>
    <s v="San Roque"/>
    <n v="51200"/>
    <s v="SERVICIOS RELACIONADOS AL TRANSPORTE AEREO"/>
    <s v="Servicio"/>
    <s v="Transporte"/>
    <s v="Pequeñas (11 a 30 personas ocupadas)"/>
    <n v="11062024"/>
    <n v="11"/>
    <s v="Junio"/>
    <s v="Año Resultado Final"/>
    <n v="10"/>
    <n v="27"/>
    <n v="31072024"/>
    <n v="31"/>
    <s v="Julio"/>
    <s v="Año Resultado Final"/>
    <n v="2012"/>
    <n v="11"/>
    <x v="0"/>
    <s v="ACTIVIDADES DE ASESORIA DE SERVICIOS ADMINISTRATIVOS"/>
    <s v="Otras actividades de administración y consultoría de administración de empresas n.c.p."/>
    <s v="Único"/>
    <x v="0"/>
    <m/>
    <m/>
    <n v="18"/>
    <n v="18"/>
    <n v="1"/>
    <n v="17"/>
    <n v="15.722891566265099"/>
    <n v="267.28915662650667"/>
    <n v="0"/>
    <n v="0"/>
    <n v="0"/>
    <n v="0"/>
    <n v="141.50602409638589"/>
    <n v="0"/>
    <n v="0"/>
    <n v="0"/>
    <n v="94.3373493975906"/>
    <n v="0"/>
    <n v="47.1686746987953"/>
    <n v="0"/>
    <n v="283.01204819277177"/>
    <n v="18"/>
    <n v="0"/>
    <n v="0"/>
    <n v="0"/>
    <n v="0"/>
    <n v="9"/>
    <n v="0"/>
    <n v="0"/>
    <n v="0"/>
    <n v="6"/>
    <n v="0"/>
    <n v="3"/>
    <n v="0"/>
    <n v="18"/>
    <x v="0"/>
    <m/>
    <m/>
    <x v="1"/>
    <m/>
    <m/>
    <x v="1"/>
    <s v="Decisión del directorio/propietarios de la empresa"/>
    <m/>
    <x v="0"/>
    <m/>
    <m/>
    <x v="0"/>
    <m/>
    <m/>
    <x v="1"/>
    <m/>
    <n v="2411"/>
    <s v="CONTADOR PUBLICO"/>
    <s v="Sí"/>
    <s v="No"/>
    <s v="Sí"/>
    <n v="4416"/>
    <s v="AUXILIAR DE RRHH"/>
    <s v="Sí"/>
    <s v="No"/>
    <s v="No"/>
    <m/>
    <m/>
    <m/>
    <m/>
    <m/>
    <m/>
    <m/>
    <m/>
    <m/>
    <m/>
    <m/>
    <m/>
    <m/>
    <m/>
    <m/>
    <m/>
    <m/>
    <m/>
    <m/>
    <m/>
    <m/>
    <m/>
    <m/>
    <m/>
    <m/>
    <m/>
    <m/>
    <m/>
    <m/>
    <m/>
    <m/>
    <m/>
    <m/>
    <m/>
    <m/>
    <m/>
    <m/>
    <m/>
    <m/>
    <x v="0"/>
    <x v="0"/>
    <x v="1"/>
    <x v="1"/>
    <x v="0"/>
    <x v="0"/>
    <x v="1"/>
    <x v="1"/>
    <x v="0"/>
    <x v="0"/>
    <x v="0"/>
    <x v="1"/>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1"/>
    <x v="0"/>
    <x v="1"/>
    <x v="2"/>
    <x v="0"/>
    <s v="Ninguna"/>
    <m/>
    <m/>
    <m/>
    <m/>
    <m/>
    <m/>
    <x v="1"/>
    <m/>
    <s v="Transformación de competencia"/>
    <x v="1"/>
    <s v="Transformación de competencia"/>
    <m/>
    <m/>
    <x v="1"/>
    <x v="0"/>
    <x v="0"/>
    <x v="1"/>
    <x v="0"/>
    <x v="1"/>
    <m/>
    <m/>
    <x v="2"/>
    <s v="Poco probable"/>
    <s v="Poco probable"/>
    <s v="Poco probable"/>
    <s v="Probable"/>
    <s v="Probable"/>
    <x v="2"/>
    <m/>
    <m/>
    <m/>
    <m/>
    <m/>
    <m/>
    <m/>
    <m/>
    <m/>
    <m/>
    <m/>
    <m/>
    <m/>
    <m/>
    <m/>
    <m/>
    <m/>
    <m/>
    <m/>
    <m/>
    <m/>
    <m/>
    <m/>
    <m/>
    <m/>
    <m/>
    <m/>
    <m/>
    <m/>
    <m/>
    <m/>
    <m/>
    <m/>
    <m/>
    <m/>
    <x v="0"/>
    <m/>
    <m/>
    <m/>
    <m/>
    <m/>
    <m/>
    <m/>
    <m/>
    <m/>
    <x v="1"/>
    <x v="0"/>
    <x v="0"/>
    <x v="0"/>
    <x v="1"/>
    <x v="0"/>
    <x v="0"/>
    <x v="0"/>
    <m/>
    <x v="0"/>
    <s v="CONOCIMIENTOS Y DESARROLLO DE HABILIDADES Y DESTREZAS PARA USOS  DE SISTEMAS INFORMATICOS PARA UNA MEJOR ORGANIZACION"/>
    <s v="Herramientas digitales para la gestión y productividad"/>
    <s v="ADMINISTRADORES DE EMPRESAS"/>
    <n v="2421"/>
    <s v="CONOCIMIENTOS Y DESARROLLO DE HABILIDADES Y DESTREZAS PARA USOS  DE SISTEMAS INFORMATICOS PARA UNA MEJOR ORGANIZACION"/>
    <s v="Herramientas digitales para la gestión y productividad"/>
    <s v="ASISTENTES ADMINISTRATIVOS"/>
    <n v="3343"/>
    <s v="CONOCIMIENTOS Y DESARROLLO DE HABILIDADES Y DESTREZAS PARA USOS  DE SISTEMAS INFORMATICOS PARA UNA MEJOR ORGANIZACION"/>
    <s v="Herramientas digitales para la gestión y productividad"/>
    <s v="CONTADORES"/>
    <n v="2411"/>
    <s v="CONOCIMIENTOS Y DESARROLLO DE HABILIDADES Y DESTREZAS PARA USOS  DE SISTEMAS INFORMATICOS PARA UNA MEJOR ORGANIZACION"/>
    <s v="Herramientas digitales para la gestión y productividad"/>
    <s v="ASISTENTES DE CONTADORES"/>
    <n v="4311"/>
    <m/>
    <m/>
    <m/>
    <m/>
    <m/>
    <m/>
    <m/>
    <m/>
    <s v="Si"/>
    <s v="Si"/>
    <s v="Si"/>
    <s v="No"/>
    <m/>
    <m/>
    <x v="0"/>
    <s v="Importante"/>
    <s v="Muy importante"/>
    <s v="Muy importante"/>
    <s v="Importante"/>
    <s v="Importante"/>
    <s v="Importante"/>
    <s v="Importante"/>
    <s v="Ninguna"/>
    <m/>
    <x v="0"/>
    <x v="2"/>
    <x v="0"/>
    <x v="0"/>
    <x v="2"/>
    <x v="0"/>
    <x v="0"/>
    <x v="0"/>
    <x v="0"/>
    <x v="1"/>
    <x v="0"/>
    <x v="0"/>
    <m/>
    <s v="Administrador/Contador"/>
    <m/>
    <n v="10"/>
    <n v="14"/>
    <s v="Completo"/>
    <m/>
    <m/>
    <m/>
    <m/>
    <m/>
    <m/>
    <s v="LA ENCARGADA DE RRHH ES NUEVA EN LA EMPREA Y CONSULTO CON SU SUPERIOR SI PODIA RESPONDER A LA ENCUESTA Y LA JEFA PIDIO SI PODIAMOS PASAR POR CORREO UNA MUSTRA DE LA ENCUESTA PARA SABER LAS PREGUNTAS Y LUEGO DE ESO HARIA UNA CITA PARA RESPONDER LA ENCUESTA.\nFECHA DE REALIZACION ENCUESTA 24.07.24"/>
    <s v="11 a 30 personas ocupadas"/>
    <s v="11 a 30 personas ocupadas"/>
    <x v="0"/>
    <s v="Servicios a las empresas"/>
    <x v="0"/>
    <x v="1"/>
    <x v="0"/>
    <x v="1"/>
    <x v="0"/>
    <x v="0"/>
    <x v="0"/>
    <x v="0"/>
    <x v="0"/>
    <x v="0"/>
    <x v="1"/>
    <x v="0"/>
    <x v="0"/>
    <x v="0"/>
    <x v="0"/>
    <x v="0"/>
    <x v="0"/>
    <x v="0"/>
    <x v="0"/>
    <x v="0"/>
    <x v="1"/>
    <x v="0"/>
    <x v="0"/>
    <x v="0"/>
    <x v="0"/>
    <x v="0"/>
    <x v="0"/>
    <s v="USO DE SISTEMAS Y SOFTWARE ESPECIALIZADOS"/>
    <s v="USO DE SISTEMAS Y SOFTWARE ESPECIALIZADOS"/>
    <s v="USO DE SISTEMAS Y SOFTWARE ESPECIALIZADOS"/>
    <s v="USO DE SISTEMAS Y SOFTWARE ESPECIALIZADOS"/>
    <m/>
    <m/>
    <s v="TIC"/>
    <s v="TIC"/>
    <s v="TIC"/>
    <s v="TIC"/>
    <m/>
    <m/>
    <n v="15.722891566265099"/>
    <x v="1"/>
    <x v="1"/>
    <x v="0"/>
    <x v="0"/>
    <x v="0"/>
    <s v="Total"/>
  </r>
  <r>
    <n v="413022"/>
    <x v="0"/>
    <x v="0"/>
    <s v="Santisima Trinidad"/>
    <n v="21001"/>
    <s v="FABRICACION DE MEDICAMENTOS DE USO HUMANO"/>
    <s v="Industria"/>
    <s v="Manufactura"/>
    <s v="Grandes (con 51 o más personas ocupadas)"/>
    <n v="5062024"/>
    <n v="5"/>
    <s v="Junio"/>
    <s v="Año Resultado Final"/>
    <n v="18"/>
    <n v="49"/>
    <n v="17072024"/>
    <n v="17"/>
    <s v="Julio"/>
    <s v="Año Resultado Final"/>
    <n v="2012"/>
    <n v="11"/>
    <x v="0"/>
    <s v="FABRICACION DE MEDICAMENTOS DE USO HUMANO"/>
    <s v="Fabricación de medicamentos de uso humano"/>
    <s v="Único"/>
    <x v="0"/>
    <m/>
    <m/>
    <n v="620"/>
    <n v="620"/>
    <n v="372"/>
    <n v="248"/>
    <n v="372"/>
    <n v="248"/>
    <n v="0"/>
    <n v="0"/>
    <n v="0"/>
    <n v="0"/>
    <n v="100"/>
    <n v="0"/>
    <n v="0"/>
    <n v="0"/>
    <n v="300"/>
    <n v="150"/>
    <n v="60"/>
    <n v="10"/>
    <n v="620"/>
    <n v="620"/>
    <n v="0"/>
    <n v="0"/>
    <n v="0"/>
    <n v="0"/>
    <n v="100"/>
    <n v="0"/>
    <n v="0"/>
    <n v="0"/>
    <n v="300"/>
    <n v="150"/>
    <n v="60"/>
    <n v="10"/>
    <n v="620"/>
    <x v="0"/>
    <m/>
    <m/>
    <x v="0"/>
    <s v="Convenios con organizaciones privadas y/o ONG"/>
    <m/>
    <x v="0"/>
    <m/>
    <m/>
    <x v="0"/>
    <m/>
    <m/>
    <x v="0"/>
    <m/>
    <m/>
    <x v="1"/>
    <m/>
    <n v="8131"/>
    <s v="OPERARIO DE MAQUINA"/>
    <s v="No"/>
    <s v="Sí"/>
    <s v="Sí"/>
    <n v="3133"/>
    <s v="ANALISTAS DE CONTROL DE CALIDAD"/>
    <s v="No"/>
    <s v="Sí"/>
    <s v="No"/>
    <m/>
    <m/>
    <m/>
    <m/>
    <s v="Candidatos sin capacitación o habilidades técnicas necesarios"/>
    <s v="Candidatos sin habilidades blandas o socioemocionales (proactividad, actitud de aprendizaje, compromiso, entre otros)"/>
    <m/>
    <s v="Candidatos con falt de experiencia laboral"/>
    <m/>
    <m/>
    <m/>
    <m/>
    <m/>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s v="Capacitar a los trabajadores actuales para que puedan cumplir funciones que estaban asignadas a esa vacante"/>
    <m/>
    <m/>
    <s v="Externalizar el trabajo por fuera de la empresa (outsourcing)"/>
    <m/>
    <s v="Redefinir el perfil y características de la vacante"/>
    <s v="Aumentar los esfuerzos en el reclutamiento (más divulgación de la vacante, más bolsas de empleo)"/>
    <s v="Contratar trabajadores del exterior"/>
    <m/>
    <m/>
    <x v="1"/>
    <x v="0"/>
    <x v="0"/>
    <x v="1"/>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0"/>
    <x v="0"/>
    <x v="0"/>
    <s v="Ninguna"/>
    <m/>
    <m/>
    <m/>
    <m/>
    <m/>
    <m/>
    <x v="1"/>
    <m/>
    <m/>
    <x v="0"/>
    <s v="Transformación de competencia"/>
    <m/>
    <m/>
    <x v="1"/>
    <x v="0"/>
    <x v="1"/>
    <x v="0"/>
    <x v="0"/>
    <x v="0"/>
    <m/>
    <m/>
    <x v="1"/>
    <s v="Poco probable"/>
    <s v="Poco probable"/>
    <s v="Poco probable"/>
    <s v="Probable"/>
    <s v="Muy probable"/>
    <x v="0"/>
    <s v="TÉCNICO EN MANTENIMIENTO MECANICO"/>
    <n v="7233"/>
    <n v="2"/>
    <n v="0"/>
    <n v="0"/>
    <n v="0"/>
    <n v="0"/>
    <s v="ANALISTAS DE CONTROL DE CALIDAD"/>
    <n v="3213"/>
    <n v="2"/>
    <n v="2"/>
    <n v="2"/>
    <n v="2"/>
    <n v="2"/>
    <m/>
    <m/>
    <m/>
    <m/>
    <m/>
    <m/>
    <m/>
    <m/>
    <m/>
    <m/>
    <m/>
    <m/>
    <m/>
    <m/>
    <m/>
    <m/>
    <m/>
    <m/>
    <m/>
    <m/>
    <m/>
    <x v="0"/>
    <m/>
    <m/>
    <m/>
    <m/>
    <m/>
    <m/>
    <m/>
    <m/>
    <m/>
    <x v="1"/>
    <x v="0"/>
    <x v="0"/>
    <x v="0"/>
    <x v="1"/>
    <x v="1"/>
    <x v="0"/>
    <x v="0"/>
    <m/>
    <x v="0"/>
    <s v="INFORMATICA EXCEL POWERPOINT"/>
    <s v="Operación básica de computadoras"/>
    <s v="ASISTENTE, ANALISTA"/>
    <n v="3213"/>
    <s v="SISTEMA INFORMÁTICO APLICACIÓN DBI"/>
    <s v="Redes y sistemas informáticos"/>
    <s v="SUPERVISORES EN GRAL"/>
    <n v="3122"/>
    <s v="CAPACITACIÓN TÉCNICO DE ELECTROMECÁNICA"/>
    <s v="Mecánica"/>
    <s v="MANTENIMIENTO Y AREAS PRODUCTIVAS"/>
    <n v="7233"/>
    <m/>
    <m/>
    <m/>
    <m/>
    <m/>
    <m/>
    <m/>
    <m/>
    <m/>
    <m/>
    <m/>
    <m/>
    <s v="Si"/>
    <s v="Si"/>
    <s v="No"/>
    <m/>
    <m/>
    <m/>
    <x v="1"/>
    <s v="Muy importante"/>
    <s v="Muy importante"/>
    <s v="Muy importante"/>
    <s v="Muy importante"/>
    <s v="Muy importante"/>
    <s v="Muy importante"/>
    <s v="Muy importante"/>
    <s v="Ninguna"/>
    <m/>
    <x v="0"/>
    <x v="1"/>
    <x v="0"/>
    <x v="1"/>
    <x v="1"/>
    <x v="0"/>
    <x v="0"/>
    <x v="0"/>
    <x v="0"/>
    <x v="0"/>
    <x v="0"/>
    <x v="0"/>
    <m/>
    <s v="Gerente / Directivo"/>
    <m/>
    <n v="7"/>
    <n v="58"/>
    <s v="Completo"/>
    <m/>
    <m/>
    <m/>
    <m/>
    <m/>
    <m/>
    <s v="NINGUNA"/>
    <s v="51 y más personas ocupadas"/>
    <s v="51 y más personas ocupadas"/>
    <x v="1"/>
    <s v="Manufactura"/>
    <x v="0"/>
    <x v="0"/>
    <x v="1"/>
    <x v="0"/>
    <x v="0"/>
    <x v="0"/>
    <x v="0"/>
    <x v="1"/>
    <x v="0"/>
    <x v="0"/>
    <x v="1"/>
    <x v="1"/>
    <x v="0"/>
    <x v="0"/>
    <x v="0"/>
    <x v="1"/>
    <x v="0"/>
    <x v="0"/>
    <x v="0"/>
    <x v="1"/>
    <x v="1"/>
    <x v="1"/>
    <x v="0"/>
    <x v="0"/>
    <x v="1"/>
    <x v="0"/>
    <x v="0"/>
    <s v="OFIMATICA"/>
    <s v="HERRAMIENTAS DE ANÁLISIS DE DATOS"/>
    <s v="ELECTRICIDAD Y ELECTRONICA"/>
    <m/>
    <m/>
    <m/>
    <s v="TIC"/>
    <s v="TIC"/>
    <s v="ELECTRICIDAD Y ELECTRONICA"/>
    <m/>
    <m/>
    <m/>
    <n v="1"/>
    <x v="2"/>
    <x v="2"/>
    <x v="0"/>
    <x v="0"/>
    <x v="0"/>
    <s v="Total"/>
  </r>
  <r>
    <n v="413295"/>
    <x v="0"/>
    <x v="1"/>
    <s v="Lambaré"/>
    <n v="41002"/>
    <s v="ACTIVIDADES DE CONSTRUCCION DE EDIFICIOS"/>
    <s v="Industria"/>
    <s v="Construcción"/>
    <s v="Pequeñas (11 a 30 personas ocupadas)"/>
    <n v="9072024"/>
    <n v="9"/>
    <s v="Julio"/>
    <s v="Año Resultado Final"/>
    <n v="12"/>
    <n v="1"/>
    <n v="24072024"/>
    <n v="24"/>
    <s v="Julio"/>
    <s v="Año Resultado Final"/>
    <n v="2003"/>
    <n v="20"/>
    <x v="2"/>
    <s v="CONSTRUCCIÓN DE PISOS INDUSTRIALES"/>
    <s v="Construcción de edificios"/>
    <s v="Único"/>
    <x v="0"/>
    <m/>
    <m/>
    <n v="23"/>
    <n v="23"/>
    <n v="19"/>
    <n v="4"/>
    <n v="72.310679611650542"/>
    <n v="15.223300970873799"/>
    <n v="0"/>
    <n v="0"/>
    <n v="0"/>
    <n v="0"/>
    <n v="41.864077669902947"/>
    <n v="0"/>
    <n v="19.029126213592249"/>
    <n v="0"/>
    <n v="19.029126213592249"/>
    <n v="0"/>
    <n v="7.6116504854368996"/>
    <n v="0"/>
    <n v="87.53398058252435"/>
    <n v="23"/>
    <n v="0"/>
    <n v="0"/>
    <n v="0"/>
    <n v="0"/>
    <n v="11"/>
    <n v="0"/>
    <n v="5"/>
    <n v="0"/>
    <n v="5"/>
    <n v="0"/>
    <n v="2"/>
    <n v="0"/>
    <n v="23"/>
    <x v="1"/>
    <s v="Decisión del directorio/propietarios de la empresa"/>
    <m/>
    <x v="0"/>
    <s v="Decisión del directorio/propietarios de la empresa"/>
    <m/>
    <x v="1"/>
    <s v="Decisión del directorio/propietarios de la empresa"/>
    <m/>
    <x v="0"/>
    <m/>
    <m/>
    <x v="0"/>
    <m/>
    <m/>
    <x v="1"/>
    <m/>
    <n v="7112"/>
    <s v="OPERATIVA CONSTRUCCION"/>
    <s v="Sí"/>
    <s v="No"/>
    <s v="No"/>
    <m/>
    <m/>
    <m/>
    <m/>
    <m/>
    <m/>
    <m/>
    <m/>
    <m/>
    <m/>
    <m/>
    <m/>
    <m/>
    <m/>
    <m/>
    <m/>
    <m/>
    <m/>
    <m/>
    <m/>
    <m/>
    <m/>
    <m/>
    <m/>
    <m/>
    <m/>
    <m/>
    <m/>
    <m/>
    <m/>
    <m/>
    <m/>
    <m/>
    <m/>
    <m/>
    <m/>
    <m/>
    <m/>
    <m/>
    <m/>
    <m/>
    <m/>
    <m/>
    <m/>
    <x v="1"/>
    <x v="0"/>
    <x v="0"/>
    <x v="1"/>
    <x v="0"/>
    <x v="0"/>
    <x v="0"/>
    <x v="1"/>
    <x v="1"/>
    <x v="0"/>
    <x v="0"/>
    <x v="0"/>
    <x v="0"/>
    <m/>
    <m/>
    <m/>
    <s v="Redes sociales de la empresa (Facebook, Twitter, Instagram, etc)"/>
    <m/>
    <s v="Redes de profesionales o egresados"/>
    <s v="Recomendaciones de trabajadores de la empresa u otros actores"/>
    <s v="Contratación de empresas de reclutamiento"/>
    <m/>
    <m/>
    <m/>
    <s v="Banco de currículos de la empresa"/>
    <m/>
    <m/>
    <x v="0"/>
    <x v="0"/>
    <x v="0"/>
    <x v="1"/>
    <x v="0"/>
    <x v="1"/>
    <x v="0"/>
    <x v="0"/>
    <x v="0"/>
    <x v="0"/>
    <s v="Ninguna"/>
    <m/>
    <m/>
    <m/>
    <m/>
    <m/>
    <m/>
    <x v="1"/>
    <m/>
    <m/>
    <x v="2"/>
    <s v="Ambos"/>
    <m/>
    <m/>
    <x v="0"/>
    <x v="1"/>
    <x v="1"/>
    <x v="1"/>
    <x v="0"/>
    <x v="0"/>
    <m/>
    <m/>
    <x v="3"/>
    <s v="Poco probable"/>
    <s v="Poco probable"/>
    <s v="Poco probable"/>
    <s v="Poco probable"/>
    <s v="Probable"/>
    <x v="0"/>
    <s v="operador de maquinas de producion"/>
    <n v="8342"/>
    <n v="5"/>
    <n v="5"/>
    <n v="5"/>
    <n v="5"/>
    <n v="5"/>
    <s v="administrador"/>
    <n v="2421"/>
    <n v="2"/>
    <n v="2"/>
    <n v="2"/>
    <n v="2"/>
    <n v="2"/>
    <m/>
    <m/>
    <m/>
    <m/>
    <m/>
    <m/>
    <m/>
    <m/>
    <m/>
    <m/>
    <m/>
    <m/>
    <m/>
    <m/>
    <m/>
    <m/>
    <m/>
    <m/>
    <m/>
    <m/>
    <m/>
    <x v="0"/>
    <m/>
    <m/>
    <m/>
    <m/>
    <m/>
    <m/>
    <m/>
    <m/>
    <m/>
    <x v="0"/>
    <x v="0"/>
    <x v="0"/>
    <x v="0"/>
    <x v="1"/>
    <x v="1"/>
    <x v="0"/>
    <x v="0"/>
    <m/>
    <x v="0"/>
    <s v="TECNICO MAQUINARIA PESADAS Y LIVIANAS"/>
    <s v="Operación y mantenimiento de maquinarias industriales"/>
    <s v="MECÁNICO"/>
    <n v="7233"/>
    <s v="TÉCNICO EN CONSTRUCCION"/>
    <s v="Oficiales de la construcción, pintores, mármoleros y afines"/>
    <s v="AYUDANTE EN OBRAS"/>
    <n v="9313"/>
    <m/>
    <m/>
    <m/>
    <m/>
    <m/>
    <m/>
    <m/>
    <m/>
    <m/>
    <m/>
    <m/>
    <m/>
    <m/>
    <m/>
    <m/>
    <m/>
    <s v="Si"/>
    <s v="No"/>
    <m/>
    <m/>
    <m/>
    <m/>
    <x v="1"/>
    <s v="Muy importante"/>
    <s v="Muy importante"/>
    <s v="Muy importante"/>
    <s v="Muy importante"/>
    <s v="Muy importante"/>
    <s v="Muy importante"/>
    <s v="Muy importante"/>
    <s v="Ninguna"/>
    <m/>
    <x v="0"/>
    <x v="1"/>
    <x v="0"/>
    <x v="0"/>
    <x v="0"/>
    <x v="0"/>
    <x v="1"/>
    <x v="1"/>
    <x v="0"/>
    <x v="0"/>
    <x v="0"/>
    <x v="0"/>
    <m/>
    <s v="Gerente / Directivo"/>
    <m/>
    <n v="8"/>
    <n v="27"/>
    <s v="Completo"/>
    <m/>
    <m/>
    <m/>
    <m/>
    <m/>
    <m/>
    <s v="LLAMAR 0991-204 051\nINFORMANTE:\nEDLIANA GODOY \nASISTENTE ADMINISTRATIVO"/>
    <s v="11 a 30 personas ocupadas"/>
    <s v="11 a 30 personas ocupadas"/>
    <x v="1"/>
    <s v="Construcción"/>
    <x v="0"/>
    <x v="0"/>
    <x v="0"/>
    <x v="0"/>
    <x v="0"/>
    <x v="0"/>
    <x v="1"/>
    <x v="0"/>
    <x v="0"/>
    <x v="0"/>
    <x v="0"/>
    <x v="0"/>
    <x v="0"/>
    <x v="0"/>
    <x v="0"/>
    <x v="0"/>
    <x v="1"/>
    <x v="0"/>
    <x v="0"/>
    <x v="1"/>
    <x v="0"/>
    <x v="1"/>
    <x v="0"/>
    <x v="0"/>
    <x v="1"/>
    <x v="0"/>
    <x v="1"/>
    <s v="MECANICA AUTOTRIZ"/>
    <s v="CONSTRUCCIÓN"/>
    <m/>
    <m/>
    <m/>
    <m/>
    <s v="AUTOMOTORES"/>
    <s v="CONSTRUCCIÓN"/>
    <m/>
    <m/>
    <m/>
    <m/>
    <n v="3.8058252427184498"/>
    <x v="1"/>
    <x v="1"/>
    <x v="0"/>
    <x v="0"/>
    <x v="0"/>
    <s v="Total"/>
  </r>
  <r>
    <n v="413431"/>
    <x v="0"/>
    <x v="1"/>
    <s v="Mariano Roque Alonso"/>
    <n v="29300"/>
    <s v="FABRICACION DE PARTES Y ACCESORIOS PARA VEHICULOS"/>
    <s v="Industria"/>
    <s v="Manufactura"/>
    <s v="Grandes (con 51 o más personas ocupadas)"/>
    <n v="11062024"/>
    <n v="11"/>
    <s v="Junio"/>
    <s v="Año Resultado Final"/>
    <n v="15"/>
    <n v="33"/>
    <n v="26072024"/>
    <n v="26"/>
    <s v="Julio"/>
    <s v="Año Resultado Final"/>
    <n v="2014"/>
    <n v="9"/>
    <x v="3"/>
    <s v="FABRICACIÓN DE PARTES Y ACCESORIOS PARA  VEHICULOS"/>
    <s v="Fabricación de piezas y accesorios para vehículos automotores"/>
    <s v="Único"/>
    <x v="0"/>
    <m/>
    <m/>
    <n v="886"/>
    <n v="886"/>
    <n v="311"/>
    <n v="575"/>
    <n v="311"/>
    <n v="575"/>
    <n v="0"/>
    <n v="0"/>
    <n v="0"/>
    <n v="0"/>
    <n v="692"/>
    <n v="0"/>
    <n v="0"/>
    <n v="0"/>
    <n v="194"/>
    <n v="0"/>
    <n v="0"/>
    <n v="0"/>
    <n v="886"/>
    <n v="886"/>
    <n v="0"/>
    <n v="0"/>
    <n v="0"/>
    <n v="0"/>
    <n v="692"/>
    <n v="0"/>
    <n v="0"/>
    <n v="0"/>
    <n v="194"/>
    <n v="0"/>
    <n v="0"/>
    <n v="0"/>
    <n v="886"/>
    <x v="1"/>
    <s v="Decisión del directorio/propietarios de la empresa"/>
    <m/>
    <x v="0"/>
    <s v="Convenio con organizaciones públicas"/>
    <m/>
    <x v="1"/>
    <s v="Decisión del directorio/propietarios de la empresa"/>
    <m/>
    <x v="0"/>
    <m/>
    <m/>
    <x v="0"/>
    <m/>
    <m/>
    <x v="1"/>
    <m/>
    <n v="8211"/>
    <s v="OPERARIO DE PRODUCCION ( MANEJO MAQUINARIA)"/>
    <s v="No"/>
    <s v="No"/>
    <s v="Sí"/>
    <n v="2511"/>
    <s v="ANALISTA INFORMÁTICO"/>
    <s v="No"/>
    <s v="No"/>
    <s v="No"/>
    <m/>
    <m/>
    <m/>
    <m/>
    <m/>
    <m/>
    <m/>
    <m/>
    <m/>
    <m/>
    <m/>
    <m/>
    <m/>
    <m/>
    <m/>
    <m/>
    <m/>
    <m/>
    <m/>
    <m/>
    <m/>
    <m/>
    <m/>
    <m/>
    <m/>
    <m/>
    <m/>
    <m/>
    <m/>
    <m/>
    <m/>
    <m/>
    <m/>
    <m/>
    <m/>
    <m/>
    <m/>
    <m/>
    <m/>
    <x v="1"/>
    <x v="0"/>
    <x v="0"/>
    <x v="1"/>
    <x v="1"/>
    <x v="0"/>
    <x v="0"/>
    <x v="0"/>
    <x v="0"/>
    <x v="0"/>
    <x v="1"/>
    <x v="0"/>
    <x v="0"/>
    <m/>
    <m/>
    <m/>
    <s v="Redes sociales de la empresa (Facebook, Twitter, Instagram, etc)"/>
    <m/>
    <s v="Redes de profesionales o egresados"/>
    <s v="Recomendaciones de trabajadores de la empresa u otros actores"/>
    <m/>
    <s v="Ferias de empleo"/>
    <m/>
    <m/>
    <s v="Banco de currículos de la empresa"/>
    <m/>
    <m/>
    <x v="0"/>
    <x v="0"/>
    <x v="0"/>
    <x v="1"/>
    <x v="0"/>
    <x v="1"/>
    <x v="0"/>
    <x v="0"/>
    <x v="0"/>
    <x v="0"/>
    <s v="Ninguna"/>
    <m/>
    <m/>
    <m/>
    <m/>
    <m/>
    <m/>
    <x v="1"/>
    <m/>
    <m/>
    <x v="2"/>
    <s v="Ambos"/>
    <m/>
    <m/>
    <x v="0"/>
    <x v="1"/>
    <x v="0"/>
    <x v="1"/>
    <x v="1"/>
    <x v="1"/>
    <m/>
    <m/>
    <x v="2"/>
    <s v="Probable"/>
    <s v="Poco probable"/>
    <s v="Poco probable"/>
    <s v="Poco probable"/>
    <s v="Poco probable"/>
    <x v="0"/>
    <s v="OPERARIO DE MAQUINARIA PARA auto partes"/>
    <n v="8211"/>
    <n v="10"/>
    <n v="0"/>
    <n v="0"/>
    <n v="0"/>
    <n v="0"/>
    <s v="AREA DE SOPORTE ( ENCARGADO DE ASISTENCIA Y SOLUCIONES A PROBLEMAS TÉCNICOS RELACIONADOS CON SERVICIOS O TECNOLOGÍA)"/>
    <n v="3511"/>
    <n v="2"/>
    <n v="2"/>
    <n v="0"/>
    <n v="0"/>
    <n v="0"/>
    <m/>
    <m/>
    <m/>
    <m/>
    <m/>
    <m/>
    <m/>
    <m/>
    <m/>
    <m/>
    <m/>
    <m/>
    <m/>
    <m/>
    <m/>
    <m/>
    <m/>
    <m/>
    <m/>
    <m/>
    <m/>
    <x v="1"/>
    <m/>
    <m/>
    <s v="No hay oferta de capacitación en áreas o contenidos relevantes para la empresa"/>
    <m/>
    <m/>
    <m/>
    <m/>
    <s v="Otro"/>
    <s v="CAPACITACION A CARGO DEL GRUPO QUE INTEGRA LA EMPRESA"/>
    <x v="1"/>
    <x v="1"/>
    <x v="1"/>
    <x v="1"/>
    <x v="0"/>
    <x v="0"/>
    <x v="0"/>
    <x v="0"/>
    <m/>
    <x v="2"/>
    <m/>
    <m/>
    <m/>
    <m/>
    <m/>
    <m/>
    <m/>
    <m/>
    <m/>
    <m/>
    <m/>
    <m/>
    <m/>
    <m/>
    <m/>
    <m/>
    <m/>
    <m/>
    <m/>
    <m/>
    <m/>
    <m/>
    <m/>
    <m/>
    <m/>
    <m/>
    <m/>
    <m/>
    <m/>
    <m/>
    <x v="2"/>
    <s v="Importante"/>
    <s v="Importante"/>
    <s v="Importante"/>
    <s v="Importante"/>
    <s v="Importante"/>
    <s v="Muy importante"/>
    <s v="Importante"/>
    <s v="Ninguna"/>
    <m/>
    <x v="2"/>
    <x v="2"/>
    <x v="0"/>
    <x v="2"/>
    <x v="2"/>
    <x v="2"/>
    <x v="1"/>
    <x v="0"/>
    <x v="0"/>
    <x v="0"/>
    <x v="0"/>
    <x v="0"/>
    <m/>
    <s v="Gerente / Directivo"/>
    <m/>
    <n v="8"/>
    <n v="4"/>
    <s v="Completo"/>
    <m/>
    <m/>
    <m/>
    <m/>
    <m/>
    <m/>
    <s v="LA EMPRESA TIENE UN GRUPO ENFOCADO A CAPACITAR A SUS EMPLEADORES."/>
    <s v="51 y más personas ocupadas"/>
    <s v="51 y más personas ocupadas"/>
    <x v="1"/>
    <s v="Manufactura"/>
    <x v="0"/>
    <x v="1"/>
    <x v="0"/>
    <x v="0"/>
    <x v="0"/>
    <x v="0"/>
    <x v="0"/>
    <x v="1"/>
    <x v="0"/>
    <x v="0"/>
    <x v="1"/>
    <x v="1"/>
    <x v="0"/>
    <x v="0"/>
    <x v="0"/>
    <x v="0"/>
    <x v="1"/>
    <x v="0"/>
    <x v="0"/>
    <x v="1"/>
    <x v="0"/>
    <x v="1"/>
    <x v="0"/>
    <x v="0"/>
    <x v="0"/>
    <x v="0"/>
    <x v="0"/>
    <m/>
    <m/>
    <m/>
    <m/>
    <m/>
    <m/>
    <m/>
    <m/>
    <m/>
    <m/>
    <m/>
    <m/>
    <n v="1"/>
    <x v="2"/>
    <x v="1"/>
    <x v="0"/>
    <x v="1"/>
    <x v="2"/>
    <s v="Total"/>
  </r>
  <r>
    <n v="413462"/>
    <x v="0"/>
    <x v="0"/>
    <s v="Santisima Trinidad"/>
    <n v="46540"/>
    <s v="COMERCIO AL POR MAYOR DE MOTORREDUCTORES DE USO INDUSTRIAL"/>
    <s v="Comercio"/>
    <s v="Comercio"/>
    <s v="Micro (5 a 10 personas ocupadas)"/>
    <n v="5062024"/>
    <n v="5"/>
    <s v="Junio"/>
    <s v="Año Resultado Final"/>
    <n v="15"/>
    <n v="17"/>
    <n v="16062024"/>
    <n v="16"/>
    <s v="Junio"/>
    <s v="Año Resultado Final"/>
    <n v="2013"/>
    <n v="10"/>
    <x v="0"/>
    <s v="COMERCIO AL POR MAYOR DE MOTORREDUCTORES DE USO INDUSTRIAL"/>
    <s v="Comercio al por mayor de maquinaria y equipo para uso industrial"/>
    <s v="Único"/>
    <x v="0"/>
    <m/>
    <m/>
    <n v="7"/>
    <n v="7"/>
    <n v="5"/>
    <n v="2"/>
    <n v="113.75"/>
    <n v="45.5"/>
    <n v="0"/>
    <n v="0"/>
    <n v="0"/>
    <n v="0"/>
    <n v="22.75"/>
    <n v="0"/>
    <n v="0"/>
    <n v="0"/>
    <n v="91"/>
    <n v="45.5"/>
    <n v="0"/>
    <n v="0"/>
    <n v="159.25"/>
    <n v="7"/>
    <n v="0"/>
    <n v="0"/>
    <n v="0"/>
    <n v="0"/>
    <n v="1"/>
    <n v="0"/>
    <n v="0"/>
    <n v="0"/>
    <n v="4"/>
    <n v="2"/>
    <n v="0"/>
    <n v="0"/>
    <n v="7"/>
    <x v="0"/>
    <m/>
    <m/>
    <x v="1"/>
    <m/>
    <m/>
    <x v="1"/>
    <s v="Decisión del directorio/propietarios de la empresa"/>
    <m/>
    <x v="0"/>
    <m/>
    <m/>
    <x v="0"/>
    <m/>
    <m/>
    <x v="1"/>
    <m/>
    <n v="5223"/>
    <s v="VENDEDOR INTERNO DE MOTORREDUCTORES"/>
    <s v="Sí"/>
    <s v="No"/>
    <s v="No"/>
    <m/>
    <m/>
    <m/>
    <m/>
    <m/>
    <m/>
    <m/>
    <m/>
    <m/>
    <m/>
    <m/>
    <m/>
    <m/>
    <m/>
    <m/>
    <m/>
    <m/>
    <m/>
    <m/>
    <m/>
    <m/>
    <m/>
    <m/>
    <m/>
    <m/>
    <m/>
    <m/>
    <m/>
    <m/>
    <m/>
    <m/>
    <m/>
    <m/>
    <m/>
    <m/>
    <m/>
    <m/>
    <m/>
    <m/>
    <m/>
    <m/>
    <m/>
    <m/>
    <m/>
    <x v="0"/>
    <x v="0"/>
    <x v="1"/>
    <x v="1"/>
    <x v="0"/>
    <x v="0"/>
    <x v="0"/>
    <x v="1"/>
    <x v="0"/>
    <x v="0"/>
    <x v="0"/>
    <x v="0"/>
    <x v="0"/>
    <m/>
    <s v="Anuncio en un medio de prensa impreso"/>
    <m/>
    <m/>
    <m/>
    <m/>
    <s v="Recomendaciones de trabajadores de la empresa u otros actores"/>
    <m/>
    <m/>
    <m/>
    <s v="Contactos personales del empleador"/>
    <m/>
    <m/>
    <m/>
    <x v="0"/>
    <x v="0"/>
    <x v="0"/>
    <x v="1"/>
    <x v="2"/>
    <x v="1"/>
    <x v="0"/>
    <x v="2"/>
    <x v="1"/>
    <x v="1"/>
    <s v="Ninguna"/>
    <m/>
    <m/>
    <m/>
    <m/>
    <m/>
    <m/>
    <x v="1"/>
    <m/>
    <m/>
    <x v="1"/>
    <m/>
    <m/>
    <m/>
    <x v="1"/>
    <x v="1"/>
    <x v="1"/>
    <x v="1"/>
    <x v="1"/>
    <x v="1"/>
    <m/>
    <m/>
    <x v="2"/>
    <s v="Probable"/>
    <s v="Poco probable"/>
    <s v="Poco probable"/>
    <s v="Probable"/>
    <s v="Probable"/>
    <x v="0"/>
    <s v="AUXILIAR CONTABLE"/>
    <n v="4311"/>
    <n v="1"/>
    <n v="0"/>
    <n v="0"/>
    <n v="0"/>
    <n v="0"/>
    <s v="ENCARGADO DE COMPRAS LOCALES O INTERNACIONAL ?"/>
    <n v="3323"/>
    <n v="1"/>
    <n v="0"/>
    <n v="0"/>
    <n v="0"/>
    <n v="0"/>
    <s v="MECANICO INDUSTRIALES ( conocimiento sobre instalación, mantenimiento y reparacion)"/>
    <n v="7233"/>
    <n v="1"/>
    <n v="0"/>
    <n v="0"/>
    <n v="0"/>
    <n v="0"/>
    <m/>
    <m/>
    <m/>
    <m/>
    <m/>
    <m/>
    <m/>
    <m/>
    <m/>
    <m/>
    <m/>
    <m/>
    <m/>
    <m/>
    <x v="0"/>
    <m/>
    <m/>
    <m/>
    <m/>
    <m/>
    <m/>
    <m/>
    <m/>
    <m/>
    <x v="0"/>
    <x v="0"/>
    <x v="1"/>
    <x v="0"/>
    <x v="0"/>
    <x v="0"/>
    <x v="0"/>
    <x v="0"/>
    <m/>
    <x v="0"/>
    <s v="MECANICOS INDUSTRIALES CON CONOCIMIENTOS DE INSTALACION, MANTENIMIENTO Y REPARACION"/>
    <s v="Mecánica"/>
    <s v="MECÁNICOS INDUSTRIALES"/>
    <n v="7233"/>
    <s v="PROGRAMACIÓN ELECTRÓNICA"/>
    <s v="Electrónica"/>
    <s v="LABORATORIO ELECTRÓNICA"/>
    <n v="3114"/>
    <m/>
    <m/>
    <m/>
    <m/>
    <m/>
    <m/>
    <m/>
    <m/>
    <m/>
    <m/>
    <m/>
    <m/>
    <m/>
    <m/>
    <m/>
    <m/>
    <s v="Si"/>
    <s v="No"/>
    <m/>
    <m/>
    <m/>
    <m/>
    <x v="0"/>
    <s v="Importante"/>
    <s v="Muy importante"/>
    <s v="Importante"/>
    <s v="Muy importante"/>
    <s v="Importante"/>
    <s v="Muy importante"/>
    <s v="Muy importante"/>
    <s v="Ninguna"/>
    <m/>
    <x v="2"/>
    <x v="1"/>
    <x v="0"/>
    <x v="0"/>
    <x v="2"/>
    <x v="0"/>
    <x v="0"/>
    <x v="0"/>
    <x v="0"/>
    <x v="0"/>
    <x v="0"/>
    <x v="0"/>
    <m/>
    <s v="Gerente / Directivo"/>
    <m/>
    <n v="22"/>
    <n v="26"/>
    <s v="Completo"/>
    <m/>
    <m/>
    <m/>
    <m/>
    <m/>
    <m/>
    <s v="NINGUNA"/>
    <s v="5 a 10 personas ocupadas"/>
    <s v="5 a 10 personas ocupadas"/>
    <x v="2"/>
    <s v="Comercio"/>
    <x v="0"/>
    <x v="0"/>
    <x v="0"/>
    <x v="0"/>
    <x v="1"/>
    <x v="0"/>
    <x v="0"/>
    <x v="0"/>
    <x v="0"/>
    <x v="0"/>
    <x v="1"/>
    <x v="1"/>
    <x v="1"/>
    <x v="0"/>
    <x v="0"/>
    <x v="1"/>
    <x v="0"/>
    <x v="0"/>
    <x v="0"/>
    <x v="1"/>
    <x v="1"/>
    <x v="1"/>
    <x v="0"/>
    <x v="0"/>
    <x v="1"/>
    <x v="0"/>
    <x v="0"/>
    <s v="MECANICA Y METALES"/>
    <s v="ELECTRICIDAD Y ELECTRONICA"/>
    <m/>
    <m/>
    <m/>
    <m/>
    <s v="MECANICA Y METALES"/>
    <s v="ELECTRICIDAD Y ELECTRONICA"/>
    <m/>
    <m/>
    <m/>
    <m/>
    <n v="22.75"/>
    <x v="1"/>
    <x v="1"/>
    <x v="1"/>
    <x v="0"/>
    <x v="0"/>
    <s v="Total"/>
  </r>
  <r>
    <n v="413497"/>
    <x v="0"/>
    <x v="1"/>
    <s v="San Lorenzo"/>
    <n v="62020"/>
    <s v="SERVICIO DE CONSULTORIA EN INFORMATICA"/>
    <s v="Servicio"/>
    <s v="Telecomunicaciones"/>
    <s v="Micro (5 a 10 personas ocupadas)"/>
    <n v="19062024"/>
    <n v="19"/>
    <s v="Junio"/>
    <s v="Año Resultado Final"/>
    <n v="10"/>
    <n v="38"/>
    <n v="19062024"/>
    <n v="19"/>
    <s v="Junio"/>
    <s v="Año Resultado Final"/>
    <n v="2006"/>
    <n v="17"/>
    <x v="0"/>
    <s v="SERVICIO DE INSTALACION DE INSFRAESTRUCTURA TECNOLOGICAS PUERTAS ELECTRONICAS, ETC"/>
    <s v="Actividades de consultoría y gestión de servicios infromáticos"/>
    <s v="Único"/>
    <x v="0"/>
    <m/>
    <m/>
    <n v="23"/>
    <n v="23"/>
    <n v="19"/>
    <n v="4"/>
    <n v="91.782258064516085"/>
    <n v="19.322580645161281"/>
    <n v="0"/>
    <n v="0"/>
    <n v="0"/>
    <n v="0"/>
    <n v="19.322580645161281"/>
    <n v="0"/>
    <n v="14.491935483870961"/>
    <n v="14.491935483870961"/>
    <n v="28.983870967741922"/>
    <n v="19.322580645161281"/>
    <n v="9.6612903225806406"/>
    <n v="4.8306451612903203"/>
    <n v="111.10483870967737"/>
    <n v="23"/>
    <n v="0"/>
    <n v="0"/>
    <n v="0"/>
    <n v="0"/>
    <n v="4"/>
    <n v="0"/>
    <n v="3"/>
    <n v="3"/>
    <n v="6"/>
    <n v="4"/>
    <n v="2"/>
    <n v="1"/>
    <n v="23"/>
    <x v="1"/>
    <s v="Decisión del directorio/propietarios de la empresa"/>
    <m/>
    <x v="0"/>
    <s v="Decisión del directorio/propietarios de la empresa"/>
    <m/>
    <x v="0"/>
    <m/>
    <m/>
    <x v="0"/>
    <m/>
    <m/>
    <x v="0"/>
    <m/>
    <m/>
    <x v="1"/>
    <m/>
    <n v="3114"/>
    <s v="TECNICO ELETRONICO INFORMATICO"/>
    <s v="Sí"/>
    <s v="No"/>
    <s v="Sí"/>
    <n v="2411"/>
    <s v="CONTADOR"/>
    <s v="Sí"/>
    <s v="No"/>
    <s v="No"/>
    <m/>
    <m/>
    <m/>
    <m/>
    <m/>
    <m/>
    <m/>
    <m/>
    <m/>
    <m/>
    <m/>
    <m/>
    <m/>
    <m/>
    <m/>
    <m/>
    <m/>
    <m/>
    <m/>
    <m/>
    <m/>
    <m/>
    <m/>
    <m/>
    <m/>
    <m/>
    <m/>
    <m/>
    <m/>
    <m/>
    <m/>
    <m/>
    <m/>
    <m/>
    <m/>
    <m/>
    <m/>
    <m/>
    <m/>
    <x v="1"/>
    <x v="0"/>
    <x v="0"/>
    <x v="0"/>
    <x v="1"/>
    <x v="0"/>
    <x v="1"/>
    <x v="0"/>
    <x v="1"/>
    <x v="0"/>
    <x v="1"/>
    <x v="1"/>
    <x v="0"/>
    <m/>
    <m/>
    <m/>
    <s v="Redes sociales de la empresa (Facebook, Twitter, Instagram, etc)"/>
    <m/>
    <m/>
    <m/>
    <m/>
    <m/>
    <m/>
    <s v="Contactos personales del empleador"/>
    <s v="Banco de currículos de la empresa"/>
    <m/>
    <m/>
    <x v="0"/>
    <x v="0"/>
    <x v="0"/>
    <x v="0"/>
    <x v="0"/>
    <x v="1"/>
    <x v="2"/>
    <x v="1"/>
    <x v="0"/>
    <x v="0"/>
    <s v="Ninguna"/>
    <m/>
    <m/>
    <m/>
    <m/>
    <s v="Transformación de competencia"/>
    <m/>
    <x v="1"/>
    <s v="Transformación de competencia"/>
    <s v="Ambos"/>
    <x v="2"/>
    <s v="Ambos"/>
    <m/>
    <m/>
    <x v="1"/>
    <x v="1"/>
    <x v="1"/>
    <x v="0"/>
    <x v="1"/>
    <x v="1"/>
    <m/>
    <m/>
    <x v="3"/>
    <s v="Probable"/>
    <s v="Poco probable"/>
    <s v="Probable"/>
    <s v="Probable"/>
    <s v="Probable"/>
    <x v="0"/>
    <s v="TECNICO INFORMATICO ELECTRONICO"/>
    <n v="3114"/>
    <n v="2"/>
    <n v="2"/>
    <n v="2"/>
    <n v="2"/>
    <n v="2"/>
    <s v="TECNICO EN MARKETING"/>
    <n v="2431"/>
    <n v="1"/>
    <n v="0"/>
    <n v="1"/>
    <n v="0"/>
    <n v="0"/>
    <s v="AUXILIAR ADMINISTRATIVO"/>
    <n v="4419"/>
    <n v="1"/>
    <n v="0"/>
    <n v="1"/>
    <n v="0"/>
    <n v="0"/>
    <s v="CONTADOR"/>
    <n v="2411"/>
    <n v="0"/>
    <n v="1"/>
    <n v="0"/>
    <n v="0"/>
    <n v="0"/>
    <s v="AYUDANTE DEPOSITO"/>
    <n v="9333"/>
    <n v="1"/>
    <n v="0"/>
    <n v="1"/>
    <n v="0"/>
    <n v="0"/>
    <x v="0"/>
    <m/>
    <m/>
    <m/>
    <m/>
    <m/>
    <m/>
    <m/>
    <m/>
    <m/>
    <x v="0"/>
    <x v="0"/>
    <x v="0"/>
    <x v="0"/>
    <x v="1"/>
    <x v="1"/>
    <x v="0"/>
    <x v="0"/>
    <m/>
    <x v="0"/>
    <s v="CAPACITACION DE TECNICO MECANICO ELECTRONICO"/>
    <s v="Electrónica"/>
    <s v="TECNICO INFORMATICO TECNOLOGICO"/>
    <n v="3511"/>
    <s v="CAPACITACIÓN DE ATENCION AL CLIENTE"/>
    <s v="Técnicas de recepción y atención al cliente"/>
    <s v="RECEPCIONISTA"/>
    <n v="4226"/>
    <s v="CAPACITACION DE ATENCION AL CLIENTE"/>
    <s v="Técnicas de recepción y atención al cliente"/>
    <s v="TECNICO INFORMATICO TECNOLOGICO"/>
    <n v="3511"/>
    <m/>
    <m/>
    <m/>
    <m/>
    <m/>
    <m/>
    <m/>
    <m/>
    <m/>
    <m/>
    <m/>
    <m/>
    <s v="Si"/>
    <s v="Si"/>
    <s v="No"/>
    <m/>
    <m/>
    <m/>
    <x v="1"/>
    <s v="Muy importante"/>
    <s v="Muy importante"/>
    <s v="Muy importante"/>
    <s v="Muy importante"/>
    <s v="Muy importante"/>
    <s v="Muy importante"/>
    <s v="Muy importante"/>
    <s v="Ninguna"/>
    <m/>
    <x v="2"/>
    <x v="0"/>
    <x v="0"/>
    <x v="1"/>
    <x v="1"/>
    <x v="0"/>
    <x v="0"/>
    <x v="0"/>
    <x v="0"/>
    <x v="0"/>
    <x v="0"/>
    <x v="0"/>
    <m/>
    <s v="Dueño o propietario"/>
    <m/>
    <n v="11"/>
    <n v="53"/>
    <s v="Completo"/>
    <m/>
    <m/>
    <m/>
    <m/>
    <m/>
    <m/>
    <s v="NINGUNA"/>
    <s v="11 a 30 personas ocupadas"/>
    <s v="11 a 30 personas ocupadas"/>
    <x v="0"/>
    <s v="Telecomunicaciones"/>
    <x v="0"/>
    <x v="1"/>
    <x v="1"/>
    <x v="0"/>
    <x v="0"/>
    <x v="0"/>
    <x v="0"/>
    <x v="0"/>
    <x v="0"/>
    <x v="0"/>
    <x v="0"/>
    <x v="1"/>
    <x v="1"/>
    <x v="0"/>
    <x v="0"/>
    <x v="0"/>
    <x v="0"/>
    <x v="1"/>
    <x v="0"/>
    <x v="1"/>
    <x v="1"/>
    <x v="0"/>
    <x v="0"/>
    <x v="0"/>
    <x v="0"/>
    <x v="0"/>
    <x v="0"/>
    <s v="ELECTRICIDAD Y ELECTRONICA"/>
    <s v="ATENCIÓN AL CLIENTE, RECEPCIÓN"/>
    <s v="ATENCIÓN AL CLIENTE, RECEPCIÓN"/>
    <m/>
    <m/>
    <m/>
    <s v="ELECTRICIDAD Y ELECTRONICA"/>
    <s v="ADMINISTRACIÓN Y GESTIÓN"/>
    <s v="ADMINISTRACIÓN Y GESTIÓN"/>
    <m/>
    <m/>
    <m/>
    <n v="4.8306451612903203"/>
    <x v="1"/>
    <x v="1"/>
    <x v="0"/>
    <x v="0"/>
    <x v="0"/>
    <s v="Total"/>
  </r>
  <r>
    <n v="413697"/>
    <x v="0"/>
    <x v="0"/>
    <s v="Santisima Trinidad"/>
    <n v="18110"/>
    <s v="ACTIVIDADES DE IMPRESION SOBRE PAPEL"/>
    <s v="Industria"/>
    <s v="Manufactura"/>
    <s v="Micro (5 a 10 personas ocupadas)"/>
    <n v="6062024"/>
    <n v="6"/>
    <s v="Junio"/>
    <s v="Año Resultado Final"/>
    <n v="16"/>
    <n v="17"/>
    <n v="25062024"/>
    <n v="25"/>
    <s v="Junio"/>
    <s v="Año Resultado Final"/>
    <n v="1973"/>
    <n v="50"/>
    <x v="1"/>
    <s v="ACTIVIDADES DE IMPRESIÓN"/>
    <s v="Actividades de impresión"/>
    <s v="Único"/>
    <x v="0"/>
    <m/>
    <m/>
    <n v="5"/>
    <n v="5"/>
    <n v="4"/>
    <n v="1"/>
    <n v="38.424242424242443"/>
    <n v="9.6060606060606109"/>
    <n v="0"/>
    <n v="0"/>
    <n v="0"/>
    <n v="0"/>
    <n v="19.212121212121222"/>
    <n v="0"/>
    <n v="0"/>
    <n v="0"/>
    <n v="28.818181818181834"/>
    <n v="0"/>
    <n v="0"/>
    <n v="0"/>
    <n v="48.030303030303052"/>
    <n v="5"/>
    <n v="0"/>
    <n v="0"/>
    <n v="0"/>
    <n v="0"/>
    <n v="2"/>
    <n v="0"/>
    <n v="0"/>
    <n v="0"/>
    <n v="3"/>
    <n v="0"/>
    <n v="0"/>
    <n v="0"/>
    <n v="5"/>
    <x v="0"/>
    <m/>
    <m/>
    <x v="0"/>
    <s v="Ley de inserción al empleo juvenil (Ley 4951/2013, Decreto 4345/15, Ley 6305/18 - Modificación de artículo 5)"/>
    <m/>
    <x v="0"/>
    <m/>
    <m/>
    <x v="0"/>
    <m/>
    <m/>
    <x v="0"/>
    <m/>
    <m/>
    <x v="0"/>
    <m/>
    <m/>
    <m/>
    <m/>
    <m/>
    <m/>
    <m/>
    <m/>
    <m/>
    <m/>
    <m/>
    <m/>
    <m/>
    <m/>
    <m/>
    <m/>
    <m/>
    <m/>
    <m/>
    <m/>
    <m/>
    <m/>
    <m/>
    <m/>
    <m/>
    <m/>
    <m/>
    <m/>
    <m/>
    <m/>
    <m/>
    <m/>
    <m/>
    <m/>
    <m/>
    <m/>
    <m/>
    <m/>
    <m/>
    <m/>
    <m/>
    <m/>
    <m/>
    <m/>
    <m/>
    <m/>
    <m/>
    <m/>
    <m/>
    <m/>
    <x v="0"/>
    <x v="0"/>
    <x v="0"/>
    <x v="0"/>
    <x v="0"/>
    <x v="0"/>
    <x v="1"/>
    <x v="1"/>
    <x v="1"/>
    <x v="0"/>
    <x v="0"/>
    <x v="1"/>
    <x v="0"/>
    <m/>
    <s v="Anuncio en un medio de prensa impreso"/>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0"/>
    <x v="0"/>
    <x v="2"/>
    <x v="0"/>
    <x v="0"/>
    <s v="Ninguna"/>
    <m/>
    <m/>
    <m/>
    <m/>
    <m/>
    <m/>
    <x v="3"/>
    <m/>
    <m/>
    <x v="2"/>
    <s v="Ambos"/>
    <m/>
    <m/>
    <x v="0"/>
    <x v="0"/>
    <x v="0"/>
    <x v="0"/>
    <x v="0"/>
    <x v="0"/>
    <m/>
    <m/>
    <x v="2"/>
    <s v="Poco probable"/>
    <s v="Poco probable"/>
    <s v="Probable"/>
    <s v="Probable"/>
    <s v="Probable"/>
    <x v="0"/>
    <s v="JEFE DE INNOVACION"/>
    <n v="1330"/>
    <n v="1"/>
    <n v="1"/>
    <n v="1"/>
    <n v="1"/>
    <n v="1"/>
    <s v="tecnico en impresion digital"/>
    <n v="7322"/>
    <n v="1"/>
    <n v="1"/>
    <n v="1"/>
    <n v="1"/>
    <n v="1"/>
    <s v="tecnicos de programacion"/>
    <n v="3513"/>
    <n v="1"/>
    <n v="0"/>
    <n v="0"/>
    <n v="0"/>
    <n v="0"/>
    <m/>
    <m/>
    <m/>
    <m/>
    <m/>
    <m/>
    <m/>
    <m/>
    <m/>
    <m/>
    <m/>
    <m/>
    <m/>
    <m/>
    <x v="0"/>
    <m/>
    <m/>
    <m/>
    <m/>
    <m/>
    <m/>
    <m/>
    <m/>
    <m/>
    <x v="0"/>
    <x v="0"/>
    <x v="0"/>
    <x v="0"/>
    <x v="0"/>
    <x v="1"/>
    <x v="0"/>
    <x v="0"/>
    <m/>
    <x v="0"/>
    <s v="IMPRESION DIGITAL"/>
    <s v="Serigrafía"/>
    <s v="TECNICO EN IMPRESION DIGITAL"/>
    <n v="7322"/>
    <m/>
    <m/>
    <m/>
    <m/>
    <m/>
    <m/>
    <m/>
    <m/>
    <m/>
    <m/>
    <m/>
    <m/>
    <m/>
    <m/>
    <m/>
    <m/>
    <m/>
    <m/>
    <m/>
    <m/>
    <s v="No"/>
    <m/>
    <m/>
    <m/>
    <m/>
    <m/>
    <x v="3"/>
    <s v="Importante"/>
    <s v="Importante"/>
    <s v="Importante"/>
    <s v="Importante"/>
    <s v="Importante"/>
    <s v="Muy importante"/>
    <s v="Muy importante"/>
    <s v="Ninguna"/>
    <m/>
    <x v="0"/>
    <x v="1"/>
    <x v="1"/>
    <x v="1"/>
    <x v="0"/>
    <x v="0"/>
    <x v="0"/>
    <x v="0"/>
    <x v="0"/>
    <x v="0"/>
    <x v="0"/>
    <x v="0"/>
    <m/>
    <s v="Dueño o propietario"/>
    <m/>
    <n v="14"/>
    <n v="51"/>
    <s v="Completo"/>
    <m/>
    <m/>
    <m/>
    <m/>
    <m/>
    <m/>
    <m/>
    <s v="5 a 10 personas ocupadas"/>
    <s v="5 a 10 personas ocupadas"/>
    <x v="1"/>
    <s v="Manufactura"/>
    <x v="0"/>
    <x v="0"/>
    <x v="0"/>
    <x v="0"/>
    <x v="0"/>
    <x v="0"/>
    <x v="0"/>
    <x v="0"/>
    <x v="0"/>
    <x v="1"/>
    <x v="1"/>
    <x v="1"/>
    <x v="0"/>
    <x v="0"/>
    <x v="0"/>
    <x v="1"/>
    <x v="0"/>
    <x v="0"/>
    <x v="0"/>
    <x v="1"/>
    <x v="0"/>
    <x v="1"/>
    <x v="0"/>
    <x v="0"/>
    <x v="1"/>
    <x v="0"/>
    <x v="0"/>
    <s v="INDUSTRIAS GRÁFICAS"/>
    <m/>
    <m/>
    <m/>
    <m/>
    <m/>
    <s v="INDUSTRIAS GRÁFICAS"/>
    <m/>
    <m/>
    <m/>
    <m/>
    <m/>
    <n v="9.6060606060606109"/>
    <x v="0"/>
    <x v="0"/>
    <x v="0"/>
    <x v="0"/>
    <x v="0"/>
    <s v="Total"/>
  </r>
  <r>
    <n v="413902"/>
    <x v="0"/>
    <x v="0"/>
    <s v="San Roque"/>
    <n v="50220"/>
    <s v="SERVICIO DE TRANSPORTE DE CARGA FLUVIAL"/>
    <s v="Servicio"/>
    <s v="Transporte"/>
    <s v="Grandes (con 51 o más personas ocupadas)"/>
    <n v="25072024"/>
    <n v="25"/>
    <s v="Julio"/>
    <s v="Año Resultado Final"/>
    <n v="10"/>
    <n v="1"/>
    <n v="25072024"/>
    <n v="25"/>
    <s v="Julio"/>
    <s v="Año Resultado Final"/>
    <n v="2014"/>
    <n v="9"/>
    <x v="3"/>
    <s v="SERVICIO DE TRANSPORTE FLUVIAL DE CARGAS SECAS (GRANOS, MINERAL)"/>
    <s v="Transporte de carga por vías fluviales"/>
    <s v="Único"/>
    <x v="0"/>
    <m/>
    <m/>
    <n v="223"/>
    <n v="223"/>
    <n v="179"/>
    <n v="44"/>
    <n v="1418.7407407407416"/>
    <n v="348.74074074074093"/>
    <n v="0"/>
    <n v="0"/>
    <n v="0"/>
    <n v="0"/>
    <n v="0"/>
    <n v="0"/>
    <n v="1204.7407407407413"/>
    <n v="0"/>
    <n v="459.70370370370392"/>
    <n v="0"/>
    <n v="71.333333333333371"/>
    <n v="31.70370370370372"/>
    <n v="1767.4814814814824"/>
    <n v="223"/>
    <n v="0"/>
    <n v="0"/>
    <n v="0"/>
    <n v="0"/>
    <n v="0"/>
    <n v="0"/>
    <n v="152"/>
    <n v="0"/>
    <n v="58"/>
    <n v="0"/>
    <n v="9"/>
    <n v="4"/>
    <n v="223"/>
    <x v="1"/>
    <s v="Contrato de aprendizaje (Código laboral y Resolución N° 1159/19)"/>
    <m/>
    <x v="1"/>
    <m/>
    <m/>
    <x v="0"/>
    <m/>
    <m/>
    <x v="0"/>
    <m/>
    <m/>
    <x v="0"/>
    <m/>
    <m/>
    <x v="1"/>
    <m/>
    <n v="8350"/>
    <s v="MARINERO"/>
    <s v="Sí"/>
    <s v="No"/>
    <s v="Sí"/>
    <n v="5120"/>
    <s v="COCINERA"/>
    <s v="Sí"/>
    <s v="No"/>
    <s v="No"/>
    <m/>
    <m/>
    <m/>
    <m/>
    <m/>
    <m/>
    <m/>
    <m/>
    <m/>
    <m/>
    <m/>
    <m/>
    <m/>
    <m/>
    <m/>
    <m/>
    <m/>
    <m/>
    <m/>
    <m/>
    <m/>
    <m/>
    <m/>
    <m/>
    <m/>
    <m/>
    <m/>
    <m/>
    <m/>
    <m/>
    <m/>
    <m/>
    <m/>
    <m/>
    <m/>
    <m/>
    <m/>
    <m/>
    <m/>
    <x v="0"/>
    <x v="0"/>
    <x v="1"/>
    <x v="1"/>
    <x v="0"/>
    <x v="0"/>
    <x v="0"/>
    <x v="1"/>
    <x v="1"/>
    <x v="0"/>
    <x v="0"/>
    <x v="0"/>
    <x v="0"/>
    <m/>
    <m/>
    <m/>
    <m/>
    <m/>
    <m/>
    <m/>
    <s v="Contratación de empresas de reclutamiento"/>
    <m/>
    <m/>
    <m/>
    <s v="Banco de currículos de la empresa"/>
    <m/>
    <m/>
    <x v="0"/>
    <x v="0"/>
    <x v="0"/>
    <x v="1"/>
    <x v="0"/>
    <x v="1"/>
    <x v="0"/>
    <x v="0"/>
    <x v="2"/>
    <x v="0"/>
    <s v="Ninguna"/>
    <m/>
    <m/>
    <m/>
    <m/>
    <m/>
    <m/>
    <x v="1"/>
    <m/>
    <m/>
    <x v="1"/>
    <s v="Transformación de competencia"/>
    <m/>
    <m/>
    <x v="1"/>
    <x v="0"/>
    <x v="1"/>
    <x v="0"/>
    <x v="0"/>
    <x v="0"/>
    <m/>
    <m/>
    <x v="3"/>
    <s v="Poco probable"/>
    <s v="Poco probable"/>
    <s v="Poco probable"/>
    <s v="Probable"/>
    <s v="Muy probable"/>
    <x v="0"/>
    <s v="TRIPULANTES DE EMBARCACIONES?Capitan"/>
    <n v="3152"/>
    <n v="2"/>
    <n v="0"/>
    <n v="0"/>
    <n v="0"/>
    <n v="0"/>
    <s v="Jefe de maquinas"/>
    <n v="3151"/>
    <n v="2"/>
    <n v="0"/>
    <n v="0"/>
    <n v="0"/>
    <n v="0"/>
    <s v="Marinero"/>
    <n v="8350"/>
    <n v="8"/>
    <n v="0"/>
    <n v="0"/>
    <n v="0"/>
    <n v="0"/>
    <s v="Cocinero"/>
    <n v="5120"/>
    <n v="2"/>
    <n v="0"/>
    <n v="0"/>
    <n v="0"/>
    <n v="0"/>
    <m/>
    <m/>
    <m/>
    <m/>
    <m/>
    <m/>
    <m/>
    <x v="0"/>
    <m/>
    <m/>
    <m/>
    <m/>
    <m/>
    <m/>
    <m/>
    <m/>
    <m/>
    <x v="1"/>
    <x v="1"/>
    <x v="0"/>
    <x v="0"/>
    <x v="1"/>
    <x v="1"/>
    <x v="0"/>
    <x v="0"/>
    <m/>
    <x v="1"/>
    <m/>
    <m/>
    <m/>
    <m/>
    <m/>
    <m/>
    <m/>
    <m/>
    <m/>
    <m/>
    <m/>
    <m/>
    <m/>
    <m/>
    <m/>
    <m/>
    <m/>
    <m/>
    <m/>
    <m/>
    <m/>
    <m/>
    <m/>
    <m/>
    <m/>
    <m/>
    <m/>
    <m/>
    <m/>
    <m/>
    <x v="3"/>
    <s v="Muy importante"/>
    <s v="Muy importante"/>
    <s v="Muy importante"/>
    <s v="Muy importante"/>
    <s v="Importante"/>
    <s v="Muy importante"/>
    <s v="Muy importante"/>
    <s v="Ninguna"/>
    <m/>
    <x v="2"/>
    <x v="2"/>
    <x v="0"/>
    <x v="1"/>
    <x v="1"/>
    <x v="0"/>
    <x v="0"/>
    <x v="0"/>
    <x v="0"/>
    <x v="0"/>
    <x v="0"/>
    <x v="0"/>
    <m/>
    <s v="Jefe / Encargado (no propietario)"/>
    <m/>
    <n v="17"/>
    <n v="30"/>
    <s v="Completo"/>
    <m/>
    <m/>
    <m/>
    <m/>
    <m/>
    <m/>
    <m/>
    <s v="51 y más personas ocupadas"/>
    <s v="51 y más personas ocupadas"/>
    <x v="0"/>
    <s v="Transporte"/>
    <x v="0"/>
    <x v="0"/>
    <x v="0"/>
    <x v="0"/>
    <x v="1"/>
    <x v="0"/>
    <x v="0"/>
    <x v="1"/>
    <x v="0"/>
    <x v="0"/>
    <x v="1"/>
    <x v="1"/>
    <x v="0"/>
    <x v="1"/>
    <x v="0"/>
    <x v="0"/>
    <x v="1"/>
    <x v="0"/>
    <x v="0"/>
    <x v="1"/>
    <x v="0"/>
    <x v="1"/>
    <x v="0"/>
    <x v="0"/>
    <x v="0"/>
    <x v="0"/>
    <x v="0"/>
    <m/>
    <m/>
    <m/>
    <m/>
    <m/>
    <m/>
    <m/>
    <m/>
    <m/>
    <m/>
    <m/>
    <m/>
    <n v="7.92592592592593"/>
    <x v="1"/>
    <x v="1"/>
    <x v="0"/>
    <x v="0"/>
    <x v="1"/>
    <s v="Total"/>
  </r>
  <r>
    <n v="414062"/>
    <x v="0"/>
    <x v="1"/>
    <s v="Mariano Roque Alonso"/>
    <n v="49232"/>
    <s v="SERVICIO DE TRANSPORTE TERRESTRE DE CARGA NACIONAL E INTERNACIONAL"/>
    <s v="Servicio"/>
    <s v="Transporte"/>
    <s v="Micro (5 a 10 personas ocupadas)"/>
    <n v="12062024"/>
    <n v="12"/>
    <s v="Junio"/>
    <s v="Año Resultado Final"/>
    <n v="14"/>
    <n v="36"/>
    <n v="17062024"/>
    <n v="17"/>
    <s v="Junio"/>
    <s v="Año Resultado Final"/>
    <n v="2011"/>
    <n v="12"/>
    <x v="0"/>
    <s v="SERVICIOS DE TRANSPORTE TERRESTRE DE  CARGA NACIONAL E INTERNACIONAL"/>
    <s v="Transporte terrestre de carga interdepartamental e internacional"/>
    <s v="Único"/>
    <x v="0"/>
    <m/>
    <m/>
    <n v="8"/>
    <n v="8"/>
    <n v="7"/>
    <n v="1"/>
    <n v="23.762162162162131"/>
    <n v="3.3945945945945901"/>
    <n v="0"/>
    <n v="0"/>
    <n v="0"/>
    <n v="13.57837837837836"/>
    <n v="6.7891891891891802"/>
    <n v="0"/>
    <n v="0"/>
    <n v="0"/>
    <n v="3.3945945945945901"/>
    <n v="3.3945945945945901"/>
    <n v="0"/>
    <n v="0"/>
    <n v="27.156756756756721"/>
    <n v="8"/>
    <n v="0"/>
    <n v="0"/>
    <n v="0"/>
    <n v="4"/>
    <n v="2"/>
    <n v="0"/>
    <n v="0"/>
    <n v="0"/>
    <n v="1"/>
    <n v="1"/>
    <n v="0"/>
    <n v="0"/>
    <n v="8"/>
    <x v="1"/>
    <s v="Decisión del directorio/propietarios de la empresa"/>
    <m/>
    <x v="0"/>
    <s v="Decisión del directorio/propietarios de la empresa"/>
    <m/>
    <x v="0"/>
    <m/>
    <m/>
    <x v="0"/>
    <m/>
    <m/>
    <x v="0"/>
    <m/>
    <m/>
    <x v="0"/>
    <m/>
    <m/>
    <m/>
    <m/>
    <m/>
    <m/>
    <m/>
    <m/>
    <m/>
    <m/>
    <m/>
    <m/>
    <m/>
    <m/>
    <m/>
    <m/>
    <m/>
    <m/>
    <m/>
    <m/>
    <m/>
    <m/>
    <m/>
    <m/>
    <m/>
    <m/>
    <m/>
    <m/>
    <m/>
    <m/>
    <m/>
    <m/>
    <m/>
    <m/>
    <m/>
    <m/>
    <m/>
    <m/>
    <m/>
    <m/>
    <m/>
    <m/>
    <m/>
    <m/>
    <m/>
    <m/>
    <m/>
    <m/>
    <m/>
    <m/>
    <x v="1"/>
    <x v="0"/>
    <x v="0"/>
    <x v="1"/>
    <x v="0"/>
    <x v="1"/>
    <x v="0"/>
    <x v="1"/>
    <x v="1"/>
    <x v="0"/>
    <x v="1"/>
    <x v="1"/>
    <x v="0"/>
    <m/>
    <m/>
    <m/>
    <m/>
    <m/>
    <m/>
    <s v="Recomendaciones de trabajadores de la empresa u otros actores"/>
    <m/>
    <m/>
    <m/>
    <m/>
    <m/>
    <m/>
    <m/>
    <x v="0"/>
    <x v="0"/>
    <x v="0"/>
    <x v="2"/>
    <x v="2"/>
    <x v="2"/>
    <x v="0"/>
    <x v="0"/>
    <x v="1"/>
    <x v="1"/>
    <s v="Ninguna"/>
    <m/>
    <m/>
    <m/>
    <m/>
    <m/>
    <m/>
    <x v="1"/>
    <m/>
    <m/>
    <x v="1"/>
    <m/>
    <m/>
    <m/>
    <x v="1"/>
    <x v="1"/>
    <x v="1"/>
    <x v="1"/>
    <x v="1"/>
    <x v="1"/>
    <m/>
    <m/>
    <x v="1"/>
    <s v="Poco probable"/>
    <s v="Poco probable"/>
    <s v="Poco probable"/>
    <s v="Probable"/>
    <s v="Probable"/>
    <x v="3"/>
    <m/>
    <m/>
    <m/>
    <m/>
    <m/>
    <m/>
    <m/>
    <m/>
    <m/>
    <m/>
    <m/>
    <m/>
    <m/>
    <m/>
    <m/>
    <m/>
    <m/>
    <m/>
    <m/>
    <m/>
    <m/>
    <m/>
    <m/>
    <m/>
    <m/>
    <m/>
    <m/>
    <m/>
    <m/>
    <m/>
    <m/>
    <m/>
    <m/>
    <m/>
    <m/>
    <x v="0"/>
    <m/>
    <m/>
    <m/>
    <m/>
    <m/>
    <m/>
    <m/>
    <m/>
    <m/>
    <x v="1"/>
    <x v="1"/>
    <x v="1"/>
    <x v="1"/>
    <x v="0"/>
    <x v="0"/>
    <x v="0"/>
    <x v="1"/>
    <m/>
    <x v="0"/>
    <s v="COMERCIO INTERNACIONAL"/>
    <s v="Gestión administrativa y financiera del comercio internacional"/>
    <s v="AUXILIAR LOGISTICO"/>
    <n v="9333"/>
    <m/>
    <m/>
    <m/>
    <m/>
    <m/>
    <m/>
    <m/>
    <m/>
    <m/>
    <m/>
    <m/>
    <m/>
    <m/>
    <m/>
    <m/>
    <m/>
    <m/>
    <m/>
    <m/>
    <m/>
    <s v="Si"/>
    <s v="No"/>
    <m/>
    <m/>
    <m/>
    <m/>
    <x v="0"/>
    <s v="Importante"/>
    <s v="Importante"/>
    <s v="Importante"/>
    <s v="Importante"/>
    <s v="Importante"/>
    <s v="Importante"/>
    <s v="Importante"/>
    <s v="Ninguna"/>
    <m/>
    <x v="2"/>
    <x v="2"/>
    <x v="0"/>
    <x v="0"/>
    <x v="0"/>
    <x v="2"/>
    <x v="0"/>
    <x v="0"/>
    <x v="0"/>
    <x v="0"/>
    <x v="0"/>
    <x v="0"/>
    <m/>
    <s v="Administrador/Contador"/>
    <m/>
    <n v="7"/>
    <n v="33"/>
    <s v="Completo"/>
    <m/>
    <m/>
    <m/>
    <m/>
    <m/>
    <m/>
    <s v="NINGUNA"/>
    <s v="5 a 10 personas ocupadas"/>
    <s v="5 a 10 personas ocupadas"/>
    <x v="0"/>
    <s v="Transporte"/>
    <x v="0"/>
    <x v="0"/>
    <x v="0"/>
    <x v="0"/>
    <x v="0"/>
    <x v="0"/>
    <x v="0"/>
    <x v="0"/>
    <x v="0"/>
    <x v="0"/>
    <x v="1"/>
    <x v="0"/>
    <x v="0"/>
    <x v="0"/>
    <x v="0"/>
    <x v="0"/>
    <x v="0"/>
    <x v="0"/>
    <x v="0"/>
    <x v="1"/>
    <x v="0"/>
    <x v="1"/>
    <x v="0"/>
    <x v="0"/>
    <x v="0"/>
    <x v="0"/>
    <x v="1"/>
    <s v="COMERCIO EXTERIOR"/>
    <m/>
    <m/>
    <m/>
    <m/>
    <m/>
    <s v="ADMINISTRACIÓN Y GESTIÓN"/>
    <m/>
    <m/>
    <m/>
    <m/>
    <m/>
    <n v="3.3945945945945901"/>
    <x v="0"/>
    <x v="0"/>
    <x v="1"/>
    <x v="2"/>
    <x v="0"/>
    <s v="Total"/>
  </r>
  <r>
    <n v="414196"/>
    <x v="0"/>
    <x v="1"/>
    <s v="San Lorenzo"/>
    <n v="80000"/>
    <s v="SERVICIOS DE SEGURIDAD PRIVADA"/>
    <s v="Servicio"/>
    <s v="Servicios a las empresas"/>
    <s v="Pequeñas (11 a 30 personas ocupadas)"/>
    <n v="9072024"/>
    <n v="9"/>
    <s v="Julio"/>
    <s v="Año Resultado Final"/>
    <n v="14"/>
    <n v="47"/>
    <n v="23072024"/>
    <n v="23"/>
    <s v="Julio"/>
    <s v="Año Resultado Final"/>
    <n v="2006"/>
    <n v="17"/>
    <x v="0"/>
    <s v="SERVICIO DE GUARDIA DE SEGURIDAD"/>
    <s v="Actividades de investigación y seguridad"/>
    <s v="Único"/>
    <x v="0"/>
    <m/>
    <m/>
    <n v="10"/>
    <n v="10"/>
    <n v="9"/>
    <n v="1"/>
    <n v="30.551351351351311"/>
    <n v="3.3945945945945901"/>
    <n v="0"/>
    <n v="0"/>
    <n v="0"/>
    <n v="0"/>
    <n v="30.551351351351311"/>
    <n v="0"/>
    <n v="0"/>
    <n v="0"/>
    <n v="3.3945945945945901"/>
    <n v="0"/>
    <n v="0"/>
    <n v="0"/>
    <n v="33.945945945945901"/>
    <n v="10"/>
    <n v="0"/>
    <n v="0"/>
    <n v="0"/>
    <n v="0"/>
    <n v="9"/>
    <n v="0"/>
    <n v="0"/>
    <n v="0"/>
    <n v="1"/>
    <n v="0"/>
    <n v="0"/>
    <n v="0"/>
    <n v="10"/>
    <x v="1"/>
    <s v="Decisión del directorio/propietarios de la empresa"/>
    <m/>
    <x v="1"/>
    <m/>
    <m/>
    <x v="0"/>
    <m/>
    <m/>
    <x v="0"/>
    <m/>
    <m/>
    <x v="0"/>
    <m/>
    <m/>
    <x v="1"/>
    <m/>
    <n v="5414"/>
    <s v="GUARDIA VIGILANTE"/>
    <s v="Sí"/>
    <s v="No"/>
    <s v="No"/>
    <m/>
    <m/>
    <m/>
    <m/>
    <m/>
    <m/>
    <m/>
    <m/>
    <m/>
    <m/>
    <m/>
    <m/>
    <m/>
    <m/>
    <m/>
    <m/>
    <m/>
    <m/>
    <m/>
    <m/>
    <m/>
    <m/>
    <m/>
    <m/>
    <m/>
    <m/>
    <m/>
    <m/>
    <m/>
    <m/>
    <m/>
    <m/>
    <m/>
    <m/>
    <m/>
    <m/>
    <m/>
    <m/>
    <m/>
    <m/>
    <m/>
    <m/>
    <m/>
    <m/>
    <x v="1"/>
    <x v="1"/>
    <x v="0"/>
    <x v="0"/>
    <x v="0"/>
    <x v="0"/>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0"/>
    <x v="2"/>
    <x v="0"/>
    <x v="0"/>
    <x v="1"/>
    <s v="Ninguna"/>
    <m/>
    <m/>
    <m/>
    <m/>
    <m/>
    <m/>
    <x v="2"/>
    <s v="Ambos"/>
    <m/>
    <x v="2"/>
    <m/>
    <m/>
    <m/>
    <x v="0"/>
    <x v="1"/>
    <x v="0"/>
    <x v="1"/>
    <x v="1"/>
    <x v="1"/>
    <m/>
    <m/>
    <x v="2"/>
    <s v="Probable"/>
    <s v="Poco probable"/>
    <s v="Poco probable"/>
    <s v="Probable"/>
    <s v="Muy probable"/>
    <x v="0"/>
    <s v="portero vigilante"/>
    <n v="5414"/>
    <n v="2"/>
    <n v="2"/>
    <n v="2"/>
    <n v="2"/>
    <n v="2"/>
    <s v="guardia de seguridad"/>
    <n v="5414"/>
    <n v="5"/>
    <n v="5"/>
    <n v="5"/>
    <n v="5"/>
    <n v="5"/>
    <m/>
    <m/>
    <m/>
    <m/>
    <m/>
    <m/>
    <m/>
    <m/>
    <m/>
    <m/>
    <m/>
    <m/>
    <m/>
    <m/>
    <m/>
    <m/>
    <m/>
    <m/>
    <m/>
    <m/>
    <m/>
    <x v="0"/>
    <m/>
    <m/>
    <m/>
    <m/>
    <m/>
    <m/>
    <m/>
    <m/>
    <m/>
    <x v="1"/>
    <x v="0"/>
    <x v="1"/>
    <x v="1"/>
    <x v="1"/>
    <x v="0"/>
    <x v="0"/>
    <x v="0"/>
    <m/>
    <x v="0"/>
    <s v="CAPACITACION DE MANEJO DE CAMARAS(CIRCUITO CERRADO)"/>
    <s v="Instalación de circuitos cerrados"/>
    <s v="GUARDIA DE SEGURIDAD"/>
    <n v="5414"/>
    <s v="CAPACITACION DE MANEJO DE CAMARAS ((CIRCUITO CERRADO)"/>
    <s v="Instalación de circuitos cerrados"/>
    <s v="PORTERO VIGILANTE"/>
    <n v="5414"/>
    <m/>
    <m/>
    <m/>
    <m/>
    <m/>
    <m/>
    <m/>
    <m/>
    <m/>
    <m/>
    <m/>
    <m/>
    <m/>
    <m/>
    <m/>
    <m/>
    <s v="Si"/>
    <s v="No"/>
    <m/>
    <m/>
    <m/>
    <m/>
    <x v="0"/>
    <s v="Importante"/>
    <s v="Muy importante"/>
    <s v="Muy importante"/>
    <s v="Muy importante"/>
    <s v="Muy importante"/>
    <s v="Muy importante"/>
    <s v="Muy importante"/>
    <s v="Ninguna"/>
    <m/>
    <x v="0"/>
    <x v="1"/>
    <x v="1"/>
    <x v="0"/>
    <x v="0"/>
    <x v="0"/>
    <x v="0"/>
    <x v="0"/>
    <x v="0"/>
    <x v="0"/>
    <x v="0"/>
    <x v="0"/>
    <m/>
    <s v="Gerente / Directivo"/>
    <m/>
    <n v="10"/>
    <n v="28"/>
    <s v="Completo"/>
    <m/>
    <m/>
    <m/>
    <m/>
    <m/>
    <m/>
    <s v="NINGUNA"/>
    <s v="5 a 10 personas ocupadas"/>
    <s v="5 a 10 personas ocupadas"/>
    <x v="0"/>
    <s v="Servicios a las empresas"/>
    <x v="0"/>
    <x v="0"/>
    <x v="0"/>
    <x v="0"/>
    <x v="1"/>
    <x v="0"/>
    <x v="0"/>
    <x v="0"/>
    <x v="0"/>
    <x v="0"/>
    <x v="1"/>
    <x v="0"/>
    <x v="0"/>
    <x v="1"/>
    <x v="0"/>
    <x v="0"/>
    <x v="0"/>
    <x v="0"/>
    <x v="0"/>
    <x v="1"/>
    <x v="0"/>
    <x v="1"/>
    <x v="1"/>
    <x v="0"/>
    <x v="0"/>
    <x v="0"/>
    <x v="0"/>
    <s v="ELECTRICIDAD Y ELECTRONICA"/>
    <s v="ELECTRICIDAD Y ELECTRONICA"/>
    <m/>
    <m/>
    <m/>
    <m/>
    <s v="ELECTRICIDAD Y ELECTRONICA"/>
    <s v="ELECTRICIDAD Y ELECTRONICA"/>
    <m/>
    <m/>
    <m/>
    <m/>
    <n v="3.3945945945945901"/>
    <x v="1"/>
    <x v="1"/>
    <x v="0"/>
    <x v="0"/>
    <x v="0"/>
    <s v="Total"/>
  </r>
  <r>
    <n v="414224"/>
    <x v="0"/>
    <x v="0"/>
    <s v="La Encarnación"/>
    <n v="68100"/>
    <s v="ACTIVIDADES INMOBILIARIAS"/>
    <s v="Servicio"/>
    <s v="Servicios inmobiliarios"/>
    <s v="Pequeñas (11 a 30 personas ocupadas)"/>
    <n v="5062024"/>
    <n v="5"/>
    <s v="Junio"/>
    <s v="Año Resultado Final"/>
    <n v="11"/>
    <n v="57"/>
    <n v="8072024"/>
    <n v="8"/>
    <s v="Julio"/>
    <s v="Año Resultado Final"/>
    <n v="1949"/>
    <n v="74"/>
    <x v="1"/>
    <s v="VENTA DE LOTES"/>
    <s v="Actividades inmobiliarias realizadas con bienes propios o arrendados"/>
    <s v="Casa Matriz"/>
    <x v="1"/>
    <n v="3"/>
    <n v="1"/>
    <n v="42"/>
    <n v="25"/>
    <n v="9"/>
    <n v="16"/>
    <n v="91.702702702702794"/>
    <n v="163.0270270270272"/>
    <n v="0"/>
    <n v="0"/>
    <n v="20.3783783783784"/>
    <n v="0"/>
    <n v="30.5675675675676"/>
    <n v="0"/>
    <n v="10.1891891891892"/>
    <n v="0"/>
    <n v="61.135135135135201"/>
    <n v="91.702702702702794"/>
    <n v="40.756756756756801"/>
    <n v="0"/>
    <n v="254.72972972973"/>
    <n v="25"/>
    <n v="0"/>
    <n v="0"/>
    <n v="2"/>
    <n v="0"/>
    <n v="3"/>
    <n v="0"/>
    <n v="1"/>
    <n v="0"/>
    <n v="6"/>
    <n v="9"/>
    <n v="4"/>
    <n v="0"/>
    <n v="25"/>
    <x v="0"/>
    <m/>
    <m/>
    <x v="1"/>
    <m/>
    <m/>
    <x v="0"/>
    <m/>
    <m/>
    <x v="0"/>
    <m/>
    <m/>
    <x v="0"/>
    <m/>
    <m/>
    <x v="1"/>
    <m/>
    <n v="4214"/>
    <s v="ASESOR DE COBRANZAS"/>
    <s v="Sí"/>
    <s v="Sí"/>
    <s v="No"/>
    <m/>
    <m/>
    <m/>
    <m/>
    <m/>
    <m/>
    <m/>
    <m/>
    <m/>
    <s v="Candidatos sin capacitación o habilidades técnicas necesarios"/>
    <s v="Candidatos sin habilidades blandas o socioemocionales (proactividad, actitud de aprendizaje, compromiso, entre otros)"/>
    <m/>
    <m/>
    <m/>
    <m/>
    <m/>
    <m/>
    <m/>
    <m/>
    <m/>
    <m/>
    <m/>
    <m/>
    <m/>
    <m/>
    <m/>
    <m/>
    <m/>
    <m/>
    <m/>
    <m/>
    <m/>
    <m/>
    <m/>
    <m/>
    <m/>
    <m/>
    <m/>
    <m/>
    <m/>
    <m/>
    <s v="Contratar trabajadores del exterior"/>
    <m/>
    <m/>
    <x v="0"/>
    <x v="0"/>
    <x v="0"/>
    <x v="0"/>
    <x v="0"/>
    <x v="0"/>
    <x v="0"/>
    <x v="1"/>
    <x v="0"/>
    <x v="0"/>
    <x v="1"/>
    <x v="0"/>
    <x v="0"/>
    <m/>
    <m/>
    <s v="Plataforma web privada gratuita (Bolsas de trabajo) (excluyendo redes sociales)"/>
    <s v="Redes sociales de la empresa (Facebook, Twitter, Instagram, etc)"/>
    <m/>
    <m/>
    <s v="Recomendaciones de trabajadores de la empresa u otros actores"/>
    <m/>
    <m/>
    <m/>
    <m/>
    <m/>
    <m/>
    <m/>
    <x v="0"/>
    <x v="0"/>
    <x v="0"/>
    <x v="1"/>
    <x v="0"/>
    <x v="0"/>
    <x v="0"/>
    <x v="1"/>
    <x v="0"/>
    <x v="2"/>
    <s v="Ninguna"/>
    <m/>
    <m/>
    <m/>
    <m/>
    <m/>
    <m/>
    <x v="3"/>
    <m/>
    <s v="Transformación de competencia"/>
    <x v="0"/>
    <m/>
    <m/>
    <m/>
    <x v="1"/>
    <x v="1"/>
    <x v="1"/>
    <x v="0"/>
    <x v="1"/>
    <x v="1"/>
    <m/>
    <m/>
    <x v="3"/>
    <s v="Poco probable"/>
    <s v="Poco probable"/>
    <s v="Poco probable"/>
    <s v="Probable"/>
    <s v="Probable"/>
    <x v="0"/>
    <s v="Atención al cliente"/>
    <n v="4226"/>
    <n v="1"/>
    <n v="0"/>
    <n v="0"/>
    <n v="0"/>
    <n v="0"/>
    <s v="Analista informático"/>
    <n v="2511"/>
    <n v="1"/>
    <n v="1"/>
    <n v="0"/>
    <n v="0"/>
    <n v="0"/>
    <m/>
    <m/>
    <m/>
    <m/>
    <m/>
    <m/>
    <m/>
    <m/>
    <m/>
    <m/>
    <m/>
    <m/>
    <m/>
    <m/>
    <m/>
    <m/>
    <m/>
    <m/>
    <m/>
    <m/>
    <m/>
    <x v="0"/>
    <m/>
    <m/>
    <m/>
    <m/>
    <m/>
    <m/>
    <m/>
    <m/>
    <m/>
    <x v="0"/>
    <x v="0"/>
    <x v="0"/>
    <x v="0"/>
    <x v="1"/>
    <x v="1"/>
    <x v="0"/>
    <x v="0"/>
    <m/>
    <x v="0"/>
    <s v="CAPACITACIÓN EN EXCEL"/>
    <s v="Microsoft Excel básico y avanzado"/>
    <s v="ATENCIÓN AL CLIENTE"/>
    <n v="4226"/>
    <s v="CURSOS DE ATENCION AL CLIENTE"/>
    <s v="Técnicas de recepción y atención al cliente"/>
    <s v="ATENCION AL CLIENTE Y COBRANZAS"/>
    <n v="4214"/>
    <m/>
    <m/>
    <m/>
    <m/>
    <m/>
    <m/>
    <m/>
    <m/>
    <m/>
    <m/>
    <m/>
    <m/>
    <m/>
    <m/>
    <m/>
    <m/>
    <s v="Si"/>
    <s v="No"/>
    <m/>
    <m/>
    <m/>
    <m/>
    <x v="3"/>
    <s v="Muy importante"/>
    <s v="Muy importante"/>
    <s v="Muy importante"/>
    <s v="Muy importante"/>
    <s v="Importante"/>
    <s v="Importante"/>
    <s v="Muy importante"/>
    <s v="Ninguna"/>
    <m/>
    <x v="0"/>
    <x v="2"/>
    <x v="0"/>
    <x v="0"/>
    <x v="0"/>
    <x v="0"/>
    <x v="0"/>
    <x v="0"/>
    <x v="0"/>
    <x v="1"/>
    <x v="0"/>
    <x v="0"/>
    <m/>
    <s v="Jefe / Encargado (no propietario)"/>
    <m/>
    <n v="15"/>
    <n v="27"/>
    <s v="Completo"/>
    <m/>
    <m/>
    <m/>
    <m/>
    <m/>
    <m/>
    <m/>
    <s v="31 a 50 personas ocupadas"/>
    <s v="11 a 30 personas ocupadas"/>
    <x v="0"/>
    <s v="Servicios inmobiliarios"/>
    <x v="0"/>
    <x v="0"/>
    <x v="0"/>
    <x v="1"/>
    <x v="0"/>
    <x v="0"/>
    <x v="0"/>
    <x v="0"/>
    <x v="0"/>
    <x v="0"/>
    <x v="0"/>
    <x v="0"/>
    <x v="1"/>
    <x v="0"/>
    <x v="0"/>
    <x v="0"/>
    <x v="0"/>
    <x v="0"/>
    <x v="0"/>
    <x v="1"/>
    <x v="0"/>
    <x v="0"/>
    <x v="0"/>
    <x v="0"/>
    <x v="0"/>
    <x v="0"/>
    <x v="0"/>
    <s v="OFIMATICA"/>
    <s v="ATENCIÓN AL CLIENTE, RECEPCIÓN"/>
    <m/>
    <m/>
    <m/>
    <m/>
    <s v="TIC"/>
    <s v="ADMINISTRACIÓN Y GESTIÓN"/>
    <m/>
    <m/>
    <m/>
    <m/>
    <n v="10.1891891891892"/>
    <x v="1"/>
    <x v="2"/>
    <x v="0"/>
    <x v="0"/>
    <x v="0"/>
    <s v="Total"/>
  </r>
  <r>
    <n v="414308"/>
    <x v="0"/>
    <x v="1"/>
    <s v="San Lorenzo"/>
    <n v="61001"/>
    <s v="SERVICIO TECNICO DE INTERNET Y TV CABLE PARA TIGO"/>
    <s v="Servicio"/>
    <s v="Telecomunicaciones"/>
    <s v="Grandes (con 51 o más personas ocupadas)"/>
    <n v="2072024"/>
    <n v="2"/>
    <s v="Julio"/>
    <s v="Año Resultado Final"/>
    <n v="8"/>
    <n v="32"/>
    <n v="25072024"/>
    <n v="25"/>
    <s v="Julio"/>
    <s v="Año Resultado Final"/>
    <n v="2007"/>
    <n v="16"/>
    <x v="0"/>
    <s v="SERVICIOS DE MANTENIMIENTO DE TECNOLOGIA DE TV CABLE  E INTERNET DE TIGO"/>
    <s v="Telecomunicaciones"/>
    <s v="Único"/>
    <x v="0"/>
    <m/>
    <m/>
    <n v="150"/>
    <n v="150"/>
    <n v="145"/>
    <n v="5"/>
    <n v="431.8478260869569"/>
    <n v="14.8913043478261"/>
    <n v="0"/>
    <n v="0"/>
    <n v="0"/>
    <n v="0"/>
    <n v="14.8913043478261"/>
    <n v="0"/>
    <n v="411.00000000000034"/>
    <n v="0"/>
    <n v="5.9565217391304399"/>
    <n v="14.8913043478261"/>
    <n v="0"/>
    <n v="0"/>
    <n v="446.73913043478302"/>
    <n v="150"/>
    <n v="0"/>
    <n v="0"/>
    <n v="0"/>
    <n v="0"/>
    <n v="5"/>
    <n v="0"/>
    <n v="138"/>
    <n v="0"/>
    <n v="2"/>
    <n v="5"/>
    <n v="0"/>
    <n v="0"/>
    <n v="150"/>
    <x v="0"/>
    <m/>
    <m/>
    <x v="1"/>
    <m/>
    <m/>
    <x v="0"/>
    <m/>
    <m/>
    <x v="0"/>
    <m/>
    <m/>
    <x v="0"/>
    <m/>
    <m/>
    <x v="1"/>
    <m/>
    <n v="8332"/>
    <s v="CHOFER DE CAMION"/>
    <s v="No"/>
    <s v="Sí"/>
    <s v="No"/>
    <m/>
    <m/>
    <m/>
    <m/>
    <m/>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m/>
    <m/>
    <s v="Externalizar el trabajo por fuera de la empresa (outsourcing)"/>
    <s v="Incorporar trabajadores temporales a través de agencias"/>
    <m/>
    <s v="Aumentar los esfuerzos en el reclutamiento (más divulgación de la vacante, más bolsas de empleo)"/>
    <m/>
    <m/>
    <m/>
    <x v="1"/>
    <x v="0"/>
    <x v="0"/>
    <x v="0"/>
    <x v="0"/>
    <x v="0"/>
    <x v="0"/>
    <x v="1"/>
    <x v="1"/>
    <x v="0"/>
    <x v="0"/>
    <x v="1"/>
    <x v="0"/>
    <m/>
    <m/>
    <s v="Plataforma web privada gratuita (Bolsas de trabajo) (excluyendo redes sociales)"/>
    <s v="Redes sociales de la empresa (Facebook, Twitter, Instagram, etc)"/>
    <m/>
    <m/>
    <s v="Recomendaciones de trabajadores de la empresa u otros actores"/>
    <s v="Contratación de empresas de reclutamiento"/>
    <m/>
    <s v="Avisos en las inmediaciones de la empresa"/>
    <s v="Contactos personales del empleador"/>
    <s v="Banco de currículos de la empresa"/>
    <m/>
    <m/>
    <x v="0"/>
    <x v="0"/>
    <x v="0"/>
    <x v="1"/>
    <x v="0"/>
    <x v="2"/>
    <x v="0"/>
    <x v="0"/>
    <x v="0"/>
    <x v="1"/>
    <s v="Ninguna"/>
    <m/>
    <m/>
    <m/>
    <m/>
    <m/>
    <m/>
    <x v="1"/>
    <m/>
    <m/>
    <x v="0"/>
    <m/>
    <m/>
    <m/>
    <x v="1"/>
    <x v="1"/>
    <x v="1"/>
    <x v="0"/>
    <x v="1"/>
    <x v="1"/>
    <m/>
    <m/>
    <x v="3"/>
    <s v="Probable"/>
    <s v="Poco probable"/>
    <s v="Probable"/>
    <s v="Probable"/>
    <s v="Probable"/>
    <x v="0"/>
    <s v="chofer AYUDANTE técnico  de camion"/>
    <n v="8332"/>
    <n v="30"/>
    <n v="30"/>
    <n v="30"/>
    <n v="30"/>
    <n v="30"/>
    <s v="jefe de supervisión"/>
    <n v="1330"/>
    <n v="1"/>
    <n v="0"/>
    <n v="0"/>
    <n v="0"/>
    <n v="0"/>
    <s v="encargado de LOGÍSTICA"/>
    <n v="4321"/>
    <n v="1"/>
    <n v="0"/>
    <n v="0"/>
    <n v="0"/>
    <n v="0"/>
    <s v="jefe de sucursal ADMINISTRATIVO"/>
    <n v="1219"/>
    <n v="1"/>
    <n v="0"/>
    <n v="0"/>
    <n v="0"/>
    <n v="0"/>
    <m/>
    <m/>
    <m/>
    <m/>
    <m/>
    <m/>
    <m/>
    <x v="0"/>
    <m/>
    <m/>
    <m/>
    <m/>
    <m/>
    <m/>
    <m/>
    <m/>
    <m/>
    <x v="0"/>
    <x v="0"/>
    <x v="0"/>
    <x v="0"/>
    <x v="1"/>
    <x v="1"/>
    <x v="0"/>
    <x v="0"/>
    <m/>
    <x v="0"/>
    <s v="PRIMEROS AUXILIOS"/>
    <s v="Primeros auxilios"/>
    <s v="TÉCNICOS INSTALADORES"/>
    <n v="7422"/>
    <s v="MANEJO CORRECTO PARA TRABAJO EN ALTURAS"/>
    <s v="Seguridad industrial y salud ocupacional"/>
    <s v="TECNICOS INSTALADORES Y SUPERVISORES"/>
    <n v="7422"/>
    <s v="INFORMATICA BÁSICA"/>
    <s v="Operación básica de computadoras"/>
    <s v="TECNICOS INSTALADORES"/>
    <n v="7422"/>
    <s v="ELECTRICISTA  BÁSICO"/>
    <s v="Electricidad"/>
    <s v="TECNICOS INSTALADORES"/>
    <n v="7422"/>
    <s v="CIRCUITO CERRADO DE INSTALACION DE CAMARAS DE SEGURIDAD"/>
    <s v="Instalación de circuitos cerrados"/>
    <s v="TECNICO INSTALADORES"/>
    <n v="7422"/>
    <s v="MECANICA LIGERA"/>
    <s v="Mecánica del automóvil"/>
    <s v="TECNICOS INSTALADORES"/>
    <n v="7422"/>
    <s v="Si"/>
    <s v="Si"/>
    <s v="Si"/>
    <s v="Si"/>
    <s v="Si"/>
    <s v="No"/>
    <x v="1"/>
    <s v="Importante"/>
    <s v="Importante"/>
    <s v="Muy importante"/>
    <s v="Muy importante"/>
    <s v="Importante"/>
    <s v="Muy importante"/>
    <s v="Muy importante"/>
    <s v="Ninguna"/>
    <m/>
    <x v="0"/>
    <x v="1"/>
    <x v="0"/>
    <x v="1"/>
    <x v="0"/>
    <x v="0"/>
    <x v="0"/>
    <x v="0"/>
    <x v="0"/>
    <x v="0"/>
    <x v="0"/>
    <x v="0"/>
    <m/>
    <s v="Gerente / Directivo"/>
    <m/>
    <n v="7"/>
    <n v="42"/>
    <s v="Completo"/>
    <m/>
    <m/>
    <m/>
    <m/>
    <m/>
    <m/>
    <m/>
    <s v="51 y más personas ocupadas"/>
    <s v="51 y más personas ocupadas"/>
    <x v="0"/>
    <s v="Telecomunicaciones"/>
    <x v="0"/>
    <x v="0"/>
    <x v="0"/>
    <x v="0"/>
    <x v="0"/>
    <x v="0"/>
    <x v="0"/>
    <x v="1"/>
    <x v="0"/>
    <x v="1"/>
    <x v="1"/>
    <x v="0"/>
    <x v="1"/>
    <x v="0"/>
    <x v="0"/>
    <x v="0"/>
    <x v="1"/>
    <x v="0"/>
    <x v="0"/>
    <x v="1"/>
    <x v="0"/>
    <x v="1"/>
    <x v="0"/>
    <x v="0"/>
    <x v="1"/>
    <x v="0"/>
    <x v="0"/>
    <s v="SINIESTROS Y PRIMEROS AUXILIOS"/>
    <s v="SALUD Y SEGURIDAD OCUPACIONAL"/>
    <s v="OFIMATICA"/>
    <s v="ELECTRICIDAD Y ELECTRONICA"/>
    <s v="ELECTRICIDAD Y ELECTRONICA"/>
    <s v="MECANICA AUTOTRIZ"/>
    <s v="SINIESTROS Y PRIMEROS AUXILIOS"/>
    <s v="SALUD Y SEGURIDAD OCUPACIONAL"/>
    <s v="TIC"/>
    <s v="ELECTRICIDAD Y ELECTRONICA"/>
    <s v="ELECTRICIDAD Y ELECTRONICA"/>
    <s v="AUTOMOTORES"/>
    <n v="2.97826086956522"/>
    <x v="2"/>
    <x v="2"/>
    <x v="0"/>
    <x v="0"/>
    <x v="0"/>
    <s v="Total"/>
  </r>
  <r>
    <n v="414438"/>
    <x v="0"/>
    <x v="1"/>
    <s v="Lambaré"/>
    <n v="70201"/>
    <s v="SERVICIO DE ASESORAMIENTO EMPRESARIAL"/>
    <s v="Servicio"/>
    <s v="Servicios a las empresas"/>
    <s v="Micro (5 a 10 personas ocupadas)"/>
    <n v="13062024"/>
    <n v="13"/>
    <s v="Junio"/>
    <s v="Año Resultado Final"/>
    <n v="14"/>
    <n v="32"/>
    <n v="19072024"/>
    <n v="19"/>
    <s v="Julio"/>
    <s v="Año Resultado Final"/>
    <n v="1996"/>
    <n v="27"/>
    <x v="2"/>
    <s v="ESTUDIOS DE MERCADO"/>
    <s v="Investigación de mercados y encuestas de opinión pública"/>
    <s v="Único"/>
    <x v="0"/>
    <m/>
    <m/>
    <n v="7"/>
    <n v="7"/>
    <n v="1"/>
    <n v="6"/>
    <n v="3.3945945945945901"/>
    <n v="20.367567567567541"/>
    <n v="0"/>
    <n v="0"/>
    <n v="0"/>
    <n v="0"/>
    <n v="13.57837837837836"/>
    <n v="0"/>
    <n v="0"/>
    <n v="0"/>
    <n v="6.7891891891891802"/>
    <n v="0"/>
    <n v="3.3945945945945901"/>
    <n v="0"/>
    <n v="23.762162162162131"/>
    <n v="7"/>
    <n v="0"/>
    <n v="0"/>
    <n v="0"/>
    <n v="0"/>
    <n v="4"/>
    <n v="0"/>
    <n v="0"/>
    <n v="0"/>
    <n v="2"/>
    <n v="0"/>
    <n v="1"/>
    <n v="0"/>
    <n v="7"/>
    <x v="0"/>
    <m/>
    <m/>
    <x v="1"/>
    <m/>
    <m/>
    <x v="1"/>
    <s v="Decisión del directorio/propietarios de la empresa"/>
    <m/>
    <x v="0"/>
    <m/>
    <m/>
    <x v="0"/>
    <m/>
    <m/>
    <x v="0"/>
    <m/>
    <m/>
    <m/>
    <m/>
    <m/>
    <m/>
    <m/>
    <m/>
    <m/>
    <m/>
    <m/>
    <m/>
    <m/>
    <m/>
    <m/>
    <m/>
    <m/>
    <m/>
    <m/>
    <m/>
    <m/>
    <m/>
    <m/>
    <m/>
    <m/>
    <m/>
    <m/>
    <m/>
    <m/>
    <m/>
    <m/>
    <m/>
    <m/>
    <m/>
    <m/>
    <m/>
    <m/>
    <m/>
    <m/>
    <m/>
    <m/>
    <m/>
    <m/>
    <m/>
    <m/>
    <m/>
    <m/>
    <m/>
    <m/>
    <m/>
    <x v="0"/>
    <x v="0"/>
    <x v="0"/>
    <x v="0"/>
    <x v="1"/>
    <x v="0"/>
    <x v="0"/>
    <x v="1"/>
    <x v="0"/>
    <x v="0"/>
    <x v="0"/>
    <x v="1"/>
    <x v="0"/>
    <m/>
    <m/>
    <m/>
    <m/>
    <m/>
    <m/>
    <s v="Recomendaciones de trabajadores de la empresa u otros actores"/>
    <m/>
    <m/>
    <m/>
    <s v="Contactos personales del empleador"/>
    <m/>
    <m/>
    <m/>
    <x v="0"/>
    <x v="0"/>
    <x v="0"/>
    <x v="0"/>
    <x v="1"/>
    <x v="0"/>
    <x v="2"/>
    <x v="0"/>
    <x v="1"/>
    <x v="1"/>
    <s v="Ninguna"/>
    <m/>
    <m/>
    <m/>
    <m/>
    <s v="Nuevas contrataciones"/>
    <s v="Nuevas contrataciones"/>
    <x v="3"/>
    <s v="Nuevas contrataciones"/>
    <m/>
    <x v="1"/>
    <m/>
    <m/>
    <m/>
    <x v="0"/>
    <x v="1"/>
    <x v="0"/>
    <x v="0"/>
    <x v="0"/>
    <x v="1"/>
    <m/>
    <m/>
    <x v="2"/>
    <s v="Poco probable"/>
    <s v="Poco probable"/>
    <s v="Poco probable"/>
    <s v="Poco probable"/>
    <s v="Poco probable"/>
    <x v="2"/>
    <m/>
    <m/>
    <m/>
    <m/>
    <m/>
    <m/>
    <m/>
    <m/>
    <m/>
    <m/>
    <m/>
    <m/>
    <m/>
    <m/>
    <m/>
    <m/>
    <m/>
    <m/>
    <m/>
    <m/>
    <m/>
    <m/>
    <m/>
    <m/>
    <m/>
    <m/>
    <m/>
    <m/>
    <m/>
    <m/>
    <m/>
    <m/>
    <m/>
    <m/>
    <m/>
    <x v="0"/>
    <m/>
    <m/>
    <m/>
    <m/>
    <m/>
    <m/>
    <m/>
    <m/>
    <m/>
    <x v="1"/>
    <x v="0"/>
    <x v="0"/>
    <x v="0"/>
    <x v="0"/>
    <x v="1"/>
    <x v="0"/>
    <x v="0"/>
    <m/>
    <x v="1"/>
    <m/>
    <m/>
    <m/>
    <m/>
    <m/>
    <m/>
    <m/>
    <m/>
    <m/>
    <m/>
    <m/>
    <m/>
    <m/>
    <m/>
    <m/>
    <m/>
    <m/>
    <m/>
    <m/>
    <m/>
    <m/>
    <m/>
    <m/>
    <m/>
    <m/>
    <m/>
    <m/>
    <m/>
    <m/>
    <m/>
    <x v="3"/>
    <s v="Importante"/>
    <s v="Importante"/>
    <s v="Importante"/>
    <s v="Importante"/>
    <s v="Importante"/>
    <s v="Importante"/>
    <s v="Muy importante"/>
    <s v="Ninguna"/>
    <m/>
    <x v="2"/>
    <x v="2"/>
    <x v="0"/>
    <x v="0"/>
    <x v="0"/>
    <x v="0"/>
    <x v="1"/>
    <x v="1"/>
    <x v="0"/>
    <x v="0"/>
    <x v="0"/>
    <x v="0"/>
    <m/>
    <s v="Dueño o propietario"/>
    <m/>
    <n v="7"/>
    <n v="43"/>
    <s v="Completo"/>
    <m/>
    <m/>
    <m/>
    <m/>
    <m/>
    <m/>
    <m/>
    <s v="5 a 10 personas ocupadas"/>
    <s v="5 a 10 personas ocupadas"/>
    <x v="0"/>
    <s v="Servicios a las empresas"/>
    <x v="0"/>
    <x v="0"/>
    <x v="0"/>
    <x v="0"/>
    <x v="0"/>
    <x v="0"/>
    <x v="0"/>
    <x v="0"/>
    <x v="0"/>
    <x v="0"/>
    <x v="1"/>
    <x v="0"/>
    <x v="0"/>
    <x v="0"/>
    <x v="0"/>
    <x v="0"/>
    <x v="0"/>
    <x v="0"/>
    <x v="0"/>
    <x v="1"/>
    <x v="0"/>
    <x v="1"/>
    <x v="0"/>
    <x v="0"/>
    <x v="0"/>
    <x v="0"/>
    <x v="0"/>
    <m/>
    <m/>
    <m/>
    <m/>
    <m/>
    <m/>
    <m/>
    <m/>
    <m/>
    <m/>
    <m/>
    <m/>
    <n v="3.3945945945945901"/>
    <x v="0"/>
    <x v="0"/>
    <x v="0"/>
    <x v="0"/>
    <x v="1"/>
    <s v="Total"/>
  </r>
  <r>
    <n v="415097"/>
    <x v="0"/>
    <x v="1"/>
    <s v="Luque"/>
    <n v="10911"/>
    <s v="ELABORACION DE TORTAS"/>
    <s v="Industria"/>
    <s v="Manufactura"/>
    <s v="Micro (5 a 10 personas ocupadas)"/>
    <n v="30072024"/>
    <n v="30"/>
    <s v="Julio"/>
    <s v="Año Resultado Final"/>
    <n v="10"/>
    <n v="31"/>
    <n v="5082024"/>
    <n v="5"/>
    <s v="Agosto"/>
    <s v="Año Resultado Final"/>
    <n v="2010"/>
    <n v="13"/>
    <x v="0"/>
    <s v="ELABORACIÓN DE TORTAS"/>
    <s v="Elaboración de galletitas y bizcochos"/>
    <s v="Casa Matriz"/>
    <x v="1"/>
    <n v="2"/>
    <n v="2"/>
    <n v="7"/>
    <n v="7"/>
    <n v="1"/>
    <n v="6"/>
    <n v="4.7936507936507899"/>
    <n v="28.761904761904738"/>
    <n v="0"/>
    <n v="0"/>
    <n v="0"/>
    <n v="0"/>
    <n v="19.17460317460316"/>
    <n v="0"/>
    <n v="0"/>
    <n v="0"/>
    <n v="4.7936507936507899"/>
    <n v="9.5873015873015799"/>
    <n v="0"/>
    <n v="0"/>
    <n v="33.555555555555529"/>
    <n v="7"/>
    <n v="0"/>
    <n v="0"/>
    <n v="0"/>
    <n v="0"/>
    <n v="4"/>
    <n v="0"/>
    <n v="0"/>
    <n v="0"/>
    <n v="1"/>
    <n v="2"/>
    <n v="0"/>
    <n v="0"/>
    <n v="7"/>
    <x v="0"/>
    <m/>
    <m/>
    <x v="1"/>
    <m/>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1"/>
    <x v="0"/>
    <x v="0"/>
    <x v="2"/>
    <x v="2"/>
    <x v="1"/>
    <x v="1"/>
    <x v="1"/>
    <s v="Ninguna"/>
    <m/>
    <m/>
    <m/>
    <s v="Transformación de competencia"/>
    <s v="Transformación de competencia"/>
    <m/>
    <x v="1"/>
    <s v="Transformación de competencia"/>
    <s v="Transformación de competencia"/>
    <x v="1"/>
    <m/>
    <m/>
    <m/>
    <x v="1"/>
    <x v="1"/>
    <x v="1"/>
    <x v="0"/>
    <x v="1"/>
    <x v="1"/>
    <m/>
    <m/>
    <x v="1"/>
    <s v="Probable"/>
    <s v="Probable"/>
    <s v="Poco probable"/>
    <s v="Poco probable"/>
    <s v="Probable"/>
    <x v="2"/>
    <m/>
    <m/>
    <m/>
    <m/>
    <m/>
    <m/>
    <m/>
    <m/>
    <m/>
    <m/>
    <m/>
    <m/>
    <m/>
    <m/>
    <m/>
    <m/>
    <m/>
    <m/>
    <m/>
    <m/>
    <m/>
    <m/>
    <m/>
    <m/>
    <m/>
    <m/>
    <m/>
    <m/>
    <m/>
    <m/>
    <m/>
    <m/>
    <m/>
    <m/>
    <m/>
    <x v="1"/>
    <s v="La empresa no tiene recursos para capacitar"/>
    <m/>
    <m/>
    <m/>
    <m/>
    <m/>
    <m/>
    <m/>
    <m/>
    <x v="1"/>
    <x v="1"/>
    <x v="1"/>
    <x v="1"/>
    <x v="0"/>
    <x v="0"/>
    <x v="0"/>
    <x v="0"/>
    <m/>
    <x v="2"/>
    <m/>
    <m/>
    <m/>
    <m/>
    <m/>
    <m/>
    <m/>
    <m/>
    <m/>
    <m/>
    <m/>
    <m/>
    <m/>
    <m/>
    <m/>
    <m/>
    <m/>
    <m/>
    <m/>
    <m/>
    <m/>
    <m/>
    <m/>
    <m/>
    <m/>
    <m/>
    <m/>
    <m/>
    <m/>
    <m/>
    <x v="2"/>
    <s v="Importante"/>
    <s v="Importante"/>
    <s v="Muy importante"/>
    <s v="Importante"/>
    <s v="Importante"/>
    <s v="Importante"/>
    <s v="Importante"/>
    <s v="Ninguna"/>
    <m/>
    <x v="2"/>
    <x v="2"/>
    <x v="0"/>
    <x v="0"/>
    <x v="0"/>
    <x v="0"/>
    <x v="1"/>
    <x v="1"/>
    <x v="1"/>
    <x v="1"/>
    <x v="1"/>
    <x v="0"/>
    <m/>
    <s v="Dueño o propietario"/>
    <m/>
    <n v="9"/>
    <n v="50"/>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0"/>
    <x v="1"/>
    <x v="2"/>
    <s v="Total"/>
  </r>
  <r>
    <n v="415170"/>
    <x v="0"/>
    <x v="0"/>
    <s v="Recoleta"/>
    <n v="56101"/>
    <s v="SERVICIO DE COMIDA EN RESTAURANTE"/>
    <s v="Servicio"/>
    <s v="Restaurantes y hoteles"/>
    <s v="Medianas (31 a 50 personas ocupadas)"/>
    <n v="5072024"/>
    <n v="5"/>
    <s v="Julio"/>
    <s v="Año Resultado Final"/>
    <n v="15"/>
    <n v="42"/>
    <n v="5072024"/>
    <n v="5"/>
    <s v="Julio"/>
    <s v="Año Resultado Final"/>
    <n v="2016"/>
    <n v="7"/>
    <x v="3"/>
    <s v="SERVICIO DE GASTRONOMIA"/>
    <s v="Restaurantes y parrilladas"/>
    <s v="Único"/>
    <x v="0"/>
    <m/>
    <m/>
    <n v="12"/>
    <n v="12"/>
    <n v="6"/>
    <n v="6"/>
    <n v="94.3373493975906"/>
    <n v="94.3373493975906"/>
    <n v="0"/>
    <n v="0"/>
    <n v="0"/>
    <n v="0"/>
    <n v="172.9518072289161"/>
    <n v="0"/>
    <n v="0"/>
    <n v="0"/>
    <n v="15.722891566265099"/>
    <n v="0"/>
    <n v="0"/>
    <n v="0"/>
    <n v="188.6746987951812"/>
    <n v="12"/>
    <n v="0"/>
    <n v="0"/>
    <n v="0"/>
    <n v="0"/>
    <n v="11"/>
    <n v="0"/>
    <n v="0"/>
    <n v="0"/>
    <n v="1"/>
    <n v="0"/>
    <n v="0"/>
    <n v="0"/>
    <n v="12"/>
    <x v="1"/>
    <s v="Decisión del directorio/propietarios de la empresa"/>
    <m/>
    <x v="1"/>
    <m/>
    <m/>
    <x v="0"/>
    <m/>
    <m/>
    <x v="0"/>
    <m/>
    <m/>
    <x v="0"/>
    <m/>
    <m/>
    <x v="1"/>
    <m/>
    <n v="5246"/>
    <s v="ATENCION AL CLIENTE"/>
    <s v="Sí"/>
    <s v="Sí"/>
    <s v="Sí"/>
    <n v="5120"/>
    <s v="COCINERO"/>
    <s v="Sí"/>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s v="Aumentar la remuneración para hacer la vacante más atractiva"/>
    <s v="Capacitar a los trabajadores actuales para que puedan cumplir funciones que estaban asignadas a esa vacante"/>
    <m/>
    <s v="Utilizar tecnología o maquinaria para sustituir el trabajo de la vacante"/>
    <m/>
    <m/>
    <m/>
    <s v="Aumentar los esfuerzos en el reclutamiento (más divulgación de la vacante, más bolsas de empleo)"/>
    <m/>
    <m/>
    <m/>
    <x v="0"/>
    <x v="0"/>
    <x v="0"/>
    <x v="0"/>
    <x v="1"/>
    <x v="0"/>
    <x v="0"/>
    <x v="0"/>
    <x v="1"/>
    <x v="0"/>
    <x v="0"/>
    <x v="1"/>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1"/>
    <x v="1"/>
    <x v="0"/>
    <s v="Ninguna"/>
    <m/>
    <m/>
    <m/>
    <m/>
    <m/>
    <m/>
    <x v="1"/>
    <m/>
    <s v="Nuevas contrataciones"/>
    <x v="1"/>
    <s v="Transformación de competencia"/>
    <m/>
    <m/>
    <x v="0"/>
    <x v="0"/>
    <x v="0"/>
    <x v="0"/>
    <x v="0"/>
    <x v="1"/>
    <m/>
    <m/>
    <x v="2"/>
    <s v="Probable"/>
    <s v="Poco probable"/>
    <s v="Poco probable"/>
    <s v="Probable"/>
    <s v="Muy probable"/>
    <x v="3"/>
    <m/>
    <m/>
    <m/>
    <m/>
    <m/>
    <m/>
    <m/>
    <m/>
    <m/>
    <m/>
    <m/>
    <m/>
    <m/>
    <m/>
    <m/>
    <m/>
    <m/>
    <m/>
    <m/>
    <m/>
    <m/>
    <m/>
    <m/>
    <m/>
    <m/>
    <m/>
    <m/>
    <m/>
    <m/>
    <m/>
    <m/>
    <m/>
    <m/>
    <m/>
    <m/>
    <x v="0"/>
    <m/>
    <m/>
    <m/>
    <m/>
    <m/>
    <m/>
    <m/>
    <m/>
    <m/>
    <x v="0"/>
    <x v="0"/>
    <x v="0"/>
    <x v="0"/>
    <x v="1"/>
    <x v="1"/>
    <x v="0"/>
    <x v="0"/>
    <m/>
    <x v="0"/>
    <s v="ESPECIALIZACIÓN EN REDES SOCIALES"/>
    <s v="Social media y community manager"/>
    <s v="COMMUNITY MANAGER"/>
    <n v="3339"/>
    <s v="CAPACITACION EN MANIPULACION DE ALIMENTOS"/>
    <s v="Manipulación de alimentos"/>
    <s v="COCINERO"/>
    <n v="5120"/>
    <s v="ACTUALIZACIONES DE TENDENCIAS GASTRONÓMICAS"/>
    <s v="Gastronomía"/>
    <s v="COCINERO"/>
    <n v="5120"/>
    <s v="ACTUALIZACION DE TENDENCIAS DE RECETARIO"/>
    <s v="Cocina"/>
    <s v="COCINERO"/>
    <n v="5120"/>
    <m/>
    <m/>
    <m/>
    <m/>
    <m/>
    <m/>
    <m/>
    <m/>
    <s v="Si"/>
    <s v="Si"/>
    <s v="Si"/>
    <s v="No"/>
    <m/>
    <m/>
    <x v="0"/>
    <s v="Muy importante"/>
    <s v="Muy importante"/>
    <s v="Muy importante"/>
    <s v="Muy importante"/>
    <s v="Muy importante"/>
    <s v="Muy importante"/>
    <s v="Muy importante"/>
    <s v="Ninguna"/>
    <m/>
    <x v="2"/>
    <x v="2"/>
    <x v="0"/>
    <x v="0"/>
    <x v="2"/>
    <x v="0"/>
    <x v="0"/>
    <x v="0"/>
    <x v="0"/>
    <x v="0"/>
    <x v="0"/>
    <x v="0"/>
    <m/>
    <s v="Gerente / Directivo"/>
    <m/>
    <n v="19"/>
    <n v="27"/>
    <s v="Completo"/>
    <m/>
    <m/>
    <m/>
    <m/>
    <m/>
    <m/>
    <m/>
    <s v="11 a 30 personas ocupadas"/>
    <s v="11 a 30 personas ocupadas"/>
    <x v="0"/>
    <s v="Restaurantes y hoteles"/>
    <x v="0"/>
    <x v="0"/>
    <x v="0"/>
    <x v="0"/>
    <x v="1"/>
    <x v="0"/>
    <x v="0"/>
    <x v="0"/>
    <x v="0"/>
    <x v="0"/>
    <x v="1"/>
    <x v="0"/>
    <x v="0"/>
    <x v="0"/>
    <x v="0"/>
    <x v="0"/>
    <x v="0"/>
    <x v="0"/>
    <x v="0"/>
    <x v="1"/>
    <x v="1"/>
    <x v="1"/>
    <x v="1"/>
    <x v="0"/>
    <x v="0"/>
    <x v="0"/>
    <x v="0"/>
    <s v="USO Y MANEJO DE REDES SOCIALES"/>
    <s v="MANIPULACION DE ALIMENTOS"/>
    <s v="GASTRONOMIA"/>
    <s v="GASTRONOMIA"/>
    <m/>
    <m/>
    <s v="TIC"/>
    <s v="ALIMENTOS"/>
    <s v="ALIMENTOS"/>
    <s v="ALIMENTOS"/>
    <m/>
    <m/>
    <n v="15.722891566265099"/>
    <x v="1"/>
    <x v="2"/>
    <x v="0"/>
    <x v="0"/>
    <x v="0"/>
    <s v="Total"/>
  </r>
  <r>
    <n v="415448"/>
    <x v="0"/>
    <x v="1"/>
    <s v="Lambaré"/>
    <n v="10940"/>
    <s v="ELABORACION DE PASTAS ALIMENTICIAS"/>
    <s v="Industria"/>
    <s v="Manufactura"/>
    <s v="Micro (5 a 10 personas ocupadas)"/>
    <n v="3072024"/>
    <n v="3"/>
    <s v="Julio"/>
    <s v="Año Resultado Final"/>
    <n v="9"/>
    <n v="46"/>
    <n v="3072024"/>
    <n v="3"/>
    <s v="Julio"/>
    <s v="Año Resultado Final"/>
    <n v="2014"/>
    <n v="9"/>
    <x v="3"/>
    <s v="ELABORACION DE PASTAS FRESCAS"/>
    <s v="Elaboración de pastas alimenticias y productos farináceos similares"/>
    <s v="Único"/>
    <x v="0"/>
    <m/>
    <m/>
    <n v="9"/>
    <n v="9"/>
    <n v="4"/>
    <n v="5"/>
    <n v="19.17460317460316"/>
    <n v="23.968253968253951"/>
    <n v="0"/>
    <n v="0"/>
    <n v="0"/>
    <n v="9.5873015873015799"/>
    <n v="9.5873015873015799"/>
    <n v="9.5873015873015799"/>
    <n v="4.7936507936507899"/>
    <n v="0"/>
    <n v="0"/>
    <n v="9.5873015873015799"/>
    <n v="0"/>
    <n v="0"/>
    <n v="43.14285714285711"/>
    <n v="9"/>
    <n v="0"/>
    <n v="0"/>
    <n v="0"/>
    <n v="2"/>
    <n v="2"/>
    <n v="2"/>
    <n v="1"/>
    <n v="0"/>
    <n v="0"/>
    <n v="2"/>
    <n v="0"/>
    <n v="0"/>
    <n v="9"/>
    <x v="0"/>
    <m/>
    <m/>
    <x v="0"/>
    <s v="Decisión del directorio/propietarios de la empresa"/>
    <m/>
    <x v="0"/>
    <m/>
    <m/>
    <x v="0"/>
    <m/>
    <m/>
    <x v="0"/>
    <m/>
    <m/>
    <x v="1"/>
    <m/>
    <n v="8160"/>
    <s v="AMASADOR (MAQUINA)"/>
    <s v="Sí"/>
    <s v="No"/>
    <s v="No"/>
    <m/>
    <m/>
    <m/>
    <m/>
    <m/>
    <m/>
    <m/>
    <m/>
    <m/>
    <m/>
    <m/>
    <m/>
    <m/>
    <m/>
    <m/>
    <m/>
    <m/>
    <m/>
    <m/>
    <m/>
    <m/>
    <m/>
    <m/>
    <m/>
    <m/>
    <m/>
    <m/>
    <m/>
    <m/>
    <m/>
    <m/>
    <m/>
    <m/>
    <m/>
    <m/>
    <m/>
    <m/>
    <m/>
    <m/>
    <m/>
    <m/>
    <m/>
    <m/>
    <m/>
    <x v="1"/>
    <x v="0"/>
    <x v="0"/>
    <x v="0"/>
    <x v="1"/>
    <x v="0"/>
    <x v="0"/>
    <x v="0"/>
    <x v="0"/>
    <x v="0"/>
    <x v="1"/>
    <x v="1"/>
    <x v="0"/>
    <m/>
    <m/>
    <m/>
    <m/>
    <m/>
    <m/>
    <s v="Recomendaciones de trabajadores de la empresa u otros actores"/>
    <m/>
    <m/>
    <s v="Avisos en las inmediaciones de la empresa"/>
    <s v="Contactos personales del empleador"/>
    <s v="Banco de currículos de la empresa"/>
    <m/>
    <m/>
    <x v="0"/>
    <x v="0"/>
    <x v="0"/>
    <x v="2"/>
    <x v="0"/>
    <x v="2"/>
    <x v="0"/>
    <x v="2"/>
    <x v="1"/>
    <x v="1"/>
    <s v="Ninguna"/>
    <m/>
    <m/>
    <m/>
    <m/>
    <m/>
    <m/>
    <x v="1"/>
    <m/>
    <m/>
    <x v="1"/>
    <m/>
    <m/>
    <m/>
    <x v="1"/>
    <x v="1"/>
    <x v="1"/>
    <x v="1"/>
    <x v="1"/>
    <x v="1"/>
    <m/>
    <m/>
    <x v="0"/>
    <s v="Poco probable"/>
    <s v="Poco probable"/>
    <s v="Poco probable"/>
    <s v="Poco probable"/>
    <s v="Poco probable"/>
    <x v="2"/>
    <m/>
    <m/>
    <m/>
    <m/>
    <m/>
    <m/>
    <m/>
    <m/>
    <m/>
    <m/>
    <m/>
    <m/>
    <m/>
    <m/>
    <m/>
    <m/>
    <m/>
    <m/>
    <m/>
    <m/>
    <m/>
    <m/>
    <m/>
    <m/>
    <m/>
    <m/>
    <m/>
    <m/>
    <m/>
    <m/>
    <m/>
    <m/>
    <m/>
    <m/>
    <m/>
    <x v="0"/>
    <m/>
    <m/>
    <m/>
    <m/>
    <m/>
    <m/>
    <m/>
    <m/>
    <m/>
    <x v="0"/>
    <x v="0"/>
    <x v="1"/>
    <x v="1"/>
    <x v="0"/>
    <x v="0"/>
    <x v="0"/>
    <x v="0"/>
    <m/>
    <x v="1"/>
    <m/>
    <m/>
    <m/>
    <m/>
    <m/>
    <m/>
    <m/>
    <m/>
    <m/>
    <m/>
    <m/>
    <m/>
    <m/>
    <m/>
    <m/>
    <m/>
    <m/>
    <m/>
    <m/>
    <m/>
    <m/>
    <m/>
    <m/>
    <m/>
    <m/>
    <m/>
    <m/>
    <m/>
    <m/>
    <m/>
    <x v="0"/>
    <s v="Importante"/>
    <s v="Importante"/>
    <s v="Poco importante"/>
    <s v="Importante"/>
    <s v="Importante"/>
    <s v="Importante"/>
    <s v="Muy importante"/>
    <s v="Ninguna"/>
    <m/>
    <x v="2"/>
    <x v="0"/>
    <x v="0"/>
    <x v="0"/>
    <x v="2"/>
    <x v="0"/>
    <x v="1"/>
    <x v="1"/>
    <x v="1"/>
    <x v="1"/>
    <x v="1"/>
    <x v="0"/>
    <m/>
    <s v="Dueño o propietario"/>
    <m/>
    <n v="10"/>
    <n v="34"/>
    <s v="Completo"/>
    <m/>
    <m/>
    <m/>
    <m/>
    <m/>
    <m/>
    <s v="SI SE NECESITA ALGUNA VERIFICACION INDICO LA PROPIETARIA QUE SE PASE LOS MIERCOLES"/>
    <s v="5 a 10 personas ocupadas"/>
    <s v="5 a 10 personas ocupadas"/>
    <x v="1"/>
    <s v="Manufactura"/>
    <x v="0"/>
    <x v="0"/>
    <x v="0"/>
    <x v="0"/>
    <x v="0"/>
    <x v="0"/>
    <x v="0"/>
    <x v="1"/>
    <x v="0"/>
    <x v="0"/>
    <x v="1"/>
    <x v="0"/>
    <x v="0"/>
    <x v="0"/>
    <x v="0"/>
    <x v="0"/>
    <x v="0"/>
    <x v="0"/>
    <x v="0"/>
    <x v="1"/>
    <x v="0"/>
    <x v="1"/>
    <x v="0"/>
    <x v="0"/>
    <x v="0"/>
    <x v="0"/>
    <x v="0"/>
    <m/>
    <m/>
    <m/>
    <m/>
    <m/>
    <m/>
    <m/>
    <m/>
    <m/>
    <m/>
    <m/>
    <m/>
    <n v="4.7936507936507899"/>
    <x v="1"/>
    <x v="1"/>
    <x v="1"/>
    <x v="0"/>
    <x v="1"/>
    <s v="Total"/>
  </r>
  <r>
    <n v="415582"/>
    <x v="0"/>
    <x v="1"/>
    <s v="Luque"/>
    <n v="10911"/>
    <s v="ELABORACION DE GALLETITAS PASTELES Y TORTAS"/>
    <s v="Industria"/>
    <s v="Manufactura"/>
    <s v="Micro (5 a 10 personas ocupadas)"/>
    <n v="9072024"/>
    <n v="9"/>
    <s v="Julio"/>
    <s v="Año Resultado Final"/>
    <n v="16"/>
    <n v="0"/>
    <n v="10072024"/>
    <n v="10"/>
    <s v="Julio"/>
    <s v="Año Resultado Final"/>
    <n v="2011"/>
    <n v="12"/>
    <x v="0"/>
    <s v="ELABORACION DE GALLETAS,  PASTELES Y TORTAS"/>
    <s v="Elaboración de galletitas y bizcochos"/>
    <s v="Único"/>
    <x v="0"/>
    <m/>
    <m/>
    <n v="6"/>
    <n v="6"/>
    <n v="2"/>
    <n v="4"/>
    <n v="9.5873015873015799"/>
    <n v="19.17460317460316"/>
    <n v="0"/>
    <n v="0"/>
    <n v="0"/>
    <n v="0"/>
    <n v="4.7936507936507899"/>
    <n v="0"/>
    <n v="0"/>
    <n v="0"/>
    <n v="0"/>
    <n v="23.968253968253951"/>
    <n v="0"/>
    <n v="0"/>
    <n v="28.761904761904738"/>
    <n v="6"/>
    <n v="0"/>
    <n v="0"/>
    <n v="0"/>
    <n v="0"/>
    <n v="1"/>
    <n v="0"/>
    <n v="0"/>
    <n v="0"/>
    <n v="0"/>
    <n v="5"/>
    <n v="0"/>
    <n v="0"/>
    <n v="6"/>
    <x v="1"/>
    <s v="Decisión del directorio/propietarios de la empresa"/>
    <m/>
    <x v="1"/>
    <m/>
    <m/>
    <x v="1"/>
    <s v="Decisión del directorio/propietarios de la empresa"/>
    <m/>
    <x v="0"/>
    <m/>
    <m/>
    <x v="0"/>
    <m/>
    <m/>
    <x v="0"/>
    <m/>
    <m/>
    <m/>
    <m/>
    <m/>
    <m/>
    <m/>
    <m/>
    <m/>
    <m/>
    <m/>
    <m/>
    <m/>
    <m/>
    <m/>
    <m/>
    <m/>
    <m/>
    <m/>
    <m/>
    <m/>
    <m/>
    <m/>
    <m/>
    <m/>
    <m/>
    <m/>
    <m/>
    <m/>
    <m/>
    <m/>
    <m/>
    <m/>
    <m/>
    <m/>
    <m/>
    <m/>
    <m/>
    <m/>
    <m/>
    <m/>
    <m/>
    <m/>
    <m/>
    <m/>
    <m/>
    <m/>
    <m/>
    <m/>
    <m/>
    <x v="1"/>
    <x v="0"/>
    <x v="0"/>
    <x v="0"/>
    <x v="1"/>
    <x v="0"/>
    <x v="0"/>
    <x v="0"/>
    <x v="0"/>
    <x v="0"/>
    <x v="1"/>
    <x v="1"/>
    <x v="0"/>
    <m/>
    <m/>
    <m/>
    <s v="Redes sociales de la empresa (Facebook, Twitter, Instagram, etc)"/>
    <m/>
    <m/>
    <s v="Recomendaciones de trabajadores de la empresa u otros actores"/>
    <m/>
    <m/>
    <m/>
    <s v="Contactos personales del empleador"/>
    <m/>
    <m/>
    <m/>
    <x v="0"/>
    <x v="0"/>
    <x v="0"/>
    <x v="1"/>
    <x v="0"/>
    <x v="2"/>
    <x v="0"/>
    <x v="2"/>
    <x v="1"/>
    <x v="1"/>
    <s v="Ninguna"/>
    <m/>
    <m/>
    <m/>
    <m/>
    <m/>
    <m/>
    <x v="1"/>
    <m/>
    <m/>
    <x v="1"/>
    <m/>
    <m/>
    <m/>
    <x v="1"/>
    <x v="1"/>
    <x v="1"/>
    <x v="1"/>
    <x v="1"/>
    <x v="1"/>
    <m/>
    <m/>
    <x v="1"/>
    <s v="Probable"/>
    <s v="Poco probable"/>
    <s v="Poco probable"/>
    <s v="Poco probable"/>
    <s v="Probable"/>
    <x v="1"/>
    <m/>
    <m/>
    <m/>
    <m/>
    <m/>
    <m/>
    <m/>
    <m/>
    <m/>
    <m/>
    <m/>
    <m/>
    <m/>
    <m/>
    <m/>
    <m/>
    <m/>
    <m/>
    <m/>
    <m/>
    <m/>
    <m/>
    <m/>
    <m/>
    <m/>
    <m/>
    <m/>
    <m/>
    <m/>
    <m/>
    <m/>
    <m/>
    <m/>
    <m/>
    <m/>
    <x v="0"/>
    <m/>
    <m/>
    <m/>
    <m/>
    <m/>
    <m/>
    <m/>
    <m/>
    <m/>
    <x v="0"/>
    <x v="0"/>
    <x v="0"/>
    <x v="0"/>
    <x v="1"/>
    <x v="1"/>
    <x v="0"/>
    <x v="0"/>
    <m/>
    <x v="0"/>
    <s v="CONOCIMIENTO AVANZADA DE DECORACIÓN DE TORTA"/>
    <s v="Cocina y repostería"/>
    <s v="PASTELEROS"/>
    <n v="7512"/>
    <m/>
    <m/>
    <m/>
    <m/>
    <m/>
    <m/>
    <m/>
    <m/>
    <m/>
    <m/>
    <m/>
    <m/>
    <m/>
    <m/>
    <m/>
    <m/>
    <m/>
    <m/>
    <m/>
    <m/>
    <s v="No"/>
    <m/>
    <m/>
    <m/>
    <m/>
    <m/>
    <x v="1"/>
    <s v="Muy importante"/>
    <s v="Muy importante"/>
    <s v="Muy importante"/>
    <s v="Importante"/>
    <s v="Importante"/>
    <s v="Muy importante"/>
    <s v="Muy importante"/>
    <s v="Ninguna"/>
    <m/>
    <x v="2"/>
    <x v="2"/>
    <x v="0"/>
    <x v="0"/>
    <x v="0"/>
    <x v="2"/>
    <x v="0"/>
    <x v="0"/>
    <x v="0"/>
    <x v="0"/>
    <x v="0"/>
    <x v="0"/>
    <m/>
    <s v="Dueño o propietario"/>
    <m/>
    <n v="20"/>
    <n v="52"/>
    <s v="Completo"/>
    <m/>
    <m/>
    <m/>
    <m/>
    <m/>
    <m/>
    <m/>
    <s v="5 a 10 personas ocupadas"/>
    <s v="5 a 10 personas ocupadas"/>
    <x v="1"/>
    <s v="Manufactura"/>
    <x v="0"/>
    <x v="0"/>
    <x v="0"/>
    <x v="0"/>
    <x v="0"/>
    <x v="0"/>
    <x v="0"/>
    <x v="0"/>
    <x v="0"/>
    <x v="0"/>
    <x v="1"/>
    <x v="0"/>
    <x v="0"/>
    <x v="0"/>
    <x v="0"/>
    <x v="0"/>
    <x v="0"/>
    <x v="0"/>
    <x v="0"/>
    <x v="1"/>
    <x v="0"/>
    <x v="1"/>
    <x v="0"/>
    <x v="0"/>
    <x v="1"/>
    <x v="0"/>
    <x v="0"/>
    <s v="PANADERIA Y CONFITERIA"/>
    <m/>
    <m/>
    <m/>
    <m/>
    <m/>
    <s v="ALIMENTOS"/>
    <m/>
    <m/>
    <m/>
    <m/>
    <m/>
    <n v="4.7936507936507899"/>
    <x v="0"/>
    <x v="0"/>
    <x v="1"/>
    <x v="0"/>
    <x v="0"/>
    <s v="Total"/>
  </r>
  <r>
    <n v="415980"/>
    <x v="0"/>
    <x v="0"/>
    <s v="San Roque"/>
    <n v="46430"/>
    <s v="VENTA AL POR MAYOR DE COSMETICOS Y PERFUMES"/>
    <s v="Comercio"/>
    <s v="Comercio"/>
    <s v="Grandes (con 51 o más personas ocupadas)"/>
    <n v="12062024"/>
    <n v="12"/>
    <s v="Junio"/>
    <s v="Año Resultado Final"/>
    <n v="10"/>
    <n v="1"/>
    <n v="25072024"/>
    <n v="25"/>
    <s v="Julio"/>
    <s v="Año Resultado Final"/>
    <n v="1965"/>
    <n v="58"/>
    <x v="1"/>
    <s v="VENTAS AL POR MENOR DE COSMETICOS"/>
    <s v="Comercio al por menor de cosméticos y artículos de tocador"/>
    <s v="Casa Matriz"/>
    <x v="1"/>
    <n v="5"/>
    <n v="4"/>
    <n v="350"/>
    <n v="300"/>
    <n v="80"/>
    <n v="220"/>
    <n v="80"/>
    <n v="220"/>
    <n v="0"/>
    <n v="0"/>
    <n v="0"/>
    <n v="0"/>
    <n v="25"/>
    <n v="0"/>
    <n v="120"/>
    <n v="0"/>
    <n v="100"/>
    <n v="50"/>
    <n v="4"/>
    <n v="1"/>
    <n v="300"/>
    <n v="300"/>
    <n v="0"/>
    <n v="0"/>
    <n v="0"/>
    <n v="0"/>
    <n v="25"/>
    <n v="0"/>
    <n v="120"/>
    <n v="0"/>
    <n v="100"/>
    <n v="50"/>
    <n v="4"/>
    <n v="1"/>
    <n v="300"/>
    <x v="1"/>
    <s v="Decisión del directorio/propietarios de la empresa"/>
    <m/>
    <x v="0"/>
    <s v="Decisión del directorio/propietarios de la empresa"/>
    <m/>
    <x v="0"/>
    <m/>
    <m/>
    <x v="0"/>
    <m/>
    <m/>
    <x v="0"/>
    <m/>
    <m/>
    <x v="1"/>
    <m/>
    <n v="5223"/>
    <s v="VENDEDORA DE SALON"/>
    <s v="Sí"/>
    <s v="Sí"/>
    <s v="Sí"/>
    <n v="9333"/>
    <s v="AUXILIAR DE DEPÓSITO"/>
    <s v="Sí"/>
    <s v="No"/>
    <s v="Sí"/>
    <n v="3339"/>
    <s v="ASISTENTE DE MARKETING"/>
    <s v="Sí"/>
    <s v="Sí"/>
    <m/>
    <m/>
    <m/>
    <m/>
    <s v="Candidatos que no aceptaron las condiciones laborales ofrecidas (ubicación, horario, remuneración)"/>
    <m/>
    <m/>
    <m/>
    <m/>
    <m/>
    <m/>
    <m/>
    <m/>
    <m/>
    <m/>
    <m/>
    <m/>
    <s v="Candidatos sin habilidades blandas o socioemocionales (proactividad, actitud de aprendizaje, compromiso, entre otros)"/>
    <m/>
    <m/>
    <m/>
    <m/>
    <m/>
    <m/>
    <m/>
    <m/>
    <m/>
    <m/>
    <m/>
    <m/>
    <s v="Redefinir el perfil y características de la vacante"/>
    <m/>
    <m/>
    <m/>
    <m/>
    <x v="1"/>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1"/>
    <x v="0"/>
    <x v="2"/>
    <x v="0"/>
    <x v="1"/>
    <s v="Ninguna"/>
    <m/>
    <m/>
    <m/>
    <m/>
    <m/>
    <m/>
    <x v="1"/>
    <m/>
    <m/>
    <x v="2"/>
    <m/>
    <m/>
    <m/>
    <x v="0"/>
    <x v="0"/>
    <x v="1"/>
    <x v="0"/>
    <x v="0"/>
    <x v="0"/>
    <m/>
    <m/>
    <x v="1"/>
    <s v="Poco probable"/>
    <s v="Muy probable"/>
    <s v="Poco probable"/>
    <s v="Muy probable"/>
    <s v="Muy probable"/>
    <x v="2"/>
    <m/>
    <m/>
    <m/>
    <m/>
    <m/>
    <m/>
    <m/>
    <m/>
    <m/>
    <m/>
    <m/>
    <m/>
    <m/>
    <m/>
    <m/>
    <m/>
    <m/>
    <m/>
    <m/>
    <m/>
    <m/>
    <m/>
    <m/>
    <m/>
    <m/>
    <m/>
    <m/>
    <m/>
    <m/>
    <m/>
    <m/>
    <m/>
    <m/>
    <m/>
    <m/>
    <x v="0"/>
    <m/>
    <m/>
    <m/>
    <m/>
    <m/>
    <m/>
    <m/>
    <m/>
    <m/>
    <x v="0"/>
    <x v="0"/>
    <x v="0"/>
    <x v="0"/>
    <x v="1"/>
    <x v="1"/>
    <x v="0"/>
    <x v="0"/>
    <m/>
    <x v="0"/>
    <s v="VENTAS EN GENERAL"/>
    <s v="Técnicas de ventas"/>
    <s v="VENDEDORAS DE SALON"/>
    <n v="5223"/>
    <s v="PRIMEROS AUXILIOS  BÁSICOS"/>
    <s v="Primeros auxilios"/>
    <s v="AUXILIAR DE RECURSOS HUMANOS"/>
    <n v="4416"/>
    <m/>
    <m/>
    <m/>
    <m/>
    <m/>
    <m/>
    <m/>
    <m/>
    <m/>
    <m/>
    <m/>
    <m/>
    <m/>
    <m/>
    <m/>
    <m/>
    <s v="Si"/>
    <s v="No"/>
    <m/>
    <m/>
    <m/>
    <m/>
    <x v="0"/>
    <s v="Muy importante"/>
    <s v="Importante"/>
    <s v="Muy importante"/>
    <s v="Importante"/>
    <s v="Importante"/>
    <s v="Importante"/>
    <s v="Importante"/>
    <s v="Ninguna"/>
    <m/>
    <x v="0"/>
    <x v="1"/>
    <x v="0"/>
    <x v="0"/>
    <x v="0"/>
    <x v="0"/>
    <x v="0"/>
    <x v="0"/>
    <x v="0"/>
    <x v="0"/>
    <x v="0"/>
    <x v="0"/>
    <m/>
    <s v="Jefe / Encargado (no propietario)"/>
    <m/>
    <n v="7"/>
    <n v="46"/>
    <s v="Completo"/>
    <m/>
    <m/>
    <m/>
    <m/>
    <m/>
    <m/>
    <m/>
    <s v="51 y más personas ocupadas"/>
    <s v="51 y más personas ocupadas"/>
    <x v="2"/>
    <s v="Comercio"/>
    <x v="0"/>
    <x v="0"/>
    <x v="1"/>
    <x v="0"/>
    <x v="1"/>
    <x v="0"/>
    <x v="0"/>
    <x v="0"/>
    <x v="1"/>
    <x v="0"/>
    <x v="1"/>
    <x v="0"/>
    <x v="0"/>
    <x v="0"/>
    <x v="0"/>
    <x v="0"/>
    <x v="0"/>
    <x v="0"/>
    <x v="0"/>
    <x v="1"/>
    <x v="0"/>
    <x v="0"/>
    <x v="1"/>
    <x v="0"/>
    <x v="0"/>
    <x v="0"/>
    <x v="0"/>
    <s v="VENTA"/>
    <s v="SINIESTROS Y PRIMEROS AUXILIOS"/>
    <m/>
    <m/>
    <m/>
    <m/>
    <s v="ADMINISTRACIÓN Y GESTIÓN"/>
    <s v="SINIESTROS Y PRIMEROS AUXILIOS"/>
    <m/>
    <m/>
    <m/>
    <m/>
    <n v="1"/>
    <x v="1"/>
    <x v="2"/>
    <x v="0"/>
    <x v="0"/>
    <x v="0"/>
    <s v="Total"/>
  </r>
  <r>
    <n v="416203"/>
    <x v="0"/>
    <x v="0"/>
    <s v="San Roque"/>
    <n v="70209"/>
    <s v="SERVICIO DE CONSULTORIA EN ADMINISTRACION EMPRESARIAL"/>
    <s v="Servicio"/>
    <s v="Servicios a las empresas"/>
    <s v="Pequeñas (11 a 30 personas ocupadas)"/>
    <n v="7062024"/>
    <n v="7"/>
    <s v="Junio"/>
    <s v="Año Resultado Final"/>
    <n v="15"/>
    <n v="36"/>
    <n v="7062024"/>
    <n v="7"/>
    <s v="Junio"/>
    <s v="Año Resultado Final"/>
    <n v="1998"/>
    <n v="25"/>
    <x v="2"/>
    <s v="GESTION DE PROYECTOS CON FONDOS DE LA COOPERACION  INTERNACIONAL"/>
    <s v="Otras actividades de administración y consultoría de administración de empresas n.c.p."/>
    <s v="Único"/>
    <x v="0"/>
    <m/>
    <m/>
    <n v="11"/>
    <n v="11"/>
    <n v="3"/>
    <n v="8"/>
    <n v="47.1686746987953"/>
    <n v="125.7831325301208"/>
    <n v="0"/>
    <n v="0"/>
    <n v="0"/>
    <n v="0"/>
    <n v="0"/>
    <n v="0"/>
    <n v="0"/>
    <n v="0"/>
    <n v="110.06024096385569"/>
    <n v="0"/>
    <n v="62.891566265060398"/>
    <n v="0"/>
    <n v="172.9518072289161"/>
    <n v="11"/>
    <n v="0"/>
    <n v="0"/>
    <n v="0"/>
    <n v="0"/>
    <n v="0"/>
    <n v="0"/>
    <n v="0"/>
    <n v="0"/>
    <n v="7"/>
    <n v="0"/>
    <n v="4"/>
    <n v="0"/>
    <n v="11"/>
    <x v="0"/>
    <m/>
    <m/>
    <x v="0"/>
    <s v="Convenios con organizaciones privadas y/o ONG"/>
    <m/>
    <x v="1"/>
    <s v="Decisión del directorio/propietarios de la empresa"/>
    <m/>
    <x v="0"/>
    <m/>
    <m/>
    <x v="0"/>
    <m/>
    <m/>
    <x v="1"/>
    <m/>
    <n v="8322"/>
    <s v="CHOFER"/>
    <s v="Sí"/>
    <s v="No"/>
    <s v="Sí"/>
    <n v="1330"/>
    <s v="COORDINADOR DE INNOVACION"/>
    <s v="No"/>
    <s v="Sí"/>
    <s v="No"/>
    <m/>
    <m/>
    <m/>
    <m/>
    <m/>
    <m/>
    <m/>
    <m/>
    <m/>
    <m/>
    <m/>
    <m/>
    <s v="Candidatos sin capacitación o habilidades técnicas necesarios"/>
    <m/>
    <m/>
    <m/>
    <m/>
    <m/>
    <m/>
    <m/>
    <m/>
    <m/>
    <m/>
    <m/>
    <m/>
    <m/>
    <m/>
    <m/>
    <m/>
    <s v="Capacitar a los trabajadores actuales para que puedan cumplir funciones que estaban asignadas a esa vacante"/>
    <s v="Reasignar / redefinir los puestos de trabajo existentes"/>
    <m/>
    <m/>
    <m/>
    <m/>
    <m/>
    <m/>
    <m/>
    <m/>
    <x v="0"/>
    <x v="0"/>
    <x v="1"/>
    <x v="0"/>
    <x v="0"/>
    <x v="0"/>
    <x v="0"/>
    <x v="1"/>
    <x v="1"/>
    <x v="0"/>
    <x v="0"/>
    <x v="0"/>
    <x v="0"/>
    <m/>
    <m/>
    <m/>
    <s v="Redes sociales de la empresa (Facebook, Twitter, Instagram, etc)"/>
    <m/>
    <s v="Redes de profesionales o egresados"/>
    <m/>
    <m/>
    <m/>
    <m/>
    <m/>
    <s v="Banco de currículos de la empresa"/>
    <m/>
    <m/>
    <x v="0"/>
    <x v="0"/>
    <x v="0"/>
    <x v="1"/>
    <x v="0"/>
    <x v="1"/>
    <x v="0"/>
    <x v="0"/>
    <x v="2"/>
    <x v="1"/>
    <s v="Ninguna"/>
    <m/>
    <m/>
    <m/>
    <m/>
    <m/>
    <m/>
    <x v="1"/>
    <m/>
    <m/>
    <x v="1"/>
    <m/>
    <m/>
    <m/>
    <x v="1"/>
    <x v="1"/>
    <x v="1"/>
    <x v="1"/>
    <x v="1"/>
    <x v="1"/>
    <m/>
    <m/>
    <x v="1"/>
    <s v="Poco probable"/>
    <s v="Poco probable"/>
    <s v="Poco probable"/>
    <s v="Probable"/>
    <s v="Probable"/>
    <x v="0"/>
    <s v="gerencia de desarrollo sostenible"/>
    <n v="1223"/>
    <n v="3"/>
    <n v="0"/>
    <n v="1"/>
    <n v="0"/>
    <n v="0"/>
    <m/>
    <m/>
    <m/>
    <m/>
    <m/>
    <m/>
    <m/>
    <m/>
    <m/>
    <m/>
    <m/>
    <m/>
    <m/>
    <m/>
    <m/>
    <m/>
    <m/>
    <m/>
    <m/>
    <m/>
    <m/>
    <m/>
    <m/>
    <m/>
    <m/>
    <m/>
    <m/>
    <m/>
    <x v="0"/>
    <m/>
    <m/>
    <m/>
    <m/>
    <m/>
    <m/>
    <m/>
    <m/>
    <m/>
    <x v="0"/>
    <x v="0"/>
    <x v="0"/>
    <x v="0"/>
    <x v="1"/>
    <x v="1"/>
    <x v="0"/>
    <x v="0"/>
    <m/>
    <x v="0"/>
    <s v="TECNICAS MONITOREO Y EVALUACION DE PROYECTO"/>
    <s v="OTROS"/>
    <s v="ENCARGADO DE MONITOREO Y EVALUACION"/>
    <n v="2423"/>
    <s v="GESTION DE RECURSOS PARA EL DESARROLLO SOSTENIBLE"/>
    <s v="Gestión de proyectos"/>
    <s v="INGENIERO INDUSTRIAL"/>
    <n v="2141"/>
    <m/>
    <m/>
    <m/>
    <m/>
    <m/>
    <m/>
    <m/>
    <m/>
    <m/>
    <m/>
    <m/>
    <m/>
    <m/>
    <m/>
    <m/>
    <m/>
    <s v="Si"/>
    <s v="No"/>
    <m/>
    <m/>
    <m/>
    <m/>
    <x v="1"/>
    <s v="Muy importante"/>
    <s v="Importante"/>
    <s v="Importante"/>
    <s v="Muy importante"/>
    <s v="Importante"/>
    <s v="Importante"/>
    <s v="Importante"/>
    <s v="Ninguna"/>
    <m/>
    <x v="0"/>
    <x v="1"/>
    <x v="0"/>
    <x v="1"/>
    <x v="0"/>
    <x v="0"/>
    <x v="0"/>
    <x v="0"/>
    <x v="0"/>
    <x v="0"/>
    <x v="0"/>
    <x v="0"/>
    <m/>
    <s v="Gerente / Directivo"/>
    <m/>
    <n v="16"/>
    <n v="33"/>
    <s v="Completo"/>
    <m/>
    <m/>
    <m/>
    <m/>
    <m/>
    <m/>
    <m/>
    <s v="11 a 30 personas ocupadas"/>
    <s v="11 a 30 personas ocupadas"/>
    <x v="0"/>
    <s v="Servicios a las empresas"/>
    <x v="1"/>
    <x v="0"/>
    <x v="0"/>
    <x v="0"/>
    <x v="0"/>
    <x v="0"/>
    <x v="0"/>
    <x v="1"/>
    <x v="0"/>
    <x v="1"/>
    <x v="1"/>
    <x v="0"/>
    <x v="0"/>
    <x v="0"/>
    <x v="0"/>
    <x v="0"/>
    <x v="0"/>
    <x v="0"/>
    <x v="0"/>
    <x v="0"/>
    <x v="0"/>
    <x v="1"/>
    <x v="0"/>
    <x v="0"/>
    <x v="0"/>
    <x v="0"/>
    <x v="0"/>
    <s v="GESTIÓN ADMINISTRATIVA"/>
    <s v="MEDIO AMBIENTE"/>
    <m/>
    <m/>
    <m/>
    <m/>
    <s v="ADMINISTRACIÓN Y GESTIÓN"/>
    <s v="MEDIO AMBIENTE"/>
    <m/>
    <m/>
    <m/>
    <m/>
    <n v="15.722891566265099"/>
    <x v="2"/>
    <x v="2"/>
    <x v="1"/>
    <x v="0"/>
    <x v="0"/>
    <s v="Total"/>
  </r>
  <r>
    <n v="416301"/>
    <x v="0"/>
    <x v="1"/>
    <s v="Luque"/>
    <n v="47111"/>
    <s v="VENTA DE ARTICULOS DE SUPERMERCADOS AL POR MENOR"/>
    <s v="Comercio"/>
    <s v="Comercio"/>
    <s v="Grandes (con 51 o más personas ocupadas)"/>
    <n v="18072024"/>
    <n v="18"/>
    <s v="Julio"/>
    <s v="Año Resultado Final"/>
    <n v="13"/>
    <n v="31"/>
    <n v="22072024"/>
    <n v="22"/>
    <s v="Julio"/>
    <s v="Año Resultado Final"/>
    <n v="2014"/>
    <n v="9"/>
    <x v="3"/>
    <s v="VENTA DE ARTICULOS DE SUPERMERCADOS AL POR MENOR"/>
    <s v="Comercio al por menor en hipermercados y supermercados"/>
    <s v="Casa Matriz"/>
    <x v="1"/>
    <n v="8"/>
    <n v="5"/>
    <n v="354"/>
    <n v="209"/>
    <n v="80"/>
    <n v="129"/>
    <n v="80"/>
    <n v="129"/>
    <n v="0"/>
    <n v="0"/>
    <n v="0"/>
    <n v="0"/>
    <n v="127"/>
    <n v="0"/>
    <n v="9"/>
    <n v="0"/>
    <n v="42"/>
    <n v="30"/>
    <n v="1"/>
    <n v="0"/>
    <n v="209"/>
    <n v="209"/>
    <n v="0"/>
    <n v="0"/>
    <n v="0"/>
    <n v="0"/>
    <n v="127"/>
    <n v="0"/>
    <n v="9"/>
    <n v="0"/>
    <n v="42"/>
    <n v="30"/>
    <n v="1"/>
    <n v="0"/>
    <n v="209"/>
    <x v="1"/>
    <s v="Decisión del directorio/propietarios de la empresa"/>
    <m/>
    <x v="0"/>
    <s v="Decisión del directorio/propietarios de la empresa"/>
    <m/>
    <x v="0"/>
    <m/>
    <m/>
    <x v="1"/>
    <s v="Decisión del directorio/propietarios de la empresa"/>
    <m/>
    <x v="0"/>
    <m/>
    <m/>
    <x v="1"/>
    <m/>
    <n v="7512"/>
    <s v="PANADERO"/>
    <s v="Sí"/>
    <s v="Sí"/>
    <s v="Sí"/>
    <n v="5230"/>
    <s v="CAJERO"/>
    <s v="Sí"/>
    <s v="No"/>
    <s v="Sí"/>
    <n v="3323"/>
    <s v="ANALISTA DE COMPRAS"/>
    <s v="Sí"/>
    <s v="Sí"/>
    <s v="Candidatos sin capacitación o habilidades técnicas necesarios"/>
    <s v="Candidatos sin habilidades blandas o socioemocionales (proactividad, actitud de aprendizaje, compromiso, entre otros)"/>
    <m/>
    <m/>
    <s v="Candidatos que no aceptaron las condiciones laborales ofrecidas (ubicación, horario, remuneración)"/>
    <s v="Falta de postulantes/candidatos"/>
    <m/>
    <m/>
    <m/>
    <m/>
    <m/>
    <m/>
    <m/>
    <m/>
    <m/>
    <m/>
    <m/>
    <m/>
    <m/>
    <m/>
    <s v="Candidatos que no aceptaron las condiciones laborales ofrecidas (ubicación, horario, remuneración)"/>
    <s v="Falta de postulantes/candidatos"/>
    <m/>
    <m/>
    <s v="Aumentar la remuneración para hacer la vacante más atractiva"/>
    <s v="Capacitar a los trabajadores actuales para que puedan cumplir funciones que estaban asignadas a esa vacante"/>
    <s v="Reasignar / redefinir los puestos de trabajo existentes"/>
    <m/>
    <m/>
    <m/>
    <s v="Redefinir el perfil y características de la vacante"/>
    <s v="Aumentar los esfuerzos en el reclutamiento (más divulgación de la vacante, más bolsas de empleo)"/>
    <m/>
    <m/>
    <m/>
    <x v="1"/>
    <x v="0"/>
    <x v="0"/>
    <x v="0"/>
    <x v="0"/>
    <x v="0"/>
    <x v="0"/>
    <x v="1"/>
    <x v="0"/>
    <x v="0"/>
    <x v="0"/>
    <x v="1"/>
    <x v="0"/>
    <m/>
    <m/>
    <m/>
    <m/>
    <m/>
    <s v="Redes de profesionales o egresados"/>
    <s v="Recomendaciones de trabajadores de la empresa u otros actores"/>
    <m/>
    <s v="Ferias de empleo"/>
    <s v="Avisos en las inmediaciones de la empresa"/>
    <s v="Contactos personales del empleador"/>
    <m/>
    <m/>
    <m/>
    <x v="0"/>
    <x v="0"/>
    <x v="0"/>
    <x v="0"/>
    <x v="0"/>
    <x v="1"/>
    <x v="0"/>
    <x v="2"/>
    <x v="0"/>
    <x v="2"/>
    <s v="Ninguna"/>
    <m/>
    <m/>
    <m/>
    <m/>
    <s v="Ambos"/>
    <m/>
    <x v="1"/>
    <m/>
    <m/>
    <x v="2"/>
    <m/>
    <m/>
    <m/>
    <x v="0"/>
    <x v="0"/>
    <x v="0"/>
    <x v="0"/>
    <x v="0"/>
    <x v="0"/>
    <m/>
    <m/>
    <x v="1"/>
    <s v="Probable"/>
    <s v="Muy probable"/>
    <s v="Poco probable"/>
    <s v="Probable"/>
    <s v="Probable"/>
    <x v="0"/>
    <s v="cajero"/>
    <n v="5230"/>
    <n v="5"/>
    <n v="5"/>
    <n v="5"/>
    <n v="5"/>
    <n v="5"/>
    <s v="REPOSITOR de  MERCADERÍA"/>
    <n v="9334"/>
    <n v="10"/>
    <n v="0"/>
    <n v="0"/>
    <n v="0"/>
    <n v="0"/>
    <s v="GUARDIA"/>
    <n v="5414"/>
    <n v="6"/>
    <n v="0"/>
    <n v="0"/>
    <n v="0"/>
    <n v="0"/>
    <s v="ENCARGADO DE SUCURSAL"/>
    <n v="5222"/>
    <n v="2"/>
    <n v="0"/>
    <n v="0"/>
    <n v="0"/>
    <n v="0"/>
    <s v="PERSONAl de LIMPIEZA"/>
    <n v="9112"/>
    <n v="1"/>
    <n v="0"/>
    <n v="0"/>
    <n v="0"/>
    <n v="0"/>
    <x v="0"/>
    <m/>
    <m/>
    <m/>
    <m/>
    <m/>
    <m/>
    <m/>
    <m/>
    <m/>
    <x v="0"/>
    <x v="0"/>
    <x v="0"/>
    <x v="0"/>
    <x v="1"/>
    <x v="1"/>
    <x v="0"/>
    <x v="0"/>
    <m/>
    <x v="0"/>
    <s v="EXCEL"/>
    <s v="Microsoft Excel básico y avanzado"/>
    <s v="AUXILIAR ADMINISTRATIVO"/>
    <n v="4419"/>
    <s v="USO CORRECTO DEL CORREO"/>
    <s v="Herramientas digitales para la gestión y productividad"/>
    <s v="AUXILIAR ADMINISTRATIVO"/>
    <n v="4419"/>
    <m/>
    <m/>
    <m/>
    <m/>
    <m/>
    <m/>
    <m/>
    <m/>
    <m/>
    <m/>
    <m/>
    <m/>
    <m/>
    <m/>
    <m/>
    <m/>
    <s v="Si"/>
    <s v="No"/>
    <m/>
    <m/>
    <m/>
    <m/>
    <x v="1"/>
    <s v="Muy importante"/>
    <s v="Importante"/>
    <s v="Importante"/>
    <s v="Importante"/>
    <s v="Muy importante"/>
    <s v="Importante"/>
    <s v="Importante"/>
    <s v="Ninguna"/>
    <m/>
    <x v="2"/>
    <x v="2"/>
    <x v="0"/>
    <x v="0"/>
    <x v="0"/>
    <x v="0"/>
    <x v="0"/>
    <x v="0"/>
    <x v="0"/>
    <x v="0"/>
    <x v="0"/>
    <x v="0"/>
    <m/>
    <s v="Jefe / Encargado (no propietario)"/>
    <m/>
    <n v="6"/>
    <n v="37"/>
    <s v="Completo"/>
    <m/>
    <m/>
    <m/>
    <m/>
    <m/>
    <m/>
    <s v="LA EMPRESA MACHETAZO SE DESPRENDIÓ DE SUPERMERCADO ARCHI AHORA LA RAZON SOCIAL ES ROLES PERO LA ACTIVIDAD SE MANTIENE"/>
    <s v="51 y más personas ocupadas"/>
    <s v="51 y más personas ocupadas"/>
    <x v="2"/>
    <s v="Comercio"/>
    <x v="0"/>
    <x v="0"/>
    <x v="1"/>
    <x v="0"/>
    <x v="1"/>
    <x v="0"/>
    <x v="1"/>
    <x v="0"/>
    <x v="0"/>
    <x v="0"/>
    <x v="1"/>
    <x v="0"/>
    <x v="0"/>
    <x v="1"/>
    <x v="0"/>
    <x v="0"/>
    <x v="0"/>
    <x v="1"/>
    <x v="0"/>
    <x v="1"/>
    <x v="0"/>
    <x v="0"/>
    <x v="0"/>
    <x v="0"/>
    <x v="0"/>
    <x v="0"/>
    <x v="0"/>
    <s v="OFIMATICA"/>
    <s v="OFIMATICA"/>
    <m/>
    <m/>
    <m/>
    <m/>
    <s v="TIC"/>
    <s v="TIC"/>
    <m/>
    <m/>
    <m/>
    <m/>
    <n v="1"/>
    <x v="1"/>
    <x v="2"/>
    <x v="0"/>
    <x v="0"/>
    <x v="0"/>
    <s v="Total"/>
  </r>
  <r>
    <n v="416350"/>
    <x v="0"/>
    <x v="1"/>
    <s v="Ñemby"/>
    <n v="45301"/>
    <s v="VENTA POR MAYOR DE REPUESTOS NUEVOS PARA AUTOMOVILES"/>
    <s v="Comercio"/>
    <s v="Comercio"/>
    <s v="Grandes (con 51 o más personas ocupadas)"/>
    <n v="24072024"/>
    <n v="24"/>
    <s v="Julio"/>
    <s v="Año Resultado Final"/>
    <n v="16"/>
    <n v="25"/>
    <n v="30072024"/>
    <n v="30"/>
    <s v="Julio"/>
    <s v="Año Resultado Final"/>
    <n v="2000"/>
    <n v="23"/>
    <x v="2"/>
    <s v="VENTA DE REPUESTOS NUEVOS Y USADOS PARA VEHICULOS"/>
    <s v="Comercio de partes, piezas y accesorios nuevos y usados para vehículos automotores"/>
    <s v="Casa Matriz"/>
    <x v="1"/>
    <n v="6"/>
    <n v="4"/>
    <n v="170"/>
    <n v="162"/>
    <n v="135"/>
    <n v="27"/>
    <n v="611.71875"/>
    <n v="122.34375"/>
    <n v="0"/>
    <n v="0"/>
    <n v="0"/>
    <n v="0"/>
    <n v="493.90625"/>
    <n v="0"/>
    <n v="27.1875"/>
    <n v="0"/>
    <n v="86.09375"/>
    <n v="126.875"/>
    <n v="0"/>
    <n v="0"/>
    <n v="734.0625"/>
    <n v="162"/>
    <n v="0"/>
    <n v="0"/>
    <n v="0"/>
    <n v="0"/>
    <n v="109"/>
    <n v="0"/>
    <n v="6"/>
    <n v="0"/>
    <n v="19"/>
    <n v="28"/>
    <n v="0"/>
    <n v="0"/>
    <n v="162"/>
    <x v="1"/>
    <s v="Convenios con organizaciones privadas y/o ONG"/>
    <m/>
    <x v="0"/>
    <s v="Convenios con organizaciones privadas y/o ONG"/>
    <m/>
    <x v="1"/>
    <s v="Decisión del directorio/propietarios de la empresa"/>
    <m/>
    <x v="0"/>
    <m/>
    <m/>
    <x v="0"/>
    <m/>
    <m/>
    <x v="1"/>
    <m/>
    <n v="5223"/>
    <s v="VENDEDORES DE SALON"/>
    <s v="Sí"/>
    <s v="No"/>
    <s v="Sí"/>
    <n v="5222"/>
    <s v="ENCARGADO DE SUCURSAL"/>
    <s v="Sí"/>
    <s v="No"/>
    <s v="Sí"/>
    <n v="9333"/>
    <s v="OPERARIO DE DEPOSITO"/>
    <s v="Sí"/>
    <s v="No"/>
    <m/>
    <m/>
    <m/>
    <m/>
    <m/>
    <m/>
    <m/>
    <m/>
    <m/>
    <m/>
    <m/>
    <m/>
    <m/>
    <m/>
    <m/>
    <m/>
    <m/>
    <m/>
    <m/>
    <m/>
    <m/>
    <m/>
    <m/>
    <m/>
    <m/>
    <m/>
    <m/>
    <m/>
    <m/>
    <m/>
    <m/>
    <m/>
    <m/>
    <m/>
    <m/>
    <x v="0"/>
    <x v="1"/>
    <x v="1"/>
    <x v="0"/>
    <x v="0"/>
    <x v="1"/>
    <x v="0"/>
    <x v="1"/>
    <x v="0"/>
    <x v="0"/>
    <x v="0"/>
    <x v="0"/>
    <x v="0"/>
    <m/>
    <m/>
    <m/>
    <s v="Redes sociales de la empresa (Facebook, Twitter, Instagram, etc)"/>
    <m/>
    <m/>
    <m/>
    <s v="Contratación de empresas de reclutamiento"/>
    <m/>
    <m/>
    <s v="Contactos personales del empleador"/>
    <s v="Banco de currículos de la empresa"/>
    <m/>
    <m/>
    <x v="0"/>
    <x v="0"/>
    <x v="0"/>
    <x v="1"/>
    <x v="0"/>
    <x v="1"/>
    <x v="0"/>
    <x v="0"/>
    <x v="1"/>
    <x v="0"/>
    <s v="Ninguna"/>
    <m/>
    <m/>
    <m/>
    <m/>
    <m/>
    <m/>
    <x v="1"/>
    <m/>
    <m/>
    <x v="1"/>
    <s v="Ambos"/>
    <m/>
    <m/>
    <x v="1"/>
    <x v="1"/>
    <x v="1"/>
    <x v="0"/>
    <x v="1"/>
    <x v="0"/>
    <m/>
    <m/>
    <x v="2"/>
    <s v="Probable"/>
    <s v="Probable"/>
    <s v="Poco probable"/>
    <s v="Poco probable"/>
    <s v="Probable"/>
    <x v="0"/>
    <s v="vendedores"/>
    <n v="5223"/>
    <n v="10"/>
    <n v="10"/>
    <n v="10"/>
    <n v="10"/>
    <n v="10"/>
    <s v="cajero"/>
    <n v="5230"/>
    <n v="2"/>
    <n v="2"/>
    <n v="2"/>
    <n v="2"/>
    <n v="2"/>
    <s v="encargado de local  supervisor"/>
    <n v="5222"/>
    <n v="2"/>
    <n v="2"/>
    <n v="2"/>
    <n v="2"/>
    <n v="2"/>
    <m/>
    <m/>
    <m/>
    <m/>
    <m/>
    <m/>
    <m/>
    <m/>
    <m/>
    <m/>
    <m/>
    <m/>
    <m/>
    <m/>
    <x v="0"/>
    <m/>
    <m/>
    <m/>
    <m/>
    <m/>
    <m/>
    <m/>
    <m/>
    <m/>
    <x v="0"/>
    <x v="0"/>
    <x v="0"/>
    <x v="0"/>
    <x v="1"/>
    <x v="1"/>
    <x v="0"/>
    <x v="0"/>
    <m/>
    <x v="0"/>
    <s v="TECNICO EN VENTA"/>
    <s v="Técnicas de ventas"/>
    <s v="VENDEDOR"/>
    <n v="5223"/>
    <s v="TÉCNICO ATENCION AL CLIENTE"/>
    <s v="Técnicas de recepción y atención al cliente"/>
    <s v="RECEPCIÓNISTA"/>
    <n v="4226"/>
    <m/>
    <m/>
    <m/>
    <m/>
    <m/>
    <m/>
    <m/>
    <m/>
    <m/>
    <m/>
    <m/>
    <m/>
    <m/>
    <m/>
    <m/>
    <m/>
    <s v="Si"/>
    <s v="No"/>
    <m/>
    <m/>
    <m/>
    <m/>
    <x v="0"/>
    <s v="Importante"/>
    <s v="Muy importante"/>
    <s v="Muy importante"/>
    <s v="Muy importante"/>
    <s v="Muy importante"/>
    <s v="Muy importante"/>
    <s v="Muy importante"/>
    <s v="Ninguna"/>
    <m/>
    <x v="0"/>
    <x v="0"/>
    <x v="0"/>
    <x v="1"/>
    <x v="0"/>
    <x v="0"/>
    <x v="0"/>
    <x v="0"/>
    <x v="0"/>
    <x v="0"/>
    <x v="0"/>
    <x v="0"/>
    <m/>
    <s v="Gerente / Directivo"/>
    <m/>
    <n v="8"/>
    <n v="22"/>
    <s v="Completo"/>
    <m/>
    <m/>
    <m/>
    <m/>
    <m/>
    <m/>
    <m/>
    <s v="51 y más personas ocupadas"/>
    <s v="51 y más personas ocupadas"/>
    <x v="2"/>
    <s v="Comercio"/>
    <x v="0"/>
    <x v="0"/>
    <x v="0"/>
    <x v="0"/>
    <x v="1"/>
    <x v="0"/>
    <x v="0"/>
    <x v="0"/>
    <x v="1"/>
    <x v="0"/>
    <x v="1"/>
    <x v="0"/>
    <x v="0"/>
    <x v="1"/>
    <x v="0"/>
    <x v="0"/>
    <x v="0"/>
    <x v="0"/>
    <x v="0"/>
    <x v="1"/>
    <x v="0"/>
    <x v="0"/>
    <x v="1"/>
    <x v="0"/>
    <x v="0"/>
    <x v="0"/>
    <x v="0"/>
    <s v="VENTA"/>
    <s v="ATENCIÓN AL CLIENTE, RECEPCIÓN"/>
    <m/>
    <m/>
    <m/>
    <m/>
    <s v="ADMINISTRACIÓN Y GESTIÓN"/>
    <s v="ADMINISTRACIÓN Y GESTIÓN"/>
    <m/>
    <m/>
    <m/>
    <m/>
    <n v="4.53125"/>
    <x v="1"/>
    <x v="1"/>
    <x v="0"/>
    <x v="0"/>
    <x v="0"/>
    <s v="Total"/>
  </r>
  <r>
    <n v="416595"/>
    <x v="0"/>
    <x v="1"/>
    <s v="Limpio"/>
    <n v="47300"/>
    <s v="VENTA AL POR MENOR DE COMBUSTIBLE"/>
    <s v="Comercio"/>
    <s v="Comercio"/>
    <s v="Pequeñas (11 a 30 personas ocupadas)"/>
    <n v="16072024"/>
    <n v="16"/>
    <s v="Julio"/>
    <s v="Año Resultado Final"/>
    <n v="10"/>
    <n v="2"/>
    <n v="26072024"/>
    <n v="26"/>
    <s v="Julio"/>
    <s v="Año Resultado Final"/>
    <n v="2014"/>
    <n v="9"/>
    <x v="3"/>
    <s v="VENTA AL POR MENOR DE COMBUSTIBLE"/>
    <s v="Comercio al por menor de combustible para vehículos automotores en comercios especializados"/>
    <s v="Casa Matriz"/>
    <x v="1"/>
    <n v="4"/>
    <n v="3"/>
    <n v="80"/>
    <n v="75"/>
    <n v="60"/>
    <n v="15"/>
    <n v="271.875"/>
    <n v="67.96875"/>
    <n v="0"/>
    <n v="0"/>
    <n v="0"/>
    <n v="22.65625"/>
    <n v="149.53125"/>
    <n v="9.0625"/>
    <n v="0"/>
    <n v="0"/>
    <n v="67.96875"/>
    <n v="90.625"/>
    <n v="0"/>
    <n v="0"/>
    <n v="339.84375"/>
    <n v="75"/>
    <n v="0"/>
    <n v="0"/>
    <n v="0"/>
    <n v="5"/>
    <n v="33"/>
    <n v="2"/>
    <n v="0"/>
    <n v="0"/>
    <n v="15"/>
    <n v="20"/>
    <n v="0"/>
    <n v="0"/>
    <n v="75"/>
    <x v="0"/>
    <m/>
    <m/>
    <x v="1"/>
    <m/>
    <m/>
    <x v="1"/>
    <s v="Decisión del directorio/propietarios de la empresa"/>
    <m/>
    <x v="0"/>
    <m/>
    <m/>
    <x v="0"/>
    <m/>
    <m/>
    <x v="1"/>
    <m/>
    <n v="5223"/>
    <s v="ATENCION AL CLIENTE EN TIENDA"/>
    <s v="Sí"/>
    <s v="No"/>
    <s v="Sí"/>
    <n v="5245"/>
    <s v="PLAYERO"/>
    <s v="Sí"/>
    <s v="No"/>
    <s v="Sí"/>
    <n v="8332"/>
    <s v="CHOFER DE CAMION"/>
    <s v="Sí"/>
    <s v="No"/>
    <m/>
    <m/>
    <m/>
    <m/>
    <m/>
    <m/>
    <m/>
    <m/>
    <m/>
    <m/>
    <m/>
    <m/>
    <m/>
    <m/>
    <m/>
    <m/>
    <m/>
    <m/>
    <m/>
    <m/>
    <m/>
    <m/>
    <m/>
    <m/>
    <m/>
    <m/>
    <m/>
    <m/>
    <m/>
    <m/>
    <m/>
    <m/>
    <m/>
    <m/>
    <m/>
    <x v="1"/>
    <x v="0"/>
    <x v="0"/>
    <x v="0"/>
    <x v="0"/>
    <x v="0"/>
    <x v="0"/>
    <x v="1"/>
    <x v="0"/>
    <x v="0"/>
    <x v="0"/>
    <x v="0"/>
    <x v="0"/>
    <m/>
    <m/>
    <m/>
    <s v="Redes sociales de la empresa (Facebook, Twitter, Instagram, etc)"/>
    <m/>
    <m/>
    <m/>
    <s v="Contratación de empresas de reclutamiento"/>
    <m/>
    <m/>
    <s v="Contactos personales del empleador"/>
    <m/>
    <m/>
    <m/>
    <x v="0"/>
    <x v="0"/>
    <x v="0"/>
    <x v="1"/>
    <x v="0"/>
    <x v="1"/>
    <x v="0"/>
    <x v="1"/>
    <x v="0"/>
    <x v="0"/>
    <s v="Ninguna"/>
    <m/>
    <m/>
    <m/>
    <m/>
    <m/>
    <m/>
    <x v="1"/>
    <m/>
    <s v="Nuevas contrataciones"/>
    <x v="3"/>
    <s v="Nuevas contrataciones"/>
    <m/>
    <m/>
    <x v="0"/>
    <x v="0"/>
    <x v="0"/>
    <x v="0"/>
    <x v="0"/>
    <x v="0"/>
    <m/>
    <m/>
    <x v="2"/>
    <s v="Probable"/>
    <s v="Probable"/>
    <s v="Poco probable"/>
    <s v="Probable"/>
    <s v="Probable"/>
    <x v="0"/>
    <s v="auxiliar administrativo"/>
    <n v="4419"/>
    <n v="1"/>
    <n v="1"/>
    <n v="1"/>
    <n v="1"/>
    <n v="1"/>
    <s v="playeros"/>
    <n v="5245"/>
    <n v="1"/>
    <n v="1"/>
    <n v="1"/>
    <n v="1"/>
    <n v="1"/>
    <s v="chofer de camion"/>
    <n v="8332"/>
    <n v="1"/>
    <n v="1"/>
    <n v="1"/>
    <n v="1"/>
    <n v="1"/>
    <m/>
    <m/>
    <m/>
    <m/>
    <m/>
    <m/>
    <m/>
    <m/>
    <m/>
    <m/>
    <m/>
    <m/>
    <m/>
    <m/>
    <x v="0"/>
    <m/>
    <m/>
    <m/>
    <m/>
    <m/>
    <m/>
    <m/>
    <m/>
    <m/>
    <x v="0"/>
    <x v="0"/>
    <x v="0"/>
    <x v="0"/>
    <x v="1"/>
    <x v="1"/>
    <x v="0"/>
    <x v="0"/>
    <m/>
    <x v="0"/>
    <s v="MANEJO DE OFIMATICA"/>
    <s v="Operación básica de computadoras"/>
    <s v="AUXILIAR ADMINISTRATIVO"/>
    <n v="4419"/>
    <m/>
    <m/>
    <m/>
    <m/>
    <m/>
    <m/>
    <m/>
    <m/>
    <m/>
    <m/>
    <m/>
    <m/>
    <m/>
    <m/>
    <m/>
    <m/>
    <m/>
    <m/>
    <m/>
    <m/>
    <s v="No"/>
    <m/>
    <m/>
    <m/>
    <m/>
    <m/>
    <x v="3"/>
    <s v="Muy importante"/>
    <s v="Muy importante"/>
    <s v="Muy importante"/>
    <s v="Muy importante"/>
    <s v="Muy importante"/>
    <s v="Muy importante"/>
    <s v="Muy importante"/>
    <s v="Ninguna"/>
    <m/>
    <x v="0"/>
    <x v="2"/>
    <x v="0"/>
    <x v="0"/>
    <x v="2"/>
    <x v="0"/>
    <x v="0"/>
    <x v="0"/>
    <x v="0"/>
    <x v="0"/>
    <x v="0"/>
    <x v="0"/>
    <m/>
    <s v="Jefe / Encargado (no propietario)"/>
    <m/>
    <n v="9"/>
    <n v="14"/>
    <s v="Completo"/>
    <m/>
    <m/>
    <m/>
    <m/>
    <m/>
    <m/>
    <m/>
    <s v="51 y más personas ocupadas"/>
    <s v="51 y más personas ocupadas"/>
    <x v="2"/>
    <s v="Comercio"/>
    <x v="0"/>
    <x v="0"/>
    <x v="0"/>
    <x v="0"/>
    <x v="1"/>
    <x v="0"/>
    <x v="0"/>
    <x v="1"/>
    <x v="0"/>
    <x v="0"/>
    <x v="1"/>
    <x v="0"/>
    <x v="1"/>
    <x v="1"/>
    <x v="0"/>
    <x v="0"/>
    <x v="1"/>
    <x v="0"/>
    <x v="0"/>
    <x v="1"/>
    <x v="0"/>
    <x v="0"/>
    <x v="0"/>
    <x v="0"/>
    <x v="0"/>
    <x v="0"/>
    <x v="0"/>
    <s v="OFIMATICA"/>
    <m/>
    <m/>
    <m/>
    <m/>
    <m/>
    <s v="TIC"/>
    <m/>
    <m/>
    <m/>
    <m/>
    <m/>
    <n v="4.53125"/>
    <x v="1"/>
    <x v="1"/>
    <x v="0"/>
    <x v="0"/>
    <x v="0"/>
    <s v="Total"/>
  </r>
  <r>
    <n v="416597"/>
    <x v="0"/>
    <x v="1"/>
    <s v="Fernando de la Mora"/>
    <n v="80000"/>
    <s v="SERVICIOS  DE RASTREO SATELITAL"/>
    <s v="Servicio"/>
    <s v="Servicios a las empresas"/>
    <s v="Pequeñas (11 a 30 personas ocupadas)"/>
    <n v="11062024"/>
    <n v="11"/>
    <s v="Junio"/>
    <s v="Año Resultado Final"/>
    <n v="11"/>
    <n v="38"/>
    <n v="11062024"/>
    <n v="11"/>
    <s v="Junio"/>
    <s v="Año Resultado Final"/>
    <n v="2011"/>
    <n v="12"/>
    <x v="0"/>
    <s v="SERVICIOS DE RASTREO SATELITAL Y GESTION DE FLOTAS"/>
    <s v="Actividades de investigación y seguridad"/>
    <s v="Único"/>
    <x v="0"/>
    <m/>
    <m/>
    <n v="25"/>
    <n v="25"/>
    <n v="22"/>
    <n v="3"/>
    <n v="106.27419354838705"/>
    <n v="14.491935483870961"/>
    <n v="0"/>
    <n v="0"/>
    <n v="0"/>
    <n v="0"/>
    <n v="43.475806451612883"/>
    <n v="0"/>
    <n v="53.137096774193523"/>
    <n v="0"/>
    <n v="24.153225806451601"/>
    <n v="0"/>
    <n v="0"/>
    <n v="0"/>
    <n v="120.76612903225801"/>
    <n v="25"/>
    <n v="0"/>
    <n v="0"/>
    <n v="0"/>
    <n v="0"/>
    <n v="9"/>
    <n v="0"/>
    <n v="11"/>
    <n v="0"/>
    <n v="5"/>
    <n v="0"/>
    <n v="0"/>
    <n v="0"/>
    <n v="25"/>
    <x v="0"/>
    <m/>
    <m/>
    <x v="1"/>
    <m/>
    <m/>
    <x v="0"/>
    <m/>
    <m/>
    <x v="0"/>
    <m/>
    <m/>
    <x v="0"/>
    <m/>
    <m/>
    <x v="0"/>
    <m/>
    <m/>
    <m/>
    <m/>
    <m/>
    <m/>
    <m/>
    <m/>
    <m/>
    <m/>
    <m/>
    <m/>
    <m/>
    <m/>
    <m/>
    <m/>
    <m/>
    <m/>
    <m/>
    <m/>
    <m/>
    <m/>
    <m/>
    <m/>
    <m/>
    <m/>
    <m/>
    <m/>
    <m/>
    <m/>
    <m/>
    <m/>
    <m/>
    <m/>
    <m/>
    <m/>
    <m/>
    <m/>
    <m/>
    <m/>
    <m/>
    <m/>
    <m/>
    <m/>
    <m/>
    <m/>
    <m/>
    <m/>
    <m/>
    <m/>
    <x v="1"/>
    <x v="0"/>
    <x v="0"/>
    <x v="0"/>
    <x v="0"/>
    <x v="0"/>
    <x v="0"/>
    <x v="1"/>
    <x v="0"/>
    <x v="0"/>
    <x v="1"/>
    <x v="0"/>
    <x v="0"/>
    <m/>
    <m/>
    <m/>
    <s v="Redes sociales de la empresa (Facebook, Twitter, Instagram, etc)"/>
    <m/>
    <m/>
    <s v="Recomendaciones de trabajadores de la empresa u otros actores"/>
    <m/>
    <m/>
    <m/>
    <s v="Contactos personales del empleador"/>
    <s v="Banco de currículos de la empresa"/>
    <m/>
    <m/>
    <x v="0"/>
    <x v="0"/>
    <x v="0"/>
    <x v="1"/>
    <x v="0"/>
    <x v="1"/>
    <x v="0"/>
    <x v="0"/>
    <x v="2"/>
    <x v="2"/>
    <s v="Ninguna"/>
    <m/>
    <m/>
    <m/>
    <m/>
    <m/>
    <m/>
    <x v="1"/>
    <m/>
    <m/>
    <x v="1"/>
    <m/>
    <m/>
    <m/>
    <x v="1"/>
    <x v="1"/>
    <x v="1"/>
    <x v="1"/>
    <x v="1"/>
    <x v="1"/>
    <m/>
    <m/>
    <x v="3"/>
    <s v="Probable"/>
    <s v="Poco probable"/>
    <s v="Probable"/>
    <s v="Probable"/>
    <s v="Probable"/>
    <x v="0"/>
    <s v="tecnicos en electricidad del automovil"/>
    <n v="7412"/>
    <n v="1"/>
    <n v="1"/>
    <n v="1"/>
    <n v="1"/>
    <n v="1"/>
    <s v="Gestionador de cobranzas por call center"/>
    <n v="4214"/>
    <n v="1"/>
    <n v="0"/>
    <n v="1"/>
    <n v="1"/>
    <n v="0"/>
    <m/>
    <m/>
    <m/>
    <m/>
    <m/>
    <m/>
    <m/>
    <m/>
    <m/>
    <m/>
    <m/>
    <m/>
    <m/>
    <m/>
    <m/>
    <m/>
    <m/>
    <m/>
    <m/>
    <m/>
    <m/>
    <x v="0"/>
    <m/>
    <m/>
    <m/>
    <m/>
    <m/>
    <m/>
    <m/>
    <m/>
    <m/>
    <x v="0"/>
    <x v="0"/>
    <x v="0"/>
    <x v="0"/>
    <x v="1"/>
    <x v="1"/>
    <x v="1"/>
    <x v="0"/>
    <s v="PROACTIVIDAD Y EFICIENCIA"/>
    <x v="0"/>
    <s v="MEJORA EN HABILIDADES TECNICAS EN ELECTRICIDAD DEL AUTOMOVIL"/>
    <s v="Mecánica del automóvil"/>
    <s v="ELECTRICISTA DEL AUTOMOVIL"/>
    <n v="7412"/>
    <s v="TECNICAS DE POSTVENTA"/>
    <s v="Técnicas de procesos de postventa"/>
    <s v="ATENCION AL CLIENTE"/>
    <n v="4226"/>
    <s v="TECNICA DE VENTAS Y PERSUASIÓN"/>
    <s v="Técnicas de ventas"/>
    <s v="VENDEDOR POR CALL CENTER"/>
    <n v="5244"/>
    <s v="TECNICAS DE MANEJO DE CISTERNAS Y MANEJO DE LIQUIDOS INFLAMABLES (NAFTA, DIESEL)"/>
    <s v="Mecánica del automóvil"/>
    <s v="TECNICOS EN ELECTRICIDAD DEL AUTOMOVIL"/>
    <n v="7412"/>
    <m/>
    <m/>
    <m/>
    <m/>
    <m/>
    <m/>
    <m/>
    <m/>
    <s v="Si"/>
    <s v="Si"/>
    <s v="Si"/>
    <s v="No"/>
    <m/>
    <m/>
    <x v="3"/>
    <s v="Muy importante"/>
    <s v="Muy importante"/>
    <s v="Muy importante"/>
    <s v="Importante"/>
    <s v="Importante"/>
    <s v="Muy importante"/>
    <s v="Importante"/>
    <s v="Ninguna"/>
    <m/>
    <x v="2"/>
    <x v="2"/>
    <x v="0"/>
    <x v="1"/>
    <x v="2"/>
    <x v="0"/>
    <x v="1"/>
    <x v="0"/>
    <x v="0"/>
    <x v="1"/>
    <x v="0"/>
    <x v="0"/>
    <m/>
    <s v="Gerente / Directivo"/>
    <m/>
    <n v="15"/>
    <n v="11"/>
    <s v="Completo"/>
    <m/>
    <m/>
    <m/>
    <m/>
    <m/>
    <m/>
    <m/>
    <s v="11 a 30 personas ocupadas"/>
    <s v="11 a 30 personas ocupadas"/>
    <x v="0"/>
    <s v="Servicios a las empresas"/>
    <x v="0"/>
    <x v="0"/>
    <x v="0"/>
    <x v="0"/>
    <x v="0"/>
    <x v="0"/>
    <x v="0"/>
    <x v="0"/>
    <x v="0"/>
    <x v="0"/>
    <x v="1"/>
    <x v="0"/>
    <x v="1"/>
    <x v="0"/>
    <x v="0"/>
    <x v="1"/>
    <x v="0"/>
    <x v="0"/>
    <x v="0"/>
    <x v="1"/>
    <x v="0"/>
    <x v="0"/>
    <x v="1"/>
    <x v="0"/>
    <x v="1"/>
    <x v="0"/>
    <x v="0"/>
    <s v="ELECTRICIDAD AUTOMOTRIZ"/>
    <s v="VENTA"/>
    <s v="VENTA"/>
    <s v="SALUD Y SEGURIDAD OCUPACIONAL"/>
    <m/>
    <m/>
    <s v="AUTOMOTORES"/>
    <s v="ADMINISTRACIÓN Y GESTIÓN"/>
    <s v="ADMINISTRACIÓN Y GESTIÓN"/>
    <s v="SALUD Y SEGURIDAD OCUPACIONAL"/>
    <m/>
    <m/>
    <n v="4.8306451612903203"/>
    <x v="0"/>
    <x v="0"/>
    <x v="1"/>
    <x v="0"/>
    <x v="0"/>
    <s v="Total"/>
  </r>
  <r>
    <n v="416618"/>
    <x v="0"/>
    <x v="1"/>
    <s v="Mariano Roque Alonso"/>
    <n v="43909"/>
    <s v="SERVICIO DE ALQUILER DE MAQUINAS DE CONSTRUCCION CON OPERARIOS"/>
    <s v="Industria"/>
    <s v="Construcción"/>
    <s v="Pequeñas (11 a 30 personas ocupadas)"/>
    <n v="16072024"/>
    <n v="16"/>
    <s v="Julio"/>
    <s v="Año Resultado Final"/>
    <n v="10"/>
    <n v="40"/>
    <n v="16072024"/>
    <n v="16"/>
    <s v="Julio"/>
    <s v="Año Resultado Final"/>
    <n v="2010"/>
    <n v="13"/>
    <x v="0"/>
    <s v="SERVICIOS DE FLETES  NACIONALES EN VEHICULOS PESADOS"/>
    <s v="Transporte terrestre de carga interdepartamental e internacional"/>
    <s v="Único"/>
    <x v="0"/>
    <m/>
    <m/>
    <n v="11"/>
    <n v="11"/>
    <n v="9"/>
    <n v="2"/>
    <n v="43.475806451612883"/>
    <n v="9.6612903225806406"/>
    <n v="0"/>
    <n v="0"/>
    <n v="0"/>
    <n v="0"/>
    <n v="48.306451612903203"/>
    <n v="0"/>
    <n v="4.8306451612903203"/>
    <n v="0"/>
    <n v="0"/>
    <n v="0"/>
    <n v="0"/>
    <n v="0"/>
    <n v="53.137096774193523"/>
    <n v="11"/>
    <n v="0"/>
    <n v="0"/>
    <n v="0"/>
    <n v="0"/>
    <n v="10"/>
    <n v="0"/>
    <n v="1"/>
    <n v="0"/>
    <n v="0"/>
    <n v="0"/>
    <n v="0"/>
    <n v="0"/>
    <n v="11"/>
    <x v="0"/>
    <m/>
    <m/>
    <x v="1"/>
    <m/>
    <m/>
    <x v="1"/>
    <s v="Decisión del directorio/propietarios de la empresa"/>
    <m/>
    <x v="0"/>
    <m/>
    <m/>
    <x v="0"/>
    <m/>
    <m/>
    <x v="1"/>
    <m/>
    <n v="8332"/>
    <s v="CHOFER DE TRANSPORTE PESADO"/>
    <s v="Sí"/>
    <s v="No"/>
    <s v="No"/>
    <m/>
    <m/>
    <m/>
    <m/>
    <m/>
    <m/>
    <m/>
    <m/>
    <m/>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m/>
    <m/>
    <m/>
    <m/>
    <x v="0"/>
    <x v="0"/>
    <x v="0"/>
    <x v="1"/>
    <x v="0"/>
    <x v="1"/>
    <x v="0"/>
    <x v="0"/>
    <x v="1"/>
    <x v="1"/>
    <s v="Ninguna"/>
    <m/>
    <m/>
    <m/>
    <m/>
    <m/>
    <m/>
    <x v="1"/>
    <m/>
    <m/>
    <x v="1"/>
    <m/>
    <m/>
    <m/>
    <x v="1"/>
    <x v="1"/>
    <x v="1"/>
    <x v="1"/>
    <x v="1"/>
    <x v="1"/>
    <m/>
    <m/>
    <x v="3"/>
    <s v="Muy probable"/>
    <s v="Poco probable"/>
    <s v="Poco probable"/>
    <s v="Probable"/>
    <s v="Probable"/>
    <x v="0"/>
    <s v="choferes de camiones pesados"/>
    <n v="8332"/>
    <n v="1"/>
    <n v="1"/>
    <n v="1"/>
    <n v="1"/>
    <n v="1"/>
    <s v="operador de montacargas"/>
    <n v="8344"/>
    <n v="4"/>
    <n v="0"/>
    <n v="0"/>
    <n v="0"/>
    <n v="0"/>
    <m/>
    <m/>
    <m/>
    <m/>
    <m/>
    <m/>
    <m/>
    <m/>
    <m/>
    <m/>
    <m/>
    <m/>
    <m/>
    <m/>
    <m/>
    <m/>
    <m/>
    <m/>
    <m/>
    <m/>
    <m/>
    <x v="0"/>
    <m/>
    <m/>
    <m/>
    <m/>
    <m/>
    <m/>
    <m/>
    <m/>
    <m/>
    <x v="1"/>
    <x v="0"/>
    <x v="1"/>
    <x v="1"/>
    <x v="0"/>
    <x v="0"/>
    <x v="0"/>
    <x v="0"/>
    <m/>
    <x v="0"/>
    <s v="CURSO DE MECANICA AUTOMOTRIZ DE CAMION SCANIA"/>
    <s v="Mecánica del automóvil"/>
    <s v="CHOFER,"/>
    <n v="8332"/>
    <s v="ELECTRICIDAD DEL AUTOMOVIL"/>
    <s v="Mecánica del automóvil"/>
    <s v="CHOFER DE CAMION PESADO"/>
    <n v="8332"/>
    <m/>
    <m/>
    <m/>
    <m/>
    <m/>
    <m/>
    <m/>
    <m/>
    <m/>
    <m/>
    <m/>
    <m/>
    <m/>
    <m/>
    <m/>
    <m/>
    <s v="Si"/>
    <s v="No"/>
    <m/>
    <m/>
    <m/>
    <m/>
    <x v="0"/>
    <s v="Importante"/>
    <s v="Poco importante"/>
    <s v="Importante"/>
    <s v="Importante"/>
    <s v="Importante"/>
    <s v="Muy importante"/>
    <s v="Muy importante"/>
    <s v="Ninguna"/>
    <m/>
    <x v="2"/>
    <x v="2"/>
    <x v="0"/>
    <x v="0"/>
    <x v="2"/>
    <x v="0"/>
    <x v="1"/>
    <x v="1"/>
    <x v="0"/>
    <x v="0"/>
    <x v="0"/>
    <x v="0"/>
    <m/>
    <s v="Dueño o propietario"/>
    <m/>
    <n v="20"/>
    <n v="18"/>
    <s v="Completo"/>
    <m/>
    <m/>
    <m/>
    <m/>
    <m/>
    <m/>
    <m/>
    <s v="11 a 30 personas ocupadas"/>
    <s v="11 a 30 personas ocupadas"/>
    <x v="0"/>
    <s v="Transporte"/>
    <x v="0"/>
    <x v="0"/>
    <x v="0"/>
    <x v="0"/>
    <x v="0"/>
    <x v="0"/>
    <x v="0"/>
    <x v="1"/>
    <x v="0"/>
    <x v="0"/>
    <x v="1"/>
    <x v="0"/>
    <x v="0"/>
    <x v="0"/>
    <x v="0"/>
    <x v="0"/>
    <x v="1"/>
    <x v="0"/>
    <x v="0"/>
    <x v="1"/>
    <x v="0"/>
    <x v="1"/>
    <x v="0"/>
    <x v="0"/>
    <x v="0"/>
    <x v="1"/>
    <x v="0"/>
    <s v="MECANICA AUTOTRIZ"/>
    <s v="ELECTRICIDAD AUTOMOTRIZ"/>
    <m/>
    <m/>
    <m/>
    <m/>
    <s v="AUTOMOTORES"/>
    <s v="AUTOMOTORES"/>
    <m/>
    <m/>
    <m/>
    <m/>
    <n v="4.8306451612903203"/>
    <x v="1"/>
    <x v="1"/>
    <x v="1"/>
    <x v="0"/>
    <x v="0"/>
    <s v="Total"/>
  </r>
  <r>
    <n v="416619"/>
    <x v="0"/>
    <x v="0"/>
    <s v="Santisima Trinidad"/>
    <n v="46632"/>
    <s v="COMERCIO AL POR MAYOR DE MATERIALES DE CONSTRUCCION"/>
    <s v="Comercio"/>
    <s v="Comercio"/>
    <s v="Micro (5 a 10 personas ocupadas)"/>
    <n v="6062024"/>
    <n v="6"/>
    <s v="Junio"/>
    <s v="Año Resultado Final"/>
    <n v="10"/>
    <n v="51"/>
    <n v="6062024"/>
    <n v="6"/>
    <s v="Junio"/>
    <s v="Año Resultado Final"/>
    <n v="2013"/>
    <n v="10"/>
    <x v="0"/>
    <s v="VENTA AL POR MAYOR DE PISOS POCELANATOS"/>
    <s v="Comercio al por mayor de materiales de construcción"/>
    <s v="Oficina administrativa"/>
    <x v="1"/>
    <n v="9"/>
    <n v="9"/>
    <n v="36"/>
    <n v="36"/>
    <n v="28"/>
    <n v="8"/>
    <n v="350"/>
    <n v="100"/>
    <n v="0"/>
    <n v="0"/>
    <n v="0"/>
    <n v="0"/>
    <n v="0"/>
    <n v="0"/>
    <n v="0"/>
    <n v="0"/>
    <n v="250"/>
    <n v="75"/>
    <n v="125"/>
    <n v="0"/>
    <n v="450"/>
    <n v="36"/>
    <n v="0"/>
    <n v="0"/>
    <n v="0"/>
    <n v="0"/>
    <n v="0"/>
    <n v="0"/>
    <n v="0"/>
    <n v="0"/>
    <n v="20"/>
    <n v="6"/>
    <n v="10"/>
    <n v="0"/>
    <n v="36"/>
    <x v="0"/>
    <m/>
    <m/>
    <x v="1"/>
    <m/>
    <m/>
    <x v="0"/>
    <m/>
    <m/>
    <x v="0"/>
    <m/>
    <m/>
    <x v="0"/>
    <m/>
    <m/>
    <x v="1"/>
    <m/>
    <n v="8332"/>
    <s v="CHOFER CAMIONES DE CARGA"/>
    <s v="Sí"/>
    <s v="No"/>
    <s v="Sí"/>
    <n v="2431"/>
    <s v="ASESOR COMERCIAL"/>
    <s v="Sí"/>
    <s v="No"/>
    <s v="No"/>
    <m/>
    <m/>
    <m/>
    <m/>
    <m/>
    <m/>
    <m/>
    <m/>
    <m/>
    <m/>
    <m/>
    <m/>
    <m/>
    <m/>
    <m/>
    <m/>
    <m/>
    <m/>
    <m/>
    <m/>
    <m/>
    <m/>
    <m/>
    <m/>
    <m/>
    <m/>
    <m/>
    <m/>
    <m/>
    <m/>
    <m/>
    <m/>
    <m/>
    <m/>
    <m/>
    <m/>
    <m/>
    <m/>
    <m/>
    <x v="0"/>
    <x v="0"/>
    <x v="0"/>
    <x v="1"/>
    <x v="0"/>
    <x v="0"/>
    <x v="0"/>
    <x v="1"/>
    <x v="1"/>
    <x v="0"/>
    <x v="0"/>
    <x v="0"/>
    <x v="0"/>
    <m/>
    <m/>
    <m/>
    <s v="Redes sociales de la empresa (Facebook, Twitter, Instagram, etc)"/>
    <m/>
    <m/>
    <m/>
    <m/>
    <m/>
    <m/>
    <s v="Contactos personales del empleador"/>
    <m/>
    <m/>
    <m/>
    <x v="0"/>
    <x v="0"/>
    <x v="0"/>
    <x v="0"/>
    <x v="0"/>
    <x v="1"/>
    <x v="0"/>
    <x v="2"/>
    <x v="1"/>
    <x v="1"/>
    <s v="Ninguna"/>
    <m/>
    <m/>
    <m/>
    <m/>
    <s v="Transformación de competencia"/>
    <m/>
    <x v="1"/>
    <m/>
    <m/>
    <x v="1"/>
    <m/>
    <m/>
    <m/>
    <x v="0"/>
    <x v="0"/>
    <x v="0"/>
    <x v="1"/>
    <x v="1"/>
    <x v="1"/>
    <m/>
    <m/>
    <x v="1"/>
    <s v="Probable"/>
    <s v="Poco probable"/>
    <s v="Poco probable"/>
    <s v="Poco probable"/>
    <s v="Probable"/>
    <x v="0"/>
    <s v="ASESOR COMERCIAL"/>
    <n v="2431"/>
    <n v="2"/>
    <n v="0"/>
    <n v="2"/>
    <n v="0"/>
    <n v="2"/>
    <s v="CHOFER DE CAMION DE CARGA"/>
    <n v="8332"/>
    <n v="1"/>
    <n v="1"/>
    <n v="0"/>
    <n v="0"/>
    <n v="0"/>
    <m/>
    <m/>
    <m/>
    <m/>
    <m/>
    <m/>
    <m/>
    <m/>
    <m/>
    <m/>
    <m/>
    <m/>
    <m/>
    <m/>
    <m/>
    <m/>
    <m/>
    <m/>
    <m/>
    <m/>
    <m/>
    <x v="0"/>
    <m/>
    <m/>
    <m/>
    <m/>
    <m/>
    <m/>
    <m/>
    <m/>
    <m/>
    <x v="1"/>
    <x v="0"/>
    <x v="1"/>
    <x v="0"/>
    <x v="1"/>
    <x v="0"/>
    <x v="0"/>
    <x v="0"/>
    <m/>
    <x v="1"/>
    <m/>
    <m/>
    <m/>
    <m/>
    <m/>
    <m/>
    <m/>
    <m/>
    <m/>
    <m/>
    <m/>
    <m/>
    <m/>
    <m/>
    <m/>
    <m/>
    <m/>
    <m/>
    <m/>
    <m/>
    <m/>
    <m/>
    <m/>
    <m/>
    <m/>
    <m/>
    <m/>
    <m/>
    <m/>
    <m/>
    <x v="0"/>
    <s v="Importante"/>
    <s v="Importante"/>
    <s v="Muy importante"/>
    <s v="Importante"/>
    <s v="Importante"/>
    <s v="Importante"/>
    <s v="Muy importante"/>
    <s v="Ninguna"/>
    <m/>
    <x v="2"/>
    <x v="1"/>
    <x v="0"/>
    <x v="0"/>
    <x v="0"/>
    <x v="0"/>
    <x v="1"/>
    <x v="1"/>
    <x v="0"/>
    <x v="1"/>
    <x v="0"/>
    <x v="0"/>
    <m/>
    <s v="Administrador/Contador"/>
    <m/>
    <n v="17"/>
    <n v="4"/>
    <s v="Completo"/>
    <m/>
    <m/>
    <m/>
    <m/>
    <m/>
    <m/>
    <s v="UNA EMPRESA TERCIARIZADA MANEJA EL AREA DE RRHH Y LA ADMINISTRADORA ES LA QUE DIO DATOS"/>
    <s v="31 a 50 personas ocupadas"/>
    <s v="31 a 50 personas ocupadas"/>
    <x v="2"/>
    <s v="Comercio"/>
    <x v="0"/>
    <x v="1"/>
    <x v="0"/>
    <x v="0"/>
    <x v="0"/>
    <x v="0"/>
    <x v="0"/>
    <x v="1"/>
    <x v="0"/>
    <x v="0"/>
    <x v="0"/>
    <x v="0"/>
    <x v="0"/>
    <x v="0"/>
    <x v="0"/>
    <x v="0"/>
    <x v="1"/>
    <x v="0"/>
    <x v="0"/>
    <x v="1"/>
    <x v="0"/>
    <x v="1"/>
    <x v="0"/>
    <x v="0"/>
    <x v="0"/>
    <x v="0"/>
    <x v="0"/>
    <m/>
    <m/>
    <m/>
    <m/>
    <m/>
    <m/>
    <m/>
    <m/>
    <m/>
    <m/>
    <m/>
    <m/>
    <n v="12.5"/>
    <x v="1"/>
    <x v="1"/>
    <x v="0"/>
    <x v="0"/>
    <x v="1"/>
    <s v="Total"/>
  </r>
  <r>
    <n v="416662"/>
    <x v="0"/>
    <x v="0"/>
    <s v="Santisima Trinidad"/>
    <n v="20120"/>
    <s v="FABRICACION DE ABONO"/>
    <s v="Industria"/>
    <s v="Manufactura"/>
    <s v="Grandes (con 51 o más personas ocupadas)"/>
    <n v="15072024"/>
    <n v="15"/>
    <s v="Julio"/>
    <s v="Año Resultado Final"/>
    <n v="9"/>
    <n v="24"/>
    <n v="29072024"/>
    <n v="29"/>
    <s v="Julio"/>
    <s v="Año Resultado Final"/>
    <n v="2014"/>
    <n v="9"/>
    <x v="3"/>
    <s v="FABRICACION DE FERTILIZANTES"/>
    <s v="Fabricación de abonos y compuestos de nitrógeno"/>
    <s v="Oficina administrativa"/>
    <x v="1"/>
    <n v="2"/>
    <n v="2"/>
    <n v="49"/>
    <n v="49"/>
    <n v="32"/>
    <n v="17"/>
    <n v="366.54545454545598"/>
    <n v="194.72727272727349"/>
    <n v="0"/>
    <n v="0"/>
    <n v="0"/>
    <n v="0"/>
    <n v="217.63636363636448"/>
    <n v="0"/>
    <n v="0"/>
    <n v="0"/>
    <n v="171.8181818181825"/>
    <n v="57.272727272727494"/>
    <n v="45.818181818181998"/>
    <n v="68.727272727273004"/>
    <n v="561.27272727272953"/>
    <n v="49"/>
    <n v="0"/>
    <n v="0"/>
    <n v="0"/>
    <n v="0"/>
    <n v="19"/>
    <n v="0"/>
    <n v="0"/>
    <n v="0"/>
    <n v="15"/>
    <n v="5"/>
    <n v="4"/>
    <n v="6"/>
    <n v="49"/>
    <x v="0"/>
    <m/>
    <m/>
    <x v="1"/>
    <m/>
    <m/>
    <x v="1"/>
    <s v="Decisión del directorio/propietarios de la empresa"/>
    <m/>
    <x v="0"/>
    <m/>
    <m/>
    <x v="0"/>
    <m/>
    <m/>
    <x v="1"/>
    <m/>
    <n v="3322"/>
    <s v="ASISTENTE TÉCNICO COMERCIAL"/>
    <s v="Sí"/>
    <s v="Sí"/>
    <s v="Sí"/>
    <n v="4321"/>
    <s v="OPERADOR DE PRODUCCIÓN 2"/>
    <s v="Sí"/>
    <s v="Sí"/>
    <s v="Sí"/>
    <n v="1321"/>
    <s v="GERENCIA DE FABRICA"/>
    <s v="Sí"/>
    <s v="Sí"/>
    <m/>
    <m/>
    <m/>
    <s v="Candidatos con falt de experiencia laboral"/>
    <s v="Candidatos que no aceptaron las condiciones laborales ofrecidas (ubicación, horario, remuneración)"/>
    <m/>
    <m/>
    <m/>
    <s v="Candidatos sin capacitación o habilidades técnicas necesarios"/>
    <m/>
    <m/>
    <m/>
    <s v="Candidatos que no aceptaron las condiciones laborales ofrecidas (ubicación, horario, remuneración)"/>
    <m/>
    <m/>
    <m/>
    <s v="Candidatos sin capacitación o habilidades técnicas necesarios"/>
    <m/>
    <m/>
    <s v="Candidatos con falt de experiencia laboral"/>
    <s v="Candidatos que no aceptaron las condiciones laborales ofrecidas (ubicación, horario, remuneración)"/>
    <m/>
    <m/>
    <m/>
    <s v="Aumentar la remuneración para hacer la vacante más atractiva"/>
    <s v="Capacitar a los trabajadores actuales para que puedan cumplir funciones que estaban asignadas a esa vacante"/>
    <m/>
    <m/>
    <m/>
    <s v="Incorporar trabajadores temporales a través de agencias"/>
    <m/>
    <s v="Aumentar los esfuerzos en el reclutamiento (más divulgación de la vacante, más bolsas de empleo)"/>
    <m/>
    <m/>
    <m/>
    <x v="1"/>
    <x v="0"/>
    <x v="0"/>
    <x v="1"/>
    <x v="0"/>
    <x v="0"/>
    <x v="0"/>
    <x v="1"/>
    <x v="1"/>
    <x v="0"/>
    <x v="0"/>
    <x v="0"/>
    <x v="0"/>
    <m/>
    <m/>
    <m/>
    <m/>
    <m/>
    <s v="Redes de profesionales o egresados"/>
    <s v="Recomendaciones de trabajadores de la empresa u otros actores"/>
    <s v="Contratación de empresas de reclutamiento"/>
    <m/>
    <m/>
    <m/>
    <s v="Banco de currículos de la empresa"/>
    <m/>
    <m/>
    <x v="0"/>
    <x v="0"/>
    <x v="0"/>
    <x v="1"/>
    <x v="0"/>
    <x v="1"/>
    <x v="0"/>
    <x v="0"/>
    <x v="2"/>
    <x v="1"/>
    <s v="Ninguna"/>
    <m/>
    <m/>
    <m/>
    <m/>
    <m/>
    <m/>
    <x v="1"/>
    <m/>
    <m/>
    <x v="1"/>
    <m/>
    <m/>
    <m/>
    <x v="1"/>
    <x v="1"/>
    <x v="1"/>
    <x v="1"/>
    <x v="1"/>
    <x v="1"/>
    <m/>
    <m/>
    <x v="2"/>
    <s v="Probable"/>
    <s v="Poco probable"/>
    <s v="Poco probable"/>
    <s v="Probable"/>
    <s v="Muy probable"/>
    <x v="0"/>
    <s v="Asistente administrativo de expedición y bascula"/>
    <n v="3343"/>
    <n v="2"/>
    <n v="1"/>
    <n v="0"/>
    <n v="0"/>
    <n v="0"/>
    <s v="Analista de comex"/>
    <n v="2431"/>
    <n v="1"/>
    <n v="0"/>
    <n v="0"/>
    <n v="0"/>
    <n v="0"/>
    <s v="Analista de tesorería"/>
    <n v="4311"/>
    <n v="1"/>
    <n v="0"/>
    <n v="0"/>
    <n v="0"/>
    <n v="0"/>
    <s v="Operador de grua"/>
    <n v="8343"/>
    <n v="1"/>
    <n v="0"/>
    <n v="0"/>
    <n v="0"/>
    <n v="0"/>
    <s v="lider de turno"/>
    <n v="3122"/>
    <n v="1"/>
    <n v="0"/>
    <n v="0"/>
    <n v="0"/>
    <n v="0"/>
    <x v="0"/>
    <m/>
    <m/>
    <m/>
    <m/>
    <m/>
    <m/>
    <m/>
    <m/>
    <m/>
    <x v="1"/>
    <x v="0"/>
    <x v="0"/>
    <x v="0"/>
    <x v="1"/>
    <x v="1"/>
    <x v="0"/>
    <x v="0"/>
    <m/>
    <x v="0"/>
    <s v="MANEJO DE MAQUINARIA INDUSTRIAL"/>
    <s v="Operación y mantenimiento de maquinarias industriales"/>
    <s v="OPERADOR DE PALA CARGADORA OPERADOR DE GRUA"/>
    <n v="8343"/>
    <s v="MANEJO MAQUINARIA INDUSTRIAL"/>
    <s v="Operación y mantenimiento de maquinarias industriales"/>
    <s v="OPERADOR DE GRUA"/>
    <n v="8343"/>
    <s v="MECANICA INDUSTRIAL"/>
    <s v="Mecánica"/>
    <s v="MECÁNICO INDUSTRIAL"/>
    <n v="7233"/>
    <s v="ELECTRICIDAD INDUSTRIAL"/>
    <s v="Electricidad"/>
    <s v="ELECTRICISTA INDUSTRIAL"/>
    <n v="7412"/>
    <s v="SISTEMA SCADA"/>
    <s v="Herramientas digitales para la gestión y productividad"/>
    <s v="OPERADOR DE PANEL"/>
    <n v="3133"/>
    <m/>
    <m/>
    <m/>
    <m/>
    <s v="Si"/>
    <s v="Si"/>
    <s v="Si"/>
    <s v="Si"/>
    <s v="No"/>
    <m/>
    <x v="1"/>
    <s v="Muy importante"/>
    <s v="Importante"/>
    <s v="Muy importante"/>
    <s v="Muy importante"/>
    <s v="Importante"/>
    <s v="Muy importante"/>
    <s v="Muy importante"/>
    <s v="Ninguna"/>
    <m/>
    <x v="2"/>
    <x v="2"/>
    <x v="0"/>
    <x v="1"/>
    <x v="0"/>
    <x v="2"/>
    <x v="0"/>
    <x v="0"/>
    <x v="0"/>
    <x v="1"/>
    <x v="0"/>
    <x v="0"/>
    <m/>
    <s v="Jefe / Encargado (no propietario)"/>
    <m/>
    <n v="22"/>
    <n v="21"/>
    <s v="Completo"/>
    <m/>
    <m/>
    <m/>
    <m/>
    <m/>
    <m/>
    <m/>
    <s v="31 a 50 personas ocupadas"/>
    <s v="31 a 50 personas ocupadas"/>
    <x v="1"/>
    <s v="Manufactura"/>
    <x v="1"/>
    <x v="0"/>
    <x v="1"/>
    <x v="1"/>
    <x v="0"/>
    <x v="0"/>
    <x v="0"/>
    <x v="0"/>
    <x v="0"/>
    <x v="0"/>
    <x v="0"/>
    <x v="1"/>
    <x v="1"/>
    <x v="0"/>
    <x v="0"/>
    <x v="0"/>
    <x v="1"/>
    <x v="0"/>
    <x v="0"/>
    <x v="1"/>
    <x v="1"/>
    <x v="1"/>
    <x v="0"/>
    <x v="0"/>
    <x v="1"/>
    <x v="1"/>
    <x v="0"/>
    <s v="USO Y REPARACIÓN DE MAQUINARIAS, HERRAMIENTAS Y EQUIPOS"/>
    <s v="USO Y REPARACIÓN DE MAQUINARIAS, HERRAMIENTAS Y EQUIPOS"/>
    <s v="MECANICA Y METALES"/>
    <s v="ELECTRICIDAD Y ELECTRONICA"/>
    <s v="ELECTRICIDAD Y ELECTRONICA"/>
    <m/>
    <s v="USO Y REPARACIÓN DE MAQUINARIAS, HERRAMIENTAS Y EQUIPOS"/>
    <s v="USO Y REPARACIÓN DE MAQUINARIAS, HERRAMIENTAS Y EQUIPOS"/>
    <s v="MECANICA Y METALES"/>
    <s v="ELECTRICIDAD Y ELECTRONICA"/>
    <s v="ELECTRICIDAD Y ELECTRONICA"/>
    <m/>
    <n v="11.454545454545499"/>
    <x v="1"/>
    <x v="2"/>
    <x v="1"/>
    <x v="0"/>
    <x v="0"/>
    <s v="Total"/>
  </r>
  <r>
    <n v="416668"/>
    <x v="0"/>
    <x v="0"/>
    <s v="San Roque"/>
    <n v="45301"/>
    <s v="VENTA DE VIDRIOS NUEVOS PARA VEHICULOS"/>
    <s v="Comercio"/>
    <s v="Comercio"/>
    <s v="Pequeñas (11 a 30 personas ocupadas)"/>
    <n v="7062024"/>
    <n v="7"/>
    <s v="Junio"/>
    <s v="Año Resultado Final"/>
    <n v="14"/>
    <n v="9"/>
    <n v="7062024"/>
    <n v="7"/>
    <s v="Junio"/>
    <s v="Año Resultado Final"/>
    <n v="2006"/>
    <n v="17"/>
    <x v="0"/>
    <s v="VENTA DE VIDRIOS NUEVOS PARA VEHICULOS"/>
    <s v="Comercio de partes, piezas y accesorios nuevos para vehículos automotores"/>
    <s v="Sucursal"/>
    <x v="1"/>
    <n v="4"/>
    <n v="4"/>
    <n v="12"/>
    <n v="12"/>
    <n v="10"/>
    <n v="2"/>
    <n v="309.61538461538498"/>
    <n v="61.923076923076998"/>
    <n v="0"/>
    <n v="0"/>
    <n v="30.961538461538499"/>
    <n v="0"/>
    <n v="61.923076923076998"/>
    <n v="0"/>
    <n v="0"/>
    <n v="0"/>
    <n v="216.73076923076948"/>
    <n v="61.923076923076998"/>
    <n v="0"/>
    <n v="0"/>
    <n v="371.538461538462"/>
    <n v="12"/>
    <n v="0"/>
    <n v="0"/>
    <n v="1"/>
    <n v="0"/>
    <n v="2"/>
    <n v="0"/>
    <n v="0"/>
    <n v="0"/>
    <n v="7"/>
    <n v="2"/>
    <n v="0"/>
    <n v="0"/>
    <n v="12"/>
    <x v="1"/>
    <s v="Decisión del directorio/propietarios de la empresa"/>
    <m/>
    <x v="1"/>
    <m/>
    <m/>
    <x v="0"/>
    <m/>
    <m/>
    <x v="0"/>
    <m/>
    <m/>
    <x v="0"/>
    <m/>
    <m/>
    <x v="1"/>
    <m/>
    <n v="8332"/>
    <s v="CHOFER DE REPARTO"/>
    <s v="Sí"/>
    <s v="No"/>
    <s v="No"/>
    <m/>
    <m/>
    <m/>
    <m/>
    <m/>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m/>
    <m/>
    <m/>
    <m/>
    <x v="0"/>
    <x v="0"/>
    <x v="0"/>
    <x v="1"/>
    <x v="0"/>
    <x v="0"/>
    <x v="0"/>
    <x v="0"/>
    <x v="2"/>
    <x v="1"/>
    <s v="Ninguna"/>
    <m/>
    <m/>
    <m/>
    <m/>
    <m/>
    <m/>
    <x v="2"/>
    <m/>
    <m/>
    <x v="1"/>
    <m/>
    <m/>
    <m/>
    <x v="0"/>
    <x v="0"/>
    <x v="1"/>
    <x v="1"/>
    <x v="1"/>
    <x v="1"/>
    <m/>
    <m/>
    <x v="2"/>
    <s v="Muy probable"/>
    <s v="Poco probable"/>
    <s v="Poco probable"/>
    <s v="Probable"/>
    <s v="Muy probable"/>
    <x v="0"/>
    <s v="Auxiliar Administrativo"/>
    <n v="4419"/>
    <n v="1"/>
    <n v="1"/>
    <n v="1"/>
    <n v="1"/>
    <n v="1"/>
    <s v="Ayudante de Deposito"/>
    <n v="9333"/>
    <n v="1"/>
    <n v="1"/>
    <n v="1"/>
    <n v="1"/>
    <n v="1"/>
    <s v="Vendedor Mayorista de  repuestos de vidrios y faros"/>
    <n v="5223"/>
    <n v="1"/>
    <n v="1"/>
    <n v="1"/>
    <n v="1"/>
    <n v="1"/>
    <m/>
    <m/>
    <m/>
    <m/>
    <m/>
    <m/>
    <m/>
    <m/>
    <m/>
    <m/>
    <m/>
    <m/>
    <m/>
    <m/>
    <x v="0"/>
    <m/>
    <m/>
    <m/>
    <m/>
    <m/>
    <m/>
    <m/>
    <m/>
    <m/>
    <x v="0"/>
    <x v="0"/>
    <x v="0"/>
    <x v="1"/>
    <x v="1"/>
    <x v="0"/>
    <x v="0"/>
    <x v="0"/>
    <m/>
    <x v="1"/>
    <m/>
    <m/>
    <m/>
    <m/>
    <m/>
    <m/>
    <m/>
    <m/>
    <m/>
    <m/>
    <m/>
    <m/>
    <m/>
    <m/>
    <m/>
    <m/>
    <m/>
    <m/>
    <m/>
    <m/>
    <m/>
    <m/>
    <m/>
    <m/>
    <m/>
    <m/>
    <m/>
    <m/>
    <m/>
    <m/>
    <x v="3"/>
    <s v="Importante"/>
    <s v="Importante"/>
    <s v="Importante"/>
    <s v="Importante"/>
    <s v="Poco importante"/>
    <s v="Importante"/>
    <s v="Importante"/>
    <s v="Ninguna"/>
    <m/>
    <x v="0"/>
    <x v="1"/>
    <x v="0"/>
    <x v="0"/>
    <x v="0"/>
    <x v="0"/>
    <x v="0"/>
    <x v="1"/>
    <x v="0"/>
    <x v="1"/>
    <x v="0"/>
    <x v="0"/>
    <m/>
    <s v="Jefe / Encargado (no propietario)"/>
    <m/>
    <n v="15"/>
    <n v="32"/>
    <s v="Completo"/>
    <m/>
    <m/>
    <m/>
    <m/>
    <m/>
    <m/>
    <s v="AUTOVIDRIOS TIENE 5 SUCURSALES EN TOTAL UNO EN CDE CON SU MISMA RAZON SOCIAL  NO INCLUI EN MI ENCUESTA PORQUE AHI TIENEN SOLO 3 PERSONALES Y LOS 3 PERSONALES DEPENDEN DE OTRA RAZON SOCIAL DEL GRUPO IMPORT."/>
    <s v="11 a 30 personas ocupadas"/>
    <s v="11 a 30 personas ocupadas"/>
    <x v="2"/>
    <s v="Comercio"/>
    <x v="0"/>
    <x v="0"/>
    <x v="0"/>
    <x v="0"/>
    <x v="0"/>
    <x v="0"/>
    <x v="0"/>
    <x v="1"/>
    <x v="0"/>
    <x v="0"/>
    <x v="1"/>
    <x v="0"/>
    <x v="1"/>
    <x v="1"/>
    <x v="0"/>
    <x v="0"/>
    <x v="0"/>
    <x v="1"/>
    <x v="0"/>
    <x v="1"/>
    <x v="0"/>
    <x v="1"/>
    <x v="0"/>
    <x v="0"/>
    <x v="0"/>
    <x v="0"/>
    <x v="0"/>
    <m/>
    <m/>
    <m/>
    <m/>
    <m/>
    <m/>
    <m/>
    <m/>
    <m/>
    <m/>
    <m/>
    <m/>
    <n v="30.961538461538499"/>
    <x v="1"/>
    <x v="1"/>
    <x v="0"/>
    <x v="0"/>
    <x v="1"/>
    <s v="Total"/>
  </r>
  <r>
    <n v="416678"/>
    <x v="0"/>
    <x v="0"/>
    <s v="Santisima Trinidad"/>
    <n v="47711"/>
    <s v="VENTA AL POR MENOR DE PRENDAS DE VESTIR"/>
    <s v="Comercio"/>
    <s v="Comercio"/>
    <s v="Medianas (31 a 50 personas ocupadas)"/>
    <n v="7072024"/>
    <n v="7"/>
    <s v="Julio"/>
    <s v="Año Resultado Final"/>
    <n v="21"/>
    <n v="51"/>
    <n v="26072024"/>
    <n v="26"/>
    <s v="Julio"/>
    <s v="Año Resultado Final"/>
    <n v="2016"/>
    <n v="7"/>
    <x v="3"/>
    <s v="VENTA DE ROPA EXTERIOR MINORISTA PARA DAMA"/>
    <s v="Comercio al por menor de prendas de vestir"/>
    <s v="Sucursal"/>
    <x v="1"/>
    <n v="3"/>
    <n v="3"/>
    <n v="35"/>
    <n v="35"/>
    <n v="1"/>
    <n v="34"/>
    <n v="12.5"/>
    <n v="425"/>
    <n v="0"/>
    <n v="0"/>
    <n v="0"/>
    <n v="0"/>
    <n v="62.5"/>
    <n v="0"/>
    <n v="0"/>
    <n v="0"/>
    <n v="250"/>
    <n v="125"/>
    <n v="0"/>
    <n v="0"/>
    <n v="437.5"/>
    <n v="35"/>
    <n v="0"/>
    <n v="0"/>
    <n v="0"/>
    <n v="0"/>
    <n v="5"/>
    <n v="0"/>
    <n v="0"/>
    <n v="0"/>
    <n v="20"/>
    <n v="10"/>
    <n v="0"/>
    <n v="0"/>
    <n v="35"/>
    <x v="1"/>
    <s v="Decisión del directorio/propietarios de la empresa"/>
    <m/>
    <x v="1"/>
    <m/>
    <m/>
    <x v="0"/>
    <m/>
    <m/>
    <x v="0"/>
    <m/>
    <m/>
    <x v="0"/>
    <m/>
    <m/>
    <x v="1"/>
    <m/>
    <n v="5223"/>
    <s v="ASISTENTE DE TIENDA SALON"/>
    <s v="Sí"/>
    <s v="No"/>
    <s v="No"/>
    <m/>
    <m/>
    <m/>
    <m/>
    <m/>
    <m/>
    <m/>
    <m/>
    <m/>
    <m/>
    <m/>
    <m/>
    <m/>
    <m/>
    <m/>
    <m/>
    <m/>
    <m/>
    <m/>
    <m/>
    <m/>
    <m/>
    <m/>
    <m/>
    <m/>
    <m/>
    <m/>
    <m/>
    <m/>
    <m/>
    <m/>
    <m/>
    <m/>
    <m/>
    <m/>
    <m/>
    <m/>
    <m/>
    <m/>
    <m/>
    <m/>
    <m/>
    <m/>
    <m/>
    <x v="1"/>
    <x v="0"/>
    <x v="0"/>
    <x v="0"/>
    <x v="1"/>
    <x v="1"/>
    <x v="0"/>
    <x v="0"/>
    <x v="0"/>
    <x v="0"/>
    <x v="1"/>
    <x v="1"/>
    <x v="0"/>
    <m/>
    <m/>
    <m/>
    <s v="Redes sociales de la empresa (Facebook, Twitter, Instagram, etc)"/>
    <m/>
    <m/>
    <m/>
    <s v="Contratación de empresas de reclutamiento"/>
    <m/>
    <m/>
    <s v="Contactos personales del empleador"/>
    <m/>
    <m/>
    <m/>
    <x v="0"/>
    <x v="0"/>
    <x v="0"/>
    <x v="1"/>
    <x v="0"/>
    <x v="1"/>
    <x v="0"/>
    <x v="2"/>
    <x v="0"/>
    <x v="1"/>
    <s v="Ninguna"/>
    <m/>
    <m/>
    <m/>
    <m/>
    <m/>
    <m/>
    <x v="1"/>
    <m/>
    <m/>
    <x v="0"/>
    <m/>
    <m/>
    <m/>
    <x v="1"/>
    <x v="1"/>
    <x v="1"/>
    <x v="1"/>
    <x v="0"/>
    <x v="1"/>
    <m/>
    <m/>
    <x v="2"/>
    <s v="Probable"/>
    <s v="Poco probable"/>
    <s v="Poco probable"/>
    <s v="Probable"/>
    <s v="Probable"/>
    <x v="0"/>
    <s v="asistente de venta de salon"/>
    <n v="5223"/>
    <n v="2"/>
    <n v="2"/>
    <n v="2"/>
    <n v="2"/>
    <n v="2"/>
    <m/>
    <m/>
    <m/>
    <m/>
    <m/>
    <m/>
    <m/>
    <m/>
    <m/>
    <m/>
    <m/>
    <m/>
    <m/>
    <m/>
    <m/>
    <m/>
    <m/>
    <m/>
    <m/>
    <m/>
    <m/>
    <m/>
    <m/>
    <m/>
    <m/>
    <m/>
    <m/>
    <m/>
    <x v="0"/>
    <m/>
    <m/>
    <m/>
    <m/>
    <m/>
    <m/>
    <m/>
    <m/>
    <m/>
    <x v="0"/>
    <x v="0"/>
    <x v="0"/>
    <x v="0"/>
    <x v="1"/>
    <x v="0"/>
    <x v="0"/>
    <x v="0"/>
    <m/>
    <x v="0"/>
    <s v="CURSO DE EXCEL"/>
    <s v="Microsoft Excel básico y avanzado"/>
    <s v="ASISTENTE DE VENTA"/>
    <n v="5223"/>
    <s v="MANEJO DE REDES SOCIALES"/>
    <s v="Social media y community manager"/>
    <s v="ASISTENTE DE VENTA DE SALON"/>
    <n v="5223"/>
    <m/>
    <m/>
    <m/>
    <m/>
    <m/>
    <m/>
    <m/>
    <m/>
    <m/>
    <m/>
    <m/>
    <m/>
    <m/>
    <m/>
    <m/>
    <m/>
    <s v="Si"/>
    <s v="No"/>
    <m/>
    <m/>
    <m/>
    <m/>
    <x v="0"/>
    <s v="Muy importante"/>
    <s v="Importante"/>
    <s v="Muy importante"/>
    <s v="Muy importante"/>
    <s v="Muy importante"/>
    <s v="Muy importante"/>
    <s v="Muy importante"/>
    <s v="Ninguna"/>
    <m/>
    <x v="1"/>
    <x v="2"/>
    <x v="0"/>
    <x v="0"/>
    <x v="2"/>
    <x v="0"/>
    <x v="1"/>
    <x v="1"/>
    <x v="0"/>
    <x v="0"/>
    <x v="0"/>
    <x v="0"/>
    <m/>
    <s v="Gerente / Directivo"/>
    <m/>
    <n v="8"/>
    <n v="1"/>
    <s v="Completo"/>
    <m/>
    <m/>
    <m/>
    <m/>
    <m/>
    <m/>
    <m/>
    <s v="31 a 50 personas ocupadas"/>
    <s v="31 a 50 personas ocupadas"/>
    <x v="2"/>
    <s v="Comercio"/>
    <x v="0"/>
    <x v="0"/>
    <x v="0"/>
    <x v="0"/>
    <x v="1"/>
    <x v="0"/>
    <x v="0"/>
    <x v="0"/>
    <x v="0"/>
    <x v="0"/>
    <x v="1"/>
    <x v="0"/>
    <x v="0"/>
    <x v="1"/>
    <x v="0"/>
    <x v="0"/>
    <x v="0"/>
    <x v="0"/>
    <x v="0"/>
    <x v="1"/>
    <x v="0"/>
    <x v="1"/>
    <x v="1"/>
    <x v="0"/>
    <x v="0"/>
    <x v="0"/>
    <x v="0"/>
    <s v="OFIMATICA"/>
    <s v="USO Y MANEJO DE REDES SOCIALES"/>
    <m/>
    <m/>
    <m/>
    <m/>
    <s v="TIC"/>
    <s v="TIC"/>
    <m/>
    <m/>
    <m/>
    <m/>
    <n v="12.5"/>
    <x v="1"/>
    <x v="1"/>
    <x v="0"/>
    <x v="0"/>
    <x v="0"/>
    <s v="Total"/>
  </r>
  <r>
    <n v="416681"/>
    <x v="0"/>
    <x v="0"/>
    <s v="Recoleta"/>
    <n v="47220"/>
    <s v="VENTA DE BEBIDAS ALCOHOLICAS AL POR MENOR"/>
    <s v="Comercio"/>
    <s v="Comercio"/>
    <s v="Grandes (con 51 o más personas ocupadas)"/>
    <n v="15072024"/>
    <n v="15"/>
    <s v="Julio"/>
    <s v="Año Resultado Final"/>
    <n v="10"/>
    <n v="24"/>
    <n v="26072024"/>
    <n v="26"/>
    <s v="Julio"/>
    <s v="Año Resultado Final"/>
    <n v="2018"/>
    <n v="5"/>
    <x v="3"/>
    <s v="VENTA DE PRODUCTOS AL POR MENOR EN AUTOSERVICIO"/>
    <s v="Comercio al por menor en mini mercados y despensas"/>
    <s v="Sucursal"/>
    <x v="1"/>
    <n v="150"/>
    <n v="145"/>
    <n v="446"/>
    <n v="441"/>
    <n v="345"/>
    <n v="96"/>
    <n v="345"/>
    <n v="96"/>
    <n v="0"/>
    <n v="0"/>
    <n v="25"/>
    <n v="0"/>
    <n v="336"/>
    <n v="25"/>
    <n v="0"/>
    <n v="0"/>
    <n v="50"/>
    <n v="0"/>
    <n v="5"/>
    <n v="0"/>
    <n v="441"/>
    <n v="441"/>
    <n v="0"/>
    <n v="0"/>
    <n v="25"/>
    <n v="0"/>
    <n v="336"/>
    <n v="25"/>
    <n v="0"/>
    <n v="0"/>
    <n v="50"/>
    <n v="0"/>
    <n v="5"/>
    <n v="0"/>
    <n v="441"/>
    <x v="1"/>
    <s v="Decisión del directorio/propietarios de la empresa"/>
    <m/>
    <x v="0"/>
    <s v="Decisión del directorio/propietarios de la empresa"/>
    <m/>
    <x v="0"/>
    <m/>
    <m/>
    <x v="0"/>
    <m/>
    <m/>
    <x v="0"/>
    <m/>
    <m/>
    <x v="1"/>
    <m/>
    <n v="5222"/>
    <s v="ENCARGADO DE SUCURSAL"/>
    <s v="Sí"/>
    <s v="Sí"/>
    <s v="Sí"/>
    <n v="5223"/>
    <s v="VENDEDOR DE SALON"/>
    <s v="Sí"/>
    <s v="Sí"/>
    <s v="No"/>
    <m/>
    <m/>
    <m/>
    <m/>
    <m/>
    <m/>
    <m/>
    <s v="Candidatos con falt de experiencia laboral"/>
    <s v="Candidatos que no aceptaron las condiciones laborales ofrecidas (ubicación, horario, remuneración)"/>
    <m/>
    <m/>
    <m/>
    <s v="Candidatos sin capacitación o habilidades técnicas necesarios"/>
    <m/>
    <m/>
    <s v="Candidatos con falt de experiencia laboral"/>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1"/>
    <x v="0"/>
    <x v="0"/>
    <x v="0"/>
    <x v="0"/>
    <x v="0"/>
    <x v="1"/>
    <x v="0"/>
    <x v="0"/>
    <x v="1"/>
    <x v="1"/>
    <x v="0"/>
    <m/>
    <m/>
    <s v="Plataforma web privada gratuita (Bolsas de trabajo) (excluyendo redes sociales)"/>
    <s v="Redes sociales de la empresa (Facebook, Twitter, Instagram, etc)"/>
    <m/>
    <m/>
    <s v="Recomendaciones de trabajadores de la empresa u otros actores"/>
    <m/>
    <m/>
    <s v="Avisos en las inmediaciones de la empresa"/>
    <m/>
    <s v="Banco de currículos de la empresa"/>
    <m/>
    <m/>
    <x v="0"/>
    <x v="0"/>
    <x v="0"/>
    <x v="1"/>
    <x v="0"/>
    <x v="2"/>
    <x v="0"/>
    <x v="0"/>
    <x v="1"/>
    <x v="1"/>
    <s v="Ninguna"/>
    <m/>
    <m/>
    <m/>
    <m/>
    <m/>
    <m/>
    <x v="1"/>
    <m/>
    <m/>
    <x v="1"/>
    <m/>
    <m/>
    <m/>
    <x v="1"/>
    <x v="1"/>
    <x v="1"/>
    <x v="1"/>
    <x v="1"/>
    <x v="1"/>
    <m/>
    <m/>
    <x v="2"/>
    <s v="Muy probable"/>
    <s v="Poco probable"/>
    <s v="Probable"/>
    <s v="Muy probable"/>
    <s v="Muy probable"/>
    <x v="0"/>
    <s v="encargado de sucursal"/>
    <n v="5222"/>
    <n v="2"/>
    <n v="2"/>
    <n v="2"/>
    <n v="2"/>
    <n v="2"/>
    <s v="chofer repartidor en camión"/>
    <n v="8332"/>
    <n v="2"/>
    <n v="2"/>
    <n v="2"/>
    <n v="2"/>
    <n v="2"/>
    <m/>
    <m/>
    <m/>
    <m/>
    <m/>
    <m/>
    <m/>
    <m/>
    <m/>
    <m/>
    <m/>
    <m/>
    <m/>
    <m/>
    <m/>
    <m/>
    <m/>
    <m/>
    <m/>
    <m/>
    <m/>
    <x v="0"/>
    <m/>
    <m/>
    <m/>
    <m/>
    <m/>
    <m/>
    <m/>
    <m/>
    <m/>
    <x v="0"/>
    <x v="0"/>
    <x v="0"/>
    <x v="0"/>
    <x v="1"/>
    <x v="1"/>
    <x v="0"/>
    <x v="0"/>
    <m/>
    <x v="0"/>
    <s v="HABILIDADES DE VENTA"/>
    <s v="Técnicas de ventas"/>
    <s v="ENCARGADO DE SUCURSAL"/>
    <n v="5222"/>
    <s v="HABILIDADES DE POST VENTA"/>
    <s v="Técnicas de procesos de postventa"/>
    <s v="ENCARGADO DE SUCURSAL"/>
    <n v="5222"/>
    <s v="HABILIDADES DE ATENCION AL CLIENTE"/>
    <s v="Técnicas de recepción y atención al cliente"/>
    <s v="ENCARGADO DE SUCURSAL"/>
    <n v="5222"/>
    <m/>
    <m/>
    <m/>
    <m/>
    <m/>
    <m/>
    <m/>
    <m/>
    <m/>
    <m/>
    <m/>
    <m/>
    <s v="Si"/>
    <s v="Si"/>
    <s v="No"/>
    <m/>
    <m/>
    <m/>
    <x v="1"/>
    <s v="Muy importante"/>
    <s v="Muy importante"/>
    <s v="Muy importante"/>
    <s v="Muy importante"/>
    <s v="Muy importante"/>
    <s v="Muy importante"/>
    <s v="Muy importante"/>
    <s v="Ninguna"/>
    <m/>
    <x v="0"/>
    <x v="1"/>
    <x v="1"/>
    <x v="0"/>
    <x v="0"/>
    <x v="0"/>
    <x v="0"/>
    <x v="1"/>
    <x v="0"/>
    <x v="0"/>
    <x v="0"/>
    <x v="0"/>
    <m/>
    <s v="Jefe / Encargado (no propietario)"/>
    <m/>
    <n v="7"/>
    <n v="35"/>
    <s v="Completo"/>
    <m/>
    <m/>
    <m/>
    <m/>
    <m/>
    <m/>
    <m/>
    <s v="51 y más personas ocupadas"/>
    <s v="51 y más personas ocupadas"/>
    <x v="2"/>
    <s v="Comercio"/>
    <x v="0"/>
    <x v="0"/>
    <x v="0"/>
    <x v="0"/>
    <x v="1"/>
    <x v="0"/>
    <x v="0"/>
    <x v="0"/>
    <x v="0"/>
    <x v="0"/>
    <x v="1"/>
    <x v="0"/>
    <x v="0"/>
    <x v="1"/>
    <x v="0"/>
    <x v="0"/>
    <x v="1"/>
    <x v="0"/>
    <x v="0"/>
    <x v="1"/>
    <x v="0"/>
    <x v="1"/>
    <x v="1"/>
    <x v="0"/>
    <x v="0"/>
    <x v="0"/>
    <x v="0"/>
    <s v="VENTA"/>
    <s v="VENTA"/>
    <s v="ATENCIÓN AL CLIENTE, RECEPCIÓN"/>
    <m/>
    <m/>
    <m/>
    <s v="ADMINISTRACIÓN Y GESTIÓN"/>
    <s v="ADMINISTRACIÓN Y GESTIÓN"/>
    <s v="ADMINISTRACIÓN Y GESTIÓN"/>
    <m/>
    <m/>
    <m/>
    <n v="1"/>
    <x v="1"/>
    <x v="2"/>
    <x v="1"/>
    <x v="0"/>
    <x v="0"/>
    <s v="Total"/>
  </r>
  <r>
    <n v="416701"/>
    <x v="0"/>
    <x v="1"/>
    <s v="San Lorenzo"/>
    <n v="46620"/>
    <s v="COMERCIO AL POR MAYOR DE ACEROS"/>
    <s v="Comercio"/>
    <s v="Comercio"/>
    <s v="Grandes (con 51 o más personas ocupadas)"/>
    <n v="21062024"/>
    <n v="21"/>
    <s v="Junio"/>
    <s v="Año Resultado Final"/>
    <n v="11"/>
    <n v="18"/>
    <n v="25062024"/>
    <n v="25"/>
    <s v="Junio"/>
    <s v="Año Resultado Final"/>
    <n v="2014"/>
    <n v="9"/>
    <x v="3"/>
    <s v="COMERCIO AL POR MAYOR DE METALES MINERALES METALIFICO"/>
    <s v="Comercio al por mayor de metales y minerales metalíferos"/>
    <s v="Casa Matriz"/>
    <x v="1"/>
    <n v="12"/>
    <n v="10"/>
    <n v="540"/>
    <n v="518"/>
    <n v="448"/>
    <n v="70"/>
    <n v="448"/>
    <n v="70"/>
    <n v="0"/>
    <n v="0"/>
    <n v="0"/>
    <n v="0"/>
    <n v="136"/>
    <n v="0"/>
    <n v="16"/>
    <n v="0"/>
    <n v="108"/>
    <n v="250"/>
    <n v="2"/>
    <n v="6"/>
    <n v="518"/>
    <n v="518"/>
    <n v="0"/>
    <n v="0"/>
    <n v="0"/>
    <n v="0"/>
    <n v="136"/>
    <n v="0"/>
    <n v="16"/>
    <n v="0"/>
    <n v="108"/>
    <n v="250"/>
    <n v="2"/>
    <n v="6"/>
    <n v="518"/>
    <x v="0"/>
    <m/>
    <m/>
    <x v="1"/>
    <m/>
    <m/>
    <x v="0"/>
    <m/>
    <m/>
    <x v="0"/>
    <m/>
    <m/>
    <x v="0"/>
    <m/>
    <m/>
    <x v="1"/>
    <m/>
    <n v="8122"/>
    <s v="OPERARIOS DE PRODUCCION DE CHAPAS DE ISOPOR Y POLIURETANO"/>
    <s v="Sí"/>
    <s v="No"/>
    <s v="Sí"/>
    <n v="9333"/>
    <s v="ESTIBADOR DE DEPÓSITO"/>
    <s v="Sí"/>
    <s v="No"/>
    <s v="Sí"/>
    <n v="5223"/>
    <s v="VENDEDORES DE SALON"/>
    <s v="Sí"/>
    <s v="No"/>
    <m/>
    <m/>
    <m/>
    <m/>
    <m/>
    <m/>
    <m/>
    <m/>
    <m/>
    <m/>
    <m/>
    <m/>
    <m/>
    <m/>
    <m/>
    <m/>
    <m/>
    <m/>
    <m/>
    <m/>
    <m/>
    <m/>
    <m/>
    <m/>
    <m/>
    <m/>
    <m/>
    <m/>
    <m/>
    <m/>
    <m/>
    <m/>
    <m/>
    <m/>
    <m/>
    <x v="1"/>
    <x v="0"/>
    <x v="0"/>
    <x v="0"/>
    <x v="0"/>
    <x v="0"/>
    <x v="0"/>
    <x v="1"/>
    <x v="1"/>
    <x v="0"/>
    <x v="0"/>
    <x v="0"/>
    <x v="0"/>
    <m/>
    <m/>
    <m/>
    <s v="Redes sociales de la empresa (Facebook, Twitter, Instagram, etc)"/>
    <m/>
    <m/>
    <m/>
    <m/>
    <m/>
    <m/>
    <m/>
    <m/>
    <m/>
    <m/>
    <x v="0"/>
    <x v="0"/>
    <x v="0"/>
    <x v="1"/>
    <x v="0"/>
    <x v="1"/>
    <x v="0"/>
    <x v="2"/>
    <x v="2"/>
    <x v="2"/>
    <s v="Ninguna"/>
    <m/>
    <m/>
    <m/>
    <m/>
    <m/>
    <m/>
    <x v="1"/>
    <m/>
    <m/>
    <x v="1"/>
    <m/>
    <m/>
    <m/>
    <x v="1"/>
    <x v="1"/>
    <x v="1"/>
    <x v="1"/>
    <x v="1"/>
    <x v="1"/>
    <m/>
    <m/>
    <x v="3"/>
    <s v="Muy probable"/>
    <s v="Poco probable"/>
    <s v="Poco probable"/>
    <s v="Muy probable"/>
    <s v="Muy probable"/>
    <x v="0"/>
    <s v="OPERARIoS de DEPÓSITO"/>
    <n v="9333"/>
    <n v="27"/>
    <n v="30"/>
    <n v="30"/>
    <n v="30"/>
    <n v="30"/>
    <s v="operarios de produccion de metales"/>
    <n v="7223"/>
    <n v="2"/>
    <n v="2"/>
    <n v="2"/>
    <n v="2"/>
    <n v="2"/>
    <s v="JEFE DE DEPOSITO"/>
    <n v="4321"/>
    <n v="3"/>
    <n v="3"/>
    <n v="3"/>
    <n v="3"/>
    <n v="3"/>
    <s v="JEFE DE PRODUCCION DE METALES"/>
    <n v="1321"/>
    <n v="1"/>
    <n v="1"/>
    <n v="1"/>
    <n v="1"/>
    <n v="1"/>
    <s v="cajero"/>
    <n v="5230"/>
    <n v="3"/>
    <n v="3"/>
    <n v="3"/>
    <n v="3"/>
    <n v="3"/>
    <x v="0"/>
    <m/>
    <m/>
    <m/>
    <m/>
    <m/>
    <m/>
    <m/>
    <m/>
    <m/>
    <x v="0"/>
    <x v="0"/>
    <x v="0"/>
    <x v="0"/>
    <x v="1"/>
    <x v="1"/>
    <x v="0"/>
    <x v="0"/>
    <m/>
    <x v="0"/>
    <s v="MANEJO DE EQUIPOS  DE SOLDADURA"/>
    <s v="Soldadura"/>
    <s v="SOLDADOR DE METALES"/>
    <n v="7212"/>
    <s v="ELECTRICIDAD BASICA E INDUSTRIAL"/>
    <s v="Electricidad"/>
    <s v="ELECTRICISTAS INDUSTRIALES"/>
    <n v="7412"/>
    <s v="ROBOTICA BÁSICA"/>
    <s v="Robótica y mecatrónica"/>
    <s v="OPERARIOS INDUSTRIALES  DE FABRICACION DE METALES"/>
    <n v="8122"/>
    <s v="CAJERO COMERCIAL"/>
    <s v="Operación de caja comercial"/>
    <s v="CAJEROS"/>
    <n v="5230"/>
    <m/>
    <m/>
    <m/>
    <m/>
    <m/>
    <m/>
    <m/>
    <m/>
    <s v="Si"/>
    <s v="Si"/>
    <s v="Si"/>
    <s v="No"/>
    <m/>
    <m/>
    <x v="1"/>
    <s v="Muy importante"/>
    <s v="Muy importante"/>
    <s v="Muy importante"/>
    <s v="Muy importante"/>
    <s v="Muy importante"/>
    <s v="Muy importante"/>
    <s v="Muy importante"/>
    <s v="Ninguna"/>
    <m/>
    <x v="1"/>
    <x v="1"/>
    <x v="1"/>
    <x v="1"/>
    <x v="0"/>
    <x v="1"/>
    <x v="0"/>
    <x v="0"/>
    <x v="0"/>
    <x v="0"/>
    <x v="0"/>
    <x v="0"/>
    <m/>
    <s v="Gerente / Directivo"/>
    <m/>
    <n v="11"/>
    <n v="58"/>
    <s v="Completo"/>
    <m/>
    <m/>
    <m/>
    <m/>
    <m/>
    <m/>
    <m/>
    <s v="51 y más personas ocupadas"/>
    <s v="51 y más personas ocupadas"/>
    <x v="2"/>
    <s v="Comercio"/>
    <x v="0"/>
    <x v="0"/>
    <x v="0"/>
    <x v="0"/>
    <x v="1"/>
    <x v="0"/>
    <x v="0"/>
    <x v="1"/>
    <x v="1"/>
    <x v="1"/>
    <x v="1"/>
    <x v="0"/>
    <x v="1"/>
    <x v="1"/>
    <x v="0"/>
    <x v="1"/>
    <x v="0"/>
    <x v="1"/>
    <x v="0"/>
    <x v="1"/>
    <x v="0"/>
    <x v="1"/>
    <x v="1"/>
    <x v="0"/>
    <x v="1"/>
    <x v="1"/>
    <x v="0"/>
    <s v="MECANICA Y METALES"/>
    <s v="ELECTRICIDAD Y ELECTRONICA"/>
    <s v="ELECTRICIDAD Y ELECTRONICA"/>
    <s v="USO Y MANEJO DE CAJAS"/>
    <m/>
    <m/>
    <s v="MECANICA Y METALES"/>
    <s v="ELECTRICIDAD Y ELECTRONICA"/>
    <s v="ELECTRICIDAD Y ELECTRONICA"/>
    <s v="ADMINISTRACIÓN Y GESTIÓN"/>
    <m/>
    <m/>
    <n v="1"/>
    <x v="1"/>
    <x v="1"/>
    <x v="1"/>
    <x v="0"/>
    <x v="0"/>
    <s v="Total"/>
  </r>
  <r>
    <n v="416955"/>
    <x v="0"/>
    <x v="1"/>
    <s v="San Lorenzo"/>
    <n v="73100"/>
    <s v="FABRICACION DE LETREROS  PUBLICITARIOS LUMINOSOS"/>
    <s v="Servicio"/>
    <s v="Servicios a las empresas"/>
    <s v="Pequeñas (11 a 30 personas ocupadas)"/>
    <n v="18062024"/>
    <n v="18"/>
    <s v="Junio"/>
    <s v="Año Resultado Final"/>
    <n v="10"/>
    <n v="7"/>
    <n v="18062024"/>
    <n v="18"/>
    <s v="Junio"/>
    <s v="Año Resultado Final"/>
    <n v="2014"/>
    <n v="9"/>
    <x v="3"/>
    <s v="FABRICACION E INSTALACION DE CARTELERIA PARA ESTACIONES DE SERVICIO"/>
    <s v="Actividades publicitarias"/>
    <s v="Único"/>
    <x v="0"/>
    <m/>
    <m/>
    <n v="34"/>
    <n v="34"/>
    <n v="30"/>
    <n v="4"/>
    <n v="157.24137931034491"/>
    <n v="20.96551724137932"/>
    <n v="0"/>
    <n v="0"/>
    <n v="10.48275862068966"/>
    <n v="0"/>
    <n v="125.79310344827593"/>
    <n v="0"/>
    <n v="0"/>
    <n v="0"/>
    <n v="36.689655172413808"/>
    <n v="5.2413793103448301"/>
    <n v="0"/>
    <n v="0"/>
    <n v="178.20689655172421"/>
    <n v="34"/>
    <n v="0"/>
    <n v="0"/>
    <n v="2"/>
    <n v="0"/>
    <n v="24"/>
    <n v="0"/>
    <n v="0"/>
    <n v="0"/>
    <n v="7"/>
    <n v="1"/>
    <n v="0"/>
    <n v="0"/>
    <n v="34"/>
    <x v="1"/>
    <s v="Decisión del directorio/propietarios de la empresa"/>
    <m/>
    <x v="0"/>
    <s v="Decisión del directorio/propietarios de la empresa"/>
    <m/>
    <x v="0"/>
    <m/>
    <m/>
    <x v="0"/>
    <m/>
    <m/>
    <x v="0"/>
    <m/>
    <m/>
    <x v="1"/>
    <m/>
    <n v="7221"/>
    <s v="HERRERO"/>
    <s v="Sí"/>
    <s v="No"/>
    <s v="Sí"/>
    <n v="7412"/>
    <s v="ELECTRONICO DE CARTELES"/>
    <s v="Sí"/>
    <s v="No"/>
    <s v="No"/>
    <m/>
    <m/>
    <m/>
    <m/>
    <m/>
    <m/>
    <m/>
    <m/>
    <m/>
    <m/>
    <m/>
    <m/>
    <m/>
    <m/>
    <m/>
    <m/>
    <m/>
    <m/>
    <m/>
    <m/>
    <m/>
    <m/>
    <m/>
    <m/>
    <m/>
    <m/>
    <m/>
    <m/>
    <m/>
    <m/>
    <m/>
    <m/>
    <m/>
    <m/>
    <m/>
    <m/>
    <m/>
    <m/>
    <m/>
    <x v="0"/>
    <x v="0"/>
    <x v="0"/>
    <x v="1"/>
    <x v="1"/>
    <x v="1"/>
    <x v="0"/>
    <x v="0"/>
    <x v="0"/>
    <x v="0"/>
    <x v="0"/>
    <x v="1"/>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1"/>
    <x v="2"/>
    <x v="1"/>
    <s v="Ninguna"/>
    <m/>
    <m/>
    <m/>
    <m/>
    <m/>
    <m/>
    <x v="1"/>
    <m/>
    <s v="Ambos"/>
    <x v="1"/>
    <m/>
    <m/>
    <m/>
    <x v="0"/>
    <x v="0"/>
    <x v="0"/>
    <x v="1"/>
    <x v="0"/>
    <x v="0"/>
    <m/>
    <m/>
    <x v="3"/>
    <s v="Probable"/>
    <s v="Poco probable"/>
    <s v="Probable"/>
    <s v="Probable"/>
    <s v="Probable"/>
    <x v="0"/>
    <s v="Tecnicos en rastreo satelital"/>
    <n v="7422"/>
    <n v="3"/>
    <n v="3"/>
    <n v="3"/>
    <n v="3"/>
    <n v="3"/>
    <m/>
    <m/>
    <m/>
    <m/>
    <m/>
    <m/>
    <m/>
    <m/>
    <m/>
    <m/>
    <m/>
    <m/>
    <m/>
    <m/>
    <m/>
    <m/>
    <m/>
    <m/>
    <m/>
    <m/>
    <m/>
    <m/>
    <m/>
    <m/>
    <m/>
    <m/>
    <m/>
    <m/>
    <x v="0"/>
    <m/>
    <m/>
    <m/>
    <m/>
    <m/>
    <m/>
    <m/>
    <m/>
    <m/>
    <x v="1"/>
    <x v="1"/>
    <x v="1"/>
    <x v="0"/>
    <x v="0"/>
    <x v="1"/>
    <x v="0"/>
    <x v="0"/>
    <m/>
    <x v="0"/>
    <s v="MANEJO DE HERRERIA Y PINTURA"/>
    <s v="Herreria"/>
    <s v="HERRERO"/>
    <n v="7221"/>
    <s v="TECNICAS DE RASTREO SATELITAL - GPS"/>
    <s v="Instalación de alarmas"/>
    <s v="TECNICO DE RASTREO SATELITAL"/>
    <n v="7422"/>
    <m/>
    <m/>
    <m/>
    <m/>
    <m/>
    <m/>
    <m/>
    <m/>
    <m/>
    <m/>
    <m/>
    <m/>
    <m/>
    <m/>
    <m/>
    <m/>
    <s v="Si"/>
    <s v="No"/>
    <m/>
    <m/>
    <m/>
    <m/>
    <x v="1"/>
    <s v="Importante"/>
    <s v="Muy importante"/>
    <s v="Importante"/>
    <s v="Poco importante"/>
    <s v="Importante"/>
    <s v="Muy importante"/>
    <s v="Importante"/>
    <s v="Ninguna"/>
    <m/>
    <x v="2"/>
    <x v="1"/>
    <x v="0"/>
    <x v="1"/>
    <x v="0"/>
    <x v="0"/>
    <x v="0"/>
    <x v="0"/>
    <x v="0"/>
    <x v="0"/>
    <x v="0"/>
    <x v="0"/>
    <m/>
    <s v="Administrador/Contador"/>
    <m/>
    <n v="11"/>
    <n v="52"/>
    <s v="Completo"/>
    <m/>
    <m/>
    <m/>
    <m/>
    <m/>
    <m/>
    <m/>
    <s v="31 a 50 personas ocupadas"/>
    <s v="31 a 50 personas ocupadas"/>
    <x v="0"/>
    <s v="Servicios a las empresas"/>
    <x v="0"/>
    <x v="0"/>
    <x v="0"/>
    <x v="0"/>
    <x v="0"/>
    <x v="0"/>
    <x v="1"/>
    <x v="0"/>
    <x v="0"/>
    <x v="0"/>
    <x v="1"/>
    <x v="0"/>
    <x v="0"/>
    <x v="0"/>
    <x v="0"/>
    <x v="1"/>
    <x v="0"/>
    <x v="0"/>
    <x v="0"/>
    <x v="1"/>
    <x v="0"/>
    <x v="1"/>
    <x v="0"/>
    <x v="0"/>
    <x v="1"/>
    <x v="0"/>
    <x v="0"/>
    <s v="MECANICA Y METALES"/>
    <s v="OTROS"/>
    <m/>
    <m/>
    <m/>
    <m/>
    <s v="MECANICA Y METALES"/>
    <s v="ATENCIÓN A MESAS"/>
    <m/>
    <m/>
    <m/>
    <m/>
    <n v="5.2413793103448301"/>
    <x v="1"/>
    <x v="1"/>
    <x v="0"/>
    <x v="0"/>
    <x v="0"/>
    <s v="Total"/>
  </r>
  <r>
    <n v="416985"/>
    <x v="0"/>
    <x v="1"/>
    <s v="San Lorenzo"/>
    <n v="31001"/>
    <s v="FARBICACION DE MUEBLES DE MADERA"/>
    <s v="Industria"/>
    <s v="Manufactura"/>
    <s v="Micro (5 a 10 personas ocupadas)"/>
    <n v="27062024"/>
    <n v="27"/>
    <s v="Junio"/>
    <s v="Año Resultado Final"/>
    <n v="10"/>
    <n v="56"/>
    <n v="27062024"/>
    <n v="27"/>
    <s v="Junio"/>
    <s v="Año Resultado Final"/>
    <n v="2008"/>
    <n v="15"/>
    <x v="0"/>
    <s v="FABRICACION DE MUEBLES DE MADERA"/>
    <s v="Fabricación de muebles de madera"/>
    <s v="Único"/>
    <x v="0"/>
    <m/>
    <m/>
    <n v="10"/>
    <n v="10"/>
    <n v="8"/>
    <n v="2"/>
    <n v="38.34920634920632"/>
    <n v="9.5873015873015799"/>
    <n v="0"/>
    <n v="0"/>
    <n v="0"/>
    <n v="9.5873015873015799"/>
    <n v="33.555555555555529"/>
    <n v="0"/>
    <n v="0"/>
    <n v="0"/>
    <n v="4.7936507936507899"/>
    <n v="0"/>
    <n v="0"/>
    <n v="0"/>
    <n v="47.936507936507901"/>
    <n v="10"/>
    <n v="0"/>
    <n v="0"/>
    <n v="0"/>
    <n v="2"/>
    <n v="7"/>
    <n v="0"/>
    <n v="0"/>
    <n v="0"/>
    <n v="1"/>
    <n v="0"/>
    <n v="0"/>
    <n v="0"/>
    <n v="10"/>
    <x v="0"/>
    <m/>
    <m/>
    <x v="1"/>
    <m/>
    <m/>
    <x v="0"/>
    <m/>
    <m/>
    <x v="0"/>
    <m/>
    <m/>
    <x v="0"/>
    <m/>
    <m/>
    <x v="0"/>
    <m/>
    <m/>
    <m/>
    <m/>
    <m/>
    <m/>
    <m/>
    <m/>
    <m/>
    <m/>
    <m/>
    <m/>
    <m/>
    <m/>
    <m/>
    <m/>
    <m/>
    <m/>
    <m/>
    <m/>
    <m/>
    <m/>
    <m/>
    <m/>
    <m/>
    <m/>
    <m/>
    <m/>
    <m/>
    <m/>
    <m/>
    <m/>
    <m/>
    <m/>
    <m/>
    <m/>
    <m/>
    <m/>
    <m/>
    <m/>
    <m/>
    <m/>
    <m/>
    <m/>
    <m/>
    <m/>
    <m/>
    <m/>
    <m/>
    <m/>
    <x v="0"/>
    <x v="0"/>
    <x v="0"/>
    <x v="1"/>
    <x v="1"/>
    <x v="1"/>
    <x v="0"/>
    <x v="0"/>
    <x v="0"/>
    <x v="0"/>
    <x v="1"/>
    <x v="1"/>
    <x v="0"/>
    <m/>
    <m/>
    <m/>
    <m/>
    <m/>
    <m/>
    <m/>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Importante"/>
    <s v="Importante"/>
    <s v="Importante"/>
    <s v="Importante"/>
    <s v="Importante"/>
    <s v="Muy importante"/>
    <s v="Importante"/>
    <s v="Ninguna"/>
    <m/>
    <x v="2"/>
    <x v="2"/>
    <x v="0"/>
    <x v="0"/>
    <x v="2"/>
    <x v="0"/>
    <x v="1"/>
    <x v="1"/>
    <x v="1"/>
    <x v="1"/>
    <x v="1"/>
    <x v="0"/>
    <m/>
    <s v="Dueño o propietario"/>
    <m/>
    <n v="20"/>
    <n v="9"/>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418190"/>
    <x v="0"/>
    <x v="1"/>
    <s v="San Lorenzo"/>
    <n v="47523"/>
    <s v="COMERCIO AL POR MENOR DE MADERAS"/>
    <s v="Comercio"/>
    <s v="Comercio"/>
    <s v="Micro (5 a 10 personas ocupadas)"/>
    <n v="6082024"/>
    <n v="6"/>
    <s v="Agosto"/>
    <s v="Año Resultado Final"/>
    <n v="14"/>
    <n v="9"/>
    <n v="6082024"/>
    <n v="6"/>
    <s v="Agosto"/>
    <s v="Año Resultado Final"/>
    <n v="2014"/>
    <n v="9"/>
    <x v="3"/>
    <s v="COMERCIO AL POR MENOR DE MADERA"/>
    <s v="Comercio al por menor de otros materiales de construcción tales como ladrillos, madera, equipo sanitario"/>
    <s v="Único"/>
    <x v="0"/>
    <m/>
    <m/>
    <n v="7"/>
    <n v="7"/>
    <n v="5"/>
    <n v="2"/>
    <n v="41.422018348623844"/>
    <n v="16.568807339449538"/>
    <n v="0"/>
    <n v="0"/>
    <n v="8.2844036697247692"/>
    <n v="0"/>
    <n v="41.422018348623844"/>
    <n v="0"/>
    <n v="0"/>
    <n v="0"/>
    <n v="8.2844036697247692"/>
    <n v="0"/>
    <n v="0"/>
    <n v="0"/>
    <n v="57.990825688073386"/>
    <n v="7"/>
    <n v="0"/>
    <n v="0"/>
    <n v="1"/>
    <n v="0"/>
    <n v="5"/>
    <n v="0"/>
    <n v="0"/>
    <n v="0"/>
    <n v="1"/>
    <n v="0"/>
    <n v="0"/>
    <n v="0"/>
    <n v="7"/>
    <x v="1"/>
    <s v="Decisión del directorio/propietarios de la empresa"/>
    <m/>
    <x v="1"/>
    <m/>
    <m/>
    <x v="0"/>
    <m/>
    <m/>
    <x v="0"/>
    <m/>
    <m/>
    <x v="0"/>
    <m/>
    <m/>
    <x v="1"/>
    <m/>
    <n v="4226"/>
    <s v="SECRETARIA DE RECEPCIÓN"/>
    <s v="Sí"/>
    <s v="No"/>
    <s v="Sí"/>
    <n v="9333"/>
    <s v="AYUDANTE PARA CARGAR EL CAMION"/>
    <s v="Sí"/>
    <s v="No"/>
    <s v="No"/>
    <m/>
    <m/>
    <m/>
    <m/>
    <m/>
    <m/>
    <m/>
    <m/>
    <m/>
    <m/>
    <m/>
    <m/>
    <m/>
    <m/>
    <m/>
    <m/>
    <m/>
    <m/>
    <m/>
    <m/>
    <m/>
    <m/>
    <m/>
    <m/>
    <m/>
    <m/>
    <m/>
    <m/>
    <m/>
    <m/>
    <m/>
    <m/>
    <m/>
    <m/>
    <m/>
    <m/>
    <m/>
    <m/>
    <m/>
    <x v="0"/>
    <x v="0"/>
    <x v="0"/>
    <x v="0"/>
    <x v="1"/>
    <x v="0"/>
    <x v="0"/>
    <x v="0"/>
    <x v="0"/>
    <x v="0"/>
    <x v="1"/>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2"/>
    <x v="2"/>
    <s v="Ninguna"/>
    <m/>
    <m/>
    <m/>
    <m/>
    <m/>
    <m/>
    <x v="0"/>
    <m/>
    <m/>
    <x v="1"/>
    <m/>
    <m/>
    <m/>
    <x v="0"/>
    <x v="0"/>
    <x v="0"/>
    <x v="0"/>
    <x v="0"/>
    <x v="0"/>
    <m/>
    <m/>
    <x v="2"/>
    <s v="Probable"/>
    <s v="Poco probable"/>
    <s v="Poco probable"/>
    <s v="Probable"/>
    <s v="Probable"/>
    <x v="0"/>
    <s v="cajero"/>
    <n v="5230"/>
    <n v="1"/>
    <n v="1"/>
    <n v="0"/>
    <n v="0"/>
    <n v="0"/>
    <s v="chofer de montacarga"/>
    <n v="8344"/>
    <n v="1"/>
    <n v="0"/>
    <n v="0"/>
    <n v="0"/>
    <n v="0"/>
    <s v="secretaría de recepción"/>
    <n v="4226"/>
    <n v="1"/>
    <n v="1"/>
    <n v="0"/>
    <n v="0"/>
    <n v="0"/>
    <m/>
    <m/>
    <m/>
    <m/>
    <m/>
    <m/>
    <m/>
    <m/>
    <m/>
    <m/>
    <m/>
    <m/>
    <m/>
    <m/>
    <x v="0"/>
    <m/>
    <m/>
    <m/>
    <m/>
    <m/>
    <m/>
    <m/>
    <m/>
    <m/>
    <x v="0"/>
    <x v="0"/>
    <x v="0"/>
    <x v="0"/>
    <x v="1"/>
    <x v="1"/>
    <x v="0"/>
    <x v="0"/>
    <m/>
    <x v="0"/>
    <s v="CAPACITACIÓN PARA MANEJO MONTACARGA"/>
    <s v="Operación y mantenimiento de maquinarias industriales"/>
    <s v="CHOFER"/>
    <n v="8344"/>
    <s v="CAPACITACIÓN EN INFORMATICA"/>
    <s v="Operación básica de computadoras"/>
    <s v="AUXILIAR ADMINISTRATIVO"/>
    <n v="4419"/>
    <m/>
    <m/>
    <m/>
    <m/>
    <m/>
    <m/>
    <m/>
    <m/>
    <m/>
    <m/>
    <m/>
    <m/>
    <m/>
    <m/>
    <m/>
    <m/>
    <s v="Si"/>
    <s v="No"/>
    <m/>
    <m/>
    <m/>
    <m/>
    <x v="1"/>
    <s v="Muy importante"/>
    <s v="Muy importante"/>
    <s v="Muy importante"/>
    <s v="Muy importante"/>
    <s v="Muy importante"/>
    <s v="Muy importante"/>
    <s v="Importante"/>
    <s v="Ninguna"/>
    <m/>
    <x v="2"/>
    <x v="2"/>
    <x v="0"/>
    <x v="1"/>
    <x v="2"/>
    <x v="0"/>
    <x v="1"/>
    <x v="0"/>
    <x v="1"/>
    <x v="1"/>
    <x v="0"/>
    <x v="0"/>
    <m/>
    <s v="Jefe / Encargado (no propietario)"/>
    <m/>
    <n v="17"/>
    <n v="13"/>
    <s v="Completo"/>
    <m/>
    <m/>
    <m/>
    <m/>
    <m/>
    <m/>
    <s v="EL RUC Y RAZON SOCIAL CAMBIO DE LA MADERERA"/>
    <s v="5 a 10 personas ocupadas"/>
    <s v="5 a 10 personas ocupadas"/>
    <x v="2"/>
    <s v="Comercio"/>
    <x v="0"/>
    <x v="0"/>
    <x v="0"/>
    <x v="1"/>
    <x v="0"/>
    <x v="0"/>
    <x v="0"/>
    <x v="0"/>
    <x v="1"/>
    <x v="0"/>
    <x v="1"/>
    <x v="0"/>
    <x v="1"/>
    <x v="1"/>
    <x v="0"/>
    <x v="0"/>
    <x v="1"/>
    <x v="0"/>
    <x v="0"/>
    <x v="1"/>
    <x v="0"/>
    <x v="0"/>
    <x v="0"/>
    <x v="0"/>
    <x v="0"/>
    <x v="1"/>
    <x v="0"/>
    <s v="USO Y REPARACIÓN DE MAQUINARIAS, HERRAMIENTAS Y EQUIPOS"/>
    <s v="OFIMATICA"/>
    <m/>
    <m/>
    <m/>
    <m/>
    <s v="USO Y REPARACIÓN DE MAQUINARIAS, HERRAMIENTAS Y EQUIPOS"/>
    <s v="TIC"/>
    <m/>
    <m/>
    <m/>
    <m/>
    <n v="8.2844036697247692"/>
    <x v="1"/>
    <x v="1"/>
    <x v="0"/>
    <x v="0"/>
    <x v="0"/>
    <s v="Total"/>
  </r>
  <r>
    <n v="418608"/>
    <x v="0"/>
    <x v="0"/>
    <s v="La Encarnación"/>
    <n v="38301"/>
    <s v="ACTIVIDADES DE DESMANTELAMIENTO DE BARCAZAS"/>
    <s v="Servicio"/>
    <s v="Suministro de agua"/>
    <s v="Pequeñas (11 a 30 personas ocupadas)"/>
    <n v="4062024"/>
    <n v="4"/>
    <s v="Junio"/>
    <s v="Año Resultado Final"/>
    <n v="11"/>
    <n v="40"/>
    <n v="1082024"/>
    <n v="1"/>
    <s v="Agosto"/>
    <s v="Año Resultado Final"/>
    <n v="1998"/>
    <n v="25"/>
    <x v="2"/>
    <s v="SERVICIOS DE REPARACION DE BARCAZAS"/>
    <s v="Mantenimiento y reparación de equipos de transporte, excepto los vehículos automotores"/>
    <s v="Único"/>
    <x v="0"/>
    <m/>
    <m/>
    <n v="5"/>
    <n v="5"/>
    <n v="3"/>
    <n v="2"/>
    <n v="28.818181818181834"/>
    <n v="19.212121212121222"/>
    <n v="0"/>
    <n v="0"/>
    <n v="0"/>
    <n v="0"/>
    <n v="0"/>
    <n v="0"/>
    <n v="0"/>
    <n v="0"/>
    <n v="48.030303030303052"/>
    <n v="0"/>
    <n v="0"/>
    <n v="0"/>
    <n v="48.030303030303052"/>
    <n v="5"/>
    <n v="0"/>
    <n v="0"/>
    <n v="0"/>
    <n v="0"/>
    <n v="0"/>
    <n v="0"/>
    <n v="0"/>
    <n v="0"/>
    <n v="5"/>
    <n v="0"/>
    <n v="0"/>
    <n v="0"/>
    <n v="5"/>
    <x v="0"/>
    <m/>
    <m/>
    <x v="1"/>
    <m/>
    <m/>
    <x v="0"/>
    <m/>
    <m/>
    <x v="0"/>
    <m/>
    <m/>
    <x v="0"/>
    <m/>
    <m/>
    <x v="1"/>
    <m/>
    <n v="1321"/>
    <s v="DIRECTOR GENERAL"/>
    <s v="No"/>
    <s v="No"/>
    <s v="No"/>
    <m/>
    <m/>
    <m/>
    <m/>
    <m/>
    <m/>
    <m/>
    <m/>
    <m/>
    <m/>
    <m/>
    <m/>
    <m/>
    <m/>
    <m/>
    <m/>
    <m/>
    <m/>
    <m/>
    <m/>
    <m/>
    <m/>
    <m/>
    <m/>
    <m/>
    <m/>
    <m/>
    <m/>
    <m/>
    <m/>
    <m/>
    <m/>
    <m/>
    <m/>
    <m/>
    <m/>
    <m/>
    <m/>
    <m/>
    <m/>
    <m/>
    <m/>
    <m/>
    <m/>
    <x v="1"/>
    <x v="0"/>
    <x v="0"/>
    <x v="0"/>
    <x v="1"/>
    <x v="0"/>
    <x v="0"/>
    <x v="1"/>
    <x v="1"/>
    <x v="0"/>
    <x v="0"/>
    <x v="0"/>
    <x v="1"/>
    <s v="ANTECEDENTES POLICIALES Y JUDICIALES LIMPIO"/>
    <m/>
    <m/>
    <m/>
    <m/>
    <m/>
    <s v="Recomendaciones de trabajadores de la empresa u otros actores"/>
    <m/>
    <m/>
    <m/>
    <m/>
    <m/>
    <m/>
    <m/>
    <x v="0"/>
    <x v="0"/>
    <x v="0"/>
    <x v="0"/>
    <x v="0"/>
    <x v="0"/>
    <x v="0"/>
    <x v="1"/>
    <x v="2"/>
    <x v="1"/>
    <s v="Ninguna"/>
    <m/>
    <m/>
    <m/>
    <m/>
    <s v="Nuevas contrataciones"/>
    <m/>
    <x v="3"/>
    <m/>
    <s v="Nuevas contrataciones"/>
    <x v="1"/>
    <m/>
    <m/>
    <m/>
    <x v="1"/>
    <x v="0"/>
    <x v="0"/>
    <x v="0"/>
    <x v="1"/>
    <x v="1"/>
    <m/>
    <m/>
    <x v="2"/>
    <s v="Poco probable"/>
    <s v="Poco probable"/>
    <s v="Poco probable"/>
    <s v="Probable"/>
    <s v="Probable"/>
    <x v="0"/>
    <s v="jefe de marketing"/>
    <n v="2431"/>
    <n v="1"/>
    <n v="0"/>
    <n v="0"/>
    <n v="0"/>
    <n v="0"/>
    <s v="CONTADOR"/>
    <n v="2411"/>
    <n v="1"/>
    <n v="0"/>
    <n v="0"/>
    <n v="0"/>
    <n v="0"/>
    <s v="ASESOR JURIDICO"/>
    <n v="2611"/>
    <n v="1"/>
    <n v="0"/>
    <n v="0"/>
    <n v="0"/>
    <n v="0"/>
    <m/>
    <m/>
    <m/>
    <m/>
    <m/>
    <m/>
    <m/>
    <m/>
    <m/>
    <m/>
    <m/>
    <m/>
    <m/>
    <m/>
    <x v="0"/>
    <m/>
    <m/>
    <m/>
    <m/>
    <m/>
    <m/>
    <m/>
    <m/>
    <m/>
    <x v="1"/>
    <x v="1"/>
    <x v="1"/>
    <x v="0"/>
    <x v="1"/>
    <x v="1"/>
    <x v="0"/>
    <x v="0"/>
    <m/>
    <x v="0"/>
    <s v="CAPACITACION DE INFORMATICA AVANZADA"/>
    <s v="Operación básica de computadoras"/>
    <s v="JEFE ADMINISTRATIVO"/>
    <n v="2421"/>
    <s v="SEGURIDAD DE SALUD OCUPACIONAL"/>
    <s v="Seguridad industrial y salud ocupacional"/>
    <s v="GERENTE  GENERAL"/>
    <n v="1120"/>
    <s v="CAPACITACION ADMINISTRATIVA"/>
    <s v="Operaciones auxiliares de servicios administrativos"/>
    <s v="JEFE ADMINISTRATIVO"/>
    <n v="2421"/>
    <s v="PREVENCION DE INCENDIOS"/>
    <s v="Seguridad industrial y salud ocupacional"/>
    <s v="JEFE ADMINISTRATIVO"/>
    <n v="2421"/>
    <m/>
    <m/>
    <m/>
    <m/>
    <m/>
    <m/>
    <m/>
    <m/>
    <s v="Si"/>
    <s v="Si"/>
    <s v="Si"/>
    <s v="No"/>
    <m/>
    <m/>
    <x v="0"/>
    <s v="Muy importante"/>
    <s v="Muy importante"/>
    <s v="Muy importante"/>
    <s v="Muy importante"/>
    <s v="Importante"/>
    <s v="Muy importante"/>
    <s v="Muy importante"/>
    <s v="Ninguna"/>
    <m/>
    <x v="0"/>
    <x v="0"/>
    <x v="0"/>
    <x v="0"/>
    <x v="1"/>
    <x v="0"/>
    <x v="0"/>
    <x v="0"/>
    <x v="0"/>
    <x v="0"/>
    <x v="0"/>
    <x v="0"/>
    <m/>
    <s v="Administrador/Contador"/>
    <m/>
    <n v="7"/>
    <n v="24"/>
    <s v="Completo"/>
    <m/>
    <m/>
    <m/>
    <m/>
    <m/>
    <m/>
    <s v="DIRECTOR GENERAL ESTA EN GESTION DE MODIFICACION PARA EL LLENADO DEL PUESTO"/>
    <s v="5 a 10 personas ocupadas"/>
    <s v="5 a 10 personas ocupadas"/>
    <x v="1"/>
    <s v="Manufactura"/>
    <x v="1"/>
    <x v="0"/>
    <x v="0"/>
    <x v="0"/>
    <x v="0"/>
    <x v="0"/>
    <x v="0"/>
    <x v="0"/>
    <x v="0"/>
    <x v="0"/>
    <x v="0"/>
    <x v="0"/>
    <x v="0"/>
    <x v="0"/>
    <x v="0"/>
    <x v="0"/>
    <x v="0"/>
    <x v="0"/>
    <x v="1"/>
    <x v="0"/>
    <x v="0"/>
    <x v="1"/>
    <x v="0"/>
    <x v="0"/>
    <x v="0"/>
    <x v="0"/>
    <x v="0"/>
    <s v="USO DE SISTEMAS Y SOFTWARE ESPECIALIZADOS"/>
    <s v="SALUD Y SEGURIDAD OCUPACIONAL"/>
    <s v="GESTIÓN ADMINISTRATIVA"/>
    <s v="SINIESTROS Y PRIMEROS AUXILIOS"/>
    <m/>
    <m/>
    <s v="TIC"/>
    <s v="SALUD Y SEGURIDAD OCUPACIONAL"/>
    <s v="ADMINISTRACIÓN Y GESTIÓN"/>
    <s v="SINIESTROS Y PRIMEROS AUXILIOS"/>
    <m/>
    <m/>
    <n v="9.6060606060606109"/>
    <x v="2"/>
    <x v="1"/>
    <x v="0"/>
    <x v="0"/>
    <x v="0"/>
    <s v="Total"/>
  </r>
  <r>
    <n v="421170"/>
    <x v="0"/>
    <x v="1"/>
    <s v="Fernando de la Mora"/>
    <n v="45209"/>
    <s v="SERVICIO DE TALLER DE CAMBIO DE VOLANTE"/>
    <s v="Comercio"/>
    <s v="Comercio"/>
    <s v="Pequeñas (11 a 30 personas ocupadas)"/>
    <n v="18072024"/>
    <n v="18"/>
    <s v="Julio"/>
    <s v="Año Resultado Final"/>
    <n v="8"/>
    <n v="31"/>
    <n v="18072024"/>
    <n v="18"/>
    <s v="Julio"/>
    <s v="Año Resultado Final"/>
    <n v="2018"/>
    <n v="5"/>
    <x v="3"/>
    <s v="SERVICIOS DE MECANICA DE AUTOMÓVIL"/>
    <s v="Mantenimiento y reparación mecánica de vehículos"/>
    <s v="Único"/>
    <x v="0"/>
    <m/>
    <m/>
    <n v="10"/>
    <n v="10"/>
    <n v="9"/>
    <n v="1"/>
    <n v="74.559633027522921"/>
    <n v="8.2844036697247692"/>
    <n v="0"/>
    <n v="0"/>
    <n v="0"/>
    <n v="0"/>
    <n v="82.844036697247688"/>
    <n v="0"/>
    <n v="0"/>
    <n v="0"/>
    <n v="0"/>
    <n v="0"/>
    <n v="0"/>
    <n v="0"/>
    <n v="82.844036697247688"/>
    <n v="10"/>
    <n v="0"/>
    <n v="0"/>
    <n v="0"/>
    <n v="0"/>
    <n v="10"/>
    <n v="0"/>
    <n v="0"/>
    <n v="0"/>
    <n v="0"/>
    <n v="0"/>
    <n v="0"/>
    <n v="0"/>
    <n v="10"/>
    <x v="0"/>
    <m/>
    <m/>
    <x v="1"/>
    <m/>
    <m/>
    <x v="0"/>
    <m/>
    <m/>
    <x v="0"/>
    <m/>
    <m/>
    <x v="0"/>
    <m/>
    <m/>
    <x v="0"/>
    <m/>
    <m/>
    <m/>
    <m/>
    <m/>
    <m/>
    <m/>
    <m/>
    <m/>
    <m/>
    <m/>
    <m/>
    <m/>
    <m/>
    <m/>
    <m/>
    <m/>
    <m/>
    <m/>
    <m/>
    <m/>
    <m/>
    <m/>
    <m/>
    <m/>
    <m/>
    <m/>
    <m/>
    <m/>
    <m/>
    <m/>
    <m/>
    <m/>
    <m/>
    <m/>
    <m/>
    <m/>
    <m/>
    <m/>
    <m/>
    <m/>
    <m/>
    <m/>
    <m/>
    <m/>
    <m/>
    <m/>
    <m/>
    <m/>
    <m/>
    <x v="0"/>
    <x v="1"/>
    <x v="0"/>
    <x v="1"/>
    <x v="0"/>
    <x v="1"/>
    <x v="1"/>
    <x v="0"/>
    <x v="0"/>
    <x v="1"/>
    <x v="0"/>
    <x v="1"/>
    <x v="0"/>
    <m/>
    <m/>
    <m/>
    <m/>
    <m/>
    <m/>
    <s v="Recomendaciones de trabajadores de la empresa u otros actores"/>
    <m/>
    <m/>
    <m/>
    <s v="Contactos personales del empleador"/>
    <m/>
    <m/>
    <m/>
    <x v="0"/>
    <x v="0"/>
    <x v="1"/>
    <x v="0"/>
    <x v="0"/>
    <x v="0"/>
    <x v="0"/>
    <x v="0"/>
    <x v="1"/>
    <x v="1"/>
    <s v="Ninguna"/>
    <m/>
    <m/>
    <m/>
    <s v="Transformación de competencia"/>
    <s v="Nuevas contrataciones"/>
    <m/>
    <x v="0"/>
    <m/>
    <m/>
    <x v="1"/>
    <m/>
    <m/>
    <m/>
    <x v="1"/>
    <x v="0"/>
    <x v="0"/>
    <x v="0"/>
    <x v="1"/>
    <x v="1"/>
    <m/>
    <m/>
    <x v="1"/>
    <s v="Probable"/>
    <s v="Probable"/>
    <s v="Poco probable"/>
    <s v="Probable"/>
    <s v="Probable"/>
    <x v="0"/>
    <s v="mecanico  de autos"/>
    <n v="7231"/>
    <n v="1"/>
    <n v="1"/>
    <n v="1"/>
    <n v="0"/>
    <n v="0"/>
    <s v="ayudante mecánico de automóvil"/>
    <n v="7231"/>
    <n v="1"/>
    <n v="1"/>
    <n v="1"/>
    <n v="0"/>
    <n v="0"/>
    <m/>
    <m/>
    <m/>
    <m/>
    <m/>
    <m/>
    <m/>
    <m/>
    <m/>
    <m/>
    <m/>
    <m/>
    <m/>
    <m/>
    <m/>
    <m/>
    <m/>
    <m/>
    <m/>
    <m/>
    <m/>
    <x v="0"/>
    <m/>
    <m/>
    <m/>
    <m/>
    <m/>
    <m/>
    <m/>
    <m/>
    <m/>
    <x v="0"/>
    <x v="0"/>
    <x v="1"/>
    <x v="0"/>
    <x v="1"/>
    <x v="1"/>
    <x v="0"/>
    <x v="0"/>
    <m/>
    <x v="0"/>
    <s v="HABILIDADES DE MECANICA PESADA"/>
    <s v="Mecánica del automóvil"/>
    <s v="MECANICO DE AUTOS"/>
    <n v="7231"/>
    <m/>
    <m/>
    <m/>
    <m/>
    <m/>
    <m/>
    <m/>
    <m/>
    <m/>
    <m/>
    <m/>
    <m/>
    <m/>
    <m/>
    <m/>
    <m/>
    <m/>
    <m/>
    <m/>
    <m/>
    <s v="No"/>
    <m/>
    <m/>
    <m/>
    <m/>
    <m/>
    <x v="0"/>
    <s v="Importante"/>
    <s v="Importante"/>
    <s v="Importante"/>
    <s v="Importante"/>
    <s v="Importante"/>
    <s v="Muy importante"/>
    <s v="Importante"/>
    <s v="Ninguna"/>
    <m/>
    <x v="2"/>
    <x v="1"/>
    <x v="0"/>
    <x v="1"/>
    <x v="2"/>
    <x v="2"/>
    <x v="0"/>
    <x v="0"/>
    <x v="0"/>
    <x v="0"/>
    <x v="0"/>
    <x v="0"/>
    <m/>
    <s v="Dueño o propietario"/>
    <m/>
    <n v="18"/>
    <n v="10"/>
    <s v="Completo"/>
    <m/>
    <m/>
    <m/>
    <m/>
    <m/>
    <m/>
    <m/>
    <s v="5 a 10 personas ocupadas"/>
    <s v="5 a 10 personas ocupadas"/>
    <x v="2"/>
    <s v="Comercio"/>
    <x v="0"/>
    <x v="0"/>
    <x v="0"/>
    <x v="0"/>
    <x v="0"/>
    <x v="0"/>
    <x v="0"/>
    <x v="0"/>
    <x v="0"/>
    <x v="0"/>
    <x v="1"/>
    <x v="0"/>
    <x v="0"/>
    <x v="0"/>
    <x v="0"/>
    <x v="1"/>
    <x v="0"/>
    <x v="0"/>
    <x v="0"/>
    <x v="1"/>
    <x v="0"/>
    <x v="1"/>
    <x v="0"/>
    <x v="0"/>
    <x v="1"/>
    <x v="0"/>
    <x v="0"/>
    <s v="MECANICA AUTOTRIZ"/>
    <m/>
    <m/>
    <m/>
    <m/>
    <m/>
    <s v="AUTOMOTORES"/>
    <m/>
    <m/>
    <m/>
    <m/>
    <m/>
    <n v="8.2844036697247692"/>
    <x v="0"/>
    <x v="0"/>
    <x v="0"/>
    <x v="0"/>
    <x v="0"/>
    <s v="Total"/>
  </r>
  <r>
    <n v="422142"/>
    <x v="0"/>
    <x v="1"/>
    <s v="San Lorenzo"/>
    <n v="23960"/>
    <s v="FABRICACION DE ARTICULOS DE MARMOL"/>
    <s v="Industria"/>
    <s v="Manufactura"/>
    <s v="Micro (5 a 10 personas ocupadas)"/>
    <n v="27062024"/>
    <n v="27"/>
    <s v="Junio"/>
    <s v="Año Resultado Final"/>
    <n v="9"/>
    <n v="47"/>
    <n v="25072024"/>
    <n v="25"/>
    <s v="Julio"/>
    <s v="Año Resultado Final"/>
    <n v="2010"/>
    <n v="13"/>
    <x v="0"/>
    <s v="FABRICACION DE MUEBLES DE MARMOL"/>
    <s v="Corte, tallado y acabado de la piedra"/>
    <s v="Único"/>
    <x v="0"/>
    <m/>
    <m/>
    <n v="7"/>
    <n v="7"/>
    <n v="7"/>
    <n v="0"/>
    <n v="33.555555555555529"/>
    <n v="0"/>
    <n v="0"/>
    <n v="0"/>
    <n v="0"/>
    <n v="0"/>
    <n v="14.380952380952369"/>
    <n v="9.5873015873015799"/>
    <n v="0"/>
    <n v="0"/>
    <n v="9.5873015873015799"/>
    <n v="0"/>
    <n v="0"/>
    <n v="0"/>
    <n v="33.555555555555529"/>
    <n v="7"/>
    <n v="0"/>
    <n v="0"/>
    <n v="0"/>
    <n v="0"/>
    <n v="3"/>
    <n v="2"/>
    <n v="0"/>
    <n v="0"/>
    <n v="2"/>
    <n v="0"/>
    <n v="0"/>
    <n v="0"/>
    <n v="7"/>
    <x v="0"/>
    <m/>
    <m/>
    <x v="1"/>
    <m/>
    <m/>
    <x v="0"/>
    <m/>
    <m/>
    <x v="0"/>
    <m/>
    <m/>
    <x v="0"/>
    <m/>
    <m/>
    <x v="1"/>
    <m/>
    <n v="7113"/>
    <s v="OFICIAL MARMOLISTA DECORTE Y TERMINACION"/>
    <s v="Sí"/>
    <s v="No"/>
    <s v="Sí"/>
    <n v="7113"/>
    <s v="OFICIAL MARMOLISTA COLOCADOR"/>
    <s v="Sí"/>
    <s v="No"/>
    <s v="No"/>
    <m/>
    <m/>
    <m/>
    <m/>
    <m/>
    <m/>
    <m/>
    <m/>
    <m/>
    <m/>
    <m/>
    <m/>
    <m/>
    <m/>
    <m/>
    <m/>
    <m/>
    <m/>
    <m/>
    <m/>
    <m/>
    <m/>
    <m/>
    <m/>
    <m/>
    <m/>
    <m/>
    <m/>
    <m/>
    <m/>
    <m/>
    <m/>
    <m/>
    <m/>
    <m/>
    <m/>
    <m/>
    <m/>
    <m/>
    <x v="1"/>
    <x v="1"/>
    <x v="0"/>
    <x v="0"/>
    <x v="0"/>
    <x v="0"/>
    <x v="0"/>
    <x v="1"/>
    <x v="1"/>
    <x v="0"/>
    <x v="0"/>
    <x v="0"/>
    <x v="0"/>
    <m/>
    <m/>
    <m/>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oco probable"/>
    <s v="Poco probable"/>
    <x v="0"/>
    <s v="oficial marmolista en terminacion"/>
    <n v="7113"/>
    <n v="4"/>
    <n v="0"/>
    <n v="0"/>
    <n v="0"/>
    <n v="0"/>
    <s v="AYUDANTE MARMOLISTA  en corte"/>
    <n v="7113"/>
    <n v="3"/>
    <n v="0"/>
    <n v="0"/>
    <n v="0"/>
    <n v="0"/>
    <s v="ayudante  MARMOLISTA en colocacion"/>
    <n v="7113"/>
    <n v="3"/>
    <n v="0"/>
    <n v="0"/>
    <n v="0"/>
    <n v="0"/>
    <m/>
    <m/>
    <m/>
    <m/>
    <m/>
    <m/>
    <m/>
    <m/>
    <m/>
    <m/>
    <m/>
    <m/>
    <m/>
    <m/>
    <x v="0"/>
    <m/>
    <m/>
    <m/>
    <m/>
    <m/>
    <m/>
    <m/>
    <m/>
    <m/>
    <x v="0"/>
    <x v="0"/>
    <x v="0"/>
    <x v="0"/>
    <x v="1"/>
    <x v="1"/>
    <x v="0"/>
    <x v="0"/>
    <m/>
    <x v="0"/>
    <s v="CONOCIMIENTOS AVANZADOS DE CORTES Y TERMINACION DE MARMOL"/>
    <s v="Oficiales de la construcción, pintores, mármoleros y afines"/>
    <s v="OFICIAL MARMOLISTA"/>
    <n v="7113"/>
    <s v="PRIMEROS AUXILIOS  BÁSICOS"/>
    <s v="Primeros auxilios"/>
    <s v="OFICIAL MARMOLISTA"/>
    <n v="7113"/>
    <m/>
    <m/>
    <m/>
    <m/>
    <m/>
    <m/>
    <m/>
    <m/>
    <m/>
    <m/>
    <m/>
    <m/>
    <m/>
    <m/>
    <m/>
    <m/>
    <s v="Si"/>
    <s v="No"/>
    <m/>
    <m/>
    <m/>
    <m/>
    <x v="0"/>
    <s v="Muy importante"/>
    <s v="Importante"/>
    <s v="Muy importante"/>
    <s v="Importante"/>
    <s v="Importante"/>
    <s v="Muy importante"/>
    <s v="Importante"/>
    <s v="Ninguna"/>
    <m/>
    <x v="2"/>
    <x v="2"/>
    <x v="0"/>
    <x v="0"/>
    <x v="0"/>
    <x v="0"/>
    <x v="0"/>
    <x v="0"/>
    <x v="0"/>
    <x v="0"/>
    <x v="0"/>
    <x v="0"/>
    <m/>
    <s v="Dueño o propietario"/>
    <m/>
    <n v="8"/>
    <n v="30"/>
    <s v="Completo"/>
    <m/>
    <m/>
    <m/>
    <m/>
    <m/>
    <m/>
    <m/>
    <s v="5 a 10 personas ocupadas"/>
    <s v="5 a 10 personas ocupadas"/>
    <x v="1"/>
    <s v="Manufactura"/>
    <x v="0"/>
    <x v="0"/>
    <x v="0"/>
    <x v="0"/>
    <x v="0"/>
    <x v="0"/>
    <x v="1"/>
    <x v="0"/>
    <x v="0"/>
    <x v="0"/>
    <x v="1"/>
    <x v="0"/>
    <x v="0"/>
    <x v="0"/>
    <x v="0"/>
    <x v="1"/>
    <x v="0"/>
    <x v="0"/>
    <x v="0"/>
    <x v="1"/>
    <x v="0"/>
    <x v="1"/>
    <x v="0"/>
    <x v="0"/>
    <x v="1"/>
    <x v="0"/>
    <x v="0"/>
    <s v="CONSTRUCCIÓN"/>
    <s v="SINIESTROS Y PRIMEROS AUXILIOS"/>
    <m/>
    <m/>
    <m/>
    <m/>
    <s v="CONSTRUCCIÓN"/>
    <s v="SINIESTROS Y PRIMEROS AUXILIOS"/>
    <m/>
    <m/>
    <m/>
    <m/>
    <n v="4.7936507936507899"/>
    <x v="1"/>
    <x v="1"/>
    <x v="1"/>
    <x v="0"/>
    <x v="0"/>
    <s v="Total"/>
  </r>
  <r>
    <n v="423335"/>
    <x v="0"/>
    <x v="1"/>
    <s v="Villa Elisa"/>
    <n v="36000"/>
    <s v="SERVICIOS DE SUMINISTRO DE AGUA POTABLE POR CAÑERIAS"/>
    <s v="Servicio"/>
    <s v="Suministro de agua"/>
    <s v="Micro (5 a 10 personas ocupadas)"/>
    <n v="17062024"/>
    <n v="17"/>
    <s v="Junio"/>
    <s v="Año Resultado Final"/>
    <n v="11"/>
    <n v="0"/>
    <n v="17072024"/>
    <n v="17"/>
    <s v="Julio"/>
    <s v="Año Resultado Final"/>
    <n v="2015"/>
    <n v="8"/>
    <x v="3"/>
    <s v="SERVICIOS DISTRIBUCIÓN DE AGUA POTABLE"/>
    <s v="Captación, tratamiento y suministro de agua"/>
    <s v="Único"/>
    <x v="0"/>
    <m/>
    <m/>
    <n v="5"/>
    <n v="5"/>
    <n v="3"/>
    <n v="2"/>
    <n v="10.18378378378377"/>
    <n v="6.7891891891891802"/>
    <n v="0"/>
    <n v="0"/>
    <n v="6.7891891891891802"/>
    <n v="0"/>
    <n v="6.7891891891891802"/>
    <n v="0"/>
    <n v="0"/>
    <n v="0"/>
    <n v="3.3945945945945901"/>
    <n v="0"/>
    <n v="0"/>
    <n v="0"/>
    <n v="16.972972972972951"/>
    <n v="5"/>
    <n v="0"/>
    <n v="0"/>
    <n v="2"/>
    <n v="0"/>
    <n v="2"/>
    <n v="0"/>
    <n v="0"/>
    <n v="0"/>
    <n v="1"/>
    <n v="0"/>
    <n v="0"/>
    <n v="0"/>
    <n v="5"/>
    <x v="0"/>
    <m/>
    <m/>
    <x v="0"/>
    <s v="Decisión del directorio/propietarios de la empresa"/>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m/>
    <s v="Banco de currículos de la empresa"/>
    <m/>
    <m/>
    <x v="0"/>
    <x v="0"/>
    <x v="0"/>
    <x v="1"/>
    <x v="0"/>
    <x v="2"/>
    <x v="0"/>
    <x v="0"/>
    <x v="1"/>
    <x v="1"/>
    <s v="Ninguna"/>
    <m/>
    <m/>
    <m/>
    <m/>
    <m/>
    <m/>
    <x v="1"/>
    <m/>
    <m/>
    <x v="1"/>
    <m/>
    <m/>
    <m/>
    <x v="1"/>
    <x v="1"/>
    <x v="1"/>
    <x v="1"/>
    <x v="1"/>
    <x v="1"/>
    <m/>
    <m/>
    <x v="2"/>
    <s v="Poco probable"/>
    <s v="Poco probable"/>
    <s v="Poco probable"/>
    <s v="Poco probable"/>
    <s v="Probable"/>
    <x v="0"/>
    <s v="Ayudante de Plomeria"/>
    <n v="7126"/>
    <n v="1"/>
    <n v="0"/>
    <n v="0"/>
    <n v="0"/>
    <n v="0"/>
    <s v="LIMPIADORA"/>
    <n v="9112"/>
    <n v="1"/>
    <n v="0"/>
    <n v="0"/>
    <n v="0"/>
    <n v="0"/>
    <m/>
    <m/>
    <m/>
    <m/>
    <m/>
    <m/>
    <m/>
    <m/>
    <m/>
    <m/>
    <m/>
    <m/>
    <m/>
    <m/>
    <m/>
    <m/>
    <m/>
    <m/>
    <m/>
    <m/>
    <m/>
    <x v="0"/>
    <m/>
    <m/>
    <m/>
    <m/>
    <m/>
    <m/>
    <m/>
    <m/>
    <m/>
    <x v="1"/>
    <x v="1"/>
    <x v="0"/>
    <x v="0"/>
    <x v="0"/>
    <x v="0"/>
    <x v="0"/>
    <x v="0"/>
    <m/>
    <x v="0"/>
    <s v="CAPACITACIÓNES EN PLOMERIA"/>
    <s v="Fontanería"/>
    <s v="PLOMERO"/>
    <n v="7126"/>
    <s v="CAPACITACIÓN PARA ADMINISTRACIÓN Y CAJA"/>
    <s v="Operaciones auxiliares de servicios administrativos"/>
    <s v="AUXILIAR ADMINISTRATIVO"/>
    <n v="4419"/>
    <m/>
    <m/>
    <m/>
    <m/>
    <m/>
    <m/>
    <m/>
    <m/>
    <m/>
    <m/>
    <m/>
    <m/>
    <m/>
    <m/>
    <m/>
    <m/>
    <s v="Si"/>
    <s v="No"/>
    <m/>
    <m/>
    <m/>
    <m/>
    <x v="0"/>
    <s v="Importante"/>
    <s v="Poco importante"/>
    <s v="Importante"/>
    <s v="Importante"/>
    <s v="Importante"/>
    <s v="Importante"/>
    <s v="Importante"/>
    <s v="Ninguna"/>
    <m/>
    <x v="2"/>
    <x v="1"/>
    <x v="0"/>
    <x v="0"/>
    <x v="0"/>
    <x v="0"/>
    <x v="0"/>
    <x v="0"/>
    <x v="0"/>
    <x v="0"/>
    <x v="0"/>
    <x v="0"/>
    <m/>
    <s v="Jefe / Encargado (no propietario)"/>
    <m/>
    <n v="11"/>
    <n v="12"/>
    <s v="Completo"/>
    <m/>
    <m/>
    <m/>
    <m/>
    <m/>
    <m/>
    <m/>
    <s v="5 a 10 personas ocupadas"/>
    <s v="5 a 10 personas ocupadas"/>
    <x v="0"/>
    <s v="Suministro de agua"/>
    <x v="0"/>
    <x v="0"/>
    <x v="0"/>
    <x v="0"/>
    <x v="0"/>
    <x v="0"/>
    <x v="0"/>
    <x v="0"/>
    <x v="0"/>
    <x v="0"/>
    <x v="1"/>
    <x v="0"/>
    <x v="0"/>
    <x v="0"/>
    <x v="0"/>
    <x v="1"/>
    <x v="0"/>
    <x v="1"/>
    <x v="0"/>
    <x v="1"/>
    <x v="0"/>
    <x v="0"/>
    <x v="0"/>
    <x v="0"/>
    <x v="1"/>
    <x v="0"/>
    <x v="0"/>
    <s v="CONSTRUCCIÓN"/>
    <s v="USO Y MANEJO DE CAJAS"/>
    <m/>
    <m/>
    <m/>
    <m/>
    <s v="CONSTRUCCIÓN"/>
    <s v="ADMINISTRACIÓN Y GESTIÓN"/>
    <m/>
    <m/>
    <m/>
    <m/>
    <n v="3.3945945945945901"/>
    <x v="0"/>
    <x v="0"/>
    <x v="1"/>
    <x v="0"/>
    <x v="0"/>
    <s v="Total"/>
  </r>
  <r>
    <n v="423345"/>
    <x v="0"/>
    <x v="1"/>
    <s v="Lambaré"/>
    <n v="41002"/>
    <s v="ACTIVIDADES DE CONSTRUCCION DE EDIFICIOS"/>
    <s v="Industria"/>
    <s v="Construcción"/>
    <s v="Micro (5 a 10 personas ocupadas)"/>
    <n v="12062024"/>
    <n v="12"/>
    <s v="Junio"/>
    <s v="Año Resultado Final"/>
    <n v="10"/>
    <n v="38"/>
    <n v="12062024"/>
    <n v="12"/>
    <s v="Junio"/>
    <s v="Año Resultado Final"/>
    <n v="2016"/>
    <n v="7"/>
    <x v="3"/>
    <s v="ACTIVIDADES DE CONSTRUCCIONES CIVILES"/>
    <s v="Construcción de edificios"/>
    <s v="Único"/>
    <x v="0"/>
    <m/>
    <m/>
    <n v="9"/>
    <n v="9"/>
    <n v="7"/>
    <n v="2"/>
    <n v="33.555555555555529"/>
    <n v="9.5873015873015799"/>
    <n v="0"/>
    <n v="0"/>
    <n v="28.761904761904738"/>
    <n v="0"/>
    <n v="4.7936507936507899"/>
    <n v="0"/>
    <n v="0"/>
    <n v="0"/>
    <n v="9.5873015873015799"/>
    <n v="0"/>
    <n v="0"/>
    <n v="0"/>
    <n v="43.14285714285711"/>
    <n v="9"/>
    <n v="0"/>
    <n v="0"/>
    <n v="6"/>
    <n v="0"/>
    <n v="1"/>
    <n v="0"/>
    <n v="0"/>
    <n v="0"/>
    <n v="2"/>
    <n v="0"/>
    <n v="0"/>
    <n v="0"/>
    <n v="9"/>
    <x v="0"/>
    <m/>
    <m/>
    <x v="1"/>
    <m/>
    <m/>
    <x v="0"/>
    <m/>
    <m/>
    <x v="0"/>
    <m/>
    <m/>
    <x v="0"/>
    <m/>
    <m/>
    <x v="0"/>
    <m/>
    <m/>
    <m/>
    <m/>
    <m/>
    <m/>
    <m/>
    <m/>
    <m/>
    <m/>
    <m/>
    <m/>
    <m/>
    <m/>
    <m/>
    <m/>
    <m/>
    <m/>
    <m/>
    <m/>
    <m/>
    <m/>
    <m/>
    <m/>
    <m/>
    <m/>
    <m/>
    <m/>
    <m/>
    <m/>
    <m/>
    <m/>
    <m/>
    <m/>
    <m/>
    <m/>
    <m/>
    <m/>
    <m/>
    <m/>
    <m/>
    <m/>
    <m/>
    <m/>
    <m/>
    <m/>
    <m/>
    <m/>
    <m/>
    <m/>
    <x v="0"/>
    <x v="1"/>
    <x v="0"/>
    <x v="1"/>
    <x v="0"/>
    <x v="0"/>
    <x v="1"/>
    <x v="1"/>
    <x v="0"/>
    <x v="0"/>
    <x v="1"/>
    <x v="0"/>
    <x v="0"/>
    <m/>
    <m/>
    <m/>
    <m/>
    <m/>
    <m/>
    <s v="Recomendaciones de trabajadores de la empresa u otros actores"/>
    <m/>
    <m/>
    <m/>
    <m/>
    <m/>
    <m/>
    <m/>
    <x v="0"/>
    <x v="0"/>
    <x v="0"/>
    <x v="0"/>
    <x v="0"/>
    <x v="0"/>
    <x v="0"/>
    <x v="0"/>
    <x v="0"/>
    <x v="0"/>
    <s v="Ninguna"/>
    <m/>
    <m/>
    <m/>
    <m/>
    <s v="Ambos"/>
    <m/>
    <x v="0"/>
    <m/>
    <m/>
    <x v="2"/>
    <s v="Ambos"/>
    <m/>
    <m/>
    <x v="1"/>
    <x v="1"/>
    <x v="1"/>
    <x v="1"/>
    <x v="0"/>
    <x v="1"/>
    <m/>
    <m/>
    <x v="2"/>
    <s v="Probable"/>
    <s v="Probable"/>
    <s v="Poco probable"/>
    <s v="Probable"/>
    <s v="Probable"/>
    <x v="1"/>
    <m/>
    <m/>
    <m/>
    <m/>
    <m/>
    <m/>
    <m/>
    <m/>
    <m/>
    <m/>
    <m/>
    <m/>
    <m/>
    <m/>
    <m/>
    <m/>
    <m/>
    <m/>
    <m/>
    <m/>
    <m/>
    <m/>
    <m/>
    <m/>
    <m/>
    <m/>
    <m/>
    <m/>
    <m/>
    <m/>
    <m/>
    <m/>
    <m/>
    <m/>
    <m/>
    <x v="0"/>
    <m/>
    <m/>
    <m/>
    <m/>
    <m/>
    <m/>
    <m/>
    <m/>
    <m/>
    <x v="1"/>
    <x v="0"/>
    <x v="1"/>
    <x v="1"/>
    <x v="0"/>
    <x v="0"/>
    <x v="0"/>
    <x v="0"/>
    <m/>
    <x v="0"/>
    <s v="SEGURIDAD INDUSTRIAL"/>
    <s v="Seguridad industrial y salud ocupacional"/>
    <s v="SOLDADOR METALURGICO"/>
    <n v="7212"/>
    <m/>
    <m/>
    <m/>
    <m/>
    <m/>
    <m/>
    <m/>
    <m/>
    <m/>
    <m/>
    <m/>
    <m/>
    <m/>
    <m/>
    <m/>
    <m/>
    <m/>
    <m/>
    <m/>
    <m/>
    <s v="No"/>
    <m/>
    <m/>
    <m/>
    <m/>
    <m/>
    <x v="3"/>
    <s v="Muy importante"/>
    <s v="Importante"/>
    <s v="Muy importante"/>
    <s v="Importante"/>
    <s v="Importante"/>
    <s v="Muy importante"/>
    <s v="Muy importante"/>
    <s v="Ninguna"/>
    <m/>
    <x v="0"/>
    <x v="1"/>
    <x v="0"/>
    <x v="1"/>
    <x v="0"/>
    <x v="0"/>
    <x v="1"/>
    <x v="1"/>
    <x v="0"/>
    <x v="1"/>
    <x v="0"/>
    <x v="0"/>
    <m/>
    <s v="Gerente / Directivo"/>
    <m/>
    <n v="12"/>
    <n v="0"/>
    <s v="Completo"/>
    <m/>
    <m/>
    <m/>
    <m/>
    <m/>
    <m/>
    <m/>
    <s v="5 a 10 personas ocupadas"/>
    <s v="5 a 10 personas ocupadas"/>
    <x v="1"/>
    <s v="Construcción"/>
    <x v="0"/>
    <x v="0"/>
    <x v="0"/>
    <x v="0"/>
    <x v="0"/>
    <x v="0"/>
    <x v="0"/>
    <x v="0"/>
    <x v="0"/>
    <x v="0"/>
    <x v="1"/>
    <x v="0"/>
    <x v="0"/>
    <x v="0"/>
    <x v="0"/>
    <x v="0"/>
    <x v="0"/>
    <x v="0"/>
    <x v="0"/>
    <x v="1"/>
    <x v="0"/>
    <x v="1"/>
    <x v="0"/>
    <x v="0"/>
    <x v="1"/>
    <x v="0"/>
    <x v="0"/>
    <s v="SALUD Y SEGURIDAD OCUPACIONAL"/>
    <m/>
    <m/>
    <m/>
    <m/>
    <m/>
    <s v="SALUD Y SEGURIDAD OCUPACIONAL"/>
    <m/>
    <m/>
    <m/>
    <m/>
    <m/>
    <n v="4.7936507936507899"/>
    <x v="0"/>
    <x v="0"/>
    <x v="0"/>
    <x v="0"/>
    <x v="0"/>
    <s v="Total"/>
  </r>
  <r>
    <n v="423367"/>
    <x v="0"/>
    <x v="1"/>
    <s v="San Lorenzo"/>
    <n v="10302"/>
    <s v="ELABORACION DE JUGOS NATURALES"/>
    <s v="Industria"/>
    <s v="Manufactura"/>
    <s v="Micro (5 a 10 personas ocupadas)"/>
    <n v="13062024"/>
    <n v="13"/>
    <s v="Junio"/>
    <s v="Año Resultado Final"/>
    <n v="16"/>
    <n v="26"/>
    <n v="17062024"/>
    <n v="17"/>
    <s v="Junio"/>
    <s v="Año Resultado Final"/>
    <n v="2016"/>
    <n v="7"/>
    <x v="3"/>
    <s v="ELABORACION DE JUGOS NATURALES"/>
    <s v="Elaboración de jugos"/>
    <s v="Único"/>
    <x v="0"/>
    <m/>
    <m/>
    <n v="5"/>
    <n v="5"/>
    <n v="4"/>
    <n v="1"/>
    <n v="19.17460317460316"/>
    <n v="4.7936507936507899"/>
    <n v="0"/>
    <n v="0"/>
    <n v="0"/>
    <n v="4.7936507936507899"/>
    <n v="4.7936507936507899"/>
    <n v="0"/>
    <n v="0"/>
    <n v="0"/>
    <n v="4.7936507936507899"/>
    <n v="9.5873015873015799"/>
    <n v="0"/>
    <n v="0"/>
    <n v="23.968253968253951"/>
    <n v="5"/>
    <n v="0"/>
    <n v="0"/>
    <n v="0"/>
    <n v="1"/>
    <n v="1"/>
    <n v="0"/>
    <n v="0"/>
    <n v="0"/>
    <n v="1"/>
    <n v="2"/>
    <n v="0"/>
    <n v="0"/>
    <n v="5"/>
    <x v="0"/>
    <m/>
    <m/>
    <x v="1"/>
    <m/>
    <m/>
    <x v="0"/>
    <m/>
    <m/>
    <x v="0"/>
    <m/>
    <m/>
    <x v="0"/>
    <m/>
    <m/>
    <x v="0"/>
    <m/>
    <m/>
    <m/>
    <m/>
    <m/>
    <m/>
    <m/>
    <m/>
    <m/>
    <m/>
    <m/>
    <m/>
    <m/>
    <m/>
    <m/>
    <m/>
    <m/>
    <m/>
    <m/>
    <m/>
    <m/>
    <m/>
    <m/>
    <m/>
    <m/>
    <m/>
    <m/>
    <m/>
    <m/>
    <m/>
    <m/>
    <m/>
    <m/>
    <m/>
    <m/>
    <m/>
    <m/>
    <m/>
    <m/>
    <m/>
    <m/>
    <m/>
    <m/>
    <m/>
    <m/>
    <m/>
    <m/>
    <m/>
    <m/>
    <m/>
    <x v="0"/>
    <x v="0"/>
    <x v="0"/>
    <x v="1"/>
    <x v="0"/>
    <x v="0"/>
    <x v="0"/>
    <x v="1"/>
    <x v="0"/>
    <x v="0"/>
    <x v="1"/>
    <x v="1"/>
    <x v="1"/>
    <s v="REGISTRO Y HABILIDAD DE CONDUCCION"/>
    <m/>
    <m/>
    <m/>
    <m/>
    <m/>
    <s v="Recomendaciones de trabajadores de la empresa u otros actores"/>
    <m/>
    <m/>
    <m/>
    <s v="Contactos personales del empleador"/>
    <m/>
    <m/>
    <m/>
    <x v="0"/>
    <x v="0"/>
    <x v="0"/>
    <x v="2"/>
    <x v="0"/>
    <x v="1"/>
    <x v="0"/>
    <x v="0"/>
    <x v="1"/>
    <x v="1"/>
    <s v="Ninguna"/>
    <m/>
    <m/>
    <m/>
    <m/>
    <m/>
    <m/>
    <x v="1"/>
    <m/>
    <m/>
    <x v="1"/>
    <m/>
    <m/>
    <m/>
    <x v="1"/>
    <x v="1"/>
    <x v="1"/>
    <x v="1"/>
    <x v="1"/>
    <x v="1"/>
    <m/>
    <m/>
    <x v="2"/>
    <s v="Poco probable"/>
    <s v="Poco probable"/>
    <s v="Poco probable"/>
    <s v="Poco 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Importante"/>
    <s v="Muy importante"/>
    <s v="Importante"/>
    <s v="Importante"/>
    <s v="Importante"/>
    <s v="Importante"/>
    <s v="Importante"/>
    <s v="Ninguna"/>
    <m/>
    <x v="0"/>
    <x v="1"/>
    <x v="0"/>
    <x v="0"/>
    <x v="2"/>
    <x v="0"/>
    <x v="0"/>
    <x v="0"/>
    <x v="1"/>
    <x v="1"/>
    <x v="0"/>
    <x v="0"/>
    <m/>
    <s v="Dueño o propietario"/>
    <m/>
    <n v="17"/>
    <n v="37"/>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423594"/>
    <x v="0"/>
    <x v="0"/>
    <s v="La Encarnación"/>
    <n v="69100"/>
    <s v="ACTIVIDADES DE SERVICIOS JURIDICOS"/>
    <s v="Servicio"/>
    <s v="Servicios a las empresas"/>
    <s v="Pequeñas (11 a 30 personas ocupadas)"/>
    <n v="5062024"/>
    <n v="5"/>
    <s v="Junio"/>
    <s v="Año Resultado Final"/>
    <n v="14"/>
    <n v="41"/>
    <n v="6062024"/>
    <n v="6"/>
    <s v="Junio"/>
    <s v="Año Resultado Final"/>
    <n v="1993"/>
    <n v="30"/>
    <x v="1"/>
    <s v="SERVICIOS JURIDICOS"/>
    <s v="Actividades de servicios jurídicos y notariales prestados por profesionales independientes"/>
    <s v="Único"/>
    <x v="0"/>
    <m/>
    <m/>
    <n v="14"/>
    <n v="14"/>
    <n v="7"/>
    <n v="7"/>
    <n v="110.06024096385569"/>
    <n v="110.06024096385569"/>
    <n v="0"/>
    <n v="0"/>
    <n v="0"/>
    <n v="0"/>
    <n v="15.722891566265099"/>
    <n v="0"/>
    <n v="0"/>
    <n v="0"/>
    <n v="157.22891566265099"/>
    <n v="0"/>
    <n v="47.1686746987953"/>
    <n v="0"/>
    <n v="220.12048192771138"/>
    <n v="14"/>
    <n v="0"/>
    <n v="0"/>
    <n v="0"/>
    <n v="0"/>
    <n v="1"/>
    <n v="0"/>
    <n v="0"/>
    <n v="0"/>
    <n v="10"/>
    <n v="0"/>
    <n v="3"/>
    <n v="0"/>
    <n v="14"/>
    <x v="0"/>
    <m/>
    <m/>
    <x v="1"/>
    <m/>
    <m/>
    <x v="1"/>
    <s v="Decisión del directorio/propietarios de la empresa"/>
    <m/>
    <x v="0"/>
    <m/>
    <m/>
    <x v="0"/>
    <m/>
    <m/>
    <x v="0"/>
    <m/>
    <m/>
    <m/>
    <m/>
    <m/>
    <m/>
    <m/>
    <m/>
    <m/>
    <m/>
    <m/>
    <m/>
    <m/>
    <m/>
    <m/>
    <m/>
    <m/>
    <m/>
    <m/>
    <m/>
    <m/>
    <m/>
    <m/>
    <m/>
    <m/>
    <m/>
    <m/>
    <m/>
    <m/>
    <m/>
    <m/>
    <m/>
    <m/>
    <m/>
    <m/>
    <m/>
    <m/>
    <m/>
    <m/>
    <m/>
    <m/>
    <m/>
    <m/>
    <m/>
    <m/>
    <m/>
    <m/>
    <m/>
    <m/>
    <m/>
    <x v="1"/>
    <x v="0"/>
    <x v="1"/>
    <x v="0"/>
    <x v="1"/>
    <x v="0"/>
    <x v="0"/>
    <x v="1"/>
    <x v="1"/>
    <x v="0"/>
    <x v="0"/>
    <x v="0"/>
    <x v="0"/>
    <m/>
    <m/>
    <m/>
    <m/>
    <m/>
    <m/>
    <s v="Recomendaciones de trabajadores de la empresa u otros actores"/>
    <m/>
    <m/>
    <m/>
    <m/>
    <m/>
    <m/>
    <m/>
    <x v="0"/>
    <x v="0"/>
    <x v="0"/>
    <x v="2"/>
    <x v="0"/>
    <x v="1"/>
    <x v="0"/>
    <x v="0"/>
    <x v="1"/>
    <x v="1"/>
    <s v="Ninguna"/>
    <m/>
    <m/>
    <m/>
    <m/>
    <m/>
    <m/>
    <x v="1"/>
    <m/>
    <m/>
    <x v="1"/>
    <m/>
    <m/>
    <m/>
    <x v="1"/>
    <x v="1"/>
    <x v="1"/>
    <x v="1"/>
    <x v="1"/>
    <x v="1"/>
    <m/>
    <m/>
    <x v="2"/>
    <s v="Poco probable"/>
    <s v="Poco probable"/>
    <s v="Poco probable"/>
    <s v="Poco probable"/>
    <s v="Poco probable"/>
    <x v="0"/>
    <s v="atención al cliente"/>
    <n v="4226"/>
    <n v="1"/>
    <n v="0"/>
    <n v="0"/>
    <n v="0"/>
    <n v="0"/>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Importante"/>
    <s v="Poco importante"/>
    <s v="Poco importante"/>
    <s v="Importante"/>
    <s v="Importante"/>
    <s v="Ninguna"/>
    <m/>
    <x v="2"/>
    <x v="2"/>
    <x v="0"/>
    <x v="1"/>
    <x v="2"/>
    <x v="2"/>
    <x v="1"/>
    <x v="1"/>
    <x v="1"/>
    <x v="1"/>
    <x v="1"/>
    <x v="0"/>
    <m/>
    <s v="Jefe / Encargado (no propietario)"/>
    <m/>
    <n v="13"/>
    <n v="6"/>
    <s v="Completo"/>
    <m/>
    <m/>
    <m/>
    <m/>
    <m/>
    <m/>
    <m/>
    <s v="11 a 30 personas ocupadas"/>
    <s v="11 a 30 personas ocupadas"/>
    <x v="0"/>
    <s v="Servicios a las empresas"/>
    <x v="0"/>
    <x v="0"/>
    <x v="0"/>
    <x v="0"/>
    <x v="0"/>
    <x v="0"/>
    <x v="0"/>
    <x v="0"/>
    <x v="0"/>
    <x v="0"/>
    <x v="1"/>
    <x v="0"/>
    <x v="1"/>
    <x v="0"/>
    <x v="0"/>
    <x v="0"/>
    <x v="0"/>
    <x v="0"/>
    <x v="0"/>
    <x v="1"/>
    <x v="0"/>
    <x v="1"/>
    <x v="0"/>
    <x v="0"/>
    <x v="0"/>
    <x v="0"/>
    <x v="0"/>
    <m/>
    <m/>
    <m/>
    <m/>
    <m/>
    <m/>
    <m/>
    <m/>
    <m/>
    <m/>
    <m/>
    <m/>
    <n v="15.722891566265099"/>
    <x v="0"/>
    <x v="0"/>
    <x v="1"/>
    <x v="1"/>
    <x v="2"/>
    <s v="Total"/>
  </r>
  <r>
    <n v="423607"/>
    <x v="0"/>
    <x v="1"/>
    <s v="Villeta"/>
    <n v="36000"/>
    <s v="SERVICIOS DE SUMINISTRO DE AGUA POTABLE"/>
    <s v="Servicio"/>
    <s v="Suministro de agua"/>
    <s v="Micro (5 a 10 personas ocupadas)"/>
    <n v="21062024"/>
    <n v="21"/>
    <s v="Junio"/>
    <s v="Año Resultado Final"/>
    <n v="14"/>
    <n v="4"/>
    <n v="28062024"/>
    <n v="28"/>
    <s v="Junio"/>
    <s v="Año Resultado Final"/>
    <n v="2004"/>
    <n v="19"/>
    <x v="0"/>
    <s v="SERVICIO DE DISTRIBUCION DE AGUA POTABLE"/>
    <s v="Captación, tratamiento y suministro de agua"/>
    <s v="Único"/>
    <x v="0"/>
    <m/>
    <m/>
    <n v="7"/>
    <n v="7"/>
    <n v="6"/>
    <n v="1"/>
    <n v="20.367567567567541"/>
    <n v="3.3945945945945901"/>
    <n v="0"/>
    <n v="0"/>
    <n v="20.367567567567541"/>
    <n v="0"/>
    <n v="0"/>
    <n v="0"/>
    <n v="3.3945945945945901"/>
    <n v="0"/>
    <n v="0"/>
    <n v="0"/>
    <n v="0"/>
    <n v="0"/>
    <n v="23.762162162162131"/>
    <n v="7"/>
    <n v="0"/>
    <n v="0"/>
    <n v="6"/>
    <n v="0"/>
    <n v="0"/>
    <n v="0"/>
    <n v="1"/>
    <n v="0"/>
    <n v="0"/>
    <n v="0"/>
    <n v="0"/>
    <n v="0"/>
    <n v="7"/>
    <x v="0"/>
    <m/>
    <m/>
    <x v="1"/>
    <m/>
    <m/>
    <x v="0"/>
    <m/>
    <m/>
    <x v="0"/>
    <m/>
    <m/>
    <x v="0"/>
    <m/>
    <m/>
    <x v="1"/>
    <m/>
    <n v="7126"/>
    <s v="PLOMERO"/>
    <s v="Sí"/>
    <s v="No"/>
    <s v="No"/>
    <m/>
    <m/>
    <m/>
    <m/>
    <m/>
    <m/>
    <m/>
    <m/>
    <m/>
    <m/>
    <m/>
    <m/>
    <m/>
    <m/>
    <m/>
    <m/>
    <m/>
    <m/>
    <m/>
    <m/>
    <m/>
    <m/>
    <m/>
    <m/>
    <m/>
    <m/>
    <m/>
    <m/>
    <m/>
    <m/>
    <m/>
    <m/>
    <m/>
    <m/>
    <m/>
    <m/>
    <m/>
    <m/>
    <m/>
    <m/>
    <m/>
    <m/>
    <m/>
    <m/>
    <x v="1"/>
    <x v="0"/>
    <x v="0"/>
    <x v="1"/>
    <x v="1"/>
    <x v="1"/>
    <x v="0"/>
    <x v="1"/>
    <x v="0"/>
    <x v="1"/>
    <x v="1"/>
    <x v="1"/>
    <x v="0"/>
    <m/>
    <m/>
    <m/>
    <s v="Redes sociales de la empresa (Facebook, Twitter, Instagram, etc)"/>
    <m/>
    <m/>
    <s v="Recomendaciones de trabajadores de la empresa u otros actores"/>
    <m/>
    <m/>
    <m/>
    <m/>
    <m/>
    <s v="Otra"/>
    <s v="AVISO POR LA RADIO"/>
    <x v="0"/>
    <x v="0"/>
    <x v="0"/>
    <x v="2"/>
    <x v="0"/>
    <x v="0"/>
    <x v="1"/>
    <x v="0"/>
    <x v="1"/>
    <x v="1"/>
    <s v="Ninguna"/>
    <m/>
    <m/>
    <m/>
    <m/>
    <m/>
    <m/>
    <x v="0"/>
    <m/>
    <m/>
    <x v="1"/>
    <m/>
    <m/>
    <m/>
    <x v="0"/>
    <x v="1"/>
    <x v="1"/>
    <x v="1"/>
    <x v="1"/>
    <x v="1"/>
    <m/>
    <m/>
    <x v="2"/>
    <s v="Poco probable"/>
    <s v="Poco probable"/>
    <s v="Probable"/>
    <s v="Probable"/>
    <s v="Poco probable"/>
    <x v="2"/>
    <m/>
    <m/>
    <m/>
    <m/>
    <m/>
    <m/>
    <m/>
    <m/>
    <m/>
    <m/>
    <m/>
    <m/>
    <m/>
    <m/>
    <m/>
    <m/>
    <m/>
    <m/>
    <m/>
    <m/>
    <m/>
    <m/>
    <m/>
    <m/>
    <m/>
    <m/>
    <m/>
    <m/>
    <m/>
    <m/>
    <m/>
    <m/>
    <m/>
    <m/>
    <m/>
    <x v="1"/>
    <s v="La empresa no tiene recursos para capacitar"/>
    <m/>
    <m/>
    <s v="La empresa no dispone de tiempo para capacitar a sus trabajadores"/>
    <m/>
    <s v="La capacitación no es una prioridad para la empresa"/>
    <s v="Muchos trabajadores son temporales y puede que no permanezcan en nuestra empresa"/>
    <m/>
    <m/>
    <x v="1"/>
    <x v="1"/>
    <x v="1"/>
    <x v="1"/>
    <x v="0"/>
    <x v="0"/>
    <x v="0"/>
    <x v="0"/>
    <m/>
    <x v="2"/>
    <m/>
    <m/>
    <m/>
    <m/>
    <m/>
    <m/>
    <m/>
    <m/>
    <m/>
    <m/>
    <m/>
    <m/>
    <m/>
    <m/>
    <m/>
    <m/>
    <m/>
    <m/>
    <m/>
    <m/>
    <m/>
    <m/>
    <m/>
    <m/>
    <m/>
    <m/>
    <m/>
    <m/>
    <m/>
    <m/>
    <x v="2"/>
    <s v="Importante"/>
    <s v="Importante"/>
    <s v="Poco importante"/>
    <s v="Poco importante"/>
    <s v="Importante"/>
    <s v="Importante"/>
    <s v="Importante"/>
    <s v="Ninguna"/>
    <m/>
    <x v="2"/>
    <x v="1"/>
    <x v="0"/>
    <x v="0"/>
    <x v="2"/>
    <x v="0"/>
    <x v="1"/>
    <x v="1"/>
    <x v="1"/>
    <x v="1"/>
    <x v="1"/>
    <x v="0"/>
    <m/>
    <s v="Jefe / Encargado (no propietario)"/>
    <m/>
    <n v="15"/>
    <n v="24"/>
    <s v="Completo"/>
    <m/>
    <m/>
    <m/>
    <m/>
    <m/>
    <m/>
    <s v="LA JUNTA DE SANEAMIENTO ES DIRIJIDA POR LA COMISION VECINAL QUE SE HACE CAMBIO DE LA COMISION ATRAVES DE LA ASANBLEA CADA DOS AÑOS"/>
    <s v="5 a 10 personas ocupadas"/>
    <s v="5 a 10 personas ocupadas"/>
    <x v="0"/>
    <s v="Suministro de agua"/>
    <x v="0"/>
    <x v="0"/>
    <x v="0"/>
    <x v="0"/>
    <x v="0"/>
    <x v="0"/>
    <x v="1"/>
    <x v="0"/>
    <x v="0"/>
    <x v="0"/>
    <x v="1"/>
    <x v="0"/>
    <x v="0"/>
    <x v="0"/>
    <x v="0"/>
    <x v="0"/>
    <x v="0"/>
    <x v="0"/>
    <x v="0"/>
    <x v="1"/>
    <x v="0"/>
    <x v="1"/>
    <x v="0"/>
    <x v="0"/>
    <x v="0"/>
    <x v="0"/>
    <x v="0"/>
    <m/>
    <m/>
    <m/>
    <m/>
    <m/>
    <m/>
    <m/>
    <m/>
    <m/>
    <m/>
    <m/>
    <m/>
    <n v="3.3945945945945901"/>
    <x v="1"/>
    <x v="1"/>
    <x v="0"/>
    <x v="1"/>
    <x v="2"/>
    <s v="Total"/>
  </r>
  <r>
    <n v="423612"/>
    <x v="0"/>
    <x v="0"/>
    <s v="Santisima Trinidad"/>
    <n v="31002"/>
    <s v="FABRICACION DE ESTANTES DE METAL"/>
    <s v="Industria"/>
    <s v="Manufactura"/>
    <s v="Micro (5 a 10 personas ocupadas)"/>
    <n v="5062024"/>
    <n v="5"/>
    <s v="Junio"/>
    <s v="Año Resultado Final"/>
    <n v="14"/>
    <n v="19"/>
    <n v="15072024"/>
    <n v="15"/>
    <s v="Julio"/>
    <s v="Año Resultado Final"/>
    <n v="2010"/>
    <n v="13"/>
    <x v="0"/>
    <s v="FABRICACION DE ESTANTES DE METAL"/>
    <s v="Fabricación de muebles de metal"/>
    <s v="Único"/>
    <x v="0"/>
    <m/>
    <m/>
    <n v="5"/>
    <n v="5"/>
    <n v="4"/>
    <n v="1"/>
    <n v="38.424242424242443"/>
    <n v="9.6060606060606109"/>
    <n v="0"/>
    <n v="0"/>
    <n v="0"/>
    <n v="0"/>
    <n v="38.424242424242443"/>
    <n v="0"/>
    <n v="0"/>
    <n v="0"/>
    <n v="0"/>
    <n v="9.6060606060606109"/>
    <n v="0"/>
    <n v="0"/>
    <n v="48.030303030303052"/>
    <n v="5"/>
    <n v="0"/>
    <n v="0"/>
    <n v="0"/>
    <n v="0"/>
    <n v="4"/>
    <n v="0"/>
    <n v="0"/>
    <n v="0"/>
    <n v="0"/>
    <n v="1"/>
    <n v="0"/>
    <n v="0"/>
    <n v="5"/>
    <x v="1"/>
    <s v="Decisión del directorio/propietarios de la empresa"/>
    <m/>
    <x v="1"/>
    <m/>
    <m/>
    <x v="0"/>
    <m/>
    <m/>
    <x v="0"/>
    <m/>
    <m/>
    <x v="0"/>
    <m/>
    <m/>
    <x v="0"/>
    <m/>
    <m/>
    <m/>
    <m/>
    <m/>
    <m/>
    <m/>
    <m/>
    <m/>
    <m/>
    <m/>
    <m/>
    <m/>
    <m/>
    <m/>
    <m/>
    <m/>
    <m/>
    <m/>
    <m/>
    <m/>
    <m/>
    <m/>
    <m/>
    <m/>
    <m/>
    <m/>
    <m/>
    <m/>
    <m/>
    <m/>
    <m/>
    <m/>
    <m/>
    <m/>
    <m/>
    <m/>
    <m/>
    <m/>
    <m/>
    <m/>
    <m/>
    <m/>
    <m/>
    <m/>
    <m/>
    <m/>
    <m/>
    <m/>
    <m/>
    <x v="0"/>
    <x v="0"/>
    <x v="0"/>
    <x v="1"/>
    <x v="0"/>
    <x v="0"/>
    <x v="0"/>
    <x v="0"/>
    <x v="0"/>
    <x v="0"/>
    <x v="0"/>
    <x v="1"/>
    <x v="0"/>
    <m/>
    <m/>
    <m/>
    <s v="Redes sociales de la empresa (Facebook, Twitter, Instagram, etc)"/>
    <m/>
    <m/>
    <s v="Recomendaciones de trabajadores de la empresa u otros actores"/>
    <m/>
    <m/>
    <m/>
    <s v="Contactos personales del empleador"/>
    <m/>
    <m/>
    <m/>
    <x v="0"/>
    <x v="0"/>
    <x v="0"/>
    <x v="2"/>
    <x v="0"/>
    <x v="1"/>
    <x v="0"/>
    <x v="0"/>
    <x v="1"/>
    <x v="2"/>
    <s v="Ninguna"/>
    <m/>
    <m/>
    <m/>
    <m/>
    <m/>
    <m/>
    <x v="1"/>
    <m/>
    <m/>
    <x v="1"/>
    <m/>
    <m/>
    <m/>
    <x v="1"/>
    <x v="1"/>
    <x v="1"/>
    <x v="1"/>
    <x v="1"/>
    <x v="1"/>
    <m/>
    <m/>
    <x v="2"/>
    <s v="Poco probable"/>
    <s v="Poco probable"/>
    <s v="Poco probable"/>
    <s v="Poco probable"/>
    <s v="Probable"/>
    <x v="0"/>
    <s v="Herrero (soldador)"/>
    <n v="7221"/>
    <n v="1"/>
    <n v="1"/>
    <n v="1"/>
    <n v="0"/>
    <n v="0"/>
    <s v="Ayudante de herreria"/>
    <n v="7221"/>
    <n v="1"/>
    <n v="1"/>
    <n v="1"/>
    <n v="1"/>
    <n v="1"/>
    <m/>
    <m/>
    <m/>
    <m/>
    <m/>
    <m/>
    <m/>
    <m/>
    <m/>
    <m/>
    <m/>
    <m/>
    <m/>
    <m/>
    <m/>
    <m/>
    <m/>
    <m/>
    <m/>
    <m/>
    <m/>
    <x v="0"/>
    <m/>
    <m/>
    <m/>
    <m/>
    <m/>
    <m/>
    <m/>
    <m/>
    <m/>
    <x v="0"/>
    <x v="0"/>
    <x v="0"/>
    <x v="0"/>
    <x v="1"/>
    <x v="1"/>
    <x v="0"/>
    <x v="0"/>
    <m/>
    <x v="0"/>
    <s v="MANEJO AVANZADO DE MAQUINAS GILLOTINA"/>
    <s v="Operación y mantenimiento de maquinarias industriales"/>
    <s v="AYUDANTE DE HERRERIA"/>
    <n v="7221"/>
    <s v="CORTE Y PLEGADO"/>
    <s v="Herreria"/>
    <s v="AYUDANTE HERRERO"/>
    <n v="7221"/>
    <m/>
    <m/>
    <m/>
    <m/>
    <m/>
    <m/>
    <m/>
    <m/>
    <m/>
    <m/>
    <m/>
    <m/>
    <m/>
    <m/>
    <m/>
    <m/>
    <s v="Si"/>
    <s v="No"/>
    <m/>
    <m/>
    <m/>
    <m/>
    <x v="0"/>
    <s v="Muy importante"/>
    <s v="Importante"/>
    <s v="Muy importante"/>
    <s v="Muy importante"/>
    <s v="Muy importante"/>
    <s v="Muy importante"/>
    <s v="Muy importante"/>
    <s v="Ninguna"/>
    <m/>
    <x v="2"/>
    <x v="2"/>
    <x v="0"/>
    <x v="0"/>
    <x v="2"/>
    <x v="0"/>
    <x v="0"/>
    <x v="0"/>
    <x v="0"/>
    <x v="0"/>
    <x v="0"/>
    <x v="0"/>
    <m/>
    <s v="Dueño o propietario"/>
    <m/>
    <n v="11"/>
    <n v="42"/>
    <s v="Completo"/>
    <m/>
    <m/>
    <m/>
    <m/>
    <m/>
    <m/>
    <m/>
    <s v="5 a 10 personas ocupadas"/>
    <s v="5 a 10 personas ocupadas"/>
    <x v="1"/>
    <s v="Manufactura"/>
    <x v="0"/>
    <x v="0"/>
    <x v="0"/>
    <x v="0"/>
    <x v="0"/>
    <x v="0"/>
    <x v="0"/>
    <x v="0"/>
    <x v="0"/>
    <x v="0"/>
    <x v="1"/>
    <x v="0"/>
    <x v="0"/>
    <x v="0"/>
    <x v="0"/>
    <x v="1"/>
    <x v="0"/>
    <x v="0"/>
    <x v="0"/>
    <x v="1"/>
    <x v="0"/>
    <x v="1"/>
    <x v="0"/>
    <x v="0"/>
    <x v="1"/>
    <x v="0"/>
    <x v="0"/>
    <s v="MECANICA Y METALES"/>
    <s v="MECANICA Y METALES"/>
    <m/>
    <m/>
    <m/>
    <m/>
    <s v="MECANICA Y METALES"/>
    <s v="MECANICA Y METALES"/>
    <m/>
    <m/>
    <m/>
    <m/>
    <n v="9.6060606060606109"/>
    <x v="0"/>
    <x v="0"/>
    <x v="1"/>
    <x v="0"/>
    <x v="0"/>
    <s v="Total"/>
  </r>
  <r>
    <n v="423622"/>
    <x v="0"/>
    <x v="1"/>
    <s v="Fernando de la Mora"/>
    <n v="71103"/>
    <s v="SERVICIOS DE FISCALIZACION DE OBRAS"/>
    <s v="Servicio"/>
    <s v="Servicios a las empresas"/>
    <s v="Micro (5 a 10 personas ocupadas)"/>
    <n v="18062024"/>
    <n v="18"/>
    <s v="Junio"/>
    <s v="Año Resultado Final"/>
    <n v="14"/>
    <n v="0"/>
    <n v="18062024"/>
    <n v="18"/>
    <s v="Junio"/>
    <s v="Año Resultado Final"/>
    <n v="2017"/>
    <n v="6"/>
    <x v="3"/>
    <s v="INGENIERIA CIVIL ( EVALUACION Y DIAGNOSTICO DE ESTRUCTURA DE HORMIGON ARMADO)"/>
    <s v="Actividades de servicios de ingeniería"/>
    <s v="Casa Matriz"/>
    <x v="1"/>
    <n v="2"/>
    <n v="2"/>
    <n v="26"/>
    <n v="26"/>
    <n v="19"/>
    <n v="7"/>
    <n v="91.782258064516085"/>
    <n v="33.814516129032242"/>
    <n v="0"/>
    <n v="0"/>
    <n v="0"/>
    <n v="0"/>
    <n v="43.475806451612883"/>
    <n v="0"/>
    <n v="0"/>
    <n v="0"/>
    <n v="57.967741935483843"/>
    <n v="14.491935483870961"/>
    <n v="9.6612903225806406"/>
    <n v="0"/>
    <n v="125.59677419354833"/>
    <n v="26"/>
    <n v="0"/>
    <n v="0"/>
    <n v="0"/>
    <n v="0"/>
    <n v="9"/>
    <n v="0"/>
    <n v="0"/>
    <n v="0"/>
    <n v="12"/>
    <n v="3"/>
    <n v="2"/>
    <n v="0"/>
    <n v="26"/>
    <x v="0"/>
    <m/>
    <m/>
    <x v="1"/>
    <m/>
    <m/>
    <x v="0"/>
    <m/>
    <m/>
    <x v="0"/>
    <m/>
    <m/>
    <x v="0"/>
    <m/>
    <m/>
    <x v="0"/>
    <m/>
    <m/>
    <m/>
    <m/>
    <m/>
    <m/>
    <m/>
    <m/>
    <m/>
    <m/>
    <m/>
    <m/>
    <m/>
    <m/>
    <m/>
    <m/>
    <m/>
    <m/>
    <m/>
    <m/>
    <m/>
    <m/>
    <m/>
    <m/>
    <m/>
    <m/>
    <m/>
    <m/>
    <m/>
    <m/>
    <m/>
    <m/>
    <m/>
    <m/>
    <m/>
    <m/>
    <m/>
    <m/>
    <m/>
    <m/>
    <m/>
    <m/>
    <m/>
    <m/>
    <m/>
    <m/>
    <m/>
    <m/>
    <m/>
    <m/>
    <x v="0"/>
    <x v="1"/>
    <x v="0"/>
    <x v="0"/>
    <x v="0"/>
    <x v="0"/>
    <x v="0"/>
    <x v="1"/>
    <x v="1"/>
    <x v="0"/>
    <x v="0"/>
    <x v="1"/>
    <x v="0"/>
    <m/>
    <m/>
    <m/>
    <m/>
    <m/>
    <m/>
    <s v="Recomendaciones de trabajadores de la empresa u otros actores"/>
    <m/>
    <m/>
    <m/>
    <s v="Contactos personales del empleador"/>
    <m/>
    <m/>
    <m/>
    <x v="0"/>
    <x v="0"/>
    <x v="0"/>
    <x v="1"/>
    <x v="0"/>
    <x v="1"/>
    <x v="0"/>
    <x v="0"/>
    <x v="2"/>
    <x v="1"/>
    <s v="Ninguna"/>
    <m/>
    <m/>
    <m/>
    <m/>
    <m/>
    <m/>
    <x v="1"/>
    <m/>
    <m/>
    <x v="1"/>
    <m/>
    <m/>
    <m/>
    <x v="1"/>
    <x v="1"/>
    <x v="1"/>
    <x v="1"/>
    <x v="1"/>
    <x v="1"/>
    <m/>
    <m/>
    <x v="2"/>
    <s v="Poco probable"/>
    <s v="Poco 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Muy importante"/>
    <s v="Importante"/>
    <s v="Importante"/>
    <s v="Importante"/>
    <s v="Importante"/>
    <s v="Importante"/>
    <s v="Ninguna"/>
    <m/>
    <x v="0"/>
    <x v="2"/>
    <x v="0"/>
    <x v="0"/>
    <x v="0"/>
    <x v="0"/>
    <x v="1"/>
    <x v="1"/>
    <x v="1"/>
    <x v="0"/>
    <x v="0"/>
    <x v="0"/>
    <m/>
    <s v="Gerente / Directivo"/>
    <m/>
    <n v="14"/>
    <n v="51"/>
    <s v="Completo"/>
    <m/>
    <m/>
    <m/>
    <m/>
    <m/>
    <m/>
    <m/>
    <s v="11 a 30 personas ocupadas"/>
    <s v="11 a 30 personas ocupadas"/>
    <x v="0"/>
    <s v="Servicios a las empresas"/>
    <x v="0"/>
    <x v="0"/>
    <x v="0"/>
    <x v="0"/>
    <x v="0"/>
    <x v="0"/>
    <x v="0"/>
    <x v="0"/>
    <x v="0"/>
    <x v="0"/>
    <x v="1"/>
    <x v="0"/>
    <x v="0"/>
    <x v="0"/>
    <x v="0"/>
    <x v="0"/>
    <x v="0"/>
    <x v="0"/>
    <x v="0"/>
    <x v="1"/>
    <x v="0"/>
    <x v="1"/>
    <x v="0"/>
    <x v="0"/>
    <x v="0"/>
    <x v="0"/>
    <x v="0"/>
    <m/>
    <m/>
    <m/>
    <m/>
    <m/>
    <m/>
    <m/>
    <m/>
    <m/>
    <m/>
    <m/>
    <m/>
    <n v="4.8306451612903203"/>
    <x v="0"/>
    <x v="0"/>
    <x v="1"/>
    <x v="1"/>
    <x v="2"/>
    <s v="Total"/>
  </r>
  <r>
    <n v="423847"/>
    <x v="0"/>
    <x v="1"/>
    <s v="Luque"/>
    <n v="73100"/>
    <s v="SERVICIOS DE ACTIVIDADES PUBLICITARIAS"/>
    <s v="Servicio"/>
    <s v="Servicios a las empresas"/>
    <s v="Pequeñas (11 a 30 personas ocupadas)"/>
    <n v="10072024"/>
    <n v="10"/>
    <s v="Julio"/>
    <s v="Año Resultado Final"/>
    <n v="13"/>
    <n v="53"/>
    <n v="18072024"/>
    <n v="18"/>
    <s v="Julio"/>
    <s v="Año Resultado Final"/>
    <n v="2008"/>
    <n v="15"/>
    <x v="0"/>
    <s v="INDUSTRIA PUBLICITARIA"/>
    <s v="Actividades publicitarias"/>
    <s v="Único"/>
    <x v="0"/>
    <m/>
    <m/>
    <n v="25"/>
    <n v="25"/>
    <n v="24"/>
    <n v="1"/>
    <n v="115.93548387096769"/>
    <n v="4.8306451612903203"/>
    <n v="0"/>
    <n v="0"/>
    <n v="0"/>
    <n v="0"/>
    <n v="101.44354838709673"/>
    <n v="0"/>
    <n v="4.8306451612903203"/>
    <n v="0"/>
    <n v="4.8306451612903203"/>
    <n v="9.6612903225806406"/>
    <n v="0"/>
    <n v="0"/>
    <n v="120.76612903225801"/>
    <n v="25"/>
    <n v="0"/>
    <n v="0"/>
    <n v="0"/>
    <n v="0"/>
    <n v="21"/>
    <n v="0"/>
    <n v="1"/>
    <n v="0"/>
    <n v="1"/>
    <n v="2"/>
    <n v="0"/>
    <n v="0"/>
    <n v="25"/>
    <x v="0"/>
    <m/>
    <m/>
    <x v="0"/>
    <s v="Decisión del directorio/propietarios de la empresa"/>
    <m/>
    <x v="0"/>
    <m/>
    <m/>
    <x v="0"/>
    <m/>
    <m/>
    <x v="0"/>
    <m/>
    <m/>
    <x v="1"/>
    <m/>
    <n v="8332"/>
    <s v="CHOFER DE CAMION"/>
    <s v="Sí"/>
    <s v="No"/>
    <s v="Sí"/>
    <n v="7322"/>
    <s v="PLOTEADOR"/>
    <s v="Sí"/>
    <s v="No"/>
    <s v="Sí"/>
    <n v="2166"/>
    <s v="DISEÑADOR"/>
    <s v="Sí"/>
    <s v="No"/>
    <m/>
    <m/>
    <m/>
    <m/>
    <m/>
    <m/>
    <m/>
    <m/>
    <m/>
    <m/>
    <m/>
    <m/>
    <m/>
    <m/>
    <m/>
    <m/>
    <m/>
    <m/>
    <m/>
    <m/>
    <m/>
    <m/>
    <m/>
    <m/>
    <m/>
    <m/>
    <m/>
    <m/>
    <m/>
    <m/>
    <m/>
    <m/>
    <m/>
    <m/>
    <m/>
    <x v="0"/>
    <x v="1"/>
    <x v="0"/>
    <x v="0"/>
    <x v="0"/>
    <x v="0"/>
    <x v="0"/>
    <x v="0"/>
    <x v="1"/>
    <x v="0"/>
    <x v="0"/>
    <x v="1"/>
    <x v="0"/>
    <m/>
    <m/>
    <m/>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0"/>
    <s v="Probable"/>
    <s v="Poco probable"/>
    <s v="Poco probable"/>
    <s v="Poco probable"/>
    <s v="Poco probable"/>
    <x v="0"/>
    <s v="EJECUTIVO de VENTAS"/>
    <n v="2431"/>
    <n v="2"/>
    <n v="0"/>
    <n v="0"/>
    <n v="0"/>
    <n v="0"/>
    <s v="ploteadores"/>
    <n v="7322"/>
    <n v="4"/>
    <n v="0"/>
    <n v="0"/>
    <n v="0"/>
    <n v="0"/>
    <m/>
    <m/>
    <m/>
    <m/>
    <m/>
    <m/>
    <m/>
    <m/>
    <m/>
    <m/>
    <m/>
    <m/>
    <m/>
    <m/>
    <m/>
    <m/>
    <m/>
    <m/>
    <m/>
    <m/>
    <m/>
    <x v="0"/>
    <m/>
    <m/>
    <m/>
    <m/>
    <m/>
    <m/>
    <m/>
    <m/>
    <m/>
    <x v="1"/>
    <x v="1"/>
    <x v="1"/>
    <x v="0"/>
    <x v="1"/>
    <x v="0"/>
    <x v="0"/>
    <x v="0"/>
    <m/>
    <x v="0"/>
    <s v="ELECTRICIDAD BASICA"/>
    <s v="Electricidad"/>
    <s v="PLOTEADOR"/>
    <n v="7322"/>
    <s v="SOLDADURAS BASICAS"/>
    <s v="Soldadura"/>
    <s v="HERRERO"/>
    <n v="7221"/>
    <m/>
    <m/>
    <m/>
    <m/>
    <m/>
    <m/>
    <m/>
    <m/>
    <m/>
    <m/>
    <m/>
    <m/>
    <m/>
    <m/>
    <m/>
    <m/>
    <s v="Si"/>
    <s v="No"/>
    <m/>
    <m/>
    <m/>
    <m/>
    <x v="0"/>
    <s v="Muy importante"/>
    <s v="Importante"/>
    <s v="Importante"/>
    <s v="Importante"/>
    <s v="Importante"/>
    <s v="Muy importante"/>
    <s v="Importante"/>
    <s v="Ninguna"/>
    <m/>
    <x v="2"/>
    <x v="2"/>
    <x v="0"/>
    <x v="0"/>
    <x v="0"/>
    <x v="2"/>
    <x v="1"/>
    <x v="1"/>
    <x v="0"/>
    <x v="1"/>
    <x v="0"/>
    <x v="0"/>
    <m/>
    <s v="Dueño o propietario"/>
    <m/>
    <n v="9"/>
    <n v="19"/>
    <s v="Completo"/>
    <m/>
    <m/>
    <m/>
    <m/>
    <m/>
    <m/>
    <m/>
    <s v="11 a 30 personas ocupadas"/>
    <s v="11 a 30 personas ocupadas"/>
    <x v="0"/>
    <s v="Servicios a las empresas"/>
    <x v="0"/>
    <x v="1"/>
    <x v="0"/>
    <x v="0"/>
    <x v="0"/>
    <x v="0"/>
    <x v="1"/>
    <x v="1"/>
    <x v="0"/>
    <x v="0"/>
    <x v="0"/>
    <x v="0"/>
    <x v="0"/>
    <x v="0"/>
    <x v="0"/>
    <x v="1"/>
    <x v="0"/>
    <x v="0"/>
    <x v="0"/>
    <x v="1"/>
    <x v="0"/>
    <x v="1"/>
    <x v="0"/>
    <x v="0"/>
    <x v="1"/>
    <x v="0"/>
    <x v="0"/>
    <s v="ELECTRICIDAD Y ELECTRONICA"/>
    <s v="MECANICA Y METALES"/>
    <m/>
    <m/>
    <m/>
    <m/>
    <s v="ELECTRICIDAD Y ELECTRONICA"/>
    <s v="MECANICA Y METALES"/>
    <m/>
    <m/>
    <m/>
    <m/>
    <n v="4.8306451612903203"/>
    <x v="1"/>
    <x v="1"/>
    <x v="1"/>
    <x v="0"/>
    <x v="0"/>
    <s v="Total"/>
  </r>
  <r>
    <n v="423947"/>
    <x v="0"/>
    <x v="0"/>
    <s v="Santisima Trinidad"/>
    <n v="42100"/>
    <s v="ACTIVIDADES DE CONSTRUCCION DE CARRETERAS"/>
    <s v="Industria"/>
    <s v="Construcción"/>
    <s v="Micro (5 a 10 personas ocupadas)"/>
    <n v="6062024"/>
    <n v="6"/>
    <s v="Junio"/>
    <s v="Año Resultado Final"/>
    <n v="13"/>
    <n v="47"/>
    <n v="16072024"/>
    <n v="16"/>
    <s v="Julio"/>
    <s v="Año Resultado Final"/>
    <n v="2016"/>
    <n v="7"/>
    <x v="3"/>
    <s v="CONSTRUCCION DE CARRETERAS"/>
    <s v="Construcción de carreteras y vías férreas, puentes y túneles"/>
    <s v="Único"/>
    <x v="0"/>
    <m/>
    <m/>
    <n v="17"/>
    <n v="17"/>
    <n v="11"/>
    <n v="6"/>
    <n v="87.765957446808528"/>
    <n v="47.872340425531924"/>
    <n v="0"/>
    <n v="0"/>
    <n v="0"/>
    <n v="0"/>
    <n v="0"/>
    <n v="0"/>
    <n v="47.872340425531924"/>
    <n v="0"/>
    <n v="63.829787234042563"/>
    <n v="0"/>
    <n v="15.957446808510641"/>
    <n v="7.9787234042553203"/>
    <n v="135.63829787234044"/>
    <n v="17"/>
    <n v="0"/>
    <n v="0"/>
    <n v="0"/>
    <n v="0"/>
    <n v="0"/>
    <n v="0"/>
    <n v="6"/>
    <n v="0"/>
    <n v="8"/>
    <n v="0"/>
    <n v="2"/>
    <n v="1"/>
    <n v="17"/>
    <x v="0"/>
    <m/>
    <m/>
    <x v="0"/>
    <s v="Decisión del directorio/propietarios de la empresa"/>
    <m/>
    <x v="1"/>
    <s v="Decisión del directorio/propietarios de la empresa"/>
    <m/>
    <x v="0"/>
    <m/>
    <m/>
    <x v="0"/>
    <m/>
    <m/>
    <x v="1"/>
    <m/>
    <n v="4226"/>
    <s v="RECEPCIONISTA"/>
    <s v="Sí"/>
    <s v="No"/>
    <s v="Sí"/>
    <n v="4419"/>
    <s v="AUXILIAR ADMINISTRATIVO"/>
    <s v="Sí"/>
    <s v="No"/>
    <s v="No"/>
    <m/>
    <m/>
    <m/>
    <m/>
    <m/>
    <m/>
    <m/>
    <m/>
    <m/>
    <m/>
    <m/>
    <m/>
    <m/>
    <m/>
    <m/>
    <m/>
    <m/>
    <m/>
    <m/>
    <m/>
    <m/>
    <m/>
    <m/>
    <m/>
    <m/>
    <m/>
    <m/>
    <m/>
    <m/>
    <m/>
    <m/>
    <m/>
    <m/>
    <m/>
    <m/>
    <m/>
    <m/>
    <m/>
    <m/>
    <x v="0"/>
    <x v="0"/>
    <x v="1"/>
    <x v="0"/>
    <x v="0"/>
    <x v="0"/>
    <x v="0"/>
    <x v="1"/>
    <x v="1"/>
    <x v="0"/>
    <x v="0"/>
    <x v="0"/>
    <x v="0"/>
    <m/>
    <s v="Anuncio en un medio de prensa impreso"/>
    <s v="Plataforma web privada gratuita (Bolsas de trabajo) (excluyendo redes sociales)"/>
    <m/>
    <m/>
    <m/>
    <s v="Recomendaciones de trabajadores de la empresa u otros actores"/>
    <m/>
    <m/>
    <m/>
    <s v="Contactos personales del empleador"/>
    <s v="Banco de currículos de la empresa"/>
    <m/>
    <m/>
    <x v="0"/>
    <x v="0"/>
    <x v="0"/>
    <x v="1"/>
    <x v="0"/>
    <x v="0"/>
    <x v="0"/>
    <x v="0"/>
    <x v="1"/>
    <x v="1"/>
    <s v="Ninguna"/>
    <m/>
    <m/>
    <m/>
    <m/>
    <m/>
    <m/>
    <x v="2"/>
    <m/>
    <m/>
    <x v="1"/>
    <m/>
    <m/>
    <m/>
    <x v="0"/>
    <x v="0"/>
    <x v="1"/>
    <x v="0"/>
    <x v="1"/>
    <x v="0"/>
    <m/>
    <m/>
    <x v="2"/>
    <s v="Probable"/>
    <s v="Poco probable"/>
    <s v="Poco probable"/>
    <s v="Probable"/>
    <s v="Probable"/>
    <x v="1"/>
    <m/>
    <m/>
    <m/>
    <m/>
    <m/>
    <m/>
    <m/>
    <m/>
    <m/>
    <m/>
    <m/>
    <m/>
    <m/>
    <m/>
    <m/>
    <m/>
    <m/>
    <m/>
    <m/>
    <m/>
    <m/>
    <m/>
    <m/>
    <m/>
    <m/>
    <m/>
    <m/>
    <m/>
    <m/>
    <m/>
    <m/>
    <m/>
    <m/>
    <m/>
    <m/>
    <x v="0"/>
    <m/>
    <m/>
    <m/>
    <m/>
    <m/>
    <m/>
    <m/>
    <m/>
    <m/>
    <x v="0"/>
    <x v="1"/>
    <x v="1"/>
    <x v="0"/>
    <x v="1"/>
    <x v="0"/>
    <x v="0"/>
    <x v="0"/>
    <m/>
    <x v="0"/>
    <s v="OFIMATICA"/>
    <s v="Operación básica de computadoras"/>
    <s v="AUXILIAR ADMINISTRATIVO"/>
    <n v="4419"/>
    <s v="TESORERIA"/>
    <s v="Contabilidad básica"/>
    <s v="TESORERA"/>
    <n v="4311"/>
    <m/>
    <m/>
    <m/>
    <m/>
    <m/>
    <m/>
    <m/>
    <m/>
    <m/>
    <m/>
    <m/>
    <m/>
    <m/>
    <m/>
    <m/>
    <m/>
    <s v="Si"/>
    <s v="No"/>
    <m/>
    <m/>
    <m/>
    <m/>
    <x v="1"/>
    <s v="Importante"/>
    <s v="Importante"/>
    <s v="Importante"/>
    <s v="Importante"/>
    <s v="Importante"/>
    <s v="Importante"/>
    <s v="Importante"/>
    <s v="Ninguna"/>
    <m/>
    <x v="2"/>
    <x v="2"/>
    <x v="0"/>
    <x v="1"/>
    <x v="0"/>
    <x v="0"/>
    <x v="1"/>
    <x v="1"/>
    <x v="0"/>
    <x v="0"/>
    <x v="0"/>
    <x v="0"/>
    <m/>
    <s v="Jefe / Encargado (no propietario)"/>
    <m/>
    <n v="21"/>
    <n v="28"/>
    <s v="Completo"/>
    <m/>
    <m/>
    <m/>
    <m/>
    <m/>
    <m/>
    <m/>
    <s v="11 a 30 personas ocupadas"/>
    <s v="11 a 30 personas ocupadas"/>
    <x v="1"/>
    <s v="Construcción"/>
    <x v="0"/>
    <x v="0"/>
    <x v="0"/>
    <x v="1"/>
    <x v="0"/>
    <x v="0"/>
    <x v="0"/>
    <x v="0"/>
    <x v="0"/>
    <x v="0"/>
    <x v="1"/>
    <x v="0"/>
    <x v="0"/>
    <x v="0"/>
    <x v="0"/>
    <x v="0"/>
    <x v="0"/>
    <x v="0"/>
    <x v="0"/>
    <x v="1"/>
    <x v="0"/>
    <x v="0"/>
    <x v="0"/>
    <x v="0"/>
    <x v="0"/>
    <x v="0"/>
    <x v="0"/>
    <s v="OFIMATICA"/>
    <s v="GESTIÓN ADMINISTRATIVA"/>
    <m/>
    <m/>
    <m/>
    <m/>
    <s v="TIC"/>
    <s v="ADMINISTRACIÓN Y GESTIÓN"/>
    <m/>
    <m/>
    <m/>
    <m/>
    <n v="7.9787234042553203"/>
    <x v="1"/>
    <x v="1"/>
    <x v="0"/>
    <x v="0"/>
    <x v="0"/>
    <s v="Total"/>
  </r>
  <r>
    <n v="425548"/>
    <x v="0"/>
    <x v="1"/>
    <s v="Itauguá"/>
    <n v="47112"/>
    <s v="COMERCIO AL POR MENOR DE PRODUCTOS EN DESPENSAS"/>
    <s v="Comercio"/>
    <s v="Comercio"/>
    <s v="Micro (5 a 10 personas ocupadas)"/>
    <n v="19062024"/>
    <n v="19"/>
    <s v="Junio"/>
    <s v="Año Resultado Final"/>
    <n v="16"/>
    <n v="42"/>
    <n v="19062024"/>
    <n v="19"/>
    <s v="Junio"/>
    <s v="Año Resultado Final"/>
    <n v="2016"/>
    <n v="7"/>
    <x v="3"/>
    <s v="VENTA AL POR MENOR DE PRODUCTOS DE PRIMERA NECESIDAD"/>
    <s v="Comercio al por menor en mini mercados y despensas"/>
    <s v="Casa Matriz"/>
    <x v="1"/>
    <n v="2"/>
    <n v="2"/>
    <n v="5"/>
    <n v="5"/>
    <n v="3"/>
    <n v="2"/>
    <n v="24.853211009174309"/>
    <n v="16.568807339449538"/>
    <n v="0"/>
    <n v="0"/>
    <n v="0"/>
    <n v="0"/>
    <n v="24.853211009174309"/>
    <n v="0"/>
    <n v="0"/>
    <n v="0"/>
    <n v="8.2844036697247692"/>
    <n v="8.2844036697247692"/>
    <n v="0"/>
    <n v="0"/>
    <n v="41.422018348623844"/>
    <n v="5"/>
    <n v="0"/>
    <n v="0"/>
    <n v="0"/>
    <n v="0"/>
    <n v="3"/>
    <n v="0"/>
    <n v="0"/>
    <n v="0"/>
    <n v="1"/>
    <n v="1"/>
    <n v="0"/>
    <n v="0"/>
    <n v="5"/>
    <x v="0"/>
    <m/>
    <m/>
    <x v="1"/>
    <m/>
    <m/>
    <x v="0"/>
    <m/>
    <m/>
    <x v="0"/>
    <m/>
    <m/>
    <x v="0"/>
    <m/>
    <m/>
    <x v="0"/>
    <m/>
    <m/>
    <m/>
    <m/>
    <m/>
    <m/>
    <m/>
    <m/>
    <m/>
    <m/>
    <m/>
    <m/>
    <m/>
    <m/>
    <m/>
    <m/>
    <m/>
    <m/>
    <m/>
    <m/>
    <m/>
    <m/>
    <m/>
    <m/>
    <m/>
    <m/>
    <m/>
    <m/>
    <m/>
    <m/>
    <m/>
    <m/>
    <m/>
    <m/>
    <m/>
    <m/>
    <m/>
    <m/>
    <m/>
    <m/>
    <m/>
    <m/>
    <m/>
    <m/>
    <m/>
    <m/>
    <m/>
    <m/>
    <m/>
    <m/>
    <x v="0"/>
    <x v="0"/>
    <x v="0"/>
    <x v="1"/>
    <x v="0"/>
    <x v="0"/>
    <x v="0"/>
    <x v="0"/>
    <x v="0"/>
    <x v="0"/>
    <x v="1"/>
    <x v="1"/>
    <x v="0"/>
    <m/>
    <m/>
    <m/>
    <m/>
    <m/>
    <m/>
    <s v="Recomendaciones de trabajadores de la empresa u otros actores"/>
    <m/>
    <m/>
    <m/>
    <s v="Contactos personales del empleador"/>
    <m/>
    <m/>
    <m/>
    <x v="0"/>
    <x v="0"/>
    <x v="2"/>
    <x v="2"/>
    <x v="0"/>
    <x v="2"/>
    <x v="0"/>
    <x v="0"/>
    <x v="1"/>
    <x v="1"/>
    <s v="Ninguna"/>
    <m/>
    <m/>
    <m/>
    <m/>
    <m/>
    <m/>
    <x v="1"/>
    <m/>
    <m/>
    <x v="1"/>
    <m/>
    <m/>
    <m/>
    <x v="1"/>
    <x v="1"/>
    <x v="1"/>
    <x v="1"/>
    <x v="1"/>
    <x v="1"/>
    <m/>
    <m/>
    <x v="1"/>
    <s v="Poco probable"/>
    <s v="Probable"/>
    <s v="Poco probable"/>
    <s v="Poco 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Poco importante"/>
    <s v="Poco importante"/>
    <s v="Poco importante"/>
    <s v="Importante"/>
    <s v="Importante"/>
    <s v="Importante"/>
    <s v="Importante"/>
    <s v="Ninguna"/>
    <m/>
    <x v="2"/>
    <x v="2"/>
    <x v="0"/>
    <x v="0"/>
    <x v="2"/>
    <x v="2"/>
    <x v="1"/>
    <x v="1"/>
    <x v="1"/>
    <x v="1"/>
    <x v="1"/>
    <x v="0"/>
    <m/>
    <s v="Dueño o propietario"/>
    <m/>
    <n v="21"/>
    <n v="29"/>
    <s v="Completo"/>
    <m/>
    <m/>
    <m/>
    <m/>
    <m/>
    <m/>
    <m/>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426416"/>
    <x v="0"/>
    <x v="1"/>
    <s v="Villa Elisa"/>
    <n v="56101"/>
    <s v="SERVICIOS DE VENTA DE COMIDAS EN RESTAURANTES"/>
    <s v="Servicio"/>
    <s v="Restaurantes y hoteles"/>
    <s v="Pequeñas (11 a 30 personas ocupadas)"/>
    <n v="18072024"/>
    <n v="18"/>
    <s v="Julio"/>
    <s v="Año Resultado Final"/>
    <n v="13"/>
    <n v="23"/>
    <n v="29072024"/>
    <n v="29"/>
    <s v="Julio"/>
    <s v="Año Resultado Final"/>
    <n v="2000"/>
    <n v="23"/>
    <x v="2"/>
    <s v="SERVICIOS DE PIZZERIA"/>
    <s v="Restaurantes y parrilladas"/>
    <s v="Único"/>
    <x v="0"/>
    <m/>
    <m/>
    <n v="5"/>
    <n v="5"/>
    <n v="2"/>
    <n v="3"/>
    <n v="6.7891891891891802"/>
    <n v="10.18378378378377"/>
    <n v="0"/>
    <n v="0"/>
    <n v="0"/>
    <n v="0"/>
    <n v="16.972972972972951"/>
    <n v="0"/>
    <n v="0"/>
    <n v="0"/>
    <n v="0"/>
    <n v="0"/>
    <n v="0"/>
    <n v="0"/>
    <n v="16.972972972972951"/>
    <n v="5"/>
    <n v="0"/>
    <n v="0"/>
    <n v="0"/>
    <n v="0"/>
    <n v="5"/>
    <n v="0"/>
    <n v="0"/>
    <n v="0"/>
    <n v="0"/>
    <n v="0"/>
    <n v="0"/>
    <n v="0"/>
    <n v="5"/>
    <x v="0"/>
    <m/>
    <m/>
    <x v="1"/>
    <m/>
    <m/>
    <x v="0"/>
    <m/>
    <m/>
    <x v="0"/>
    <m/>
    <m/>
    <x v="0"/>
    <m/>
    <m/>
    <x v="0"/>
    <m/>
    <m/>
    <m/>
    <m/>
    <m/>
    <m/>
    <m/>
    <m/>
    <m/>
    <m/>
    <m/>
    <m/>
    <m/>
    <m/>
    <m/>
    <m/>
    <m/>
    <m/>
    <m/>
    <m/>
    <m/>
    <m/>
    <m/>
    <m/>
    <m/>
    <m/>
    <m/>
    <m/>
    <m/>
    <m/>
    <m/>
    <m/>
    <m/>
    <m/>
    <m/>
    <m/>
    <m/>
    <m/>
    <m/>
    <m/>
    <m/>
    <m/>
    <m/>
    <m/>
    <m/>
    <m/>
    <m/>
    <m/>
    <m/>
    <m/>
    <x v="1"/>
    <x v="0"/>
    <x v="0"/>
    <x v="0"/>
    <x v="0"/>
    <x v="1"/>
    <x v="0"/>
    <x v="0"/>
    <x v="0"/>
    <x v="0"/>
    <x v="1"/>
    <x v="1"/>
    <x v="0"/>
    <m/>
    <m/>
    <s v="Plataforma web privada gratuita (Bolsas de trabajo) (excluyendo redes sociales)"/>
    <m/>
    <m/>
    <m/>
    <s v="Recomendaciones de trabajadores de la empresa u otros actores"/>
    <m/>
    <m/>
    <s v="Avisos en las inmediaciones de la empresa"/>
    <s v="Contactos personales del empleador"/>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1"/>
    <x v="0"/>
    <x v="1"/>
    <x v="1"/>
    <x v="1"/>
    <x v="0"/>
    <x v="0"/>
    <x v="0"/>
    <m/>
    <x v="0"/>
    <s v="CAPACITACION ATENCION AL CLIENTE"/>
    <s v="Técnicas de recepción y atención al cliente"/>
    <s v="CAJERA"/>
    <n v="5230"/>
    <m/>
    <m/>
    <m/>
    <m/>
    <m/>
    <m/>
    <m/>
    <m/>
    <m/>
    <m/>
    <m/>
    <m/>
    <m/>
    <m/>
    <m/>
    <m/>
    <m/>
    <m/>
    <m/>
    <m/>
    <s v="No"/>
    <m/>
    <m/>
    <m/>
    <m/>
    <m/>
    <x v="0"/>
    <s v="Importante"/>
    <s v="Importante"/>
    <s v="Importante"/>
    <s v="Importante"/>
    <s v="Importante"/>
    <s v="Importante"/>
    <s v="Importante"/>
    <s v="Ninguna"/>
    <m/>
    <x v="0"/>
    <x v="2"/>
    <x v="0"/>
    <x v="0"/>
    <x v="2"/>
    <x v="0"/>
    <x v="1"/>
    <x v="1"/>
    <x v="0"/>
    <x v="1"/>
    <x v="0"/>
    <x v="0"/>
    <m/>
    <s v="Dueño o propietario"/>
    <m/>
    <n v="19"/>
    <n v="9"/>
    <s v="Completo"/>
    <m/>
    <m/>
    <m/>
    <m/>
    <m/>
    <m/>
    <s v="LA ENCUESTA SE INICIO CON EL SEÑOR FAUSTINO GABRIEL AGUIAR  ROJAS PROPIETARIO Y SE TERMINO CON  LA ESPOSA DESDE LA SECCION D5 5"/>
    <s v="5 a 10 personas ocupadas"/>
    <s v="5 a 10 personas ocupadas"/>
    <x v="0"/>
    <s v="Restaurantes y hoteles"/>
    <x v="0"/>
    <x v="0"/>
    <x v="0"/>
    <x v="0"/>
    <x v="0"/>
    <x v="0"/>
    <x v="0"/>
    <x v="0"/>
    <x v="0"/>
    <x v="0"/>
    <x v="1"/>
    <x v="0"/>
    <x v="0"/>
    <x v="0"/>
    <x v="0"/>
    <x v="0"/>
    <x v="0"/>
    <x v="0"/>
    <x v="0"/>
    <x v="1"/>
    <x v="0"/>
    <x v="1"/>
    <x v="1"/>
    <x v="0"/>
    <x v="0"/>
    <x v="0"/>
    <x v="0"/>
    <s v="ATENCIÓN AL CLIENTE, RECEPCIÓN"/>
    <m/>
    <m/>
    <m/>
    <m/>
    <m/>
    <s v="ADMINISTRACIÓN Y GESTIÓN"/>
    <m/>
    <m/>
    <m/>
    <m/>
    <m/>
    <n v="3.3945945945945901"/>
    <x v="0"/>
    <x v="0"/>
    <x v="1"/>
    <x v="0"/>
    <x v="0"/>
    <s v="Total"/>
  </r>
  <r>
    <n v="427555"/>
    <x v="0"/>
    <x v="0"/>
    <s v="Recoleta"/>
    <n v="14101"/>
    <s v="CONFECCION DE PRENDAS DE VESTIR EXTERIOR"/>
    <s v="Industria"/>
    <s v="Manufactura"/>
    <s v="Micro (5 a 10 personas ocupadas)"/>
    <n v="23062024"/>
    <n v="23"/>
    <s v="Junio"/>
    <s v="Año Resultado Final"/>
    <n v="16"/>
    <n v="44"/>
    <n v="3072024"/>
    <n v="3"/>
    <s v="Julio"/>
    <s v="Año Resultado Final"/>
    <n v="2016"/>
    <n v="7"/>
    <x v="3"/>
    <s v="PRODUCCION DE PRENDAS EXTERIORES FEMENIAS"/>
    <s v="Confección de prendas de vestir exterior, excepto prendas de cuero y piel"/>
    <s v="Casa Matriz"/>
    <x v="1"/>
    <n v="7"/>
    <n v="7"/>
    <n v="66"/>
    <n v="66"/>
    <n v="12"/>
    <n v="54"/>
    <n v="56.307692307692278"/>
    <n v="253.38461538461524"/>
    <n v="0"/>
    <n v="0"/>
    <n v="0"/>
    <n v="0"/>
    <n v="98.53846153846149"/>
    <n v="4.6923076923076898"/>
    <n v="0"/>
    <n v="0"/>
    <n v="65.692307692307651"/>
    <n v="140.76923076923069"/>
    <n v="0"/>
    <n v="0"/>
    <n v="309.69230769230751"/>
    <n v="66"/>
    <n v="0"/>
    <n v="0"/>
    <n v="0"/>
    <n v="0"/>
    <n v="21"/>
    <n v="1"/>
    <n v="0"/>
    <n v="0"/>
    <n v="14"/>
    <n v="30"/>
    <n v="0"/>
    <n v="0"/>
    <n v="66"/>
    <x v="0"/>
    <m/>
    <m/>
    <x v="0"/>
    <s v="Decisión del directorio/propietarios de la empresa"/>
    <m/>
    <x v="1"/>
    <s v="Decisión del directorio/propietarios de la empresa"/>
    <m/>
    <x v="0"/>
    <m/>
    <m/>
    <x v="0"/>
    <m/>
    <m/>
    <x v="1"/>
    <m/>
    <n v="5223"/>
    <s v="VENDEDORAS DE SALON"/>
    <s v="Sí"/>
    <s v="Sí"/>
    <s v="Sí"/>
    <n v="8153"/>
    <s v="COSTURERA (CAPACITADA EN USO DE MAQUINAS INDUSTRIALES)"/>
    <s v="No"/>
    <s v="Sí"/>
    <s v="Sí"/>
    <n v="7532"/>
    <s v="CORTADOR (ENCARGADO DE CORTES DE TEJIDOS)"/>
    <s v="No"/>
    <s v="Sí"/>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s v="Externalizar el trabajo por fuera de la empresa (outsourcing)"/>
    <m/>
    <m/>
    <s v="Aumentar los esfuerzos en el reclutamiento (más divulgación de la vacante, más bolsas de empleo)"/>
    <m/>
    <m/>
    <m/>
    <x v="0"/>
    <x v="0"/>
    <x v="0"/>
    <x v="0"/>
    <x v="0"/>
    <x v="0"/>
    <x v="0"/>
    <x v="1"/>
    <x v="0"/>
    <x v="0"/>
    <x v="0"/>
    <x v="1"/>
    <x v="0"/>
    <m/>
    <m/>
    <s v="Plataforma web privada gratuita (Bolsas de trabajo) (excluyendo redes sociales)"/>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2"/>
    <x v="1"/>
    <x v="2"/>
    <s v="Ninguna"/>
    <m/>
    <m/>
    <m/>
    <m/>
    <m/>
    <m/>
    <x v="1"/>
    <m/>
    <m/>
    <x v="1"/>
    <m/>
    <m/>
    <m/>
    <x v="1"/>
    <x v="1"/>
    <x v="1"/>
    <x v="1"/>
    <x v="1"/>
    <x v="1"/>
    <m/>
    <m/>
    <x v="3"/>
    <s v="Probable"/>
    <s v="Poco probable"/>
    <s v="Probable"/>
    <s v="Probable"/>
    <s v="Muy probable"/>
    <x v="0"/>
    <s v="vendedora de salon"/>
    <n v="5223"/>
    <n v="2"/>
    <n v="2"/>
    <n v="0"/>
    <n v="2"/>
    <n v="2"/>
    <s v="cortador"/>
    <n v="7532"/>
    <n v="1"/>
    <n v="1"/>
    <n v="0"/>
    <n v="0"/>
    <n v="0"/>
    <s v="costurero (capacitado en uso de maquinas industriales )"/>
    <n v="8153"/>
    <n v="1"/>
    <n v="1"/>
    <n v="1"/>
    <n v="1"/>
    <n v="1"/>
    <m/>
    <m/>
    <m/>
    <m/>
    <m/>
    <m/>
    <m/>
    <m/>
    <m/>
    <m/>
    <m/>
    <m/>
    <m/>
    <m/>
    <x v="0"/>
    <m/>
    <m/>
    <m/>
    <m/>
    <m/>
    <m/>
    <m/>
    <m/>
    <m/>
    <x v="0"/>
    <x v="0"/>
    <x v="0"/>
    <x v="0"/>
    <x v="1"/>
    <x v="1"/>
    <x v="0"/>
    <x v="0"/>
    <m/>
    <x v="0"/>
    <s v="MEJORA DE HABILIDADES DE VENTAS"/>
    <s v="Técnicas de ventas"/>
    <s v="VENDEDORA DE SALON"/>
    <n v="5223"/>
    <s v="EXCEL AVANZADO"/>
    <s v="Microsoft Excel básico y avanzado"/>
    <s v="AUXILIAR ADMINISTRATIVO"/>
    <n v="4419"/>
    <s v="FACTURACION ELECTRONICA"/>
    <s v="Facturación electrónica"/>
    <s v="AUXILIAR ADMINISTRATIVO"/>
    <n v="4419"/>
    <s v="PRIMEROS AUXILIOS CON ENFASIS EN CORTADURAS"/>
    <s v="Primeros auxilios"/>
    <s v="COSTURERO (CAPACITADO EN USO DE MAQUINAS INDUSTRIALES)"/>
    <n v="8153"/>
    <s v="HABILIDADES DE POST VENTA"/>
    <s v="Técnicas de procesos de postventa"/>
    <s v="VENDEDORA DE SALON"/>
    <n v="5223"/>
    <s v="HABILIDADES DE ATENCION AL CLIENTE"/>
    <s v="Técnicas de ventas"/>
    <s v="VENDEDORA DE SALON"/>
    <n v="5223"/>
    <s v="Si"/>
    <s v="Si"/>
    <s v="Si"/>
    <s v="Si"/>
    <s v="Si"/>
    <s v="No"/>
    <x v="1"/>
    <s v="Muy importante"/>
    <s v="Muy importante"/>
    <s v="Muy importante"/>
    <s v="Muy importante"/>
    <s v="Muy importante"/>
    <s v="Muy importante"/>
    <s v="Muy importante"/>
    <s v="Ninguna"/>
    <m/>
    <x v="2"/>
    <x v="2"/>
    <x v="0"/>
    <x v="0"/>
    <x v="0"/>
    <x v="2"/>
    <x v="0"/>
    <x v="1"/>
    <x v="0"/>
    <x v="0"/>
    <x v="0"/>
    <x v="0"/>
    <m/>
    <s v="Administrador/Contador"/>
    <m/>
    <n v="16"/>
    <n v="3"/>
    <s v="Completo"/>
    <m/>
    <m/>
    <m/>
    <m/>
    <m/>
    <m/>
    <m/>
    <s v="51 y más personas ocupadas"/>
    <s v="51 y más personas ocupadas"/>
    <x v="1"/>
    <s v="Manufactura"/>
    <x v="0"/>
    <x v="0"/>
    <x v="0"/>
    <x v="0"/>
    <x v="1"/>
    <x v="0"/>
    <x v="1"/>
    <x v="1"/>
    <x v="0"/>
    <x v="0"/>
    <x v="1"/>
    <x v="0"/>
    <x v="0"/>
    <x v="1"/>
    <x v="0"/>
    <x v="1"/>
    <x v="1"/>
    <x v="0"/>
    <x v="0"/>
    <x v="1"/>
    <x v="0"/>
    <x v="0"/>
    <x v="1"/>
    <x v="0"/>
    <x v="0"/>
    <x v="1"/>
    <x v="0"/>
    <s v="VENTA"/>
    <s v="OFIMATICA"/>
    <s v="USO DE SISTEMAS Y SOFTWARE ESPECIALIZADOS"/>
    <s v="SINIESTROS Y PRIMEROS AUXILIOS"/>
    <s v="VENTA"/>
    <s v="ATENCIÓN AL CLIENTE, RECEPCIÓN"/>
    <s v="ADMINISTRACIÓN Y GESTIÓN"/>
    <s v="TIC"/>
    <s v="TIC"/>
    <s v="SINIESTROS Y PRIMEROS AUXILIOS"/>
    <s v="ADMINISTRACIÓN Y GESTIÓN"/>
    <s v="ADMINISTRACIÓN Y GESTIÓN"/>
    <n v="4.6923076923076898"/>
    <x v="2"/>
    <x v="2"/>
    <x v="1"/>
    <x v="0"/>
    <x v="0"/>
    <s v="Total"/>
  </r>
  <r>
    <n v="428090"/>
    <x v="0"/>
    <x v="1"/>
    <s v="San Lorenzo"/>
    <n v="45203"/>
    <s v="SERVICIO DE TALLER DE CHAPERIA Y PINTURA"/>
    <s v="Comercio"/>
    <s v="Comercio"/>
    <s v="Micro (5 a 10 personas ocupadas)"/>
    <n v="21062024"/>
    <n v="21"/>
    <s v="Junio"/>
    <s v="Año Resultado Final"/>
    <n v="14"/>
    <n v="51"/>
    <n v="15072024"/>
    <n v="15"/>
    <s v="Julio"/>
    <s v="Año Resultado Final"/>
    <n v="2017"/>
    <n v="6"/>
    <x v="3"/>
    <s v="SRRVICIOS DE CHAPERIA Y PINTURA"/>
    <s v="Talleres de chapería y pintura"/>
    <s v="Único"/>
    <x v="0"/>
    <m/>
    <m/>
    <n v="8"/>
    <n v="8"/>
    <n v="7"/>
    <n v="1"/>
    <n v="57.990825688073386"/>
    <n v="8.2844036697247692"/>
    <n v="0"/>
    <n v="0"/>
    <n v="0"/>
    <n v="0"/>
    <n v="57.990825688073386"/>
    <n v="0"/>
    <n v="0"/>
    <n v="0"/>
    <n v="8.2844036697247692"/>
    <n v="0"/>
    <n v="0"/>
    <n v="0"/>
    <n v="66.275229357798153"/>
    <n v="8"/>
    <n v="0"/>
    <n v="0"/>
    <n v="0"/>
    <n v="0"/>
    <n v="7"/>
    <n v="0"/>
    <n v="0"/>
    <n v="0"/>
    <n v="1"/>
    <n v="0"/>
    <n v="0"/>
    <n v="0"/>
    <n v="8"/>
    <x v="1"/>
    <s v="Ley de inserción al empleo juvenil (Ley 4951/2013, Decreto 4345/15, Ley 6305/18 - Modificación de artículo 5)"/>
    <m/>
    <x v="1"/>
    <m/>
    <m/>
    <x v="0"/>
    <m/>
    <m/>
    <x v="1"/>
    <s v="Decisión del directorio/propietarios de la empresa"/>
    <m/>
    <x v="0"/>
    <m/>
    <m/>
    <x v="1"/>
    <m/>
    <n v="7132"/>
    <s v="AYUDANTE DE  EMPAPELADO"/>
    <s v="Sí"/>
    <s v="Sí"/>
    <s v="Sí"/>
    <n v="7132"/>
    <s v="PREPADOR DE PINTURA"/>
    <s v="Sí"/>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m/>
    <m/>
    <m/>
    <m/>
    <s v="Redefinir el perfil y características de la vacante"/>
    <m/>
    <m/>
    <m/>
    <m/>
    <x v="1"/>
    <x v="1"/>
    <x v="0"/>
    <x v="0"/>
    <x v="0"/>
    <x v="1"/>
    <x v="1"/>
    <x v="0"/>
    <x v="0"/>
    <x v="0"/>
    <x v="1"/>
    <x v="1"/>
    <x v="0"/>
    <m/>
    <m/>
    <m/>
    <m/>
    <m/>
    <m/>
    <s v="Recomendaciones de trabajadores de la empresa u otros actores"/>
    <m/>
    <m/>
    <m/>
    <m/>
    <m/>
    <m/>
    <m/>
    <x v="2"/>
    <x v="1"/>
    <x v="1"/>
    <x v="2"/>
    <x v="2"/>
    <x v="2"/>
    <x v="1"/>
    <x v="1"/>
    <x v="1"/>
    <x v="1"/>
    <s v="Ninguna"/>
    <m/>
    <m/>
    <m/>
    <s v="Transformación de competencia"/>
    <m/>
    <m/>
    <x v="1"/>
    <m/>
    <s v="Ambos"/>
    <x v="1"/>
    <m/>
    <m/>
    <m/>
    <x v="1"/>
    <x v="0"/>
    <x v="1"/>
    <x v="0"/>
    <x v="0"/>
    <x v="1"/>
    <m/>
    <m/>
    <x v="0"/>
    <s v="Probable"/>
    <s v="Probable"/>
    <s v="Probable"/>
    <s v="Poco probable"/>
    <s v="Poco probable"/>
    <x v="0"/>
    <s v="preparador de vehiculos livianos"/>
    <n v="7132"/>
    <n v="10"/>
    <n v="0"/>
    <n v="0"/>
    <n v="0"/>
    <n v="0"/>
    <m/>
    <m/>
    <m/>
    <m/>
    <m/>
    <m/>
    <m/>
    <m/>
    <m/>
    <m/>
    <m/>
    <m/>
    <m/>
    <m/>
    <m/>
    <m/>
    <m/>
    <m/>
    <m/>
    <m/>
    <m/>
    <m/>
    <m/>
    <m/>
    <m/>
    <m/>
    <m/>
    <m/>
    <x v="0"/>
    <m/>
    <m/>
    <m/>
    <m/>
    <m/>
    <m/>
    <m/>
    <m/>
    <m/>
    <x v="0"/>
    <x v="0"/>
    <x v="0"/>
    <x v="0"/>
    <x v="0"/>
    <x v="1"/>
    <x v="0"/>
    <x v="0"/>
    <m/>
    <x v="0"/>
    <s v="PRIMEROS AUXILIOS BÁSICO"/>
    <s v="Primeros auxilios"/>
    <s v="PREPARADOR DE VEHICULO"/>
    <n v="7132"/>
    <m/>
    <m/>
    <m/>
    <m/>
    <m/>
    <m/>
    <m/>
    <m/>
    <m/>
    <m/>
    <m/>
    <m/>
    <m/>
    <m/>
    <m/>
    <m/>
    <m/>
    <m/>
    <m/>
    <m/>
    <s v="No"/>
    <m/>
    <m/>
    <m/>
    <m/>
    <m/>
    <x v="3"/>
    <s v="Poco importante"/>
    <s v="Muy importante"/>
    <s v="Importante"/>
    <s v="Muy importante"/>
    <s v="Importante"/>
    <s v="Importante"/>
    <s v="Importante"/>
    <s v="Ninguna"/>
    <m/>
    <x v="2"/>
    <x v="2"/>
    <x v="0"/>
    <x v="0"/>
    <x v="2"/>
    <x v="2"/>
    <x v="0"/>
    <x v="0"/>
    <x v="0"/>
    <x v="0"/>
    <x v="0"/>
    <x v="0"/>
    <m/>
    <s v="Gerente / Directivo"/>
    <m/>
    <n v="8"/>
    <n v="17"/>
    <s v="Completo"/>
    <m/>
    <m/>
    <m/>
    <m/>
    <m/>
    <m/>
    <m/>
    <s v="5 a 10 personas ocupadas"/>
    <s v="5 a 10 personas ocupadas"/>
    <x v="2"/>
    <s v="Comercio"/>
    <x v="0"/>
    <x v="0"/>
    <x v="0"/>
    <x v="0"/>
    <x v="0"/>
    <x v="0"/>
    <x v="1"/>
    <x v="0"/>
    <x v="0"/>
    <x v="0"/>
    <x v="1"/>
    <x v="0"/>
    <x v="0"/>
    <x v="0"/>
    <x v="0"/>
    <x v="1"/>
    <x v="0"/>
    <x v="0"/>
    <x v="0"/>
    <x v="1"/>
    <x v="0"/>
    <x v="1"/>
    <x v="0"/>
    <x v="0"/>
    <x v="1"/>
    <x v="0"/>
    <x v="0"/>
    <s v="SINIESTROS Y PRIMEROS AUXILIOS"/>
    <m/>
    <m/>
    <m/>
    <m/>
    <m/>
    <s v="SINIESTROS Y PRIMEROS AUXILIOS"/>
    <m/>
    <m/>
    <m/>
    <m/>
    <m/>
    <n v="8.2844036697247692"/>
    <x v="1"/>
    <x v="2"/>
    <x v="0"/>
    <x v="0"/>
    <x v="0"/>
    <s v="Total"/>
  </r>
  <r>
    <n v="430549"/>
    <x v="0"/>
    <x v="1"/>
    <s v="Limpio"/>
    <n v="47112"/>
    <s v="COMERCIO AL POR MENOR DE PRODUCTOS EN DESPENSAS"/>
    <s v="Comercio"/>
    <s v="Comercio"/>
    <s v="Micro (5 a 10 personas ocupadas)"/>
    <n v="13062024"/>
    <n v="13"/>
    <s v="Junio"/>
    <s v="Año Resultado Final"/>
    <n v="17"/>
    <n v="7"/>
    <n v="7072024"/>
    <n v="7"/>
    <s v="Julio"/>
    <s v="Año Resultado Final"/>
    <n v="2012"/>
    <n v="11"/>
    <x v="0"/>
    <s v="COMERCIAL AL POR MENOR DE PRODUCTOS EN DESPENSA"/>
    <s v="Comercio al por menor en mini mercados y despensas"/>
    <s v="Único"/>
    <x v="0"/>
    <m/>
    <m/>
    <n v="8"/>
    <n v="8"/>
    <n v="6"/>
    <n v="2"/>
    <n v="49.706422018348619"/>
    <n v="16.568807339449538"/>
    <n v="0"/>
    <n v="0"/>
    <n v="0"/>
    <n v="0"/>
    <n v="0"/>
    <n v="0"/>
    <n v="0"/>
    <n v="0"/>
    <n v="8.2844036697247692"/>
    <n v="57.990825688073386"/>
    <n v="0"/>
    <n v="0"/>
    <n v="66.275229357798153"/>
    <n v="8"/>
    <n v="0"/>
    <n v="0"/>
    <n v="0"/>
    <n v="0"/>
    <n v="0"/>
    <n v="0"/>
    <n v="0"/>
    <n v="0"/>
    <n v="1"/>
    <n v="7"/>
    <n v="0"/>
    <n v="0"/>
    <n v="8"/>
    <x v="0"/>
    <m/>
    <m/>
    <x v="1"/>
    <m/>
    <m/>
    <x v="0"/>
    <m/>
    <m/>
    <x v="0"/>
    <m/>
    <m/>
    <x v="0"/>
    <m/>
    <m/>
    <x v="0"/>
    <m/>
    <m/>
    <m/>
    <m/>
    <m/>
    <m/>
    <m/>
    <m/>
    <m/>
    <m/>
    <m/>
    <m/>
    <m/>
    <m/>
    <m/>
    <m/>
    <m/>
    <m/>
    <m/>
    <m/>
    <m/>
    <m/>
    <m/>
    <m/>
    <m/>
    <m/>
    <m/>
    <m/>
    <m/>
    <m/>
    <m/>
    <m/>
    <m/>
    <m/>
    <m/>
    <m/>
    <m/>
    <m/>
    <m/>
    <m/>
    <m/>
    <m/>
    <m/>
    <m/>
    <m/>
    <m/>
    <m/>
    <m/>
    <m/>
    <m/>
    <x v="1"/>
    <x v="0"/>
    <x v="0"/>
    <x v="0"/>
    <x v="0"/>
    <x v="0"/>
    <x v="0"/>
    <x v="1"/>
    <x v="0"/>
    <x v="1"/>
    <x v="0"/>
    <x v="1"/>
    <x v="0"/>
    <m/>
    <m/>
    <m/>
    <s v="Redes sociales de la empresa (Facebook, Twitter, Instagram, etc)"/>
    <m/>
    <m/>
    <s v="Recomendaciones de trabajadores de la empresa u otros actores"/>
    <m/>
    <m/>
    <m/>
    <s v="Contactos personales del empleador"/>
    <s v="Banco de currículos de la empresa"/>
    <m/>
    <m/>
    <x v="0"/>
    <x v="0"/>
    <x v="0"/>
    <x v="1"/>
    <x v="0"/>
    <x v="2"/>
    <x v="0"/>
    <x v="2"/>
    <x v="1"/>
    <x v="2"/>
    <s v="Ninguna"/>
    <m/>
    <m/>
    <m/>
    <m/>
    <m/>
    <m/>
    <x v="1"/>
    <m/>
    <m/>
    <x v="1"/>
    <m/>
    <m/>
    <m/>
    <x v="1"/>
    <x v="1"/>
    <x v="1"/>
    <x v="1"/>
    <x v="1"/>
    <x v="1"/>
    <m/>
    <m/>
    <x v="2"/>
    <s v="Muy probable"/>
    <s v="Poco probable"/>
    <s v="Poco probable"/>
    <s v="Poco probable"/>
    <s v="Muy probable"/>
    <x v="0"/>
    <s v="jefe de DEPÓSITO"/>
    <n v="4321"/>
    <n v="1"/>
    <n v="0"/>
    <n v="0"/>
    <n v="0"/>
    <n v="0"/>
    <s v="cajero"/>
    <n v="5230"/>
    <n v="2"/>
    <n v="0"/>
    <n v="0"/>
    <n v="0"/>
    <n v="0"/>
    <s v="repositor"/>
    <n v="9334"/>
    <n v="2"/>
    <n v="0"/>
    <n v="0"/>
    <n v="0"/>
    <n v="0"/>
    <m/>
    <m/>
    <m/>
    <m/>
    <m/>
    <m/>
    <m/>
    <m/>
    <m/>
    <m/>
    <m/>
    <m/>
    <m/>
    <m/>
    <x v="0"/>
    <m/>
    <m/>
    <m/>
    <m/>
    <m/>
    <m/>
    <m/>
    <m/>
    <m/>
    <x v="0"/>
    <x v="0"/>
    <x v="0"/>
    <x v="0"/>
    <x v="1"/>
    <x v="1"/>
    <x v="0"/>
    <x v="0"/>
    <m/>
    <x v="0"/>
    <s v="AUXILIAR ADMINISTRATIVA AVANZADA EN EXCEL WORD"/>
    <s v="Operaciones auxiliares de servicios administrativos"/>
    <s v="AUXILIAR ADMINISTRATIVA"/>
    <n v="4419"/>
    <m/>
    <m/>
    <m/>
    <m/>
    <m/>
    <m/>
    <m/>
    <m/>
    <m/>
    <m/>
    <m/>
    <m/>
    <m/>
    <m/>
    <m/>
    <m/>
    <m/>
    <m/>
    <m/>
    <m/>
    <s v="No"/>
    <m/>
    <m/>
    <m/>
    <m/>
    <m/>
    <x v="3"/>
    <s v="Muy importante"/>
    <s v="Importante"/>
    <s v="Importante"/>
    <s v="Importante"/>
    <s v="Importante"/>
    <s v="Importante"/>
    <s v="Importante"/>
    <s v="Ninguna"/>
    <m/>
    <x v="2"/>
    <x v="2"/>
    <x v="0"/>
    <x v="0"/>
    <x v="2"/>
    <x v="2"/>
    <x v="0"/>
    <x v="0"/>
    <x v="0"/>
    <x v="1"/>
    <x v="0"/>
    <x v="0"/>
    <m/>
    <s v="Dueño o propietario"/>
    <m/>
    <n v="21"/>
    <n v="22"/>
    <s v="Completo"/>
    <m/>
    <m/>
    <m/>
    <m/>
    <m/>
    <m/>
    <s v="SAN LORENZO VAN A ABRIR FIDELINA MORENO"/>
    <s v="5 a 10 personas ocupadas"/>
    <s v="5 a 10 personas ocupadas"/>
    <x v="2"/>
    <s v="Comercio"/>
    <x v="0"/>
    <x v="0"/>
    <x v="0"/>
    <x v="0"/>
    <x v="0"/>
    <x v="0"/>
    <x v="0"/>
    <x v="0"/>
    <x v="0"/>
    <x v="0"/>
    <x v="1"/>
    <x v="0"/>
    <x v="1"/>
    <x v="1"/>
    <x v="0"/>
    <x v="0"/>
    <x v="0"/>
    <x v="1"/>
    <x v="0"/>
    <x v="1"/>
    <x v="0"/>
    <x v="0"/>
    <x v="0"/>
    <x v="0"/>
    <x v="0"/>
    <x v="0"/>
    <x v="0"/>
    <s v="OFIMATICA"/>
    <m/>
    <m/>
    <m/>
    <m/>
    <m/>
    <s v="TIC"/>
    <m/>
    <m/>
    <m/>
    <m/>
    <m/>
    <n v="8.2844036697247692"/>
    <x v="0"/>
    <x v="0"/>
    <x v="1"/>
    <x v="0"/>
    <x v="0"/>
    <s v="Total"/>
  </r>
  <r>
    <n v="430765"/>
    <x v="0"/>
    <x v="0"/>
    <s v="San Roque"/>
    <n v="10101"/>
    <s v="ELABORACION DE HAMBURGUESAS"/>
    <s v="Industria"/>
    <s v="Manufactura"/>
    <s v="Grandes (con 51 o más personas ocupadas)"/>
    <n v="22072024"/>
    <n v="22"/>
    <s v="Julio"/>
    <s v="Año Resultado Final"/>
    <n v="11"/>
    <n v="57"/>
    <n v="29072024"/>
    <n v="29"/>
    <s v="Julio"/>
    <s v="Año Resultado Final"/>
    <n v="2015"/>
    <n v="8"/>
    <x v="3"/>
    <s v="SERVICIO DE VENTA DE HAMBURGUESAS"/>
    <s v="Restaurantes y parrilladas"/>
    <s v="Casa Matriz"/>
    <x v="1"/>
    <n v="7"/>
    <n v="7"/>
    <n v="55"/>
    <n v="55"/>
    <n v="8"/>
    <n v="47"/>
    <n v="63.40740740740744"/>
    <n v="372.5185185185187"/>
    <n v="0"/>
    <n v="0"/>
    <n v="0"/>
    <n v="0"/>
    <n v="253.62962962962976"/>
    <n v="0"/>
    <n v="0"/>
    <n v="15.85185185185186"/>
    <n v="47.555555555555578"/>
    <n v="118.88888888888896"/>
    <n v="0"/>
    <n v="0"/>
    <n v="435.92592592592615"/>
    <n v="55"/>
    <n v="0"/>
    <n v="0"/>
    <n v="0"/>
    <n v="0"/>
    <n v="32"/>
    <n v="0"/>
    <n v="0"/>
    <n v="2"/>
    <n v="6"/>
    <n v="15"/>
    <n v="0"/>
    <n v="0"/>
    <n v="55"/>
    <x v="0"/>
    <m/>
    <m/>
    <x v="1"/>
    <m/>
    <m/>
    <x v="0"/>
    <m/>
    <m/>
    <x v="0"/>
    <m/>
    <m/>
    <x v="0"/>
    <m/>
    <m/>
    <x v="1"/>
    <m/>
    <n v="5246"/>
    <s v="COLABORADOR DE ATENCIÓN AL CLIENTE"/>
    <s v="Sí"/>
    <s v="No"/>
    <s v="Sí"/>
    <n v="5120"/>
    <s v="COLABORADOR DE COCINA"/>
    <s v="Sí"/>
    <s v="No"/>
    <s v="No"/>
    <m/>
    <m/>
    <m/>
    <m/>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m/>
    <m/>
    <m/>
    <m/>
    <m/>
    <m/>
    <m/>
    <m/>
    <x v="0"/>
    <x v="0"/>
    <x v="0"/>
    <x v="1"/>
    <x v="0"/>
    <x v="0"/>
    <x v="0"/>
    <x v="1"/>
    <x v="0"/>
    <x v="0"/>
    <s v="Ninguna"/>
    <m/>
    <m/>
    <m/>
    <m/>
    <m/>
    <m/>
    <x v="0"/>
    <m/>
    <s v="Ambos"/>
    <x v="3"/>
    <s v="Nuevas contrataciones"/>
    <m/>
    <m/>
    <x v="1"/>
    <x v="0"/>
    <x v="1"/>
    <x v="0"/>
    <x v="0"/>
    <x v="0"/>
    <m/>
    <m/>
    <x v="2"/>
    <s v="Muy probable"/>
    <s v="Poco probable"/>
    <s v="Probable"/>
    <s v="Probable"/>
    <s v="Muy probable"/>
    <x v="0"/>
    <s v="encargado de local"/>
    <n v="1412"/>
    <n v="3"/>
    <n v="0"/>
    <n v="0"/>
    <n v="0"/>
    <n v="0"/>
    <s v="cajero"/>
    <n v="5230"/>
    <n v="6"/>
    <n v="0"/>
    <n v="0"/>
    <n v="0"/>
    <n v="0"/>
    <s v="ATENCION AL CLIENTE"/>
    <n v="5246"/>
    <n v="6"/>
    <n v="0"/>
    <n v="0"/>
    <n v="0"/>
    <n v="0"/>
    <s v="colaborador de cocina"/>
    <n v="5120"/>
    <n v="9"/>
    <n v="0"/>
    <n v="0"/>
    <n v="0"/>
    <n v="0"/>
    <m/>
    <m/>
    <m/>
    <m/>
    <m/>
    <m/>
    <m/>
    <x v="0"/>
    <m/>
    <m/>
    <m/>
    <m/>
    <m/>
    <m/>
    <m/>
    <m/>
    <m/>
    <x v="0"/>
    <x v="0"/>
    <x v="1"/>
    <x v="0"/>
    <x v="1"/>
    <x v="0"/>
    <x v="0"/>
    <x v="0"/>
    <m/>
    <x v="0"/>
    <s v="CAJERO OMERCIAL"/>
    <s v="Operación de caja comercial"/>
    <s v="CAJEROS"/>
    <n v="5230"/>
    <s v="GASTRONOMIA BASICA"/>
    <s v="Gastronomía"/>
    <s v="COLABORADORES DE COCINA"/>
    <n v="5120"/>
    <m/>
    <m/>
    <m/>
    <m/>
    <m/>
    <m/>
    <m/>
    <m/>
    <m/>
    <m/>
    <m/>
    <m/>
    <m/>
    <m/>
    <m/>
    <m/>
    <s v="Si"/>
    <s v="No"/>
    <m/>
    <m/>
    <m/>
    <m/>
    <x v="0"/>
    <s v="Muy importante"/>
    <s v="Muy importante"/>
    <s v="Muy importante"/>
    <s v="Muy importante"/>
    <s v="Muy importante"/>
    <s v="Muy importante"/>
    <s v="Muy importante"/>
    <s v="Ninguna"/>
    <m/>
    <x v="0"/>
    <x v="2"/>
    <x v="0"/>
    <x v="1"/>
    <x v="2"/>
    <x v="0"/>
    <x v="0"/>
    <x v="1"/>
    <x v="0"/>
    <x v="0"/>
    <x v="0"/>
    <x v="0"/>
    <m/>
    <s v="Jefe / Encargado (no propietario)"/>
    <m/>
    <n v="8"/>
    <n v="23"/>
    <s v="Completo"/>
    <m/>
    <m/>
    <m/>
    <m/>
    <m/>
    <m/>
    <m/>
    <s v="51 y más personas ocupadas"/>
    <s v="51 y más personas ocupadas"/>
    <x v="0"/>
    <s v="Restaurantes y hoteles"/>
    <x v="0"/>
    <x v="0"/>
    <x v="0"/>
    <x v="0"/>
    <x v="1"/>
    <x v="0"/>
    <x v="0"/>
    <x v="0"/>
    <x v="0"/>
    <x v="1"/>
    <x v="1"/>
    <x v="0"/>
    <x v="0"/>
    <x v="1"/>
    <x v="0"/>
    <x v="0"/>
    <x v="0"/>
    <x v="0"/>
    <x v="0"/>
    <x v="1"/>
    <x v="0"/>
    <x v="1"/>
    <x v="1"/>
    <x v="0"/>
    <x v="0"/>
    <x v="0"/>
    <x v="0"/>
    <s v="USO Y MANEJO DE CAJAS"/>
    <s v="GASTRONOMIA"/>
    <m/>
    <m/>
    <m/>
    <m/>
    <s v="ADMINISTRACIÓN Y GESTIÓN"/>
    <s v="ALIMENTOS"/>
    <m/>
    <m/>
    <m/>
    <m/>
    <n v="7.92592592592593"/>
    <x v="1"/>
    <x v="1"/>
    <x v="0"/>
    <x v="0"/>
    <x v="0"/>
    <s v="Total"/>
  </r>
  <r>
    <n v="430850"/>
    <x v="0"/>
    <x v="1"/>
    <s v="Itauguá"/>
    <n v="56101"/>
    <s v="SERVICIOS DE VENTA DE COMIDAS EN RESTAURANTES"/>
    <s v="Servicio"/>
    <s v="Restaurantes y hoteles"/>
    <s v="Medianas (31 a 50 personas ocupadas)"/>
    <n v="9072024"/>
    <n v="9"/>
    <s v="Julio"/>
    <s v="Año Resultado Final"/>
    <n v="11"/>
    <n v="36"/>
    <n v="22072024"/>
    <n v="22"/>
    <s v="Julio"/>
    <s v="Año Resultado Final"/>
    <n v="1993"/>
    <n v="30"/>
    <x v="1"/>
    <s v="SERVICIO DE VENTAS DE COMIDAS EN RESTAURANT"/>
    <s v="Restaurantes y parrilladas"/>
    <s v="Único"/>
    <x v="0"/>
    <m/>
    <m/>
    <n v="18"/>
    <n v="18"/>
    <n v="7"/>
    <n v="11"/>
    <n v="33.814516129032242"/>
    <n v="53.137096774193523"/>
    <n v="0"/>
    <n v="0"/>
    <n v="0"/>
    <n v="0"/>
    <n v="57.967741935483843"/>
    <n v="0"/>
    <n v="9.6612903225806406"/>
    <n v="0"/>
    <n v="4.8306451612903203"/>
    <n v="14.491935483870961"/>
    <n v="0"/>
    <n v="0"/>
    <n v="86.951612903225765"/>
    <n v="18"/>
    <n v="0"/>
    <n v="0"/>
    <n v="0"/>
    <n v="0"/>
    <n v="12"/>
    <n v="0"/>
    <n v="2"/>
    <n v="0"/>
    <n v="1"/>
    <n v="3"/>
    <n v="0"/>
    <n v="0"/>
    <n v="18"/>
    <x v="0"/>
    <m/>
    <m/>
    <x v="1"/>
    <m/>
    <m/>
    <x v="0"/>
    <m/>
    <m/>
    <x v="0"/>
    <m/>
    <m/>
    <x v="0"/>
    <m/>
    <m/>
    <x v="1"/>
    <m/>
    <n v="5246"/>
    <s v="ATENCION AL CLIENTE EN MOSTRADOR"/>
    <s v="Sí"/>
    <s v="No"/>
    <s v="Sí"/>
    <n v="4416"/>
    <s v="AUXILIAR DE RRHH"/>
    <s v="Sí"/>
    <s v="No"/>
    <s v="No"/>
    <m/>
    <m/>
    <m/>
    <m/>
    <m/>
    <m/>
    <m/>
    <m/>
    <m/>
    <m/>
    <m/>
    <m/>
    <m/>
    <m/>
    <m/>
    <m/>
    <m/>
    <m/>
    <m/>
    <m/>
    <m/>
    <m/>
    <m/>
    <m/>
    <m/>
    <m/>
    <m/>
    <m/>
    <m/>
    <m/>
    <m/>
    <m/>
    <m/>
    <m/>
    <m/>
    <m/>
    <m/>
    <m/>
    <m/>
    <x v="1"/>
    <x v="0"/>
    <x v="0"/>
    <x v="0"/>
    <x v="0"/>
    <x v="1"/>
    <x v="0"/>
    <x v="1"/>
    <x v="0"/>
    <x v="0"/>
    <x v="0"/>
    <x v="1"/>
    <x v="0"/>
    <m/>
    <m/>
    <m/>
    <m/>
    <m/>
    <m/>
    <s v="Recomendaciones de trabajadores de la empresa u otros actores"/>
    <m/>
    <m/>
    <m/>
    <s v="Contactos personales del empleador"/>
    <s v="Banco de currículos de la empresa"/>
    <m/>
    <m/>
    <x v="0"/>
    <x v="0"/>
    <x v="0"/>
    <x v="1"/>
    <x v="0"/>
    <x v="2"/>
    <x v="0"/>
    <x v="2"/>
    <x v="1"/>
    <x v="1"/>
    <s v="Ninguna"/>
    <m/>
    <m/>
    <m/>
    <m/>
    <m/>
    <m/>
    <x v="1"/>
    <m/>
    <m/>
    <x v="1"/>
    <m/>
    <m/>
    <m/>
    <x v="1"/>
    <x v="1"/>
    <x v="1"/>
    <x v="1"/>
    <x v="1"/>
    <x v="1"/>
    <m/>
    <m/>
    <x v="2"/>
    <s v="Probable"/>
    <s v="Poco probable"/>
    <s v="Poco probable"/>
    <s v="Probable"/>
    <s v="Probable"/>
    <x v="0"/>
    <s v="ATENCION AL CLIENTE"/>
    <n v="5246"/>
    <n v="4"/>
    <n v="0"/>
    <n v="0"/>
    <n v="0"/>
    <n v="0"/>
    <s v="COCINERA/O DE BUFET"/>
    <n v="5120"/>
    <n v="2"/>
    <n v="0"/>
    <n v="0"/>
    <n v="0"/>
    <n v="0"/>
    <s v="REPOSTERO/A"/>
    <n v="7512"/>
    <n v="1"/>
    <n v="0"/>
    <n v="0"/>
    <n v="0"/>
    <n v="0"/>
    <s v="PANADERO"/>
    <n v="7512"/>
    <n v="1"/>
    <n v="0"/>
    <n v="0"/>
    <n v="0"/>
    <n v="0"/>
    <m/>
    <m/>
    <m/>
    <m/>
    <m/>
    <m/>
    <m/>
    <x v="0"/>
    <m/>
    <m/>
    <m/>
    <m/>
    <m/>
    <m/>
    <m/>
    <m/>
    <m/>
    <x v="0"/>
    <x v="0"/>
    <x v="1"/>
    <x v="1"/>
    <x v="0"/>
    <x v="1"/>
    <x v="0"/>
    <x v="0"/>
    <m/>
    <x v="1"/>
    <m/>
    <m/>
    <m/>
    <m/>
    <m/>
    <m/>
    <m/>
    <m/>
    <m/>
    <m/>
    <m/>
    <m/>
    <m/>
    <m/>
    <m/>
    <m/>
    <m/>
    <m/>
    <m/>
    <m/>
    <m/>
    <m/>
    <m/>
    <m/>
    <m/>
    <m/>
    <m/>
    <m/>
    <m/>
    <m/>
    <x v="0"/>
    <s v="Importante"/>
    <s v="Importante"/>
    <s v="Importante"/>
    <s v="Importante"/>
    <s v="Poco importante"/>
    <s v="Importante"/>
    <s v="Muy importante"/>
    <s v="Ninguna"/>
    <m/>
    <x v="0"/>
    <x v="2"/>
    <x v="0"/>
    <x v="1"/>
    <x v="2"/>
    <x v="2"/>
    <x v="0"/>
    <x v="0"/>
    <x v="0"/>
    <x v="1"/>
    <x v="0"/>
    <x v="0"/>
    <m/>
    <s v="Jefe / Encargado (no propietario)"/>
    <m/>
    <n v="8"/>
    <n v="21"/>
    <s v="Completo"/>
    <m/>
    <m/>
    <m/>
    <m/>
    <m/>
    <m/>
    <m/>
    <s v="11 a 30 personas ocupadas"/>
    <s v="11 a 30 personas ocupadas"/>
    <x v="0"/>
    <s v="Restaurantes y hoteles"/>
    <x v="0"/>
    <x v="0"/>
    <x v="0"/>
    <x v="1"/>
    <x v="1"/>
    <x v="0"/>
    <x v="0"/>
    <x v="0"/>
    <x v="0"/>
    <x v="0"/>
    <x v="1"/>
    <x v="0"/>
    <x v="0"/>
    <x v="1"/>
    <x v="0"/>
    <x v="1"/>
    <x v="0"/>
    <x v="0"/>
    <x v="0"/>
    <x v="1"/>
    <x v="0"/>
    <x v="1"/>
    <x v="0"/>
    <x v="0"/>
    <x v="0"/>
    <x v="0"/>
    <x v="0"/>
    <m/>
    <m/>
    <m/>
    <m/>
    <m/>
    <m/>
    <m/>
    <m/>
    <m/>
    <m/>
    <m/>
    <m/>
    <n v="4.8306451612903203"/>
    <x v="1"/>
    <x v="1"/>
    <x v="1"/>
    <x v="0"/>
    <x v="1"/>
    <s v="Total"/>
  </r>
  <r>
    <n v="431271"/>
    <x v="0"/>
    <x v="0"/>
    <s v="Recoleta"/>
    <n v="73100"/>
    <s v="ACTVIDADES PUBLICITARIAS"/>
    <s v="Servicio"/>
    <s v="Servicios a las empresas"/>
    <s v="Pequeñas (11 a 30 personas ocupadas)"/>
    <n v="7062024"/>
    <n v="7"/>
    <s v="Junio"/>
    <s v="Año Resultado Final"/>
    <n v="9"/>
    <n v="46"/>
    <n v="31072024"/>
    <n v="31"/>
    <s v="Julio"/>
    <s v="Año Resultado Final"/>
    <n v="2016"/>
    <n v="7"/>
    <x v="3"/>
    <s v="FABRICACION DE CARTELES  PUBLICITARIOS"/>
    <s v="Actividades publicitarias"/>
    <s v="Único"/>
    <x v="0"/>
    <m/>
    <m/>
    <n v="50"/>
    <n v="50"/>
    <n v="35"/>
    <n v="15"/>
    <n v="356.62162162162201"/>
    <n v="152.83783783783801"/>
    <n v="0"/>
    <n v="0"/>
    <n v="0"/>
    <n v="0"/>
    <n v="203.783783783784"/>
    <n v="0"/>
    <n v="101.891891891892"/>
    <n v="0"/>
    <n v="152.83783783783801"/>
    <n v="0"/>
    <n v="50.945945945946001"/>
    <n v="0"/>
    <n v="509.45945945945999"/>
    <n v="50"/>
    <n v="0"/>
    <n v="0"/>
    <n v="0"/>
    <n v="0"/>
    <n v="20"/>
    <n v="0"/>
    <n v="10"/>
    <n v="0"/>
    <n v="15"/>
    <n v="0"/>
    <n v="5"/>
    <n v="0"/>
    <n v="50"/>
    <x v="1"/>
    <s v="Decisión del directorio/propietarios de la empresa"/>
    <m/>
    <x v="0"/>
    <s v="Decisión del directorio/propietarios de la empresa"/>
    <m/>
    <x v="0"/>
    <m/>
    <m/>
    <x v="0"/>
    <m/>
    <m/>
    <x v="0"/>
    <m/>
    <m/>
    <x v="1"/>
    <m/>
    <n v="2431"/>
    <s v="EJECUTIVO COMERCIALES"/>
    <s v="Sí"/>
    <s v="No"/>
    <s v="No"/>
    <m/>
    <m/>
    <m/>
    <m/>
    <m/>
    <m/>
    <m/>
    <m/>
    <m/>
    <m/>
    <m/>
    <m/>
    <m/>
    <m/>
    <m/>
    <m/>
    <m/>
    <m/>
    <m/>
    <m/>
    <m/>
    <m/>
    <m/>
    <m/>
    <m/>
    <m/>
    <m/>
    <m/>
    <m/>
    <m/>
    <m/>
    <m/>
    <m/>
    <m/>
    <m/>
    <m/>
    <m/>
    <m/>
    <m/>
    <m/>
    <m/>
    <m/>
    <m/>
    <m/>
    <x v="0"/>
    <x v="0"/>
    <x v="0"/>
    <x v="0"/>
    <x v="0"/>
    <x v="0"/>
    <x v="0"/>
    <x v="1"/>
    <x v="1"/>
    <x v="0"/>
    <x v="0"/>
    <x v="1"/>
    <x v="0"/>
    <m/>
    <m/>
    <m/>
    <s v="Redes sociales de la empresa (Facebook, Twitter, Instagram, etc)"/>
    <m/>
    <m/>
    <s v="Recomendaciones de trabajadores de la empresa u otros actores"/>
    <s v="Contratación de empresas de reclutamiento"/>
    <m/>
    <m/>
    <s v="Contactos personales del empleador"/>
    <m/>
    <m/>
    <m/>
    <x v="0"/>
    <x v="0"/>
    <x v="0"/>
    <x v="1"/>
    <x v="0"/>
    <x v="1"/>
    <x v="0"/>
    <x v="1"/>
    <x v="0"/>
    <x v="0"/>
    <s v="Ninguna"/>
    <m/>
    <m/>
    <m/>
    <m/>
    <m/>
    <m/>
    <x v="1"/>
    <m/>
    <s v="Ambos"/>
    <x v="2"/>
    <s v="Ambos"/>
    <m/>
    <m/>
    <x v="0"/>
    <x v="0"/>
    <x v="0"/>
    <x v="1"/>
    <x v="0"/>
    <x v="0"/>
    <m/>
    <m/>
    <x v="1"/>
    <s v="Poco probable"/>
    <s v="Poco probable"/>
    <s v="Poco probable"/>
    <s v="Probable"/>
    <s v="Probable"/>
    <x v="0"/>
    <s v="EJECUTIVOS COMERCIAL"/>
    <n v="2431"/>
    <n v="1"/>
    <n v="2"/>
    <n v="0"/>
    <n v="1"/>
    <n v="1"/>
    <m/>
    <m/>
    <m/>
    <m/>
    <m/>
    <m/>
    <m/>
    <m/>
    <m/>
    <m/>
    <m/>
    <m/>
    <m/>
    <m/>
    <m/>
    <m/>
    <m/>
    <m/>
    <m/>
    <m/>
    <m/>
    <m/>
    <m/>
    <m/>
    <m/>
    <m/>
    <m/>
    <m/>
    <x v="0"/>
    <m/>
    <m/>
    <m/>
    <m/>
    <m/>
    <m/>
    <m/>
    <m/>
    <m/>
    <x v="0"/>
    <x v="0"/>
    <x v="0"/>
    <x v="0"/>
    <x v="1"/>
    <x v="1"/>
    <x v="0"/>
    <x v="0"/>
    <m/>
    <x v="0"/>
    <s v="TECNICO EN ELECTRICIDAD"/>
    <s v="Electricidad"/>
    <s v="ELECTRICISTA"/>
    <n v="7411"/>
    <s v="SOLDADURA  DE HIERRO"/>
    <s v="Soldadura"/>
    <s v="HERRERO"/>
    <n v="7221"/>
    <m/>
    <m/>
    <m/>
    <m/>
    <m/>
    <m/>
    <m/>
    <m/>
    <m/>
    <m/>
    <m/>
    <m/>
    <m/>
    <m/>
    <m/>
    <m/>
    <s v="Si"/>
    <s v="No"/>
    <m/>
    <m/>
    <m/>
    <m/>
    <x v="1"/>
    <s v="Importante"/>
    <s v="Importante"/>
    <s v="Importante"/>
    <s v="Importante"/>
    <s v="Importante"/>
    <s v="Importante"/>
    <s v="Importante"/>
    <s v="Ninguna"/>
    <m/>
    <x v="0"/>
    <x v="2"/>
    <x v="1"/>
    <x v="1"/>
    <x v="0"/>
    <x v="0"/>
    <x v="1"/>
    <x v="1"/>
    <x v="0"/>
    <x v="1"/>
    <x v="0"/>
    <x v="0"/>
    <m/>
    <s v="Otro"/>
    <s v="LEGALES"/>
    <n v="8"/>
    <n v="56"/>
    <s v="Completo"/>
    <m/>
    <m/>
    <m/>
    <m/>
    <m/>
    <m/>
    <m/>
    <s v="31 a 50 personas ocupadas"/>
    <s v="31 a 50 personas ocupadas"/>
    <x v="0"/>
    <s v="Servicios a las empresas"/>
    <x v="0"/>
    <x v="1"/>
    <x v="0"/>
    <x v="0"/>
    <x v="0"/>
    <x v="0"/>
    <x v="0"/>
    <x v="0"/>
    <x v="0"/>
    <x v="0"/>
    <x v="0"/>
    <x v="0"/>
    <x v="0"/>
    <x v="0"/>
    <x v="0"/>
    <x v="0"/>
    <x v="0"/>
    <x v="0"/>
    <x v="0"/>
    <x v="1"/>
    <x v="0"/>
    <x v="1"/>
    <x v="0"/>
    <x v="0"/>
    <x v="1"/>
    <x v="0"/>
    <x v="0"/>
    <s v="ELECTRICIDAD Y ELECTRONICA"/>
    <s v="MECANICA Y METALES"/>
    <m/>
    <m/>
    <m/>
    <m/>
    <s v="ELECTRICIDAD Y ELECTRONICA"/>
    <s v="MECANICA Y METALES"/>
    <m/>
    <m/>
    <m/>
    <m/>
    <n v="10.1891891891892"/>
    <x v="1"/>
    <x v="1"/>
    <x v="0"/>
    <x v="0"/>
    <x v="0"/>
    <s v="Total"/>
  </r>
  <r>
    <n v="431767"/>
    <x v="0"/>
    <x v="0"/>
    <s v="Recoleta"/>
    <n v="47711"/>
    <s v="VENTA AL POR MENOR DE PRENDAS DE VESTIR"/>
    <s v="Comercio"/>
    <s v="Comercio"/>
    <s v="Pequeñas (11 a 30 personas ocupadas)"/>
    <n v="8072024"/>
    <n v="8"/>
    <s v="Julio"/>
    <s v="Año Resultado Final"/>
    <n v="9"/>
    <n v="37"/>
    <n v="22072024"/>
    <n v="22"/>
    <s v="Julio"/>
    <s v="Año Resultado Final"/>
    <n v="2015"/>
    <n v="8"/>
    <x v="3"/>
    <s v="VENTAS DE ARTICULOS DE BOUTIQUE AL POR MENOR"/>
    <s v="Comercio al por menor de prendas de vestir"/>
    <s v="Sucursal"/>
    <x v="1"/>
    <n v="2"/>
    <n v="2"/>
    <n v="8"/>
    <n v="8"/>
    <n v="3"/>
    <n v="5"/>
    <n v="68.25"/>
    <n v="113.75"/>
    <n v="0"/>
    <n v="0"/>
    <n v="0"/>
    <n v="0"/>
    <n v="91"/>
    <n v="0"/>
    <n v="0"/>
    <n v="0"/>
    <n v="68.25"/>
    <n v="22.75"/>
    <n v="0"/>
    <n v="0"/>
    <n v="182"/>
    <n v="8"/>
    <n v="0"/>
    <n v="0"/>
    <n v="0"/>
    <n v="0"/>
    <n v="4"/>
    <n v="0"/>
    <n v="0"/>
    <n v="0"/>
    <n v="3"/>
    <n v="1"/>
    <n v="0"/>
    <n v="0"/>
    <n v="8"/>
    <x v="1"/>
    <s v="Decisión del directorio/propietarios de la empresa"/>
    <m/>
    <x v="0"/>
    <s v="Decisión del directorio/propietarios de la empresa"/>
    <m/>
    <x v="0"/>
    <m/>
    <m/>
    <x v="0"/>
    <m/>
    <m/>
    <x v="0"/>
    <m/>
    <m/>
    <x v="0"/>
    <m/>
    <m/>
    <m/>
    <m/>
    <m/>
    <m/>
    <m/>
    <m/>
    <m/>
    <m/>
    <m/>
    <m/>
    <m/>
    <m/>
    <m/>
    <m/>
    <m/>
    <m/>
    <m/>
    <m/>
    <m/>
    <m/>
    <m/>
    <m/>
    <m/>
    <m/>
    <m/>
    <m/>
    <m/>
    <m/>
    <m/>
    <m/>
    <m/>
    <m/>
    <m/>
    <m/>
    <m/>
    <m/>
    <m/>
    <m/>
    <m/>
    <m/>
    <m/>
    <m/>
    <m/>
    <m/>
    <m/>
    <m/>
    <m/>
    <m/>
    <x v="1"/>
    <x v="0"/>
    <x v="0"/>
    <x v="0"/>
    <x v="1"/>
    <x v="0"/>
    <x v="0"/>
    <x v="1"/>
    <x v="0"/>
    <x v="0"/>
    <x v="1"/>
    <x v="1"/>
    <x v="0"/>
    <m/>
    <m/>
    <m/>
    <m/>
    <m/>
    <m/>
    <s v="Recomendaciones de trabajadores de la empresa u otros actores"/>
    <s v="Contratación de empresas de reclutamiento"/>
    <m/>
    <m/>
    <s v="Contactos personales del empleador"/>
    <s v="Banco de currículos de la empresa"/>
    <m/>
    <m/>
    <x v="0"/>
    <x v="0"/>
    <x v="0"/>
    <x v="1"/>
    <x v="0"/>
    <x v="0"/>
    <x v="0"/>
    <x v="0"/>
    <x v="1"/>
    <x v="1"/>
    <s v="Ninguna"/>
    <m/>
    <m/>
    <m/>
    <m/>
    <m/>
    <m/>
    <x v="2"/>
    <m/>
    <m/>
    <x v="1"/>
    <m/>
    <m/>
    <m/>
    <x v="1"/>
    <x v="1"/>
    <x v="1"/>
    <x v="1"/>
    <x v="0"/>
    <x v="1"/>
    <m/>
    <m/>
    <x v="2"/>
    <s v="Probable"/>
    <s v="Poco probable"/>
    <s v="Poco probable"/>
    <s v="Probable"/>
    <s v="Probable"/>
    <x v="0"/>
    <s v="encargada de salon de ventas"/>
    <n v="5222"/>
    <n v="0"/>
    <n v="1"/>
    <n v="0"/>
    <n v="0"/>
    <n v="0"/>
    <s v="vendoras de salon"/>
    <n v="5223"/>
    <n v="0"/>
    <n v="1"/>
    <n v="0"/>
    <n v="1"/>
    <n v="1"/>
    <m/>
    <m/>
    <m/>
    <m/>
    <m/>
    <m/>
    <m/>
    <m/>
    <m/>
    <m/>
    <m/>
    <m/>
    <m/>
    <m/>
    <m/>
    <m/>
    <m/>
    <m/>
    <m/>
    <m/>
    <m/>
    <x v="0"/>
    <m/>
    <m/>
    <m/>
    <m/>
    <m/>
    <m/>
    <m/>
    <m/>
    <m/>
    <x v="0"/>
    <x v="0"/>
    <x v="0"/>
    <x v="0"/>
    <x v="1"/>
    <x v="1"/>
    <x v="0"/>
    <x v="0"/>
    <m/>
    <x v="0"/>
    <s v="HABILIDADES DE VENTAS"/>
    <s v="Técnicas de ventas"/>
    <s v="VENDEDORA DE SALON"/>
    <n v="5223"/>
    <s v="ATENCION AL CLIENTE"/>
    <s v="Técnicas de recepción y atención al cliente"/>
    <s v="VENDEDORA DE SALON"/>
    <n v="5223"/>
    <m/>
    <m/>
    <m/>
    <m/>
    <m/>
    <m/>
    <m/>
    <m/>
    <m/>
    <m/>
    <m/>
    <m/>
    <m/>
    <m/>
    <m/>
    <m/>
    <s v="Si"/>
    <s v="No"/>
    <m/>
    <m/>
    <m/>
    <m/>
    <x v="0"/>
    <s v="Importante"/>
    <s v="Importante"/>
    <s v="Importante"/>
    <s v="Importante"/>
    <s v="Importante"/>
    <s v="Importante"/>
    <s v="Importante"/>
    <s v="Ninguna"/>
    <m/>
    <x v="2"/>
    <x v="1"/>
    <x v="0"/>
    <x v="0"/>
    <x v="2"/>
    <x v="2"/>
    <x v="1"/>
    <x v="1"/>
    <x v="0"/>
    <x v="0"/>
    <x v="0"/>
    <x v="0"/>
    <m/>
    <s v="Jefe / Encargado (no propietario)"/>
    <m/>
    <n v="8"/>
    <n v="12"/>
    <s v="Completo"/>
    <m/>
    <m/>
    <m/>
    <m/>
    <m/>
    <m/>
    <m/>
    <s v="5 a 10 personas ocupadas"/>
    <s v="5 a 10 personas ocupadas"/>
    <x v="2"/>
    <s v="Comercio"/>
    <x v="0"/>
    <x v="0"/>
    <x v="0"/>
    <x v="0"/>
    <x v="0"/>
    <x v="0"/>
    <x v="0"/>
    <x v="0"/>
    <x v="0"/>
    <x v="0"/>
    <x v="1"/>
    <x v="0"/>
    <x v="0"/>
    <x v="1"/>
    <x v="0"/>
    <x v="0"/>
    <x v="0"/>
    <x v="0"/>
    <x v="0"/>
    <x v="1"/>
    <x v="0"/>
    <x v="1"/>
    <x v="1"/>
    <x v="0"/>
    <x v="0"/>
    <x v="0"/>
    <x v="0"/>
    <s v="VENTA"/>
    <s v="ATENCIÓN AL CLIENTE, RECEPCIÓN"/>
    <m/>
    <m/>
    <m/>
    <m/>
    <s v="ADMINISTRACIÓN Y GESTIÓN"/>
    <s v="ADMINISTRACIÓN Y GESTIÓN"/>
    <m/>
    <m/>
    <m/>
    <m/>
    <n v="22.75"/>
    <x v="0"/>
    <x v="0"/>
    <x v="0"/>
    <x v="0"/>
    <x v="0"/>
    <s v="Total"/>
  </r>
  <r>
    <n v="433054"/>
    <x v="0"/>
    <x v="1"/>
    <s v="San Lorenzo"/>
    <n v="41002"/>
    <s v="ACTIVIDADES DE CONSTRUCCION DE VIVIENDAS"/>
    <s v="Industria"/>
    <s v="Construcción"/>
    <s v="Micro (5 a 10 personas ocupadas)"/>
    <n v="18072024"/>
    <n v="18"/>
    <s v="Julio"/>
    <s v="Año Resultado Final"/>
    <n v="10"/>
    <n v="57"/>
    <n v="18072024"/>
    <n v="18"/>
    <s v="Julio"/>
    <s v="Año Resultado Final"/>
    <n v="1981"/>
    <n v="42"/>
    <x v="1"/>
    <s v="ACTIVIDADES DE CONSTRUCCION DE VIVIENDAS"/>
    <s v="Construcción de edificios"/>
    <s v="Único"/>
    <x v="0"/>
    <m/>
    <m/>
    <n v="6"/>
    <n v="6"/>
    <n v="6"/>
    <n v="0"/>
    <n v="28.761904761904738"/>
    <n v="0"/>
    <n v="0"/>
    <n v="0"/>
    <n v="14.380952380952369"/>
    <n v="0"/>
    <n v="14.380952380952369"/>
    <n v="0"/>
    <n v="0"/>
    <n v="0"/>
    <n v="0"/>
    <n v="0"/>
    <n v="0"/>
    <n v="0"/>
    <n v="28.761904761904738"/>
    <n v="6"/>
    <n v="0"/>
    <n v="0"/>
    <n v="3"/>
    <n v="0"/>
    <n v="3"/>
    <n v="0"/>
    <n v="0"/>
    <n v="0"/>
    <n v="0"/>
    <n v="0"/>
    <n v="0"/>
    <n v="0"/>
    <n v="6"/>
    <x v="0"/>
    <m/>
    <m/>
    <x v="1"/>
    <m/>
    <m/>
    <x v="0"/>
    <m/>
    <m/>
    <x v="0"/>
    <m/>
    <m/>
    <x v="0"/>
    <m/>
    <m/>
    <x v="0"/>
    <m/>
    <m/>
    <m/>
    <m/>
    <m/>
    <m/>
    <m/>
    <m/>
    <m/>
    <m/>
    <m/>
    <m/>
    <m/>
    <m/>
    <m/>
    <m/>
    <m/>
    <m/>
    <m/>
    <m/>
    <m/>
    <m/>
    <m/>
    <m/>
    <m/>
    <m/>
    <m/>
    <m/>
    <m/>
    <m/>
    <m/>
    <m/>
    <m/>
    <m/>
    <m/>
    <m/>
    <m/>
    <m/>
    <m/>
    <m/>
    <m/>
    <m/>
    <m/>
    <m/>
    <m/>
    <m/>
    <m/>
    <m/>
    <m/>
    <m/>
    <x v="0"/>
    <x v="0"/>
    <x v="0"/>
    <x v="1"/>
    <x v="0"/>
    <x v="1"/>
    <x v="0"/>
    <x v="0"/>
    <x v="0"/>
    <x v="0"/>
    <x v="0"/>
    <x v="1"/>
    <x v="0"/>
    <m/>
    <m/>
    <m/>
    <m/>
    <m/>
    <m/>
    <s v="Recomendaciones de trabajadores de la empresa u otros actores"/>
    <m/>
    <m/>
    <m/>
    <s v="Contactos personales del empleador"/>
    <m/>
    <m/>
    <m/>
    <x v="0"/>
    <x v="0"/>
    <x v="0"/>
    <x v="2"/>
    <x v="2"/>
    <x v="2"/>
    <x v="0"/>
    <x v="0"/>
    <x v="1"/>
    <x v="1"/>
    <s v="Ninguna"/>
    <m/>
    <m/>
    <m/>
    <m/>
    <m/>
    <m/>
    <x v="1"/>
    <m/>
    <m/>
    <x v="1"/>
    <m/>
    <m/>
    <m/>
    <x v="1"/>
    <x v="1"/>
    <x v="1"/>
    <x v="1"/>
    <x v="1"/>
    <x v="1"/>
    <m/>
    <m/>
    <x v="1"/>
    <s v="Poco probable"/>
    <s v="Poco probable"/>
    <s v="Poco probable"/>
    <s v="Poco probable"/>
    <s v="Probable"/>
    <x v="1"/>
    <m/>
    <m/>
    <m/>
    <m/>
    <m/>
    <m/>
    <m/>
    <m/>
    <m/>
    <m/>
    <m/>
    <m/>
    <m/>
    <m/>
    <m/>
    <m/>
    <m/>
    <m/>
    <m/>
    <m/>
    <m/>
    <m/>
    <m/>
    <m/>
    <m/>
    <m/>
    <m/>
    <m/>
    <m/>
    <m/>
    <m/>
    <m/>
    <m/>
    <m/>
    <m/>
    <x v="0"/>
    <m/>
    <m/>
    <m/>
    <m/>
    <m/>
    <m/>
    <m/>
    <m/>
    <m/>
    <x v="0"/>
    <x v="0"/>
    <x v="0"/>
    <x v="1"/>
    <x v="0"/>
    <x v="1"/>
    <x v="0"/>
    <x v="0"/>
    <m/>
    <x v="0"/>
    <s v="CAPACITACIONES PARA QUE APRENDAN A MANEJAR PLANO"/>
    <s v="OTROS"/>
    <s v="OFICIAL DE OBRA"/>
    <n v="7112"/>
    <s v="CAPACITACIONES PARA QUE APRENDAN Y PRACTIQUEN PARA LA UTILIZACION DE HERRAMIENTAS, MAQUINAS PULIDORAS MOTOSIERRAS ETC"/>
    <s v="Operación y mantenimiento de maquinarias de la construcción"/>
    <s v="ALBAÑILES DE OBRAS"/>
    <n v="7112"/>
    <s v="CAPACITACIONES PARA QUE APRENDAN Y PRACTIQUEN PARA LA UTILIZACION DE HERRAMIENTAS, MAQUINAS PULIDORAS MOTOSIERRAS ETC"/>
    <s v="Operación y mantenimiento de maquinarias de la construcción"/>
    <s v="AYUDANTE DE ALBAÑILES"/>
    <n v="9313"/>
    <m/>
    <m/>
    <m/>
    <m/>
    <m/>
    <m/>
    <m/>
    <m/>
    <m/>
    <m/>
    <m/>
    <m/>
    <s v="Si"/>
    <s v="Si"/>
    <s v="No"/>
    <m/>
    <m/>
    <m/>
    <x v="0"/>
    <s v="Importante"/>
    <s v="Importante"/>
    <s v="Importante"/>
    <s v="Importante"/>
    <s v="Importante"/>
    <s v="Importante"/>
    <s v="Importante"/>
    <s v="Ninguna"/>
    <m/>
    <x v="2"/>
    <x v="2"/>
    <x v="0"/>
    <x v="1"/>
    <x v="2"/>
    <x v="2"/>
    <x v="1"/>
    <x v="1"/>
    <x v="0"/>
    <x v="0"/>
    <x v="0"/>
    <x v="0"/>
    <m/>
    <s v="Dueño o propietario"/>
    <m/>
    <n v="11"/>
    <n v="35"/>
    <s v="Completo"/>
    <m/>
    <m/>
    <m/>
    <m/>
    <m/>
    <m/>
    <m/>
    <s v="5 a 10 personas ocupadas"/>
    <s v="5 a 10 personas ocupadas"/>
    <x v="1"/>
    <s v="Construcción"/>
    <x v="0"/>
    <x v="0"/>
    <x v="0"/>
    <x v="0"/>
    <x v="0"/>
    <x v="0"/>
    <x v="0"/>
    <x v="0"/>
    <x v="0"/>
    <x v="0"/>
    <x v="1"/>
    <x v="0"/>
    <x v="0"/>
    <x v="0"/>
    <x v="0"/>
    <x v="0"/>
    <x v="0"/>
    <x v="0"/>
    <x v="0"/>
    <x v="1"/>
    <x v="0"/>
    <x v="1"/>
    <x v="0"/>
    <x v="0"/>
    <x v="1"/>
    <x v="0"/>
    <x v="1"/>
    <s v="CONSTRUCCIÓN"/>
    <s v="CONSTRUCCIÓN"/>
    <s v="CONSTRUCCIÓN"/>
    <m/>
    <m/>
    <m/>
    <s v="CONSTRUCCIÓN"/>
    <s v="CONSTRUCCIÓN"/>
    <s v="CONSTRUCCIÓN"/>
    <m/>
    <m/>
    <m/>
    <n v="4.7936507936507899"/>
    <x v="0"/>
    <x v="0"/>
    <x v="1"/>
    <x v="0"/>
    <x v="0"/>
    <s v="Total"/>
  </r>
  <r>
    <n v="433799"/>
    <x v="0"/>
    <x v="1"/>
    <s v="Capiatá"/>
    <n v="56109"/>
    <s v="VENTA DE LOMITOS"/>
    <s v="Servicio"/>
    <s v="Restaurantes y hoteles"/>
    <s v="Micro (5 a 10 personas ocupadas)"/>
    <n v="24062024"/>
    <n v="24"/>
    <s v="Junio"/>
    <s v="Año Resultado Final"/>
    <n v="12"/>
    <n v="2"/>
    <n v="25072024"/>
    <n v="25"/>
    <s v="Julio"/>
    <s v="Año Resultado Final"/>
    <n v="2008"/>
    <n v="15"/>
    <x v="0"/>
    <s v="ELABORACIÓN Y VENTA DE LOMITOS ARABES"/>
    <s v="Restaurantes y parrilladas"/>
    <s v="Único"/>
    <x v="0"/>
    <m/>
    <m/>
    <n v="8"/>
    <n v="8"/>
    <n v="3"/>
    <n v="5"/>
    <n v="10.18378378378377"/>
    <n v="16.972972972972951"/>
    <n v="0"/>
    <n v="0"/>
    <n v="6.7891891891891802"/>
    <n v="0"/>
    <n v="13.57837837837836"/>
    <n v="0"/>
    <n v="0"/>
    <n v="0"/>
    <n v="0"/>
    <n v="6.7891891891891802"/>
    <n v="0"/>
    <n v="0"/>
    <n v="27.156756756756721"/>
    <n v="8"/>
    <n v="0"/>
    <n v="0"/>
    <n v="2"/>
    <n v="0"/>
    <n v="4"/>
    <n v="0"/>
    <n v="0"/>
    <n v="0"/>
    <n v="0"/>
    <n v="2"/>
    <n v="0"/>
    <n v="0"/>
    <n v="8"/>
    <x v="0"/>
    <m/>
    <m/>
    <x v="1"/>
    <m/>
    <m/>
    <x v="1"/>
    <s v="Decisión del directorio/propietarios de la empresa"/>
    <m/>
    <x v="0"/>
    <m/>
    <m/>
    <x v="0"/>
    <m/>
    <m/>
    <x v="1"/>
    <m/>
    <n v="9412"/>
    <s v="AYUDANTE DE COCINA"/>
    <s v="Sí"/>
    <s v="Sí"/>
    <s v="Sí"/>
    <n v="9411"/>
    <s v="LOMITERO"/>
    <s v="Sí"/>
    <s v="Sí"/>
    <s v="Sí"/>
    <n v="5131"/>
    <s v="MOZA"/>
    <s v="Sí"/>
    <s v="No"/>
    <m/>
    <m/>
    <m/>
    <s v="Candidatos con falt de experiencia laboral"/>
    <m/>
    <m/>
    <m/>
    <m/>
    <m/>
    <s v="Candidatos sin habilidades blandas o socioemocionales (proactividad, actitud de aprendizaje, compromiso, entre otros)"/>
    <m/>
    <m/>
    <m/>
    <s v="Falta de postulantes/candidatos"/>
    <m/>
    <m/>
    <m/>
    <m/>
    <m/>
    <m/>
    <m/>
    <m/>
    <m/>
    <m/>
    <s v="Aumentar la remuneración para hacer la vacante más atractiva"/>
    <s v="Capacitar a los trabajadores actuales para que puedan cumplir funciones que estaban asignadas a esa vacante"/>
    <m/>
    <m/>
    <m/>
    <m/>
    <m/>
    <m/>
    <m/>
    <m/>
    <m/>
    <x v="0"/>
    <x v="0"/>
    <x v="0"/>
    <x v="0"/>
    <x v="1"/>
    <x v="1"/>
    <x v="1"/>
    <x v="0"/>
    <x v="0"/>
    <x v="0"/>
    <x v="1"/>
    <x v="0"/>
    <x v="0"/>
    <m/>
    <m/>
    <m/>
    <m/>
    <m/>
    <m/>
    <s v="Recomendaciones de trabajadores de la empresa u otros actores"/>
    <m/>
    <m/>
    <m/>
    <s v="Contactos personales del empleador"/>
    <m/>
    <m/>
    <m/>
    <x v="0"/>
    <x v="0"/>
    <x v="0"/>
    <x v="0"/>
    <x v="0"/>
    <x v="2"/>
    <x v="0"/>
    <x v="2"/>
    <x v="1"/>
    <x v="1"/>
    <s v="Ninguna"/>
    <m/>
    <m/>
    <m/>
    <m/>
    <s v="Ambos"/>
    <m/>
    <x v="1"/>
    <m/>
    <m/>
    <x v="1"/>
    <m/>
    <m/>
    <m/>
    <x v="1"/>
    <x v="1"/>
    <x v="1"/>
    <x v="0"/>
    <x v="1"/>
    <x v="1"/>
    <m/>
    <m/>
    <x v="1"/>
    <s v="Muy probable"/>
    <s v="Poco probable"/>
    <s v="Poco probable"/>
    <s v="Poco probable"/>
    <s v="Probable"/>
    <x v="2"/>
    <m/>
    <m/>
    <m/>
    <m/>
    <m/>
    <m/>
    <m/>
    <m/>
    <m/>
    <m/>
    <m/>
    <m/>
    <m/>
    <m/>
    <m/>
    <m/>
    <m/>
    <m/>
    <m/>
    <m/>
    <m/>
    <m/>
    <m/>
    <m/>
    <m/>
    <m/>
    <m/>
    <m/>
    <m/>
    <m/>
    <m/>
    <m/>
    <m/>
    <m/>
    <m/>
    <x v="0"/>
    <m/>
    <m/>
    <m/>
    <m/>
    <m/>
    <m/>
    <m/>
    <m/>
    <m/>
    <x v="1"/>
    <x v="1"/>
    <x v="1"/>
    <x v="1"/>
    <x v="0"/>
    <x v="1"/>
    <x v="0"/>
    <x v="0"/>
    <m/>
    <x v="1"/>
    <m/>
    <m/>
    <m/>
    <m/>
    <m/>
    <m/>
    <m/>
    <m/>
    <m/>
    <m/>
    <m/>
    <m/>
    <m/>
    <m/>
    <m/>
    <m/>
    <m/>
    <m/>
    <m/>
    <m/>
    <m/>
    <m/>
    <m/>
    <m/>
    <m/>
    <m/>
    <m/>
    <m/>
    <m/>
    <m/>
    <x v="1"/>
    <s v="Poco importante"/>
    <s v="Poco importante"/>
    <s v="Poco importante"/>
    <s v="Muy importante"/>
    <s v="Importante"/>
    <s v="Importante"/>
    <s v="Importante"/>
    <s v="Ninguna"/>
    <m/>
    <x v="2"/>
    <x v="2"/>
    <x v="0"/>
    <x v="2"/>
    <x v="2"/>
    <x v="2"/>
    <x v="1"/>
    <x v="1"/>
    <x v="0"/>
    <x v="0"/>
    <x v="0"/>
    <x v="0"/>
    <m/>
    <s v="Dueño o propietario"/>
    <m/>
    <n v="6"/>
    <n v="47"/>
    <s v="Completo"/>
    <m/>
    <m/>
    <m/>
    <m/>
    <m/>
    <m/>
    <m/>
    <s v="5 a 10 personas ocupadas"/>
    <s v="5 a 10 personas ocupadas"/>
    <x v="0"/>
    <s v="Restaurantes y hoteles"/>
    <x v="0"/>
    <x v="0"/>
    <x v="0"/>
    <x v="0"/>
    <x v="1"/>
    <x v="0"/>
    <x v="0"/>
    <x v="0"/>
    <x v="1"/>
    <x v="0"/>
    <x v="1"/>
    <x v="0"/>
    <x v="0"/>
    <x v="0"/>
    <x v="0"/>
    <x v="0"/>
    <x v="0"/>
    <x v="0"/>
    <x v="0"/>
    <x v="1"/>
    <x v="0"/>
    <x v="1"/>
    <x v="0"/>
    <x v="0"/>
    <x v="0"/>
    <x v="0"/>
    <x v="0"/>
    <m/>
    <m/>
    <m/>
    <m/>
    <m/>
    <m/>
    <m/>
    <m/>
    <m/>
    <m/>
    <m/>
    <m/>
    <n v="3.3945945945945901"/>
    <x v="1"/>
    <x v="2"/>
    <x v="0"/>
    <x v="0"/>
    <x v="1"/>
    <s v="Total"/>
  </r>
  <r>
    <n v="434366"/>
    <x v="0"/>
    <x v="0"/>
    <s v="San Roque"/>
    <n v="64911"/>
    <s v="SERVICIOS DE PRESTAMOS SIN AVAL BANCARIO"/>
    <s v="Servicio"/>
    <s v="Intermediación financiera"/>
    <s v="Pequeñas (11 a 30 personas ocupadas)"/>
    <n v="11062024"/>
    <n v="11"/>
    <s v="Junio"/>
    <s v="Año Resultado Final"/>
    <n v="9"/>
    <n v="8"/>
    <n v="11062024"/>
    <n v="11"/>
    <s v="Junio"/>
    <s v="Año Resultado Final"/>
    <n v="2016"/>
    <n v="7"/>
    <x v="3"/>
    <s v="SERVICIOS DE PRESTAMOS CONSUMOS PERSONAL"/>
    <s v="Otorgamiento de crédito sin aval bancario"/>
    <s v="Único"/>
    <x v="0"/>
    <m/>
    <m/>
    <n v="23"/>
    <n v="23"/>
    <n v="6"/>
    <n v="17"/>
    <n v="94.3373493975906"/>
    <n v="267.28915662650667"/>
    <n v="0"/>
    <n v="0"/>
    <n v="0"/>
    <n v="0"/>
    <n v="0"/>
    <n v="0"/>
    <n v="0"/>
    <n v="0"/>
    <n v="0"/>
    <n v="345.90361445783219"/>
    <n v="15.722891566265099"/>
    <n v="0"/>
    <n v="361.6265060240973"/>
    <n v="23"/>
    <n v="0"/>
    <n v="0"/>
    <n v="0"/>
    <n v="0"/>
    <n v="0"/>
    <n v="0"/>
    <n v="0"/>
    <n v="0"/>
    <n v="0"/>
    <n v="22"/>
    <n v="1"/>
    <n v="0"/>
    <n v="23"/>
    <x v="1"/>
    <s v="Decisión del directorio/propietarios de la empresa"/>
    <m/>
    <x v="1"/>
    <m/>
    <m/>
    <x v="0"/>
    <m/>
    <m/>
    <x v="0"/>
    <m/>
    <m/>
    <x v="0"/>
    <m/>
    <m/>
    <x v="1"/>
    <m/>
    <n v="4214"/>
    <s v="RECLAMADORES TELEFONICOS"/>
    <s v="Sí"/>
    <s v="No"/>
    <s v="Sí"/>
    <n v="3312"/>
    <s v="SUPERVISOR COMERCIAL"/>
    <s v="Sí"/>
    <s v="No"/>
    <s v="No"/>
    <m/>
    <m/>
    <m/>
    <m/>
    <m/>
    <m/>
    <m/>
    <m/>
    <m/>
    <m/>
    <m/>
    <m/>
    <m/>
    <m/>
    <m/>
    <m/>
    <m/>
    <m/>
    <m/>
    <m/>
    <m/>
    <m/>
    <m/>
    <m/>
    <m/>
    <m/>
    <m/>
    <m/>
    <m/>
    <m/>
    <m/>
    <m/>
    <m/>
    <m/>
    <m/>
    <m/>
    <m/>
    <m/>
    <m/>
    <x v="0"/>
    <x v="1"/>
    <x v="0"/>
    <x v="0"/>
    <x v="0"/>
    <x v="0"/>
    <x v="0"/>
    <x v="1"/>
    <x v="1"/>
    <x v="0"/>
    <x v="0"/>
    <x v="0"/>
    <x v="0"/>
    <m/>
    <m/>
    <s v="Plataforma web privada gratuita (Bolsas de trabajo) (excluyendo redes sociales)"/>
    <s v="Redes sociales de la empresa (Facebook, Twitter, Instagram, etc)"/>
    <m/>
    <s v="Redes de profesionales o egresados"/>
    <m/>
    <m/>
    <m/>
    <m/>
    <s v="Contactos personales del empleador"/>
    <m/>
    <m/>
    <m/>
    <x v="0"/>
    <x v="0"/>
    <x v="0"/>
    <x v="1"/>
    <x v="0"/>
    <x v="1"/>
    <x v="0"/>
    <x v="2"/>
    <x v="2"/>
    <x v="2"/>
    <s v="Ninguna"/>
    <m/>
    <m/>
    <m/>
    <m/>
    <m/>
    <m/>
    <x v="1"/>
    <m/>
    <m/>
    <x v="1"/>
    <m/>
    <m/>
    <m/>
    <x v="1"/>
    <x v="1"/>
    <x v="1"/>
    <x v="1"/>
    <x v="1"/>
    <x v="1"/>
    <m/>
    <m/>
    <x v="2"/>
    <s v="Muy probable"/>
    <s v="Poco probable"/>
    <s v="Poco probable"/>
    <s v="Probable"/>
    <s v="Probable"/>
    <x v="0"/>
    <s v="ASESOR DE CREDITOS"/>
    <n v="3312"/>
    <n v="40"/>
    <n v="60"/>
    <n v="60"/>
    <n v="60"/>
    <n v="60"/>
    <s v="reclamadores telefónicos"/>
    <n v="4214"/>
    <n v="40"/>
    <n v="60"/>
    <n v="60"/>
    <n v="60"/>
    <n v="60"/>
    <m/>
    <m/>
    <m/>
    <m/>
    <m/>
    <m/>
    <m/>
    <m/>
    <m/>
    <m/>
    <m/>
    <m/>
    <m/>
    <m/>
    <m/>
    <m/>
    <m/>
    <m/>
    <m/>
    <m/>
    <m/>
    <x v="0"/>
    <m/>
    <m/>
    <m/>
    <m/>
    <m/>
    <m/>
    <m/>
    <m/>
    <m/>
    <x v="0"/>
    <x v="0"/>
    <x v="1"/>
    <x v="0"/>
    <x v="0"/>
    <x v="1"/>
    <x v="0"/>
    <x v="0"/>
    <m/>
    <x v="0"/>
    <s v="EXCEL AVANZADO"/>
    <s v="Microsoft Excel básico y avanzado"/>
    <s v="ASESORES DE CREDITOS"/>
    <n v="3312"/>
    <m/>
    <m/>
    <m/>
    <m/>
    <m/>
    <m/>
    <m/>
    <m/>
    <m/>
    <m/>
    <m/>
    <m/>
    <m/>
    <m/>
    <m/>
    <m/>
    <m/>
    <m/>
    <m/>
    <m/>
    <s v="No"/>
    <m/>
    <m/>
    <m/>
    <m/>
    <m/>
    <x v="3"/>
    <s v="Muy importante"/>
    <s v="Muy importante"/>
    <s v="Muy importante"/>
    <s v="Muy importante"/>
    <s v="Muy importante"/>
    <s v="Importante"/>
    <s v="Muy importante"/>
    <s v="Ninguna"/>
    <m/>
    <x v="2"/>
    <x v="2"/>
    <x v="0"/>
    <x v="1"/>
    <x v="1"/>
    <x v="0"/>
    <x v="0"/>
    <x v="0"/>
    <x v="0"/>
    <x v="0"/>
    <x v="0"/>
    <x v="0"/>
    <m/>
    <s v="Jefe / Encargado (no propietario)"/>
    <m/>
    <n v="13"/>
    <n v="5"/>
    <s v="Completo"/>
    <m/>
    <m/>
    <m/>
    <m/>
    <m/>
    <m/>
    <m/>
    <s v="11 a 30 personas ocupadas"/>
    <s v="11 a 30 personas ocupadas"/>
    <x v="0"/>
    <s v="Intermediación financiera"/>
    <x v="0"/>
    <x v="0"/>
    <x v="1"/>
    <x v="1"/>
    <x v="0"/>
    <x v="0"/>
    <x v="0"/>
    <x v="0"/>
    <x v="0"/>
    <x v="0"/>
    <x v="1"/>
    <x v="1"/>
    <x v="1"/>
    <x v="0"/>
    <x v="0"/>
    <x v="0"/>
    <x v="0"/>
    <x v="0"/>
    <x v="0"/>
    <x v="1"/>
    <x v="1"/>
    <x v="1"/>
    <x v="0"/>
    <x v="0"/>
    <x v="0"/>
    <x v="0"/>
    <x v="0"/>
    <s v="OFIMATICA"/>
    <m/>
    <m/>
    <m/>
    <m/>
    <m/>
    <s v="TIC"/>
    <m/>
    <m/>
    <m/>
    <m/>
    <m/>
    <n v="15.722891566265099"/>
    <x v="1"/>
    <x v="1"/>
    <x v="1"/>
    <x v="0"/>
    <x v="0"/>
    <s v="Total"/>
  </r>
  <r>
    <n v="434730"/>
    <x v="0"/>
    <x v="0"/>
    <s v="San Roque"/>
    <n v="21001"/>
    <s v="SERVICIOS DE PREPARACIONES DE MEDICAMENTOS MAGISTRALES DE USO HUMANO"/>
    <s v="Industria"/>
    <s v="Manufactura"/>
    <s v="Medianas (31 a 50 personas ocupadas)"/>
    <n v="5062024"/>
    <n v="5"/>
    <s v="Junio"/>
    <s v="Año Resultado Final"/>
    <n v="15"/>
    <n v="57"/>
    <n v="15072024"/>
    <n v="15"/>
    <s v="Julio"/>
    <s v="Año Resultado Final"/>
    <n v="2015"/>
    <n v="8"/>
    <x v="3"/>
    <s v="FABRICACION DE MEDICAMENTOS DE USO HUMANO"/>
    <s v="Fabricación de medicamentos de uso humano"/>
    <s v="Único"/>
    <x v="0"/>
    <m/>
    <m/>
    <n v="16"/>
    <n v="16"/>
    <n v="4"/>
    <n v="12"/>
    <n v="31.914893617021281"/>
    <n v="95.744680851063848"/>
    <n v="0"/>
    <n v="0"/>
    <n v="0"/>
    <n v="0"/>
    <n v="0"/>
    <n v="0"/>
    <n v="119.68085106382981"/>
    <n v="0"/>
    <n v="7.9787234042553203"/>
    <n v="0"/>
    <n v="0"/>
    <n v="0"/>
    <n v="127.65957446808513"/>
    <n v="16"/>
    <n v="0"/>
    <n v="0"/>
    <n v="0"/>
    <n v="0"/>
    <n v="0"/>
    <n v="0"/>
    <n v="15"/>
    <n v="0"/>
    <n v="1"/>
    <n v="0"/>
    <n v="0"/>
    <n v="0"/>
    <n v="16"/>
    <x v="1"/>
    <s v="Decisión del directorio/propietarios de la empresa"/>
    <m/>
    <x v="0"/>
    <s v="Contrato de aprendizaje (Código laboral y Resolución N° 1159/19)"/>
    <m/>
    <x v="0"/>
    <m/>
    <m/>
    <x v="0"/>
    <m/>
    <m/>
    <x v="0"/>
    <m/>
    <m/>
    <x v="1"/>
    <m/>
    <n v="9333"/>
    <s v="AUXILIAR DE STOCK"/>
    <s v="Sí"/>
    <s v="No"/>
    <s v="No"/>
    <m/>
    <m/>
    <m/>
    <m/>
    <m/>
    <m/>
    <m/>
    <m/>
    <m/>
    <m/>
    <m/>
    <m/>
    <m/>
    <m/>
    <m/>
    <m/>
    <m/>
    <m/>
    <m/>
    <m/>
    <m/>
    <m/>
    <m/>
    <m/>
    <m/>
    <m/>
    <m/>
    <m/>
    <m/>
    <m/>
    <m/>
    <m/>
    <m/>
    <m/>
    <m/>
    <m/>
    <m/>
    <m/>
    <m/>
    <m/>
    <m/>
    <m/>
    <m/>
    <m/>
    <x v="1"/>
    <x v="0"/>
    <x v="0"/>
    <x v="0"/>
    <x v="0"/>
    <x v="0"/>
    <x v="0"/>
    <x v="1"/>
    <x v="0"/>
    <x v="0"/>
    <x v="0"/>
    <x v="0"/>
    <x v="0"/>
    <m/>
    <m/>
    <m/>
    <s v="Redes sociales de la empresa (Facebook, Twitter, Instagram, etc)"/>
    <m/>
    <m/>
    <m/>
    <s v="Contratación de empresas de reclutamiento"/>
    <m/>
    <m/>
    <m/>
    <s v="Banco de currículos de la empresa"/>
    <m/>
    <m/>
    <x v="0"/>
    <x v="0"/>
    <x v="0"/>
    <x v="1"/>
    <x v="0"/>
    <x v="2"/>
    <x v="0"/>
    <x v="0"/>
    <x v="1"/>
    <x v="0"/>
    <s v="Ninguna"/>
    <m/>
    <m/>
    <m/>
    <m/>
    <m/>
    <m/>
    <x v="1"/>
    <m/>
    <m/>
    <x v="1"/>
    <s v="Transformación de competencia"/>
    <m/>
    <m/>
    <x v="1"/>
    <x v="1"/>
    <x v="1"/>
    <x v="1"/>
    <x v="1"/>
    <x v="0"/>
    <m/>
    <m/>
    <x v="2"/>
    <s v="Poco probable"/>
    <s v="Poco probable"/>
    <s v="Poco probable"/>
    <s v="Probable"/>
    <s v="Probable"/>
    <x v="2"/>
    <m/>
    <m/>
    <m/>
    <m/>
    <m/>
    <m/>
    <m/>
    <m/>
    <m/>
    <m/>
    <m/>
    <m/>
    <m/>
    <m/>
    <m/>
    <m/>
    <m/>
    <m/>
    <m/>
    <m/>
    <m/>
    <m/>
    <m/>
    <m/>
    <m/>
    <m/>
    <m/>
    <m/>
    <m/>
    <m/>
    <m/>
    <m/>
    <m/>
    <m/>
    <m/>
    <x v="0"/>
    <m/>
    <m/>
    <m/>
    <m/>
    <m/>
    <m/>
    <m/>
    <m/>
    <m/>
    <x v="1"/>
    <x v="1"/>
    <x v="1"/>
    <x v="1"/>
    <x v="1"/>
    <x v="1"/>
    <x v="0"/>
    <x v="0"/>
    <m/>
    <x v="0"/>
    <s v="CAPACITACION DE LEGISLACION FARMACÉUTICA"/>
    <s v="OTROS"/>
    <s v="AUXILIAR DE STOCK"/>
    <n v="3213"/>
    <m/>
    <m/>
    <m/>
    <m/>
    <m/>
    <m/>
    <m/>
    <m/>
    <m/>
    <m/>
    <m/>
    <m/>
    <m/>
    <m/>
    <m/>
    <m/>
    <m/>
    <m/>
    <m/>
    <m/>
    <s v="No"/>
    <m/>
    <m/>
    <m/>
    <m/>
    <m/>
    <x v="0"/>
    <s v="Muy importante"/>
    <s v="Importante"/>
    <s v="Muy importante"/>
    <s v="Muy importante"/>
    <s v="Muy importante"/>
    <s v="Muy importante"/>
    <s v="Muy importante"/>
    <s v="Ninguna"/>
    <m/>
    <x v="0"/>
    <x v="2"/>
    <x v="0"/>
    <x v="1"/>
    <x v="0"/>
    <x v="0"/>
    <x v="1"/>
    <x v="1"/>
    <x v="0"/>
    <x v="0"/>
    <x v="0"/>
    <x v="0"/>
    <m/>
    <s v="Gerente / Directivo"/>
    <m/>
    <n v="11"/>
    <n v="7"/>
    <s v="Completo"/>
    <m/>
    <m/>
    <m/>
    <m/>
    <m/>
    <m/>
    <s v="PHITOFARMA ES UNA IMPORTADORA DE MATERIA PRIMA PARA LA ELABORACION DE MEDICAMENTOS  ,TIENE SU DEPARTAMENTO EN EL SEXTO PISO EN LA CASA CENTRAL DE BOTICA MAGISTRAL"/>
    <s v="11 a 30 personas ocupadas"/>
    <s v="11 a 30 personas ocupadas"/>
    <x v="1"/>
    <s v="Manufactura"/>
    <x v="0"/>
    <x v="0"/>
    <x v="0"/>
    <x v="0"/>
    <x v="0"/>
    <x v="0"/>
    <x v="0"/>
    <x v="0"/>
    <x v="1"/>
    <x v="0"/>
    <x v="1"/>
    <x v="0"/>
    <x v="0"/>
    <x v="0"/>
    <x v="0"/>
    <x v="0"/>
    <x v="0"/>
    <x v="0"/>
    <x v="0"/>
    <x v="1"/>
    <x v="1"/>
    <x v="1"/>
    <x v="0"/>
    <x v="0"/>
    <x v="0"/>
    <x v="0"/>
    <x v="0"/>
    <s v="SALUD Y DEPORTES"/>
    <m/>
    <m/>
    <m/>
    <m/>
    <m/>
    <s v="SALUD Y DEPORTES"/>
    <m/>
    <m/>
    <m/>
    <m/>
    <m/>
    <n v="7.9787234042553203"/>
    <x v="1"/>
    <x v="1"/>
    <x v="0"/>
    <x v="0"/>
    <x v="0"/>
    <s v="Total"/>
  </r>
  <r>
    <n v="434882"/>
    <x v="0"/>
    <x v="1"/>
    <s v="San Lorenzo"/>
    <n v="47300"/>
    <s v="VENTA AL POR MENOR DE COMBUSTIBLES PARA VEHICULOS"/>
    <s v="Comercio"/>
    <s v="Comercio"/>
    <s v="Micro (5 a 10 personas ocupadas)"/>
    <n v="28062024"/>
    <n v="28"/>
    <s v="Junio"/>
    <s v="Año Resultado Final"/>
    <n v="9"/>
    <n v="54"/>
    <n v="6082024"/>
    <n v="6"/>
    <s v="Agosto"/>
    <s v="Año Resultado Final"/>
    <n v="2011"/>
    <n v="12"/>
    <x v="0"/>
    <s v="VENTA AL POR MENOR DE COMBUSTIBLES PARA VEHICULOS"/>
    <s v="Comercio al por menor de combustible para vehículos automotores en comercios especializados"/>
    <s v="Sucursal"/>
    <x v="1"/>
    <n v="3"/>
    <n v="3"/>
    <n v="9"/>
    <n v="9"/>
    <n v="4"/>
    <n v="5"/>
    <n v="33.137614678899077"/>
    <n v="41.422018348623844"/>
    <n v="0"/>
    <n v="0"/>
    <n v="0"/>
    <n v="0"/>
    <n v="57.990825688073386"/>
    <n v="0"/>
    <n v="0"/>
    <n v="0"/>
    <n v="16.568807339449538"/>
    <n v="0"/>
    <n v="0"/>
    <n v="0"/>
    <n v="74.559633027522921"/>
    <n v="9"/>
    <n v="0"/>
    <n v="0"/>
    <n v="0"/>
    <n v="0"/>
    <n v="7"/>
    <n v="0"/>
    <n v="0"/>
    <n v="0"/>
    <n v="2"/>
    <n v="0"/>
    <n v="0"/>
    <n v="0"/>
    <n v="9"/>
    <x v="0"/>
    <m/>
    <m/>
    <x v="1"/>
    <m/>
    <m/>
    <x v="0"/>
    <m/>
    <m/>
    <x v="0"/>
    <m/>
    <m/>
    <x v="0"/>
    <m/>
    <m/>
    <x v="1"/>
    <m/>
    <n v="5245"/>
    <s v="VENDEDOR DE COMBUSTIBLE(PLAYERO)"/>
    <s v="Sí"/>
    <s v="No"/>
    <s v="No"/>
    <m/>
    <m/>
    <m/>
    <m/>
    <m/>
    <m/>
    <m/>
    <m/>
    <m/>
    <m/>
    <m/>
    <m/>
    <m/>
    <m/>
    <m/>
    <m/>
    <m/>
    <m/>
    <m/>
    <m/>
    <m/>
    <m/>
    <m/>
    <m/>
    <m/>
    <m/>
    <m/>
    <m/>
    <m/>
    <m/>
    <m/>
    <m/>
    <m/>
    <m/>
    <m/>
    <m/>
    <m/>
    <m/>
    <m/>
    <m/>
    <m/>
    <m/>
    <m/>
    <m/>
    <x v="1"/>
    <x v="0"/>
    <x v="0"/>
    <x v="0"/>
    <x v="0"/>
    <x v="0"/>
    <x v="0"/>
    <x v="1"/>
    <x v="1"/>
    <x v="0"/>
    <x v="0"/>
    <x v="1"/>
    <x v="0"/>
    <m/>
    <m/>
    <m/>
    <m/>
    <m/>
    <m/>
    <s v="Recomendaciones de trabajadores de la empresa u otros actores"/>
    <m/>
    <m/>
    <m/>
    <s v="Contactos personales del empleador"/>
    <m/>
    <m/>
    <m/>
    <x v="0"/>
    <x v="0"/>
    <x v="0"/>
    <x v="1"/>
    <x v="0"/>
    <x v="0"/>
    <x v="0"/>
    <x v="0"/>
    <x v="1"/>
    <x v="1"/>
    <s v="Ninguna"/>
    <m/>
    <m/>
    <m/>
    <m/>
    <m/>
    <m/>
    <x v="0"/>
    <m/>
    <m/>
    <x v="1"/>
    <m/>
    <m/>
    <m/>
    <x v="0"/>
    <x v="1"/>
    <x v="1"/>
    <x v="1"/>
    <x v="1"/>
    <x v="1"/>
    <m/>
    <m/>
    <x v="2"/>
    <s v="Poco probable"/>
    <s v="Poco probable"/>
    <s v="Poco probable"/>
    <s v="Poco probable"/>
    <s v="Probable"/>
    <x v="0"/>
    <s v="vendedores de combustible(playeros)"/>
    <n v="5245"/>
    <n v="1"/>
    <n v="1"/>
    <n v="1"/>
    <n v="1"/>
    <n v="1"/>
    <m/>
    <m/>
    <m/>
    <m/>
    <m/>
    <m/>
    <m/>
    <m/>
    <m/>
    <m/>
    <m/>
    <m/>
    <m/>
    <m/>
    <m/>
    <m/>
    <m/>
    <m/>
    <m/>
    <m/>
    <m/>
    <m/>
    <m/>
    <m/>
    <m/>
    <m/>
    <m/>
    <m/>
    <x v="0"/>
    <m/>
    <m/>
    <m/>
    <m/>
    <m/>
    <m/>
    <m/>
    <m/>
    <m/>
    <x v="0"/>
    <x v="0"/>
    <x v="0"/>
    <x v="1"/>
    <x v="1"/>
    <x v="1"/>
    <x v="0"/>
    <x v="0"/>
    <m/>
    <x v="0"/>
    <s v="TECNICAS EN SISTEMAS ELECTRONICO  DE CARGA DE COMBUSTIBLE"/>
    <s v="Electrónica"/>
    <s v="PLAYERO"/>
    <n v="5245"/>
    <s v="TECNICAS DE VENTAS EN EL SHOP"/>
    <s v="Técnicas de ventas"/>
    <s v="ATENCION AL CLIENTE"/>
    <n v="5223"/>
    <m/>
    <m/>
    <m/>
    <m/>
    <m/>
    <m/>
    <m/>
    <m/>
    <m/>
    <m/>
    <m/>
    <m/>
    <m/>
    <m/>
    <m/>
    <m/>
    <s v="Si"/>
    <s v="No"/>
    <m/>
    <m/>
    <m/>
    <m/>
    <x v="1"/>
    <s v="Importante"/>
    <s v="Importante"/>
    <s v="Importante"/>
    <s v="Importante"/>
    <s v="Importante"/>
    <s v="Importante"/>
    <s v="Importante"/>
    <s v="Ninguna"/>
    <m/>
    <x v="2"/>
    <x v="2"/>
    <x v="0"/>
    <x v="0"/>
    <x v="0"/>
    <x v="2"/>
    <x v="0"/>
    <x v="1"/>
    <x v="0"/>
    <x v="0"/>
    <x v="0"/>
    <x v="0"/>
    <m/>
    <s v="Administrador/Contador"/>
    <m/>
    <n v="12"/>
    <n v="52"/>
    <s v="Completo"/>
    <m/>
    <m/>
    <m/>
    <m/>
    <m/>
    <m/>
    <m/>
    <s v="5 a 10 personas ocupadas"/>
    <s v="5 a 10 personas ocupadas"/>
    <x v="2"/>
    <s v="Comercio"/>
    <x v="0"/>
    <x v="0"/>
    <x v="0"/>
    <x v="0"/>
    <x v="1"/>
    <x v="0"/>
    <x v="0"/>
    <x v="0"/>
    <x v="0"/>
    <x v="0"/>
    <x v="1"/>
    <x v="0"/>
    <x v="0"/>
    <x v="1"/>
    <x v="0"/>
    <x v="0"/>
    <x v="0"/>
    <x v="0"/>
    <x v="0"/>
    <x v="1"/>
    <x v="0"/>
    <x v="1"/>
    <x v="1"/>
    <x v="0"/>
    <x v="0"/>
    <x v="0"/>
    <x v="0"/>
    <s v="USO DE SISTEMAS Y SOFTWARE ESPECIALIZADOS"/>
    <s v="VENTA"/>
    <m/>
    <m/>
    <m/>
    <m/>
    <s v="TIC"/>
    <s v="ADMINISTRACIÓN Y GESTIÓN"/>
    <m/>
    <m/>
    <m/>
    <m/>
    <n v="8.2844036697247692"/>
    <x v="1"/>
    <x v="1"/>
    <x v="0"/>
    <x v="0"/>
    <x v="0"/>
    <s v="Total"/>
  </r>
  <r>
    <n v="435836"/>
    <x v="0"/>
    <x v="1"/>
    <s v="San Lorenzo"/>
    <n v="82920"/>
    <s v="ACTIVIDADES DE EMPAQUETADO DE ESPECIES"/>
    <s v="Servicio"/>
    <s v="Servicios a las empresas"/>
    <s v="Pequeñas (11 a 30 personas ocupadas)"/>
    <n v="18062024"/>
    <n v="18"/>
    <s v="Junio"/>
    <s v="Año Resultado Final"/>
    <n v="9"/>
    <n v="19"/>
    <n v="15072024"/>
    <n v="15"/>
    <s v="Julio"/>
    <s v="Año Resultado Final"/>
    <n v="2016"/>
    <n v="7"/>
    <x v="3"/>
    <s v="FRACCIONADORA DE PRODUCTOS ALIMENTICIO"/>
    <s v="Actividades de envase y empaque"/>
    <s v="Único"/>
    <x v="0"/>
    <m/>
    <m/>
    <n v="12"/>
    <n v="12"/>
    <n v="6"/>
    <n v="6"/>
    <n v="28.983870967741922"/>
    <n v="28.983870967741922"/>
    <n v="0"/>
    <n v="0"/>
    <n v="0"/>
    <n v="9.6612903225806406"/>
    <n v="28.983870967741922"/>
    <n v="4.8306451612903203"/>
    <n v="0"/>
    <n v="0"/>
    <n v="0"/>
    <n v="14.491935483870961"/>
    <n v="0"/>
    <n v="0"/>
    <n v="57.967741935483843"/>
    <n v="12"/>
    <n v="0"/>
    <n v="0"/>
    <n v="0"/>
    <n v="2"/>
    <n v="6"/>
    <n v="1"/>
    <n v="0"/>
    <n v="0"/>
    <n v="0"/>
    <n v="3"/>
    <n v="0"/>
    <n v="0"/>
    <n v="12"/>
    <x v="0"/>
    <m/>
    <m/>
    <x v="1"/>
    <m/>
    <m/>
    <x v="0"/>
    <m/>
    <m/>
    <x v="0"/>
    <m/>
    <m/>
    <x v="0"/>
    <m/>
    <m/>
    <x v="1"/>
    <m/>
    <n v="8183"/>
    <s v="FRACCIONADOR DE PRODUCTOS( ENVASADOR)"/>
    <s v="Sí"/>
    <s v="Sí"/>
    <s v="Sí"/>
    <n v="9333"/>
    <s v="PREPARADOR DE MERCADERIA POR BOLETA"/>
    <s v="Sí"/>
    <s v="No"/>
    <s v="No"/>
    <m/>
    <m/>
    <m/>
    <m/>
    <m/>
    <m/>
    <m/>
    <s v="Candidatos con falt de experiencia laboral"/>
    <s v="Candidatos que no aceptaron las condiciones laborales ofrecidas (ubicación, horario, remuneración)"/>
    <m/>
    <m/>
    <m/>
    <m/>
    <m/>
    <m/>
    <m/>
    <m/>
    <m/>
    <m/>
    <m/>
    <m/>
    <m/>
    <m/>
    <m/>
    <m/>
    <m/>
    <m/>
    <m/>
    <m/>
    <m/>
    <s v="Reasignar / redefinir los puestos de trabajo existentes"/>
    <s v="Utilizar tecnología o maquinaria para sustituir el trabajo de la vacante"/>
    <m/>
    <m/>
    <m/>
    <m/>
    <m/>
    <m/>
    <m/>
    <x v="0"/>
    <x v="0"/>
    <x v="0"/>
    <x v="0"/>
    <x v="0"/>
    <x v="1"/>
    <x v="0"/>
    <x v="1"/>
    <x v="0"/>
    <x v="0"/>
    <x v="1"/>
    <x v="1"/>
    <x v="0"/>
    <m/>
    <m/>
    <m/>
    <m/>
    <m/>
    <m/>
    <s v="Recomendaciones de trabajadores de la empresa u otros actores"/>
    <m/>
    <m/>
    <m/>
    <m/>
    <s v="Banco de currículos de la empresa"/>
    <m/>
    <m/>
    <x v="0"/>
    <x v="0"/>
    <x v="0"/>
    <x v="1"/>
    <x v="1"/>
    <x v="0"/>
    <x v="0"/>
    <x v="1"/>
    <x v="0"/>
    <x v="0"/>
    <s v="Ninguna"/>
    <m/>
    <m/>
    <m/>
    <m/>
    <m/>
    <s v="Transformación de competencia"/>
    <x v="0"/>
    <m/>
    <s v="Ambos"/>
    <x v="2"/>
    <s v="Ambos"/>
    <m/>
    <m/>
    <x v="0"/>
    <x v="0"/>
    <x v="0"/>
    <x v="0"/>
    <x v="1"/>
    <x v="0"/>
    <m/>
    <m/>
    <x v="2"/>
    <s v="Probable"/>
    <s v="Poco probable"/>
    <s v="Poco probable"/>
    <s v="Probable"/>
    <s v="Probable"/>
    <x v="0"/>
    <s v="Preparador de pedidos para distribucion"/>
    <n v="4322"/>
    <n v="5"/>
    <n v="5"/>
    <n v="0"/>
    <n v="2"/>
    <n v="2"/>
    <s v="Fraccionador- empaquetador"/>
    <n v="9321"/>
    <n v="2"/>
    <n v="3"/>
    <n v="0"/>
    <n v="2"/>
    <n v="3"/>
    <m/>
    <m/>
    <m/>
    <m/>
    <m/>
    <m/>
    <m/>
    <m/>
    <m/>
    <m/>
    <m/>
    <m/>
    <m/>
    <m/>
    <m/>
    <m/>
    <m/>
    <m/>
    <m/>
    <m/>
    <m/>
    <x v="0"/>
    <m/>
    <m/>
    <m/>
    <m/>
    <m/>
    <m/>
    <m/>
    <m/>
    <m/>
    <x v="0"/>
    <x v="0"/>
    <x v="0"/>
    <x v="0"/>
    <x v="1"/>
    <x v="1"/>
    <x v="0"/>
    <x v="0"/>
    <m/>
    <x v="0"/>
    <s v="RECEPCION DE PRODUCTOS A ENVASAR"/>
    <s v="Técnicas de recepción y atención al cliente"/>
    <s v="RECEPCIONISTA"/>
    <n v="4226"/>
    <s v="CONTROL DE CALIDAD DE LOS EMPAQUETADOS"/>
    <s v="Gestión de la producción y calidad"/>
    <s v="ENCARGADO DE EMPAQUETADO(FRACCIONADOR)"/>
    <n v="9321"/>
    <s v="CONTROL DE FACTURACION DE COMPRAS"/>
    <s v="Facturación electrónica"/>
    <s v="RECEPCIONISTA"/>
    <n v="4226"/>
    <m/>
    <m/>
    <m/>
    <m/>
    <m/>
    <m/>
    <m/>
    <m/>
    <m/>
    <m/>
    <m/>
    <m/>
    <s v="Si"/>
    <s v="Si"/>
    <s v="No"/>
    <m/>
    <m/>
    <m/>
    <x v="0"/>
    <s v="Importante"/>
    <s v="Importante"/>
    <s v="Importante"/>
    <s v="Importante"/>
    <s v="Importante"/>
    <s v="Importante"/>
    <s v="Muy importante"/>
    <s v="Ninguna"/>
    <m/>
    <x v="0"/>
    <x v="1"/>
    <x v="1"/>
    <x v="0"/>
    <x v="0"/>
    <x v="0"/>
    <x v="0"/>
    <x v="0"/>
    <x v="0"/>
    <x v="0"/>
    <x v="0"/>
    <x v="0"/>
    <m/>
    <s v="Administrador/Contador"/>
    <m/>
    <n v="7"/>
    <n v="59"/>
    <s v="Completo"/>
    <m/>
    <m/>
    <m/>
    <m/>
    <m/>
    <m/>
    <m/>
    <s v="11 a 30 personas ocupadas"/>
    <s v="11 a 30 personas ocupadas"/>
    <x v="0"/>
    <s v="Servicios a las empresas"/>
    <x v="0"/>
    <x v="0"/>
    <x v="0"/>
    <x v="0"/>
    <x v="0"/>
    <x v="0"/>
    <x v="0"/>
    <x v="1"/>
    <x v="1"/>
    <x v="0"/>
    <x v="1"/>
    <x v="0"/>
    <x v="1"/>
    <x v="0"/>
    <x v="0"/>
    <x v="0"/>
    <x v="0"/>
    <x v="1"/>
    <x v="0"/>
    <x v="1"/>
    <x v="0"/>
    <x v="0"/>
    <x v="0"/>
    <x v="0"/>
    <x v="0"/>
    <x v="0"/>
    <x v="1"/>
    <s v="ATENCIÓN AL CLIENTE, RECEPCIÓN"/>
    <s v="GESTIÓN DE CALIDAD"/>
    <s v="CONTABILIDAD Y AUDITORIA"/>
    <m/>
    <m/>
    <m/>
    <s v="ADMINISTRACIÓN Y GESTIÓN"/>
    <s v="ADMINISTRACIÓN Y GESTIÓN"/>
    <s v="ADMINISTRACIÓN Y GESTIÓN"/>
    <m/>
    <m/>
    <m/>
    <n v="4.8306451612903203"/>
    <x v="1"/>
    <x v="2"/>
    <x v="0"/>
    <x v="0"/>
    <x v="0"/>
    <s v="Total"/>
  </r>
  <r>
    <n v="436333"/>
    <x v="0"/>
    <x v="0"/>
    <s v="San Roque"/>
    <n v="10919"/>
    <s v="ELABORACION DE PRODUCTOS PANIFICADOS"/>
    <s v="Industria"/>
    <s v="Manufactura"/>
    <s v="Medianas (31 a 50 personas ocupadas)"/>
    <n v="4062024"/>
    <n v="4"/>
    <s v="Junio"/>
    <s v="Año Resultado Final"/>
    <n v="11"/>
    <n v="8"/>
    <n v="15072024"/>
    <n v="15"/>
    <s v="Julio"/>
    <s v="Año Resultado Final"/>
    <n v="1997"/>
    <n v="26"/>
    <x v="2"/>
    <s v="ELABORACION DE PANIFICADOS"/>
    <s v="Elaboración de otros productos de panadería n.c.p."/>
    <s v="Casa Matriz"/>
    <x v="1"/>
    <n v="3"/>
    <n v="3"/>
    <n v="105"/>
    <n v="105"/>
    <n v="27"/>
    <n v="78"/>
    <n v="126.69230769230762"/>
    <n v="365.99999999999983"/>
    <n v="0"/>
    <n v="0"/>
    <n v="0"/>
    <n v="0"/>
    <n v="375.38461538461519"/>
    <n v="0"/>
    <n v="37.538461538461519"/>
    <n v="0"/>
    <n v="79.769230769230731"/>
    <n v="0"/>
    <n v="0"/>
    <n v="0"/>
    <n v="492.69230769230745"/>
    <n v="105"/>
    <n v="0"/>
    <n v="0"/>
    <n v="0"/>
    <n v="0"/>
    <n v="80"/>
    <n v="0"/>
    <n v="8"/>
    <n v="0"/>
    <n v="17"/>
    <n v="0"/>
    <n v="0"/>
    <n v="0"/>
    <n v="105"/>
    <x v="0"/>
    <m/>
    <m/>
    <x v="1"/>
    <m/>
    <m/>
    <x v="0"/>
    <m/>
    <m/>
    <x v="0"/>
    <m/>
    <m/>
    <x v="0"/>
    <m/>
    <m/>
    <x v="1"/>
    <m/>
    <n v="5223"/>
    <s v="VENDEDOR AL MOSTRADOR"/>
    <s v="Sí"/>
    <s v="Sí"/>
    <s v="Sí"/>
    <n v="9112"/>
    <s v="LIMPIADORES DE PRODUCCION"/>
    <s v="Sí"/>
    <s v="Sí"/>
    <s v="Sí"/>
    <n v="9412"/>
    <s v="AYUDANTE DE COCINA"/>
    <s v="No"/>
    <s v="Sí"/>
    <m/>
    <m/>
    <m/>
    <m/>
    <s v="Candidatos que no aceptaron las condiciones laborales ofrecidas (ubicación, horario, remuneración)"/>
    <m/>
    <s v="Otra"/>
    <s v="POR EL HORARIO Y LA MOVILIDAD"/>
    <m/>
    <m/>
    <m/>
    <m/>
    <s v="Candidatos que no aceptaron las condiciones laborales ofrecidas (ubicación, horario, remuneración)"/>
    <m/>
    <s v="Otra"/>
    <s v="SOLO QUERIAN LIMPIEZA GRAL NO DE PRODUCCION"/>
    <m/>
    <m/>
    <m/>
    <s v="Candidatos con falt de experiencia laboral"/>
    <m/>
    <s v="Falta de postulantes/candidatos"/>
    <m/>
    <m/>
    <m/>
    <s v="Capacitar a los trabajadores actuales para que puedan cumplir funciones que estaban asignadas a esa vacante"/>
    <m/>
    <m/>
    <m/>
    <m/>
    <m/>
    <s v="Aumentar los esfuerzos en el reclutamiento (más divulgación de la vacante, más bolsas de empleo)"/>
    <m/>
    <m/>
    <m/>
    <x v="0"/>
    <x v="0"/>
    <x v="0"/>
    <x v="0"/>
    <x v="0"/>
    <x v="0"/>
    <x v="0"/>
    <x v="0"/>
    <x v="0"/>
    <x v="0"/>
    <x v="1"/>
    <x v="1"/>
    <x v="0"/>
    <m/>
    <m/>
    <m/>
    <s v="Redes sociales de la empresa (Facebook, Twitter, Instagram, etc)"/>
    <m/>
    <m/>
    <s v="Recomendaciones de trabajadores de la empresa u otros actores"/>
    <m/>
    <m/>
    <m/>
    <m/>
    <s v="Banco de currículos de la empresa"/>
    <m/>
    <m/>
    <x v="0"/>
    <x v="0"/>
    <x v="0"/>
    <x v="1"/>
    <x v="0"/>
    <x v="2"/>
    <x v="0"/>
    <x v="2"/>
    <x v="1"/>
    <x v="1"/>
    <s v="Ninguna"/>
    <m/>
    <m/>
    <m/>
    <m/>
    <m/>
    <m/>
    <x v="1"/>
    <m/>
    <m/>
    <x v="1"/>
    <m/>
    <m/>
    <m/>
    <x v="1"/>
    <x v="1"/>
    <x v="1"/>
    <x v="1"/>
    <x v="1"/>
    <x v="1"/>
    <m/>
    <m/>
    <x v="2"/>
    <s v="Poco probable"/>
    <s v="Poco probable"/>
    <s v="Poco probable"/>
    <s v="Poco probable"/>
    <s v="Poco probable"/>
    <x v="0"/>
    <s v="ENCARGADO DE DISTRIBUCION DE INSUMOS Y MATERIAS PRIMAS"/>
    <n v="4321"/>
    <n v="10"/>
    <n v="10"/>
    <n v="10"/>
    <n v="10"/>
    <n v="10"/>
    <s v="Panaderos"/>
    <n v="7512"/>
    <n v="6"/>
    <n v="6"/>
    <n v="6"/>
    <n v="6"/>
    <n v="6"/>
    <s v="CONFITERO"/>
    <n v="7512"/>
    <n v="2"/>
    <n v="2"/>
    <n v="2"/>
    <n v="2"/>
    <n v="2"/>
    <m/>
    <m/>
    <m/>
    <m/>
    <m/>
    <m/>
    <m/>
    <m/>
    <m/>
    <m/>
    <m/>
    <m/>
    <m/>
    <m/>
    <x v="0"/>
    <m/>
    <m/>
    <m/>
    <m/>
    <m/>
    <m/>
    <m/>
    <m/>
    <m/>
    <x v="0"/>
    <x v="0"/>
    <x v="1"/>
    <x v="0"/>
    <x v="0"/>
    <x v="1"/>
    <x v="0"/>
    <x v="0"/>
    <m/>
    <x v="0"/>
    <s v="ATENCION TELEFONICA"/>
    <s v="Atención al cliente a través de medios interactivos o digitales"/>
    <s v="VENDEDORES"/>
    <n v="5223"/>
    <m/>
    <m/>
    <m/>
    <m/>
    <m/>
    <m/>
    <m/>
    <m/>
    <m/>
    <m/>
    <m/>
    <m/>
    <m/>
    <m/>
    <m/>
    <m/>
    <m/>
    <m/>
    <m/>
    <m/>
    <s v="No"/>
    <m/>
    <m/>
    <m/>
    <m/>
    <m/>
    <x v="0"/>
    <s v="Importante"/>
    <s v="Importante"/>
    <s v="Muy importante"/>
    <s v="Importante"/>
    <s v="Importante"/>
    <s v="Muy importante"/>
    <s v="Muy importante"/>
    <s v="Ninguna"/>
    <m/>
    <x v="2"/>
    <x v="2"/>
    <x v="0"/>
    <x v="0"/>
    <x v="0"/>
    <x v="0"/>
    <x v="1"/>
    <x v="0"/>
    <x v="0"/>
    <x v="0"/>
    <x v="0"/>
    <x v="0"/>
    <m/>
    <s v="Administrador/Contador"/>
    <m/>
    <n v="8"/>
    <n v="0"/>
    <s v="Completo"/>
    <m/>
    <m/>
    <m/>
    <m/>
    <m/>
    <m/>
    <s v="2DA VISITA A MODO DE CORRECCION: TIENEN 2 SUCURSALES Y UN ESTABLECIMIENTO DE PRODUCCION Y AREA ADMINISTRATIVA. LA SEÑORITA LETICIA VOLVIO A DARME LOS DATOS SIN PROBLEMA."/>
    <s v="51 y más personas ocupadas"/>
    <s v="51 y más personas ocupadas"/>
    <x v="1"/>
    <s v="Manufactura"/>
    <x v="0"/>
    <x v="0"/>
    <x v="0"/>
    <x v="0"/>
    <x v="1"/>
    <x v="0"/>
    <x v="0"/>
    <x v="0"/>
    <x v="1"/>
    <x v="0"/>
    <x v="1"/>
    <x v="0"/>
    <x v="1"/>
    <x v="0"/>
    <x v="0"/>
    <x v="1"/>
    <x v="0"/>
    <x v="0"/>
    <x v="0"/>
    <x v="1"/>
    <x v="0"/>
    <x v="1"/>
    <x v="1"/>
    <x v="0"/>
    <x v="0"/>
    <x v="0"/>
    <x v="0"/>
    <s v="ATENCIÓN AL CLIENTE, RECEPCIÓN"/>
    <m/>
    <m/>
    <m/>
    <m/>
    <m/>
    <s v="ADMINISTRACIÓN Y GESTIÓN"/>
    <m/>
    <m/>
    <m/>
    <m/>
    <m/>
    <n v="4.6923076923076898"/>
    <x v="2"/>
    <x v="2"/>
    <x v="1"/>
    <x v="0"/>
    <x v="0"/>
    <s v="Total"/>
  </r>
  <r>
    <n v="436928"/>
    <x v="0"/>
    <x v="1"/>
    <s v="Capiatá"/>
    <n v="68100"/>
    <s v="SERVICIOS DE ALQUILER DE SALONES PARA EVENTOS"/>
    <s v="Servicio"/>
    <s v="Servicios inmobiliarios"/>
    <s v="Micro (5 a 10 personas ocupadas)"/>
    <n v="21062024"/>
    <n v="21"/>
    <s v="Junio"/>
    <s v="Año Resultado Final"/>
    <n v="11"/>
    <n v="10"/>
    <n v="7072024"/>
    <n v="7"/>
    <s v="Julio"/>
    <s v="Año Resultado Final"/>
    <n v="2018"/>
    <n v="5"/>
    <x v="3"/>
    <s v="SERVICIO DE ALQUILER DE EVENTO"/>
    <s v="Actividades inmobiliarias realizadas con bienes propios o arrendados"/>
    <s v="Único"/>
    <x v="0"/>
    <m/>
    <m/>
    <n v="8"/>
    <n v="8"/>
    <n v="4"/>
    <n v="4"/>
    <n v="13.57837837837836"/>
    <n v="13.57837837837836"/>
    <n v="0"/>
    <n v="0"/>
    <n v="0"/>
    <n v="0"/>
    <n v="3.3945945945945901"/>
    <n v="13.57837837837836"/>
    <n v="0"/>
    <n v="0"/>
    <n v="3.3945945945945901"/>
    <n v="6.7891891891891802"/>
    <n v="0"/>
    <n v="0"/>
    <n v="27.156756756756721"/>
    <n v="8"/>
    <n v="0"/>
    <n v="0"/>
    <n v="0"/>
    <n v="0"/>
    <n v="1"/>
    <n v="4"/>
    <n v="0"/>
    <n v="0"/>
    <n v="1"/>
    <n v="2"/>
    <n v="0"/>
    <n v="0"/>
    <n v="8"/>
    <x v="0"/>
    <m/>
    <m/>
    <x v="1"/>
    <m/>
    <m/>
    <x v="1"/>
    <s v="Decisión del directorio/propietarios de la empresa"/>
    <m/>
    <x v="0"/>
    <m/>
    <m/>
    <x v="0"/>
    <m/>
    <m/>
    <x v="0"/>
    <m/>
    <m/>
    <m/>
    <m/>
    <m/>
    <m/>
    <m/>
    <m/>
    <m/>
    <m/>
    <m/>
    <m/>
    <m/>
    <m/>
    <m/>
    <m/>
    <m/>
    <m/>
    <m/>
    <m/>
    <m/>
    <m/>
    <m/>
    <m/>
    <m/>
    <m/>
    <m/>
    <m/>
    <m/>
    <m/>
    <m/>
    <m/>
    <m/>
    <m/>
    <m/>
    <m/>
    <m/>
    <m/>
    <m/>
    <m/>
    <m/>
    <m/>
    <m/>
    <m/>
    <m/>
    <m/>
    <m/>
    <m/>
    <m/>
    <m/>
    <x v="0"/>
    <x v="1"/>
    <x v="0"/>
    <x v="0"/>
    <x v="0"/>
    <x v="0"/>
    <x v="1"/>
    <x v="0"/>
    <x v="0"/>
    <x v="1"/>
    <x v="0"/>
    <x v="1"/>
    <x v="0"/>
    <m/>
    <m/>
    <m/>
    <m/>
    <m/>
    <m/>
    <s v="Recomendaciones de trabajadores de la empresa u otros actores"/>
    <m/>
    <m/>
    <m/>
    <s v="Contactos personales del empleador"/>
    <m/>
    <m/>
    <m/>
    <x v="0"/>
    <x v="2"/>
    <x v="2"/>
    <x v="2"/>
    <x v="0"/>
    <x v="2"/>
    <x v="2"/>
    <x v="0"/>
    <x v="1"/>
    <x v="1"/>
    <s v="Ninguna"/>
    <m/>
    <m/>
    <s v="Nuevas contrataciones"/>
    <m/>
    <m/>
    <m/>
    <x v="1"/>
    <s v="Transformación de competencia"/>
    <m/>
    <x v="1"/>
    <m/>
    <m/>
    <m/>
    <x v="1"/>
    <x v="1"/>
    <x v="0"/>
    <x v="1"/>
    <x v="1"/>
    <x v="1"/>
    <m/>
    <m/>
    <x v="1"/>
    <s v="Poco probable"/>
    <s v="Poco probable"/>
    <s v="Poco probable"/>
    <s v="Poco probable"/>
    <s v="Poco probable"/>
    <x v="0"/>
    <s v="Limpiadora de salón de eventos"/>
    <n v="9112"/>
    <n v="1"/>
    <n v="2"/>
    <n v="0"/>
    <n v="0"/>
    <n v="0"/>
    <s v="Guardia de seguridad"/>
    <n v="5414"/>
    <n v="2"/>
    <n v="0"/>
    <n v="0"/>
    <n v="0"/>
    <n v="0"/>
    <s v="Mozo"/>
    <n v="5131"/>
    <n v="2"/>
    <n v="0"/>
    <n v="0"/>
    <n v="0"/>
    <n v="0"/>
    <m/>
    <m/>
    <m/>
    <m/>
    <m/>
    <m/>
    <m/>
    <m/>
    <m/>
    <m/>
    <m/>
    <m/>
    <m/>
    <m/>
    <x v="1"/>
    <m/>
    <m/>
    <m/>
    <m/>
    <m/>
    <m/>
    <m/>
    <m/>
    <m/>
    <x v="1"/>
    <x v="1"/>
    <x v="1"/>
    <x v="1"/>
    <x v="0"/>
    <x v="0"/>
    <x v="0"/>
    <x v="0"/>
    <m/>
    <x v="2"/>
    <m/>
    <m/>
    <m/>
    <m/>
    <m/>
    <m/>
    <m/>
    <m/>
    <m/>
    <m/>
    <m/>
    <m/>
    <m/>
    <m/>
    <m/>
    <m/>
    <m/>
    <m/>
    <m/>
    <m/>
    <m/>
    <m/>
    <m/>
    <m/>
    <m/>
    <m/>
    <m/>
    <m/>
    <m/>
    <m/>
    <x v="2"/>
    <s v="Importante"/>
    <s v="Poco importante"/>
    <s v="Importante"/>
    <s v="Importante"/>
    <s v="Importante"/>
    <s v="Importante"/>
    <s v="Importante"/>
    <s v="Ninguna"/>
    <m/>
    <x v="2"/>
    <x v="2"/>
    <x v="0"/>
    <x v="0"/>
    <x v="2"/>
    <x v="0"/>
    <x v="1"/>
    <x v="1"/>
    <x v="1"/>
    <x v="1"/>
    <x v="1"/>
    <x v="0"/>
    <m/>
    <s v="Dueño o propietario"/>
    <m/>
    <n v="18"/>
    <n v="30"/>
    <s v="Completo"/>
    <m/>
    <m/>
    <m/>
    <m/>
    <m/>
    <m/>
    <s v="NINGUNA"/>
    <s v="5 a 10 personas ocupadas"/>
    <s v="5 a 10 personas ocupadas"/>
    <x v="0"/>
    <s v="Servicios inmobiliarios"/>
    <x v="0"/>
    <x v="0"/>
    <x v="0"/>
    <x v="0"/>
    <x v="0"/>
    <x v="0"/>
    <x v="0"/>
    <x v="0"/>
    <x v="0"/>
    <x v="0"/>
    <x v="1"/>
    <x v="0"/>
    <x v="0"/>
    <x v="1"/>
    <x v="0"/>
    <x v="0"/>
    <x v="0"/>
    <x v="1"/>
    <x v="0"/>
    <x v="1"/>
    <x v="0"/>
    <x v="1"/>
    <x v="0"/>
    <x v="0"/>
    <x v="0"/>
    <x v="0"/>
    <x v="0"/>
    <m/>
    <m/>
    <m/>
    <m/>
    <m/>
    <m/>
    <m/>
    <m/>
    <m/>
    <m/>
    <m/>
    <m/>
    <n v="3.3945945945945901"/>
    <x v="0"/>
    <x v="0"/>
    <x v="0"/>
    <x v="1"/>
    <x v="2"/>
    <s v="Total"/>
  </r>
  <r>
    <n v="437062"/>
    <x v="0"/>
    <x v="1"/>
    <s v="Fernando de la Mora"/>
    <n v="62010"/>
    <s v="SERVICIOS DE PROGRAMACION INFORMATICA-DESARROLLO DE SOFWARES"/>
    <s v="Servicio"/>
    <s v="Telecomunicaciones"/>
    <s v="Pequeñas (11 a 30 personas ocupadas)"/>
    <n v="19062024"/>
    <n v="19"/>
    <s v="Junio"/>
    <s v="Año Resultado Final"/>
    <n v="10"/>
    <n v="37"/>
    <n v="27062024"/>
    <n v="27"/>
    <s v="Junio"/>
    <s v="Año Resultado Final"/>
    <n v="2004"/>
    <n v="19"/>
    <x v="0"/>
    <s v="DESARROLLO DE SISTEMAS INFORMÁTICOS PARA EMPRESAS"/>
    <s v="Actividades de programación informática"/>
    <s v="Casa Matriz"/>
    <x v="1"/>
    <n v="2"/>
    <n v="2"/>
    <n v="11"/>
    <n v="11"/>
    <n v="9"/>
    <n v="2"/>
    <n v="43.475806451612883"/>
    <n v="9.6612903225806406"/>
    <n v="0"/>
    <n v="0"/>
    <n v="0"/>
    <n v="0"/>
    <n v="0"/>
    <n v="0"/>
    <n v="0"/>
    <n v="0"/>
    <n v="24.153225806451601"/>
    <n v="9.6612903225806406"/>
    <n v="14.491935483870961"/>
    <n v="4.8306451612903203"/>
    <n v="53.137096774193523"/>
    <n v="11"/>
    <n v="0"/>
    <n v="0"/>
    <n v="0"/>
    <n v="0"/>
    <n v="0"/>
    <n v="0"/>
    <n v="0"/>
    <n v="0"/>
    <n v="5"/>
    <n v="2"/>
    <n v="3"/>
    <n v="1"/>
    <n v="11"/>
    <x v="0"/>
    <m/>
    <m/>
    <x v="1"/>
    <m/>
    <m/>
    <x v="0"/>
    <m/>
    <m/>
    <x v="0"/>
    <m/>
    <m/>
    <x v="0"/>
    <m/>
    <m/>
    <x v="1"/>
    <m/>
    <n v="2513"/>
    <s v="PROGRAMADOR DE SITIOS WEB Y APLICACIONES"/>
    <s v="Sí"/>
    <s v="Sí"/>
    <s v="No"/>
    <m/>
    <m/>
    <m/>
    <m/>
    <m/>
    <m/>
    <m/>
    <m/>
    <m/>
    <s v="Candidatos sin capacitación o habilidades técnicas necesarios"/>
    <m/>
    <m/>
    <s v="Candidatos con falt de experiencia laboral"/>
    <s v="Candidatos que no aceptaron las condiciones laborales ofrecidas (ubicación, horario, remuneración)"/>
    <s v="Falta de postulantes/candidatos"/>
    <m/>
    <m/>
    <m/>
    <m/>
    <m/>
    <m/>
    <m/>
    <m/>
    <m/>
    <m/>
    <m/>
    <m/>
    <m/>
    <m/>
    <m/>
    <m/>
    <m/>
    <m/>
    <s v="Aumentar la remuneración para hacer la vacante más atractiva"/>
    <s v="Capacitar a los trabajadores actuales para que puedan cumplir funciones que estaban asignadas a esa vacante"/>
    <m/>
    <m/>
    <m/>
    <m/>
    <s v="Redefinir el perfil y características de la vacante"/>
    <m/>
    <m/>
    <m/>
    <m/>
    <x v="0"/>
    <x v="0"/>
    <x v="1"/>
    <x v="1"/>
    <x v="0"/>
    <x v="0"/>
    <x v="0"/>
    <x v="1"/>
    <x v="1"/>
    <x v="0"/>
    <x v="0"/>
    <x v="0"/>
    <x v="0"/>
    <m/>
    <m/>
    <m/>
    <s v="Redes sociales de la empresa (Facebook, Twitter, Instagram, etc)"/>
    <m/>
    <m/>
    <s v="Recomendaciones de trabajadores de la empresa u otros actores"/>
    <s v="Contratación de empresas de reclutamiento"/>
    <m/>
    <m/>
    <s v="Contactos personales del empleador"/>
    <m/>
    <m/>
    <m/>
    <x v="0"/>
    <x v="0"/>
    <x v="0"/>
    <x v="1"/>
    <x v="0"/>
    <x v="1"/>
    <x v="2"/>
    <x v="2"/>
    <x v="2"/>
    <x v="1"/>
    <s v="Ninguna"/>
    <m/>
    <m/>
    <m/>
    <m/>
    <m/>
    <m/>
    <x v="1"/>
    <s v="Nuevas contrataciones"/>
    <m/>
    <x v="1"/>
    <m/>
    <m/>
    <m/>
    <x v="0"/>
    <x v="0"/>
    <x v="1"/>
    <x v="0"/>
    <x v="0"/>
    <x v="1"/>
    <m/>
    <m/>
    <x v="2"/>
    <s v="Poco probable"/>
    <s v="Poco probable"/>
    <s v="Poco probable"/>
    <s v="Probable"/>
    <s v="Muy probable"/>
    <x v="2"/>
    <m/>
    <m/>
    <m/>
    <m/>
    <m/>
    <m/>
    <m/>
    <m/>
    <m/>
    <m/>
    <m/>
    <m/>
    <m/>
    <m/>
    <m/>
    <m/>
    <m/>
    <m/>
    <m/>
    <m/>
    <m/>
    <m/>
    <m/>
    <m/>
    <m/>
    <m/>
    <m/>
    <m/>
    <m/>
    <m/>
    <m/>
    <m/>
    <m/>
    <m/>
    <m/>
    <x v="0"/>
    <m/>
    <m/>
    <m/>
    <m/>
    <m/>
    <m/>
    <m/>
    <m/>
    <m/>
    <x v="1"/>
    <x v="1"/>
    <x v="1"/>
    <x v="0"/>
    <x v="0"/>
    <x v="0"/>
    <x v="0"/>
    <x v="0"/>
    <m/>
    <x v="0"/>
    <s v="NUEVOS LENGUAJES DE PROGRAMACIÓN"/>
    <s v="Redes y sistemas informáticos"/>
    <s v="PROGRAMADORES Y ANALISTAS DE SISTEMA"/>
    <n v="2511"/>
    <s v="INTELIGENCIA ARTIFICIAL"/>
    <s v="Herramientas digitales para la gestión y productividad"/>
    <s v="PROGRAMADORES Y ANALISTAS DE SISTEMA"/>
    <n v="2511"/>
    <s v="BIG DATA"/>
    <s v="Herramientas digitales para la gestión y productividad"/>
    <s v="ANALISTAS DE SISTEMA"/>
    <n v="2511"/>
    <m/>
    <m/>
    <m/>
    <m/>
    <m/>
    <m/>
    <m/>
    <m/>
    <m/>
    <m/>
    <m/>
    <m/>
    <s v="Si"/>
    <s v="Si"/>
    <s v="No"/>
    <m/>
    <m/>
    <m/>
    <x v="0"/>
    <s v="Muy importante"/>
    <s v="Muy importante"/>
    <s v="Importante"/>
    <s v="Poco importante"/>
    <s v="Poco importante"/>
    <s v="Muy importante"/>
    <s v="Importante"/>
    <s v="Ninguna"/>
    <m/>
    <x v="0"/>
    <x v="2"/>
    <x v="0"/>
    <x v="0"/>
    <x v="2"/>
    <x v="0"/>
    <x v="0"/>
    <x v="0"/>
    <x v="0"/>
    <x v="0"/>
    <x v="0"/>
    <x v="0"/>
    <m/>
    <s v="Dueño o propietario"/>
    <m/>
    <n v="16"/>
    <n v="14"/>
    <s v="Completo"/>
    <m/>
    <m/>
    <m/>
    <m/>
    <m/>
    <m/>
    <m/>
    <s v="11 a 30 personas ocupadas"/>
    <s v="11 a 30 personas ocupadas"/>
    <x v="0"/>
    <s v="Telecomunicaciones"/>
    <x v="0"/>
    <x v="1"/>
    <x v="0"/>
    <x v="0"/>
    <x v="0"/>
    <x v="0"/>
    <x v="0"/>
    <x v="0"/>
    <x v="0"/>
    <x v="0"/>
    <x v="1"/>
    <x v="0"/>
    <x v="0"/>
    <x v="0"/>
    <x v="0"/>
    <x v="0"/>
    <x v="0"/>
    <x v="0"/>
    <x v="0"/>
    <x v="0"/>
    <x v="0"/>
    <x v="1"/>
    <x v="0"/>
    <x v="0"/>
    <x v="0"/>
    <x v="0"/>
    <x v="0"/>
    <s v="DESARROLLO INFORMATICO Y LENGUAJE DE PROGRAMACIÓN"/>
    <s v="HERRAMIENTAS DE ANÁLISIS DE DATOS"/>
    <s v="HERRAMIENTAS DE ANÁLISIS DE DATOS"/>
    <m/>
    <m/>
    <m/>
    <s v="TIC"/>
    <s v="TIC"/>
    <s v="TIC"/>
    <m/>
    <m/>
    <m/>
    <n v="4.8306451612903203"/>
    <x v="1"/>
    <x v="2"/>
    <x v="0"/>
    <x v="0"/>
    <x v="0"/>
    <s v="Total"/>
  </r>
  <r>
    <n v="437149"/>
    <x v="0"/>
    <x v="1"/>
    <s v="Fernando de la Mora"/>
    <n v="61001"/>
    <s v="SERVICIOS DE INSTALACIONES DE CABLES DE TRANSMISION E INTERNET"/>
    <s v="Servicio"/>
    <s v="Telecomunicaciones"/>
    <s v="Grandes (con 51 o más personas ocupadas)"/>
    <n v="18062024"/>
    <n v="18"/>
    <s v="Junio"/>
    <s v="Año Resultado Final"/>
    <n v="9"/>
    <n v="39"/>
    <n v="18062024"/>
    <n v="18"/>
    <s v="Junio"/>
    <s v="Año Resultado Final"/>
    <n v="2014"/>
    <n v="9"/>
    <x v="3"/>
    <s v="SERVICIOS DE INSTALACION DE CABLES  DE TRANSMISION E INTERNET"/>
    <s v="Telecomunicaciones"/>
    <s v="Único"/>
    <x v="0"/>
    <m/>
    <m/>
    <n v="50"/>
    <n v="50"/>
    <n v="48"/>
    <n v="2"/>
    <n v="251.58620689655186"/>
    <n v="10.48275862068966"/>
    <n v="0"/>
    <n v="0"/>
    <n v="0"/>
    <n v="0"/>
    <n v="136.27586206896558"/>
    <n v="0"/>
    <n v="104.8275862068966"/>
    <n v="0"/>
    <n v="20.96551724137932"/>
    <n v="0"/>
    <n v="0"/>
    <n v="0"/>
    <n v="262.06896551724151"/>
    <n v="50"/>
    <n v="0"/>
    <n v="0"/>
    <n v="0"/>
    <n v="0"/>
    <n v="26"/>
    <n v="0"/>
    <n v="20"/>
    <n v="0"/>
    <n v="4"/>
    <n v="0"/>
    <n v="0"/>
    <n v="0"/>
    <n v="50"/>
    <x v="0"/>
    <m/>
    <m/>
    <x v="0"/>
    <s v="Decisión del directorio/propietarios de la empresa"/>
    <m/>
    <x v="1"/>
    <s v="Decisión del directorio/propietarios de la empresa"/>
    <m/>
    <x v="0"/>
    <m/>
    <m/>
    <x v="0"/>
    <m/>
    <m/>
    <x v="1"/>
    <m/>
    <n v="7422"/>
    <s v="TECNICO INSTALADOR DE CABLES DE TRANSMISION E INTERNET"/>
    <s v="Sí"/>
    <s v="No"/>
    <s v="No"/>
    <m/>
    <m/>
    <m/>
    <m/>
    <m/>
    <m/>
    <m/>
    <m/>
    <m/>
    <m/>
    <m/>
    <m/>
    <m/>
    <m/>
    <m/>
    <m/>
    <m/>
    <m/>
    <m/>
    <m/>
    <m/>
    <m/>
    <m/>
    <m/>
    <m/>
    <m/>
    <m/>
    <m/>
    <m/>
    <m/>
    <m/>
    <m/>
    <m/>
    <m/>
    <m/>
    <m/>
    <m/>
    <m/>
    <m/>
    <m/>
    <m/>
    <m/>
    <m/>
    <m/>
    <x v="1"/>
    <x v="0"/>
    <x v="0"/>
    <x v="0"/>
    <x v="0"/>
    <x v="0"/>
    <x v="0"/>
    <x v="1"/>
    <x v="0"/>
    <x v="0"/>
    <x v="0"/>
    <x v="0"/>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2"/>
    <x v="0"/>
    <x v="0"/>
    <x v="0"/>
    <x v="0"/>
    <x v="2"/>
    <x v="1"/>
    <s v="Ninguna"/>
    <m/>
    <m/>
    <m/>
    <m/>
    <m/>
    <m/>
    <x v="0"/>
    <m/>
    <m/>
    <x v="1"/>
    <m/>
    <m/>
    <m/>
    <x v="0"/>
    <x v="1"/>
    <x v="0"/>
    <x v="1"/>
    <x v="0"/>
    <x v="1"/>
    <m/>
    <m/>
    <x v="2"/>
    <s v="Poco probable"/>
    <s v="Poco probable"/>
    <s v="Poco probable"/>
    <s v="Probable"/>
    <s v="Probable"/>
    <x v="0"/>
    <s v="tecnico instalador de cables de transmision e internet"/>
    <n v="7422"/>
    <n v="5"/>
    <n v="5"/>
    <n v="5"/>
    <n v="5"/>
    <n v="5"/>
    <s v="auxiliar administrativo"/>
    <n v="4419"/>
    <n v="1"/>
    <n v="1"/>
    <n v="1"/>
    <n v="1"/>
    <n v="1"/>
    <m/>
    <m/>
    <m/>
    <m/>
    <m/>
    <m/>
    <m/>
    <m/>
    <m/>
    <m/>
    <m/>
    <m/>
    <m/>
    <m/>
    <m/>
    <m/>
    <m/>
    <m/>
    <m/>
    <m/>
    <m/>
    <x v="0"/>
    <m/>
    <m/>
    <m/>
    <m/>
    <m/>
    <m/>
    <m/>
    <m/>
    <m/>
    <x v="0"/>
    <x v="0"/>
    <x v="0"/>
    <x v="0"/>
    <x v="1"/>
    <x v="1"/>
    <x v="0"/>
    <x v="0"/>
    <m/>
    <x v="0"/>
    <s v="SEGURIDAD OCUPACIONAL"/>
    <s v="Seguridad industrial y salud ocupacional"/>
    <s v="TECNICO INSTALADOR DE CABLES DE TRANSMISION E INTERNET"/>
    <n v="7422"/>
    <s v="PRIMEROS AUXILIOS"/>
    <s v="Primeros auxilios"/>
    <s v="TECNICO INSTALADOR DE CABLES DE TRANSMISION E INTERNET"/>
    <n v="7422"/>
    <s v="EXCEL AVANZADO"/>
    <s v="Microsoft Excel básico y avanzado"/>
    <s v="AUXILIAR ADMINISTRATIVO"/>
    <n v="4419"/>
    <m/>
    <m/>
    <m/>
    <m/>
    <m/>
    <m/>
    <m/>
    <m/>
    <m/>
    <m/>
    <m/>
    <m/>
    <s v="Si"/>
    <s v="Si"/>
    <s v="No"/>
    <m/>
    <m/>
    <m/>
    <x v="1"/>
    <s v="Muy importante"/>
    <s v="Importante"/>
    <s v="Muy importante"/>
    <s v="Muy importante"/>
    <s v="Muy importante"/>
    <s v="Muy importante"/>
    <s v="Muy importante"/>
    <s v="Ninguna"/>
    <m/>
    <x v="0"/>
    <x v="1"/>
    <x v="1"/>
    <x v="1"/>
    <x v="1"/>
    <x v="2"/>
    <x v="1"/>
    <x v="0"/>
    <x v="0"/>
    <x v="0"/>
    <x v="0"/>
    <x v="0"/>
    <m/>
    <s v="Administrador/Contador"/>
    <m/>
    <n v="20"/>
    <n v="1"/>
    <s v="Completo"/>
    <m/>
    <m/>
    <m/>
    <m/>
    <m/>
    <m/>
    <m/>
    <s v="31 a 50 personas ocupadas"/>
    <s v="31 a 50 personas ocupadas"/>
    <x v="0"/>
    <s v="Telecomunicaciones"/>
    <x v="0"/>
    <x v="0"/>
    <x v="0"/>
    <x v="0"/>
    <x v="0"/>
    <x v="0"/>
    <x v="1"/>
    <x v="0"/>
    <x v="0"/>
    <x v="0"/>
    <x v="1"/>
    <x v="0"/>
    <x v="1"/>
    <x v="0"/>
    <x v="0"/>
    <x v="1"/>
    <x v="0"/>
    <x v="0"/>
    <x v="0"/>
    <x v="1"/>
    <x v="0"/>
    <x v="0"/>
    <x v="0"/>
    <x v="0"/>
    <x v="1"/>
    <x v="0"/>
    <x v="0"/>
    <s v="SALUD Y SEGURIDAD OCUPACIONAL"/>
    <s v="SINIESTROS Y PRIMEROS AUXILIOS"/>
    <s v="OFIMATICA"/>
    <m/>
    <m/>
    <m/>
    <s v="SALUD Y SEGURIDAD OCUPACIONAL"/>
    <s v="SINIESTROS Y PRIMEROS AUXILIOS"/>
    <s v="TIC"/>
    <m/>
    <m/>
    <m/>
    <n v="5.2413793103448301"/>
    <x v="1"/>
    <x v="1"/>
    <x v="0"/>
    <x v="0"/>
    <x v="0"/>
    <s v="Total"/>
  </r>
  <r>
    <n v="437428"/>
    <x v="0"/>
    <x v="1"/>
    <s v="Capiatá"/>
    <n v="45209"/>
    <s v="SERVICIOS DE CAMBIO DE VOLANTE"/>
    <s v="Comercio"/>
    <s v="Comercio"/>
    <s v="Micro (5 a 10 personas ocupadas)"/>
    <n v="1072024"/>
    <n v="1"/>
    <s v="Julio"/>
    <s v="Año Resultado Final"/>
    <n v="10"/>
    <n v="48"/>
    <n v="1072024"/>
    <n v="1"/>
    <s v="Julio"/>
    <s v="Año Resultado Final"/>
    <n v="2014"/>
    <n v="9"/>
    <x v="3"/>
    <s v="SERVICIO DE CAMBIO DE VOLANTE"/>
    <s v="Otros tipos de reparaciones de vehículos automotores n.c.p."/>
    <s v="Único"/>
    <x v="0"/>
    <m/>
    <m/>
    <n v="7"/>
    <n v="7"/>
    <n v="7"/>
    <n v="0"/>
    <n v="57.990825688073386"/>
    <n v="0"/>
    <n v="0"/>
    <n v="0"/>
    <n v="0"/>
    <n v="57.990825688073386"/>
    <n v="0"/>
    <n v="0"/>
    <n v="0"/>
    <n v="0"/>
    <n v="0"/>
    <n v="0"/>
    <n v="0"/>
    <n v="0"/>
    <n v="57.990825688073386"/>
    <n v="7"/>
    <n v="0"/>
    <n v="0"/>
    <n v="0"/>
    <n v="7"/>
    <n v="0"/>
    <n v="0"/>
    <n v="0"/>
    <n v="0"/>
    <n v="0"/>
    <n v="0"/>
    <n v="0"/>
    <n v="0"/>
    <n v="7"/>
    <x v="0"/>
    <m/>
    <m/>
    <x v="1"/>
    <m/>
    <m/>
    <x v="0"/>
    <m/>
    <m/>
    <x v="0"/>
    <m/>
    <m/>
    <x v="0"/>
    <m/>
    <m/>
    <x v="0"/>
    <m/>
    <m/>
    <m/>
    <m/>
    <m/>
    <m/>
    <m/>
    <m/>
    <m/>
    <m/>
    <m/>
    <m/>
    <m/>
    <m/>
    <m/>
    <m/>
    <m/>
    <m/>
    <m/>
    <m/>
    <m/>
    <m/>
    <m/>
    <m/>
    <m/>
    <m/>
    <m/>
    <m/>
    <m/>
    <m/>
    <m/>
    <m/>
    <m/>
    <m/>
    <m/>
    <m/>
    <m/>
    <m/>
    <m/>
    <m/>
    <m/>
    <m/>
    <m/>
    <m/>
    <m/>
    <m/>
    <m/>
    <m/>
    <m/>
    <m/>
    <x v="0"/>
    <x v="0"/>
    <x v="0"/>
    <x v="1"/>
    <x v="1"/>
    <x v="1"/>
    <x v="0"/>
    <x v="0"/>
    <x v="0"/>
    <x v="0"/>
    <x v="0"/>
    <x v="1"/>
    <x v="0"/>
    <m/>
    <m/>
    <m/>
    <m/>
    <m/>
    <m/>
    <s v="Recomendaciones de trabajadores de la empresa u otros actores"/>
    <m/>
    <m/>
    <m/>
    <s v="Contactos personales del empleador"/>
    <m/>
    <m/>
    <m/>
    <x v="2"/>
    <x v="0"/>
    <x v="2"/>
    <x v="2"/>
    <x v="0"/>
    <x v="2"/>
    <x v="0"/>
    <x v="0"/>
    <x v="1"/>
    <x v="1"/>
    <s v="Ninguna"/>
    <m/>
    <m/>
    <m/>
    <m/>
    <m/>
    <m/>
    <x v="1"/>
    <m/>
    <m/>
    <x v="1"/>
    <m/>
    <m/>
    <m/>
    <x v="1"/>
    <x v="1"/>
    <x v="1"/>
    <x v="1"/>
    <x v="1"/>
    <x v="1"/>
    <m/>
    <m/>
    <x v="2"/>
    <s v="Poco probable"/>
    <s v="Probable"/>
    <s v="Poco probable"/>
    <s v="Poco probable"/>
    <s v="Poco probable"/>
    <x v="1"/>
    <m/>
    <m/>
    <m/>
    <m/>
    <m/>
    <m/>
    <m/>
    <m/>
    <m/>
    <m/>
    <m/>
    <m/>
    <m/>
    <m/>
    <m/>
    <m/>
    <m/>
    <m/>
    <m/>
    <m/>
    <m/>
    <m/>
    <m/>
    <m/>
    <m/>
    <m/>
    <m/>
    <m/>
    <m/>
    <m/>
    <m/>
    <m/>
    <m/>
    <m/>
    <m/>
    <x v="1"/>
    <m/>
    <s v="Todo nuestro personal es plenamente competente, no se necesita capacitación"/>
    <m/>
    <m/>
    <m/>
    <s v="La capacitación no es una prioridad para la empresa"/>
    <m/>
    <m/>
    <m/>
    <x v="1"/>
    <x v="1"/>
    <x v="1"/>
    <x v="1"/>
    <x v="0"/>
    <x v="0"/>
    <x v="0"/>
    <x v="0"/>
    <m/>
    <x v="2"/>
    <m/>
    <m/>
    <m/>
    <m/>
    <m/>
    <m/>
    <m/>
    <m/>
    <m/>
    <m/>
    <m/>
    <m/>
    <m/>
    <m/>
    <m/>
    <m/>
    <m/>
    <m/>
    <m/>
    <m/>
    <m/>
    <m/>
    <m/>
    <m/>
    <m/>
    <m/>
    <m/>
    <m/>
    <m/>
    <m/>
    <x v="2"/>
    <s v="Poco importante"/>
    <s v="Poco importante"/>
    <s v="Importante"/>
    <s v="Importante"/>
    <s v="Importante"/>
    <s v="Importante"/>
    <s v="Importante"/>
    <s v="Ninguna"/>
    <m/>
    <x v="2"/>
    <x v="2"/>
    <x v="0"/>
    <x v="0"/>
    <x v="2"/>
    <x v="0"/>
    <x v="1"/>
    <x v="1"/>
    <x v="1"/>
    <x v="1"/>
    <x v="1"/>
    <x v="0"/>
    <m/>
    <s v="Dueño o propietario"/>
    <m/>
    <n v="15"/>
    <n v="9"/>
    <s v="Completo"/>
    <m/>
    <m/>
    <m/>
    <m/>
    <m/>
    <m/>
    <s v="ACTUALMENTE EN COMO ESTA LAS COSAS EN SU NEGOCIO ES MUY DIFICIL UNA CAPACIACION TANTO QUE SUS FUNCIONARIOS NO SE VAN A PTESTAR PARA ESO PORQ AL SALIR DE SU TRABAJO TAMBIEN TRABAJAN DE MANERA INDEPENDIENTE ES MUY DIFICIL Y NO ESTA DE ACUERDO EN CAPACITARRN ESTOS  MOMENTOS."/>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437480"/>
    <x v="0"/>
    <x v="1"/>
    <s v="Lambaré"/>
    <n v="33120"/>
    <s v="SERVICICO DE INSTALACIONES ELECTROMECANICAS"/>
    <s v="Industria"/>
    <s v="Manufactura"/>
    <s v="Micro (5 a 10 personas ocupadas)"/>
    <n v="11062024"/>
    <n v="11"/>
    <s v="Junio"/>
    <s v="Año Resultado Final"/>
    <n v="15"/>
    <n v="19"/>
    <n v="29072024"/>
    <n v="29"/>
    <s v="Julio"/>
    <s v="Año Resultado Final"/>
    <n v="2016"/>
    <n v="7"/>
    <x v="3"/>
    <s v="SERVICIOS DE REPARACION DE MOTORES ELECTRICOS INDUSTRIALES"/>
    <s v="Mantenimiento y reparación de máquinas y equipos de uso general y especial"/>
    <s v="Único"/>
    <x v="0"/>
    <m/>
    <m/>
    <n v="31"/>
    <n v="31"/>
    <n v="27"/>
    <n v="4"/>
    <n v="95.399999999999906"/>
    <n v="14.13333333333332"/>
    <n v="0"/>
    <n v="0"/>
    <n v="0"/>
    <n v="0"/>
    <n v="56.533333333333282"/>
    <n v="3.5333333333333301"/>
    <n v="28.266666666666641"/>
    <n v="0"/>
    <n v="10.599999999999991"/>
    <n v="10.599999999999991"/>
    <n v="0"/>
    <n v="0"/>
    <n v="109.53333333333323"/>
    <n v="31"/>
    <n v="0"/>
    <n v="0"/>
    <n v="0"/>
    <n v="0"/>
    <n v="16"/>
    <n v="1"/>
    <n v="8"/>
    <n v="0"/>
    <n v="3"/>
    <n v="3"/>
    <n v="0"/>
    <n v="0"/>
    <n v="31"/>
    <x v="0"/>
    <m/>
    <m/>
    <x v="1"/>
    <m/>
    <m/>
    <x v="0"/>
    <m/>
    <m/>
    <x v="0"/>
    <m/>
    <m/>
    <x v="0"/>
    <m/>
    <m/>
    <x v="1"/>
    <m/>
    <n v="7412"/>
    <s v="AUXILIAR DE TALLER"/>
    <s v="Sí"/>
    <s v="Sí"/>
    <s v="Sí"/>
    <n v="3322"/>
    <s v="ASISTENTE COMERCIAL"/>
    <s v="Sí"/>
    <s v="No"/>
    <s v="Sí"/>
    <n v="2411"/>
    <s v="ANALISTA CONTABLE"/>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s v="Falta de postulantes/candidatos"/>
    <m/>
    <m/>
    <m/>
    <m/>
    <m/>
    <m/>
    <m/>
    <m/>
    <m/>
    <m/>
    <m/>
    <m/>
    <m/>
    <m/>
    <m/>
    <m/>
    <m/>
    <m/>
    <s v="Aumentar la remuneración para hacer la vacante más atractiva"/>
    <m/>
    <m/>
    <m/>
    <s v="Externalizar el trabajo por fuera de la empresa (outsourcing)"/>
    <m/>
    <s v="Redefinir el perfil y características de la vacante"/>
    <s v="Aumentar los esfuerzos en el reclutamiento (más divulgación de la vacante, más bolsas de empleo)"/>
    <m/>
    <m/>
    <m/>
    <x v="1"/>
    <x v="0"/>
    <x v="0"/>
    <x v="0"/>
    <x v="0"/>
    <x v="1"/>
    <x v="1"/>
    <x v="1"/>
    <x v="1"/>
    <x v="0"/>
    <x v="0"/>
    <x v="1"/>
    <x v="0"/>
    <m/>
    <m/>
    <m/>
    <s v="Redes sociales de la empresa (Facebook, Twitter, Instagram, etc)"/>
    <m/>
    <s v="Redes de profesionales o egresados"/>
    <s v="Recomendaciones de trabajadores de la empresa u otros actores"/>
    <s v="Contratación de empresas de reclutamiento"/>
    <m/>
    <m/>
    <s v="Contactos personales del empleador"/>
    <m/>
    <m/>
    <m/>
    <x v="0"/>
    <x v="0"/>
    <x v="0"/>
    <x v="1"/>
    <x v="0"/>
    <x v="1"/>
    <x v="0"/>
    <x v="0"/>
    <x v="0"/>
    <x v="1"/>
    <s v="Ninguna"/>
    <m/>
    <m/>
    <m/>
    <m/>
    <m/>
    <m/>
    <x v="1"/>
    <m/>
    <m/>
    <x v="2"/>
    <m/>
    <m/>
    <m/>
    <x v="0"/>
    <x v="0"/>
    <x v="1"/>
    <x v="1"/>
    <x v="1"/>
    <x v="1"/>
    <m/>
    <m/>
    <x v="3"/>
    <s v="Muy probable"/>
    <s v="Poco probable"/>
    <s v="Poco probable"/>
    <s v="Probable"/>
    <s v="Muy probable"/>
    <x v="0"/>
    <s v="AUXILIAR de taller"/>
    <n v="7412"/>
    <n v="1"/>
    <n v="1"/>
    <n v="1"/>
    <n v="1"/>
    <n v="1"/>
    <s v="asistente comercial"/>
    <n v="3322"/>
    <n v="2"/>
    <n v="2"/>
    <n v="2"/>
    <n v="2"/>
    <n v="2"/>
    <s v="analista administrativo"/>
    <n v="2421"/>
    <n v="0"/>
    <n v="0"/>
    <n v="1"/>
    <n v="0"/>
    <n v="1"/>
    <s v="TÉCNICO EN  BOBINADOS"/>
    <n v="7412"/>
    <n v="0"/>
    <n v="0"/>
    <n v="0"/>
    <n v="0"/>
    <n v="5"/>
    <s v="VENDEDOR EN SERVICIOS ELECTROMECÁNICOS"/>
    <n v="2433"/>
    <n v="2"/>
    <n v="3"/>
    <n v="3"/>
    <n v="3"/>
    <n v="3"/>
    <x v="0"/>
    <m/>
    <m/>
    <m/>
    <m/>
    <m/>
    <m/>
    <m/>
    <m/>
    <m/>
    <x v="1"/>
    <x v="0"/>
    <x v="0"/>
    <x v="1"/>
    <x v="1"/>
    <x v="1"/>
    <x v="0"/>
    <x v="0"/>
    <m/>
    <x v="0"/>
    <s v="TÉCNICATURA EN REBOBINADOS"/>
    <s v="Operación y mantenimiento de maquinarias industriales"/>
    <s v="TECNICO EN REBOBINADO"/>
    <n v="7412"/>
    <s v="ESPECIALISTA EN MOTORES ELÉCTRICOS"/>
    <s v="Operación y mantenimiento de maquinarias industriales"/>
    <s v="JEFE DE TALLER"/>
    <n v="7412"/>
    <m/>
    <m/>
    <m/>
    <m/>
    <m/>
    <m/>
    <m/>
    <m/>
    <m/>
    <m/>
    <m/>
    <m/>
    <m/>
    <m/>
    <m/>
    <m/>
    <s v="Si"/>
    <s v="No"/>
    <m/>
    <m/>
    <m/>
    <m/>
    <x v="0"/>
    <s v="Importante"/>
    <s v="Muy importante"/>
    <s v="Importante"/>
    <s v="Importante"/>
    <s v="Importante"/>
    <s v="Muy importante"/>
    <s v="Importante"/>
    <s v="Ninguna"/>
    <m/>
    <x v="2"/>
    <x v="2"/>
    <x v="0"/>
    <x v="0"/>
    <x v="2"/>
    <x v="0"/>
    <x v="1"/>
    <x v="1"/>
    <x v="0"/>
    <x v="0"/>
    <x v="0"/>
    <x v="0"/>
    <m/>
    <s v="Dueño o propietario"/>
    <m/>
    <n v="8"/>
    <n v="21"/>
    <s v="Completo"/>
    <m/>
    <m/>
    <m/>
    <m/>
    <m/>
    <m/>
    <m/>
    <s v="31 a 50 personas ocupadas"/>
    <s v="31 a 50 personas ocupadas"/>
    <x v="1"/>
    <s v="Manufactura"/>
    <x v="0"/>
    <x v="1"/>
    <x v="1"/>
    <x v="0"/>
    <x v="0"/>
    <x v="0"/>
    <x v="1"/>
    <x v="0"/>
    <x v="0"/>
    <x v="0"/>
    <x v="0"/>
    <x v="1"/>
    <x v="0"/>
    <x v="0"/>
    <x v="0"/>
    <x v="1"/>
    <x v="0"/>
    <x v="0"/>
    <x v="0"/>
    <x v="1"/>
    <x v="0"/>
    <x v="1"/>
    <x v="0"/>
    <x v="0"/>
    <x v="1"/>
    <x v="0"/>
    <x v="0"/>
    <s v="ELECTRICIDAD Y ELECTRONICA"/>
    <s v="ELECTRICIDAD Y ELECTRONICA"/>
    <m/>
    <m/>
    <m/>
    <m/>
    <s v="ELECTRICIDAD Y ELECTRONICA"/>
    <s v="ELECTRICIDAD Y ELECTRONICA"/>
    <m/>
    <m/>
    <m/>
    <m/>
    <n v="3.5333333333333301"/>
    <x v="1"/>
    <x v="2"/>
    <x v="0"/>
    <x v="0"/>
    <x v="0"/>
    <s v="Total"/>
  </r>
  <r>
    <n v="437481"/>
    <x v="0"/>
    <x v="1"/>
    <s v="Lambaré"/>
    <n v="71103"/>
    <s v="ACTIVIDADES DE SERVICIOS DE INGENIERIA"/>
    <s v="Servicio"/>
    <s v="Servicios a las empresas"/>
    <s v="Micro (5 a 10 personas ocupadas)"/>
    <n v="14062024"/>
    <n v="14"/>
    <s v="Junio"/>
    <s v="Año Resultado Final"/>
    <n v="13"/>
    <n v="45"/>
    <n v="30072024"/>
    <n v="30"/>
    <s v="Julio"/>
    <s v="Año Resultado Final"/>
    <n v="2016"/>
    <n v="7"/>
    <x v="3"/>
    <s v="ACTIVIDADES DE INSTALACIONES DE MAQUINAS Y EQUIPOS EN PLANTA INDUSTRIAL"/>
    <s v="Instalación de máquinas y equipos"/>
    <s v="Único"/>
    <x v="0"/>
    <m/>
    <m/>
    <n v="13"/>
    <n v="13"/>
    <n v="10"/>
    <n v="3"/>
    <n v="38.058252427184499"/>
    <n v="11.417475728155349"/>
    <n v="0"/>
    <n v="0"/>
    <n v="0"/>
    <n v="0"/>
    <n v="0"/>
    <n v="0"/>
    <n v="11.417475728155349"/>
    <n v="0"/>
    <n v="26.64077669902915"/>
    <n v="0"/>
    <n v="11.417475728155349"/>
    <n v="0"/>
    <n v="49.475728155339844"/>
    <n v="13"/>
    <n v="0"/>
    <n v="0"/>
    <n v="0"/>
    <n v="0"/>
    <n v="0"/>
    <n v="0"/>
    <n v="3"/>
    <n v="0"/>
    <n v="7"/>
    <n v="0"/>
    <n v="3"/>
    <n v="0"/>
    <n v="13"/>
    <x v="0"/>
    <m/>
    <m/>
    <x v="0"/>
    <s v="Decisión del directorio/propietarios de la empresa"/>
    <m/>
    <x v="1"/>
    <s v="Decisión del directorio/propietarios de la empresa"/>
    <m/>
    <x v="0"/>
    <m/>
    <m/>
    <x v="0"/>
    <m/>
    <m/>
    <x v="0"/>
    <m/>
    <m/>
    <m/>
    <m/>
    <m/>
    <m/>
    <m/>
    <m/>
    <m/>
    <m/>
    <m/>
    <m/>
    <m/>
    <m/>
    <m/>
    <m/>
    <m/>
    <m/>
    <m/>
    <m/>
    <m/>
    <m/>
    <m/>
    <m/>
    <m/>
    <m/>
    <m/>
    <m/>
    <m/>
    <m/>
    <m/>
    <m/>
    <m/>
    <m/>
    <m/>
    <m/>
    <m/>
    <m/>
    <m/>
    <m/>
    <m/>
    <m/>
    <m/>
    <m/>
    <m/>
    <m/>
    <m/>
    <m/>
    <m/>
    <m/>
    <x v="0"/>
    <x v="0"/>
    <x v="0"/>
    <x v="0"/>
    <x v="0"/>
    <x v="0"/>
    <x v="0"/>
    <x v="1"/>
    <x v="0"/>
    <x v="0"/>
    <x v="0"/>
    <x v="0"/>
    <x v="0"/>
    <m/>
    <m/>
    <m/>
    <m/>
    <m/>
    <m/>
    <m/>
    <m/>
    <m/>
    <m/>
    <s v="Contactos personales del empleador"/>
    <m/>
    <m/>
    <m/>
    <x v="0"/>
    <x v="0"/>
    <x v="0"/>
    <x v="1"/>
    <x v="0"/>
    <x v="1"/>
    <x v="2"/>
    <x v="1"/>
    <x v="2"/>
    <x v="2"/>
    <s v="Ninguna"/>
    <m/>
    <m/>
    <m/>
    <m/>
    <m/>
    <m/>
    <x v="1"/>
    <s v="Nuevas contrataciones"/>
    <s v="Nuevas contrataciones"/>
    <x v="1"/>
    <m/>
    <m/>
    <m/>
    <x v="1"/>
    <x v="1"/>
    <x v="1"/>
    <x v="0"/>
    <x v="0"/>
    <x v="0"/>
    <m/>
    <m/>
    <x v="2"/>
    <s v="Poco probable"/>
    <s v="Poco probable"/>
    <s v="Poco probable"/>
    <s v="Probable"/>
    <s v="Probable"/>
    <x v="0"/>
    <s v="tecnicos vendedores"/>
    <n v="2433"/>
    <n v="2"/>
    <n v="2"/>
    <n v="2"/>
    <n v="2"/>
    <n v="2"/>
    <s v="GERENTE ADMINISTRATIVO"/>
    <n v="1219"/>
    <n v="2"/>
    <n v="2"/>
    <n v="2"/>
    <n v="2"/>
    <n v="2"/>
    <s v="Atención al cliente"/>
    <n v="4226"/>
    <n v="3"/>
    <n v="3"/>
    <n v="3"/>
    <n v="3"/>
    <n v="3"/>
    <m/>
    <m/>
    <m/>
    <m/>
    <m/>
    <m/>
    <m/>
    <m/>
    <m/>
    <m/>
    <m/>
    <m/>
    <m/>
    <m/>
    <x v="0"/>
    <m/>
    <m/>
    <m/>
    <m/>
    <m/>
    <m/>
    <m/>
    <m/>
    <m/>
    <x v="1"/>
    <x v="1"/>
    <x v="1"/>
    <x v="1"/>
    <x v="0"/>
    <x v="0"/>
    <x v="0"/>
    <x v="1"/>
    <m/>
    <x v="0"/>
    <s v="TECNICO EN INFORMÁTICA"/>
    <s v="Redes y sistemas informáticos"/>
    <s v="AUTOMATIZACIÓN EN MAQUINARIAS  DE INDUSTRIAL"/>
    <n v="7233"/>
    <s v="TÉCNICO EN SOLDADURA"/>
    <s v="Soldadura"/>
    <s v="SOLDADOR"/>
    <n v="7212"/>
    <s v="TECNICO EN MONTAJE DE PLANTAS"/>
    <s v="Operación y mantenimiento de maquinarias industriales"/>
    <s v="ENCARGADO TALLER DE MONTAJE DE MAQUINARIA INDUSTRIAL"/>
    <n v="7233"/>
    <m/>
    <m/>
    <m/>
    <m/>
    <m/>
    <m/>
    <m/>
    <m/>
    <m/>
    <m/>
    <m/>
    <m/>
    <s v="Si"/>
    <s v="Si"/>
    <s v="No"/>
    <m/>
    <m/>
    <m/>
    <x v="1"/>
    <s v="Muy importante"/>
    <s v="Importante"/>
    <s v="Importante"/>
    <s v="Importante"/>
    <s v="Importante"/>
    <s v="Muy importante"/>
    <s v="Muy importante"/>
    <s v="Ninguna"/>
    <m/>
    <x v="2"/>
    <x v="2"/>
    <x v="0"/>
    <x v="1"/>
    <x v="0"/>
    <x v="0"/>
    <x v="0"/>
    <x v="0"/>
    <x v="0"/>
    <x v="0"/>
    <x v="0"/>
    <x v="0"/>
    <m/>
    <s v="Administrador/Contador"/>
    <m/>
    <n v="8"/>
    <n v="7"/>
    <s v="Completo"/>
    <m/>
    <m/>
    <m/>
    <m/>
    <m/>
    <m/>
    <m/>
    <s v="11 a 30 personas ocupadas"/>
    <s v="11 a 30 personas ocupadas"/>
    <x v="1"/>
    <s v="Manufactura"/>
    <x v="0"/>
    <x v="0"/>
    <x v="0"/>
    <x v="0"/>
    <x v="0"/>
    <x v="0"/>
    <x v="0"/>
    <x v="0"/>
    <x v="0"/>
    <x v="1"/>
    <x v="0"/>
    <x v="0"/>
    <x v="1"/>
    <x v="0"/>
    <x v="0"/>
    <x v="0"/>
    <x v="0"/>
    <x v="0"/>
    <x v="0"/>
    <x v="1"/>
    <x v="0"/>
    <x v="1"/>
    <x v="0"/>
    <x v="0"/>
    <x v="1"/>
    <x v="0"/>
    <x v="0"/>
    <s v="OFIMATICA"/>
    <s v="MECANICA Y METALES"/>
    <s v="USO Y REPARACIÓN DE MAQUINARIAS, HERRAMIENTAS Y EQUIPOS"/>
    <m/>
    <m/>
    <m/>
    <s v="TIC"/>
    <s v="MECANICA Y METALES"/>
    <s v="USO Y REPARACIÓN DE MAQUINARIAS, HERRAMIENTAS Y EQUIPOS"/>
    <m/>
    <m/>
    <m/>
    <n v="3.8058252427184498"/>
    <x v="0"/>
    <x v="0"/>
    <x v="0"/>
    <x v="2"/>
    <x v="0"/>
    <s v="Total"/>
  </r>
  <r>
    <n v="437890"/>
    <x v="0"/>
    <x v="1"/>
    <s v="Fernando de la Mora"/>
    <n v="62010"/>
    <s v="ACTIVIDADES DE PROGRAMACION INFORMATICA"/>
    <s v="Servicio"/>
    <s v="Telecomunicaciones"/>
    <s v="Micro (5 a 10 personas ocupadas)"/>
    <n v="11062024"/>
    <n v="11"/>
    <s v="Junio"/>
    <s v="Año Resultado Final"/>
    <n v="10"/>
    <n v="30"/>
    <n v="26072024"/>
    <n v="26"/>
    <s v="Julio"/>
    <s v="Año Resultado Final"/>
    <n v="2016"/>
    <n v="7"/>
    <x v="3"/>
    <s v="SERVICIOS DE DESARROLLO DE SOFWARE"/>
    <s v="Actividades de programación informática"/>
    <s v="Único"/>
    <x v="0"/>
    <m/>
    <m/>
    <n v="13"/>
    <n v="13"/>
    <n v="11"/>
    <n v="2"/>
    <n v="53.137096774193523"/>
    <n v="9.6612903225806406"/>
    <n v="0"/>
    <n v="0"/>
    <n v="0"/>
    <n v="0"/>
    <n v="0"/>
    <n v="0"/>
    <n v="0"/>
    <n v="14.491935483870961"/>
    <n v="28.983870967741922"/>
    <n v="0"/>
    <n v="19.322580645161281"/>
    <n v="0"/>
    <n v="62.798387096774164"/>
    <n v="13"/>
    <n v="0"/>
    <n v="0"/>
    <n v="0"/>
    <n v="0"/>
    <n v="0"/>
    <n v="0"/>
    <n v="0"/>
    <n v="3"/>
    <n v="6"/>
    <n v="0"/>
    <n v="4"/>
    <n v="0"/>
    <n v="13"/>
    <x v="0"/>
    <m/>
    <m/>
    <x v="1"/>
    <m/>
    <m/>
    <x v="0"/>
    <m/>
    <m/>
    <x v="0"/>
    <m/>
    <m/>
    <x v="0"/>
    <m/>
    <m/>
    <x v="1"/>
    <m/>
    <n v="4419"/>
    <s v="AUXILIAR ADMINISTRATIVO"/>
    <s v="No"/>
    <s v="No"/>
    <s v="Sí"/>
    <n v="7411"/>
    <s v="ELECTRICISTA"/>
    <s v="Sí"/>
    <s v="Sí"/>
    <s v="Sí"/>
    <n v="7412"/>
    <s v="MONTADOR DE TABLERO"/>
    <s v="Sí"/>
    <s v="Sí"/>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s v="Capacitar a los trabajadores actuales para que puedan cumplir funciones que estaban asignadas a esa vacante"/>
    <m/>
    <m/>
    <s v="Externalizar el trabajo por fuera de la empresa (outsourcing)"/>
    <m/>
    <m/>
    <m/>
    <m/>
    <m/>
    <m/>
    <x v="0"/>
    <x v="1"/>
    <x v="1"/>
    <x v="0"/>
    <x v="0"/>
    <x v="0"/>
    <x v="0"/>
    <x v="1"/>
    <x v="1"/>
    <x v="0"/>
    <x v="0"/>
    <x v="0"/>
    <x v="0"/>
    <m/>
    <m/>
    <m/>
    <s v="Redes sociales de la empresa (Facebook, Twitter, Instagram, etc)"/>
    <m/>
    <m/>
    <s v="Recomendaciones de trabajadores de la empresa u otros actores"/>
    <s v="Contratación de empresas de reclutamiento"/>
    <m/>
    <m/>
    <s v="Contactos personales del empleador"/>
    <m/>
    <m/>
    <m/>
    <x v="0"/>
    <x v="0"/>
    <x v="0"/>
    <x v="1"/>
    <x v="0"/>
    <x v="1"/>
    <x v="0"/>
    <x v="0"/>
    <x v="2"/>
    <x v="2"/>
    <s v="Ninguna"/>
    <m/>
    <m/>
    <m/>
    <m/>
    <m/>
    <m/>
    <x v="1"/>
    <m/>
    <m/>
    <x v="1"/>
    <m/>
    <m/>
    <m/>
    <x v="1"/>
    <x v="1"/>
    <x v="1"/>
    <x v="1"/>
    <x v="1"/>
    <x v="1"/>
    <m/>
    <m/>
    <x v="1"/>
    <s v="Muy probable"/>
    <s v="Poco probable"/>
    <s v="Poco probable"/>
    <s v="Muy probable"/>
    <s v="Muy probable"/>
    <x v="0"/>
    <s v="INGENIERO EN MECATRONICA"/>
    <n v="2144"/>
    <n v="1"/>
    <n v="1"/>
    <n v="1"/>
    <n v="1"/>
    <n v="1"/>
    <s v="ING EN ELECTRONICA"/>
    <n v="2152"/>
    <n v="1"/>
    <n v="1"/>
    <n v="1"/>
    <n v="1"/>
    <n v="1"/>
    <s v="AUXILIAR ADMINISTRATIVO"/>
    <n v="4419"/>
    <n v="1"/>
    <n v="1"/>
    <n v="1"/>
    <n v="1"/>
    <n v="1"/>
    <s v="VENDEDOR DE AUTOMATIZACIÓN"/>
    <n v="5223"/>
    <n v="1"/>
    <n v="1"/>
    <n v="1"/>
    <n v="1"/>
    <n v="1"/>
    <m/>
    <m/>
    <m/>
    <m/>
    <m/>
    <m/>
    <m/>
    <x v="0"/>
    <m/>
    <m/>
    <m/>
    <m/>
    <m/>
    <m/>
    <m/>
    <m/>
    <m/>
    <x v="0"/>
    <x v="0"/>
    <x v="0"/>
    <x v="0"/>
    <x v="1"/>
    <x v="1"/>
    <x v="0"/>
    <x v="0"/>
    <m/>
    <x v="0"/>
    <s v="OFIMATICA"/>
    <s v="Operación básica de computadoras"/>
    <s v="TECNICOS MONTADORES"/>
    <n v="7412"/>
    <s v="ELECTRICIDAD"/>
    <s v="Electricidad"/>
    <s v="ELECTRICISTA"/>
    <n v="7412"/>
    <m/>
    <m/>
    <m/>
    <m/>
    <m/>
    <m/>
    <m/>
    <m/>
    <m/>
    <m/>
    <m/>
    <m/>
    <m/>
    <m/>
    <m/>
    <m/>
    <s v="Si"/>
    <s v="No"/>
    <m/>
    <m/>
    <m/>
    <m/>
    <x v="1"/>
    <s v="Muy importante"/>
    <s v="Muy importante"/>
    <s v="Poco importante"/>
    <s v="Muy importante"/>
    <s v="Poco importante"/>
    <s v="Poco importante"/>
    <s v="Poco importante"/>
    <s v="Ninguna"/>
    <m/>
    <x v="2"/>
    <x v="2"/>
    <x v="0"/>
    <x v="1"/>
    <x v="2"/>
    <x v="0"/>
    <x v="0"/>
    <x v="1"/>
    <x v="0"/>
    <x v="0"/>
    <x v="0"/>
    <x v="0"/>
    <m/>
    <s v="Administrador/Contador"/>
    <m/>
    <n v="7"/>
    <n v="46"/>
    <s v="Completo"/>
    <m/>
    <m/>
    <m/>
    <m/>
    <m/>
    <m/>
    <m/>
    <s v="11 a 30 personas ocupadas"/>
    <s v="11 a 30 personas ocupadas"/>
    <x v="0"/>
    <s v="Telecomunicaciones"/>
    <x v="0"/>
    <x v="0"/>
    <x v="0"/>
    <x v="1"/>
    <x v="0"/>
    <x v="0"/>
    <x v="1"/>
    <x v="0"/>
    <x v="0"/>
    <x v="0"/>
    <x v="0"/>
    <x v="0"/>
    <x v="1"/>
    <x v="1"/>
    <x v="0"/>
    <x v="0"/>
    <x v="0"/>
    <x v="0"/>
    <x v="0"/>
    <x v="1"/>
    <x v="0"/>
    <x v="1"/>
    <x v="0"/>
    <x v="0"/>
    <x v="1"/>
    <x v="0"/>
    <x v="0"/>
    <s v="OFIMATICA"/>
    <s v="ELECTRICIDAD Y ELECTRONICA"/>
    <m/>
    <m/>
    <m/>
    <m/>
    <s v="TIC"/>
    <s v="ELECTRICIDAD Y ELECTRONICA"/>
    <m/>
    <m/>
    <m/>
    <m/>
    <n v="4.8306451612903203"/>
    <x v="2"/>
    <x v="2"/>
    <x v="1"/>
    <x v="0"/>
    <x v="0"/>
    <s v="Total"/>
  </r>
  <r>
    <n v="437944"/>
    <x v="0"/>
    <x v="1"/>
    <s v="San Lorenzo"/>
    <n v="85102"/>
    <s v="SERVICIO DE ENSEÑANZA PRIMARIA ESCOLAR BASICA"/>
    <s v="Servicio"/>
    <s v="Servicios a los hogares"/>
    <s v="Pequeñas (11 a 30 personas ocupadas)"/>
    <n v="24062024"/>
    <n v="24"/>
    <s v="Junio"/>
    <s v="Año Resultado Final"/>
    <n v="14"/>
    <n v="36"/>
    <n v="15072024"/>
    <n v="15"/>
    <s v="Julio"/>
    <s v="Año Resultado Final"/>
    <n v="2000"/>
    <n v="23"/>
    <x v="2"/>
    <s v="SERVICIOS DE ENSEÑANZA PRIMARIA"/>
    <s v="enseñanza prescolar, primaria"/>
    <s v="Único"/>
    <x v="0"/>
    <m/>
    <m/>
    <n v="43"/>
    <n v="43"/>
    <n v="14"/>
    <n v="29"/>
    <n v="73.379310344827616"/>
    <n v="152.00000000000009"/>
    <n v="0"/>
    <n v="0"/>
    <n v="10.48275862068966"/>
    <n v="10.48275862068966"/>
    <n v="15.724137931034491"/>
    <n v="0"/>
    <n v="136.27586206896558"/>
    <n v="0"/>
    <n v="52.413793103448299"/>
    <n v="0"/>
    <n v="0"/>
    <n v="0"/>
    <n v="225.3793103448277"/>
    <n v="43"/>
    <n v="0"/>
    <n v="0"/>
    <n v="2"/>
    <n v="2"/>
    <n v="3"/>
    <n v="0"/>
    <n v="26"/>
    <n v="0"/>
    <n v="10"/>
    <n v="0"/>
    <n v="0"/>
    <n v="0"/>
    <n v="43"/>
    <x v="0"/>
    <m/>
    <m/>
    <x v="0"/>
    <s v="Otros"/>
    <s v="LEY 4.469( PASANTIA EDUCATIVA LABORAL"/>
    <x v="1"/>
    <s v="Decisión del directorio/propietarios de la empresa"/>
    <m/>
    <x v="0"/>
    <m/>
    <m/>
    <x v="0"/>
    <m/>
    <m/>
    <x v="1"/>
    <m/>
    <n v="2341"/>
    <s v="DOCENTE EEB"/>
    <s v="Sí"/>
    <s v="No"/>
    <s v="Sí"/>
    <n v="5246"/>
    <s v="CANTINERA"/>
    <s v="Sí"/>
    <s v="No"/>
    <s v="No"/>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m/>
    <s v="Banco de currículos de la empresa"/>
    <m/>
    <m/>
    <x v="0"/>
    <x v="0"/>
    <x v="0"/>
    <x v="1"/>
    <x v="0"/>
    <x v="0"/>
    <x v="0"/>
    <x v="0"/>
    <x v="0"/>
    <x v="2"/>
    <s v="Ninguna"/>
    <m/>
    <m/>
    <m/>
    <m/>
    <m/>
    <m/>
    <x v="0"/>
    <m/>
    <m/>
    <x v="0"/>
    <m/>
    <m/>
    <m/>
    <x v="1"/>
    <x v="1"/>
    <x v="1"/>
    <x v="0"/>
    <x v="1"/>
    <x v="0"/>
    <m/>
    <m/>
    <x v="2"/>
    <s v="Poco probable"/>
    <s v="Poco probable"/>
    <s v="Probable"/>
    <s v="Probable"/>
    <s v="Probable"/>
    <x v="0"/>
    <s v="DOCENTE DE ESCOLAR BASICA"/>
    <n v="2341"/>
    <n v="0"/>
    <n v="2"/>
    <n v="0"/>
    <n v="0"/>
    <n v="0"/>
    <s v="DOCENTE DE EDUCACIÓN MEDIA"/>
    <n v="2330"/>
    <n v="0"/>
    <n v="2"/>
    <n v="0"/>
    <n v="0"/>
    <n v="0"/>
    <s v="ASISTENTE ADMINISTRATIVO"/>
    <n v="3343"/>
    <n v="1"/>
    <n v="1"/>
    <n v="0"/>
    <n v="0"/>
    <n v="0"/>
    <s v="CHOFER DE TRANSPORTE ESCOLAR"/>
    <n v="8331"/>
    <n v="1"/>
    <n v="0"/>
    <n v="0"/>
    <n v="0"/>
    <n v="0"/>
    <m/>
    <m/>
    <m/>
    <m/>
    <m/>
    <m/>
    <m/>
    <x v="0"/>
    <m/>
    <m/>
    <m/>
    <m/>
    <m/>
    <m/>
    <m/>
    <m/>
    <m/>
    <x v="0"/>
    <x v="0"/>
    <x v="0"/>
    <x v="0"/>
    <x v="0"/>
    <x v="1"/>
    <x v="0"/>
    <x v="0"/>
    <m/>
    <x v="0"/>
    <s v="CAPACITACION DE INFORMATICA AVANZADA"/>
    <s v="Redes y sistemas informáticos"/>
    <s v="TECNICO EN INFORMATICA"/>
    <n v="3511"/>
    <s v="ASISTENCIA MECANICA LIGERA O BASICA"/>
    <s v="Mecánica del automóvil"/>
    <s v="CHOFER DE TRANSPORTE ESCOLAR"/>
    <n v="8331"/>
    <s v="CAPACITACION DE OFIMATICA"/>
    <s v="Operación básica de computadoras"/>
    <s v="DOCENTE ESCOLAR BASICA"/>
    <n v="2341"/>
    <s v="CAPACITACION DE OFIMATICA"/>
    <s v="Operación básica de computadoras"/>
    <s v="DOCENTE DE EDUCACION MEDIA"/>
    <n v="2330"/>
    <s v="CAPACITACION DE SEGURIDAD"/>
    <s v="Guardias, vigilancia y seguridad personal"/>
    <s v="PORTERO"/>
    <n v="5414"/>
    <s v="CAPACITACION DE PRIMEROS AUXILIOS"/>
    <s v="Primeros auxilios"/>
    <s v="DOCENTE DE ESCOLAR BASICA"/>
    <n v="2341"/>
    <s v="Si"/>
    <s v="Si"/>
    <s v="Si"/>
    <s v="Si"/>
    <s v="Si"/>
    <s v="No"/>
    <x v="0"/>
    <s v="Muy importante"/>
    <s v="Muy importante"/>
    <s v="Muy importante"/>
    <s v="Muy importante"/>
    <s v="Muy importante"/>
    <s v="Muy importante"/>
    <s v="Muy importante"/>
    <s v="Ninguna"/>
    <m/>
    <x v="2"/>
    <x v="2"/>
    <x v="0"/>
    <x v="0"/>
    <x v="0"/>
    <x v="2"/>
    <x v="1"/>
    <x v="0"/>
    <x v="0"/>
    <x v="1"/>
    <x v="0"/>
    <x v="0"/>
    <m/>
    <s v="Dueño o propietario"/>
    <m/>
    <n v="7"/>
    <n v="46"/>
    <s v="Completo"/>
    <m/>
    <m/>
    <m/>
    <m/>
    <m/>
    <m/>
    <s v="NINGUNA"/>
    <s v="31 a 50 personas ocupadas"/>
    <s v="31 a 50 personas ocupadas"/>
    <x v="0"/>
    <s v="Servicios a los hogares"/>
    <x v="0"/>
    <x v="1"/>
    <x v="0"/>
    <x v="0"/>
    <x v="1"/>
    <x v="0"/>
    <x v="0"/>
    <x v="0"/>
    <x v="0"/>
    <x v="0"/>
    <x v="0"/>
    <x v="1"/>
    <x v="0"/>
    <x v="0"/>
    <x v="0"/>
    <x v="0"/>
    <x v="1"/>
    <x v="0"/>
    <x v="0"/>
    <x v="0"/>
    <x v="1"/>
    <x v="1"/>
    <x v="1"/>
    <x v="0"/>
    <x v="0"/>
    <x v="1"/>
    <x v="0"/>
    <s v="OFIMATICA"/>
    <s v="MECANICA AUTOTRIZ"/>
    <s v="OFIMATICA"/>
    <s v="OFIMATICA"/>
    <s v="SALUD Y SEGURIDAD OCUPACIONAL"/>
    <s v="SINIESTROS Y PRIMEROS AUXILIOS"/>
    <s v="TIC"/>
    <s v="AUTOMOTORES"/>
    <s v="TIC"/>
    <s v="TIC"/>
    <s v="SALUD Y SEGURIDAD OCUPACIONAL"/>
    <s v="SINIESTROS Y PRIMEROS AUXILIOS"/>
    <n v="5.2413793103448301"/>
    <x v="1"/>
    <x v="1"/>
    <x v="0"/>
    <x v="0"/>
    <x v="0"/>
    <s v="Total"/>
  </r>
  <r>
    <n v="437983"/>
    <x v="0"/>
    <x v="1"/>
    <s v="Mariano Roque Alonso"/>
    <n v="73100"/>
    <s v="ACTIVIDADES PUBLICITARIAS"/>
    <s v="Servicio"/>
    <s v="Servicios a las empresas"/>
    <s v="Micro (5 a 10 personas ocupadas)"/>
    <n v="12062024"/>
    <n v="12"/>
    <s v="Junio"/>
    <s v="Año Resultado Final"/>
    <n v="13"/>
    <n v="52"/>
    <n v="12062024"/>
    <n v="12"/>
    <s v="Junio"/>
    <s v="Año Resultado Final"/>
    <n v="2017"/>
    <n v="6"/>
    <x v="3"/>
    <s v="ACTIVIDADES PUBLICITARIAS (CARTELERIA EN GENERAL)"/>
    <s v="Actividades publicitarias"/>
    <s v="Único"/>
    <x v="0"/>
    <m/>
    <m/>
    <n v="6"/>
    <n v="6"/>
    <n v="3"/>
    <n v="3"/>
    <n v="10.18378378378377"/>
    <n v="10.18378378378377"/>
    <n v="0"/>
    <n v="0"/>
    <n v="0"/>
    <n v="0"/>
    <n v="6.7891891891891802"/>
    <n v="0"/>
    <n v="6.7891891891891802"/>
    <n v="0"/>
    <n v="6.7891891891891802"/>
    <n v="0"/>
    <n v="0"/>
    <n v="0"/>
    <n v="20.367567567567541"/>
    <n v="6"/>
    <n v="0"/>
    <n v="0"/>
    <n v="0"/>
    <n v="0"/>
    <n v="2"/>
    <n v="0"/>
    <n v="2"/>
    <n v="0"/>
    <n v="2"/>
    <n v="0"/>
    <n v="0"/>
    <n v="0"/>
    <n v="6"/>
    <x v="0"/>
    <m/>
    <m/>
    <x v="0"/>
    <s v="Decisión del directorio/propietarios de la empresa"/>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s v="Contactos personales del empleador"/>
    <m/>
    <m/>
    <m/>
    <x v="0"/>
    <x v="0"/>
    <x v="0"/>
    <x v="1"/>
    <x v="0"/>
    <x v="2"/>
    <x v="0"/>
    <x v="2"/>
    <x v="1"/>
    <x v="1"/>
    <s v="Ninguna"/>
    <m/>
    <m/>
    <m/>
    <m/>
    <m/>
    <m/>
    <x v="1"/>
    <m/>
    <m/>
    <x v="1"/>
    <m/>
    <m/>
    <m/>
    <x v="1"/>
    <x v="1"/>
    <x v="1"/>
    <x v="1"/>
    <x v="1"/>
    <x v="1"/>
    <m/>
    <m/>
    <x v="2"/>
    <s v="Probable"/>
    <s v="Poco probable"/>
    <s v="Poco probable"/>
    <s v="Probable"/>
    <s v="Muy probable"/>
    <x v="0"/>
    <s v="PRODUCCION EN SERIGRAFIA"/>
    <n v="7322"/>
    <n v="1"/>
    <n v="1"/>
    <n v="0"/>
    <n v="0"/>
    <n v="0"/>
    <m/>
    <m/>
    <m/>
    <m/>
    <m/>
    <m/>
    <m/>
    <m/>
    <m/>
    <m/>
    <m/>
    <m/>
    <m/>
    <m/>
    <m/>
    <m/>
    <m/>
    <m/>
    <m/>
    <m/>
    <m/>
    <m/>
    <m/>
    <m/>
    <m/>
    <m/>
    <m/>
    <m/>
    <x v="0"/>
    <m/>
    <m/>
    <m/>
    <m/>
    <m/>
    <m/>
    <m/>
    <m/>
    <m/>
    <x v="0"/>
    <x v="0"/>
    <x v="0"/>
    <x v="0"/>
    <x v="0"/>
    <x v="0"/>
    <x v="0"/>
    <x v="0"/>
    <m/>
    <x v="0"/>
    <s v="CAPACITACION DE GRABADO A LASER"/>
    <s v="Serigrafía"/>
    <s v="PRODUCCION DE PUBLICIDAD"/>
    <n v="7322"/>
    <s v="CAPACITACIÓN DE DISEÑOS BASICOS SOBRE TASAS, HOPPIES"/>
    <s v="Diseño gráfico"/>
    <s v="OPERARIOS DE IMPRESIÓN"/>
    <n v="7322"/>
    <m/>
    <m/>
    <m/>
    <m/>
    <m/>
    <m/>
    <m/>
    <m/>
    <m/>
    <m/>
    <m/>
    <m/>
    <m/>
    <m/>
    <m/>
    <m/>
    <s v="Si"/>
    <s v="No"/>
    <m/>
    <m/>
    <m/>
    <m/>
    <x v="0"/>
    <s v="Muy importante"/>
    <s v="Muy importante"/>
    <s v="Muy importante"/>
    <s v="Importante"/>
    <s v="Importante"/>
    <s v="Importante"/>
    <s v="Muy importante"/>
    <s v="Ninguna"/>
    <m/>
    <x v="2"/>
    <x v="1"/>
    <x v="0"/>
    <x v="0"/>
    <x v="0"/>
    <x v="0"/>
    <x v="0"/>
    <x v="0"/>
    <x v="0"/>
    <x v="0"/>
    <x v="0"/>
    <x v="0"/>
    <m/>
    <s v="Jefe / Encargado (no propietario)"/>
    <m/>
    <n v="14"/>
    <n v="16"/>
    <s v="Completo"/>
    <m/>
    <m/>
    <m/>
    <m/>
    <m/>
    <m/>
    <m/>
    <s v="5 a 10 personas ocupadas"/>
    <s v="5 a 10 personas ocupadas"/>
    <x v="0"/>
    <s v="Servicios a las empresas"/>
    <x v="0"/>
    <x v="0"/>
    <x v="0"/>
    <x v="0"/>
    <x v="0"/>
    <x v="0"/>
    <x v="0"/>
    <x v="0"/>
    <x v="0"/>
    <x v="0"/>
    <x v="1"/>
    <x v="0"/>
    <x v="0"/>
    <x v="0"/>
    <x v="0"/>
    <x v="1"/>
    <x v="0"/>
    <x v="0"/>
    <x v="0"/>
    <x v="1"/>
    <x v="0"/>
    <x v="1"/>
    <x v="0"/>
    <x v="0"/>
    <x v="1"/>
    <x v="0"/>
    <x v="0"/>
    <s v="INDUSTRIAS GRÁFICAS"/>
    <s v="INDUSTRIAS GRÁFICAS"/>
    <m/>
    <m/>
    <m/>
    <m/>
    <s v="INDUSTRIAS GRÁFICAS"/>
    <s v="INDUSTRIAS GRÁFICAS"/>
    <m/>
    <m/>
    <m/>
    <m/>
    <n v="3.3945945945945901"/>
    <x v="0"/>
    <x v="0"/>
    <x v="1"/>
    <x v="0"/>
    <x v="0"/>
    <s v="Total"/>
  </r>
  <r>
    <n v="438320"/>
    <x v="0"/>
    <x v="1"/>
    <s v="Luque"/>
    <n v="56101"/>
    <s v="COMEDOR - VENTA DE MINUTAS"/>
    <s v="Servicio"/>
    <s v="Restaurantes y hoteles"/>
    <s v="Pequeñas (11 a 30 personas ocupadas)"/>
    <n v="27062024"/>
    <n v="27"/>
    <s v="Junio"/>
    <s v="Año Resultado Final"/>
    <n v="11"/>
    <n v="5"/>
    <n v="29072024"/>
    <n v="29"/>
    <s v="Julio"/>
    <s v="Año Resultado Final"/>
    <n v="2009"/>
    <n v="14"/>
    <x v="0"/>
    <s v="SERVICIO DE COMEDOR"/>
    <s v="Restaurantes y parrilladas"/>
    <s v="Único"/>
    <x v="0"/>
    <m/>
    <m/>
    <n v="5"/>
    <n v="5"/>
    <n v="2"/>
    <n v="3"/>
    <n v="6.7891891891891802"/>
    <n v="10.18378378378377"/>
    <n v="0"/>
    <n v="0"/>
    <n v="6.7891891891891802"/>
    <n v="0"/>
    <n v="10.18378378378377"/>
    <n v="0"/>
    <n v="0"/>
    <n v="0"/>
    <n v="0"/>
    <n v="0"/>
    <n v="0"/>
    <n v="0"/>
    <n v="16.972972972972951"/>
    <n v="5"/>
    <n v="0"/>
    <n v="0"/>
    <n v="2"/>
    <n v="0"/>
    <n v="3"/>
    <n v="0"/>
    <n v="0"/>
    <n v="0"/>
    <n v="0"/>
    <n v="0"/>
    <n v="0"/>
    <n v="0"/>
    <n v="5"/>
    <x v="1"/>
    <s v="Decisión del directorio/propietarios de la empresa"/>
    <m/>
    <x v="0"/>
    <s v="Decisión del directorio/propietarios de la empresa"/>
    <m/>
    <x v="1"/>
    <s v="Decisión del directorio/propietarios de la empresa"/>
    <m/>
    <x v="0"/>
    <m/>
    <m/>
    <x v="0"/>
    <m/>
    <m/>
    <x v="1"/>
    <m/>
    <n v="5246"/>
    <s v="ATENCION AL CLIENTE EN SALON"/>
    <s v="Sí"/>
    <s v="Sí"/>
    <s v="No"/>
    <m/>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m/>
    <m/>
    <m/>
    <m/>
    <m/>
    <m/>
    <m/>
    <m/>
    <m/>
    <s v="Capacitar a los trabajadores actuales para que puedan cumplir funciones que estaban asignadas a esa vacante"/>
    <m/>
    <m/>
    <m/>
    <m/>
    <m/>
    <m/>
    <m/>
    <m/>
    <m/>
    <x v="1"/>
    <x v="0"/>
    <x v="0"/>
    <x v="0"/>
    <x v="0"/>
    <x v="1"/>
    <x v="0"/>
    <x v="0"/>
    <x v="0"/>
    <x v="0"/>
    <x v="1"/>
    <x v="1"/>
    <x v="0"/>
    <m/>
    <s v="Anuncio en un medio de prensa impreso"/>
    <m/>
    <m/>
    <m/>
    <m/>
    <s v="Recomendaciones de trabajadores de la empresa u otros actores"/>
    <m/>
    <m/>
    <m/>
    <s v="Contactos personales del empleador"/>
    <m/>
    <m/>
    <m/>
    <x v="0"/>
    <x v="0"/>
    <x v="1"/>
    <x v="0"/>
    <x v="0"/>
    <x v="2"/>
    <x v="2"/>
    <x v="0"/>
    <x v="1"/>
    <x v="1"/>
    <s v="Ninguna"/>
    <m/>
    <m/>
    <m/>
    <s v="Ambos"/>
    <s v="Ambos"/>
    <m/>
    <x v="1"/>
    <s v="Ambos"/>
    <m/>
    <x v="1"/>
    <m/>
    <m/>
    <m/>
    <x v="0"/>
    <x v="0"/>
    <x v="1"/>
    <x v="1"/>
    <x v="1"/>
    <x v="1"/>
    <m/>
    <m/>
    <x v="2"/>
    <s v="Poco probable"/>
    <s v="Poco probable"/>
    <s v="Poco probable"/>
    <s v="Poco probable"/>
    <s v="Probable"/>
    <x v="2"/>
    <m/>
    <m/>
    <m/>
    <m/>
    <m/>
    <m/>
    <m/>
    <m/>
    <m/>
    <m/>
    <m/>
    <m/>
    <m/>
    <m/>
    <m/>
    <m/>
    <m/>
    <m/>
    <m/>
    <m/>
    <m/>
    <m/>
    <m/>
    <m/>
    <m/>
    <m/>
    <m/>
    <m/>
    <m/>
    <m/>
    <m/>
    <m/>
    <m/>
    <m/>
    <m/>
    <x v="0"/>
    <m/>
    <m/>
    <m/>
    <m/>
    <m/>
    <m/>
    <m/>
    <m/>
    <m/>
    <x v="0"/>
    <x v="0"/>
    <x v="0"/>
    <x v="0"/>
    <x v="1"/>
    <x v="1"/>
    <x v="0"/>
    <x v="0"/>
    <m/>
    <x v="0"/>
    <s v="ATENCION AL CLIENTE"/>
    <s v="Técnicas de recepción y atención al cliente"/>
    <s v="CAJERA"/>
    <n v="5230"/>
    <s v="AYUDANTE DE COCINA"/>
    <s v="Cocina"/>
    <s v="AYUDANTE DE COCINA"/>
    <n v="9412"/>
    <s v="MANIPULACION DE ALIMENTOS"/>
    <s v="Manipulación de alimentos"/>
    <s v="AYUDANTE DE COCINA"/>
    <n v="9412"/>
    <m/>
    <m/>
    <m/>
    <m/>
    <m/>
    <m/>
    <m/>
    <m/>
    <m/>
    <m/>
    <m/>
    <m/>
    <s v="Si"/>
    <s v="Si"/>
    <s v="No"/>
    <m/>
    <m/>
    <m/>
    <x v="0"/>
    <s v="Importante"/>
    <s v="Importante"/>
    <s v="Importante"/>
    <s v="Muy importante"/>
    <s v="Importante"/>
    <s v="Importante"/>
    <s v="Muy importante"/>
    <s v="Ninguna"/>
    <m/>
    <x v="2"/>
    <x v="2"/>
    <x v="0"/>
    <x v="0"/>
    <x v="0"/>
    <x v="0"/>
    <x v="1"/>
    <x v="1"/>
    <x v="0"/>
    <x v="1"/>
    <x v="0"/>
    <x v="0"/>
    <m/>
    <s v="Dueño o propietario"/>
    <m/>
    <n v="8"/>
    <n v="57"/>
    <s v="Completo"/>
    <m/>
    <m/>
    <m/>
    <m/>
    <m/>
    <m/>
    <m/>
    <s v="5 a 10 personas ocupadas"/>
    <s v="5 a 10 personas ocupadas"/>
    <x v="0"/>
    <s v="Restaurantes y hoteles"/>
    <x v="0"/>
    <x v="0"/>
    <x v="0"/>
    <x v="0"/>
    <x v="1"/>
    <x v="0"/>
    <x v="0"/>
    <x v="0"/>
    <x v="0"/>
    <x v="0"/>
    <x v="1"/>
    <x v="0"/>
    <x v="0"/>
    <x v="0"/>
    <x v="0"/>
    <x v="0"/>
    <x v="0"/>
    <x v="0"/>
    <x v="0"/>
    <x v="1"/>
    <x v="0"/>
    <x v="1"/>
    <x v="1"/>
    <x v="0"/>
    <x v="0"/>
    <x v="0"/>
    <x v="1"/>
    <s v="ATENCIÓN AL CLIENTE, RECEPCIÓN"/>
    <s v="GASTRONOMIA"/>
    <s v="MANIPULACION DE ALIMENTOS"/>
    <m/>
    <m/>
    <m/>
    <s v="ADMINISTRACIÓN Y GESTIÓN"/>
    <s v="ALIMENTOS"/>
    <s v="ALIMENTOS"/>
    <m/>
    <m/>
    <m/>
    <n v="3.3945945945945901"/>
    <x v="1"/>
    <x v="2"/>
    <x v="0"/>
    <x v="0"/>
    <x v="0"/>
    <s v="Total"/>
  </r>
  <r>
    <n v="438334"/>
    <x v="0"/>
    <x v="1"/>
    <s v="San Lorenzo"/>
    <n v="47112"/>
    <s v="VENTA AL POR MENOR DE ARTICULOS DE PRIMERA NECESIDAD"/>
    <s v="Comercio"/>
    <s v="Comercio"/>
    <s v="Micro (5 a 10 personas ocupadas)"/>
    <n v="17062024"/>
    <n v="17"/>
    <s v="Junio"/>
    <s v="Año Resultado Final"/>
    <n v="14"/>
    <n v="1"/>
    <n v="17062024"/>
    <n v="17"/>
    <s v="Junio"/>
    <s v="Año Resultado Final"/>
    <n v="2002"/>
    <n v="21"/>
    <x v="2"/>
    <s v="VENTA DE MINUTAS AL POR MENOR"/>
    <s v="Otros servicios de suministro de alimentos para consumo inmediato  n.c.p."/>
    <s v="Único"/>
    <x v="0"/>
    <m/>
    <m/>
    <n v="5"/>
    <n v="5"/>
    <n v="2"/>
    <n v="3"/>
    <n v="6.7891891891891802"/>
    <n v="10.18378378378377"/>
    <n v="0"/>
    <n v="0"/>
    <n v="0"/>
    <n v="0"/>
    <n v="13.57837837837836"/>
    <n v="0"/>
    <n v="0"/>
    <n v="0"/>
    <n v="3.3945945945945901"/>
    <n v="0"/>
    <n v="0"/>
    <n v="0"/>
    <n v="16.972972972972951"/>
    <n v="5"/>
    <n v="0"/>
    <n v="0"/>
    <n v="0"/>
    <n v="0"/>
    <n v="4"/>
    <n v="0"/>
    <n v="0"/>
    <n v="0"/>
    <n v="1"/>
    <n v="0"/>
    <n v="0"/>
    <n v="0"/>
    <n v="5"/>
    <x v="0"/>
    <m/>
    <m/>
    <x v="1"/>
    <m/>
    <m/>
    <x v="0"/>
    <m/>
    <m/>
    <x v="0"/>
    <m/>
    <m/>
    <x v="0"/>
    <m/>
    <m/>
    <x v="1"/>
    <m/>
    <n v="5246"/>
    <s v="ATENCION AL CLIENTE"/>
    <s v="Sí"/>
    <s v="No"/>
    <s v="No"/>
    <m/>
    <m/>
    <m/>
    <m/>
    <m/>
    <m/>
    <m/>
    <m/>
    <m/>
    <m/>
    <m/>
    <m/>
    <m/>
    <m/>
    <m/>
    <m/>
    <m/>
    <m/>
    <m/>
    <m/>
    <m/>
    <m/>
    <m/>
    <m/>
    <m/>
    <m/>
    <m/>
    <m/>
    <m/>
    <m/>
    <m/>
    <m/>
    <m/>
    <m/>
    <m/>
    <m/>
    <m/>
    <m/>
    <m/>
    <m/>
    <m/>
    <m/>
    <m/>
    <m/>
    <x v="0"/>
    <x v="0"/>
    <x v="0"/>
    <x v="1"/>
    <x v="1"/>
    <x v="1"/>
    <x v="1"/>
    <x v="0"/>
    <x v="0"/>
    <x v="1"/>
    <x v="1"/>
    <x v="1"/>
    <x v="0"/>
    <m/>
    <m/>
    <m/>
    <s v="Redes sociales de la empresa (Facebook, Twitter, Instagram, etc)"/>
    <m/>
    <m/>
    <s v="Recomendaciones de trabajadores de la empresa u otros actores"/>
    <m/>
    <m/>
    <m/>
    <s v="Contactos personales del empleador"/>
    <m/>
    <m/>
    <m/>
    <x v="0"/>
    <x v="0"/>
    <x v="0"/>
    <x v="0"/>
    <x v="0"/>
    <x v="0"/>
    <x v="1"/>
    <x v="0"/>
    <x v="0"/>
    <x v="1"/>
    <s v="Ninguna"/>
    <m/>
    <m/>
    <m/>
    <m/>
    <s v="Transformación de competencia"/>
    <m/>
    <x v="0"/>
    <m/>
    <m/>
    <x v="0"/>
    <m/>
    <m/>
    <m/>
    <x v="0"/>
    <x v="0"/>
    <x v="0"/>
    <x v="0"/>
    <x v="0"/>
    <x v="0"/>
    <m/>
    <m/>
    <x v="0"/>
    <s v="Poco probable"/>
    <s v="Poco probable"/>
    <s v="Poco probable"/>
    <s v="Poco probable"/>
    <s v="Probable"/>
    <x v="2"/>
    <m/>
    <m/>
    <m/>
    <m/>
    <m/>
    <m/>
    <m/>
    <m/>
    <m/>
    <m/>
    <m/>
    <m/>
    <m/>
    <m/>
    <m/>
    <m/>
    <m/>
    <m/>
    <m/>
    <m/>
    <m/>
    <m/>
    <m/>
    <m/>
    <m/>
    <m/>
    <m/>
    <m/>
    <m/>
    <m/>
    <m/>
    <m/>
    <m/>
    <m/>
    <m/>
    <x v="1"/>
    <s v="La empresa no tiene recursos para capacitar"/>
    <s v="Todo nuestro personal es plenamente competente, no se necesita capacitación"/>
    <s v="No hay oferta de capacitación en áreas o contenidos relevantes para la empresa"/>
    <s v="La empresa no dispone de tiempo para capacitar a sus trabajadores"/>
    <m/>
    <m/>
    <s v="Muchos trabajadores son temporales y puede que no permanezcan en nuestra empresa"/>
    <m/>
    <m/>
    <x v="1"/>
    <x v="1"/>
    <x v="1"/>
    <x v="1"/>
    <x v="0"/>
    <x v="0"/>
    <x v="0"/>
    <x v="0"/>
    <m/>
    <x v="2"/>
    <m/>
    <m/>
    <m/>
    <m/>
    <m/>
    <m/>
    <m/>
    <m/>
    <m/>
    <m/>
    <m/>
    <m/>
    <m/>
    <m/>
    <m/>
    <m/>
    <m/>
    <m/>
    <m/>
    <m/>
    <m/>
    <m/>
    <m/>
    <m/>
    <m/>
    <m/>
    <m/>
    <m/>
    <m/>
    <m/>
    <x v="2"/>
    <s v="Importante"/>
    <s v="Importante"/>
    <s v="Muy importante"/>
    <s v="Poco importante"/>
    <s v="Poco importante"/>
    <s v="Importante"/>
    <s v="Muy importante"/>
    <s v="Ninguna"/>
    <m/>
    <x v="0"/>
    <x v="2"/>
    <x v="0"/>
    <x v="1"/>
    <x v="2"/>
    <x v="2"/>
    <x v="0"/>
    <x v="1"/>
    <x v="1"/>
    <x v="1"/>
    <x v="0"/>
    <x v="0"/>
    <m/>
    <s v="Dueño o propietario"/>
    <m/>
    <n v="14"/>
    <n v="54"/>
    <s v="Completo"/>
    <m/>
    <m/>
    <m/>
    <m/>
    <m/>
    <m/>
    <s v="NINGUNA"/>
    <s v="5 a 10 personas ocupadas"/>
    <s v="5 a 10 personas ocupadas"/>
    <x v="0"/>
    <s v="Restaurantes y hoteles"/>
    <x v="0"/>
    <x v="0"/>
    <x v="0"/>
    <x v="0"/>
    <x v="1"/>
    <x v="0"/>
    <x v="0"/>
    <x v="0"/>
    <x v="0"/>
    <x v="0"/>
    <x v="1"/>
    <x v="0"/>
    <x v="0"/>
    <x v="0"/>
    <x v="0"/>
    <x v="0"/>
    <x v="0"/>
    <x v="0"/>
    <x v="0"/>
    <x v="1"/>
    <x v="0"/>
    <x v="1"/>
    <x v="0"/>
    <x v="0"/>
    <x v="0"/>
    <x v="0"/>
    <x v="0"/>
    <m/>
    <m/>
    <m/>
    <m/>
    <m/>
    <m/>
    <m/>
    <m/>
    <m/>
    <m/>
    <m/>
    <m/>
    <n v="3.3945945945945901"/>
    <x v="1"/>
    <x v="1"/>
    <x v="0"/>
    <x v="1"/>
    <x v="2"/>
    <s v="Total"/>
  </r>
  <r>
    <n v="438405"/>
    <x v="0"/>
    <x v="0"/>
    <s v="Recoleta"/>
    <n v="45103"/>
    <s v="VENTA AL POR MENOR DE VEHICULOS NUEVOS MAZDA"/>
    <s v="Comercio"/>
    <s v="Comercio"/>
    <s v="Micro (5 a 10 personas ocupadas)"/>
    <n v="8072024"/>
    <n v="8"/>
    <s v="Julio"/>
    <s v="Año Resultado Final"/>
    <n v="13"/>
    <n v="50"/>
    <n v="31072024"/>
    <n v="31"/>
    <s v="Julio"/>
    <s v="Año Resultado Final"/>
    <n v="2008"/>
    <n v="15"/>
    <x v="0"/>
    <s v="VENTAS DE VEHICULOS NUEVOS AL POR MENOR (LIVIANOS)"/>
    <s v="Comercio al por menor de vehículos automotores nuevos"/>
    <s v="Único"/>
    <x v="0"/>
    <m/>
    <m/>
    <n v="9"/>
    <n v="9"/>
    <n v="5"/>
    <n v="4"/>
    <n v="113.75"/>
    <n v="91"/>
    <n v="0"/>
    <n v="0"/>
    <n v="0"/>
    <n v="0"/>
    <n v="113.75"/>
    <n v="0"/>
    <n v="0"/>
    <n v="0"/>
    <n v="91"/>
    <n v="0"/>
    <n v="0"/>
    <n v="0"/>
    <n v="204.75"/>
    <n v="9"/>
    <n v="0"/>
    <n v="0"/>
    <n v="0"/>
    <n v="0"/>
    <n v="5"/>
    <n v="0"/>
    <n v="0"/>
    <n v="0"/>
    <n v="4"/>
    <n v="0"/>
    <n v="0"/>
    <n v="0"/>
    <n v="9"/>
    <x v="1"/>
    <s v="Decisión del directorio/propietarios de la empresa"/>
    <m/>
    <x v="0"/>
    <s v="Convenio con organizaciones públicas"/>
    <m/>
    <x v="0"/>
    <m/>
    <m/>
    <x v="0"/>
    <m/>
    <m/>
    <x v="0"/>
    <m/>
    <m/>
    <x v="0"/>
    <m/>
    <m/>
    <m/>
    <m/>
    <m/>
    <m/>
    <m/>
    <m/>
    <m/>
    <m/>
    <m/>
    <m/>
    <m/>
    <m/>
    <m/>
    <m/>
    <m/>
    <m/>
    <m/>
    <m/>
    <m/>
    <m/>
    <m/>
    <m/>
    <m/>
    <m/>
    <m/>
    <m/>
    <m/>
    <m/>
    <m/>
    <m/>
    <m/>
    <m/>
    <m/>
    <m/>
    <m/>
    <m/>
    <m/>
    <m/>
    <m/>
    <m/>
    <m/>
    <m/>
    <m/>
    <m/>
    <m/>
    <m/>
    <m/>
    <m/>
    <x v="0"/>
    <x v="0"/>
    <x v="0"/>
    <x v="1"/>
    <x v="0"/>
    <x v="0"/>
    <x v="0"/>
    <x v="1"/>
    <x v="0"/>
    <x v="0"/>
    <x v="1"/>
    <x v="1"/>
    <x v="0"/>
    <m/>
    <m/>
    <m/>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2"/>
    <x v="1"/>
    <x v="2"/>
    <s v="Ninguna"/>
    <m/>
    <m/>
    <m/>
    <m/>
    <m/>
    <m/>
    <x v="1"/>
    <m/>
    <m/>
    <x v="1"/>
    <m/>
    <m/>
    <m/>
    <x v="1"/>
    <x v="1"/>
    <x v="1"/>
    <x v="1"/>
    <x v="1"/>
    <x v="1"/>
    <m/>
    <m/>
    <x v="2"/>
    <s v="Muy probable"/>
    <s v="Poco probable"/>
    <s v="Poco probable"/>
    <s v="Probable"/>
    <s v="Muy probable"/>
    <x v="0"/>
    <s v="mecanico de vehiculos livianos"/>
    <n v="7231"/>
    <n v="2"/>
    <n v="2"/>
    <n v="2"/>
    <n v="2"/>
    <n v="2"/>
    <s v="asesor de servicios (recepcionador de vehiculos que entran al taller postventa)"/>
    <n v="4226"/>
    <n v="1"/>
    <n v="1"/>
    <n v="1"/>
    <n v="1"/>
    <n v="1"/>
    <s v="recepcionistas"/>
    <n v="4226"/>
    <n v="1"/>
    <n v="1"/>
    <n v="1"/>
    <n v="1"/>
    <n v="1"/>
    <m/>
    <m/>
    <m/>
    <m/>
    <m/>
    <m/>
    <m/>
    <m/>
    <m/>
    <m/>
    <m/>
    <m/>
    <m/>
    <m/>
    <x v="0"/>
    <m/>
    <m/>
    <m/>
    <m/>
    <m/>
    <m/>
    <m/>
    <m/>
    <m/>
    <x v="0"/>
    <x v="0"/>
    <x v="0"/>
    <x v="0"/>
    <x v="1"/>
    <x v="1"/>
    <x v="0"/>
    <x v="0"/>
    <m/>
    <x v="0"/>
    <s v="EXCEL AVANZADO"/>
    <s v="Microsoft Excel básico y avanzado"/>
    <s v="AUXILIAR ADMINISTRATIVO"/>
    <n v="4419"/>
    <s v="POWER BI"/>
    <s v="Microsoft Power BI"/>
    <s v="AUXILIAR ADMINISTRATIVO"/>
    <n v="4419"/>
    <s v="HABILIDADES DE ATENCION AL CLIENTE"/>
    <s v="Técnicas de recepción y atención al cliente"/>
    <s v="RECEPCIONISTA"/>
    <n v="4226"/>
    <m/>
    <m/>
    <m/>
    <m/>
    <m/>
    <m/>
    <m/>
    <m/>
    <m/>
    <m/>
    <m/>
    <m/>
    <s v="Si"/>
    <s v="Si"/>
    <s v="Si"/>
    <s v="Si"/>
    <s v="No"/>
    <m/>
    <x v="1"/>
    <s v="Muy importante"/>
    <s v="Muy importante"/>
    <s v="Muy importante"/>
    <s v="Muy importante"/>
    <s v="Muy importante"/>
    <s v="Muy importante"/>
    <s v="Muy importante"/>
    <s v="Ninguna"/>
    <m/>
    <x v="0"/>
    <x v="2"/>
    <x v="1"/>
    <x v="0"/>
    <x v="0"/>
    <x v="2"/>
    <x v="0"/>
    <x v="1"/>
    <x v="0"/>
    <x v="0"/>
    <x v="0"/>
    <x v="0"/>
    <m/>
    <s v="Jefe / Encargado (no propietario)"/>
    <m/>
    <n v="15"/>
    <n v="13"/>
    <s v="Completo"/>
    <m/>
    <m/>
    <m/>
    <m/>
    <m/>
    <m/>
    <m/>
    <s v="5 a 10 personas ocupadas"/>
    <s v="5 a 10 personas ocupadas"/>
    <x v="2"/>
    <s v="Comercio"/>
    <x v="0"/>
    <x v="0"/>
    <x v="0"/>
    <x v="0"/>
    <x v="0"/>
    <x v="0"/>
    <x v="0"/>
    <x v="0"/>
    <x v="0"/>
    <x v="0"/>
    <x v="1"/>
    <x v="0"/>
    <x v="1"/>
    <x v="0"/>
    <x v="0"/>
    <x v="1"/>
    <x v="0"/>
    <x v="0"/>
    <x v="0"/>
    <x v="1"/>
    <x v="0"/>
    <x v="0"/>
    <x v="0"/>
    <x v="0"/>
    <x v="0"/>
    <x v="0"/>
    <x v="0"/>
    <s v="OFIMATICA"/>
    <s v="HERRAMIENTAS DE ANÁLISIS DE DATOS"/>
    <s v="ATENCIÓN AL CLIENTE, RECEPCIÓN"/>
    <m/>
    <m/>
    <m/>
    <s v="TIC"/>
    <s v="TIC"/>
    <s v="ADMINISTRACIÓN Y GESTIÓN"/>
    <m/>
    <m/>
    <m/>
    <n v="22.75"/>
    <x v="0"/>
    <x v="0"/>
    <x v="1"/>
    <x v="0"/>
    <x v="0"/>
    <s v="Total"/>
  </r>
  <r>
    <n v="439185"/>
    <x v="0"/>
    <x v="1"/>
    <s v="Lambaré"/>
    <n v="45104"/>
    <s v="COMERCIO AL POR MENOR DE VEHICULOS USADOS"/>
    <s v="Comercio"/>
    <s v="Comercio"/>
    <s v="Micro (5 a 10 personas ocupadas)"/>
    <n v="13062024"/>
    <n v="13"/>
    <s v="Junio"/>
    <s v="Año Resultado Final"/>
    <n v="10"/>
    <n v="24"/>
    <n v="19072024"/>
    <n v="19"/>
    <s v="Julio"/>
    <s v="Año Resultado Final"/>
    <n v="2015"/>
    <n v="8"/>
    <x v="3"/>
    <s v="VENTA AL POR MENOR DE REPUESTOS NUEVOS  PARA VEHÍCULOS"/>
    <s v="Comercio de partes, piezas y accesorios nuevos para vehículos automotores"/>
    <s v="Único"/>
    <x v="0"/>
    <m/>
    <m/>
    <n v="10"/>
    <n v="10"/>
    <n v="9"/>
    <n v="1"/>
    <n v="74.559633027522921"/>
    <n v="8.2844036697247692"/>
    <n v="0"/>
    <n v="8.2844036697247692"/>
    <n v="24.853211009174309"/>
    <n v="0"/>
    <n v="8.2844036697247692"/>
    <n v="0"/>
    <n v="8.2844036697247692"/>
    <n v="0"/>
    <n v="16.568807339449538"/>
    <n v="8.2844036697247692"/>
    <n v="0"/>
    <n v="8.2844036697247692"/>
    <n v="82.844036697247688"/>
    <n v="10"/>
    <n v="0"/>
    <n v="1"/>
    <n v="3"/>
    <n v="0"/>
    <n v="1"/>
    <n v="0"/>
    <n v="1"/>
    <n v="0"/>
    <n v="2"/>
    <n v="1"/>
    <n v="0"/>
    <n v="1"/>
    <n v="10"/>
    <x v="0"/>
    <m/>
    <m/>
    <x v="1"/>
    <m/>
    <m/>
    <x v="0"/>
    <m/>
    <m/>
    <x v="0"/>
    <m/>
    <m/>
    <x v="0"/>
    <m/>
    <m/>
    <x v="1"/>
    <m/>
    <n v="8321"/>
    <s v="DELIVERY EN MOTOCICLETAS"/>
    <s v="Sí"/>
    <s v="No"/>
    <s v="Sí"/>
    <n v="7231"/>
    <s v="MECANICO DE AUTOS"/>
    <s v="No"/>
    <s v="Sí"/>
    <s v="No"/>
    <m/>
    <m/>
    <m/>
    <m/>
    <m/>
    <m/>
    <m/>
    <m/>
    <m/>
    <m/>
    <m/>
    <m/>
    <s v="Candidatos sin capacitación o habilidades técnicas necesarios"/>
    <m/>
    <m/>
    <m/>
    <m/>
    <m/>
    <m/>
    <m/>
    <m/>
    <m/>
    <m/>
    <m/>
    <m/>
    <m/>
    <m/>
    <m/>
    <m/>
    <s v="Capacitar a los trabajadores actuales para que puedan cumplir funciones que estaban asignadas a esa vacante"/>
    <m/>
    <m/>
    <m/>
    <m/>
    <m/>
    <m/>
    <m/>
    <m/>
    <m/>
    <x v="0"/>
    <x v="0"/>
    <x v="0"/>
    <x v="0"/>
    <x v="0"/>
    <x v="0"/>
    <x v="0"/>
    <x v="1"/>
    <x v="0"/>
    <x v="0"/>
    <x v="0"/>
    <x v="1"/>
    <x v="0"/>
    <m/>
    <m/>
    <s v="Plataforma web privada gratuita (Bolsas de trabajo) (excluyendo redes sociales)"/>
    <s v="Redes sociales de la empresa (Facebook, Twitter, Instagram, etc)"/>
    <m/>
    <m/>
    <s v="Recomendaciones de trabajadores de la empresa u otros actores"/>
    <m/>
    <m/>
    <m/>
    <m/>
    <m/>
    <m/>
    <m/>
    <x v="0"/>
    <x v="0"/>
    <x v="0"/>
    <x v="1"/>
    <x v="0"/>
    <x v="2"/>
    <x v="0"/>
    <x v="0"/>
    <x v="1"/>
    <x v="1"/>
    <s v="Ninguna"/>
    <m/>
    <m/>
    <m/>
    <m/>
    <m/>
    <m/>
    <x v="1"/>
    <m/>
    <m/>
    <x v="1"/>
    <m/>
    <m/>
    <m/>
    <x v="1"/>
    <x v="1"/>
    <x v="1"/>
    <x v="1"/>
    <x v="1"/>
    <x v="1"/>
    <m/>
    <m/>
    <x v="1"/>
    <s v="Muy probable"/>
    <s v="Poco probable"/>
    <s v="Probable"/>
    <s v="Muy probable"/>
    <s v="Muy probable"/>
    <x v="2"/>
    <m/>
    <m/>
    <m/>
    <m/>
    <m/>
    <m/>
    <m/>
    <m/>
    <m/>
    <m/>
    <m/>
    <m/>
    <m/>
    <m/>
    <m/>
    <m/>
    <m/>
    <m/>
    <m/>
    <m/>
    <m/>
    <m/>
    <m/>
    <m/>
    <m/>
    <m/>
    <m/>
    <m/>
    <m/>
    <m/>
    <m/>
    <m/>
    <m/>
    <m/>
    <m/>
    <x v="0"/>
    <m/>
    <m/>
    <m/>
    <m/>
    <m/>
    <m/>
    <m/>
    <m/>
    <m/>
    <x v="0"/>
    <x v="0"/>
    <x v="1"/>
    <x v="0"/>
    <x v="1"/>
    <x v="0"/>
    <x v="0"/>
    <x v="0"/>
    <m/>
    <x v="0"/>
    <s v="AREA DE TALLER"/>
    <s v="Mecánica del automóvil"/>
    <s v="MECÁNICO DE AUTOS"/>
    <n v="7231"/>
    <m/>
    <m/>
    <m/>
    <m/>
    <m/>
    <m/>
    <m/>
    <m/>
    <m/>
    <m/>
    <m/>
    <m/>
    <m/>
    <m/>
    <m/>
    <m/>
    <m/>
    <m/>
    <m/>
    <m/>
    <s v="No"/>
    <m/>
    <m/>
    <m/>
    <m/>
    <m/>
    <x v="1"/>
    <s v="Muy importante"/>
    <s v="Muy importante"/>
    <s v="Muy importante"/>
    <s v="Importante"/>
    <s v="Muy importante"/>
    <s v="Muy importante"/>
    <s v="Muy importante"/>
    <s v="Ninguna"/>
    <m/>
    <x v="0"/>
    <x v="2"/>
    <x v="0"/>
    <x v="0"/>
    <x v="0"/>
    <x v="0"/>
    <x v="1"/>
    <x v="1"/>
    <x v="0"/>
    <x v="1"/>
    <x v="0"/>
    <x v="0"/>
    <m/>
    <s v="Gerente / Directivo"/>
    <m/>
    <n v="7"/>
    <n v="50"/>
    <s v="Completo"/>
    <m/>
    <m/>
    <m/>
    <m/>
    <m/>
    <m/>
    <m/>
    <s v="5 a 10 personas ocupadas"/>
    <s v="5 a 10 personas ocupadas"/>
    <x v="2"/>
    <s v="Comercio"/>
    <x v="0"/>
    <x v="0"/>
    <x v="0"/>
    <x v="0"/>
    <x v="0"/>
    <x v="0"/>
    <x v="1"/>
    <x v="1"/>
    <x v="0"/>
    <x v="0"/>
    <x v="1"/>
    <x v="0"/>
    <x v="0"/>
    <x v="0"/>
    <x v="0"/>
    <x v="0"/>
    <x v="0"/>
    <x v="0"/>
    <x v="0"/>
    <x v="1"/>
    <x v="0"/>
    <x v="1"/>
    <x v="0"/>
    <x v="0"/>
    <x v="1"/>
    <x v="0"/>
    <x v="0"/>
    <s v="MECANICA AUTOTRIZ"/>
    <m/>
    <m/>
    <m/>
    <m/>
    <m/>
    <s v="AUTOMOTORES"/>
    <m/>
    <m/>
    <m/>
    <m/>
    <m/>
    <n v="8.2844036697247692"/>
    <x v="2"/>
    <x v="2"/>
    <x v="1"/>
    <x v="0"/>
    <x v="0"/>
    <s v="Total"/>
  </r>
  <r>
    <n v="439187"/>
    <x v="0"/>
    <x v="1"/>
    <s v="Mariano Roque Alonso"/>
    <n v="46635"/>
    <s v="VENTA AL POR MAYOR DE ARTICULOS SANITARIOS"/>
    <s v="Comercio"/>
    <s v="Comercio"/>
    <s v="Pequeñas (11 a 30 personas ocupadas)"/>
    <n v="12062024"/>
    <n v="12"/>
    <s v="Junio"/>
    <s v="Año Resultado Final"/>
    <n v="16"/>
    <n v="17"/>
    <n v="29072024"/>
    <n v="29"/>
    <s v="Julio"/>
    <s v="Año Resultado Final"/>
    <n v="2015"/>
    <n v="8"/>
    <x v="3"/>
    <s v="VENTA AL POR MAYOR EQUIPOS SANITARIOS"/>
    <s v="Comercio al por mayor de artículos sanitarios"/>
    <s v="Casa Matriz"/>
    <x v="1"/>
    <n v="2"/>
    <n v="2"/>
    <n v="34"/>
    <n v="34"/>
    <n v="29"/>
    <n v="5"/>
    <n v="325.21428571428527"/>
    <n v="56.071428571428498"/>
    <n v="0"/>
    <n v="0"/>
    <n v="0"/>
    <n v="0"/>
    <n v="280.35714285714249"/>
    <n v="0"/>
    <n v="11.214285714285699"/>
    <n v="0"/>
    <n v="22.428571428571399"/>
    <n v="56.071428571428498"/>
    <n v="11.214285714285699"/>
    <n v="0"/>
    <n v="381.28571428571377"/>
    <n v="34"/>
    <n v="0"/>
    <n v="0"/>
    <n v="0"/>
    <n v="0"/>
    <n v="25"/>
    <n v="0"/>
    <n v="1"/>
    <n v="0"/>
    <n v="2"/>
    <n v="5"/>
    <n v="1"/>
    <n v="0"/>
    <n v="34"/>
    <x v="1"/>
    <s v="Decisión del directorio/propietarios de la empresa"/>
    <m/>
    <x v="1"/>
    <m/>
    <m/>
    <x v="0"/>
    <m/>
    <m/>
    <x v="0"/>
    <m/>
    <m/>
    <x v="0"/>
    <m/>
    <m/>
    <x v="1"/>
    <m/>
    <n v="1221"/>
    <s v="GERENTE COMERCIAL"/>
    <s v="Sí"/>
    <s v="No"/>
    <s v="Sí"/>
    <n v="4321"/>
    <s v="JEFE DE LOGISTICA"/>
    <s v="Sí"/>
    <s v="No"/>
    <s v="Sí"/>
    <n v="7233"/>
    <s v="TECNICO EN  MAQUINA"/>
    <s v="Sí"/>
    <s v="Sí"/>
    <m/>
    <m/>
    <m/>
    <m/>
    <m/>
    <m/>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s v="Aumentar los esfuerzos en el reclutamiento (más divulgación de la vacante, más bolsas de empleo)"/>
    <m/>
    <m/>
    <m/>
    <x v="1"/>
    <x v="0"/>
    <x v="0"/>
    <x v="0"/>
    <x v="0"/>
    <x v="0"/>
    <x v="0"/>
    <x v="1"/>
    <x v="1"/>
    <x v="0"/>
    <x v="0"/>
    <x v="1"/>
    <x v="0"/>
    <m/>
    <m/>
    <m/>
    <s v="Redes sociales de la empresa (Facebook, Twitter, Instagram, etc)"/>
    <m/>
    <m/>
    <m/>
    <m/>
    <m/>
    <m/>
    <m/>
    <s v="Banco de currículos de la empresa"/>
    <m/>
    <m/>
    <x v="0"/>
    <x v="0"/>
    <x v="0"/>
    <x v="1"/>
    <x v="0"/>
    <x v="1"/>
    <x v="0"/>
    <x v="1"/>
    <x v="1"/>
    <x v="1"/>
    <s v="Ninguna"/>
    <m/>
    <m/>
    <m/>
    <m/>
    <m/>
    <m/>
    <x v="1"/>
    <m/>
    <s v="Transformación de competencia"/>
    <x v="1"/>
    <m/>
    <m/>
    <m/>
    <x v="0"/>
    <x v="0"/>
    <x v="0"/>
    <x v="1"/>
    <x v="1"/>
    <x v="1"/>
    <m/>
    <m/>
    <x v="2"/>
    <s v="Probable"/>
    <s v="Poco probable"/>
    <s v="Poco probable"/>
    <s v="Probable"/>
    <s v="Probable"/>
    <x v="0"/>
    <s v="vendedor de salon"/>
    <n v="5223"/>
    <n v="2"/>
    <n v="0"/>
    <n v="0"/>
    <n v="0"/>
    <n v="0"/>
    <s v="vendedores externos"/>
    <n v="3322"/>
    <n v="2"/>
    <n v="2"/>
    <n v="2"/>
    <n v="2"/>
    <n v="2"/>
    <s v="chofer de logistica"/>
    <n v="8332"/>
    <n v="1"/>
    <n v="1"/>
    <n v="1"/>
    <n v="1"/>
    <n v="1"/>
    <m/>
    <m/>
    <m/>
    <m/>
    <m/>
    <m/>
    <m/>
    <m/>
    <m/>
    <m/>
    <m/>
    <m/>
    <m/>
    <m/>
    <x v="0"/>
    <m/>
    <m/>
    <m/>
    <m/>
    <m/>
    <m/>
    <m/>
    <m/>
    <m/>
    <x v="0"/>
    <x v="0"/>
    <x v="0"/>
    <x v="0"/>
    <x v="1"/>
    <x v="1"/>
    <x v="0"/>
    <x v="0"/>
    <m/>
    <x v="0"/>
    <s v="MANEJO DE MAQUINA TINTOMETRICA"/>
    <s v="Operación y mantenimiento de maquinarias industriales"/>
    <s v="TECNICO EN MAQUINA"/>
    <n v="3114"/>
    <s v="MANEJO DE MONTACARGAS"/>
    <s v="Operación y mantenimiento de maquinarias industriales"/>
    <s v="AUXILIAR DE TIENDA"/>
    <n v="5223"/>
    <s v="MANEJO DE INVENTARIO"/>
    <s v="Contabilidad básica"/>
    <s v="AUXILIAR DE TIENDA"/>
    <n v="5223"/>
    <m/>
    <m/>
    <m/>
    <m/>
    <m/>
    <m/>
    <m/>
    <m/>
    <m/>
    <m/>
    <m/>
    <m/>
    <s v="Si"/>
    <s v="Si"/>
    <s v="No"/>
    <m/>
    <m/>
    <m/>
    <x v="0"/>
    <s v="Importante"/>
    <s v="Importante"/>
    <s v="Importante"/>
    <s v="Importante"/>
    <s v="Importante"/>
    <s v="Importante"/>
    <s v="Importante"/>
    <s v="Ninguna"/>
    <m/>
    <x v="2"/>
    <x v="2"/>
    <x v="0"/>
    <x v="1"/>
    <x v="2"/>
    <x v="0"/>
    <x v="0"/>
    <x v="0"/>
    <x v="0"/>
    <x v="0"/>
    <x v="0"/>
    <x v="0"/>
    <m/>
    <s v="Administrador/Contador"/>
    <m/>
    <n v="8"/>
    <n v="58"/>
    <s v="Completo"/>
    <m/>
    <m/>
    <m/>
    <m/>
    <m/>
    <m/>
    <m/>
    <s v="31 a 50 personas ocupadas"/>
    <s v="31 a 50 personas ocupadas"/>
    <x v="2"/>
    <s v="Comercio"/>
    <x v="1"/>
    <x v="0"/>
    <x v="0"/>
    <x v="1"/>
    <x v="0"/>
    <x v="0"/>
    <x v="1"/>
    <x v="0"/>
    <x v="0"/>
    <x v="0"/>
    <x v="1"/>
    <x v="1"/>
    <x v="0"/>
    <x v="1"/>
    <x v="0"/>
    <x v="0"/>
    <x v="1"/>
    <x v="0"/>
    <x v="0"/>
    <x v="1"/>
    <x v="1"/>
    <x v="1"/>
    <x v="1"/>
    <x v="0"/>
    <x v="0"/>
    <x v="0"/>
    <x v="0"/>
    <s v="USO Y REPARACIÓN DE MAQUINARIAS, HERRAMIENTAS Y EQUIPOS"/>
    <s v="USO Y REPARACIÓN DE MAQUINARIAS, HERRAMIENTAS Y EQUIPOS"/>
    <s v="CONTABILIDAD Y AUDITORIA"/>
    <m/>
    <m/>
    <m/>
    <s v="USO Y REPARACIÓN DE MAQUINARIAS, HERRAMIENTAS Y EQUIPOS"/>
    <s v="USO Y REPARACIÓN DE MAQUINARIAS, HERRAMIENTAS Y EQUIPOS"/>
    <s v="ADMINISTRACIÓN Y GESTIÓN"/>
    <m/>
    <m/>
    <m/>
    <n v="11.214285714285699"/>
    <x v="1"/>
    <x v="2"/>
    <x v="0"/>
    <x v="0"/>
    <x v="0"/>
    <s v="Total"/>
  </r>
  <r>
    <n v="439411"/>
    <x v="0"/>
    <x v="0"/>
    <s v="Recoleta"/>
    <n v="49232"/>
    <s v="SERVICIO DE TRANSPORTE TERRESTRE LOCAL E INTERNACIONAL DE CARGA"/>
    <s v="Servicio"/>
    <s v="Transporte"/>
    <s v="Pequeñas (11 a 30 personas ocupadas)"/>
    <n v="7062024"/>
    <n v="7"/>
    <s v="Junio"/>
    <s v="Año Resultado Final"/>
    <n v="11"/>
    <n v="46"/>
    <n v="1072024"/>
    <n v="1"/>
    <s v="Julio"/>
    <s v="Año Resultado Final"/>
    <n v="2014"/>
    <n v="9"/>
    <x v="3"/>
    <s v="SERVICIOS DE TRANSPORTE FLUVIAL DE CARGA"/>
    <s v="Transporte de carga por vías fluviales"/>
    <s v="Único"/>
    <x v="0"/>
    <m/>
    <m/>
    <n v="105"/>
    <n v="105"/>
    <n v="94"/>
    <n v="11"/>
    <n v="745.03703703703741"/>
    <n v="87.185185185185233"/>
    <n v="0"/>
    <n v="0"/>
    <n v="0"/>
    <n v="0"/>
    <n v="293.25925925925941"/>
    <n v="0"/>
    <n v="356.66666666666686"/>
    <n v="0"/>
    <n v="71.333333333333371"/>
    <n v="79.259259259259295"/>
    <n v="31.70370370370372"/>
    <n v="0"/>
    <n v="832.22222222222263"/>
    <n v="105"/>
    <n v="0"/>
    <n v="0"/>
    <n v="0"/>
    <n v="0"/>
    <n v="37"/>
    <n v="0"/>
    <n v="45"/>
    <n v="0"/>
    <n v="9"/>
    <n v="10"/>
    <n v="4"/>
    <n v="0"/>
    <n v="105"/>
    <x v="0"/>
    <m/>
    <m/>
    <x v="1"/>
    <m/>
    <m/>
    <x v="1"/>
    <s v="Decisión del directorio/propietarios de la empresa"/>
    <m/>
    <x v="0"/>
    <m/>
    <m/>
    <x v="0"/>
    <m/>
    <m/>
    <x v="1"/>
    <m/>
    <n v="8350"/>
    <s v="MARINERO"/>
    <s v="Sí"/>
    <s v="Sí"/>
    <s v="Sí"/>
    <n v="7233"/>
    <s v="TECNICO ELECTROMECANICO (ENGRASADOR)"/>
    <s v="Sí"/>
    <s v="Sí"/>
    <s v="Sí"/>
    <n v="5120"/>
    <s v="COCINERO DE TRIPULACION DE BARCAZAS"/>
    <s v="No"/>
    <s v="Sí"/>
    <m/>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s v="Candidatos sin habilidades blandas o socioemocionales (proactividad, actitud de aprendizaje, compromiso, entre otros)"/>
    <m/>
    <m/>
    <m/>
    <s v="Falta de postulantes/candidatos"/>
    <m/>
    <m/>
    <m/>
    <s v="Capacitar a los trabajadores actuales para que puedan cumplir funciones que estaban asignadas a esa vacante"/>
    <m/>
    <m/>
    <s v="Externalizar el trabajo por fuera de la empresa (outsourcing)"/>
    <m/>
    <m/>
    <s v="Aumentar los esfuerzos en el reclutamiento (más divulgación de la vacante, más bolsas de empleo)"/>
    <s v="Contratar trabajadores del exterior"/>
    <m/>
    <m/>
    <x v="1"/>
    <x v="0"/>
    <x v="1"/>
    <x v="1"/>
    <x v="0"/>
    <x v="0"/>
    <x v="0"/>
    <x v="1"/>
    <x v="0"/>
    <x v="0"/>
    <x v="0"/>
    <x v="0"/>
    <x v="0"/>
    <m/>
    <m/>
    <m/>
    <s v="Redes sociales de la empresa (Facebook, Twitter, Instagram, etc)"/>
    <m/>
    <m/>
    <s v="Recomendaciones de trabajadores de la empresa u otros actores"/>
    <s v="Contratación de empresas de reclutamiento"/>
    <s v="Ferias de empleo"/>
    <m/>
    <s v="Contactos personales del empleador"/>
    <m/>
    <m/>
    <m/>
    <x v="0"/>
    <x v="0"/>
    <x v="0"/>
    <x v="1"/>
    <x v="0"/>
    <x v="1"/>
    <x v="0"/>
    <x v="0"/>
    <x v="0"/>
    <x v="2"/>
    <s v="Ninguna"/>
    <m/>
    <m/>
    <m/>
    <m/>
    <m/>
    <m/>
    <x v="1"/>
    <m/>
    <m/>
    <x v="2"/>
    <m/>
    <m/>
    <m/>
    <x v="0"/>
    <x v="0"/>
    <x v="1"/>
    <x v="1"/>
    <x v="1"/>
    <x v="1"/>
    <m/>
    <m/>
    <x v="2"/>
    <s v="Poco probable"/>
    <s v="Poco probable"/>
    <s v="Poco probable"/>
    <s v="Probable"/>
    <s v="Probable"/>
    <x v="0"/>
    <s v="Marineros"/>
    <n v="8350"/>
    <n v="1"/>
    <n v="1"/>
    <n v="1"/>
    <n v="1"/>
    <n v="0"/>
    <s v="Electromecanico fluvial"/>
    <n v="7233"/>
    <n v="1"/>
    <n v="0"/>
    <n v="0"/>
    <n v="1"/>
    <n v="0"/>
    <m/>
    <m/>
    <m/>
    <m/>
    <m/>
    <m/>
    <m/>
    <m/>
    <m/>
    <m/>
    <m/>
    <m/>
    <m/>
    <m/>
    <m/>
    <m/>
    <m/>
    <m/>
    <m/>
    <m/>
    <m/>
    <x v="0"/>
    <m/>
    <m/>
    <m/>
    <m/>
    <m/>
    <m/>
    <m/>
    <m/>
    <m/>
    <x v="0"/>
    <x v="0"/>
    <x v="0"/>
    <x v="0"/>
    <x v="1"/>
    <x v="1"/>
    <x v="0"/>
    <x v="0"/>
    <m/>
    <x v="0"/>
    <s v="CAPACITACION PARA LA UTILIZACION DEL PROGRAMA POWER BI"/>
    <s v="Microsoft Power BI"/>
    <s v="COORDINADOR DE OPERACION FLUVIALES"/>
    <n v="3152"/>
    <m/>
    <m/>
    <m/>
    <m/>
    <m/>
    <m/>
    <m/>
    <m/>
    <m/>
    <m/>
    <m/>
    <m/>
    <m/>
    <m/>
    <m/>
    <m/>
    <m/>
    <m/>
    <m/>
    <m/>
    <s v="No"/>
    <m/>
    <m/>
    <m/>
    <m/>
    <m/>
    <x v="1"/>
    <s v="Muy importante"/>
    <s v="Muy importante"/>
    <s v="Muy importante"/>
    <s v="Muy importante"/>
    <s v="Muy importante"/>
    <s v="Muy importante"/>
    <s v="Muy importante"/>
    <s v="Ninguna"/>
    <m/>
    <x v="0"/>
    <x v="2"/>
    <x v="0"/>
    <x v="1"/>
    <x v="0"/>
    <x v="2"/>
    <x v="0"/>
    <x v="1"/>
    <x v="0"/>
    <x v="1"/>
    <x v="0"/>
    <x v="0"/>
    <m/>
    <s v="Gerente / Directivo"/>
    <m/>
    <n v="9"/>
    <n v="30"/>
    <s v="Completo"/>
    <m/>
    <m/>
    <m/>
    <m/>
    <m/>
    <m/>
    <m/>
    <s v="51 y más personas ocupadas"/>
    <s v="51 y más personas ocupadas"/>
    <x v="0"/>
    <s v="Transporte"/>
    <x v="0"/>
    <x v="0"/>
    <x v="0"/>
    <x v="0"/>
    <x v="1"/>
    <x v="0"/>
    <x v="1"/>
    <x v="1"/>
    <x v="0"/>
    <x v="0"/>
    <x v="1"/>
    <x v="0"/>
    <x v="0"/>
    <x v="0"/>
    <x v="0"/>
    <x v="1"/>
    <x v="1"/>
    <x v="0"/>
    <x v="0"/>
    <x v="1"/>
    <x v="1"/>
    <x v="1"/>
    <x v="0"/>
    <x v="0"/>
    <x v="0"/>
    <x v="0"/>
    <x v="0"/>
    <s v="HERRAMIENTAS DE ANÁLISIS DE DATOS"/>
    <m/>
    <m/>
    <m/>
    <m/>
    <m/>
    <s v="TIC"/>
    <m/>
    <m/>
    <m/>
    <m/>
    <m/>
    <n v="7.92592592592593"/>
    <x v="2"/>
    <x v="2"/>
    <x v="0"/>
    <x v="0"/>
    <x v="0"/>
    <s v="Total"/>
  </r>
  <r>
    <n v="439426"/>
    <x v="0"/>
    <x v="1"/>
    <s v="Mariano Roque Alonso"/>
    <n v="45301"/>
    <s v="COMERCIO AL POR MENOR DE REPUESTOS NUEVOS PARA VEHICULOS"/>
    <s v="Comercio"/>
    <s v="Comercio"/>
    <s v="Micro (5 a 10 personas ocupadas)"/>
    <n v="12062024"/>
    <n v="12"/>
    <s v="Junio"/>
    <s v="Año Resultado Final"/>
    <n v="11"/>
    <n v="26"/>
    <n v="13062024"/>
    <n v="13"/>
    <s v="Junio"/>
    <s v="Año Resultado Final"/>
    <n v="2004"/>
    <n v="19"/>
    <x v="0"/>
    <s v="COMERCIO DE REPUESTOS NUEVO PARA CAMIONES"/>
    <s v="Comercio de partes, piezas y accesorios nuevos para vehículos automotores"/>
    <s v="Único"/>
    <x v="0"/>
    <m/>
    <m/>
    <n v="8"/>
    <n v="8"/>
    <n v="6"/>
    <n v="2"/>
    <n v="49.706422018348619"/>
    <n v="16.568807339449538"/>
    <n v="0"/>
    <n v="0"/>
    <n v="0"/>
    <n v="0"/>
    <n v="57.990825688073386"/>
    <n v="0"/>
    <n v="0"/>
    <n v="0"/>
    <n v="8.2844036697247692"/>
    <n v="0"/>
    <n v="0"/>
    <n v="0"/>
    <n v="66.275229357798153"/>
    <n v="8"/>
    <n v="0"/>
    <n v="0"/>
    <n v="0"/>
    <n v="0"/>
    <n v="7"/>
    <n v="0"/>
    <n v="0"/>
    <n v="0"/>
    <n v="1"/>
    <n v="0"/>
    <n v="0"/>
    <n v="0"/>
    <n v="8"/>
    <x v="0"/>
    <m/>
    <m/>
    <x v="1"/>
    <m/>
    <m/>
    <x v="0"/>
    <m/>
    <m/>
    <x v="0"/>
    <m/>
    <m/>
    <x v="0"/>
    <m/>
    <m/>
    <x v="0"/>
    <m/>
    <m/>
    <m/>
    <m/>
    <m/>
    <m/>
    <m/>
    <m/>
    <m/>
    <m/>
    <m/>
    <m/>
    <m/>
    <m/>
    <m/>
    <m/>
    <m/>
    <m/>
    <m/>
    <m/>
    <m/>
    <m/>
    <m/>
    <m/>
    <m/>
    <m/>
    <m/>
    <m/>
    <m/>
    <m/>
    <m/>
    <m/>
    <m/>
    <m/>
    <m/>
    <m/>
    <m/>
    <m/>
    <m/>
    <m/>
    <m/>
    <m/>
    <m/>
    <m/>
    <m/>
    <m/>
    <m/>
    <m/>
    <m/>
    <m/>
    <x v="0"/>
    <x v="1"/>
    <x v="0"/>
    <x v="0"/>
    <x v="0"/>
    <x v="0"/>
    <x v="0"/>
    <x v="0"/>
    <x v="0"/>
    <x v="0"/>
    <x v="0"/>
    <x v="1"/>
    <x v="0"/>
    <m/>
    <m/>
    <m/>
    <m/>
    <m/>
    <m/>
    <s v="Recomendaciones de trabajadores de la empresa u otros actores"/>
    <m/>
    <m/>
    <s v="Avisos en las inmediaciones de la empresa"/>
    <s v="Contactos personales del empleador"/>
    <m/>
    <m/>
    <m/>
    <x v="0"/>
    <x v="0"/>
    <x v="0"/>
    <x v="1"/>
    <x v="0"/>
    <x v="2"/>
    <x v="0"/>
    <x v="1"/>
    <x v="1"/>
    <x v="1"/>
    <s v="Ninguna"/>
    <m/>
    <m/>
    <m/>
    <m/>
    <m/>
    <m/>
    <x v="1"/>
    <m/>
    <s v="Transformación de competencia"/>
    <x v="1"/>
    <m/>
    <m/>
    <m/>
    <x v="0"/>
    <x v="1"/>
    <x v="0"/>
    <x v="1"/>
    <x v="1"/>
    <x v="1"/>
    <m/>
    <m/>
    <x v="2"/>
    <s v="Poco probable"/>
    <s v="Poco probable"/>
    <s v="Poco probable"/>
    <s v="Poco probable"/>
    <s v="Probable"/>
    <x v="0"/>
    <s v="secretario general"/>
    <n v="4120"/>
    <n v="1"/>
    <n v="0"/>
    <n v="0"/>
    <n v="0"/>
    <n v="0"/>
    <s v="CHOFER DE DELIVERY EN MOTO"/>
    <n v="8321"/>
    <n v="2"/>
    <n v="0"/>
    <n v="0"/>
    <n v="0"/>
    <n v="0"/>
    <s v="vendedor en puesto fijo"/>
    <n v="5223"/>
    <n v="1"/>
    <n v="0"/>
    <n v="0"/>
    <n v="0"/>
    <n v="0"/>
    <m/>
    <m/>
    <m/>
    <m/>
    <m/>
    <m/>
    <m/>
    <m/>
    <m/>
    <m/>
    <m/>
    <m/>
    <m/>
    <m/>
    <x v="0"/>
    <m/>
    <m/>
    <m/>
    <m/>
    <m/>
    <m/>
    <m/>
    <m/>
    <m/>
    <x v="0"/>
    <x v="0"/>
    <x v="1"/>
    <x v="1"/>
    <x v="0"/>
    <x v="0"/>
    <x v="0"/>
    <x v="0"/>
    <m/>
    <x v="0"/>
    <s v="CURSO DE ASESORAMIENTOS DE REPUESTO AUTOMOTRIZ"/>
    <s v="OTROS"/>
    <s v="VENDEDOR EN EL NEGOCIO"/>
    <n v="5223"/>
    <m/>
    <m/>
    <m/>
    <m/>
    <m/>
    <m/>
    <m/>
    <m/>
    <m/>
    <m/>
    <m/>
    <m/>
    <m/>
    <m/>
    <m/>
    <m/>
    <m/>
    <m/>
    <m/>
    <m/>
    <s v="No"/>
    <m/>
    <m/>
    <m/>
    <m/>
    <m/>
    <x v="0"/>
    <s v="Importante"/>
    <s v="Importante"/>
    <s v="Importante"/>
    <s v="Importante"/>
    <s v="Importante"/>
    <s v="Importante"/>
    <s v="Importante"/>
    <s v="Ninguna"/>
    <m/>
    <x v="2"/>
    <x v="2"/>
    <x v="0"/>
    <x v="0"/>
    <x v="2"/>
    <x v="2"/>
    <x v="1"/>
    <x v="1"/>
    <x v="0"/>
    <x v="0"/>
    <x v="0"/>
    <x v="0"/>
    <m/>
    <s v="Dueño o propietario"/>
    <m/>
    <n v="7"/>
    <n v="42"/>
    <s v="Completo"/>
    <m/>
    <m/>
    <m/>
    <m/>
    <m/>
    <m/>
    <m/>
    <s v="5 a 10 personas ocupadas"/>
    <s v="5 a 10 personas ocupadas"/>
    <x v="2"/>
    <s v="Comercio"/>
    <x v="0"/>
    <x v="0"/>
    <x v="0"/>
    <x v="0"/>
    <x v="0"/>
    <x v="0"/>
    <x v="0"/>
    <x v="0"/>
    <x v="0"/>
    <x v="0"/>
    <x v="1"/>
    <x v="0"/>
    <x v="1"/>
    <x v="1"/>
    <x v="0"/>
    <x v="0"/>
    <x v="1"/>
    <x v="0"/>
    <x v="0"/>
    <x v="1"/>
    <x v="0"/>
    <x v="1"/>
    <x v="1"/>
    <x v="0"/>
    <x v="0"/>
    <x v="0"/>
    <x v="0"/>
    <s v="MECANICA AUTOTRIZ"/>
    <m/>
    <m/>
    <m/>
    <m/>
    <m/>
    <s v="AUTOMOTORES"/>
    <m/>
    <m/>
    <m/>
    <m/>
    <m/>
    <n v="8.2844036697247692"/>
    <x v="0"/>
    <x v="0"/>
    <x v="0"/>
    <x v="0"/>
    <x v="0"/>
    <s v="Total"/>
  </r>
  <r>
    <n v="439499"/>
    <x v="0"/>
    <x v="1"/>
    <s v="San Lorenzo"/>
    <n v="18110"/>
    <s v="ACTIVIDADES DE IMPRESION SOBRE CARTON"/>
    <s v="Industria"/>
    <s v="Manufactura"/>
    <s v="Medianas (31 a 50 personas ocupadas)"/>
    <n v="10072024"/>
    <n v="10"/>
    <s v="Julio"/>
    <s v="Año Resultado Final"/>
    <n v="10"/>
    <n v="58"/>
    <n v="10072024"/>
    <n v="10"/>
    <s v="Julio"/>
    <s v="Año Resultado Final"/>
    <n v="2010"/>
    <n v="13"/>
    <x v="0"/>
    <s v="ACTIVIDAD DE IMPRESION SOBRE CARTON"/>
    <s v="Actividades de impresión"/>
    <s v="Único"/>
    <x v="0"/>
    <m/>
    <m/>
    <n v="40"/>
    <n v="40"/>
    <n v="30"/>
    <n v="10"/>
    <n v="105.9999999999999"/>
    <n v="35.3333333333333"/>
    <n v="0"/>
    <n v="0"/>
    <n v="0"/>
    <n v="0"/>
    <n v="102.46666666666657"/>
    <n v="0"/>
    <n v="3.5333333333333301"/>
    <n v="0"/>
    <n v="14.13333333333332"/>
    <n v="17.66666666666665"/>
    <n v="0"/>
    <n v="3.5333333333333301"/>
    <n v="141.3333333333332"/>
    <n v="40"/>
    <n v="0"/>
    <n v="0"/>
    <n v="0"/>
    <n v="0"/>
    <n v="29"/>
    <n v="0"/>
    <n v="1"/>
    <n v="0"/>
    <n v="4"/>
    <n v="5"/>
    <n v="0"/>
    <n v="1"/>
    <n v="40"/>
    <x v="0"/>
    <m/>
    <m/>
    <x v="1"/>
    <m/>
    <m/>
    <x v="0"/>
    <m/>
    <m/>
    <x v="0"/>
    <m/>
    <m/>
    <x v="0"/>
    <m/>
    <m/>
    <x v="0"/>
    <m/>
    <m/>
    <m/>
    <m/>
    <m/>
    <m/>
    <m/>
    <m/>
    <m/>
    <m/>
    <m/>
    <m/>
    <m/>
    <m/>
    <m/>
    <m/>
    <m/>
    <m/>
    <m/>
    <m/>
    <m/>
    <m/>
    <m/>
    <m/>
    <m/>
    <m/>
    <m/>
    <m/>
    <m/>
    <m/>
    <m/>
    <m/>
    <m/>
    <m/>
    <m/>
    <m/>
    <m/>
    <m/>
    <m/>
    <m/>
    <m/>
    <m/>
    <m/>
    <m/>
    <m/>
    <m/>
    <m/>
    <m/>
    <m/>
    <m/>
    <x v="0"/>
    <x v="0"/>
    <x v="0"/>
    <x v="1"/>
    <x v="0"/>
    <x v="0"/>
    <x v="0"/>
    <x v="1"/>
    <x v="1"/>
    <x v="0"/>
    <x v="0"/>
    <x v="0"/>
    <x v="0"/>
    <m/>
    <m/>
    <m/>
    <m/>
    <m/>
    <m/>
    <s v="Recomendaciones de trabajadores de la empresa u otros actores"/>
    <m/>
    <m/>
    <m/>
    <s v="Contactos personales del empleador"/>
    <s v="Banco de currículos de la empresa"/>
    <m/>
    <m/>
    <x v="0"/>
    <x v="0"/>
    <x v="0"/>
    <x v="1"/>
    <x v="2"/>
    <x v="1"/>
    <x v="0"/>
    <x v="0"/>
    <x v="2"/>
    <x v="1"/>
    <s v="Ninguna"/>
    <m/>
    <m/>
    <m/>
    <m/>
    <m/>
    <m/>
    <x v="1"/>
    <m/>
    <m/>
    <x v="1"/>
    <m/>
    <m/>
    <m/>
    <x v="1"/>
    <x v="1"/>
    <x v="1"/>
    <x v="1"/>
    <x v="1"/>
    <x v="1"/>
    <m/>
    <m/>
    <x v="2"/>
    <s v="Poco probable"/>
    <s v="Poco probable"/>
    <s v="Poco probable"/>
    <s v="Probable"/>
    <s v="Probable"/>
    <x v="2"/>
    <m/>
    <m/>
    <m/>
    <m/>
    <m/>
    <m/>
    <m/>
    <m/>
    <m/>
    <m/>
    <m/>
    <m/>
    <m/>
    <m/>
    <m/>
    <m/>
    <m/>
    <m/>
    <m/>
    <m/>
    <m/>
    <m/>
    <m/>
    <m/>
    <m/>
    <m/>
    <m/>
    <m/>
    <m/>
    <m/>
    <m/>
    <m/>
    <m/>
    <m/>
    <m/>
    <x v="0"/>
    <m/>
    <m/>
    <m/>
    <m/>
    <m/>
    <m/>
    <m/>
    <m/>
    <m/>
    <x v="1"/>
    <x v="0"/>
    <x v="0"/>
    <x v="0"/>
    <x v="1"/>
    <x v="1"/>
    <x v="0"/>
    <x v="0"/>
    <m/>
    <x v="0"/>
    <s v="TECNICAS Y ESPECIALIZACION EN CORRUGADORAS Y ACOPLADORAS"/>
    <s v="Operación y mantenimiento de maquinarias industriales"/>
    <s v="TROQUELADOR"/>
    <n v="7322"/>
    <s v="TECNICAS Y HABILIDADES EN FONDO DE PEGADO AUTOMATICO (EN MAQUINARIA)"/>
    <s v="Operación y mantenimiento de maquinarias industriales"/>
    <s v="PEGADO"/>
    <n v="8219"/>
    <s v="DISEÑO INDUSTRIAL ESPECIALIZADO EN GRAFICA"/>
    <s v="Diseño gráfico"/>
    <s v="TECNICO EN DISEÑO"/>
    <n v="2166"/>
    <s v="TECNICAS Y ESPECIALIZACION EN CORRUGADORAS Y ACOPLADORAS"/>
    <s v="Operación y mantenimiento de maquinarias industriales"/>
    <s v="CORRUGADOR"/>
    <n v="8219"/>
    <m/>
    <m/>
    <m/>
    <m/>
    <m/>
    <m/>
    <m/>
    <m/>
    <s v="Si"/>
    <s v="Si"/>
    <s v="Si"/>
    <s v="No"/>
    <m/>
    <m/>
    <x v="0"/>
    <s v="Importante"/>
    <s v="Importante"/>
    <s v="Muy importante"/>
    <s v="Importante"/>
    <s v="Importante"/>
    <s v="Importante"/>
    <s v="Importante"/>
    <s v="Ninguna"/>
    <m/>
    <x v="2"/>
    <x v="2"/>
    <x v="1"/>
    <x v="0"/>
    <x v="0"/>
    <x v="0"/>
    <x v="0"/>
    <x v="0"/>
    <x v="0"/>
    <x v="0"/>
    <x v="0"/>
    <x v="0"/>
    <m/>
    <s v="Gerente / Directivo"/>
    <m/>
    <n v="12"/>
    <n v="21"/>
    <s v="Completo"/>
    <m/>
    <m/>
    <m/>
    <m/>
    <m/>
    <m/>
    <s v="ME BRINDARON LA ENTREVISTA LA JEFA DE RRHH Y LA GERENTE ADMINISTRATIVA.\nLOS DATOS DE LA JEFA DE RRHH\nNAIDA AGUILERA  0974551233"/>
    <s v="31 a 50 personas ocupadas"/>
    <s v="31 a 50 personas ocupadas"/>
    <x v="1"/>
    <s v="Manufactura"/>
    <x v="0"/>
    <x v="0"/>
    <x v="0"/>
    <x v="0"/>
    <x v="0"/>
    <x v="0"/>
    <x v="0"/>
    <x v="0"/>
    <x v="0"/>
    <x v="0"/>
    <x v="1"/>
    <x v="0"/>
    <x v="0"/>
    <x v="0"/>
    <x v="0"/>
    <x v="0"/>
    <x v="0"/>
    <x v="0"/>
    <x v="0"/>
    <x v="0"/>
    <x v="0"/>
    <x v="1"/>
    <x v="0"/>
    <x v="0"/>
    <x v="1"/>
    <x v="1"/>
    <x v="0"/>
    <s v="INDUSTRIAS GRÁFICAS"/>
    <s v="INDUSTRIAS GRÁFICAS"/>
    <s v="INDUSTRIAS GRÁFICAS"/>
    <s v="INDUSTRIAS GRÁFICAS"/>
    <m/>
    <m/>
    <s v="INDUSTRIAS GRÁFICAS"/>
    <s v="INDUSTRIAS GRÁFICAS"/>
    <s v="INDUSTRIAS GRÁFICAS"/>
    <s v="INDUSTRIAS GRÁFICAS"/>
    <m/>
    <m/>
    <n v="3.5333333333333301"/>
    <x v="0"/>
    <x v="0"/>
    <x v="1"/>
    <x v="0"/>
    <x v="0"/>
    <s v="Total"/>
  </r>
  <r>
    <n v="441127"/>
    <x v="0"/>
    <x v="1"/>
    <s v="San Lorenzo"/>
    <n v="45201"/>
    <s v="SERVICIO DE MANTENIMIENTO Y REPARACION MECANICA DE VEHICULOS"/>
    <s v="Comercio"/>
    <s v="Comercio"/>
    <s v="Micro (5 a 10 personas ocupadas)"/>
    <n v="18062024"/>
    <n v="18"/>
    <s v="Junio"/>
    <s v="Año Resultado Final"/>
    <n v="9"/>
    <n v="4"/>
    <n v="18062024"/>
    <n v="18"/>
    <s v="Junio"/>
    <s v="Año Resultado Final"/>
    <n v="2014"/>
    <n v="9"/>
    <x v="3"/>
    <s v="SERVICIOS DE REPARACION  MECANICA DE VEHICULOS LIVIANOS"/>
    <s v="Mantenimiento y reparación mecánica de vehículos"/>
    <s v="Único"/>
    <x v="0"/>
    <m/>
    <m/>
    <n v="5"/>
    <n v="5"/>
    <n v="4"/>
    <n v="1"/>
    <n v="33.137614678899077"/>
    <n v="8.2844036697247692"/>
    <n v="0"/>
    <n v="0"/>
    <n v="16.568807339449538"/>
    <n v="0"/>
    <n v="16.568807339449538"/>
    <n v="0"/>
    <n v="8.2844036697247692"/>
    <n v="0"/>
    <n v="0"/>
    <n v="0"/>
    <n v="0"/>
    <n v="0"/>
    <n v="41.422018348623844"/>
    <n v="5"/>
    <n v="0"/>
    <n v="0"/>
    <n v="2"/>
    <n v="0"/>
    <n v="2"/>
    <n v="0"/>
    <n v="1"/>
    <n v="0"/>
    <n v="0"/>
    <n v="0"/>
    <n v="0"/>
    <n v="0"/>
    <n v="5"/>
    <x v="1"/>
    <s v="Decisión del directorio/propietarios de la empresa"/>
    <m/>
    <x v="1"/>
    <m/>
    <m/>
    <x v="1"/>
    <s v="Decisión del directorio/propietarios de la empresa"/>
    <m/>
    <x v="1"/>
    <s v="Decisión del directorio/propietarios de la empresa"/>
    <m/>
    <x v="1"/>
    <s v="Decisión del directorio/propietarios de la empresa"/>
    <m/>
    <x v="0"/>
    <m/>
    <m/>
    <m/>
    <m/>
    <m/>
    <m/>
    <m/>
    <m/>
    <m/>
    <m/>
    <m/>
    <m/>
    <m/>
    <m/>
    <m/>
    <m/>
    <m/>
    <m/>
    <m/>
    <m/>
    <m/>
    <m/>
    <m/>
    <m/>
    <m/>
    <m/>
    <m/>
    <m/>
    <m/>
    <m/>
    <m/>
    <m/>
    <m/>
    <m/>
    <m/>
    <m/>
    <m/>
    <m/>
    <m/>
    <m/>
    <m/>
    <m/>
    <m/>
    <m/>
    <m/>
    <m/>
    <m/>
    <m/>
    <m/>
    <m/>
    <x v="1"/>
    <x v="0"/>
    <x v="0"/>
    <x v="0"/>
    <x v="1"/>
    <x v="1"/>
    <x v="0"/>
    <x v="1"/>
    <x v="0"/>
    <x v="0"/>
    <x v="1"/>
    <x v="1"/>
    <x v="0"/>
    <m/>
    <m/>
    <m/>
    <m/>
    <m/>
    <m/>
    <m/>
    <m/>
    <m/>
    <m/>
    <s v="Contactos personales del empleador"/>
    <m/>
    <m/>
    <m/>
    <x v="0"/>
    <x v="0"/>
    <x v="0"/>
    <x v="2"/>
    <x v="0"/>
    <x v="2"/>
    <x v="2"/>
    <x v="0"/>
    <x v="1"/>
    <x v="0"/>
    <s v="Ninguna"/>
    <m/>
    <m/>
    <m/>
    <m/>
    <m/>
    <m/>
    <x v="1"/>
    <s v="Transformación de competencia"/>
    <m/>
    <x v="1"/>
    <s v="Transformación de competencia"/>
    <m/>
    <m/>
    <x v="0"/>
    <x v="1"/>
    <x v="1"/>
    <x v="0"/>
    <x v="0"/>
    <x v="0"/>
    <m/>
    <m/>
    <x v="2"/>
    <s v="Poco probable"/>
    <s v="Poco probable"/>
    <s v="Poco probable"/>
    <s v="Poco probable"/>
    <s v="Poco probable"/>
    <x v="2"/>
    <m/>
    <m/>
    <m/>
    <m/>
    <m/>
    <m/>
    <m/>
    <m/>
    <m/>
    <m/>
    <m/>
    <m/>
    <m/>
    <m/>
    <m/>
    <m/>
    <m/>
    <m/>
    <m/>
    <m/>
    <m/>
    <m/>
    <m/>
    <m/>
    <m/>
    <m/>
    <m/>
    <m/>
    <m/>
    <m/>
    <m/>
    <m/>
    <m/>
    <m/>
    <m/>
    <x v="0"/>
    <m/>
    <m/>
    <m/>
    <m/>
    <m/>
    <m/>
    <m/>
    <m/>
    <m/>
    <x v="1"/>
    <x v="0"/>
    <x v="1"/>
    <x v="1"/>
    <x v="0"/>
    <x v="1"/>
    <x v="0"/>
    <x v="0"/>
    <m/>
    <x v="0"/>
    <s v="CURSO BASICO DE INYECCION COMPUTARIZADA"/>
    <s v="Mecánica del automóvil"/>
    <s v="AYUDANTES MECANICOS"/>
    <n v="7231"/>
    <m/>
    <m/>
    <m/>
    <m/>
    <m/>
    <m/>
    <m/>
    <m/>
    <m/>
    <m/>
    <m/>
    <m/>
    <m/>
    <m/>
    <m/>
    <m/>
    <m/>
    <m/>
    <m/>
    <m/>
    <s v="No"/>
    <m/>
    <m/>
    <m/>
    <m/>
    <m/>
    <x v="0"/>
    <s v="Muy importante"/>
    <s v="Muy importante"/>
    <s v="Importante"/>
    <s v="Importante"/>
    <s v="Importante"/>
    <s v="Importante"/>
    <s v="Importante"/>
    <s v="Ninguna"/>
    <m/>
    <x v="2"/>
    <x v="2"/>
    <x v="0"/>
    <x v="1"/>
    <x v="2"/>
    <x v="0"/>
    <x v="0"/>
    <x v="0"/>
    <x v="0"/>
    <x v="0"/>
    <x v="0"/>
    <x v="0"/>
    <m/>
    <s v="Dueño o propietario"/>
    <m/>
    <n v="9"/>
    <n v="44"/>
    <s v="Completo"/>
    <m/>
    <m/>
    <m/>
    <m/>
    <m/>
    <m/>
    <m/>
    <s v="5 a 10 personas ocupadas"/>
    <s v="5 a 10 personas ocupadas"/>
    <x v="2"/>
    <s v="Comercio"/>
    <x v="0"/>
    <x v="0"/>
    <x v="0"/>
    <x v="0"/>
    <x v="0"/>
    <x v="0"/>
    <x v="0"/>
    <x v="0"/>
    <x v="0"/>
    <x v="0"/>
    <x v="1"/>
    <x v="0"/>
    <x v="0"/>
    <x v="0"/>
    <x v="0"/>
    <x v="0"/>
    <x v="0"/>
    <x v="0"/>
    <x v="0"/>
    <x v="1"/>
    <x v="0"/>
    <x v="1"/>
    <x v="0"/>
    <x v="0"/>
    <x v="1"/>
    <x v="0"/>
    <x v="0"/>
    <s v="ELECTROMECANICA AUTOMOTRIZ"/>
    <m/>
    <m/>
    <m/>
    <m/>
    <m/>
    <s v="AUTOMOTORES"/>
    <m/>
    <m/>
    <m/>
    <m/>
    <m/>
    <n v="8.2844036697247692"/>
    <x v="0"/>
    <x v="0"/>
    <x v="0"/>
    <x v="0"/>
    <x v="0"/>
    <s v="Total"/>
  </r>
  <r>
    <n v="443300"/>
    <x v="0"/>
    <x v="1"/>
    <s v="Luque"/>
    <n v="46201"/>
    <s v="COMERCIO AL POR MAYOR DE GRANOS"/>
    <s v="Comercio"/>
    <s v="Comercio"/>
    <s v="Pequeñas (11 a 30 personas ocupadas)"/>
    <n v="17062024"/>
    <n v="17"/>
    <s v="Junio"/>
    <s v="Año Resultado Final"/>
    <n v="10"/>
    <n v="7"/>
    <n v="20062024"/>
    <n v="20"/>
    <s v="Junio"/>
    <s v="Año Resultado Final"/>
    <n v="2013"/>
    <n v="10"/>
    <x v="0"/>
    <s v="COMERCIO AL POR MAYOR DE GRANO"/>
    <s v="Comercio al por mayor de materias primas agrícolas"/>
    <s v="Único"/>
    <x v="0"/>
    <m/>
    <m/>
    <n v="50"/>
    <n v="50"/>
    <n v="42"/>
    <n v="8"/>
    <n v="470.99999999999937"/>
    <n v="89.714285714285595"/>
    <n v="0"/>
    <n v="0"/>
    <n v="0"/>
    <n v="0"/>
    <n v="224.28571428571399"/>
    <n v="0"/>
    <n v="78.499999999999901"/>
    <n v="0"/>
    <n v="224.28571428571399"/>
    <n v="0"/>
    <n v="33.642857142857096"/>
    <n v="0"/>
    <n v="560.71428571428498"/>
    <n v="50"/>
    <n v="0"/>
    <n v="0"/>
    <n v="0"/>
    <n v="0"/>
    <n v="20"/>
    <n v="0"/>
    <n v="7"/>
    <n v="0"/>
    <n v="20"/>
    <n v="0"/>
    <n v="3"/>
    <n v="0"/>
    <n v="50"/>
    <x v="0"/>
    <m/>
    <m/>
    <x v="0"/>
    <s v="Decisión del directorio/propietarios de la empresa"/>
    <m/>
    <x v="0"/>
    <m/>
    <m/>
    <x v="0"/>
    <m/>
    <m/>
    <x v="0"/>
    <m/>
    <m/>
    <x v="1"/>
    <m/>
    <n v="8344"/>
    <s v="OPERARIO DE MONTACARGA PARA GRANOS"/>
    <s v="Sí"/>
    <s v="No"/>
    <s v="Sí"/>
    <n v="3122"/>
    <s v="ANALISTA DE CALIDAD DE GRANO"/>
    <s v="Sí"/>
    <s v="No"/>
    <s v="No"/>
    <m/>
    <m/>
    <m/>
    <m/>
    <m/>
    <m/>
    <m/>
    <m/>
    <m/>
    <m/>
    <m/>
    <m/>
    <m/>
    <m/>
    <m/>
    <m/>
    <m/>
    <m/>
    <m/>
    <m/>
    <m/>
    <m/>
    <m/>
    <m/>
    <m/>
    <m/>
    <m/>
    <m/>
    <m/>
    <m/>
    <m/>
    <m/>
    <m/>
    <m/>
    <m/>
    <m/>
    <m/>
    <m/>
    <m/>
    <x v="1"/>
    <x v="0"/>
    <x v="0"/>
    <x v="0"/>
    <x v="1"/>
    <x v="0"/>
    <x v="0"/>
    <x v="1"/>
    <x v="1"/>
    <x v="0"/>
    <x v="0"/>
    <x v="0"/>
    <x v="0"/>
    <m/>
    <m/>
    <m/>
    <m/>
    <m/>
    <s v="Redes de profesionales o egresados"/>
    <m/>
    <s v="Contratación de empresas de reclutamiento"/>
    <m/>
    <m/>
    <m/>
    <s v="Banco de currículos de la empresa"/>
    <m/>
    <m/>
    <x v="0"/>
    <x v="0"/>
    <x v="0"/>
    <x v="1"/>
    <x v="0"/>
    <x v="1"/>
    <x v="0"/>
    <x v="0"/>
    <x v="1"/>
    <x v="2"/>
    <s v="Ninguna"/>
    <m/>
    <m/>
    <m/>
    <m/>
    <m/>
    <m/>
    <x v="1"/>
    <m/>
    <m/>
    <x v="1"/>
    <m/>
    <m/>
    <m/>
    <x v="1"/>
    <x v="1"/>
    <x v="1"/>
    <x v="1"/>
    <x v="1"/>
    <x v="1"/>
    <m/>
    <m/>
    <x v="2"/>
    <s v="Probable"/>
    <s v="Poco probable"/>
    <s v="Poco probable"/>
    <s v="Muy probable"/>
    <s v="Muy probable"/>
    <x v="0"/>
    <s v="jefe/encargado de deposito"/>
    <n v="4321"/>
    <n v="1"/>
    <n v="0"/>
    <n v="0"/>
    <n v="0"/>
    <n v="0"/>
    <s v="OPERARIO DE MAQUINARIA ENVASADORA DE GRANOS"/>
    <n v="8183"/>
    <n v="3"/>
    <n v="3"/>
    <n v="0"/>
    <n v="0"/>
    <n v="0"/>
    <s v="servicio de limpieza (limpiadora)"/>
    <n v="9112"/>
    <n v="1"/>
    <n v="2"/>
    <n v="0"/>
    <n v="0"/>
    <n v="0"/>
    <s v="cocinera"/>
    <n v="5120"/>
    <n v="1"/>
    <n v="1"/>
    <n v="0"/>
    <n v="0"/>
    <n v="0"/>
    <m/>
    <m/>
    <m/>
    <m/>
    <m/>
    <m/>
    <m/>
    <x v="0"/>
    <m/>
    <m/>
    <m/>
    <m/>
    <m/>
    <m/>
    <m/>
    <m/>
    <m/>
    <x v="0"/>
    <x v="0"/>
    <x v="0"/>
    <x v="0"/>
    <x v="1"/>
    <x v="1"/>
    <x v="0"/>
    <x v="0"/>
    <m/>
    <x v="0"/>
    <s v="MANTENIMIENTO DE MAQUINARIA ENVASADORA Y PROCESOS DE SEMILLA DE GRANO"/>
    <s v="Operación y mantenimiento de maquinarias industriales"/>
    <s v="OPERARIO DE PRODUCCION DE ENVASADORA"/>
    <n v="8183"/>
    <s v="PROTOCOLO DE CONTROL DE CALIDAD"/>
    <s v="Gestión de la producción y calidad"/>
    <s v="OPERARIOS DE MAQUINA DE GRANO"/>
    <n v="8160"/>
    <s v="NORMA DE CONTROL CALIDAD"/>
    <s v="Gestión de la producción y calidad"/>
    <s v="ANALISTA DE CONTROL DE CALIDAD"/>
    <n v="3122"/>
    <m/>
    <m/>
    <m/>
    <m/>
    <m/>
    <m/>
    <m/>
    <m/>
    <m/>
    <m/>
    <m/>
    <m/>
    <s v="Si"/>
    <s v="Si"/>
    <s v="No"/>
    <m/>
    <m/>
    <m/>
    <x v="0"/>
    <s v="Importante"/>
    <s v="Importante"/>
    <s v="Muy importante"/>
    <s v="Muy importante"/>
    <s v="Importante"/>
    <s v="Muy importante"/>
    <s v="Muy importante"/>
    <s v="Ninguna"/>
    <m/>
    <x v="0"/>
    <x v="2"/>
    <x v="0"/>
    <x v="0"/>
    <x v="2"/>
    <x v="0"/>
    <x v="0"/>
    <x v="0"/>
    <x v="0"/>
    <x v="0"/>
    <x v="0"/>
    <x v="0"/>
    <m/>
    <s v="Gerente / Directivo"/>
    <m/>
    <n v="7"/>
    <n v="3"/>
    <s v="Completo"/>
    <m/>
    <m/>
    <m/>
    <m/>
    <m/>
    <m/>
    <m/>
    <s v="31 a 50 personas ocupadas"/>
    <s v="31 a 50 personas ocupadas"/>
    <x v="2"/>
    <s v="Comercio"/>
    <x v="0"/>
    <x v="0"/>
    <x v="1"/>
    <x v="0"/>
    <x v="0"/>
    <x v="0"/>
    <x v="0"/>
    <x v="1"/>
    <x v="0"/>
    <x v="0"/>
    <x v="1"/>
    <x v="0"/>
    <x v="1"/>
    <x v="1"/>
    <x v="0"/>
    <x v="0"/>
    <x v="1"/>
    <x v="1"/>
    <x v="0"/>
    <x v="1"/>
    <x v="1"/>
    <x v="1"/>
    <x v="0"/>
    <x v="0"/>
    <x v="0"/>
    <x v="1"/>
    <x v="0"/>
    <s v="USO Y REPARACIÓN DE MAQUINARIAS, HERRAMIENTAS Y EQUIPOS"/>
    <s v="GESTIÓN DE CALIDAD"/>
    <s v="GESTIÓN DE CALIDAD"/>
    <m/>
    <m/>
    <m/>
    <s v="USO Y REPARACIÓN DE MAQUINARIAS, HERRAMIENTAS Y EQUIPOS"/>
    <s v="ADMINISTRACIÓN Y GESTIÓN"/>
    <s v="ADMINISTRACIÓN Y GESTIÓN"/>
    <m/>
    <m/>
    <m/>
    <n v="11.214285714285699"/>
    <x v="1"/>
    <x v="1"/>
    <x v="1"/>
    <x v="0"/>
    <x v="0"/>
    <s v="Total"/>
  </r>
  <r>
    <n v="443301"/>
    <x v="0"/>
    <x v="1"/>
    <s v="Capiatá"/>
    <n v="17010"/>
    <s v="FABRICACION DE PAPELES INSTITUCIONALES"/>
    <s v="Industria"/>
    <s v="Manufactura"/>
    <s v="Micro (5 a 10 personas ocupadas)"/>
    <n v="20062024"/>
    <n v="20"/>
    <s v="Junio"/>
    <s v="Año Resultado Final"/>
    <n v="15"/>
    <n v="45"/>
    <n v="31072024"/>
    <n v="31"/>
    <s v="Julio"/>
    <s v="Año Resultado Final"/>
    <n v="1999"/>
    <n v="24"/>
    <x v="2"/>
    <s v="FABRICACIÓN DE INSUMOS DE PAPELES Y ETIQUETAS"/>
    <s v="Fabricación de pasta de madera, papel y cartón"/>
    <s v="Casa Matriz"/>
    <x v="1"/>
    <n v="2"/>
    <n v="2"/>
    <n v="25"/>
    <n v="25"/>
    <n v="15"/>
    <n v="10"/>
    <n v="57.087378640776748"/>
    <n v="38.058252427184499"/>
    <n v="0"/>
    <n v="0"/>
    <n v="0"/>
    <n v="11.417475728155349"/>
    <n v="64.699029126213645"/>
    <n v="0"/>
    <n v="0"/>
    <n v="0"/>
    <n v="11.417475728155349"/>
    <n v="7.6116504854368996"/>
    <n v="0"/>
    <n v="0"/>
    <n v="95.145631067961247"/>
    <n v="25"/>
    <n v="0"/>
    <n v="0"/>
    <n v="0"/>
    <n v="3"/>
    <n v="17"/>
    <n v="0"/>
    <n v="0"/>
    <n v="0"/>
    <n v="3"/>
    <n v="2"/>
    <n v="0"/>
    <n v="0"/>
    <n v="25"/>
    <x v="1"/>
    <s v="Decisión del directorio/propietarios de la empresa"/>
    <m/>
    <x v="0"/>
    <s v="Decisión del directorio/propietarios de la empresa"/>
    <m/>
    <x v="0"/>
    <m/>
    <m/>
    <x v="0"/>
    <m/>
    <m/>
    <x v="0"/>
    <m/>
    <m/>
    <x v="1"/>
    <m/>
    <n v="9321"/>
    <s v="EMPAQUETDORA DE PAPELES"/>
    <s v="Sí"/>
    <s v="No"/>
    <s v="Sí"/>
    <n v="4311"/>
    <s v="AUXILIAR CONTABILIDAD"/>
    <s v="Sí"/>
    <s v="No"/>
    <s v="No"/>
    <m/>
    <m/>
    <m/>
    <m/>
    <m/>
    <m/>
    <m/>
    <m/>
    <m/>
    <m/>
    <m/>
    <m/>
    <m/>
    <m/>
    <m/>
    <m/>
    <m/>
    <m/>
    <m/>
    <m/>
    <m/>
    <m/>
    <m/>
    <m/>
    <m/>
    <m/>
    <m/>
    <m/>
    <m/>
    <m/>
    <m/>
    <m/>
    <m/>
    <m/>
    <m/>
    <m/>
    <m/>
    <m/>
    <m/>
    <x v="1"/>
    <x v="0"/>
    <x v="0"/>
    <x v="0"/>
    <x v="0"/>
    <x v="1"/>
    <x v="0"/>
    <x v="1"/>
    <x v="1"/>
    <x v="0"/>
    <x v="1"/>
    <x v="1"/>
    <x v="0"/>
    <m/>
    <m/>
    <m/>
    <s v="Redes sociales de la empresa (Facebook, Twitter, Instagram, etc)"/>
    <m/>
    <m/>
    <s v="Recomendaciones de trabajadores de la empresa u otros actores"/>
    <m/>
    <m/>
    <m/>
    <m/>
    <s v="Banco de currículos de la empresa"/>
    <m/>
    <m/>
    <x v="0"/>
    <x v="0"/>
    <x v="0"/>
    <x v="1"/>
    <x v="0"/>
    <x v="2"/>
    <x v="0"/>
    <x v="2"/>
    <x v="1"/>
    <x v="2"/>
    <s v="Ninguna"/>
    <m/>
    <m/>
    <m/>
    <m/>
    <m/>
    <m/>
    <x v="1"/>
    <m/>
    <m/>
    <x v="1"/>
    <m/>
    <m/>
    <m/>
    <x v="1"/>
    <x v="1"/>
    <x v="1"/>
    <x v="1"/>
    <x v="1"/>
    <x v="1"/>
    <m/>
    <m/>
    <x v="0"/>
    <s v="Muy probable"/>
    <s v="Muy probable"/>
    <s v="Poco probable"/>
    <s v="Poco probable"/>
    <s v="Muy probable"/>
    <x v="2"/>
    <m/>
    <m/>
    <m/>
    <m/>
    <m/>
    <m/>
    <m/>
    <m/>
    <m/>
    <m/>
    <m/>
    <m/>
    <m/>
    <m/>
    <m/>
    <m/>
    <m/>
    <m/>
    <m/>
    <m/>
    <m/>
    <m/>
    <m/>
    <m/>
    <m/>
    <m/>
    <m/>
    <m/>
    <m/>
    <m/>
    <m/>
    <m/>
    <m/>
    <m/>
    <m/>
    <x v="0"/>
    <m/>
    <m/>
    <m/>
    <m/>
    <m/>
    <m/>
    <m/>
    <m/>
    <m/>
    <x v="0"/>
    <x v="0"/>
    <x v="0"/>
    <x v="0"/>
    <x v="1"/>
    <x v="0"/>
    <x v="0"/>
    <x v="0"/>
    <m/>
    <x v="0"/>
    <s v="TÉCNICOS DE MAQUINARIAS EMBALADORA, REBOBINADORA, INTERCALADORA, CORTADORA, CONERA Y MEZCLADORA"/>
    <s v="Operación y mantenimiento de maquinarias industriales"/>
    <s v="OPERARIO DE MAQUINARIA(EMBALADORA, REBOBINADORA, INTERCALADORA, CORTADORA, CONERA Y MEZCLADORA"/>
    <n v="8183"/>
    <m/>
    <m/>
    <m/>
    <m/>
    <m/>
    <m/>
    <m/>
    <m/>
    <m/>
    <m/>
    <m/>
    <m/>
    <m/>
    <m/>
    <m/>
    <m/>
    <m/>
    <m/>
    <m/>
    <m/>
    <s v="No"/>
    <m/>
    <m/>
    <m/>
    <m/>
    <m/>
    <x v="0"/>
    <s v="Importante"/>
    <s v="Importante"/>
    <s v="Importante"/>
    <s v="Importante"/>
    <s v="Importante"/>
    <s v="Muy importante"/>
    <s v="Muy importante"/>
    <s v="Ninguna"/>
    <m/>
    <x v="2"/>
    <x v="2"/>
    <x v="0"/>
    <x v="0"/>
    <x v="2"/>
    <x v="2"/>
    <x v="1"/>
    <x v="0"/>
    <x v="0"/>
    <x v="0"/>
    <x v="0"/>
    <x v="0"/>
    <m/>
    <s v="Jefe / Encargado (no propietario)"/>
    <m/>
    <n v="9"/>
    <n v="9"/>
    <s v="Completo"/>
    <m/>
    <m/>
    <m/>
    <m/>
    <m/>
    <m/>
    <s v="GERENTE LIZ ESQUIVEL Y DUEÑA JESSICA FALCON APRUEBA QUE RESPONDA JAQUELIN  TORALES."/>
    <s v="11 a 30 personas ocupadas"/>
    <s v="11 a 30 personas ocupadas"/>
    <x v="1"/>
    <s v="Manufactura"/>
    <x v="0"/>
    <x v="0"/>
    <x v="0"/>
    <x v="1"/>
    <x v="0"/>
    <x v="0"/>
    <x v="0"/>
    <x v="0"/>
    <x v="1"/>
    <x v="0"/>
    <x v="1"/>
    <x v="0"/>
    <x v="0"/>
    <x v="0"/>
    <x v="0"/>
    <x v="0"/>
    <x v="0"/>
    <x v="0"/>
    <x v="0"/>
    <x v="1"/>
    <x v="0"/>
    <x v="1"/>
    <x v="0"/>
    <x v="0"/>
    <x v="0"/>
    <x v="1"/>
    <x v="0"/>
    <s v="USO Y REPARACIÓN DE MAQUINARIAS, HERRAMIENTAS Y EQUIPOS"/>
    <m/>
    <m/>
    <m/>
    <m/>
    <m/>
    <s v="USO Y REPARACIÓN DE MAQUINARIAS, HERRAMIENTAS Y EQUIPOS"/>
    <m/>
    <m/>
    <m/>
    <m/>
    <m/>
    <n v="3.8058252427184498"/>
    <x v="1"/>
    <x v="1"/>
    <x v="1"/>
    <x v="0"/>
    <x v="0"/>
    <s v="Total"/>
  </r>
  <r>
    <n v="443330"/>
    <x v="0"/>
    <x v="1"/>
    <s v="Capiatá"/>
    <n v="29300"/>
    <s v="FABRICACION DE RADIADORRES PARA VEHICULOS"/>
    <s v="Industria"/>
    <s v="Manufactura"/>
    <s v="Pequeñas (11 a 30 personas ocupadas)"/>
    <n v="13082024"/>
    <n v="13"/>
    <s v="Agosto"/>
    <s v="Año Resultado Final"/>
    <n v="8"/>
    <n v="11"/>
    <n v="14082024"/>
    <n v="14"/>
    <s v="Agosto"/>
    <s v="Año Resultado Final"/>
    <n v="2006"/>
    <n v="17"/>
    <x v="0"/>
    <s v="SERVICIO DE REPARACION Y MANTENIMIENTO DE RADIADORES  PARA VEHICULOS"/>
    <s v="Mantenimiento y reparación mecánica de vehículos"/>
    <s v="Único"/>
    <x v="0"/>
    <m/>
    <m/>
    <n v="5"/>
    <n v="5"/>
    <n v="5"/>
    <n v="0"/>
    <n v="41.422018348623844"/>
    <n v="0"/>
    <n v="0"/>
    <n v="0"/>
    <n v="0"/>
    <n v="0"/>
    <n v="33.137614678899077"/>
    <n v="0"/>
    <n v="0"/>
    <n v="0"/>
    <n v="8.2844036697247692"/>
    <n v="0"/>
    <n v="0"/>
    <n v="0"/>
    <n v="41.422018348623844"/>
    <n v="5"/>
    <n v="0"/>
    <n v="0"/>
    <n v="0"/>
    <n v="0"/>
    <n v="4"/>
    <n v="0"/>
    <n v="0"/>
    <n v="0"/>
    <n v="1"/>
    <n v="0"/>
    <n v="0"/>
    <n v="0"/>
    <n v="5"/>
    <x v="0"/>
    <m/>
    <m/>
    <x v="0"/>
    <s v="Decisión del directorio/propietarios de la empresa"/>
    <m/>
    <x v="0"/>
    <m/>
    <m/>
    <x v="0"/>
    <m/>
    <m/>
    <x v="0"/>
    <m/>
    <m/>
    <x v="0"/>
    <m/>
    <m/>
    <m/>
    <m/>
    <m/>
    <m/>
    <m/>
    <m/>
    <m/>
    <m/>
    <m/>
    <m/>
    <m/>
    <m/>
    <m/>
    <m/>
    <m/>
    <m/>
    <m/>
    <m/>
    <m/>
    <m/>
    <m/>
    <m/>
    <m/>
    <m/>
    <m/>
    <m/>
    <m/>
    <m/>
    <m/>
    <m/>
    <m/>
    <m/>
    <m/>
    <m/>
    <m/>
    <m/>
    <m/>
    <m/>
    <m/>
    <m/>
    <m/>
    <m/>
    <m/>
    <m/>
    <m/>
    <m/>
    <m/>
    <m/>
    <x v="0"/>
    <x v="0"/>
    <x v="0"/>
    <x v="0"/>
    <x v="0"/>
    <x v="0"/>
    <x v="0"/>
    <x v="1"/>
    <x v="1"/>
    <x v="0"/>
    <x v="0"/>
    <x v="0"/>
    <x v="1"/>
    <s v="RESPONSABILIDAD"/>
    <m/>
    <m/>
    <m/>
    <m/>
    <m/>
    <s v="Recomendaciones de trabajadores de la empresa u otros actores"/>
    <m/>
    <m/>
    <m/>
    <m/>
    <m/>
    <m/>
    <m/>
    <x v="0"/>
    <x v="0"/>
    <x v="0"/>
    <x v="1"/>
    <x v="0"/>
    <x v="2"/>
    <x v="0"/>
    <x v="0"/>
    <x v="1"/>
    <x v="1"/>
    <s v="Ninguna"/>
    <m/>
    <m/>
    <m/>
    <m/>
    <m/>
    <m/>
    <x v="1"/>
    <m/>
    <m/>
    <x v="1"/>
    <m/>
    <m/>
    <m/>
    <x v="1"/>
    <x v="1"/>
    <x v="1"/>
    <x v="1"/>
    <x v="1"/>
    <x v="1"/>
    <m/>
    <m/>
    <x v="0"/>
    <s v="Poco probable"/>
    <s v="Poco probable"/>
    <s v="Poco probable"/>
    <s v="Probable"/>
    <s v="Probable"/>
    <x v="2"/>
    <m/>
    <m/>
    <m/>
    <m/>
    <m/>
    <m/>
    <m/>
    <m/>
    <m/>
    <m/>
    <m/>
    <m/>
    <m/>
    <m/>
    <m/>
    <m/>
    <m/>
    <m/>
    <m/>
    <m/>
    <m/>
    <m/>
    <m/>
    <m/>
    <m/>
    <m/>
    <m/>
    <m/>
    <m/>
    <m/>
    <m/>
    <m/>
    <m/>
    <m/>
    <m/>
    <x v="0"/>
    <m/>
    <m/>
    <m/>
    <m/>
    <m/>
    <m/>
    <m/>
    <m/>
    <m/>
    <x v="0"/>
    <x v="0"/>
    <x v="0"/>
    <x v="0"/>
    <x v="1"/>
    <x v="1"/>
    <x v="0"/>
    <x v="0"/>
    <m/>
    <x v="0"/>
    <s v="CAPACITACIÓN PARA SOLDADURA MODERNA"/>
    <s v="Soldadura"/>
    <s v="SOLDADOR"/>
    <n v="7212"/>
    <m/>
    <m/>
    <m/>
    <m/>
    <m/>
    <m/>
    <m/>
    <m/>
    <m/>
    <m/>
    <m/>
    <m/>
    <m/>
    <m/>
    <m/>
    <m/>
    <m/>
    <m/>
    <m/>
    <m/>
    <s v="No"/>
    <m/>
    <m/>
    <m/>
    <m/>
    <m/>
    <x v="0"/>
    <s v="Muy importante"/>
    <s v="Muy importante"/>
    <s v="Muy importante"/>
    <s v="Importante"/>
    <s v="Importante"/>
    <s v="Muy importante"/>
    <s v="Muy importante"/>
    <s v="Ninguna"/>
    <m/>
    <x v="2"/>
    <x v="2"/>
    <x v="0"/>
    <x v="0"/>
    <x v="2"/>
    <x v="0"/>
    <x v="0"/>
    <x v="0"/>
    <x v="0"/>
    <x v="0"/>
    <x v="0"/>
    <x v="0"/>
    <m/>
    <s v="Administrador/Contador"/>
    <m/>
    <n v="7"/>
    <n v="17"/>
    <s v="Completo"/>
    <m/>
    <m/>
    <m/>
    <m/>
    <m/>
    <m/>
    <s v="PROPIETARIO NO PIENSA INCORPORAR NI PLANEA UTILIZAR LO QUE SE REFIERE A NUEVAS TECNOLOGÍAS"/>
    <s v="5 a 10 personas ocupadas"/>
    <s v="5 a 10 personas ocupadas"/>
    <x v="2"/>
    <s v="Comercio"/>
    <x v="0"/>
    <x v="0"/>
    <x v="0"/>
    <x v="0"/>
    <x v="0"/>
    <x v="0"/>
    <x v="0"/>
    <x v="0"/>
    <x v="0"/>
    <x v="0"/>
    <x v="1"/>
    <x v="0"/>
    <x v="0"/>
    <x v="0"/>
    <x v="0"/>
    <x v="0"/>
    <x v="0"/>
    <x v="0"/>
    <x v="0"/>
    <x v="1"/>
    <x v="0"/>
    <x v="1"/>
    <x v="0"/>
    <x v="0"/>
    <x v="1"/>
    <x v="0"/>
    <x v="0"/>
    <s v="MECANICA Y METALES"/>
    <m/>
    <m/>
    <m/>
    <m/>
    <m/>
    <s v="MECANICA Y METALES"/>
    <m/>
    <m/>
    <m/>
    <m/>
    <m/>
    <n v="8.2844036697247692"/>
    <x v="0"/>
    <x v="0"/>
    <x v="1"/>
    <x v="0"/>
    <x v="0"/>
    <s v="Total"/>
  </r>
  <r>
    <n v="444278"/>
    <x v="0"/>
    <x v="1"/>
    <s v="San Lorenzo"/>
    <n v="56103"/>
    <s v="COMERCIO DE HELADOS DE YOGHURT"/>
    <s v="Servicio"/>
    <s v="Restaurantes y hoteles"/>
    <s v="Micro (5 a 10 personas ocupadas)"/>
    <n v="13062024"/>
    <n v="13"/>
    <s v="Junio"/>
    <s v="Año Resultado Final"/>
    <n v="12"/>
    <n v="1"/>
    <n v="24072024"/>
    <n v="24"/>
    <s v="Julio"/>
    <s v="Año Resultado Final"/>
    <n v="2011"/>
    <n v="12"/>
    <x v="0"/>
    <s v="FABRICACION DE HELADOS  A BASE DE YOGURT AL POR MENOR"/>
    <s v="Elaboración industrial de helados"/>
    <s v="Oficina administrativa"/>
    <x v="1"/>
    <n v="4"/>
    <n v="4"/>
    <n v="15"/>
    <n v="15"/>
    <n v="4"/>
    <n v="11"/>
    <n v="15.223300970873799"/>
    <n v="41.864077669902947"/>
    <n v="0"/>
    <n v="0"/>
    <n v="0"/>
    <n v="0"/>
    <n v="11.417475728155349"/>
    <n v="0"/>
    <n v="3.8058252427184498"/>
    <n v="0"/>
    <n v="3.8058252427184498"/>
    <n v="38.058252427184499"/>
    <n v="0"/>
    <n v="0"/>
    <n v="57.087378640776748"/>
    <n v="15"/>
    <n v="0"/>
    <n v="0"/>
    <n v="0"/>
    <n v="0"/>
    <n v="3"/>
    <n v="0"/>
    <n v="1"/>
    <n v="0"/>
    <n v="1"/>
    <n v="10"/>
    <n v="0"/>
    <n v="0"/>
    <n v="15"/>
    <x v="0"/>
    <m/>
    <m/>
    <x v="1"/>
    <m/>
    <m/>
    <x v="0"/>
    <m/>
    <m/>
    <x v="0"/>
    <m/>
    <m/>
    <x v="0"/>
    <m/>
    <m/>
    <x v="1"/>
    <m/>
    <n v="5246"/>
    <s v="ATENCION AL CLIENTE"/>
    <s v="Sí"/>
    <s v="Sí"/>
    <s v="Sí"/>
    <n v="4321"/>
    <s v="ENCARGADO DE LOGÍSTICA"/>
    <s v="Sí"/>
    <s v="No"/>
    <s v="No"/>
    <m/>
    <m/>
    <m/>
    <m/>
    <s v="Candidatos sin capacitación o habilidades técnicas necesarios"/>
    <s v="Candidatos sin habilidades blandas o socioemocionales (proactividad, actitud de aprendizaje, compromiso, entre otros)"/>
    <m/>
    <s v="Candidatos con falt de experiencia laboral"/>
    <m/>
    <m/>
    <m/>
    <m/>
    <m/>
    <m/>
    <m/>
    <m/>
    <m/>
    <m/>
    <m/>
    <m/>
    <m/>
    <m/>
    <m/>
    <m/>
    <m/>
    <m/>
    <m/>
    <m/>
    <m/>
    <s v="Capacitar a los trabajadores actuales para que puedan cumplir funciones que estaban asignadas a esa vacante"/>
    <m/>
    <m/>
    <m/>
    <m/>
    <m/>
    <s v="Aumentar los esfuerzos en el reclutamiento (más divulgación de la vacante, más bolsas de empleo)"/>
    <m/>
    <m/>
    <m/>
    <x v="1"/>
    <x v="1"/>
    <x v="0"/>
    <x v="0"/>
    <x v="0"/>
    <x v="0"/>
    <x v="0"/>
    <x v="1"/>
    <x v="1"/>
    <x v="0"/>
    <x v="0"/>
    <x v="0"/>
    <x v="0"/>
    <m/>
    <m/>
    <m/>
    <s v="Redes sociales de la empresa (Facebook, Twitter, Instagram, etc)"/>
    <m/>
    <m/>
    <m/>
    <m/>
    <m/>
    <m/>
    <m/>
    <m/>
    <m/>
    <m/>
    <x v="0"/>
    <x v="0"/>
    <x v="0"/>
    <x v="1"/>
    <x v="0"/>
    <x v="1"/>
    <x v="0"/>
    <x v="1"/>
    <x v="0"/>
    <x v="0"/>
    <s v="Ninguna"/>
    <m/>
    <m/>
    <m/>
    <m/>
    <m/>
    <m/>
    <x v="1"/>
    <m/>
    <s v="Ambos"/>
    <x v="2"/>
    <s v="Ambos"/>
    <m/>
    <m/>
    <x v="0"/>
    <x v="0"/>
    <x v="0"/>
    <x v="0"/>
    <x v="0"/>
    <x v="0"/>
    <m/>
    <m/>
    <x v="2"/>
    <s v="Probable"/>
    <s v="Probable"/>
    <s v="Poco probable"/>
    <s v="Muy probable"/>
    <s v="Muy probable"/>
    <x v="0"/>
    <s v="ATENCION AL CLIENTE"/>
    <n v="5246"/>
    <n v="10"/>
    <n v="0"/>
    <n v="0"/>
    <n v="10"/>
    <n v="0"/>
    <s v="ASISTENTE ADMINISTRATIVO"/>
    <n v="3343"/>
    <n v="1"/>
    <n v="1"/>
    <n v="0"/>
    <n v="1"/>
    <n v="0"/>
    <s v="supervisor de ATENCIÓN AL CLIENTE"/>
    <n v="5222"/>
    <n v="1"/>
    <n v="0"/>
    <n v="1"/>
    <n v="1"/>
    <n v="0"/>
    <s v="jefe ADMINISTRATIVO"/>
    <n v="2411"/>
    <n v="1"/>
    <n v="0"/>
    <n v="0"/>
    <n v="1"/>
    <n v="0"/>
    <s v="TECNICOS de MANTENIMIENTO  de las maquinas"/>
    <n v="7233"/>
    <n v="2"/>
    <n v="0"/>
    <n v="1"/>
    <n v="0"/>
    <n v="0"/>
    <x v="0"/>
    <m/>
    <m/>
    <m/>
    <m/>
    <m/>
    <m/>
    <m/>
    <m/>
    <m/>
    <x v="0"/>
    <x v="0"/>
    <x v="1"/>
    <x v="0"/>
    <x v="1"/>
    <x v="1"/>
    <x v="0"/>
    <x v="0"/>
    <m/>
    <x v="0"/>
    <s v="ELECTRICIDAD AVANZADA"/>
    <s v="Electricidad"/>
    <s v="AYUDANTES DE TECNICOS DE MAQUINARIAS"/>
    <n v="7233"/>
    <s v="ELECTROMECANICA AVANZADA"/>
    <s v="Mecánica"/>
    <s v="TECNICO ENCARGADO DE MANTENIMIENTO DE MAQUINARIAS"/>
    <n v="7233"/>
    <m/>
    <m/>
    <m/>
    <m/>
    <m/>
    <m/>
    <m/>
    <m/>
    <m/>
    <m/>
    <m/>
    <m/>
    <m/>
    <m/>
    <m/>
    <m/>
    <s v="Si"/>
    <s v="No"/>
    <m/>
    <m/>
    <m/>
    <m/>
    <x v="0"/>
    <s v="Muy importante"/>
    <s v="Importante"/>
    <s v="Importante"/>
    <s v="Importante"/>
    <s v="Muy importante"/>
    <s v="Muy importante"/>
    <s v="Muy importante"/>
    <s v="Ninguna"/>
    <m/>
    <x v="0"/>
    <x v="2"/>
    <x v="1"/>
    <x v="0"/>
    <x v="2"/>
    <x v="0"/>
    <x v="0"/>
    <x v="0"/>
    <x v="0"/>
    <x v="0"/>
    <x v="0"/>
    <x v="0"/>
    <m/>
    <s v="Administrador/Contador"/>
    <m/>
    <n v="13"/>
    <n v="24"/>
    <s v="Completo"/>
    <m/>
    <m/>
    <m/>
    <m/>
    <m/>
    <m/>
    <m/>
    <s v="11 a 30 personas ocupadas"/>
    <s v="11 a 30 personas ocupadas"/>
    <x v="1"/>
    <s v="Manufactura"/>
    <x v="0"/>
    <x v="0"/>
    <x v="0"/>
    <x v="1"/>
    <x v="1"/>
    <x v="0"/>
    <x v="0"/>
    <x v="0"/>
    <x v="0"/>
    <x v="0"/>
    <x v="0"/>
    <x v="1"/>
    <x v="0"/>
    <x v="1"/>
    <x v="0"/>
    <x v="1"/>
    <x v="0"/>
    <x v="0"/>
    <x v="0"/>
    <x v="1"/>
    <x v="0"/>
    <x v="1"/>
    <x v="0"/>
    <x v="0"/>
    <x v="1"/>
    <x v="0"/>
    <x v="0"/>
    <s v="ELECTRICIDAD Y ELECTRONICA"/>
    <s v="MECANICA Y METALES"/>
    <m/>
    <m/>
    <m/>
    <m/>
    <s v="ELECTRICIDAD Y ELECTRONICA"/>
    <s v="MECANICA Y METALES"/>
    <m/>
    <m/>
    <m/>
    <m/>
    <n v="3.8058252427184498"/>
    <x v="1"/>
    <x v="2"/>
    <x v="0"/>
    <x v="0"/>
    <x v="0"/>
    <s v="Total"/>
  </r>
  <r>
    <n v="444318"/>
    <x v="0"/>
    <x v="1"/>
    <s v="San Lorenzo"/>
    <n v="25110"/>
    <s v="FABRICACION DE ABERTURAS DE METAL PARA LA CONSTRUCCION"/>
    <s v="Industria"/>
    <s v="Manufactura"/>
    <s v="Pequeñas (11 a 30 personas ocupadas)"/>
    <n v="25062024"/>
    <n v="25"/>
    <s v="Junio"/>
    <s v="Año Resultado Final"/>
    <n v="8"/>
    <n v="0"/>
    <n v="25062024"/>
    <n v="25"/>
    <s v="Junio"/>
    <s v="Año Resultado Final"/>
    <n v="1999"/>
    <n v="24"/>
    <x v="2"/>
    <s v="FABRICACION DE ABERTURA METALICA"/>
    <s v="Fabricación de productos metálicos para uso estructural"/>
    <s v="Único"/>
    <x v="0"/>
    <m/>
    <m/>
    <n v="10"/>
    <n v="10"/>
    <n v="8"/>
    <n v="2"/>
    <n v="38.34920634920632"/>
    <n v="9.5873015873015799"/>
    <n v="0"/>
    <n v="0"/>
    <n v="0"/>
    <n v="0"/>
    <n v="38.34920634920632"/>
    <n v="0"/>
    <n v="0"/>
    <n v="0"/>
    <n v="4.7936507936507899"/>
    <n v="4.7936507936507899"/>
    <n v="0"/>
    <n v="0"/>
    <n v="47.936507936507901"/>
    <n v="10"/>
    <n v="0"/>
    <n v="0"/>
    <n v="0"/>
    <n v="0"/>
    <n v="8"/>
    <n v="0"/>
    <n v="0"/>
    <n v="0"/>
    <n v="1"/>
    <n v="1"/>
    <n v="0"/>
    <n v="0"/>
    <n v="10"/>
    <x v="0"/>
    <m/>
    <m/>
    <x v="1"/>
    <m/>
    <m/>
    <x v="1"/>
    <s v="Decisión del directorio/propietarios de la empresa"/>
    <m/>
    <x v="0"/>
    <m/>
    <m/>
    <x v="0"/>
    <m/>
    <m/>
    <x v="0"/>
    <m/>
    <m/>
    <m/>
    <m/>
    <m/>
    <m/>
    <m/>
    <m/>
    <m/>
    <m/>
    <m/>
    <m/>
    <m/>
    <m/>
    <m/>
    <m/>
    <m/>
    <m/>
    <m/>
    <m/>
    <m/>
    <m/>
    <m/>
    <m/>
    <m/>
    <m/>
    <m/>
    <m/>
    <m/>
    <m/>
    <m/>
    <m/>
    <m/>
    <m/>
    <m/>
    <m/>
    <m/>
    <m/>
    <m/>
    <m/>
    <m/>
    <m/>
    <m/>
    <m/>
    <m/>
    <m/>
    <m/>
    <m/>
    <m/>
    <m/>
    <x v="1"/>
    <x v="0"/>
    <x v="0"/>
    <x v="0"/>
    <x v="0"/>
    <x v="0"/>
    <x v="0"/>
    <x v="1"/>
    <x v="1"/>
    <x v="0"/>
    <x v="0"/>
    <x v="1"/>
    <x v="0"/>
    <m/>
    <s v="Anuncio en un medio de prensa impreso"/>
    <m/>
    <m/>
    <m/>
    <m/>
    <m/>
    <m/>
    <m/>
    <m/>
    <m/>
    <m/>
    <m/>
    <m/>
    <x v="0"/>
    <x v="0"/>
    <x v="0"/>
    <x v="1"/>
    <x v="0"/>
    <x v="0"/>
    <x v="0"/>
    <x v="0"/>
    <x v="0"/>
    <x v="1"/>
    <s v="Ninguna"/>
    <m/>
    <m/>
    <m/>
    <m/>
    <m/>
    <m/>
    <x v="2"/>
    <m/>
    <m/>
    <x v="2"/>
    <m/>
    <m/>
    <m/>
    <x v="0"/>
    <x v="1"/>
    <x v="0"/>
    <x v="0"/>
    <x v="1"/>
    <x v="1"/>
    <m/>
    <m/>
    <x v="0"/>
    <s v="Probable"/>
    <s v="Poco probable"/>
    <s v="Poco probable"/>
    <s v="Poco probable"/>
    <s v="Probable"/>
    <x v="0"/>
    <s v="vendedor de salon"/>
    <n v="5223"/>
    <n v="3"/>
    <n v="0"/>
    <n v="0"/>
    <n v="0"/>
    <n v="0"/>
    <m/>
    <m/>
    <m/>
    <m/>
    <m/>
    <m/>
    <m/>
    <m/>
    <m/>
    <m/>
    <m/>
    <m/>
    <m/>
    <m/>
    <m/>
    <m/>
    <m/>
    <m/>
    <m/>
    <m/>
    <m/>
    <m/>
    <m/>
    <m/>
    <m/>
    <m/>
    <m/>
    <m/>
    <x v="0"/>
    <m/>
    <m/>
    <m/>
    <m/>
    <m/>
    <m/>
    <m/>
    <m/>
    <m/>
    <x v="0"/>
    <x v="0"/>
    <x v="1"/>
    <x v="1"/>
    <x v="1"/>
    <x v="1"/>
    <x v="0"/>
    <x v="0"/>
    <m/>
    <x v="0"/>
    <s v="SOLDADURA BASICA"/>
    <s v="Soldadura"/>
    <s v="HERREROS INDUSTRIALES DE ABERTURAS"/>
    <n v="7221"/>
    <s v="PINTURA INDUSTRIAL"/>
    <s v="OTROS"/>
    <s v="AYUDANTES DE HERREROS HACEN LA TERMINACION"/>
    <n v="7221"/>
    <m/>
    <m/>
    <m/>
    <m/>
    <m/>
    <m/>
    <m/>
    <m/>
    <m/>
    <m/>
    <m/>
    <m/>
    <m/>
    <m/>
    <m/>
    <m/>
    <s v="Si"/>
    <s v="No"/>
    <m/>
    <m/>
    <m/>
    <m/>
    <x v="0"/>
    <s v="Importante"/>
    <s v="Importante"/>
    <s v="Muy importante"/>
    <s v="Importante"/>
    <s v="Importante"/>
    <s v="Importante"/>
    <s v="Importante"/>
    <s v="Ninguna"/>
    <m/>
    <x v="2"/>
    <x v="2"/>
    <x v="0"/>
    <x v="0"/>
    <x v="2"/>
    <x v="2"/>
    <x v="0"/>
    <x v="0"/>
    <x v="0"/>
    <x v="0"/>
    <x v="0"/>
    <x v="0"/>
    <m/>
    <s v="Dueño o propietario"/>
    <m/>
    <n v="9"/>
    <n v="13"/>
    <s v="Completo"/>
    <m/>
    <m/>
    <m/>
    <m/>
    <m/>
    <m/>
    <s v="SE DERIVO LA ENTREVISTA A LA ADMINISTRADORA"/>
    <s v="5 a 10 personas ocupadas"/>
    <s v="5 a 10 personas ocupadas"/>
    <x v="1"/>
    <s v="Manufactura"/>
    <x v="0"/>
    <x v="0"/>
    <x v="0"/>
    <x v="0"/>
    <x v="0"/>
    <x v="0"/>
    <x v="0"/>
    <x v="0"/>
    <x v="0"/>
    <x v="0"/>
    <x v="1"/>
    <x v="0"/>
    <x v="0"/>
    <x v="1"/>
    <x v="0"/>
    <x v="0"/>
    <x v="0"/>
    <x v="0"/>
    <x v="0"/>
    <x v="1"/>
    <x v="0"/>
    <x v="1"/>
    <x v="0"/>
    <x v="0"/>
    <x v="1"/>
    <x v="0"/>
    <x v="0"/>
    <s v="MECANICA Y METALES"/>
    <s v="MECANICA Y METALES"/>
    <m/>
    <m/>
    <m/>
    <m/>
    <s v="MECANICA Y METALES"/>
    <s v="MECANICA Y METALES"/>
    <m/>
    <m/>
    <m/>
    <m/>
    <n v="4.7936507936507899"/>
    <x v="0"/>
    <x v="0"/>
    <x v="0"/>
    <x v="0"/>
    <x v="0"/>
    <s v="Total"/>
  </r>
  <r>
    <n v="444700"/>
    <x v="0"/>
    <x v="1"/>
    <s v="Capiatá"/>
    <n v="45201"/>
    <s v="SERVICIO DE REPARACION MECANICA DE VEHICULOS"/>
    <s v="Comercio"/>
    <s v="Comercio"/>
    <s v="Micro (5 a 10 personas ocupadas)"/>
    <n v="25062024"/>
    <n v="25"/>
    <s v="Junio"/>
    <s v="Año Resultado Final"/>
    <n v="13"/>
    <n v="29"/>
    <n v="25062024"/>
    <n v="25"/>
    <s v="Junio"/>
    <s v="Año Resultado Final"/>
    <n v="2009"/>
    <n v="14"/>
    <x v="0"/>
    <s v="SERVICIO DE REPARACION DE BOMBAS INYECTORAS PARA MOTORES DIESEL"/>
    <s v="Mantenimiento y reparación mecánica de vehículos"/>
    <s v="Único"/>
    <x v="0"/>
    <m/>
    <m/>
    <n v="7"/>
    <n v="7"/>
    <n v="5"/>
    <n v="2"/>
    <n v="41.422018348623844"/>
    <n v="16.568807339449538"/>
    <n v="0"/>
    <n v="0"/>
    <n v="0"/>
    <n v="0"/>
    <n v="24.853211009174309"/>
    <n v="0"/>
    <n v="24.853211009174309"/>
    <n v="0"/>
    <n v="0"/>
    <n v="8.2844036697247692"/>
    <n v="0"/>
    <n v="0"/>
    <n v="57.990825688073386"/>
    <n v="7"/>
    <n v="0"/>
    <n v="0"/>
    <n v="0"/>
    <n v="0"/>
    <n v="3"/>
    <n v="0"/>
    <n v="3"/>
    <n v="0"/>
    <n v="0"/>
    <n v="1"/>
    <n v="0"/>
    <n v="0"/>
    <n v="7"/>
    <x v="1"/>
    <s v="Decisión del directorio/propietarios de la empresa"/>
    <m/>
    <x v="0"/>
    <s v="Convenio con organizaciones públicas"/>
    <m/>
    <x v="1"/>
    <s v="Decisión del directorio/propietarios de la empresa"/>
    <m/>
    <x v="0"/>
    <m/>
    <m/>
    <x v="0"/>
    <m/>
    <m/>
    <x v="0"/>
    <m/>
    <m/>
    <m/>
    <m/>
    <m/>
    <m/>
    <m/>
    <m/>
    <m/>
    <m/>
    <m/>
    <m/>
    <m/>
    <m/>
    <m/>
    <m/>
    <m/>
    <m/>
    <m/>
    <m/>
    <m/>
    <m/>
    <m/>
    <m/>
    <m/>
    <m/>
    <m/>
    <m/>
    <m/>
    <m/>
    <m/>
    <m/>
    <m/>
    <m/>
    <m/>
    <m/>
    <m/>
    <m/>
    <m/>
    <m/>
    <m/>
    <m/>
    <m/>
    <m/>
    <m/>
    <m/>
    <m/>
    <m/>
    <m/>
    <m/>
    <x v="0"/>
    <x v="0"/>
    <x v="0"/>
    <x v="0"/>
    <x v="1"/>
    <x v="1"/>
    <x v="0"/>
    <x v="1"/>
    <x v="1"/>
    <x v="0"/>
    <x v="1"/>
    <x v="1"/>
    <x v="0"/>
    <m/>
    <m/>
    <m/>
    <m/>
    <m/>
    <m/>
    <s v="Recomendaciones de trabajadores de la empresa u otros actores"/>
    <m/>
    <m/>
    <m/>
    <s v="Contactos personales del empleador"/>
    <m/>
    <m/>
    <m/>
    <x v="0"/>
    <x v="0"/>
    <x v="0"/>
    <x v="1"/>
    <x v="0"/>
    <x v="0"/>
    <x v="0"/>
    <x v="0"/>
    <x v="1"/>
    <x v="1"/>
    <s v="Ninguna"/>
    <m/>
    <m/>
    <m/>
    <m/>
    <m/>
    <m/>
    <x v="0"/>
    <m/>
    <m/>
    <x v="1"/>
    <m/>
    <m/>
    <m/>
    <x v="1"/>
    <x v="0"/>
    <x v="1"/>
    <x v="0"/>
    <x v="1"/>
    <x v="0"/>
    <m/>
    <m/>
    <x v="2"/>
    <s v="Poco probable"/>
    <s v="Poco probable"/>
    <s v="Poco probable"/>
    <s v="Probable"/>
    <s v="Probable"/>
    <x v="0"/>
    <s v="tecnico  mecanico de motores diesel para maquinarias pesadas"/>
    <n v="7231"/>
    <n v="1"/>
    <n v="1"/>
    <n v="1"/>
    <n v="0"/>
    <n v="0"/>
    <s v="secretaria de recepcion"/>
    <n v="4226"/>
    <n v="1"/>
    <n v="0"/>
    <n v="0"/>
    <n v="0"/>
    <n v="0"/>
    <s v="tecnico en electronica"/>
    <n v="3114"/>
    <n v="1"/>
    <n v="0"/>
    <n v="0"/>
    <n v="0"/>
    <n v="0"/>
    <m/>
    <m/>
    <m/>
    <m/>
    <m/>
    <m/>
    <m/>
    <m/>
    <m/>
    <m/>
    <m/>
    <m/>
    <m/>
    <m/>
    <x v="0"/>
    <m/>
    <m/>
    <m/>
    <m/>
    <m/>
    <m/>
    <m/>
    <m/>
    <m/>
    <x v="0"/>
    <x v="0"/>
    <x v="0"/>
    <x v="0"/>
    <x v="1"/>
    <x v="1"/>
    <x v="0"/>
    <x v="0"/>
    <m/>
    <x v="0"/>
    <s v="INYECCION PARA CAMIONES DIESEL SCANIA"/>
    <s v="Mecánica del automóvil"/>
    <s v="TECNICO EN INYECCION DE MOTORES DIESEL DE VEHICULOS PESADOS"/>
    <n v="7231"/>
    <s v="CAPACITACION EN INYECCION PARA VEHICULO MERCEDES BENZ"/>
    <s v="Mecánica del automóvil"/>
    <s v="TECNICO DE MAQUINAS PESADAS"/>
    <n v="7233"/>
    <s v="CURSO DE CAPACITACION INYECCION DE LOS  VEHICULOS PEQUEÑOS"/>
    <s v="Mecánica del automóvil"/>
    <s v="TECNICO INYECCION PARA VEHICULO DE TURISMO PEQUEÑO"/>
    <n v="7231"/>
    <m/>
    <m/>
    <m/>
    <m/>
    <m/>
    <m/>
    <m/>
    <m/>
    <m/>
    <m/>
    <m/>
    <m/>
    <s v="Si"/>
    <s v="Si"/>
    <s v="No"/>
    <m/>
    <m/>
    <m/>
    <x v="0"/>
    <s v="Muy importante"/>
    <s v="Importante"/>
    <s v="Importante"/>
    <s v="Importante"/>
    <s v="Importante"/>
    <s v="Muy importante"/>
    <s v="Muy importante"/>
    <s v="Ninguna"/>
    <m/>
    <x v="2"/>
    <x v="2"/>
    <x v="0"/>
    <x v="0"/>
    <x v="2"/>
    <x v="2"/>
    <x v="0"/>
    <x v="0"/>
    <x v="0"/>
    <x v="0"/>
    <x v="0"/>
    <x v="0"/>
    <m/>
    <s v="Dueño o propietario"/>
    <m/>
    <n v="18"/>
    <n v="36"/>
    <s v="Completo"/>
    <m/>
    <m/>
    <m/>
    <m/>
    <m/>
    <m/>
    <m/>
    <s v="5 a 10 personas ocupadas"/>
    <s v="5 a 10 personas ocupadas"/>
    <x v="2"/>
    <s v="Comercio"/>
    <x v="0"/>
    <x v="0"/>
    <x v="0"/>
    <x v="0"/>
    <x v="0"/>
    <x v="0"/>
    <x v="0"/>
    <x v="0"/>
    <x v="0"/>
    <x v="0"/>
    <x v="1"/>
    <x v="1"/>
    <x v="1"/>
    <x v="0"/>
    <x v="0"/>
    <x v="1"/>
    <x v="0"/>
    <x v="0"/>
    <x v="0"/>
    <x v="1"/>
    <x v="0"/>
    <x v="1"/>
    <x v="0"/>
    <x v="0"/>
    <x v="1"/>
    <x v="0"/>
    <x v="0"/>
    <s v="ELECTROMECANICA AUTOMOTRIZ"/>
    <s v="ELECTROMECANICA AUTOMOTRIZ"/>
    <s v="ELECTROMECANICA AUTOMOTRIZ"/>
    <m/>
    <m/>
    <m/>
    <s v="AUTOMOTORES"/>
    <s v="AUTOMOTORES"/>
    <s v="AUTOMOTORES"/>
    <m/>
    <m/>
    <m/>
    <n v="8.2844036697247692"/>
    <x v="0"/>
    <x v="0"/>
    <x v="0"/>
    <x v="0"/>
    <x v="0"/>
    <s v="Total"/>
  </r>
  <r>
    <n v="444993"/>
    <x v="0"/>
    <x v="1"/>
    <s v="San Lorenzo"/>
    <n v="18110"/>
    <s v="ACTIVIDADES DE IMPRESIÓN SOBRE PAPEL"/>
    <s v="Industria"/>
    <s v="Manufactura"/>
    <s v="Micro (5 a 10 personas ocupadas)"/>
    <n v="14062024"/>
    <n v="14"/>
    <s v="Junio"/>
    <s v="Año Resultado Final"/>
    <n v="15"/>
    <n v="4"/>
    <n v="14062024"/>
    <n v="14"/>
    <s v="Junio"/>
    <s v="Año Resultado Final"/>
    <n v="2014"/>
    <n v="9"/>
    <x v="3"/>
    <s v="SERVICIOS PUBLICITARIOS EN CARTELERIA"/>
    <s v="Actividades publicitarias"/>
    <s v="Único"/>
    <x v="0"/>
    <m/>
    <m/>
    <n v="5"/>
    <n v="5"/>
    <n v="3"/>
    <n v="2"/>
    <n v="10.18378378378377"/>
    <n v="6.7891891891891802"/>
    <n v="0"/>
    <n v="0"/>
    <n v="0"/>
    <n v="0"/>
    <n v="3.3945945945945901"/>
    <n v="0"/>
    <n v="0"/>
    <n v="0"/>
    <n v="6.7891891891891802"/>
    <n v="6.7891891891891802"/>
    <n v="0"/>
    <n v="0"/>
    <n v="16.972972972972951"/>
    <n v="5"/>
    <n v="0"/>
    <n v="0"/>
    <n v="0"/>
    <n v="0"/>
    <n v="1"/>
    <n v="0"/>
    <n v="0"/>
    <n v="0"/>
    <n v="2"/>
    <n v="2"/>
    <n v="0"/>
    <n v="0"/>
    <n v="5"/>
    <x v="1"/>
    <s v="Ley de inserción al empleo juvenil (Ley 4951/2013, Decreto 4345/15, Ley 6305/18 - Modificación de artículo 5)"/>
    <m/>
    <x v="1"/>
    <m/>
    <m/>
    <x v="1"/>
    <s v="Contrato de aprendizaje (Código laboral y Resolución N° 1159/19)"/>
    <m/>
    <x v="1"/>
    <s v="Decisión del directorio/propietarios de la empresa"/>
    <m/>
    <x v="1"/>
    <s v="Decisión del directorio/propietarios de la empresa"/>
    <m/>
    <x v="0"/>
    <m/>
    <m/>
    <m/>
    <m/>
    <m/>
    <m/>
    <m/>
    <m/>
    <m/>
    <m/>
    <m/>
    <m/>
    <m/>
    <m/>
    <m/>
    <m/>
    <m/>
    <m/>
    <m/>
    <m/>
    <m/>
    <m/>
    <m/>
    <m/>
    <m/>
    <m/>
    <m/>
    <m/>
    <m/>
    <m/>
    <m/>
    <m/>
    <m/>
    <m/>
    <m/>
    <m/>
    <m/>
    <m/>
    <m/>
    <m/>
    <m/>
    <m/>
    <m/>
    <m/>
    <m/>
    <m/>
    <m/>
    <m/>
    <m/>
    <m/>
    <x v="1"/>
    <x v="1"/>
    <x v="0"/>
    <x v="1"/>
    <x v="0"/>
    <x v="1"/>
    <x v="0"/>
    <x v="1"/>
    <x v="1"/>
    <x v="0"/>
    <x v="1"/>
    <x v="1"/>
    <x v="0"/>
    <m/>
    <m/>
    <s v="Plataforma web privada gratuita (Bolsas de trabajo) (excluyendo redes sociales)"/>
    <s v="Redes sociales de la empresa (Facebook, Twitter, Instagram, etc)"/>
    <m/>
    <m/>
    <s v="Recomendaciones de trabajadores de la empresa u otros actores"/>
    <m/>
    <m/>
    <m/>
    <m/>
    <m/>
    <m/>
    <m/>
    <x v="0"/>
    <x v="0"/>
    <x v="0"/>
    <x v="1"/>
    <x v="0"/>
    <x v="1"/>
    <x v="0"/>
    <x v="0"/>
    <x v="1"/>
    <x v="1"/>
    <s v="Ninguna"/>
    <m/>
    <m/>
    <m/>
    <m/>
    <m/>
    <m/>
    <x v="1"/>
    <m/>
    <m/>
    <x v="1"/>
    <m/>
    <m/>
    <m/>
    <x v="1"/>
    <x v="1"/>
    <x v="1"/>
    <x v="1"/>
    <x v="1"/>
    <x v="1"/>
    <m/>
    <m/>
    <x v="2"/>
    <s v="Poco probable"/>
    <s v="Poco probable"/>
    <s v="Poco probable"/>
    <s v="Muy probable"/>
    <s v="Poco probable"/>
    <x v="0"/>
    <s v="diseñador grafico"/>
    <n v="2166"/>
    <n v="2"/>
    <n v="0"/>
    <n v="0"/>
    <n v="0"/>
    <n v="0"/>
    <s v="impresor de gigantografia"/>
    <n v="7322"/>
    <n v="1"/>
    <n v="0"/>
    <n v="0"/>
    <n v="0"/>
    <n v="0"/>
    <m/>
    <m/>
    <m/>
    <m/>
    <m/>
    <m/>
    <m/>
    <m/>
    <m/>
    <m/>
    <m/>
    <m/>
    <m/>
    <m/>
    <m/>
    <m/>
    <m/>
    <m/>
    <m/>
    <m/>
    <m/>
    <x v="0"/>
    <m/>
    <m/>
    <m/>
    <m/>
    <m/>
    <m/>
    <m/>
    <m/>
    <m/>
    <x v="0"/>
    <x v="0"/>
    <x v="0"/>
    <x v="1"/>
    <x v="1"/>
    <x v="0"/>
    <x v="0"/>
    <x v="0"/>
    <m/>
    <x v="0"/>
    <s v="ATENCION AL CLIENTE"/>
    <s v="Técnicas de recepción y atención al cliente"/>
    <s v="VENDEDORA DE SALON"/>
    <n v="5223"/>
    <s v="MANEJO DE MAQUINAS DE CORTES CON LASER"/>
    <s v="OTROS"/>
    <s v="IMPRESOR"/>
    <n v="7322"/>
    <m/>
    <m/>
    <m/>
    <m/>
    <m/>
    <m/>
    <m/>
    <m/>
    <m/>
    <m/>
    <m/>
    <m/>
    <m/>
    <m/>
    <m/>
    <m/>
    <s v="Si"/>
    <s v="No"/>
    <m/>
    <m/>
    <m/>
    <m/>
    <x v="0"/>
    <s v="Importante"/>
    <s v="Importante"/>
    <s v="Importante"/>
    <s v="Importante"/>
    <s v="Poco importante"/>
    <s v="Importante"/>
    <s v="Importante"/>
    <s v="Ninguna"/>
    <m/>
    <x v="0"/>
    <x v="2"/>
    <x v="0"/>
    <x v="0"/>
    <x v="0"/>
    <x v="0"/>
    <x v="0"/>
    <x v="0"/>
    <x v="0"/>
    <x v="0"/>
    <x v="0"/>
    <x v="0"/>
    <m/>
    <s v="Dueño o propietario"/>
    <m/>
    <n v="15"/>
    <n v="35"/>
    <s v="Completo"/>
    <m/>
    <m/>
    <m/>
    <m/>
    <m/>
    <m/>
    <m/>
    <s v="5 a 10 personas ocupadas"/>
    <s v="5 a 10 personas ocupadas"/>
    <x v="0"/>
    <s v="Servicios a las empresas"/>
    <x v="0"/>
    <x v="0"/>
    <x v="0"/>
    <x v="0"/>
    <x v="0"/>
    <x v="0"/>
    <x v="0"/>
    <x v="0"/>
    <x v="0"/>
    <x v="0"/>
    <x v="0"/>
    <x v="0"/>
    <x v="0"/>
    <x v="0"/>
    <x v="0"/>
    <x v="1"/>
    <x v="0"/>
    <x v="0"/>
    <x v="0"/>
    <x v="1"/>
    <x v="0"/>
    <x v="1"/>
    <x v="1"/>
    <x v="0"/>
    <x v="1"/>
    <x v="0"/>
    <x v="0"/>
    <s v="ATENCIÓN AL CLIENTE, RECEPCIÓN"/>
    <s v="INDUSTRIAS GRÁFICAS"/>
    <m/>
    <m/>
    <m/>
    <m/>
    <s v="ADMINISTRACIÓN Y GESTIÓN"/>
    <s v="INDUSTRIAS GRÁFICAS"/>
    <m/>
    <m/>
    <m/>
    <m/>
    <n v="3.3945945945945901"/>
    <x v="0"/>
    <x v="0"/>
    <x v="1"/>
    <x v="0"/>
    <x v="0"/>
    <s v="Total"/>
  </r>
  <r>
    <n v="445028"/>
    <x v="0"/>
    <x v="1"/>
    <s v="Fernando de la Mora"/>
    <n v="68100"/>
    <s v="SERVICIO DE ALQUILER DE LOCAL PARA EVENTOS"/>
    <s v="Servicio"/>
    <s v="Servicios inmobiliarios"/>
    <s v="Micro (5 a 10 personas ocupadas)"/>
    <n v="26062024"/>
    <n v="26"/>
    <s v="Junio"/>
    <s v="Año Resultado Final"/>
    <n v="13"/>
    <n v="9"/>
    <n v="22072024"/>
    <n v="22"/>
    <s v="Julio"/>
    <s v="Año Resultado Final"/>
    <n v="2014"/>
    <n v="9"/>
    <x v="3"/>
    <s v="SERVICIO DE ALQUILER DE LOCAL PARA EVENTOS INFANTILES"/>
    <s v="Actividades inmobiliarias realizadas con bienes propios o arrendados"/>
    <s v="Único"/>
    <x v="0"/>
    <m/>
    <m/>
    <n v="5"/>
    <n v="5"/>
    <n v="3"/>
    <n v="2"/>
    <n v="10.18378378378377"/>
    <n v="6.7891891891891802"/>
    <n v="0"/>
    <n v="0"/>
    <n v="0"/>
    <n v="0"/>
    <n v="6.7891891891891802"/>
    <n v="0"/>
    <n v="0"/>
    <n v="0"/>
    <n v="6.7891891891891802"/>
    <n v="3.3945945945945901"/>
    <n v="0"/>
    <n v="0"/>
    <n v="16.972972972972951"/>
    <n v="5"/>
    <n v="0"/>
    <n v="0"/>
    <n v="0"/>
    <n v="0"/>
    <n v="2"/>
    <n v="0"/>
    <n v="0"/>
    <n v="0"/>
    <n v="2"/>
    <n v="1"/>
    <n v="0"/>
    <n v="0"/>
    <n v="5"/>
    <x v="0"/>
    <m/>
    <m/>
    <x v="1"/>
    <m/>
    <m/>
    <x v="0"/>
    <m/>
    <m/>
    <x v="0"/>
    <m/>
    <m/>
    <x v="0"/>
    <m/>
    <m/>
    <x v="0"/>
    <m/>
    <m/>
    <m/>
    <m/>
    <m/>
    <m/>
    <m/>
    <m/>
    <m/>
    <m/>
    <m/>
    <m/>
    <m/>
    <m/>
    <m/>
    <m/>
    <m/>
    <m/>
    <m/>
    <m/>
    <m/>
    <m/>
    <m/>
    <m/>
    <m/>
    <m/>
    <m/>
    <m/>
    <m/>
    <m/>
    <m/>
    <m/>
    <m/>
    <m/>
    <m/>
    <m/>
    <m/>
    <m/>
    <m/>
    <m/>
    <m/>
    <m/>
    <m/>
    <m/>
    <m/>
    <m/>
    <m/>
    <m/>
    <m/>
    <m/>
    <x v="1"/>
    <x v="0"/>
    <x v="0"/>
    <x v="1"/>
    <x v="1"/>
    <x v="1"/>
    <x v="1"/>
    <x v="0"/>
    <x v="0"/>
    <x v="0"/>
    <x v="1"/>
    <x v="1"/>
    <x v="0"/>
    <m/>
    <m/>
    <m/>
    <m/>
    <m/>
    <m/>
    <m/>
    <m/>
    <m/>
    <m/>
    <s v="Contactos personales del empleador"/>
    <m/>
    <m/>
    <m/>
    <x v="0"/>
    <x v="0"/>
    <x v="0"/>
    <x v="1"/>
    <x v="0"/>
    <x v="0"/>
    <x v="0"/>
    <x v="0"/>
    <x v="1"/>
    <x v="1"/>
    <s v="Ninguna"/>
    <m/>
    <m/>
    <m/>
    <m/>
    <m/>
    <m/>
    <x v="0"/>
    <m/>
    <m/>
    <x v="1"/>
    <m/>
    <m/>
    <m/>
    <x v="1"/>
    <x v="1"/>
    <x v="1"/>
    <x v="0"/>
    <x v="1"/>
    <x v="1"/>
    <m/>
    <m/>
    <x v="2"/>
    <s v="Poco probable"/>
    <s v="Poco probable"/>
    <s v="Poco probable"/>
    <s v="Poco probable"/>
    <s v="Probable"/>
    <x v="2"/>
    <m/>
    <m/>
    <m/>
    <m/>
    <m/>
    <m/>
    <m/>
    <m/>
    <m/>
    <m/>
    <m/>
    <m/>
    <m/>
    <m/>
    <m/>
    <m/>
    <m/>
    <m/>
    <m/>
    <m/>
    <m/>
    <m/>
    <m/>
    <m/>
    <m/>
    <m/>
    <m/>
    <m/>
    <m/>
    <m/>
    <m/>
    <m/>
    <m/>
    <m/>
    <m/>
    <x v="1"/>
    <m/>
    <m/>
    <m/>
    <m/>
    <m/>
    <m/>
    <m/>
    <s v="Otro"/>
    <s v="EL PROPIETARIO LE REALIZA CAPACITACIONES A SUS EMPLEADOS"/>
    <x v="1"/>
    <x v="1"/>
    <x v="1"/>
    <x v="1"/>
    <x v="0"/>
    <x v="0"/>
    <x v="0"/>
    <x v="0"/>
    <m/>
    <x v="2"/>
    <m/>
    <m/>
    <m/>
    <m/>
    <m/>
    <m/>
    <m/>
    <m/>
    <m/>
    <m/>
    <m/>
    <m/>
    <m/>
    <m/>
    <m/>
    <m/>
    <m/>
    <m/>
    <m/>
    <m/>
    <m/>
    <m/>
    <m/>
    <m/>
    <m/>
    <m/>
    <m/>
    <m/>
    <m/>
    <m/>
    <x v="2"/>
    <s v="Poco importante"/>
    <s v="Poco importante"/>
    <s v="Poco importante"/>
    <s v="Importante"/>
    <s v="Poco importante"/>
    <s v="Importante"/>
    <s v="Importante"/>
    <s v="Ninguna"/>
    <m/>
    <x v="0"/>
    <x v="2"/>
    <x v="0"/>
    <x v="0"/>
    <x v="2"/>
    <x v="2"/>
    <x v="1"/>
    <x v="1"/>
    <x v="1"/>
    <x v="1"/>
    <x v="1"/>
    <x v="0"/>
    <m/>
    <s v="Dueño o propietario"/>
    <m/>
    <n v="8"/>
    <n v="28"/>
    <s v="Completo"/>
    <m/>
    <m/>
    <m/>
    <m/>
    <m/>
    <m/>
    <m/>
    <s v="5 a 10 personas ocupadas"/>
    <s v="5 a 10 personas ocupadas"/>
    <x v="0"/>
    <s v="Servicios inmobiliarios"/>
    <x v="0"/>
    <x v="0"/>
    <x v="0"/>
    <x v="0"/>
    <x v="0"/>
    <x v="0"/>
    <x v="0"/>
    <x v="0"/>
    <x v="0"/>
    <x v="0"/>
    <x v="1"/>
    <x v="0"/>
    <x v="0"/>
    <x v="0"/>
    <x v="0"/>
    <x v="0"/>
    <x v="0"/>
    <x v="0"/>
    <x v="0"/>
    <x v="1"/>
    <x v="0"/>
    <x v="1"/>
    <x v="0"/>
    <x v="0"/>
    <x v="0"/>
    <x v="0"/>
    <x v="0"/>
    <m/>
    <m/>
    <m/>
    <m/>
    <m/>
    <m/>
    <m/>
    <m/>
    <m/>
    <m/>
    <m/>
    <m/>
    <n v="3.3945945945945901"/>
    <x v="0"/>
    <x v="0"/>
    <x v="0"/>
    <x v="1"/>
    <x v="2"/>
    <s v="Total"/>
  </r>
  <r>
    <n v="445080"/>
    <x v="0"/>
    <x v="1"/>
    <s v="Fernando de la Mora"/>
    <n v="56102"/>
    <s v="SERVICIO DE VENTA DE POLLO AL  SPIEDO"/>
    <s v="Servicio"/>
    <s v="Restaurantes y hoteles"/>
    <s v="Micro (5 a 10 personas ocupadas)"/>
    <n v="12062024"/>
    <n v="12"/>
    <s v="Junio"/>
    <s v="Año Resultado Final"/>
    <n v="9"/>
    <n v="56"/>
    <n v="12062024"/>
    <n v="12"/>
    <s v="Junio"/>
    <s v="Año Resultado Final"/>
    <n v="1979"/>
    <n v="44"/>
    <x v="1"/>
    <s v="SERVICIO DE VENTAS DE COMIDA EN PLATO"/>
    <s v="Restaurantes y parrilladas"/>
    <s v="Único"/>
    <x v="0"/>
    <m/>
    <m/>
    <n v="8"/>
    <n v="8"/>
    <n v="6"/>
    <n v="2"/>
    <n v="20.367567567567541"/>
    <n v="6.7891891891891802"/>
    <n v="0"/>
    <n v="0"/>
    <n v="10.18378378378377"/>
    <n v="0"/>
    <n v="13.57837837837836"/>
    <n v="0"/>
    <n v="0"/>
    <n v="0"/>
    <n v="0"/>
    <n v="3.3945945945945901"/>
    <n v="0"/>
    <n v="0"/>
    <n v="27.156756756756721"/>
    <n v="8"/>
    <n v="0"/>
    <n v="0"/>
    <n v="3"/>
    <n v="0"/>
    <n v="4"/>
    <n v="0"/>
    <n v="0"/>
    <n v="0"/>
    <n v="0"/>
    <n v="1"/>
    <n v="0"/>
    <n v="0"/>
    <n v="8"/>
    <x v="0"/>
    <m/>
    <m/>
    <x v="1"/>
    <m/>
    <m/>
    <x v="0"/>
    <m/>
    <m/>
    <x v="0"/>
    <m/>
    <m/>
    <x v="0"/>
    <m/>
    <m/>
    <x v="0"/>
    <m/>
    <m/>
    <m/>
    <m/>
    <m/>
    <m/>
    <m/>
    <m/>
    <m/>
    <m/>
    <m/>
    <m/>
    <m/>
    <m/>
    <m/>
    <m/>
    <m/>
    <m/>
    <m/>
    <m/>
    <m/>
    <m/>
    <m/>
    <m/>
    <m/>
    <m/>
    <m/>
    <m/>
    <m/>
    <m/>
    <m/>
    <m/>
    <m/>
    <m/>
    <m/>
    <m/>
    <m/>
    <m/>
    <m/>
    <m/>
    <m/>
    <m/>
    <m/>
    <m/>
    <m/>
    <m/>
    <m/>
    <m/>
    <m/>
    <m/>
    <x v="0"/>
    <x v="0"/>
    <x v="0"/>
    <x v="1"/>
    <x v="1"/>
    <x v="1"/>
    <x v="1"/>
    <x v="0"/>
    <x v="0"/>
    <x v="1"/>
    <x v="1"/>
    <x v="1"/>
    <x v="0"/>
    <m/>
    <m/>
    <m/>
    <m/>
    <m/>
    <m/>
    <m/>
    <m/>
    <m/>
    <m/>
    <m/>
    <m/>
    <s v="Otra"/>
    <s v="NO UTILIZAN"/>
    <x v="0"/>
    <x v="0"/>
    <x v="2"/>
    <x v="2"/>
    <x v="0"/>
    <x v="2"/>
    <x v="0"/>
    <x v="0"/>
    <x v="1"/>
    <x v="1"/>
    <s v="Ninguna"/>
    <m/>
    <m/>
    <m/>
    <m/>
    <m/>
    <m/>
    <x v="1"/>
    <m/>
    <m/>
    <x v="1"/>
    <m/>
    <m/>
    <m/>
    <x v="1"/>
    <x v="1"/>
    <x v="1"/>
    <x v="1"/>
    <x v="1"/>
    <x v="1"/>
    <m/>
    <m/>
    <x v="2"/>
    <s v="Poco probable"/>
    <s v="Probable"/>
    <s v="Poco probable"/>
    <s v="Poco probable"/>
    <s v="Poco probable"/>
    <x v="3"/>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Importante"/>
    <s v="Muy importante"/>
    <s v="Ninguna"/>
    <m/>
    <x v="2"/>
    <x v="2"/>
    <x v="0"/>
    <x v="0"/>
    <x v="2"/>
    <x v="2"/>
    <x v="0"/>
    <x v="1"/>
    <x v="0"/>
    <x v="1"/>
    <x v="0"/>
    <x v="0"/>
    <m/>
    <s v="Dueño o propietario"/>
    <m/>
    <n v="12"/>
    <n v="18"/>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1"/>
    <x v="1"/>
    <x v="2"/>
    <s v="Total"/>
  </r>
  <r>
    <n v="445308"/>
    <x v="0"/>
    <x v="1"/>
    <s v="San Lorenzo"/>
    <n v="45203"/>
    <s v="SERVICIO DE TALLER DE CHAPERIA Y PINTURA"/>
    <s v="Comercio"/>
    <s v="Comercio"/>
    <s v="Micro (5 a 10 personas ocupadas)"/>
    <n v="26062024"/>
    <n v="26"/>
    <s v="Junio"/>
    <s v="Año Resultado Final"/>
    <n v="9"/>
    <n v="50"/>
    <n v="26062024"/>
    <n v="26"/>
    <s v="Junio"/>
    <s v="Año Resultado Final"/>
    <n v="2011"/>
    <n v="12"/>
    <x v="0"/>
    <s v="SERVICIO DE CHAPERIA Y PINTURA PARA VEHICULOS  MULTIMARCAS DE MENOR PORTE"/>
    <s v="Talleres de chapería y pintura"/>
    <s v="Casa Matriz"/>
    <x v="1"/>
    <n v="2"/>
    <n v="2"/>
    <n v="10"/>
    <n v="10"/>
    <n v="9"/>
    <n v="1"/>
    <n v="74.559633027522921"/>
    <n v="8.2844036697247692"/>
    <n v="0"/>
    <n v="0"/>
    <n v="0"/>
    <n v="0"/>
    <n v="66.275229357798153"/>
    <n v="0"/>
    <n v="0"/>
    <n v="0"/>
    <n v="0"/>
    <n v="16.568807339449538"/>
    <n v="0"/>
    <n v="0"/>
    <n v="82.844036697247688"/>
    <n v="10"/>
    <n v="0"/>
    <n v="0"/>
    <n v="0"/>
    <n v="0"/>
    <n v="8"/>
    <n v="0"/>
    <n v="0"/>
    <n v="0"/>
    <n v="0"/>
    <n v="2"/>
    <n v="0"/>
    <n v="0"/>
    <n v="10"/>
    <x v="0"/>
    <m/>
    <m/>
    <x v="1"/>
    <m/>
    <m/>
    <x v="0"/>
    <m/>
    <m/>
    <x v="0"/>
    <m/>
    <m/>
    <x v="0"/>
    <m/>
    <m/>
    <x v="1"/>
    <m/>
    <n v="7132"/>
    <s v="PREPARADORES PARA PINTURAS"/>
    <s v="Sí"/>
    <s v="No"/>
    <s v="No"/>
    <m/>
    <m/>
    <m/>
    <m/>
    <m/>
    <m/>
    <m/>
    <m/>
    <m/>
    <m/>
    <m/>
    <m/>
    <m/>
    <m/>
    <m/>
    <m/>
    <m/>
    <m/>
    <m/>
    <m/>
    <m/>
    <m/>
    <m/>
    <m/>
    <m/>
    <m/>
    <m/>
    <m/>
    <m/>
    <m/>
    <m/>
    <m/>
    <m/>
    <m/>
    <m/>
    <m/>
    <m/>
    <m/>
    <m/>
    <m/>
    <m/>
    <m/>
    <m/>
    <m/>
    <x v="0"/>
    <x v="0"/>
    <x v="0"/>
    <x v="0"/>
    <x v="0"/>
    <x v="0"/>
    <x v="0"/>
    <x v="1"/>
    <x v="0"/>
    <x v="0"/>
    <x v="1"/>
    <x v="1"/>
    <x v="0"/>
    <m/>
    <m/>
    <m/>
    <m/>
    <m/>
    <m/>
    <s v="Recomendaciones de trabajadores de la empresa u otros actores"/>
    <m/>
    <m/>
    <m/>
    <s v="Contactos personales del empleador"/>
    <m/>
    <m/>
    <m/>
    <x v="0"/>
    <x v="0"/>
    <x v="0"/>
    <x v="0"/>
    <x v="0"/>
    <x v="1"/>
    <x v="0"/>
    <x v="0"/>
    <x v="0"/>
    <x v="1"/>
    <s v="Ninguna"/>
    <m/>
    <m/>
    <m/>
    <m/>
    <s v="Ambos"/>
    <m/>
    <x v="1"/>
    <m/>
    <m/>
    <x v="2"/>
    <m/>
    <m/>
    <m/>
    <x v="0"/>
    <x v="0"/>
    <x v="1"/>
    <x v="0"/>
    <x v="1"/>
    <x v="1"/>
    <m/>
    <m/>
    <x v="2"/>
    <s v="Probable"/>
    <s v="Poco probable"/>
    <s v="Poco probable"/>
    <s v="Probable"/>
    <s v="Probable"/>
    <x v="0"/>
    <s v="Jefe de taller"/>
    <n v="7213"/>
    <n v="1"/>
    <n v="0"/>
    <n v="0"/>
    <n v="0"/>
    <n v="0"/>
    <m/>
    <m/>
    <m/>
    <m/>
    <m/>
    <m/>
    <m/>
    <m/>
    <m/>
    <m/>
    <m/>
    <m/>
    <m/>
    <m/>
    <m/>
    <m/>
    <m/>
    <m/>
    <m/>
    <m/>
    <m/>
    <m/>
    <m/>
    <m/>
    <m/>
    <m/>
    <m/>
    <m/>
    <x v="1"/>
    <m/>
    <m/>
    <m/>
    <m/>
    <m/>
    <s v="La capacitación no es una prioridad para la empresa"/>
    <m/>
    <m/>
    <m/>
    <x v="1"/>
    <x v="1"/>
    <x v="1"/>
    <x v="1"/>
    <x v="0"/>
    <x v="0"/>
    <x v="0"/>
    <x v="0"/>
    <m/>
    <x v="2"/>
    <m/>
    <m/>
    <m/>
    <m/>
    <m/>
    <m/>
    <m/>
    <m/>
    <m/>
    <m/>
    <m/>
    <m/>
    <m/>
    <m/>
    <m/>
    <m/>
    <m/>
    <m/>
    <m/>
    <m/>
    <m/>
    <m/>
    <m/>
    <m/>
    <m/>
    <m/>
    <m/>
    <m/>
    <m/>
    <m/>
    <x v="2"/>
    <s v="Importante"/>
    <s v="Importante"/>
    <s v="Importante"/>
    <s v="Importante"/>
    <s v="Importante"/>
    <s v="Muy importante"/>
    <s v="Importante"/>
    <s v="Ninguna"/>
    <m/>
    <x v="2"/>
    <x v="2"/>
    <x v="0"/>
    <x v="0"/>
    <x v="2"/>
    <x v="2"/>
    <x v="0"/>
    <x v="1"/>
    <x v="1"/>
    <x v="0"/>
    <x v="0"/>
    <x v="0"/>
    <m/>
    <s v="Dueño o propietario"/>
    <m/>
    <n v="19"/>
    <n v="27"/>
    <s v="Completo"/>
    <m/>
    <m/>
    <m/>
    <m/>
    <m/>
    <m/>
    <m/>
    <s v="5 a 10 personas ocupadas"/>
    <s v="5 a 10 personas ocupadas"/>
    <x v="2"/>
    <s v="Comercio"/>
    <x v="0"/>
    <x v="0"/>
    <x v="0"/>
    <x v="0"/>
    <x v="0"/>
    <x v="0"/>
    <x v="1"/>
    <x v="0"/>
    <x v="0"/>
    <x v="0"/>
    <x v="1"/>
    <x v="0"/>
    <x v="0"/>
    <x v="0"/>
    <x v="0"/>
    <x v="1"/>
    <x v="0"/>
    <x v="0"/>
    <x v="0"/>
    <x v="1"/>
    <x v="0"/>
    <x v="1"/>
    <x v="0"/>
    <x v="0"/>
    <x v="0"/>
    <x v="0"/>
    <x v="0"/>
    <m/>
    <m/>
    <m/>
    <m/>
    <m/>
    <m/>
    <m/>
    <m/>
    <m/>
    <m/>
    <m/>
    <m/>
    <n v="8.2844036697247692"/>
    <x v="1"/>
    <x v="1"/>
    <x v="0"/>
    <x v="1"/>
    <x v="2"/>
    <s v="Total"/>
  </r>
  <r>
    <n v="447001"/>
    <x v="0"/>
    <x v="1"/>
    <s v="Capiatá"/>
    <n v="55102"/>
    <s v="ACTIVIDADES DE ALOJAMIENTO EN MOTELES"/>
    <s v="Servicio"/>
    <s v="Restaurantes y hoteles"/>
    <s v="Micro (5 a 10 personas ocupadas)"/>
    <n v="24062024"/>
    <n v="24"/>
    <s v="Junio"/>
    <s v="Año Resultado Final"/>
    <n v="9"/>
    <n v="28"/>
    <n v="17072024"/>
    <n v="17"/>
    <s v="Julio"/>
    <s v="Año Resultado Final"/>
    <n v="2012"/>
    <n v="11"/>
    <x v="0"/>
    <s v="SERVICIO DE MOTEL"/>
    <s v="Actividades de alojamiento en casas de huéspedes y moteles"/>
    <s v="Único"/>
    <x v="0"/>
    <m/>
    <m/>
    <n v="5"/>
    <n v="5"/>
    <n v="3"/>
    <n v="2"/>
    <n v="10.18378378378377"/>
    <n v="6.7891891891891802"/>
    <n v="0"/>
    <n v="0"/>
    <n v="0"/>
    <n v="3.3945945945945901"/>
    <n v="3.3945945945945901"/>
    <n v="0"/>
    <n v="3.3945945945945901"/>
    <n v="0"/>
    <n v="3.3945945945945901"/>
    <n v="3.3945945945945901"/>
    <n v="0"/>
    <n v="0"/>
    <n v="16.972972972972951"/>
    <n v="5"/>
    <n v="0"/>
    <n v="0"/>
    <n v="0"/>
    <n v="1"/>
    <n v="1"/>
    <n v="0"/>
    <n v="1"/>
    <n v="0"/>
    <n v="1"/>
    <n v="1"/>
    <n v="0"/>
    <n v="0"/>
    <n v="5"/>
    <x v="0"/>
    <m/>
    <m/>
    <x v="1"/>
    <m/>
    <m/>
    <x v="1"/>
    <s v="Decisión del directorio/propietarios de la empresa"/>
    <m/>
    <x v="0"/>
    <m/>
    <m/>
    <x v="0"/>
    <m/>
    <m/>
    <x v="0"/>
    <m/>
    <m/>
    <m/>
    <m/>
    <m/>
    <m/>
    <m/>
    <m/>
    <m/>
    <m/>
    <m/>
    <m/>
    <m/>
    <m/>
    <m/>
    <m/>
    <m/>
    <m/>
    <m/>
    <m/>
    <m/>
    <m/>
    <m/>
    <m/>
    <m/>
    <m/>
    <m/>
    <m/>
    <m/>
    <m/>
    <m/>
    <m/>
    <m/>
    <m/>
    <m/>
    <m/>
    <m/>
    <m/>
    <m/>
    <m/>
    <m/>
    <m/>
    <m/>
    <m/>
    <m/>
    <m/>
    <m/>
    <m/>
    <m/>
    <m/>
    <x v="1"/>
    <x v="0"/>
    <x v="0"/>
    <x v="0"/>
    <x v="1"/>
    <x v="1"/>
    <x v="0"/>
    <x v="0"/>
    <x v="0"/>
    <x v="0"/>
    <x v="1"/>
    <x v="1"/>
    <x v="0"/>
    <m/>
    <m/>
    <m/>
    <m/>
    <m/>
    <m/>
    <m/>
    <m/>
    <m/>
    <m/>
    <m/>
    <s v="Banco de currículos de la empresa"/>
    <m/>
    <m/>
    <x v="0"/>
    <x v="0"/>
    <x v="0"/>
    <x v="2"/>
    <x v="0"/>
    <x v="0"/>
    <x v="2"/>
    <x v="0"/>
    <x v="0"/>
    <x v="0"/>
    <s v="Ninguna"/>
    <m/>
    <m/>
    <m/>
    <m/>
    <m/>
    <m/>
    <x v="0"/>
    <s v="Transformación de competencia"/>
    <m/>
    <x v="0"/>
    <s v="Transformación de competencia"/>
    <m/>
    <m/>
    <x v="0"/>
    <x v="0"/>
    <x v="0"/>
    <x v="1"/>
    <x v="1"/>
    <x v="1"/>
    <m/>
    <m/>
    <x v="2"/>
    <s v="Probable"/>
    <s v="Poco probable"/>
    <s v="Probable"/>
    <s v="Probable"/>
    <s v="Probable"/>
    <x v="2"/>
    <m/>
    <m/>
    <m/>
    <m/>
    <m/>
    <m/>
    <m/>
    <m/>
    <m/>
    <m/>
    <m/>
    <m/>
    <m/>
    <m/>
    <m/>
    <m/>
    <m/>
    <m/>
    <m/>
    <m/>
    <m/>
    <m/>
    <m/>
    <m/>
    <m/>
    <m/>
    <m/>
    <m/>
    <m/>
    <m/>
    <m/>
    <m/>
    <m/>
    <m/>
    <m/>
    <x v="0"/>
    <m/>
    <m/>
    <m/>
    <m/>
    <m/>
    <m/>
    <m/>
    <m/>
    <m/>
    <x v="0"/>
    <x v="0"/>
    <x v="0"/>
    <x v="0"/>
    <x v="1"/>
    <x v="1"/>
    <x v="0"/>
    <x v="0"/>
    <m/>
    <x v="0"/>
    <s v="MEDICION DE SEGURIDAD EN ACONCIONAMIENTO DE CAMAS PARA MOTEL"/>
    <s v="Seguridad industrial y salud ocupacional"/>
    <s v="MUCAMA"/>
    <n v="9112"/>
    <s v="SISTEMA OFIMATICA"/>
    <s v="Operación básica de computadoras"/>
    <s v="CAJERA"/>
    <n v="5230"/>
    <s v="ATENCION AL CLIENTE CON HABILIDADES BLANDAS"/>
    <s v="Técnicas de recepción y atención al cliente"/>
    <s v="CAJERA RECEPCIONISTA"/>
    <n v="5230"/>
    <m/>
    <m/>
    <m/>
    <m/>
    <m/>
    <m/>
    <m/>
    <m/>
    <m/>
    <m/>
    <m/>
    <m/>
    <s v="Si"/>
    <s v="Si"/>
    <s v="No"/>
    <m/>
    <m/>
    <m/>
    <x v="0"/>
    <s v="Importante"/>
    <s v="Importante"/>
    <s v="Importante"/>
    <s v="Importante"/>
    <s v="Importante"/>
    <s v="Muy importante"/>
    <s v="Muy importante"/>
    <s v="Ninguna"/>
    <m/>
    <x v="2"/>
    <x v="2"/>
    <x v="0"/>
    <x v="0"/>
    <x v="2"/>
    <x v="0"/>
    <x v="1"/>
    <x v="0"/>
    <x v="0"/>
    <x v="1"/>
    <x v="0"/>
    <x v="0"/>
    <m/>
    <s v="Dueño o propietario"/>
    <m/>
    <n v="7"/>
    <n v="52"/>
    <s v="Completo"/>
    <m/>
    <m/>
    <m/>
    <m/>
    <m/>
    <m/>
    <m/>
    <s v="5 a 10 personas ocupadas"/>
    <s v="5 a 10 personas ocupadas"/>
    <x v="0"/>
    <s v="Restaurantes y hoteles"/>
    <x v="0"/>
    <x v="0"/>
    <x v="0"/>
    <x v="0"/>
    <x v="0"/>
    <x v="0"/>
    <x v="0"/>
    <x v="0"/>
    <x v="0"/>
    <x v="0"/>
    <x v="1"/>
    <x v="0"/>
    <x v="0"/>
    <x v="0"/>
    <x v="0"/>
    <x v="0"/>
    <x v="0"/>
    <x v="0"/>
    <x v="0"/>
    <x v="1"/>
    <x v="0"/>
    <x v="1"/>
    <x v="1"/>
    <x v="0"/>
    <x v="0"/>
    <x v="0"/>
    <x v="1"/>
    <s v="LIMPIEZA"/>
    <s v="OFIMATICA"/>
    <s v="ATENCIÓN AL CLIENTE, RECEPCIÓN"/>
    <m/>
    <m/>
    <m/>
    <s v="OTROS TIPOS DE CAPACITACIONES RELACIONADOS A OTROS SERVICIOS"/>
    <s v="TIC"/>
    <s v="ADMINISTRACIÓN Y GESTIÓN"/>
    <m/>
    <m/>
    <m/>
    <n v="3.3945945945945901"/>
    <x v="0"/>
    <x v="0"/>
    <x v="0"/>
    <x v="0"/>
    <x v="0"/>
    <s v="Total"/>
  </r>
  <r>
    <n v="453251"/>
    <x v="0"/>
    <x v="1"/>
    <s v="Ñemby"/>
    <n v="56101"/>
    <s v="SERVICIOS DE VENTA DE COMIDAS EN COMEDOR"/>
    <s v="Servicio"/>
    <s v="Restaurantes y hoteles"/>
    <s v="Pequeñas (11 a 30 personas ocupadas)"/>
    <n v="20062024"/>
    <n v="20"/>
    <s v="Junio"/>
    <s v="Año Resultado Final"/>
    <n v="9"/>
    <n v="23"/>
    <n v="21062024"/>
    <n v="21"/>
    <s v="Junio"/>
    <s v="Año Resultado Final"/>
    <n v="2012"/>
    <n v="11"/>
    <x v="0"/>
    <s v="SERVICIOS DE VENTA DE COMIDAS EN COMEDOR"/>
    <s v="Restaurantes y parrilladas"/>
    <s v="Casa Matriz"/>
    <x v="1"/>
    <n v="2"/>
    <n v="2"/>
    <n v="19"/>
    <n v="19"/>
    <n v="6"/>
    <n v="13"/>
    <n v="28.983870967741922"/>
    <n v="62.798387096774164"/>
    <n v="0"/>
    <n v="0"/>
    <n v="0"/>
    <n v="0"/>
    <n v="67.629032258064484"/>
    <n v="14.491935483870961"/>
    <n v="0"/>
    <n v="0"/>
    <n v="9.6612903225806406"/>
    <n v="0"/>
    <n v="0"/>
    <n v="0"/>
    <n v="91.782258064516085"/>
    <n v="19"/>
    <n v="0"/>
    <n v="0"/>
    <n v="0"/>
    <n v="0"/>
    <n v="14"/>
    <n v="3"/>
    <n v="0"/>
    <n v="0"/>
    <n v="2"/>
    <n v="0"/>
    <n v="0"/>
    <n v="0"/>
    <n v="19"/>
    <x v="1"/>
    <s v="Decisión del directorio/propietarios de la empresa"/>
    <m/>
    <x v="1"/>
    <m/>
    <m/>
    <x v="1"/>
    <s v="Decisión del directorio/propietarios de la empresa"/>
    <m/>
    <x v="0"/>
    <m/>
    <m/>
    <x v="0"/>
    <m/>
    <m/>
    <x v="1"/>
    <m/>
    <n v="9412"/>
    <s v="AYUDANTE DE COCINA"/>
    <s v="Sí"/>
    <s v="No"/>
    <s v="No"/>
    <m/>
    <m/>
    <m/>
    <m/>
    <m/>
    <m/>
    <m/>
    <m/>
    <m/>
    <m/>
    <m/>
    <m/>
    <m/>
    <m/>
    <m/>
    <m/>
    <m/>
    <m/>
    <m/>
    <m/>
    <m/>
    <m/>
    <m/>
    <m/>
    <m/>
    <m/>
    <m/>
    <m/>
    <m/>
    <m/>
    <m/>
    <m/>
    <m/>
    <m/>
    <m/>
    <m/>
    <m/>
    <m/>
    <m/>
    <m/>
    <m/>
    <m/>
    <m/>
    <m/>
    <x v="1"/>
    <x v="0"/>
    <x v="0"/>
    <x v="0"/>
    <x v="1"/>
    <x v="1"/>
    <x v="0"/>
    <x v="0"/>
    <x v="0"/>
    <x v="0"/>
    <x v="0"/>
    <x v="1"/>
    <x v="0"/>
    <m/>
    <m/>
    <m/>
    <m/>
    <m/>
    <m/>
    <m/>
    <m/>
    <m/>
    <m/>
    <s v="Contactos personales del empleador"/>
    <m/>
    <m/>
    <m/>
    <x v="0"/>
    <x v="0"/>
    <x v="1"/>
    <x v="2"/>
    <x v="0"/>
    <x v="2"/>
    <x v="0"/>
    <x v="2"/>
    <x v="1"/>
    <x v="1"/>
    <s v="Ninguna"/>
    <m/>
    <m/>
    <m/>
    <s v="Transformación de competencia"/>
    <m/>
    <m/>
    <x v="1"/>
    <m/>
    <m/>
    <x v="1"/>
    <m/>
    <m/>
    <m/>
    <x v="1"/>
    <x v="1"/>
    <x v="0"/>
    <x v="1"/>
    <x v="1"/>
    <x v="1"/>
    <m/>
    <m/>
    <x v="2"/>
    <s v="Probable"/>
    <s v="Poco probable"/>
    <s v="Poco probable"/>
    <s v="Poco probable"/>
    <s v="Probable"/>
    <x v="0"/>
    <s v="cajero"/>
    <n v="5230"/>
    <n v="2"/>
    <n v="2"/>
    <n v="2"/>
    <n v="2"/>
    <n v="2"/>
    <s v="encargado de local supervisor"/>
    <n v="5222"/>
    <n v="1"/>
    <n v="1"/>
    <n v="1"/>
    <n v="1"/>
    <n v="1"/>
    <s v="COCINERA"/>
    <n v="5120"/>
    <n v="5"/>
    <n v="5"/>
    <n v="5"/>
    <n v="5"/>
    <n v="5"/>
    <m/>
    <m/>
    <m/>
    <m/>
    <m/>
    <m/>
    <m/>
    <m/>
    <m/>
    <m/>
    <m/>
    <m/>
    <m/>
    <m/>
    <x v="0"/>
    <m/>
    <m/>
    <m/>
    <m/>
    <m/>
    <m/>
    <m/>
    <m/>
    <m/>
    <x v="0"/>
    <x v="0"/>
    <x v="0"/>
    <x v="0"/>
    <x v="1"/>
    <x v="1"/>
    <x v="0"/>
    <x v="0"/>
    <m/>
    <x v="0"/>
    <s v="TECNICA EN  VENTA"/>
    <s v="Técnicas de ventas"/>
    <s v="CAJERO"/>
    <n v="5230"/>
    <s v="TÉCNICO ATENCION AL CLIENTE"/>
    <s v="Técnicas de recepción y atención al cliente"/>
    <s v="ATENCIÓN AL CLIENTE"/>
    <n v="5246"/>
    <m/>
    <m/>
    <m/>
    <m/>
    <m/>
    <m/>
    <m/>
    <m/>
    <m/>
    <m/>
    <m/>
    <m/>
    <m/>
    <m/>
    <m/>
    <m/>
    <s v="Si"/>
    <s v="No"/>
    <m/>
    <m/>
    <m/>
    <m/>
    <x v="3"/>
    <s v="Importante"/>
    <s v="Importante"/>
    <s v="Importante"/>
    <s v="Importante"/>
    <s v="Importante"/>
    <s v="Muy importante"/>
    <s v="Muy importante"/>
    <s v="Ninguna"/>
    <m/>
    <x v="0"/>
    <x v="2"/>
    <x v="0"/>
    <x v="2"/>
    <x v="2"/>
    <x v="2"/>
    <x v="1"/>
    <x v="1"/>
    <x v="0"/>
    <x v="0"/>
    <x v="0"/>
    <x v="0"/>
    <m/>
    <s v="Jefe / Encargado (no propietario)"/>
    <m/>
    <n v="2"/>
    <n v="14"/>
    <s v="Completo"/>
    <m/>
    <m/>
    <m/>
    <m/>
    <m/>
    <m/>
    <m/>
    <s v="11 a 30 personas ocupadas"/>
    <s v="11 a 30 personas ocupadas"/>
    <x v="0"/>
    <s v="Restaurantes y hoteles"/>
    <x v="0"/>
    <x v="0"/>
    <x v="0"/>
    <x v="0"/>
    <x v="0"/>
    <x v="0"/>
    <x v="0"/>
    <x v="0"/>
    <x v="1"/>
    <x v="0"/>
    <x v="1"/>
    <x v="0"/>
    <x v="0"/>
    <x v="1"/>
    <x v="0"/>
    <x v="0"/>
    <x v="0"/>
    <x v="0"/>
    <x v="0"/>
    <x v="1"/>
    <x v="0"/>
    <x v="1"/>
    <x v="1"/>
    <x v="0"/>
    <x v="0"/>
    <x v="0"/>
    <x v="0"/>
    <s v="VENTA"/>
    <s v="ATENCIÓN AL CLIENTE, RECEPCIÓN"/>
    <m/>
    <m/>
    <m/>
    <m/>
    <s v="ADMINISTRACIÓN Y GESTIÓN"/>
    <s v="ADMINISTRACIÓN Y GESTIÓN"/>
    <m/>
    <m/>
    <m/>
    <m/>
    <n v="4.8306451612903203"/>
    <x v="1"/>
    <x v="1"/>
    <x v="0"/>
    <x v="0"/>
    <x v="0"/>
    <s v="Total"/>
  </r>
  <r>
    <n v="453984"/>
    <x v="0"/>
    <x v="1"/>
    <s v="Lambaré"/>
    <n v="73100"/>
    <s v="ACTIVIDADES PUBLICITARIAS"/>
    <s v="Servicio"/>
    <s v="Servicios a las empresas"/>
    <s v="Micro (5 a 10 personas ocupadas)"/>
    <n v="13062024"/>
    <n v="13"/>
    <s v="Junio"/>
    <s v="Año Resultado Final"/>
    <n v="14"/>
    <n v="1"/>
    <n v="28062024"/>
    <n v="28"/>
    <s v="Junio"/>
    <s v="Año Resultado Final"/>
    <n v="2013"/>
    <n v="10"/>
    <x v="0"/>
    <s v="ACTIVIDADES PUBLICITARIAS"/>
    <s v="Actividades publicitarias"/>
    <s v="Único"/>
    <x v="0"/>
    <m/>
    <m/>
    <n v="8"/>
    <n v="8"/>
    <n v="4"/>
    <n v="4"/>
    <n v="13.57837837837836"/>
    <n v="13.57837837837836"/>
    <n v="0"/>
    <n v="0"/>
    <n v="0"/>
    <n v="0"/>
    <n v="0"/>
    <n v="0"/>
    <n v="0"/>
    <n v="0"/>
    <n v="23.762162162162131"/>
    <n v="0"/>
    <n v="3.3945945945945901"/>
    <n v="0"/>
    <n v="27.156756756756721"/>
    <n v="8"/>
    <n v="0"/>
    <n v="0"/>
    <n v="0"/>
    <n v="0"/>
    <n v="0"/>
    <n v="0"/>
    <n v="0"/>
    <n v="0"/>
    <n v="7"/>
    <n v="0"/>
    <n v="1"/>
    <n v="0"/>
    <n v="8"/>
    <x v="1"/>
    <s v="Decisión del directorio/propietarios de la empresa"/>
    <m/>
    <x v="1"/>
    <m/>
    <m/>
    <x v="1"/>
    <s v="Decisión del directorio/propietarios de la empresa"/>
    <m/>
    <x v="0"/>
    <m/>
    <m/>
    <x v="0"/>
    <m/>
    <m/>
    <x v="0"/>
    <m/>
    <m/>
    <m/>
    <m/>
    <m/>
    <m/>
    <m/>
    <m/>
    <m/>
    <m/>
    <m/>
    <m/>
    <m/>
    <m/>
    <m/>
    <m/>
    <m/>
    <m/>
    <m/>
    <m/>
    <m/>
    <m/>
    <m/>
    <m/>
    <m/>
    <m/>
    <m/>
    <m/>
    <m/>
    <m/>
    <m/>
    <m/>
    <m/>
    <m/>
    <m/>
    <m/>
    <m/>
    <m/>
    <m/>
    <m/>
    <m/>
    <m/>
    <m/>
    <m/>
    <m/>
    <m/>
    <m/>
    <m/>
    <m/>
    <m/>
    <x v="0"/>
    <x v="0"/>
    <x v="0"/>
    <x v="0"/>
    <x v="0"/>
    <x v="0"/>
    <x v="0"/>
    <x v="1"/>
    <x v="1"/>
    <x v="0"/>
    <x v="0"/>
    <x v="1"/>
    <x v="0"/>
    <m/>
    <m/>
    <m/>
    <s v="Redes sociales de la empresa (Facebook, Twitter, Instagram, etc)"/>
    <m/>
    <s v="Redes de profesionales o egresados"/>
    <m/>
    <m/>
    <m/>
    <m/>
    <m/>
    <m/>
    <m/>
    <m/>
    <x v="0"/>
    <x v="0"/>
    <x v="0"/>
    <x v="2"/>
    <x v="0"/>
    <x v="1"/>
    <x v="0"/>
    <x v="0"/>
    <x v="2"/>
    <x v="1"/>
    <s v="Ninguna"/>
    <m/>
    <m/>
    <m/>
    <m/>
    <m/>
    <m/>
    <x v="1"/>
    <m/>
    <m/>
    <x v="1"/>
    <m/>
    <m/>
    <m/>
    <x v="1"/>
    <x v="1"/>
    <x v="1"/>
    <x v="1"/>
    <x v="1"/>
    <x v="1"/>
    <m/>
    <m/>
    <x v="2"/>
    <s v="Poco probable"/>
    <s v="Poco probable"/>
    <s v="Poco probable"/>
    <s v="Probable"/>
    <s v="Muy probable"/>
    <x v="0"/>
    <s v="diseñadores"/>
    <n v="2166"/>
    <n v="2"/>
    <n v="2"/>
    <n v="2"/>
    <n v="2"/>
    <n v="2"/>
    <s v="CM monitoreo de redes"/>
    <n v="3339"/>
    <n v="1"/>
    <n v="1"/>
    <n v="1"/>
    <n v="1"/>
    <n v="1"/>
    <m/>
    <m/>
    <m/>
    <m/>
    <m/>
    <m/>
    <m/>
    <m/>
    <m/>
    <m/>
    <m/>
    <m/>
    <m/>
    <m/>
    <m/>
    <m/>
    <m/>
    <m/>
    <m/>
    <m/>
    <m/>
    <x v="0"/>
    <m/>
    <m/>
    <m/>
    <m/>
    <m/>
    <m/>
    <m/>
    <m/>
    <m/>
    <x v="1"/>
    <x v="0"/>
    <x v="1"/>
    <x v="1"/>
    <x v="1"/>
    <x v="1"/>
    <x v="0"/>
    <x v="0"/>
    <m/>
    <x v="0"/>
    <s v="TECNICO EN DISEÑO"/>
    <s v="Diseño gráfico"/>
    <s v="DISEÑADOR GRAFICO"/>
    <n v="2166"/>
    <m/>
    <m/>
    <m/>
    <m/>
    <m/>
    <m/>
    <m/>
    <m/>
    <m/>
    <m/>
    <m/>
    <m/>
    <m/>
    <m/>
    <m/>
    <m/>
    <m/>
    <m/>
    <m/>
    <m/>
    <s v="No"/>
    <m/>
    <m/>
    <m/>
    <m/>
    <m/>
    <x v="3"/>
    <s v="Muy importante"/>
    <s v="Muy importante"/>
    <s v="Muy importante"/>
    <s v="Muy importante"/>
    <s v="Muy importante"/>
    <s v="Muy importante"/>
    <s v="Importante"/>
    <s v="Ninguna"/>
    <m/>
    <x v="2"/>
    <x v="2"/>
    <x v="0"/>
    <x v="0"/>
    <x v="0"/>
    <x v="0"/>
    <x v="1"/>
    <x v="1"/>
    <x v="0"/>
    <x v="1"/>
    <x v="0"/>
    <x v="0"/>
    <m/>
    <s v="Jefe / Encargado (no propietario)"/>
    <m/>
    <n v="7"/>
    <n v="5"/>
    <s v="Completo"/>
    <m/>
    <m/>
    <m/>
    <m/>
    <m/>
    <m/>
    <s v="EL RUT CAMNBIO EL 2024 \nY LA RAZON SOCIAL"/>
    <s v="5 a 10 personas ocupadas"/>
    <s v="5 a 10 personas ocupadas"/>
    <x v="0"/>
    <s v="Servicios a las empresas"/>
    <x v="0"/>
    <x v="0"/>
    <x v="0"/>
    <x v="0"/>
    <x v="0"/>
    <x v="0"/>
    <x v="0"/>
    <x v="0"/>
    <x v="0"/>
    <x v="0"/>
    <x v="0"/>
    <x v="1"/>
    <x v="0"/>
    <x v="0"/>
    <x v="0"/>
    <x v="0"/>
    <x v="0"/>
    <x v="0"/>
    <x v="0"/>
    <x v="0"/>
    <x v="0"/>
    <x v="1"/>
    <x v="0"/>
    <x v="0"/>
    <x v="0"/>
    <x v="0"/>
    <x v="0"/>
    <s v="INDUSTRIAS GRÁFICAS"/>
    <m/>
    <m/>
    <m/>
    <m/>
    <m/>
    <s v="INDUSTRIAS GRÁFICAS"/>
    <m/>
    <m/>
    <m/>
    <m/>
    <m/>
    <n v="3.3945945945945901"/>
    <x v="0"/>
    <x v="0"/>
    <x v="1"/>
    <x v="0"/>
    <x v="0"/>
    <s v="Total"/>
  </r>
  <r>
    <n v="456742"/>
    <x v="0"/>
    <x v="1"/>
    <s v="Mariano Roque Alonso"/>
    <n v="45203"/>
    <s v="SERVICIO DE TALLER DE CHAPERIA Y PINTURA"/>
    <s v="Comercio"/>
    <s v="Comercio"/>
    <s v="Micro (5 a 10 personas ocupadas)"/>
    <n v="11062024"/>
    <n v="11"/>
    <s v="Junio"/>
    <s v="Año Resultado Final"/>
    <n v="14"/>
    <n v="12"/>
    <n v="12062024"/>
    <n v="12"/>
    <s v="Junio"/>
    <s v="Año Resultado Final"/>
    <n v="2013"/>
    <n v="10"/>
    <x v="0"/>
    <s v="CHAPERIA Y PINTURA DE AUTOMOTRIS"/>
    <s v="Talleres de chapería y pintura"/>
    <s v="Único"/>
    <x v="0"/>
    <m/>
    <m/>
    <n v="5"/>
    <n v="5"/>
    <n v="5"/>
    <n v="0"/>
    <n v="41.422018348623844"/>
    <n v="0"/>
    <n v="0"/>
    <n v="0"/>
    <n v="16.568807339449538"/>
    <n v="0"/>
    <n v="0"/>
    <n v="0"/>
    <n v="0"/>
    <n v="0"/>
    <n v="16.568807339449538"/>
    <n v="8.2844036697247692"/>
    <n v="0"/>
    <n v="0"/>
    <n v="41.422018348623844"/>
    <n v="5"/>
    <n v="0"/>
    <n v="0"/>
    <n v="2"/>
    <n v="0"/>
    <n v="0"/>
    <n v="0"/>
    <n v="0"/>
    <n v="0"/>
    <n v="2"/>
    <n v="1"/>
    <n v="0"/>
    <n v="0"/>
    <n v="5"/>
    <x v="1"/>
    <s v="Decisión del directorio/propietarios de la empresa"/>
    <m/>
    <x v="0"/>
    <s v="Decisión del directorio/propietarios de la empresa"/>
    <m/>
    <x v="0"/>
    <m/>
    <m/>
    <x v="0"/>
    <m/>
    <m/>
    <x v="0"/>
    <m/>
    <m/>
    <x v="0"/>
    <m/>
    <m/>
    <m/>
    <m/>
    <m/>
    <m/>
    <m/>
    <m/>
    <m/>
    <m/>
    <m/>
    <m/>
    <m/>
    <m/>
    <m/>
    <m/>
    <m/>
    <m/>
    <m/>
    <m/>
    <m/>
    <m/>
    <m/>
    <m/>
    <m/>
    <m/>
    <m/>
    <m/>
    <m/>
    <m/>
    <m/>
    <m/>
    <m/>
    <m/>
    <m/>
    <m/>
    <m/>
    <m/>
    <m/>
    <m/>
    <m/>
    <m/>
    <m/>
    <m/>
    <m/>
    <m/>
    <m/>
    <m/>
    <m/>
    <m/>
    <x v="0"/>
    <x v="0"/>
    <x v="0"/>
    <x v="0"/>
    <x v="1"/>
    <x v="0"/>
    <x v="0"/>
    <x v="0"/>
    <x v="0"/>
    <x v="0"/>
    <x v="1"/>
    <x v="1"/>
    <x v="0"/>
    <m/>
    <m/>
    <m/>
    <s v="Redes sociales de la empresa (Facebook, Twitter, Instagram, etc)"/>
    <m/>
    <m/>
    <m/>
    <m/>
    <m/>
    <s v="Avisos en las inmediaciones de la empresa"/>
    <s v="Contactos personales del empleador"/>
    <s v="Banco de currículos de la empresa"/>
    <m/>
    <m/>
    <x v="0"/>
    <x v="0"/>
    <x v="0"/>
    <x v="1"/>
    <x v="0"/>
    <x v="0"/>
    <x v="0"/>
    <x v="0"/>
    <x v="1"/>
    <x v="1"/>
    <s v="Ninguna"/>
    <m/>
    <m/>
    <m/>
    <m/>
    <m/>
    <m/>
    <x v="0"/>
    <m/>
    <m/>
    <x v="1"/>
    <m/>
    <m/>
    <m/>
    <x v="0"/>
    <x v="0"/>
    <x v="0"/>
    <x v="0"/>
    <x v="0"/>
    <x v="1"/>
    <m/>
    <m/>
    <x v="2"/>
    <s v="Probable"/>
    <s v="Poco probable"/>
    <s v="Poco probable"/>
    <s v="Poco probable"/>
    <s v="Poco probable"/>
    <x v="0"/>
    <s v="chapista"/>
    <n v="7213"/>
    <n v="2"/>
    <n v="2"/>
    <n v="2"/>
    <n v="2"/>
    <n v="2"/>
    <s v="PINTOR AUTOMOTRIZ"/>
    <n v="7132"/>
    <n v="1"/>
    <n v="1"/>
    <n v="1"/>
    <n v="1"/>
    <n v="1"/>
    <s v="ayudante chapista"/>
    <n v="7213"/>
    <n v="1"/>
    <n v="1"/>
    <n v="1"/>
    <n v="1"/>
    <n v="1"/>
    <s v="AYUDANTE PINTOR AUTOMOTRIZ"/>
    <n v="7132"/>
    <n v="1"/>
    <n v="1"/>
    <n v="1"/>
    <n v="1"/>
    <n v="1"/>
    <m/>
    <m/>
    <m/>
    <m/>
    <m/>
    <m/>
    <m/>
    <x v="0"/>
    <m/>
    <m/>
    <m/>
    <m/>
    <m/>
    <m/>
    <m/>
    <m/>
    <m/>
    <x v="1"/>
    <x v="0"/>
    <x v="1"/>
    <x v="0"/>
    <x v="0"/>
    <x v="0"/>
    <x v="0"/>
    <x v="0"/>
    <m/>
    <x v="0"/>
    <s v="CHAPISTA AUTOMOTRIZ"/>
    <s v="Mecánica del automóvil"/>
    <s v="CHAPISTA"/>
    <n v="7213"/>
    <s v="PINTOR DE AUTOMOTRIZ"/>
    <s v="Mecánica del automóvil"/>
    <s v="PINTOR"/>
    <n v="7132"/>
    <m/>
    <m/>
    <m/>
    <m/>
    <m/>
    <m/>
    <m/>
    <m/>
    <m/>
    <m/>
    <m/>
    <m/>
    <m/>
    <m/>
    <m/>
    <m/>
    <s v="Si"/>
    <s v="No"/>
    <m/>
    <m/>
    <m/>
    <m/>
    <x v="0"/>
    <s v="Importante"/>
    <s v="Poco importante"/>
    <s v="Importante"/>
    <s v="Muy importante"/>
    <s v="Importante"/>
    <s v="Importante"/>
    <s v="Muy importante"/>
    <s v="Ninguna"/>
    <m/>
    <x v="0"/>
    <x v="1"/>
    <x v="0"/>
    <x v="1"/>
    <x v="2"/>
    <x v="1"/>
    <x v="0"/>
    <x v="0"/>
    <x v="0"/>
    <x v="0"/>
    <x v="0"/>
    <x v="0"/>
    <m/>
    <s v="Jefe / Encargado (no propietario)"/>
    <m/>
    <n v="17"/>
    <n v="16"/>
    <s v="Completo"/>
    <m/>
    <m/>
    <m/>
    <m/>
    <m/>
    <m/>
    <m/>
    <s v="5 a 10 personas ocupadas"/>
    <s v="5 a 10 personas ocupadas"/>
    <x v="2"/>
    <s v="Comercio"/>
    <x v="0"/>
    <x v="0"/>
    <x v="0"/>
    <x v="0"/>
    <x v="0"/>
    <x v="0"/>
    <x v="0"/>
    <x v="0"/>
    <x v="0"/>
    <x v="0"/>
    <x v="1"/>
    <x v="0"/>
    <x v="0"/>
    <x v="0"/>
    <x v="0"/>
    <x v="1"/>
    <x v="0"/>
    <x v="0"/>
    <x v="0"/>
    <x v="1"/>
    <x v="0"/>
    <x v="1"/>
    <x v="0"/>
    <x v="0"/>
    <x v="1"/>
    <x v="0"/>
    <x v="0"/>
    <s v="CHAPERIA Y PINTURA"/>
    <s v="CHAPERIA Y PINTURA"/>
    <m/>
    <m/>
    <m/>
    <m/>
    <s v="AUTOMOTORES"/>
    <s v="AUTOMOTORES"/>
    <m/>
    <m/>
    <m/>
    <m/>
    <n v="8.2844036697247692"/>
    <x v="0"/>
    <x v="0"/>
    <x v="0"/>
    <x v="0"/>
    <x v="0"/>
    <s v="Total"/>
  </r>
  <r>
    <n v="457016"/>
    <x v="0"/>
    <x v="1"/>
    <s v="Itauguá"/>
    <n v="15201"/>
    <s v="FABRICACION DE CALZADOS DE CUERO"/>
    <s v="Industria"/>
    <s v="Manufactura"/>
    <s v="Micro (5 a 10 personas ocupadas)"/>
    <n v="20062024"/>
    <n v="20"/>
    <s v="Junio"/>
    <s v="Año Resultado Final"/>
    <n v="11"/>
    <n v="20"/>
    <n v="1072024"/>
    <n v="1"/>
    <s v="Julio"/>
    <s v="Año Resultado Final"/>
    <n v="2016"/>
    <n v="7"/>
    <x v="3"/>
    <s v="FABRICACION DE CALZADO PARA DAMA"/>
    <s v="Fabricación de calzado de cuero"/>
    <s v="Único"/>
    <x v="0"/>
    <m/>
    <m/>
    <n v="6"/>
    <n v="6"/>
    <n v="4"/>
    <n v="2"/>
    <n v="19.17460317460316"/>
    <n v="9.5873015873015799"/>
    <n v="0"/>
    <n v="0"/>
    <n v="9.5873015873015799"/>
    <n v="0"/>
    <n v="4.7936507936507899"/>
    <n v="9.5873015873015799"/>
    <n v="0"/>
    <n v="0"/>
    <n v="0"/>
    <n v="4.7936507936507899"/>
    <n v="0"/>
    <n v="0"/>
    <n v="28.761904761904738"/>
    <n v="6"/>
    <n v="0"/>
    <n v="0"/>
    <n v="2"/>
    <n v="0"/>
    <n v="1"/>
    <n v="2"/>
    <n v="0"/>
    <n v="0"/>
    <n v="0"/>
    <n v="1"/>
    <n v="0"/>
    <n v="0"/>
    <n v="6"/>
    <x v="0"/>
    <m/>
    <m/>
    <x v="1"/>
    <m/>
    <m/>
    <x v="0"/>
    <m/>
    <m/>
    <x v="0"/>
    <m/>
    <m/>
    <x v="0"/>
    <m/>
    <m/>
    <x v="0"/>
    <m/>
    <m/>
    <m/>
    <m/>
    <m/>
    <m/>
    <m/>
    <m/>
    <m/>
    <m/>
    <m/>
    <m/>
    <m/>
    <m/>
    <m/>
    <m/>
    <m/>
    <m/>
    <m/>
    <m/>
    <m/>
    <m/>
    <m/>
    <m/>
    <m/>
    <m/>
    <m/>
    <m/>
    <m/>
    <m/>
    <m/>
    <m/>
    <m/>
    <m/>
    <m/>
    <m/>
    <m/>
    <m/>
    <m/>
    <m/>
    <m/>
    <m/>
    <m/>
    <m/>
    <m/>
    <m/>
    <m/>
    <m/>
    <m/>
    <m/>
    <x v="0"/>
    <x v="0"/>
    <x v="0"/>
    <x v="0"/>
    <x v="0"/>
    <x v="1"/>
    <x v="1"/>
    <x v="0"/>
    <x v="0"/>
    <x v="1"/>
    <x v="1"/>
    <x v="1"/>
    <x v="0"/>
    <m/>
    <m/>
    <m/>
    <m/>
    <m/>
    <m/>
    <m/>
    <m/>
    <m/>
    <m/>
    <s v="Contactos personales del empleador"/>
    <m/>
    <m/>
    <m/>
    <x v="0"/>
    <x v="0"/>
    <x v="0"/>
    <x v="2"/>
    <x v="0"/>
    <x v="2"/>
    <x v="0"/>
    <x v="0"/>
    <x v="1"/>
    <x v="1"/>
    <s v="Ninguna"/>
    <m/>
    <m/>
    <m/>
    <m/>
    <m/>
    <m/>
    <x v="1"/>
    <m/>
    <m/>
    <x v="1"/>
    <m/>
    <m/>
    <m/>
    <x v="1"/>
    <x v="1"/>
    <x v="1"/>
    <x v="1"/>
    <x v="1"/>
    <x v="1"/>
    <m/>
    <m/>
    <x v="2"/>
    <s v="Poco probable"/>
    <s v="Poco probable"/>
    <s v="Poco probable"/>
    <s v="Poco 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Importante"/>
    <s v="Poco importante"/>
    <s v="Importante"/>
    <s v="Importante"/>
    <s v="Importante"/>
    <s v="Importante"/>
    <s v="Importante"/>
    <s v="Ninguna"/>
    <m/>
    <x v="0"/>
    <x v="2"/>
    <x v="0"/>
    <x v="0"/>
    <x v="0"/>
    <x v="0"/>
    <x v="1"/>
    <x v="1"/>
    <x v="1"/>
    <x v="1"/>
    <x v="1"/>
    <x v="0"/>
    <m/>
    <s v="Dueño o propietario"/>
    <m/>
    <n v="16"/>
    <n v="44"/>
    <s v="Completo"/>
    <m/>
    <m/>
    <m/>
    <m/>
    <m/>
    <m/>
    <m/>
    <s v="5 a 10 personas ocupadas"/>
    <s v="5 a 10 personas ocupadas"/>
    <x v="1"/>
    <s v="Manufactura"/>
    <x v="0"/>
    <x v="0"/>
    <x v="0"/>
    <x v="0"/>
    <x v="0"/>
    <x v="0"/>
    <x v="0"/>
    <x v="0"/>
    <x v="0"/>
    <x v="0"/>
    <x v="1"/>
    <x v="0"/>
    <x v="0"/>
    <x v="0"/>
    <x v="0"/>
    <x v="0"/>
    <x v="0"/>
    <x v="0"/>
    <x v="0"/>
    <x v="1"/>
    <x v="0"/>
    <x v="1"/>
    <x v="0"/>
    <x v="0"/>
    <x v="0"/>
    <x v="0"/>
    <x v="0"/>
    <m/>
    <m/>
    <m/>
    <m/>
    <m/>
    <m/>
    <m/>
    <m/>
    <m/>
    <m/>
    <m/>
    <m/>
    <n v="4.7936507936507899"/>
    <x v="0"/>
    <x v="0"/>
    <x v="1"/>
    <x v="1"/>
    <x v="2"/>
    <s v="Total"/>
  </r>
  <r>
    <n v="460624"/>
    <x v="0"/>
    <x v="1"/>
    <s v="San Antonio"/>
    <n v="8101"/>
    <s v="ACTIVIDAD DE EXTRACCION DE ARENA LAVADA"/>
    <s v="Industria"/>
    <s v="Minas y canteras"/>
    <s v="Pequeñas (11 a 30 personas ocupadas)"/>
    <n v="6072024"/>
    <n v="6"/>
    <s v="Julio"/>
    <s v="Año Resultado Final"/>
    <n v="13"/>
    <n v="4"/>
    <n v="31072024"/>
    <n v="31"/>
    <s v="Julio"/>
    <s v="Año Resultado Final"/>
    <n v="2012"/>
    <n v="11"/>
    <x v="0"/>
    <s v="EXTRACCIÓN DE ARENA LAVADA"/>
    <s v="Extracción de arena, piedra triturada y canto rodado"/>
    <s v="Único"/>
    <x v="0"/>
    <m/>
    <m/>
    <n v="6"/>
    <n v="6"/>
    <n v="5"/>
    <n v="1"/>
    <n v="23.968253968253951"/>
    <n v="4.7936507936507899"/>
    <n v="0"/>
    <n v="0"/>
    <n v="0"/>
    <n v="0"/>
    <n v="28.761904761904738"/>
    <n v="0"/>
    <n v="0"/>
    <n v="0"/>
    <n v="0"/>
    <n v="0"/>
    <n v="0"/>
    <n v="0"/>
    <n v="28.761904761904738"/>
    <n v="6"/>
    <n v="0"/>
    <n v="0"/>
    <n v="0"/>
    <n v="0"/>
    <n v="6"/>
    <n v="0"/>
    <n v="0"/>
    <n v="0"/>
    <n v="0"/>
    <n v="0"/>
    <n v="0"/>
    <n v="0"/>
    <n v="6"/>
    <x v="0"/>
    <m/>
    <m/>
    <x v="1"/>
    <m/>
    <m/>
    <x v="0"/>
    <m/>
    <m/>
    <x v="0"/>
    <m/>
    <m/>
    <x v="0"/>
    <m/>
    <m/>
    <x v="1"/>
    <m/>
    <n v="8350"/>
    <s v="MARINO DE BARCO QUE HACE LA EXTRACCIÓN DE ARENA"/>
    <s v="Sí"/>
    <s v="Sí"/>
    <s v="No"/>
    <m/>
    <m/>
    <m/>
    <m/>
    <m/>
    <m/>
    <m/>
    <m/>
    <m/>
    <m/>
    <m/>
    <s v="Candidato sin licencias, certificados orequisitos legales requeridos para ejercer la ocupación"/>
    <m/>
    <m/>
    <m/>
    <m/>
    <m/>
    <m/>
    <m/>
    <m/>
    <m/>
    <m/>
    <m/>
    <m/>
    <m/>
    <m/>
    <m/>
    <m/>
    <m/>
    <m/>
    <m/>
    <m/>
    <m/>
    <m/>
    <m/>
    <m/>
    <m/>
    <m/>
    <m/>
    <s v="Redefinir el perfil y características de la vacante"/>
    <m/>
    <m/>
    <m/>
    <m/>
    <x v="0"/>
    <x v="0"/>
    <x v="0"/>
    <x v="1"/>
    <x v="0"/>
    <x v="1"/>
    <x v="1"/>
    <x v="0"/>
    <x v="0"/>
    <x v="0"/>
    <x v="0"/>
    <x v="1"/>
    <x v="0"/>
    <m/>
    <m/>
    <m/>
    <m/>
    <m/>
    <m/>
    <s v="Recomendaciones de trabajadores de la empresa u otros actores"/>
    <m/>
    <m/>
    <m/>
    <m/>
    <m/>
    <s v="Otra"/>
    <s v="CAMARA DE ARENEROS DEL PARAGUAY"/>
    <x v="0"/>
    <x v="0"/>
    <x v="0"/>
    <x v="2"/>
    <x v="2"/>
    <x v="0"/>
    <x v="2"/>
    <x v="0"/>
    <x v="1"/>
    <x v="1"/>
    <s v="Ninguna"/>
    <m/>
    <m/>
    <m/>
    <m/>
    <m/>
    <m/>
    <x v="3"/>
    <s v="Transformación de competencia"/>
    <m/>
    <x v="1"/>
    <m/>
    <m/>
    <m/>
    <x v="0"/>
    <x v="1"/>
    <x v="0"/>
    <x v="1"/>
    <x v="1"/>
    <x v="1"/>
    <m/>
    <m/>
    <x v="2"/>
    <s v="Muy probable"/>
    <s v="Poco probable"/>
    <s v="Poco probable"/>
    <s v="Probable"/>
    <s v="Probable"/>
    <x v="0"/>
    <s v="Secretaria Administrativa"/>
    <n v="3343"/>
    <n v="2"/>
    <n v="1"/>
    <n v="1"/>
    <n v="1"/>
    <n v="1"/>
    <s v="chofer de camiones pesados"/>
    <n v="8332"/>
    <n v="1"/>
    <n v="0"/>
    <n v="0"/>
    <n v="0"/>
    <n v="0"/>
    <s v="operador de máquinas pesadas (tractor)"/>
    <n v="8342"/>
    <n v="1"/>
    <n v="1"/>
    <n v="1"/>
    <n v="1"/>
    <n v="1"/>
    <m/>
    <m/>
    <m/>
    <m/>
    <m/>
    <m/>
    <m/>
    <m/>
    <m/>
    <m/>
    <m/>
    <m/>
    <m/>
    <m/>
    <x v="0"/>
    <m/>
    <m/>
    <m/>
    <m/>
    <m/>
    <m/>
    <m/>
    <m/>
    <m/>
    <x v="0"/>
    <x v="0"/>
    <x v="1"/>
    <x v="1"/>
    <x v="0"/>
    <x v="0"/>
    <x v="0"/>
    <x v="0"/>
    <m/>
    <x v="1"/>
    <m/>
    <m/>
    <m/>
    <m/>
    <m/>
    <m/>
    <m/>
    <m/>
    <m/>
    <m/>
    <m/>
    <m/>
    <m/>
    <m/>
    <m/>
    <m/>
    <m/>
    <m/>
    <m/>
    <m/>
    <m/>
    <m/>
    <m/>
    <m/>
    <m/>
    <m/>
    <m/>
    <m/>
    <m/>
    <m/>
    <x v="0"/>
    <s v="Importante"/>
    <s v="Importante"/>
    <s v="Importante"/>
    <s v="Importante"/>
    <s v="Importante"/>
    <s v="Importante"/>
    <s v="Importante"/>
    <s v="Ninguna"/>
    <m/>
    <x v="2"/>
    <x v="1"/>
    <x v="1"/>
    <x v="0"/>
    <x v="0"/>
    <x v="0"/>
    <x v="0"/>
    <x v="1"/>
    <x v="1"/>
    <x v="1"/>
    <x v="0"/>
    <x v="0"/>
    <m/>
    <s v="Dueño o propietario"/>
    <m/>
    <n v="9"/>
    <n v="41"/>
    <s v="Completo"/>
    <m/>
    <m/>
    <m/>
    <m/>
    <m/>
    <m/>
    <m/>
    <s v="5 a 10 personas ocupadas"/>
    <s v="5 a 10 personas ocupadas"/>
    <x v="1"/>
    <s v="Minas y canteras"/>
    <x v="0"/>
    <x v="0"/>
    <x v="0"/>
    <x v="0"/>
    <x v="0"/>
    <x v="0"/>
    <x v="0"/>
    <x v="1"/>
    <x v="0"/>
    <x v="0"/>
    <x v="1"/>
    <x v="1"/>
    <x v="0"/>
    <x v="0"/>
    <x v="0"/>
    <x v="0"/>
    <x v="1"/>
    <x v="0"/>
    <x v="0"/>
    <x v="1"/>
    <x v="0"/>
    <x v="1"/>
    <x v="0"/>
    <x v="0"/>
    <x v="0"/>
    <x v="0"/>
    <x v="0"/>
    <m/>
    <m/>
    <m/>
    <m/>
    <m/>
    <m/>
    <m/>
    <m/>
    <m/>
    <m/>
    <m/>
    <m/>
    <n v="4.7936507936507899"/>
    <x v="1"/>
    <x v="2"/>
    <x v="0"/>
    <x v="0"/>
    <x v="1"/>
    <s v="Total"/>
  </r>
  <r>
    <n v="461099"/>
    <x v="0"/>
    <x v="1"/>
    <s v="San Lorenzo"/>
    <n v="56102"/>
    <s v="SERVICIOS DE VENTA DE POLLOS AL SPIEDO"/>
    <s v="Servicio"/>
    <s v="Restaurantes y hoteles"/>
    <s v="Micro (5 a 10 personas ocupadas)"/>
    <n v="14062024"/>
    <n v="14"/>
    <s v="Junio"/>
    <s v="Año Resultado Final"/>
    <n v="10"/>
    <n v="47"/>
    <n v="14062024"/>
    <n v="14"/>
    <s v="Junio"/>
    <s v="Año Resultado Final"/>
    <n v="2010"/>
    <n v="13"/>
    <x v="0"/>
    <s v="SERVICIO DE VENTA DE POLLO AL SPIEDO AL POR MENOR"/>
    <s v="Rotiserías"/>
    <s v="Único"/>
    <x v="0"/>
    <m/>
    <m/>
    <n v="9"/>
    <n v="9"/>
    <n v="4"/>
    <n v="5"/>
    <n v="13.57837837837836"/>
    <n v="16.972972972972951"/>
    <n v="0"/>
    <n v="0"/>
    <n v="0"/>
    <n v="0"/>
    <n v="27.156756756756721"/>
    <n v="0"/>
    <n v="0"/>
    <n v="0"/>
    <n v="0"/>
    <n v="3.3945945945945901"/>
    <n v="0"/>
    <n v="0"/>
    <n v="30.551351351351311"/>
    <n v="9"/>
    <n v="0"/>
    <n v="0"/>
    <n v="0"/>
    <n v="0"/>
    <n v="8"/>
    <n v="0"/>
    <n v="0"/>
    <n v="0"/>
    <n v="0"/>
    <n v="1"/>
    <n v="0"/>
    <n v="0"/>
    <n v="9"/>
    <x v="0"/>
    <m/>
    <m/>
    <x v="1"/>
    <m/>
    <m/>
    <x v="0"/>
    <m/>
    <m/>
    <x v="0"/>
    <m/>
    <m/>
    <x v="0"/>
    <m/>
    <m/>
    <x v="1"/>
    <m/>
    <n v="5120"/>
    <s v="COCINERA"/>
    <s v="Sí"/>
    <s v="No"/>
    <s v="No"/>
    <m/>
    <m/>
    <m/>
    <m/>
    <m/>
    <m/>
    <m/>
    <m/>
    <m/>
    <m/>
    <m/>
    <m/>
    <m/>
    <m/>
    <m/>
    <m/>
    <m/>
    <m/>
    <m/>
    <m/>
    <m/>
    <m/>
    <m/>
    <m/>
    <m/>
    <m/>
    <m/>
    <m/>
    <m/>
    <m/>
    <m/>
    <m/>
    <m/>
    <m/>
    <m/>
    <m/>
    <m/>
    <m/>
    <m/>
    <m/>
    <m/>
    <m/>
    <m/>
    <m/>
    <x v="0"/>
    <x v="0"/>
    <x v="0"/>
    <x v="0"/>
    <x v="0"/>
    <x v="1"/>
    <x v="0"/>
    <x v="0"/>
    <x v="0"/>
    <x v="0"/>
    <x v="1"/>
    <x v="1"/>
    <x v="0"/>
    <m/>
    <m/>
    <m/>
    <m/>
    <m/>
    <m/>
    <m/>
    <m/>
    <m/>
    <m/>
    <s v="Contactos personales del empleador"/>
    <m/>
    <m/>
    <m/>
    <x v="0"/>
    <x v="0"/>
    <x v="0"/>
    <x v="2"/>
    <x v="0"/>
    <x v="2"/>
    <x v="1"/>
    <x v="0"/>
    <x v="1"/>
    <x v="1"/>
    <s v="Ninguna"/>
    <m/>
    <m/>
    <m/>
    <m/>
    <m/>
    <m/>
    <x v="1"/>
    <m/>
    <m/>
    <x v="1"/>
    <m/>
    <m/>
    <m/>
    <x v="1"/>
    <x v="1"/>
    <x v="1"/>
    <x v="1"/>
    <x v="1"/>
    <x v="1"/>
    <m/>
    <m/>
    <x v="2"/>
    <s v="Probable"/>
    <s v="Poco probable"/>
    <s v="Poco probable"/>
    <s v="Poco probable"/>
    <s v="Probable"/>
    <x v="0"/>
    <s v="COCINERO"/>
    <n v="5120"/>
    <n v="1"/>
    <n v="1"/>
    <n v="1"/>
    <n v="1"/>
    <n v="1"/>
    <s v="MOZO"/>
    <n v="5131"/>
    <n v="2"/>
    <n v="2"/>
    <n v="2"/>
    <n v="2"/>
    <n v="2"/>
    <m/>
    <m/>
    <m/>
    <m/>
    <m/>
    <m/>
    <m/>
    <m/>
    <m/>
    <m/>
    <m/>
    <m/>
    <m/>
    <m/>
    <m/>
    <m/>
    <m/>
    <m/>
    <m/>
    <m/>
    <m/>
    <x v="0"/>
    <m/>
    <m/>
    <m/>
    <m/>
    <m/>
    <m/>
    <m/>
    <m/>
    <m/>
    <x v="0"/>
    <x v="0"/>
    <x v="0"/>
    <x v="0"/>
    <x v="1"/>
    <x v="1"/>
    <x v="0"/>
    <x v="0"/>
    <m/>
    <x v="0"/>
    <s v="CAPACITACIÓN DE COCINA"/>
    <s v="Cocina"/>
    <s v="COCINERA"/>
    <n v="5120"/>
    <s v="CAPACITACION DE COCINA"/>
    <s v="Cocina"/>
    <s v="ASISTENTE DE COCINA"/>
    <n v="9412"/>
    <s v="CAPACITACION DE ATENCION AL CLIENTE"/>
    <s v="Técnicas de recepción y atención al cliente"/>
    <s v="COCINERA"/>
    <n v="5120"/>
    <s v="CAPACITACION DE ATENCION AL CLIENTE"/>
    <s v="Técnicas de recepción y atención al cliente"/>
    <s v="MOZO"/>
    <n v="5131"/>
    <m/>
    <m/>
    <m/>
    <m/>
    <m/>
    <m/>
    <m/>
    <m/>
    <s v="Si"/>
    <s v="Si"/>
    <s v="Si"/>
    <s v="No"/>
    <m/>
    <m/>
    <x v="0"/>
    <s v="Importante"/>
    <s v="Importante"/>
    <s v="Muy importante"/>
    <s v="Muy importante"/>
    <s v="Importante"/>
    <s v="Muy importante"/>
    <s v="Muy importante"/>
    <s v="Ninguna"/>
    <m/>
    <x v="0"/>
    <x v="1"/>
    <x v="0"/>
    <x v="0"/>
    <x v="0"/>
    <x v="0"/>
    <x v="1"/>
    <x v="1"/>
    <x v="0"/>
    <x v="1"/>
    <x v="0"/>
    <x v="0"/>
    <m/>
    <s v="Administrador/Contador"/>
    <m/>
    <n v="15"/>
    <n v="34"/>
    <s v="Completo"/>
    <m/>
    <m/>
    <m/>
    <m/>
    <m/>
    <m/>
    <s v="LA EMPRESA TRABAJA DE FORMA FLIAR ,SOLO EN CASOS EVENTUALES CONTRATA GENTE DE AFUERA"/>
    <s v="5 a 10 personas ocupadas"/>
    <s v="5 a 10 personas ocupadas"/>
    <x v="0"/>
    <s v="Restaurantes y hoteles"/>
    <x v="0"/>
    <x v="0"/>
    <x v="0"/>
    <x v="0"/>
    <x v="1"/>
    <x v="0"/>
    <x v="0"/>
    <x v="0"/>
    <x v="0"/>
    <x v="0"/>
    <x v="1"/>
    <x v="0"/>
    <x v="0"/>
    <x v="1"/>
    <x v="0"/>
    <x v="0"/>
    <x v="0"/>
    <x v="0"/>
    <x v="0"/>
    <x v="1"/>
    <x v="0"/>
    <x v="1"/>
    <x v="1"/>
    <x v="0"/>
    <x v="0"/>
    <x v="0"/>
    <x v="1"/>
    <s v="GASTRONOMIA"/>
    <s v="GASTRONOMIA"/>
    <s v="ATENCIÓN AL CLIENTE, RECEPCIÓN"/>
    <s v="ATENCIÓN AL CLIENTE, RECEPCIÓN"/>
    <m/>
    <m/>
    <s v="ALIMENTOS"/>
    <s v="ALIMENTOS"/>
    <s v="ADMINISTRACIÓN Y GESTIÓN"/>
    <s v="ADMINISTRACIÓN Y GESTIÓN"/>
    <m/>
    <m/>
    <n v="3.3945945945945901"/>
    <x v="1"/>
    <x v="1"/>
    <x v="1"/>
    <x v="0"/>
    <x v="0"/>
    <s v="Total"/>
  </r>
  <r>
    <n v="465506"/>
    <x v="0"/>
    <x v="1"/>
    <s v="Capiatá"/>
    <n v="15121"/>
    <s v="FABRICACION DE MOCHILAS CARTERAS Y BOTINERAS DE POLIESTER"/>
    <s v="Industria"/>
    <s v="Manufactura"/>
    <s v="Micro (5 a 10 personas ocupadas)"/>
    <n v="20062024"/>
    <n v="20"/>
    <s v="Junio"/>
    <s v="Año Resultado Final"/>
    <n v="15"/>
    <n v="57"/>
    <n v="20062024"/>
    <n v="20"/>
    <s v="Junio"/>
    <s v="Año Resultado Final"/>
    <n v="1999"/>
    <n v="24"/>
    <x v="2"/>
    <s v="FABRICACIÓN DE CARTERA, MOCHILA ESTUCHE, RIÑONERA"/>
    <s v="Fabricación de maletas, bolsos de mano y artículos similares"/>
    <s v="Único"/>
    <x v="0"/>
    <m/>
    <m/>
    <n v="10"/>
    <n v="10"/>
    <n v="3"/>
    <n v="7"/>
    <n v="14.380952380952369"/>
    <n v="33.555555555555529"/>
    <n v="0"/>
    <n v="0"/>
    <n v="0"/>
    <n v="0"/>
    <n v="47.936507936507901"/>
    <n v="0"/>
    <n v="0"/>
    <n v="0"/>
    <n v="0"/>
    <n v="0"/>
    <n v="0"/>
    <n v="0"/>
    <n v="47.936507936507901"/>
    <n v="10"/>
    <n v="0"/>
    <n v="0"/>
    <n v="0"/>
    <n v="0"/>
    <n v="10"/>
    <n v="0"/>
    <n v="0"/>
    <n v="0"/>
    <n v="0"/>
    <n v="0"/>
    <n v="0"/>
    <n v="0"/>
    <n v="10"/>
    <x v="1"/>
    <s v="Decisión del directorio/propietarios de la empresa"/>
    <m/>
    <x v="0"/>
    <s v="Decisión del directorio/propietarios de la empresa"/>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2"/>
    <x v="2"/>
    <x v="0"/>
    <x v="2"/>
    <x v="0"/>
    <x v="0"/>
    <x v="1"/>
    <x v="1"/>
    <s v="Ninguna"/>
    <m/>
    <m/>
    <m/>
    <m/>
    <m/>
    <m/>
    <x v="1"/>
    <m/>
    <m/>
    <x v="1"/>
    <m/>
    <m/>
    <m/>
    <x v="1"/>
    <x v="1"/>
    <x v="1"/>
    <x v="1"/>
    <x v="1"/>
    <x v="1"/>
    <m/>
    <m/>
    <x v="2"/>
    <s v="Muy probable"/>
    <s v="Poco probable"/>
    <s v="Poco probable"/>
    <s v="Muy probable"/>
    <s v="Muy probable"/>
    <x v="0"/>
    <s v="confección a maquinas industrial ( cartera mochila)"/>
    <n v="8153"/>
    <n v="2"/>
    <n v="1"/>
    <n v="1"/>
    <n v="1"/>
    <n v="1"/>
    <m/>
    <m/>
    <m/>
    <m/>
    <m/>
    <m/>
    <m/>
    <m/>
    <m/>
    <m/>
    <m/>
    <m/>
    <m/>
    <m/>
    <m/>
    <m/>
    <m/>
    <m/>
    <m/>
    <m/>
    <m/>
    <m/>
    <m/>
    <m/>
    <m/>
    <m/>
    <m/>
    <m/>
    <x v="0"/>
    <m/>
    <m/>
    <m/>
    <m/>
    <m/>
    <m/>
    <m/>
    <m/>
    <m/>
    <x v="0"/>
    <x v="0"/>
    <x v="1"/>
    <x v="1"/>
    <x v="0"/>
    <x v="0"/>
    <x v="0"/>
    <x v="0"/>
    <m/>
    <x v="0"/>
    <s v="MANEJO DE MAQUINAS  COSER Y BORDADO COMPUTARIZADAS"/>
    <s v="Corte y confección en industrias"/>
    <s v="CONFECCIÓN DE MOCHILAS Y BOLSON"/>
    <n v="8153"/>
    <m/>
    <m/>
    <m/>
    <m/>
    <m/>
    <m/>
    <m/>
    <m/>
    <m/>
    <m/>
    <m/>
    <m/>
    <m/>
    <m/>
    <m/>
    <m/>
    <m/>
    <m/>
    <m/>
    <m/>
    <s v="No"/>
    <m/>
    <m/>
    <m/>
    <m/>
    <m/>
    <x v="0"/>
    <s v="Importante"/>
    <s v="Muy importante"/>
    <s v="Muy importante"/>
    <s v="Importante"/>
    <s v="Importante"/>
    <s v="Muy importante"/>
    <s v="Importante"/>
    <s v="Ninguna"/>
    <m/>
    <x v="2"/>
    <x v="1"/>
    <x v="1"/>
    <x v="0"/>
    <x v="0"/>
    <x v="0"/>
    <x v="1"/>
    <x v="0"/>
    <x v="0"/>
    <x v="0"/>
    <x v="0"/>
    <x v="0"/>
    <m/>
    <s v="Dueño o propietario"/>
    <m/>
    <n v="17"/>
    <n v="21"/>
    <s v="Completo"/>
    <m/>
    <m/>
    <m/>
    <m/>
    <m/>
    <m/>
    <m/>
    <s v="5 a 10 personas ocupadas"/>
    <s v="5 a 10 personas ocupadas"/>
    <x v="1"/>
    <s v="Manufactura"/>
    <x v="0"/>
    <x v="0"/>
    <x v="0"/>
    <x v="0"/>
    <x v="0"/>
    <x v="0"/>
    <x v="0"/>
    <x v="0"/>
    <x v="0"/>
    <x v="0"/>
    <x v="1"/>
    <x v="0"/>
    <x v="0"/>
    <x v="0"/>
    <x v="0"/>
    <x v="0"/>
    <x v="1"/>
    <x v="0"/>
    <x v="0"/>
    <x v="1"/>
    <x v="0"/>
    <x v="1"/>
    <x v="0"/>
    <x v="0"/>
    <x v="0"/>
    <x v="1"/>
    <x v="0"/>
    <s v="USO Y REPARACIÓN DE MAQUINARIAS, HERRAMIENTAS Y EQUIPOS"/>
    <m/>
    <m/>
    <m/>
    <m/>
    <m/>
    <s v="USO Y REPARACIÓN DE MAQUINARIAS, HERRAMIENTAS Y EQUIPOS"/>
    <m/>
    <m/>
    <m/>
    <m/>
    <m/>
    <n v="4.7936507936507899"/>
    <x v="0"/>
    <x v="0"/>
    <x v="1"/>
    <x v="0"/>
    <x v="0"/>
    <s v="Total"/>
  </r>
  <r>
    <n v="471560"/>
    <x v="0"/>
    <x v="1"/>
    <s v="Limpio"/>
    <n v="25999"/>
    <s v="FABRICACION DE REJILLAS DE METAL PARA AIRE ACONDICIONAD"/>
    <s v="Industria"/>
    <s v="Manufactura"/>
    <s v="Micro (5 a 10 personas ocupadas)"/>
    <n v="14062024"/>
    <n v="14"/>
    <s v="Junio"/>
    <s v="Año Resultado Final"/>
    <n v="15"/>
    <n v="34"/>
    <n v="10072024"/>
    <n v="10"/>
    <s v="Julio"/>
    <s v="Año Resultado Final"/>
    <n v="2012"/>
    <n v="11"/>
    <x v="0"/>
    <s v="FABRICACION DE REJILLAS DE METAL PARA AIRE ACONDICIONADO CENTRAL"/>
    <s v="Fabricación de otros productos elaborados de metal n.c.p."/>
    <s v="Único"/>
    <x v="0"/>
    <m/>
    <m/>
    <n v="10"/>
    <n v="10"/>
    <n v="10"/>
    <n v="0"/>
    <n v="47.936507936507901"/>
    <n v="0"/>
    <n v="0"/>
    <n v="0"/>
    <n v="33.555555555555529"/>
    <n v="0"/>
    <n v="14.380952380952369"/>
    <n v="0"/>
    <n v="0"/>
    <n v="0"/>
    <n v="0"/>
    <n v="0"/>
    <n v="0"/>
    <n v="0"/>
    <n v="47.936507936507901"/>
    <n v="10"/>
    <n v="0"/>
    <n v="0"/>
    <n v="7"/>
    <n v="0"/>
    <n v="3"/>
    <n v="0"/>
    <n v="0"/>
    <n v="0"/>
    <n v="0"/>
    <n v="0"/>
    <n v="0"/>
    <n v="0"/>
    <n v="10"/>
    <x v="1"/>
    <s v="Decisión del directorio/propietarios de la empresa"/>
    <m/>
    <x v="1"/>
    <m/>
    <m/>
    <x v="0"/>
    <m/>
    <m/>
    <x v="0"/>
    <m/>
    <m/>
    <x v="0"/>
    <m/>
    <m/>
    <x v="1"/>
    <m/>
    <n v="7221"/>
    <s v="AYUDANTE DE METALURGICA (CORTE DE METAL)"/>
    <s v="Sí"/>
    <s v="No"/>
    <s v="Sí"/>
    <n v="7212"/>
    <s v="SOLDADOR DE METAL"/>
    <s v="Sí"/>
    <s v="No"/>
    <s v="No"/>
    <m/>
    <m/>
    <m/>
    <m/>
    <m/>
    <m/>
    <m/>
    <m/>
    <m/>
    <m/>
    <m/>
    <m/>
    <m/>
    <m/>
    <m/>
    <m/>
    <m/>
    <m/>
    <m/>
    <m/>
    <m/>
    <m/>
    <m/>
    <m/>
    <m/>
    <m/>
    <m/>
    <m/>
    <m/>
    <m/>
    <m/>
    <m/>
    <m/>
    <m/>
    <m/>
    <m/>
    <m/>
    <m/>
    <m/>
    <x v="0"/>
    <x v="0"/>
    <x v="0"/>
    <x v="1"/>
    <x v="0"/>
    <x v="1"/>
    <x v="0"/>
    <x v="0"/>
    <x v="0"/>
    <x v="0"/>
    <x v="1"/>
    <x v="1"/>
    <x v="0"/>
    <m/>
    <m/>
    <m/>
    <m/>
    <m/>
    <m/>
    <s v="Recomendaciones de trabajadores de la empresa u otros actores"/>
    <m/>
    <m/>
    <m/>
    <s v="Contactos personales del empleador"/>
    <m/>
    <m/>
    <m/>
    <x v="0"/>
    <x v="0"/>
    <x v="0"/>
    <x v="2"/>
    <x v="0"/>
    <x v="0"/>
    <x v="0"/>
    <x v="0"/>
    <x v="1"/>
    <x v="2"/>
    <s v="Ninguna"/>
    <m/>
    <m/>
    <m/>
    <m/>
    <m/>
    <m/>
    <x v="0"/>
    <m/>
    <m/>
    <x v="1"/>
    <m/>
    <m/>
    <m/>
    <x v="0"/>
    <x v="1"/>
    <x v="0"/>
    <x v="1"/>
    <x v="0"/>
    <x v="1"/>
    <m/>
    <m/>
    <x v="2"/>
    <s v="Poco probable"/>
    <s v="Poco probable"/>
    <s v="Poco probable"/>
    <s v="Poco probable"/>
    <s v="Probable"/>
    <x v="2"/>
    <m/>
    <m/>
    <m/>
    <m/>
    <m/>
    <m/>
    <m/>
    <m/>
    <m/>
    <m/>
    <m/>
    <m/>
    <m/>
    <m/>
    <m/>
    <m/>
    <m/>
    <m/>
    <m/>
    <m/>
    <m/>
    <m/>
    <m/>
    <m/>
    <m/>
    <m/>
    <m/>
    <m/>
    <m/>
    <m/>
    <m/>
    <m/>
    <m/>
    <m/>
    <m/>
    <x v="0"/>
    <m/>
    <m/>
    <m/>
    <m/>
    <m/>
    <m/>
    <m/>
    <m/>
    <m/>
    <x v="1"/>
    <x v="0"/>
    <x v="1"/>
    <x v="0"/>
    <x v="1"/>
    <x v="1"/>
    <x v="0"/>
    <x v="0"/>
    <m/>
    <x v="0"/>
    <s v="MANEJO DE MAQUINA SOLDADORA INDUSTRIAL"/>
    <s v="Soldadura"/>
    <s v="SOLDADOR"/>
    <n v="7212"/>
    <s v="TECNICAS DE PINTURA ELECTROESTATICA"/>
    <s v="OTROS"/>
    <s v="PINTOR"/>
    <n v="7132"/>
    <m/>
    <m/>
    <m/>
    <m/>
    <m/>
    <m/>
    <m/>
    <m/>
    <m/>
    <m/>
    <m/>
    <m/>
    <m/>
    <m/>
    <m/>
    <m/>
    <s v="Si"/>
    <s v="No"/>
    <m/>
    <m/>
    <m/>
    <m/>
    <x v="0"/>
    <s v="Importante"/>
    <s v="Importante"/>
    <s v="Importante"/>
    <s v="Importante"/>
    <s v="Importante"/>
    <s v="Muy importante"/>
    <s v="Importante"/>
    <s v="Ninguna"/>
    <m/>
    <x v="2"/>
    <x v="2"/>
    <x v="0"/>
    <x v="0"/>
    <x v="2"/>
    <x v="0"/>
    <x v="0"/>
    <x v="0"/>
    <x v="0"/>
    <x v="0"/>
    <x v="0"/>
    <x v="0"/>
    <m/>
    <s v="Dueño o propietario"/>
    <m/>
    <n v="17"/>
    <n v="19"/>
    <s v="Completo"/>
    <m/>
    <m/>
    <m/>
    <m/>
    <m/>
    <m/>
    <m/>
    <s v="5 a 10 personas ocupadas"/>
    <s v="5 a 10 personas ocupadas"/>
    <x v="1"/>
    <s v="Manufactura"/>
    <x v="0"/>
    <x v="0"/>
    <x v="0"/>
    <x v="0"/>
    <x v="0"/>
    <x v="0"/>
    <x v="1"/>
    <x v="0"/>
    <x v="0"/>
    <x v="0"/>
    <x v="1"/>
    <x v="0"/>
    <x v="0"/>
    <x v="0"/>
    <x v="0"/>
    <x v="0"/>
    <x v="0"/>
    <x v="0"/>
    <x v="0"/>
    <x v="1"/>
    <x v="0"/>
    <x v="1"/>
    <x v="0"/>
    <x v="0"/>
    <x v="1"/>
    <x v="0"/>
    <x v="0"/>
    <s v="MECANICA Y METALES"/>
    <s v="MECANICA Y METALES"/>
    <m/>
    <m/>
    <m/>
    <m/>
    <s v="MECANICA Y METALES"/>
    <s v="MECANICA Y METALES"/>
    <m/>
    <m/>
    <m/>
    <m/>
    <n v="4.7936507936507899"/>
    <x v="1"/>
    <x v="1"/>
    <x v="0"/>
    <x v="0"/>
    <x v="0"/>
    <s v="Total"/>
  </r>
  <r>
    <n v="471723"/>
    <x v="0"/>
    <x v="1"/>
    <s v="Fernando de la Mora"/>
    <n v="85420"/>
    <s v="SERVICIO DE ENSEÑANZA DE DANZA"/>
    <s v="Servicio"/>
    <s v="Servicios a los hogares"/>
    <s v="Pequeñas (11 a 30 personas ocupadas)"/>
    <n v="13062024"/>
    <n v="13"/>
    <s v="Junio"/>
    <s v="Año Resultado Final"/>
    <n v="16"/>
    <n v="27"/>
    <n v="23072024"/>
    <n v="23"/>
    <s v="Julio"/>
    <s v="Año Resultado Final"/>
    <n v="2005"/>
    <n v="18"/>
    <x v="0"/>
    <s v="ACADEMIA DE DANZA"/>
    <s v="Educación cultural"/>
    <s v="Único"/>
    <x v="0"/>
    <m/>
    <m/>
    <n v="6"/>
    <n v="6"/>
    <n v="0"/>
    <n v="6"/>
    <n v="0"/>
    <n v="20.367567567567541"/>
    <n v="0"/>
    <n v="0"/>
    <n v="0"/>
    <n v="0"/>
    <n v="0"/>
    <n v="0"/>
    <n v="0"/>
    <n v="0"/>
    <n v="20.367567567567541"/>
    <n v="0"/>
    <n v="0"/>
    <n v="0"/>
    <n v="20.367567567567541"/>
    <n v="6"/>
    <n v="0"/>
    <n v="0"/>
    <n v="0"/>
    <n v="0"/>
    <n v="0"/>
    <n v="0"/>
    <n v="0"/>
    <n v="0"/>
    <n v="6"/>
    <n v="0"/>
    <n v="0"/>
    <n v="0"/>
    <n v="6"/>
    <x v="0"/>
    <m/>
    <m/>
    <x v="0"/>
    <s v="Decisión del directorio/propietarios de la empresa"/>
    <m/>
    <x v="0"/>
    <m/>
    <m/>
    <x v="0"/>
    <m/>
    <m/>
    <x v="0"/>
    <m/>
    <m/>
    <x v="1"/>
    <m/>
    <n v="2355"/>
    <s v="PROF DE DANZA DE PRE BALLET"/>
    <s v="Sí"/>
    <s v="No"/>
    <s v="No"/>
    <m/>
    <m/>
    <m/>
    <m/>
    <m/>
    <m/>
    <m/>
    <m/>
    <m/>
    <m/>
    <m/>
    <m/>
    <m/>
    <m/>
    <m/>
    <m/>
    <m/>
    <m/>
    <m/>
    <m/>
    <m/>
    <m/>
    <m/>
    <m/>
    <m/>
    <m/>
    <m/>
    <m/>
    <m/>
    <m/>
    <m/>
    <m/>
    <m/>
    <m/>
    <m/>
    <m/>
    <m/>
    <m/>
    <m/>
    <m/>
    <m/>
    <m/>
    <m/>
    <m/>
    <x v="0"/>
    <x v="0"/>
    <x v="0"/>
    <x v="0"/>
    <x v="0"/>
    <x v="0"/>
    <x v="0"/>
    <x v="1"/>
    <x v="1"/>
    <x v="0"/>
    <x v="0"/>
    <x v="0"/>
    <x v="0"/>
    <m/>
    <m/>
    <m/>
    <m/>
    <m/>
    <s v="Redes de profesionales o egresados"/>
    <s v="Recomendaciones de trabajadores de la empresa u otros actores"/>
    <m/>
    <m/>
    <m/>
    <s v="Contactos personales del empleador"/>
    <m/>
    <m/>
    <m/>
    <x v="0"/>
    <x v="0"/>
    <x v="0"/>
    <x v="1"/>
    <x v="0"/>
    <x v="0"/>
    <x v="0"/>
    <x v="0"/>
    <x v="1"/>
    <x v="1"/>
    <s v="Ninguna"/>
    <m/>
    <m/>
    <m/>
    <m/>
    <m/>
    <m/>
    <x v="0"/>
    <m/>
    <m/>
    <x v="1"/>
    <m/>
    <m/>
    <m/>
    <x v="1"/>
    <x v="0"/>
    <x v="0"/>
    <x v="1"/>
    <x v="1"/>
    <x v="1"/>
    <m/>
    <m/>
    <x v="2"/>
    <s v="Probable"/>
    <s v="Poco probable"/>
    <s v="Poco probable"/>
    <s v="Poco probable"/>
    <s v="Poco probable"/>
    <x v="0"/>
    <s v="prof de danza"/>
    <n v="2355"/>
    <n v="1"/>
    <n v="0"/>
    <n v="1"/>
    <n v="0"/>
    <n v="0"/>
    <m/>
    <m/>
    <m/>
    <m/>
    <m/>
    <m/>
    <m/>
    <m/>
    <m/>
    <m/>
    <m/>
    <m/>
    <m/>
    <m/>
    <m/>
    <m/>
    <m/>
    <m/>
    <m/>
    <m/>
    <m/>
    <m/>
    <m/>
    <m/>
    <m/>
    <m/>
    <m/>
    <m/>
    <x v="0"/>
    <m/>
    <m/>
    <m/>
    <m/>
    <m/>
    <m/>
    <m/>
    <m/>
    <m/>
    <x v="0"/>
    <x v="0"/>
    <x v="0"/>
    <x v="0"/>
    <x v="0"/>
    <x v="0"/>
    <x v="0"/>
    <x v="0"/>
    <m/>
    <x v="1"/>
    <m/>
    <m/>
    <m/>
    <m/>
    <m/>
    <m/>
    <m/>
    <m/>
    <m/>
    <m/>
    <m/>
    <m/>
    <m/>
    <m/>
    <m/>
    <m/>
    <m/>
    <m/>
    <m/>
    <m/>
    <m/>
    <m/>
    <m/>
    <m/>
    <m/>
    <m/>
    <m/>
    <m/>
    <m/>
    <m/>
    <x v="3"/>
    <s v="Muy importante"/>
    <s v="Muy importante"/>
    <s v="Muy importante"/>
    <s v="Muy importante"/>
    <s v="Muy importante"/>
    <s v="Muy importante"/>
    <s v="Muy importante"/>
    <s v="Ninguna"/>
    <m/>
    <x v="2"/>
    <x v="1"/>
    <x v="0"/>
    <x v="0"/>
    <x v="0"/>
    <x v="0"/>
    <x v="0"/>
    <x v="0"/>
    <x v="0"/>
    <x v="0"/>
    <x v="0"/>
    <x v="0"/>
    <m/>
    <s v="Dueño o propietario"/>
    <m/>
    <n v="16"/>
    <n v="32"/>
    <s v="Completo"/>
    <m/>
    <m/>
    <m/>
    <m/>
    <m/>
    <m/>
    <m/>
    <s v="5 a 10 personas ocupadas"/>
    <s v="5 a 10 personas ocupadas"/>
    <x v="0"/>
    <s v="Servicios a los hogares"/>
    <x v="0"/>
    <x v="1"/>
    <x v="0"/>
    <x v="0"/>
    <x v="0"/>
    <x v="0"/>
    <x v="0"/>
    <x v="0"/>
    <x v="0"/>
    <x v="0"/>
    <x v="0"/>
    <x v="0"/>
    <x v="0"/>
    <x v="0"/>
    <x v="0"/>
    <x v="0"/>
    <x v="0"/>
    <x v="0"/>
    <x v="0"/>
    <x v="1"/>
    <x v="0"/>
    <x v="1"/>
    <x v="0"/>
    <x v="0"/>
    <x v="0"/>
    <x v="0"/>
    <x v="0"/>
    <m/>
    <m/>
    <m/>
    <m/>
    <m/>
    <m/>
    <m/>
    <m/>
    <m/>
    <m/>
    <m/>
    <m/>
    <n v="3.3945945945945901"/>
    <x v="1"/>
    <x v="1"/>
    <x v="0"/>
    <x v="0"/>
    <x v="1"/>
    <s v="Total"/>
  </r>
  <r>
    <n v="472562"/>
    <x v="0"/>
    <x v="1"/>
    <s v="Villa Elisa"/>
    <n v="47213"/>
    <s v="COMERCIO AL POR MENOR DE PANIFICADOS"/>
    <s v="Comercio"/>
    <s v="Comercio"/>
    <s v="Micro (5 a 10 personas ocupadas)"/>
    <n v="17062024"/>
    <n v="17"/>
    <s v="Junio"/>
    <s v="Año Resultado Final"/>
    <n v="14"/>
    <n v="52"/>
    <n v="18062024"/>
    <n v="18"/>
    <s v="Junio"/>
    <s v="Año Resultado Final"/>
    <n v="2013"/>
    <n v="10"/>
    <x v="0"/>
    <s v="ELABORACION DE PANES"/>
    <s v="Elaboración de otros productos de panadería n.c.p."/>
    <s v="Único"/>
    <x v="0"/>
    <m/>
    <m/>
    <n v="5"/>
    <n v="5"/>
    <n v="3"/>
    <n v="2"/>
    <n v="14.380952380952369"/>
    <n v="9.5873015873015799"/>
    <n v="0"/>
    <n v="0"/>
    <n v="0"/>
    <n v="23.968253968253951"/>
    <n v="0"/>
    <n v="0"/>
    <n v="0"/>
    <n v="0"/>
    <n v="0"/>
    <n v="0"/>
    <n v="0"/>
    <n v="0"/>
    <n v="23.968253968253951"/>
    <n v="5"/>
    <n v="0"/>
    <n v="0"/>
    <n v="0"/>
    <n v="5"/>
    <n v="0"/>
    <n v="0"/>
    <n v="0"/>
    <n v="0"/>
    <n v="0"/>
    <n v="0"/>
    <n v="0"/>
    <n v="0"/>
    <n v="5"/>
    <x v="0"/>
    <m/>
    <m/>
    <x v="1"/>
    <m/>
    <m/>
    <x v="0"/>
    <m/>
    <m/>
    <x v="0"/>
    <m/>
    <m/>
    <x v="0"/>
    <m/>
    <m/>
    <x v="0"/>
    <m/>
    <m/>
    <m/>
    <m/>
    <m/>
    <m/>
    <m/>
    <m/>
    <m/>
    <m/>
    <m/>
    <m/>
    <m/>
    <m/>
    <m/>
    <m/>
    <m/>
    <m/>
    <m/>
    <m/>
    <m/>
    <m/>
    <m/>
    <m/>
    <m/>
    <m/>
    <m/>
    <m/>
    <m/>
    <m/>
    <m/>
    <m/>
    <m/>
    <m/>
    <m/>
    <m/>
    <m/>
    <m/>
    <m/>
    <m/>
    <m/>
    <m/>
    <m/>
    <m/>
    <m/>
    <m/>
    <m/>
    <m/>
    <m/>
    <m/>
    <x v="1"/>
    <x v="1"/>
    <x v="1"/>
    <x v="0"/>
    <x v="1"/>
    <x v="0"/>
    <x v="0"/>
    <x v="1"/>
    <x v="1"/>
    <x v="0"/>
    <x v="1"/>
    <x v="1"/>
    <x v="0"/>
    <m/>
    <m/>
    <m/>
    <m/>
    <m/>
    <m/>
    <s v="Recomendaciones de trabajadores de la empresa u otros actores"/>
    <m/>
    <m/>
    <m/>
    <s v="Contactos personales del empleador"/>
    <m/>
    <m/>
    <m/>
    <x v="0"/>
    <x v="0"/>
    <x v="2"/>
    <x v="2"/>
    <x v="0"/>
    <x v="2"/>
    <x v="2"/>
    <x v="1"/>
    <x v="1"/>
    <x v="1"/>
    <s v="Ninguna"/>
    <m/>
    <m/>
    <m/>
    <m/>
    <m/>
    <m/>
    <x v="1"/>
    <s v="Ambos"/>
    <s v="Ambos"/>
    <x v="1"/>
    <m/>
    <m/>
    <m/>
    <x v="0"/>
    <x v="1"/>
    <x v="0"/>
    <x v="1"/>
    <x v="1"/>
    <x v="1"/>
    <m/>
    <m/>
    <x v="2"/>
    <s v="Poco probable"/>
    <s v="Poco probable"/>
    <s v="Poco probable"/>
    <s v="Probable"/>
    <s v="Probable"/>
    <x v="1"/>
    <m/>
    <m/>
    <m/>
    <m/>
    <m/>
    <m/>
    <m/>
    <m/>
    <m/>
    <m/>
    <m/>
    <m/>
    <m/>
    <m/>
    <m/>
    <m/>
    <m/>
    <m/>
    <m/>
    <m/>
    <m/>
    <m/>
    <m/>
    <m/>
    <m/>
    <m/>
    <m/>
    <m/>
    <m/>
    <m/>
    <m/>
    <m/>
    <m/>
    <m/>
    <m/>
    <x v="0"/>
    <m/>
    <m/>
    <m/>
    <m/>
    <m/>
    <m/>
    <m/>
    <m/>
    <m/>
    <x v="1"/>
    <x v="0"/>
    <x v="0"/>
    <x v="1"/>
    <x v="0"/>
    <x v="0"/>
    <x v="0"/>
    <x v="0"/>
    <m/>
    <x v="0"/>
    <s v="CAPACITACION DE PANADERIA"/>
    <s v="Panadería y confitería"/>
    <s v="PANADERO"/>
    <n v="7512"/>
    <s v="CAPACITACION DE VENDEDORA DE TIENDA"/>
    <s v="Técnicas de ventas"/>
    <s v="VENDEDORA"/>
    <n v="5223"/>
    <m/>
    <m/>
    <m/>
    <m/>
    <m/>
    <m/>
    <m/>
    <m/>
    <m/>
    <m/>
    <m/>
    <m/>
    <m/>
    <m/>
    <m/>
    <m/>
    <s v="Si"/>
    <s v="No"/>
    <m/>
    <m/>
    <m/>
    <m/>
    <x v="0"/>
    <s v="Muy importante"/>
    <s v="Importante"/>
    <s v="Muy importante"/>
    <s v="Importante"/>
    <s v="Importante"/>
    <s v="Muy importante"/>
    <s v="Muy importante"/>
    <s v="Ninguna"/>
    <m/>
    <x v="2"/>
    <x v="1"/>
    <x v="0"/>
    <x v="0"/>
    <x v="0"/>
    <x v="0"/>
    <x v="1"/>
    <x v="1"/>
    <x v="0"/>
    <x v="0"/>
    <x v="0"/>
    <x v="0"/>
    <m/>
    <s v="Dueño o propietario"/>
    <m/>
    <n v="10"/>
    <n v="47"/>
    <s v="Completo"/>
    <m/>
    <m/>
    <m/>
    <m/>
    <m/>
    <m/>
    <s v="MARIA ESPOSA PARTICIPO DE LA ENCUESTA ANTERIORMENTE ESTABAN EN LAMBARE EN EL CAMBIO PERDIERON MUCHO PERSONAL"/>
    <s v="5 a 10 personas ocupadas"/>
    <s v="5 a 10 personas ocupadas"/>
    <x v="1"/>
    <s v="Manufactura"/>
    <x v="0"/>
    <x v="0"/>
    <x v="0"/>
    <x v="0"/>
    <x v="0"/>
    <x v="0"/>
    <x v="0"/>
    <x v="0"/>
    <x v="0"/>
    <x v="0"/>
    <x v="1"/>
    <x v="0"/>
    <x v="0"/>
    <x v="0"/>
    <x v="0"/>
    <x v="0"/>
    <x v="0"/>
    <x v="0"/>
    <x v="0"/>
    <x v="1"/>
    <x v="0"/>
    <x v="1"/>
    <x v="1"/>
    <x v="0"/>
    <x v="1"/>
    <x v="0"/>
    <x v="0"/>
    <s v="PANADERIA Y CONFITERIA"/>
    <s v="VENTA"/>
    <m/>
    <m/>
    <m/>
    <m/>
    <s v="ALIMENTOS"/>
    <s v="ADMINISTRACIÓN Y GESTIÓN"/>
    <m/>
    <m/>
    <m/>
    <m/>
    <n v="4.7936507936507899"/>
    <x v="0"/>
    <x v="0"/>
    <x v="0"/>
    <x v="0"/>
    <x v="0"/>
    <s v="Total"/>
  </r>
  <r>
    <n v="475675"/>
    <x v="0"/>
    <x v="1"/>
    <s v="Guarambaré"/>
    <n v="30110"/>
    <s v="ACTIVIDADES DE CONTRUCCION DE EMBARCACIONES"/>
    <s v="Industria"/>
    <s v="Manufactura"/>
    <s v="Medianas (31 a 50 personas ocupadas)"/>
    <n v="25062024"/>
    <n v="25"/>
    <s v="Junio"/>
    <s v="Año Resultado Final"/>
    <n v="13"/>
    <n v="34"/>
    <n v="31072024"/>
    <n v="31"/>
    <s v="Julio"/>
    <s v="Año Resultado Final"/>
    <n v="2010"/>
    <n v="13"/>
    <x v="0"/>
    <s v="SERVICIOS DE REPARACIONES DE EMBARCACIONES"/>
    <s v="Mantenimiento y reparación de equipos de transporte, excepto los vehículos automotores"/>
    <s v="Único"/>
    <x v="0"/>
    <m/>
    <m/>
    <n v="18"/>
    <n v="18"/>
    <n v="15"/>
    <n v="3"/>
    <n v="57.087378640776748"/>
    <n v="11.417475728155349"/>
    <n v="0"/>
    <n v="0"/>
    <n v="0"/>
    <n v="0"/>
    <n v="34.25242718446605"/>
    <n v="0"/>
    <n v="22.834951456310698"/>
    <n v="0"/>
    <n v="11.417475728155349"/>
    <n v="0"/>
    <n v="0"/>
    <n v="0"/>
    <n v="68.504854368932101"/>
    <n v="18"/>
    <n v="0"/>
    <n v="0"/>
    <n v="0"/>
    <n v="0"/>
    <n v="9"/>
    <n v="0"/>
    <n v="6"/>
    <n v="0"/>
    <n v="3"/>
    <n v="0"/>
    <n v="0"/>
    <n v="0"/>
    <n v="18"/>
    <x v="1"/>
    <s v="Decisión del directorio/propietarios de la empresa"/>
    <m/>
    <x v="0"/>
    <s v="Decisión del directorio/propietarios de la empresa"/>
    <m/>
    <x v="1"/>
    <s v="Decisión del directorio/propietarios de la empresa"/>
    <m/>
    <x v="0"/>
    <m/>
    <m/>
    <x v="1"/>
    <s v="Decisión del directorio/propietarios de la empresa"/>
    <m/>
    <x v="1"/>
    <m/>
    <n v="7212"/>
    <s v="TECNICO EN SOLDADOR"/>
    <s v="Sí"/>
    <s v="Sí"/>
    <s v="Sí"/>
    <n v="1219"/>
    <s v="ADMINISTRADOR GENERAL DE LA EMPRESA"/>
    <s v="Sí"/>
    <s v="Sí"/>
    <s v="Sí"/>
    <n v="7412"/>
    <s v="TECNICO ELECTROMECÁNICO"/>
    <s v="Sí"/>
    <s v="Sí"/>
    <s v="Candidatos sin capacitación o habilidades técnicas necesarios"/>
    <m/>
    <s v="Candidato sin licencias, certificados orequisitos legales requeridos para ejercer la ocupación"/>
    <s v="Candidatos con falt de experiencia laboral"/>
    <m/>
    <m/>
    <m/>
    <m/>
    <s v="Candidatos sin capacitación o habilidades técnicas necesarios"/>
    <m/>
    <s v="Candidato sin licencias, certificados orequisitos legales requeridos para ejercer la ocupación"/>
    <m/>
    <m/>
    <m/>
    <m/>
    <m/>
    <s v="Candidatos sin capacitación o habilidades técnicas necesarios"/>
    <m/>
    <s v="Candidato sin licencias, certificados orequisitos legales requeridos para ejercer la ocupación"/>
    <m/>
    <m/>
    <m/>
    <m/>
    <m/>
    <m/>
    <m/>
    <m/>
    <m/>
    <m/>
    <m/>
    <m/>
    <s v="Aumentar los esfuerzos en el reclutamiento (más divulgación de la vacante, más bolsas de empleo)"/>
    <s v="Contratar trabajadores del exterior"/>
    <m/>
    <m/>
    <x v="1"/>
    <x v="1"/>
    <x v="0"/>
    <x v="0"/>
    <x v="0"/>
    <x v="0"/>
    <x v="0"/>
    <x v="1"/>
    <x v="0"/>
    <x v="0"/>
    <x v="0"/>
    <x v="0"/>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m/>
    <m/>
    <m/>
    <x v="0"/>
    <x v="0"/>
    <x v="0"/>
    <x v="2"/>
    <x v="0"/>
    <x v="1"/>
    <x v="0"/>
    <x v="0"/>
    <x v="2"/>
    <x v="2"/>
    <s v="Ninguna"/>
    <m/>
    <m/>
    <m/>
    <m/>
    <m/>
    <m/>
    <x v="1"/>
    <m/>
    <m/>
    <x v="1"/>
    <m/>
    <m/>
    <m/>
    <x v="1"/>
    <x v="1"/>
    <x v="1"/>
    <x v="1"/>
    <x v="1"/>
    <x v="1"/>
    <m/>
    <m/>
    <x v="2"/>
    <s v="Probable"/>
    <s v="Poco probable"/>
    <s v="Poco probable"/>
    <s v="Probable"/>
    <s v="Probable"/>
    <x v="0"/>
    <s v="administrador general e la empresa"/>
    <n v="1219"/>
    <n v="2"/>
    <n v="2"/>
    <n v="2"/>
    <n v="2"/>
    <n v="2"/>
    <s v="ELECTRICISTA"/>
    <n v="7412"/>
    <n v="1"/>
    <n v="1"/>
    <n v="1"/>
    <n v="1"/>
    <n v="1"/>
    <s v="tecnico en seguridad industrial"/>
    <n v="3257"/>
    <n v="1"/>
    <n v="1"/>
    <n v="1"/>
    <n v="1"/>
    <n v="1"/>
    <s v="mecánico"/>
    <n v="7233"/>
    <n v="1"/>
    <n v="1"/>
    <n v="1"/>
    <n v="1"/>
    <n v="1"/>
    <s v="soldador"/>
    <n v="7212"/>
    <n v="2"/>
    <n v="2"/>
    <n v="2"/>
    <n v="2"/>
    <n v="2"/>
    <x v="0"/>
    <m/>
    <m/>
    <m/>
    <m/>
    <m/>
    <m/>
    <m/>
    <m/>
    <m/>
    <x v="0"/>
    <x v="0"/>
    <x v="1"/>
    <x v="0"/>
    <x v="1"/>
    <x v="0"/>
    <x v="0"/>
    <x v="0"/>
    <m/>
    <x v="0"/>
    <s v="TECNICO EN SOLDADURA"/>
    <s v="Soldadura"/>
    <s v="SOLDADOR"/>
    <n v="7212"/>
    <s v="TÉCNICO EN MECANICA PESADA"/>
    <s v="Mecánica"/>
    <s v="MECANICA DE MAQUINARIAS PESADAS"/>
    <n v="7233"/>
    <s v="TÉCNICO ELECTRICISTA"/>
    <s v="Electricidad"/>
    <s v="ELECTRICISTA"/>
    <n v="7412"/>
    <m/>
    <m/>
    <m/>
    <m/>
    <m/>
    <m/>
    <m/>
    <m/>
    <m/>
    <m/>
    <m/>
    <m/>
    <s v="Si"/>
    <s v="Si"/>
    <s v="No"/>
    <m/>
    <m/>
    <m/>
    <x v="0"/>
    <s v="Muy importante"/>
    <s v="Muy importante"/>
    <s v="Muy importante"/>
    <s v="Muy importante"/>
    <s v="Importante"/>
    <s v="Muy importante"/>
    <s v="Muy importante"/>
    <s v="Ninguna"/>
    <m/>
    <x v="0"/>
    <x v="2"/>
    <x v="0"/>
    <x v="1"/>
    <x v="0"/>
    <x v="0"/>
    <x v="0"/>
    <x v="0"/>
    <x v="0"/>
    <x v="0"/>
    <x v="0"/>
    <x v="0"/>
    <m/>
    <s v="Dueño o propietario"/>
    <m/>
    <n v="15"/>
    <n v="11"/>
    <s v="Completo"/>
    <m/>
    <m/>
    <m/>
    <m/>
    <m/>
    <m/>
    <s v="MUY IMPORTANTE LA ENCUESTA REALIZADO,  EXELENTE LABOR"/>
    <s v="11 a 30 personas ocupadas"/>
    <s v="11 a 30 personas ocupadas"/>
    <x v="1"/>
    <s v="Manufactura"/>
    <x v="1"/>
    <x v="0"/>
    <x v="0"/>
    <x v="0"/>
    <x v="0"/>
    <x v="0"/>
    <x v="1"/>
    <x v="0"/>
    <x v="0"/>
    <x v="1"/>
    <x v="1"/>
    <x v="1"/>
    <x v="0"/>
    <x v="0"/>
    <x v="0"/>
    <x v="1"/>
    <x v="0"/>
    <x v="0"/>
    <x v="0"/>
    <x v="1"/>
    <x v="0"/>
    <x v="1"/>
    <x v="0"/>
    <x v="0"/>
    <x v="1"/>
    <x v="0"/>
    <x v="0"/>
    <s v="MECANICA Y METALES"/>
    <s v="MECANICA AUTOTRIZ"/>
    <s v="ELECTRICIDAD Y ELECTRONICA"/>
    <m/>
    <m/>
    <m/>
    <s v="MECANICA Y METALES"/>
    <s v="AUTOMOTORES"/>
    <s v="ELECTRICIDAD Y ELECTRONICA"/>
    <m/>
    <m/>
    <m/>
    <n v="3.8058252427184498"/>
    <x v="1"/>
    <x v="2"/>
    <x v="1"/>
    <x v="0"/>
    <x v="0"/>
    <s v="Total"/>
  </r>
  <r>
    <n v="481588"/>
    <x v="0"/>
    <x v="1"/>
    <s v="Villa Elisa"/>
    <n v="56109"/>
    <s v="SERVICIO DE VENTA DE MUNITAS Y EMPANADAS"/>
    <s v="Servicio"/>
    <s v="Restaurantes y hoteles"/>
    <s v="Micro (5 a 10 personas ocupadas)"/>
    <n v="26072024"/>
    <n v="26"/>
    <s v="Julio"/>
    <s v="Año Resultado Final"/>
    <n v="14"/>
    <n v="23"/>
    <n v="29072024"/>
    <n v="29"/>
    <s v="Julio"/>
    <s v="Año Resultado Final"/>
    <n v="2014"/>
    <n v="9"/>
    <x v="3"/>
    <s v="SERVICIOS DE VENTA DE EMPANADAS"/>
    <s v="Otros servicios de suministro de alimentos para consumo inmediato  n.c.p."/>
    <s v="Único"/>
    <x v="0"/>
    <m/>
    <m/>
    <n v="8"/>
    <n v="8"/>
    <n v="4"/>
    <n v="4"/>
    <n v="13.57837837837836"/>
    <n v="13.57837837837836"/>
    <n v="0"/>
    <n v="0"/>
    <n v="0"/>
    <n v="0"/>
    <n v="27.156756756756721"/>
    <n v="0"/>
    <n v="0"/>
    <n v="0"/>
    <n v="0"/>
    <n v="0"/>
    <n v="0"/>
    <n v="0"/>
    <n v="27.156756756756721"/>
    <n v="8"/>
    <n v="0"/>
    <n v="0"/>
    <n v="0"/>
    <n v="0"/>
    <n v="8"/>
    <n v="0"/>
    <n v="0"/>
    <n v="0"/>
    <n v="0"/>
    <n v="0"/>
    <n v="0"/>
    <n v="0"/>
    <n v="8"/>
    <x v="1"/>
    <s v="Decisión del directorio/propietarios de la empresa"/>
    <m/>
    <x v="0"/>
    <s v="Decisión del directorio/propietarios de la empresa"/>
    <m/>
    <x v="0"/>
    <m/>
    <m/>
    <x v="0"/>
    <m/>
    <m/>
    <x v="0"/>
    <m/>
    <m/>
    <x v="1"/>
    <m/>
    <n v="9412"/>
    <s v="CARGADOR DE EMPANADAS"/>
    <s v="Sí"/>
    <s v="No"/>
    <s v="Sí"/>
    <n v="9412"/>
    <s v="AYUDANTE DE COCINA"/>
    <s v="Sí"/>
    <s v="No"/>
    <s v="No"/>
    <m/>
    <m/>
    <m/>
    <m/>
    <m/>
    <m/>
    <m/>
    <m/>
    <m/>
    <m/>
    <m/>
    <m/>
    <m/>
    <m/>
    <m/>
    <m/>
    <m/>
    <m/>
    <m/>
    <m/>
    <m/>
    <m/>
    <m/>
    <m/>
    <m/>
    <m/>
    <m/>
    <m/>
    <m/>
    <m/>
    <m/>
    <m/>
    <m/>
    <m/>
    <m/>
    <m/>
    <m/>
    <m/>
    <m/>
    <x v="0"/>
    <x v="0"/>
    <x v="0"/>
    <x v="0"/>
    <x v="1"/>
    <x v="1"/>
    <x v="0"/>
    <x v="0"/>
    <x v="0"/>
    <x v="0"/>
    <x v="1"/>
    <x v="1"/>
    <x v="0"/>
    <m/>
    <m/>
    <m/>
    <s v="Redes sociales de la empresa (Facebook, Twitter, Instagram, etc)"/>
    <m/>
    <m/>
    <s v="Recomendaciones de trabajadores de la empresa u otros actores"/>
    <m/>
    <m/>
    <m/>
    <m/>
    <m/>
    <m/>
    <m/>
    <x v="0"/>
    <x v="0"/>
    <x v="2"/>
    <x v="2"/>
    <x v="0"/>
    <x v="2"/>
    <x v="0"/>
    <x v="0"/>
    <x v="1"/>
    <x v="1"/>
    <s v="Ninguna"/>
    <m/>
    <m/>
    <m/>
    <m/>
    <m/>
    <m/>
    <x v="1"/>
    <m/>
    <m/>
    <x v="1"/>
    <m/>
    <m/>
    <m/>
    <x v="1"/>
    <x v="1"/>
    <x v="1"/>
    <x v="1"/>
    <x v="1"/>
    <x v="1"/>
    <m/>
    <m/>
    <x v="2"/>
    <s v="Probable"/>
    <s v="Poco probable"/>
    <s v="Poco probable"/>
    <s v="Poco probable"/>
    <s v="Probable"/>
    <x v="1"/>
    <m/>
    <m/>
    <m/>
    <m/>
    <m/>
    <m/>
    <m/>
    <m/>
    <m/>
    <m/>
    <m/>
    <m/>
    <m/>
    <m/>
    <m/>
    <m/>
    <m/>
    <m/>
    <m/>
    <m/>
    <m/>
    <m/>
    <m/>
    <m/>
    <m/>
    <m/>
    <m/>
    <m/>
    <m/>
    <m/>
    <m/>
    <m/>
    <m/>
    <m/>
    <m/>
    <x v="0"/>
    <m/>
    <m/>
    <m/>
    <m/>
    <m/>
    <m/>
    <m/>
    <m/>
    <m/>
    <x v="0"/>
    <x v="0"/>
    <x v="1"/>
    <x v="1"/>
    <x v="0"/>
    <x v="0"/>
    <x v="0"/>
    <x v="0"/>
    <m/>
    <x v="1"/>
    <m/>
    <m/>
    <m/>
    <m/>
    <m/>
    <m/>
    <m/>
    <m/>
    <m/>
    <m/>
    <m/>
    <m/>
    <m/>
    <m/>
    <m/>
    <m/>
    <m/>
    <m/>
    <m/>
    <m/>
    <m/>
    <m/>
    <m/>
    <m/>
    <m/>
    <m/>
    <m/>
    <m/>
    <m/>
    <m/>
    <x v="1"/>
    <s v="Importante"/>
    <s v="Poco importante"/>
    <s v="Importante"/>
    <s v="Importante"/>
    <s v="Importante"/>
    <s v="Importante"/>
    <s v="Importante"/>
    <s v="Ninguna"/>
    <m/>
    <x v="2"/>
    <x v="2"/>
    <x v="0"/>
    <x v="0"/>
    <x v="2"/>
    <x v="0"/>
    <x v="0"/>
    <x v="0"/>
    <x v="0"/>
    <x v="0"/>
    <x v="0"/>
    <x v="0"/>
    <m/>
    <s v="Administrador/Contador"/>
    <m/>
    <n v="8"/>
    <n v="0"/>
    <s v="Completo"/>
    <m/>
    <m/>
    <m/>
    <m/>
    <m/>
    <m/>
    <m/>
    <s v="5 a 10 personas ocupadas"/>
    <s v="5 a 10 personas ocupadas"/>
    <x v="0"/>
    <s v="Restaurantes y hoteles"/>
    <x v="0"/>
    <x v="0"/>
    <x v="0"/>
    <x v="0"/>
    <x v="0"/>
    <x v="0"/>
    <x v="0"/>
    <x v="0"/>
    <x v="1"/>
    <x v="0"/>
    <x v="1"/>
    <x v="0"/>
    <x v="0"/>
    <x v="0"/>
    <x v="0"/>
    <x v="0"/>
    <x v="0"/>
    <x v="0"/>
    <x v="0"/>
    <x v="1"/>
    <x v="0"/>
    <x v="1"/>
    <x v="0"/>
    <x v="0"/>
    <x v="0"/>
    <x v="0"/>
    <x v="0"/>
    <m/>
    <m/>
    <m/>
    <m/>
    <m/>
    <m/>
    <m/>
    <m/>
    <m/>
    <m/>
    <m/>
    <m/>
    <n v="3.3945945945945901"/>
    <x v="1"/>
    <x v="1"/>
    <x v="1"/>
    <x v="0"/>
    <x v="1"/>
    <s v="Total"/>
  </r>
  <r>
    <n v="484241"/>
    <x v="0"/>
    <x v="1"/>
    <s v="Fernando de la Mora"/>
    <n v="46699"/>
    <s v="COMERCIO AL POR MAYOR DE ENVASES DESCARTABLES"/>
    <s v="Comercio"/>
    <s v="Comercio"/>
    <s v="Micro (5 a 10 personas ocupadas)"/>
    <n v="21062024"/>
    <n v="21"/>
    <s v="Junio"/>
    <s v="Año Resultado Final"/>
    <n v="15"/>
    <n v="59"/>
    <n v="12072024"/>
    <n v="12"/>
    <s v="Julio"/>
    <s v="Año Resultado Final"/>
    <n v="2013"/>
    <n v="10"/>
    <x v="0"/>
    <s v="VENTA DE ENVASES DESCARTABLES ISOPOR DE PAPEL"/>
    <s v="Comercio al por mayor de otros productos n.c.p."/>
    <s v="Casa Matriz"/>
    <x v="1"/>
    <n v="2"/>
    <n v="2"/>
    <n v="12"/>
    <n v="12"/>
    <n v="6"/>
    <n v="6"/>
    <n v="75.90697674418621"/>
    <n v="75.90697674418621"/>
    <n v="0"/>
    <n v="0"/>
    <n v="0"/>
    <n v="0"/>
    <n v="113.8604651162793"/>
    <n v="0"/>
    <n v="0"/>
    <n v="0"/>
    <n v="12.6511627906977"/>
    <n v="25.302325581395401"/>
    <n v="0"/>
    <n v="0"/>
    <n v="151.81395348837242"/>
    <n v="12"/>
    <n v="0"/>
    <n v="0"/>
    <n v="0"/>
    <n v="0"/>
    <n v="9"/>
    <n v="0"/>
    <n v="0"/>
    <n v="0"/>
    <n v="1"/>
    <n v="2"/>
    <n v="0"/>
    <n v="0"/>
    <n v="12"/>
    <x v="0"/>
    <m/>
    <m/>
    <x v="0"/>
    <s v="Decisión del directorio/propietarios de la empresa"/>
    <m/>
    <x v="0"/>
    <m/>
    <m/>
    <x v="0"/>
    <m/>
    <m/>
    <x v="0"/>
    <m/>
    <m/>
    <x v="0"/>
    <m/>
    <m/>
    <m/>
    <m/>
    <m/>
    <m/>
    <m/>
    <m/>
    <m/>
    <m/>
    <m/>
    <m/>
    <m/>
    <m/>
    <m/>
    <m/>
    <m/>
    <m/>
    <m/>
    <m/>
    <m/>
    <m/>
    <m/>
    <m/>
    <m/>
    <m/>
    <m/>
    <m/>
    <m/>
    <m/>
    <m/>
    <m/>
    <m/>
    <m/>
    <m/>
    <m/>
    <m/>
    <m/>
    <m/>
    <m/>
    <m/>
    <m/>
    <m/>
    <m/>
    <m/>
    <m/>
    <m/>
    <m/>
    <m/>
    <m/>
    <x v="0"/>
    <x v="0"/>
    <x v="0"/>
    <x v="0"/>
    <x v="1"/>
    <x v="1"/>
    <x v="0"/>
    <x v="1"/>
    <x v="1"/>
    <x v="0"/>
    <x v="0"/>
    <x v="1"/>
    <x v="0"/>
    <m/>
    <m/>
    <m/>
    <m/>
    <m/>
    <m/>
    <s v="Recomendaciones de trabajadores de la empresa u otros actores"/>
    <m/>
    <m/>
    <m/>
    <m/>
    <m/>
    <m/>
    <m/>
    <x v="0"/>
    <x v="0"/>
    <x v="0"/>
    <x v="1"/>
    <x v="0"/>
    <x v="2"/>
    <x v="0"/>
    <x v="0"/>
    <x v="1"/>
    <x v="1"/>
    <s v="Ninguna"/>
    <m/>
    <m/>
    <m/>
    <m/>
    <m/>
    <m/>
    <x v="1"/>
    <m/>
    <m/>
    <x v="1"/>
    <m/>
    <m/>
    <m/>
    <x v="1"/>
    <x v="1"/>
    <x v="1"/>
    <x v="1"/>
    <x v="1"/>
    <x v="1"/>
    <m/>
    <m/>
    <x v="2"/>
    <s v="Probable"/>
    <s v="Poco probable"/>
    <s v="Poco probable"/>
    <s v="Probable"/>
    <s v="Probable"/>
    <x v="0"/>
    <s v="vendedor de salon"/>
    <n v="5223"/>
    <n v="3"/>
    <n v="3"/>
    <n v="3"/>
    <n v="3"/>
    <n v="3"/>
    <s v="chofer repartidor"/>
    <n v="8332"/>
    <n v="2"/>
    <n v="2"/>
    <n v="2"/>
    <n v="2"/>
    <n v="2"/>
    <m/>
    <m/>
    <m/>
    <m/>
    <m/>
    <m/>
    <m/>
    <m/>
    <m/>
    <m/>
    <m/>
    <m/>
    <m/>
    <m/>
    <m/>
    <m/>
    <m/>
    <m/>
    <m/>
    <m/>
    <m/>
    <x v="0"/>
    <m/>
    <m/>
    <m/>
    <m/>
    <m/>
    <m/>
    <m/>
    <m/>
    <m/>
    <x v="0"/>
    <x v="0"/>
    <x v="1"/>
    <x v="1"/>
    <x v="0"/>
    <x v="0"/>
    <x v="0"/>
    <x v="0"/>
    <m/>
    <x v="1"/>
    <m/>
    <m/>
    <m/>
    <m/>
    <m/>
    <m/>
    <m/>
    <m/>
    <m/>
    <m/>
    <m/>
    <m/>
    <m/>
    <m/>
    <m/>
    <m/>
    <m/>
    <m/>
    <m/>
    <m/>
    <m/>
    <m/>
    <m/>
    <m/>
    <m/>
    <m/>
    <m/>
    <m/>
    <m/>
    <m/>
    <x v="0"/>
    <s v="Importante"/>
    <s v="Importante"/>
    <s v="Importante"/>
    <s v="Importante"/>
    <s v="Importante"/>
    <s v="Importante"/>
    <s v="Importante"/>
    <s v="Ninguna"/>
    <m/>
    <x v="2"/>
    <x v="2"/>
    <x v="0"/>
    <x v="0"/>
    <x v="2"/>
    <x v="0"/>
    <x v="1"/>
    <x v="1"/>
    <x v="0"/>
    <x v="1"/>
    <x v="0"/>
    <x v="0"/>
    <m/>
    <s v="Jefe / Encargado (no propietario)"/>
    <m/>
    <n v="6"/>
    <n v="18"/>
    <s v="Completo"/>
    <m/>
    <m/>
    <m/>
    <m/>
    <m/>
    <m/>
    <m/>
    <s v="11 a 30 personas ocupadas"/>
    <s v="11 a 30 personas ocupadas"/>
    <x v="2"/>
    <s v="Comercio"/>
    <x v="0"/>
    <x v="0"/>
    <x v="0"/>
    <x v="0"/>
    <x v="0"/>
    <x v="0"/>
    <x v="0"/>
    <x v="0"/>
    <x v="0"/>
    <x v="0"/>
    <x v="1"/>
    <x v="0"/>
    <x v="0"/>
    <x v="1"/>
    <x v="0"/>
    <x v="0"/>
    <x v="1"/>
    <x v="0"/>
    <x v="0"/>
    <x v="1"/>
    <x v="0"/>
    <x v="1"/>
    <x v="0"/>
    <x v="0"/>
    <x v="0"/>
    <x v="0"/>
    <x v="0"/>
    <m/>
    <m/>
    <m/>
    <m/>
    <m/>
    <m/>
    <m/>
    <m/>
    <m/>
    <m/>
    <m/>
    <m/>
    <n v="12.6511627906977"/>
    <x v="0"/>
    <x v="0"/>
    <x v="1"/>
    <x v="0"/>
    <x v="1"/>
    <s v="Total"/>
  </r>
  <r>
    <n v="484358"/>
    <x v="0"/>
    <x v="1"/>
    <s v="Luque"/>
    <n v="41002"/>
    <s v="ACTIVIDADES DE CONSTRUCCIONES DE EDIFICIOS"/>
    <s v="Industria"/>
    <s v="Construcción"/>
    <s v="Micro (5 a 10 personas ocupadas)"/>
    <n v="9072024"/>
    <n v="9"/>
    <s v="Julio"/>
    <s v="Año Resultado Final"/>
    <n v="10"/>
    <n v="6"/>
    <n v="9072024"/>
    <n v="9"/>
    <s v="Julio"/>
    <s v="Año Resultado Final"/>
    <n v="2011"/>
    <n v="12"/>
    <x v="0"/>
    <s v="CONSTRUCCION DE EDIFICIOS"/>
    <s v="Construcción de edificios"/>
    <s v="Único"/>
    <x v="0"/>
    <m/>
    <m/>
    <n v="10"/>
    <n v="10"/>
    <n v="7"/>
    <n v="3"/>
    <n v="33.555555555555529"/>
    <n v="14.380952380952369"/>
    <n v="0"/>
    <n v="0"/>
    <n v="0"/>
    <n v="23.968253968253951"/>
    <n v="0"/>
    <n v="0"/>
    <n v="0"/>
    <n v="0"/>
    <n v="23.968253968253951"/>
    <n v="0"/>
    <n v="0"/>
    <n v="0"/>
    <n v="47.936507936507901"/>
    <n v="10"/>
    <n v="0"/>
    <n v="0"/>
    <n v="0"/>
    <n v="5"/>
    <n v="0"/>
    <n v="0"/>
    <n v="0"/>
    <n v="0"/>
    <n v="5"/>
    <n v="0"/>
    <n v="0"/>
    <n v="0"/>
    <n v="10"/>
    <x v="0"/>
    <m/>
    <m/>
    <x v="1"/>
    <m/>
    <m/>
    <x v="0"/>
    <m/>
    <m/>
    <x v="0"/>
    <m/>
    <m/>
    <x v="0"/>
    <m/>
    <m/>
    <x v="1"/>
    <m/>
    <n v="9313"/>
    <s v="AYUDANTE ALBAÑIL"/>
    <s v="Sí"/>
    <s v="No"/>
    <s v="No"/>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robable"/>
    <s v="Muy probable"/>
    <s v="Muy probable"/>
    <x v="0"/>
    <s v="Oficial albañil"/>
    <n v="7112"/>
    <n v="2"/>
    <n v="2"/>
    <n v="2"/>
    <n v="2"/>
    <n v="2"/>
    <s v="ayudante albañil"/>
    <n v="9313"/>
    <n v="2"/>
    <n v="2"/>
    <n v="2"/>
    <n v="2"/>
    <n v="2"/>
    <s v="arquitecto"/>
    <n v="2161"/>
    <n v="1"/>
    <n v="0"/>
    <n v="0"/>
    <n v="0"/>
    <n v="0"/>
    <s v="ingeniero civil"/>
    <n v="2142"/>
    <n v="1"/>
    <n v="0"/>
    <n v="0"/>
    <n v="0"/>
    <n v="0"/>
    <m/>
    <m/>
    <m/>
    <m/>
    <m/>
    <m/>
    <m/>
    <x v="1"/>
    <m/>
    <s v="Todo nuestro personal es plenamente competente, no se necesita capacitación"/>
    <m/>
    <m/>
    <m/>
    <m/>
    <s v="Muchos trabajadores son temporales y puede que no permanezcan en nuestra empresa"/>
    <m/>
    <m/>
    <x v="1"/>
    <x v="1"/>
    <x v="1"/>
    <x v="1"/>
    <x v="0"/>
    <x v="0"/>
    <x v="0"/>
    <x v="0"/>
    <m/>
    <x v="2"/>
    <m/>
    <m/>
    <m/>
    <m/>
    <m/>
    <m/>
    <m/>
    <m/>
    <m/>
    <m/>
    <m/>
    <m/>
    <m/>
    <m/>
    <m/>
    <m/>
    <m/>
    <m/>
    <m/>
    <m/>
    <m/>
    <m/>
    <m/>
    <m/>
    <m/>
    <m/>
    <m/>
    <m/>
    <m/>
    <m/>
    <x v="2"/>
    <s v="Muy importante"/>
    <s v="Importante"/>
    <s v="Importante"/>
    <s v="Importante"/>
    <s v="Importante"/>
    <s v="Importante"/>
    <s v="Muy importante"/>
    <s v="Ninguna"/>
    <m/>
    <x v="0"/>
    <x v="0"/>
    <x v="0"/>
    <x v="1"/>
    <x v="0"/>
    <x v="0"/>
    <x v="1"/>
    <x v="1"/>
    <x v="1"/>
    <x v="1"/>
    <x v="1"/>
    <x v="0"/>
    <m/>
    <s v="Administrador/Contador"/>
    <m/>
    <n v="13"/>
    <n v="11"/>
    <s v="Completo"/>
    <m/>
    <m/>
    <m/>
    <m/>
    <m/>
    <m/>
    <s v="NINGUNA"/>
    <s v="5 a 10 personas ocupadas"/>
    <s v="5 a 10 personas ocupadas"/>
    <x v="1"/>
    <s v="Construcción"/>
    <x v="0"/>
    <x v="0"/>
    <x v="0"/>
    <x v="0"/>
    <x v="0"/>
    <x v="0"/>
    <x v="0"/>
    <x v="0"/>
    <x v="1"/>
    <x v="0"/>
    <x v="0"/>
    <x v="0"/>
    <x v="0"/>
    <x v="0"/>
    <x v="0"/>
    <x v="1"/>
    <x v="0"/>
    <x v="1"/>
    <x v="0"/>
    <x v="1"/>
    <x v="0"/>
    <x v="1"/>
    <x v="0"/>
    <x v="0"/>
    <x v="0"/>
    <x v="0"/>
    <x v="0"/>
    <m/>
    <m/>
    <m/>
    <m/>
    <m/>
    <m/>
    <m/>
    <m/>
    <m/>
    <m/>
    <m/>
    <m/>
    <n v="4.7936507936507899"/>
    <x v="1"/>
    <x v="1"/>
    <x v="1"/>
    <x v="1"/>
    <x v="2"/>
    <s v="Total"/>
  </r>
  <r>
    <n v="484595"/>
    <x v="0"/>
    <x v="1"/>
    <s v="Fernando de la Mora"/>
    <n v="61001"/>
    <s v="SERVICIOS DE INSTALACIONES DE CABLE TV E INTERNET"/>
    <s v="Servicio"/>
    <s v="Telecomunicaciones"/>
    <s v="Grandes (con 51 o más personas ocupadas)"/>
    <n v="12062024"/>
    <n v="12"/>
    <s v="Junio"/>
    <s v="Año Resultado Final"/>
    <n v="11"/>
    <n v="12"/>
    <n v="26072024"/>
    <n v="26"/>
    <s v="Julio"/>
    <s v="Año Resultado Final"/>
    <n v="2011"/>
    <n v="12"/>
    <x v="0"/>
    <s v="SERVICIOS DE INSTALACIONES PARA TELECOMUNICACIONES (FIBRA OPTICA, CATV, HIBRIDO DE FIBRA COAXIAL)"/>
    <s v="Telecomunicaciones"/>
    <s v="Casa Matriz"/>
    <x v="1"/>
    <n v="4"/>
    <n v="1"/>
    <n v="100"/>
    <n v="80"/>
    <n v="73"/>
    <n v="7"/>
    <n v="217.41304347826105"/>
    <n v="20.847826086956541"/>
    <n v="0"/>
    <n v="0"/>
    <n v="0"/>
    <n v="0"/>
    <n v="148.91304347826099"/>
    <n v="0"/>
    <n v="65.521739130434838"/>
    <n v="11.91304347826088"/>
    <n v="8.9347826086956594"/>
    <n v="0"/>
    <n v="2.97826086956522"/>
    <n v="0"/>
    <n v="238.2608695652176"/>
    <n v="80"/>
    <n v="0"/>
    <n v="0"/>
    <n v="0"/>
    <n v="0"/>
    <n v="50"/>
    <n v="0"/>
    <n v="22"/>
    <n v="4"/>
    <n v="3"/>
    <n v="0"/>
    <n v="1"/>
    <n v="0"/>
    <n v="80"/>
    <x v="1"/>
    <s v="Decisión del directorio/propietarios de la empresa"/>
    <m/>
    <x v="0"/>
    <s v="Decisión del directorio/propietarios de la empresa"/>
    <m/>
    <x v="0"/>
    <m/>
    <m/>
    <x v="0"/>
    <m/>
    <m/>
    <x v="0"/>
    <m/>
    <m/>
    <x v="1"/>
    <m/>
    <n v="2153"/>
    <s v="ASESOR TELECOMUNICACIONES"/>
    <s v="No"/>
    <s v="Sí"/>
    <s v="No"/>
    <m/>
    <m/>
    <m/>
    <m/>
    <m/>
    <m/>
    <m/>
    <m/>
    <m/>
    <s v="Candidatos sin capacitación o habilidades técnicas necesarios"/>
    <m/>
    <m/>
    <s v="Candidatos con falt de experiencia laboral"/>
    <m/>
    <s v="Falta de postulantes/candidatos"/>
    <m/>
    <m/>
    <m/>
    <m/>
    <m/>
    <m/>
    <m/>
    <m/>
    <m/>
    <m/>
    <m/>
    <m/>
    <m/>
    <m/>
    <m/>
    <m/>
    <m/>
    <m/>
    <m/>
    <s v="Capacitar a los trabajadores actuales para que puedan cumplir funciones que estaban asignadas a esa vacante"/>
    <m/>
    <m/>
    <m/>
    <m/>
    <m/>
    <s v="Aumentar los esfuerzos en el reclutamiento (más divulgación de la vacante, más bolsas de empleo)"/>
    <m/>
    <m/>
    <m/>
    <x v="0"/>
    <x v="0"/>
    <x v="0"/>
    <x v="0"/>
    <x v="0"/>
    <x v="0"/>
    <x v="0"/>
    <x v="1"/>
    <x v="1"/>
    <x v="0"/>
    <x v="0"/>
    <x v="1"/>
    <x v="0"/>
    <m/>
    <m/>
    <s v="Plataforma web privada gratuita (Bolsas de trabajo) (excluyendo redes sociales)"/>
    <s v="Redes sociales de la empresa (Facebook, Twitter, Instagram, etc)"/>
    <s v="Servicio Público de Empleo del Ministerio de Trabajo"/>
    <m/>
    <s v="Recomendaciones de trabajadores de la empresa u otros actores"/>
    <m/>
    <m/>
    <m/>
    <m/>
    <s v="Banco de currículos de la empresa"/>
    <m/>
    <m/>
    <x v="0"/>
    <x v="0"/>
    <x v="0"/>
    <x v="1"/>
    <x v="0"/>
    <x v="1"/>
    <x v="0"/>
    <x v="0"/>
    <x v="0"/>
    <x v="0"/>
    <s v="Ninguna"/>
    <m/>
    <m/>
    <m/>
    <m/>
    <m/>
    <m/>
    <x v="1"/>
    <m/>
    <m/>
    <x v="2"/>
    <s v="Ambos"/>
    <m/>
    <m/>
    <x v="0"/>
    <x v="0"/>
    <x v="0"/>
    <x v="1"/>
    <x v="0"/>
    <x v="0"/>
    <m/>
    <m/>
    <x v="2"/>
    <s v="Muy probable"/>
    <s v="Poco probable"/>
    <s v="Poco probable"/>
    <s v="Probable"/>
    <s v="Muy probable"/>
    <x v="0"/>
    <s v="Tecnicos en servicios de telecomunicaciones"/>
    <n v="7422"/>
    <n v="20"/>
    <n v="20"/>
    <n v="20"/>
    <n v="20"/>
    <n v="20"/>
    <m/>
    <m/>
    <m/>
    <m/>
    <m/>
    <m/>
    <m/>
    <m/>
    <m/>
    <m/>
    <m/>
    <m/>
    <m/>
    <m/>
    <m/>
    <m/>
    <m/>
    <m/>
    <m/>
    <m/>
    <m/>
    <m/>
    <m/>
    <m/>
    <m/>
    <m/>
    <m/>
    <m/>
    <x v="0"/>
    <m/>
    <m/>
    <m/>
    <m/>
    <m/>
    <m/>
    <m/>
    <m/>
    <m/>
    <x v="0"/>
    <x v="0"/>
    <x v="0"/>
    <x v="0"/>
    <x v="1"/>
    <x v="1"/>
    <x v="0"/>
    <x v="0"/>
    <m/>
    <x v="0"/>
    <s v="INSTALACION Y CONFIGURACION DE REDES EN GRAL"/>
    <s v="Redes y sistemas informáticos"/>
    <s v="TECNICOS EN SERVICIOS DE TELECOMUNICACIONES"/>
    <n v="7422"/>
    <s v="TECNICAS DE ATENCION AL CLIENTES"/>
    <s v="Técnicas de recepción y atención al cliente"/>
    <s v="TECNICOS EN SERVICIOS DE TELECOMUNICACIONES"/>
    <n v="7422"/>
    <m/>
    <m/>
    <m/>
    <m/>
    <m/>
    <m/>
    <m/>
    <m/>
    <m/>
    <m/>
    <m/>
    <m/>
    <m/>
    <m/>
    <m/>
    <m/>
    <s v="Si"/>
    <s v="No"/>
    <m/>
    <m/>
    <m/>
    <m/>
    <x v="1"/>
    <s v="Muy importante"/>
    <s v="Muy importante"/>
    <s v="Muy importante"/>
    <s v="Muy importante"/>
    <s v="Importante"/>
    <s v="Muy importante"/>
    <s v="Importante"/>
    <s v="Ninguna"/>
    <m/>
    <x v="2"/>
    <x v="2"/>
    <x v="0"/>
    <x v="0"/>
    <x v="0"/>
    <x v="2"/>
    <x v="0"/>
    <x v="0"/>
    <x v="0"/>
    <x v="0"/>
    <x v="0"/>
    <x v="0"/>
    <m/>
    <s v="Gerente / Directivo"/>
    <m/>
    <n v="7"/>
    <n v="28"/>
    <s v="Completo"/>
    <m/>
    <m/>
    <m/>
    <m/>
    <m/>
    <m/>
    <s v="ME GUSTARIA QUE SEAMOS PRIORIDAD EN LAS CAPACITACION QUE NECESITAMOS"/>
    <s v="51 y más personas ocupadas"/>
    <s v="51 y más personas ocupadas"/>
    <x v="0"/>
    <s v="Telecomunicaciones"/>
    <x v="0"/>
    <x v="1"/>
    <x v="0"/>
    <x v="0"/>
    <x v="0"/>
    <x v="0"/>
    <x v="0"/>
    <x v="0"/>
    <x v="0"/>
    <x v="0"/>
    <x v="1"/>
    <x v="0"/>
    <x v="0"/>
    <x v="0"/>
    <x v="0"/>
    <x v="1"/>
    <x v="0"/>
    <x v="0"/>
    <x v="0"/>
    <x v="1"/>
    <x v="0"/>
    <x v="1"/>
    <x v="0"/>
    <x v="0"/>
    <x v="1"/>
    <x v="0"/>
    <x v="0"/>
    <s v="TELECOMUNICACIONES"/>
    <s v="ATENCIÓN AL CLIENTE, RECEPCIÓN"/>
    <m/>
    <m/>
    <m/>
    <m/>
    <s v="TELECOMUNICACIONES"/>
    <s v="ADMINISTRACIÓN Y GESTIÓN"/>
    <m/>
    <m/>
    <m/>
    <m/>
    <n v="2.97826086956522"/>
    <x v="2"/>
    <x v="2"/>
    <x v="0"/>
    <x v="0"/>
    <x v="0"/>
    <s v="Total"/>
  </r>
  <r>
    <n v="484688"/>
    <x v="0"/>
    <x v="0"/>
    <s v="Recoleta"/>
    <n v="41002"/>
    <s v="ACTIVIDADES DE CONSTRUCCION DE EDIFICIOS"/>
    <s v="Industria"/>
    <s v="Construcción"/>
    <s v="Medianas (31 a 50 personas ocupadas)"/>
    <n v="7062024"/>
    <n v="7"/>
    <s v="Junio"/>
    <s v="Año Resultado Final"/>
    <n v="16"/>
    <n v="8"/>
    <n v="25072024"/>
    <n v="25"/>
    <s v="Julio"/>
    <s v="Año Resultado Final"/>
    <n v="2018"/>
    <n v="5"/>
    <x v="3"/>
    <s v="SERVICIO DE CONSTRUCCIONES DE OBRAS CIVILES"/>
    <s v="Construcción de edificios"/>
    <s v="Único"/>
    <x v="0"/>
    <m/>
    <m/>
    <n v="22"/>
    <n v="22"/>
    <n v="4"/>
    <n v="18"/>
    <n v="31.914893617021281"/>
    <n v="143.61702127659578"/>
    <n v="0"/>
    <n v="0"/>
    <n v="0"/>
    <n v="15.957446808510641"/>
    <n v="0"/>
    <n v="0"/>
    <n v="0"/>
    <n v="0"/>
    <n v="135.63829787234044"/>
    <n v="0"/>
    <n v="23.936170212765962"/>
    <n v="0"/>
    <n v="175.53191489361706"/>
    <n v="22"/>
    <n v="0"/>
    <n v="0"/>
    <n v="0"/>
    <n v="2"/>
    <n v="0"/>
    <n v="0"/>
    <n v="0"/>
    <n v="0"/>
    <n v="17"/>
    <n v="0"/>
    <n v="3"/>
    <n v="0"/>
    <n v="22"/>
    <x v="0"/>
    <m/>
    <m/>
    <x v="0"/>
    <s v="Decisión del directorio/propietarios de la empresa"/>
    <m/>
    <x v="0"/>
    <m/>
    <m/>
    <x v="0"/>
    <m/>
    <m/>
    <x v="0"/>
    <m/>
    <m/>
    <x v="1"/>
    <m/>
    <n v="2161"/>
    <s v="ARQUITECTO RESIDENTE"/>
    <s v="Sí"/>
    <s v="No"/>
    <s v="Sí"/>
    <n v="2161"/>
    <s v="ARQUITECTO PROYECTISTA"/>
    <s v="No"/>
    <s v="Sí"/>
    <s v="Sí"/>
    <n v="4416"/>
    <s v="ASISTENTE DE RECURSOS HUMANOS"/>
    <s v="Sí"/>
    <s v="Sí"/>
    <m/>
    <m/>
    <m/>
    <m/>
    <m/>
    <m/>
    <m/>
    <m/>
    <s v="Candidatos sin capacitación o habilidades técnicas necesarios"/>
    <s v="Candidatos sin habilidades blandas o socioemocionales (proactividad, actitud de aprendizaje, compromiso, entre otros)"/>
    <m/>
    <m/>
    <m/>
    <m/>
    <m/>
    <m/>
    <m/>
    <m/>
    <s v="Candidato sin licencias, certificados orequisitos legales requeridos para ejercer la ocupación"/>
    <m/>
    <m/>
    <m/>
    <m/>
    <m/>
    <m/>
    <s v="Capacitar a los trabajadores actuales para que puedan cumplir funciones que estaban asignadas a esa vacante"/>
    <m/>
    <m/>
    <m/>
    <m/>
    <m/>
    <s v="Aumentar los esfuerzos en el reclutamiento (más divulgación de la vacante, más bolsas de empleo)"/>
    <m/>
    <m/>
    <m/>
    <x v="0"/>
    <x v="0"/>
    <x v="0"/>
    <x v="1"/>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1"/>
    <x v="0"/>
    <x v="0"/>
    <x v="0"/>
    <x v="0"/>
    <x v="0"/>
    <x v="0"/>
    <s v="Ninguna"/>
    <m/>
    <m/>
    <m/>
    <m/>
    <m/>
    <m/>
    <x v="3"/>
    <m/>
    <m/>
    <x v="3"/>
    <s v="Nuevas contrataciones"/>
    <m/>
    <m/>
    <x v="0"/>
    <x v="0"/>
    <x v="0"/>
    <x v="0"/>
    <x v="0"/>
    <x v="0"/>
    <m/>
    <m/>
    <x v="2"/>
    <s v="Poco probable"/>
    <s v="Poco probable"/>
    <s v="Poco probable"/>
    <s v="Probable"/>
    <s v="Probable"/>
    <x v="0"/>
    <s v="Arquitectos"/>
    <n v="2161"/>
    <n v="5"/>
    <n v="5"/>
    <n v="5"/>
    <n v="5"/>
    <n v="5"/>
    <s v="Ingeniero Civiles"/>
    <n v="2142"/>
    <n v="5"/>
    <n v="5"/>
    <n v="5"/>
    <n v="5"/>
    <n v="5"/>
    <m/>
    <m/>
    <m/>
    <m/>
    <m/>
    <m/>
    <m/>
    <m/>
    <m/>
    <m/>
    <m/>
    <m/>
    <m/>
    <m/>
    <m/>
    <m/>
    <m/>
    <m/>
    <m/>
    <m/>
    <m/>
    <x v="0"/>
    <m/>
    <m/>
    <m/>
    <m/>
    <m/>
    <m/>
    <m/>
    <m/>
    <m/>
    <x v="0"/>
    <x v="0"/>
    <x v="0"/>
    <x v="0"/>
    <x v="1"/>
    <x v="1"/>
    <x v="0"/>
    <x v="0"/>
    <m/>
    <x v="0"/>
    <s v="TECNICAS EN MANEJO DE EXCEL Y POWER BI"/>
    <s v="Operación básica de computadoras"/>
    <s v="ARQUITECTOS"/>
    <n v="2161"/>
    <s v="TECNICAS EN PLOMERIA, ELECTRICIDAD Y PINTURAS"/>
    <s v="Fontanería"/>
    <s v="ASISTENTES DE OBRAS"/>
    <n v="9313"/>
    <s v="TECNICAS EN MANEJO DE EXCEL Y POWER BI"/>
    <s v="Operación básica de computadoras"/>
    <s v="INGENIEROS CIVILES"/>
    <n v="2142"/>
    <s v="TECNICAS EN MANEJO DE EXCEL Y POWER BI"/>
    <s v="Operación básica de computadoras"/>
    <s v="ANALISTAS ADMINISTRATIVOS"/>
    <n v="2421"/>
    <s v="TECNICAS EN MANEJO DE EXCEL Y POWER BI"/>
    <s v="Operación básica de computadoras"/>
    <s v="ASISTENTE CONTABLE"/>
    <n v="4311"/>
    <s v="TECNICAS EN MANEJO DE EXCEL Y POWER BI"/>
    <s v="Operación básica de computadoras"/>
    <s v="ASISTENTE DE RRHH"/>
    <n v="4416"/>
    <s v="Si"/>
    <s v="Si"/>
    <s v="Si"/>
    <s v="Si"/>
    <s v="Si"/>
    <s v="No"/>
    <x v="1"/>
    <s v="Muy importante"/>
    <s v="Muy importante"/>
    <s v="Muy importante"/>
    <s v="Muy importante"/>
    <s v="Muy importante"/>
    <s v="Muy importante"/>
    <s v="Muy importante"/>
    <s v="Ninguna"/>
    <m/>
    <x v="2"/>
    <x v="1"/>
    <x v="0"/>
    <x v="0"/>
    <x v="0"/>
    <x v="0"/>
    <x v="0"/>
    <x v="0"/>
    <x v="0"/>
    <x v="0"/>
    <x v="0"/>
    <x v="0"/>
    <m/>
    <s v="Jefe / Encargado (no propietario)"/>
    <m/>
    <n v="8"/>
    <n v="0"/>
    <s v="Completo"/>
    <m/>
    <m/>
    <m/>
    <m/>
    <m/>
    <m/>
    <m/>
    <s v="11 a 30 personas ocupadas"/>
    <s v="11 a 30 personas ocupadas"/>
    <x v="1"/>
    <s v="Construcción"/>
    <x v="0"/>
    <x v="1"/>
    <x v="0"/>
    <x v="1"/>
    <x v="0"/>
    <x v="0"/>
    <x v="0"/>
    <x v="0"/>
    <x v="0"/>
    <x v="0"/>
    <x v="0"/>
    <x v="0"/>
    <x v="0"/>
    <x v="0"/>
    <x v="0"/>
    <x v="0"/>
    <x v="0"/>
    <x v="0"/>
    <x v="0"/>
    <x v="0"/>
    <x v="0"/>
    <x v="0"/>
    <x v="0"/>
    <x v="0"/>
    <x v="0"/>
    <x v="0"/>
    <x v="1"/>
    <s v="HERRAMIENTAS DE ANÁLISIS DE DATOS"/>
    <s v="CONSTRUCCIÓN"/>
    <s v="HERRAMIENTAS DE ANÁLISIS DE DATOS"/>
    <s v="HERRAMIENTAS DE ANÁLISIS DE DATOS"/>
    <s v="HERRAMIENTAS DE ANÁLISIS DE DATOS"/>
    <s v="HERRAMIENTAS DE ANÁLISIS DE DATOS"/>
    <s v="TIC"/>
    <s v="CONSTRUCCIÓN"/>
    <s v="TIC"/>
    <s v="TIC"/>
    <s v="TIC"/>
    <s v="TIC"/>
    <n v="7.9787234042553203"/>
    <x v="2"/>
    <x v="2"/>
    <x v="0"/>
    <x v="0"/>
    <x v="0"/>
    <s v="Total"/>
  </r>
  <r>
    <n v="484814"/>
    <x v="0"/>
    <x v="1"/>
    <s v="Fernando de la Mora"/>
    <n v="15201"/>
    <s v="FABRICACION DE CALZADOS DE CUERO"/>
    <s v="Industria"/>
    <s v="Manufactura"/>
    <s v="Micro (5 a 10 personas ocupadas)"/>
    <n v="12062024"/>
    <n v="12"/>
    <s v="Junio"/>
    <s v="Año Resultado Final"/>
    <n v="15"/>
    <n v="49"/>
    <n v="22072024"/>
    <n v="22"/>
    <s v="Julio"/>
    <s v="Año Resultado Final"/>
    <n v="2012"/>
    <n v="11"/>
    <x v="0"/>
    <s v="FABRICACION DE CALZADOS DE CUERO"/>
    <s v="Fabricación de calzado de cuero"/>
    <s v="Único"/>
    <x v="0"/>
    <m/>
    <m/>
    <n v="10"/>
    <n v="10"/>
    <n v="6"/>
    <n v="4"/>
    <n v="28.761904761904738"/>
    <n v="19.17460317460316"/>
    <n v="0"/>
    <n v="0"/>
    <n v="19.17460317460316"/>
    <n v="0"/>
    <n v="9.5873015873015799"/>
    <n v="0"/>
    <n v="0"/>
    <n v="0"/>
    <n v="19.17460317460316"/>
    <n v="0"/>
    <n v="0"/>
    <n v="0"/>
    <n v="47.936507936507901"/>
    <n v="10"/>
    <n v="0"/>
    <n v="0"/>
    <n v="4"/>
    <n v="0"/>
    <n v="2"/>
    <n v="0"/>
    <n v="0"/>
    <n v="0"/>
    <n v="4"/>
    <n v="0"/>
    <n v="0"/>
    <n v="0"/>
    <n v="10"/>
    <x v="0"/>
    <m/>
    <m/>
    <x v="1"/>
    <m/>
    <m/>
    <x v="0"/>
    <m/>
    <m/>
    <x v="0"/>
    <m/>
    <m/>
    <x v="0"/>
    <m/>
    <m/>
    <x v="1"/>
    <m/>
    <n v="8156"/>
    <s v="APARADOR (ENCARGADO DE COSTURA PARA CALZADOS)"/>
    <s v="Sí"/>
    <s v="Sí"/>
    <s v="Sí"/>
    <n v="8156"/>
    <s v="ENSAMBLADOR DE CALZADOS ( ARMADOR )"/>
    <s v="Sí"/>
    <s v="Sí"/>
    <s v="Sí"/>
    <n v="7536"/>
    <s v="ENCARGADO DE PEGADO DE LAS SUELAS DEL CALZADO (SUELERO)"/>
    <s v="No"/>
    <s v="Sí"/>
    <s v="Candidatos sin capacitación o habilidades técnicas necesarios"/>
    <s v="Candidatos sin habilidades blandas o socioemocionales (proactividad, actitud de aprendizaje, compromiso, entre otros)"/>
    <m/>
    <m/>
    <m/>
    <s v="Falta de postulantes/candidatos"/>
    <m/>
    <m/>
    <s v="Candidatos sin capacitación o habilidades técnicas necesarios"/>
    <s v="Candidatos sin habilidades blandas o socioemocionales (proactividad, actitud de aprendizaje, compromiso, entre otros)"/>
    <m/>
    <m/>
    <m/>
    <s v="Falta de postulantes/candidatos"/>
    <m/>
    <m/>
    <s v="Candidatos sin capacitación o habilidades técnicas necesarios"/>
    <s v="Candidatos sin habilidades blandas o socioemocionales (proactividad, actitud de aprendizaje, compromiso, entre otros)"/>
    <m/>
    <m/>
    <m/>
    <s v="Falta de postulantes/candidatos"/>
    <m/>
    <m/>
    <m/>
    <m/>
    <m/>
    <m/>
    <s v="Externalizar el trabajo por fuera de la empresa (outsourcing)"/>
    <m/>
    <m/>
    <m/>
    <s v="Contratar trabajadores del exterior"/>
    <m/>
    <m/>
    <x v="0"/>
    <x v="0"/>
    <x v="0"/>
    <x v="1"/>
    <x v="0"/>
    <x v="1"/>
    <x v="0"/>
    <x v="0"/>
    <x v="0"/>
    <x v="0"/>
    <x v="0"/>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1"/>
    <x v="1"/>
    <x v="1"/>
    <s v="Ninguna"/>
    <m/>
    <m/>
    <m/>
    <m/>
    <m/>
    <m/>
    <x v="2"/>
    <m/>
    <s v="Transformación de competencia"/>
    <x v="1"/>
    <m/>
    <m/>
    <m/>
    <x v="0"/>
    <x v="1"/>
    <x v="0"/>
    <x v="1"/>
    <x v="0"/>
    <x v="1"/>
    <m/>
    <m/>
    <x v="2"/>
    <s v="Poco probable"/>
    <s v="Poco probable"/>
    <s v="Poco probable"/>
    <s v="Probable"/>
    <s v="Poco probable"/>
    <x v="0"/>
    <s v="Vendedores externos (encargados de conseguir clientes mayoristas)"/>
    <n v="3322"/>
    <n v="0"/>
    <n v="1"/>
    <n v="0"/>
    <n v="1"/>
    <n v="0"/>
    <m/>
    <m/>
    <m/>
    <m/>
    <m/>
    <m/>
    <m/>
    <m/>
    <m/>
    <m/>
    <m/>
    <m/>
    <m/>
    <m/>
    <m/>
    <m/>
    <m/>
    <m/>
    <m/>
    <m/>
    <m/>
    <m/>
    <m/>
    <m/>
    <m/>
    <m/>
    <m/>
    <m/>
    <x v="0"/>
    <m/>
    <m/>
    <m/>
    <m/>
    <m/>
    <m/>
    <m/>
    <m/>
    <m/>
    <x v="0"/>
    <x v="0"/>
    <x v="0"/>
    <x v="1"/>
    <x v="1"/>
    <x v="1"/>
    <x v="0"/>
    <x v="0"/>
    <m/>
    <x v="0"/>
    <s v="MEJORAR HABILIDADES DE VENTA"/>
    <s v="Técnicas de ventas"/>
    <s v="VENDEDORES EXTERNOS (ENCARGADO DE CONSEGUIR CLIENTES MAYORISTAS)"/>
    <n v="3322"/>
    <s v="CAPACITACION PARA MEJORAR LAS HABILIDADES DE ENSAMBLADO"/>
    <s v="Operación y mantenimiento de maquinarias industriales"/>
    <s v="ENCARGADO DE ENSAMBLAR LOS CALZADOS (ARMADOR)"/>
    <n v="8156"/>
    <s v="MEJORA DE HABILIDADES DE PEGADO DE SUELAS DEL CALZADO"/>
    <s v="OTROS"/>
    <s v="ENCARGADO DE PEGADO DE SUELAS DEL CALZADO"/>
    <n v="7536"/>
    <m/>
    <m/>
    <m/>
    <m/>
    <m/>
    <m/>
    <m/>
    <m/>
    <m/>
    <m/>
    <m/>
    <m/>
    <s v="Si"/>
    <s v="Si"/>
    <s v="No"/>
    <m/>
    <m/>
    <m/>
    <x v="1"/>
    <s v="Muy importante"/>
    <s v="Importante"/>
    <s v="Importante"/>
    <s v="Importante"/>
    <s v="Importante"/>
    <s v="Importante"/>
    <s v="Importante"/>
    <s v="Ninguna"/>
    <m/>
    <x v="2"/>
    <x v="2"/>
    <x v="0"/>
    <x v="0"/>
    <x v="0"/>
    <x v="2"/>
    <x v="0"/>
    <x v="1"/>
    <x v="0"/>
    <x v="1"/>
    <x v="0"/>
    <x v="0"/>
    <m/>
    <s v="Jefe / Encargado (no propietario)"/>
    <m/>
    <n v="7"/>
    <n v="55"/>
    <s v="Completo"/>
    <m/>
    <m/>
    <m/>
    <m/>
    <m/>
    <m/>
    <m/>
    <s v="5 a 10 personas ocupadas"/>
    <s v="5 a 10 personas ocupadas"/>
    <x v="1"/>
    <s v="Manufactura"/>
    <x v="0"/>
    <x v="0"/>
    <x v="0"/>
    <x v="0"/>
    <x v="0"/>
    <x v="0"/>
    <x v="1"/>
    <x v="1"/>
    <x v="0"/>
    <x v="0"/>
    <x v="1"/>
    <x v="1"/>
    <x v="0"/>
    <x v="0"/>
    <x v="0"/>
    <x v="0"/>
    <x v="0"/>
    <x v="0"/>
    <x v="0"/>
    <x v="1"/>
    <x v="1"/>
    <x v="1"/>
    <x v="0"/>
    <x v="0"/>
    <x v="1"/>
    <x v="1"/>
    <x v="0"/>
    <s v="VENTA"/>
    <s v="ARTE Y ARTESANIA"/>
    <s v="ARTE Y ARTESANIA"/>
    <m/>
    <m/>
    <m/>
    <s v="ADMINISTRACIÓN Y GESTIÓN"/>
    <s v="ARTE Y ARTESANIA"/>
    <s v="ARTE Y ARTESANIA"/>
    <m/>
    <m/>
    <m/>
    <n v="4.7936507936507899"/>
    <x v="2"/>
    <x v="2"/>
    <x v="0"/>
    <x v="0"/>
    <x v="0"/>
    <s v="Total"/>
  </r>
  <r>
    <n v="484905"/>
    <x v="0"/>
    <x v="1"/>
    <s v="Fernando de la Mora"/>
    <n v="47111"/>
    <s v="COMERCIO AL POR MENOR DE PRODUCTOS DEVERSOS EN SUPERMERCADOS"/>
    <s v="Comercio"/>
    <s v="Comercio"/>
    <s v="Pequeñas (11 a 30 personas ocupadas)"/>
    <n v="11072024"/>
    <n v="11"/>
    <s v="Julio"/>
    <s v="Año Resultado Final"/>
    <n v="10"/>
    <n v="56"/>
    <n v="11072024"/>
    <n v="11"/>
    <s v="Julio"/>
    <s v="Año Resultado Final"/>
    <n v="2012"/>
    <n v="11"/>
    <x v="0"/>
    <s v="VENTA DE PRODUCTOS DE SUPERMERCADO AL POR MENOR"/>
    <s v="Comercio al por menor en hipermercados y supermercados"/>
    <s v="Único"/>
    <x v="0"/>
    <m/>
    <m/>
    <n v="20"/>
    <n v="20"/>
    <n v="5"/>
    <n v="15"/>
    <n v="63.255813953488499"/>
    <n v="189.76744186046551"/>
    <n v="0"/>
    <n v="0"/>
    <n v="0"/>
    <n v="25.302325581395401"/>
    <n v="177.11627906976781"/>
    <n v="0"/>
    <n v="0"/>
    <n v="0"/>
    <n v="12.6511627906977"/>
    <n v="25.302325581395401"/>
    <n v="12.6511627906977"/>
    <n v="0"/>
    <n v="253.02325581395399"/>
    <n v="20"/>
    <n v="0"/>
    <n v="0"/>
    <n v="0"/>
    <n v="2"/>
    <n v="14"/>
    <n v="0"/>
    <n v="0"/>
    <n v="0"/>
    <n v="1"/>
    <n v="2"/>
    <n v="1"/>
    <n v="0"/>
    <n v="20"/>
    <x v="1"/>
    <s v="Decisión del directorio/propietarios de la empresa"/>
    <m/>
    <x v="1"/>
    <m/>
    <m/>
    <x v="0"/>
    <m/>
    <m/>
    <x v="0"/>
    <m/>
    <m/>
    <x v="0"/>
    <m/>
    <m/>
    <x v="1"/>
    <m/>
    <n v="4321"/>
    <s v="DEPOSITERO"/>
    <s v="Sí"/>
    <s v="No"/>
    <s v="Sí"/>
    <n v="5230"/>
    <s v="CAJERO"/>
    <s v="Sí"/>
    <s v="No"/>
    <s v="Sí"/>
    <n v="8332"/>
    <s v="CHOFER DE CAMION DE REPARTO"/>
    <s v="Sí"/>
    <s v="No"/>
    <m/>
    <m/>
    <m/>
    <m/>
    <m/>
    <m/>
    <m/>
    <m/>
    <m/>
    <m/>
    <m/>
    <m/>
    <m/>
    <m/>
    <m/>
    <m/>
    <m/>
    <m/>
    <m/>
    <m/>
    <m/>
    <m/>
    <m/>
    <m/>
    <m/>
    <m/>
    <m/>
    <m/>
    <m/>
    <m/>
    <m/>
    <m/>
    <m/>
    <m/>
    <m/>
    <x v="1"/>
    <x v="0"/>
    <x v="0"/>
    <x v="0"/>
    <x v="0"/>
    <x v="0"/>
    <x v="0"/>
    <x v="1"/>
    <x v="1"/>
    <x v="0"/>
    <x v="0"/>
    <x v="1"/>
    <x v="0"/>
    <m/>
    <m/>
    <m/>
    <s v="Redes sociales de la empresa (Facebook, Twitter, Instagram, etc)"/>
    <m/>
    <m/>
    <s v="Recomendaciones de trabajadores de la empresa u otros actores"/>
    <m/>
    <m/>
    <s v="Avisos en las inmediaciones de la empresa"/>
    <m/>
    <s v="Banco de currículos de la empresa"/>
    <m/>
    <m/>
    <x v="0"/>
    <x v="0"/>
    <x v="0"/>
    <x v="1"/>
    <x v="0"/>
    <x v="0"/>
    <x v="0"/>
    <x v="0"/>
    <x v="1"/>
    <x v="0"/>
    <s v="Ninguna"/>
    <m/>
    <m/>
    <m/>
    <m/>
    <m/>
    <m/>
    <x v="3"/>
    <m/>
    <m/>
    <x v="1"/>
    <s v="Nuevas contrataciones"/>
    <m/>
    <m/>
    <x v="1"/>
    <x v="0"/>
    <x v="0"/>
    <x v="1"/>
    <x v="1"/>
    <x v="0"/>
    <m/>
    <m/>
    <x v="3"/>
    <s v="Probable"/>
    <s v="Poco probable"/>
    <s v="Probable"/>
    <s v="Probable"/>
    <s v="Muy probable"/>
    <x v="0"/>
    <s v="cajeros"/>
    <n v="5230"/>
    <n v="2"/>
    <n v="2"/>
    <n v="1"/>
    <n v="0"/>
    <n v="0"/>
    <s v="chofer de camion de reparto"/>
    <n v="8332"/>
    <n v="1"/>
    <n v="1"/>
    <n v="0"/>
    <n v="0"/>
    <n v="0"/>
    <s v="auxiliar administrativo"/>
    <n v="4419"/>
    <n v="1"/>
    <n v="0"/>
    <n v="0"/>
    <n v="0"/>
    <n v="0"/>
    <m/>
    <m/>
    <m/>
    <m/>
    <m/>
    <m/>
    <m/>
    <m/>
    <m/>
    <m/>
    <m/>
    <m/>
    <m/>
    <m/>
    <x v="0"/>
    <m/>
    <m/>
    <m/>
    <m/>
    <m/>
    <m/>
    <m/>
    <m/>
    <m/>
    <x v="0"/>
    <x v="0"/>
    <x v="0"/>
    <x v="0"/>
    <x v="1"/>
    <x v="1"/>
    <x v="0"/>
    <x v="0"/>
    <m/>
    <x v="0"/>
    <s v="ATENCION AL CLIENTE"/>
    <s v="Técnicas de recepción y atención al cliente"/>
    <s v="CAJERO"/>
    <n v="5230"/>
    <s v="HABILIDADES DE RESOLUCION DE PROBLEMAS INFORMÁTICOS"/>
    <s v="Herramientas digitales para la gestión y productividad"/>
    <s v="CAJEROS"/>
    <n v="5230"/>
    <s v="SEGURIDAD OCUPACIONAL"/>
    <s v="Seguridad industrial y salud ocupacional"/>
    <s v="CARNICERO"/>
    <n v="7511"/>
    <s v="PROTOCOLOS SANITARIOS"/>
    <s v="Seguridad industrial y salud ocupacional"/>
    <s v="CARNICERO"/>
    <n v="7511"/>
    <m/>
    <m/>
    <m/>
    <m/>
    <m/>
    <m/>
    <m/>
    <m/>
    <s v="Si"/>
    <s v="Si"/>
    <s v="Si"/>
    <s v="No"/>
    <m/>
    <m/>
    <x v="0"/>
    <s v="Muy importante"/>
    <s v="Muy importante"/>
    <s v="Importante"/>
    <s v="Importante"/>
    <s v="Importante"/>
    <s v="Muy importante"/>
    <s v="Muy importante"/>
    <s v="Ninguna"/>
    <m/>
    <x v="2"/>
    <x v="2"/>
    <x v="0"/>
    <x v="1"/>
    <x v="0"/>
    <x v="0"/>
    <x v="0"/>
    <x v="0"/>
    <x v="0"/>
    <x v="0"/>
    <x v="0"/>
    <x v="0"/>
    <m/>
    <s v="Dueño o propietario"/>
    <m/>
    <n v="18"/>
    <n v="45"/>
    <s v="Completo"/>
    <m/>
    <m/>
    <m/>
    <m/>
    <m/>
    <m/>
    <m/>
    <s v="11 a 30 personas ocupadas"/>
    <s v="11 a 30 personas ocupadas"/>
    <x v="2"/>
    <s v="Comercio"/>
    <x v="0"/>
    <x v="0"/>
    <x v="0"/>
    <x v="1"/>
    <x v="1"/>
    <x v="0"/>
    <x v="0"/>
    <x v="1"/>
    <x v="0"/>
    <x v="0"/>
    <x v="1"/>
    <x v="0"/>
    <x v="1"/>
    <x v="1"/>
    <x v="0"/>
    <x v="0"/>
    <x v="1"/>
    <x v="0"/>
    <x v="0"/>
    <x v="1"/>
    <x v="0"/>
    <x v="1"/>
    <x v="1"/>
    <x v="0"/>
    <x v="1"/>
    <x v="0"/>
    <x v="0"/>
    <s v="ATENCIÓN AL CLIENTE, RECEPCIÓN"/>
    <s v="OFIMATICA"/>
    <s v="SALUD Y SEGURIDAD OCUPACIONAL"/>
    <s v="SALUD Y SEGURIDAD OCUPACIONAL"/>
    <m/>
    <m/>
    <s v="ADMINISTRACIÓN Y GESTIÓN"/>
    <s v="TIC"/>
    <s v="SALUD Y SEGURIDAD OCUPACIONAL"/>
    <s v="SALUD Y SEGURIDAD OCUPACIONAL"/>
    <m/>
    <m/>
    <n v="12.6511627906977"/>
    <x v="1"/>
    <x v="1"/>
    <x v="0"/>
    <x v="0"/>
    <x v="0"/>
    <s v="Total"/>
  </r>
  <r>
    <n v="485005"/>
    <x v="0"/>
    <x v="1"/>
    <s v="San Antonio"/>
    <n v="33150"/>
    <s v="SERVICIO DE REPARACION Y MANTENIMIENTO DE EMBARCACIONES"/>
    <s v="Industria"/>
    <s v="Manufactura"/>
    <s v="Micro (5 a 10 personas ocupadas)"/>
    <n v="20062024"/>
    <n v="20"/>
    <s v="Junio"/>
    <s v="Año Resultado Final"/>
    <n v="15"/>
    <n v="26"/>
    <n v="20062024"/>
    <n v="20"/>
    <s v="Junio"/>
    <s v="Año Resultado Final"/>
    <n v="2012"/>
    <n v="11"/>
    <x v="0"/>
    <s v="SERVICIO DE REPARACION DE EMBARCACIONES"/>
    <s v="Mantenimiento y reparación de equipos de transporte, excepto los vehículos automotores"/>
    <s v="Único"/>
    <x v="0"/>
    <m/>
    <m/>
    <n v="11"/>
    <n v="11"/>
    <n v="11"/>
    <n v="0"/>
    <n v="41.864077669902947"/>
    <n v="0"/>
    <n v="0"/>
    <n v="0"/>
    <n v="0"/>
    <n v="0"/>
    <n v="22.834951456310698"/>
    <n v="0"/>
    <n v="11.417475728155349"/>
    <n v="0"/>
    <n v="0"/>
    <n v="7.6116504854368996"/>
    <n v="0"/>
    <n v="0"/>
    <n v="41.864077669902947"/>
    <n v="11"/>
    <n v="0"/>
    <n v="0"/>
    <n v="0"/>
    <n v="0"/>
    <n v="6"/>
    <n v="0"/>
    <n v="3"/>
    <n v="0"/>
    <n v="0"/>
    <n v="2"/>
    <n v="0"/>
    <n v="0"/>
    <n v="11"/>
    <x v="0"/>
    <m/>
    <m/>
    <x v="0"/>
    <s v="Decisión del directorio/propietarios de la empresa"/>
    <m/>
    <x v="0"/>
    <m/>
    <m/>
    <x v="0"/>
    <m/>
    <m/>
    <x v="0"/>
    <m/>
    <m/>
    <x v="1"/>
    <m/>
    <n v="7233"/>
    <s v="MECANICO NAVAL"/>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s v="Falta de postulantes/candidatos"/>
    <m/>
    <m/>
    <m/>
    <m/>
    <m/>
    <m/>
    <m/>
    <m/>
    <m/>
    <m/>
    <m/>
    <m/>
    <m/>
    <m/>
    <m/>
    <m/>
    <m/>
    <m/>
    <s v="Aumentar la remuneración para hacer la vacante más atractiva"/>
    <s v="Capacitar a los trabajadores actuales para que puedan cumplir funciones que estaban asignadas a esa vacante"/>
    <m/>
    <m/>
    <m/>
    <s v="Incorporar trabajadores temporales a través de agencias"/>
    <m/>
    <m/>
    <s v="Contratar trabajadores del exterior"/>
    <m/>
    <m/>
    <x v="0"/>
    <x v="0"/>
    <x v="0"/>
    <x v="0"/>
    <x v="0"/>
    <x v="0"/>
    <x v="0"/>
    <x v="0"/>
    <x v="0"/>
    <x v="0"/>
    <x v="0"/>
    <x v="0"/>
    <x v="0"/>
    <m/>
    <m/>
    <m/>
    <m/>
    <m/>
    <m/>
    <s v="Recomendaciones de trabajadores de la empresa u otros actores"/>
    <m/>
    <m/>
    <m/>
    <s v="Contactos personales del empleador"/>
    <m/>
    <m/>
    <m/>
    <x v="0"/>
    <x v="0"/>
    <x v="0"/>
    <x v="0"/>
    <x v="0"/>
    <x v="0"/>
    <x v="0"/>
    <x v="0"/>
    <x v="1"/>
    <x v="1"/>
    <s v="Ninguna"/>
    <m/>
    <m/>
    <m/>
    <m/>
    <s v="Transformación de competencia"/>
    <m/>
    <x v="0"/>
    <m/>
    <m/>
    <x v="1"/>
    <m/>
    <m/>
    <m/>
    <x v="0"/>
    <x v="0"/>
    <x v="1"/>
    <x v="1"/>
    <x v="1"/>
    <x v="1"/>
    <m/>
    <m/>
    <x v="1"/>
    <s v="Muy probable"/>
    <s v="Poco probable"/>
    <s v="Poco probable"/>
    <s v="Probable"/>
    <s v="Probable"/>
    <x v="2"/>
    <m/>
    <m/>
    <m/>
    <m/>
    <m/>
    <m/>
    <m/>
    <m/>
    <m/>
    <m/>
    <m/>
    <m/>
    <m/>
    <m/>
    <m/>
    <m/>
    <m/>
    <m/>
    <m/>
    <m/>
    <m/>
    <m/>
    <m/>
    <m/>
    <m/>
    <m/>
    <m/>
    <m/>
    <m/>
    <m/>
    <m/>
    <m/>
    <m/>
    <m/>
    <m/>
    <x v="0"/>
    <m/>
    <m/>
    <m/>
    <m/>
    <m/>
    <m/>
    <m/>
    <m/>
    <m/>
    <x v="1"/>
    <x v="1"/>
    <x v="1"/>
    <x v="1"/>
    <x v="0"/>
    <x v="0"/>
    <x v="0"/>
    <x v="1"/>
    <m/>
    <x v="0"/>
    <s v="REPARACION DE MOTORES Y CAJAS MARINAS"/>
    <s v="Mecánica"/>
    <s v="REPARADOR DE  MOTORES"/>
    <n v="7233"/>
    <m/>
    <m/>
    <m/>
    <m/>
    <m/>
    <m/>
    <m/>
    <m/>
    <m/>
    <m/>
    <m/>
    <m/>
    <m/>
    <m/>
    <m/>
    <m/>
    <m/>
    <m/>
    <m/>
    <m/>
    <s v="No"/>
    <m/>
    <m/>
    <m/>
    <m/>
    <m/>
    <x v="1"/>
    <s v="Importante"/>
    <s v="Importante"/>
    <s v="Importante"/>
    <s v="Importante"/>
    <s v="Importante"/>
    <s v="Muy importante"/>
    <s v="Importante"/>
    <s v="Ninguna"/>
    <m/>
    <x v="2"/>
    <x v="2"/>
    <x v="0"/>
    <x v="0"/>
    <x v="0"/>
    <x v="0"/>
    <x v="1"/>
    <x v="0"/>
    <x v="1"/>
    <x v="1"/>
    <x v="0"/>
    <x v="0"/>
    <m/>
    <s v="Dueño o propietario"/>
    <m/>
    <n v="21"/>
    <n v="15"/>
    <s v="Completo"/>
    <m/>
    <m/>
    <m/>
    <m/>
    <m/>
    <m/>
    <m/>
    <s v="11 a 30 personas ocupadas"/>
    <s v="11 a 30 personas ocupadas"/>
    <x v="1"/>
    <s v="Manufactura"/>
    <x v="0"/>
    <x v="0"/>
    <x v="0"/>
    <x v="0"/>
    <x v="0"/>
    <x v="0"/>
    <x v="1"/>
    <x v="0"/>
    <x v="0"/>
    <x v="0"/>
    <x v="1"/>
    <x v="0"/>
    <x v="0"/>
    <x v="0"/>
    <x v="0"/>
    <x v="0"/>
    <x v="0"/>
    <x v="0"/>
    <x v="0"/>
    <x v="1"/>
    <x v="0"/>
    <x v="1"/>
    <x v="0"/>
    <x v="0"/>
    <x v="1"/>
    <x v="0"/>
    <x v="0"/>
    <s v="OTRAS RELACIONADAS A LA MECANICA"/>
    <m/>
    <m/>
    <m/>
    <m/>
    <m/>
    <s v="AUTOMOTORES"/>
    <m/>
    <m/>
    <m/>
    <m/>
    <m/>
    <n v="3.8058252427184498"/>
    <x v="1"/>
    <x v="2"/>
    <x v="0"/>
    <x v="2"/>
    <x v="0"/>
    <s v="Total"/>
  </r>
  <r>
    <n v="485012"/>
    <x v="0"/>
    <x v="1"/>
    <s v="Mariano Roque Alonso"/>
    <n v="46620"/>
    <s v="COMERCIO AL POR MAYOR DE VARILLAS, CHAPAS Y PLANCHUELAS DE METAL"/>
    <s v="Comercio"/>
    <s v="Comercio"/>
    <s v="Pequeñas (11 a 30 personas ocupadas)"/>
    <n v="9072024"/>
    <n v="9"/>
    <s v="Julio"/>
    <s v="Año Resultado Final"/>
    <n v="10"/>
    <n v="46"/>
    <n v="29072024"/>
    <n v="29"/>
    <s v="Julio"/>
    <s v="Año Resultado Final"/>
    <n v="2012"/>
    <n v="11"/>
    <x v="0"/>
    <s v="VENTAS AL POR MENOR DE ARTICULOS DE FERRETERIA"/>
    <s v="Comercio al por menor de artículos de ferretería"/>
    <s v="Único"/>
    <x v="0"/>
    <m/>
    <m/>
    <n v="15"/>
    <n v="15"/>
    <n v="9"/>
    <n v="6"/>
    <n v="113.8604651162793"/>
    <n v="75.90697674418621"/>
    <n v="0"/>
    <n v="0"/>
    <n v="0"/>
    <n v="0"/>
    <n v="126.511627906977"/>
    <n v="0"/>
    <n v="0"/>
    <n v="0"/>
    <n v="25.302325581395401"/>
    <n v="37.953488372093105"/>
    <n v="0"/>
    <n v="0"/>
    <n v="189.76744186046551"/>
    <n v="15"/>
    <n v="0"/>
    <n v="0"/>
    <n v="0"/>
    <n v="0"/>
    <n v="10"/>
    <n v="0"/>
    <n v="0"/>
    <n v="0"/>
    <n v="2"/>
    <n v="3"/>
    <n v="0"/>
    <n v="0"/>
    <n v="15"/>
    <x v="1"/>
    <s v="Decisión del directorio/propietarios de la empresa"/>
    <m/>
    <x v="1"/>
    <m/>
    <m/>
    <x v="0"/>
    <m/>
    <m/>
    <x v="0"/>
    <m/>
    <m/>
    <x v="0"/>
    <m/>
    <m/>
    <x v="1"/>
    <m/>
    <n v="5230"/>
    <s v="CAJERA"/>
    <s v="Sí"/>
    <s v="No"/>
    <s v="No"/>
    <m/>
    <m/>
    <m/>
    <m/>
    <m/>
    <m/>
    <m/>
    <m/>
    <m/>
    <m/>
    <m/>
    <m/>
    <m/>
    <m/>
    <m/>
    <m/>
    <m/>
    <m/>
    <m/>
    <m/>
    <m/>
    <m/>
    <m/>
    <m/>
    <m/>
    <m/>
    <m/>
    <m/>
    <m/>
    <m/>
    <m/>
    <m/>
    <m/>
    <m/>
    <m/>
    <m/>
    <m/>
    <m/>
    <m/>
    <m/>
    <m/>
    <m/>
    <m/>
    <m/>
    <x v="0"/>
    <x v="0"/>
    <x v="0"/>
    <x v="0"/>
    <x v="0"/>
    <x v="0"/>
    <x v="0"/>
    <x v="1"/>
    <x v="0"/>
    <x v="0"/>
    <x v="0"/>
    <x v="1"/>
    <x v="0"/>
    <m/>
    <m/>
    <m/>
    <s v="Redes sociales de la empresa (Facebook, Twitter, Instagram, etc)"/>
    <m/>
    <m/>
    <m/>
    <m/>
    <m/>
    <m/>
    <s v="Contactos personales del empleador"/>
    <m/>
    <m/>
    <m/>
    <x v="0"/>
    <x v="0"/>
    <x v="0"/>
    <x v="1"/>
    <x v="0"/>
    <x v="1"/>
    <x v="0"/>
    <x v="1"/>
    <x v="1"/>
    <x v="1"/>
    <s v="Ninguna"/>
    <m/>
    <m/>
    <m/>
    <m/>
    <m/>
    <m/>
    <x v="1"/>
    <m/>
    <s v="Ambos"/>
    <x v="1"/>
    <m/>
    <m/>
    <m/>
    <x v="0"/>
    <x v="0"/>
    <x v="1"/>
    <x v="0"/>
    <x v="1"/>
    <x v="0"/>
    <m/>
    <m/>
    <x v="2"/>
    <s v="Poco probable"/>
    <s v="Poco probable"/>
    <s v="Poco probable"/>
    <s v="Poco probable"/>
    <s v="Probable"/>
    <x v="0"/>
    <s v="VENDEDOR EXTERNO"/>
    <n v="3322"/>
    <n v="1"/>
    <n v="1"/>
    <n v="1"/>
    <n v="0"/>
    <n v="0"/>
    <s v="vendedor de salon"/>
    <n v="5223"/>
    <n v="1"/>
    <n v="1"/>
    <n v="0"/>
    <n v="0"/>
    <n v="0"/>
    <m/>
    <m/>
    <m/>
    <m/>
    <m/>
    <m/>
    <m/>
    <m/>
    <m/>
    <m/>
    <m/>
    <m/>
    <m/>
    <m/>
    <m/>
    <m/>
    <m/>
    <m/>
    <m/>
    <m/>
    <m/>
    <x v="0"/>
    <m/>
    <m/>
    <m/>
    <m/>
    <m/>
    <m/>
    <m/>
    <m/>
    <m/>
    <x v="0"/>
    <x v="0"/>
    <x v="0"/>
    <x v="0"/>
    <x v="1"/>
    <x v="1"/>
    <x v="0"/>
    <x v="0"/>
    <m/>
    <x v="0"/>
    <s v="SOLDADOR DE ACERO"/>
    <s v="Soldadura"/>
    <s v="HERRERO SOLDADOR"/>
    <n v="7221"/>
    <s v="MANEJO DE MAQUINA PLEGADORA HIDRAULICA"/>
    <s v="Operación y mantenimiento de maquinarias industriales"/>
    <s v="OPERADOR DE MAQUINA PLEGADORA HIDRAULICA"/>
    <n v="8122"/>
    <s v="MANEJO DE MAQUINA CONFORMADORA DE CHAPA"/>
    <s v="Operación y mantenimiento de maquinarias industriales"/>
    <s v="OPERADOR DE MAQUINA CONFORMADORA DE CHAPA"/>
    <n v="8122"/>
    <m/>
    <m/>
    <m/>
    <m/>
    <m/>
    <m/>
    <m/>
    <m/>
    <m/>
    <m/>
    <m/>
    <m/>
    <s v="Si"/>
    <s v="Si"/>
    <s v="No"/>
    <m/>
    <m/>
    <m/>
    <x v="0"/>
    <s v="Importante"/>
    <s v="Importante"/>
    <s v="Importante"/>
    <s v="Importante"/>
    <s v="Importante"/>
    <s v="Muy importante"/>
    <s v="Muy importante"/>
    <s v="Ninguna"/>
    <m/>
    <x v="2"/>
    <x v="2"/>
    <x v="0"/>
    <x v="0"/>
    <x v="0"/>
    <x v="0"/>
    <x v="0"/>
    <x v="0"/>
    <x v="0"/>
    <x v="0"/>
    <x v="0"/>
    <x v="0"/>
    <m/>
    <s v="Administrador/Contador"/>
    <m/>
    <n v="8"/>
    <n v="59"/>
    <s v="Completo"/>
    <m/>
    <m/>
    <m/>
    <m/>
    <m/>
    <m/>
    <m/>
    <s v="11 a 30 personas ocupadas"/>
    <s v="11 a 30 personas ocupadas"/>
    <x v="2"/>
    <s v="Comercio"/>
    <x v="0"/>
    <x v="0"/>
    <x v="0"/>
    <x v="0"/>
    <x v="1"/>
    <x v="0"/>
    <x v="0"/>
    <x v="0"/>
    <x v="0"/>
    <x v="0"/>
    <x v="1"/>
    <x v="1"/>
    <x v="0"/>
    <x v="1"/>
    <x v="0"/>
    <x v="0"/>
    <x v="0"/>
    <x v="0"/>
    <x v="0"/>
    <x v="1"/>
    <x v="0"/>
    <x v="1"/>
    <x v="0"/>
    <x v="0"/>
    <x v="1"/>
    <x v="1"/>
    <x v="0"/>
    <s v="MECANICA Y METALES"/>
    <s v="USO Y REPARACIÓN DE MAQUINARIAS, HERRAMIENTAS Y EQUIPOS"/>
    <s v="USO Y REPARACIÓN DE MAQUINARIAS, HERRAMIENTAS Y EQUIPOS"/>
    <m/>
    <m/>
    <m/>
    <s v="MECANICA Y METALES"/>
    <s v="USO Y REPARACIÓN DE MAQUINARIAS, HERRAMIENTAS Y EQUIPOS"/>
    <s v="USO Y REPARACIÓN DE MAQUINARIAS, HERRAMIENTAS Y EQUIPOS"/>
    <m/>
    <m/>
    <m/>
    <n v="12.6511627906977"/>
    <x v="1"/>
    <x v="1"/>
    <x v="0"/>
    <x v="0"/>
    <x v="0"/>
    <s v="Total"/>
  </r>
  <r>
    <n v="485083"/>
    <x v="0"/>
    <x v="1"/>
    <s v="Itauguá"/>
    <n v="29300"/>
    <s v="FABRICACION DE CABLES PARA PARTE ELECTRICAS DE VEHICULOS"/>
    <s v="Industria"/>
    <s v="Manufactura"/>
    <s v="Grandes (con 51 o más personas ocupadas)"/>
    <n v="20062024"/>
    <n v="20"/>
    <s v="Junio"/>
    <s v="Año Resultado Final"/>
    <n v="15"/>
    <n v="12"/>
    <n v="26072024"/>
    <n v="26"/>
    <s v="Julio"/>
    <s v="Año Resultado Final"/>
    <n v="2013"/>
    <n v="10"/>
    <x v="0"/>
    <s v="FABRICACION DE CABLEADO ELECTRICO  DEL AUTOMOVIL"/>
    <s v="Fabricación de piezas y accesorios para vehículos automotores"/>
    <s v="Único"/>
    <x v="0"/>
    <m/>
    <m/>
    <n v="1277"/>
    <n v="1277"/>
    <n v="656"/>
    <n v="621"/>
    <n v="656"/>
    <n v="621"/>
    <n v="0"/>
    <n v="0"/>
    <n v="0"/>
    <n v="0"/>
    <n v="1000"/>
    <n v="0"/>
    <n v="0"/>
    <n v="0"/>
    <n v="100"/>
    <n v="177"/>
    <n v="0"/>
    <n v="0"/>
    <n v="1277"/>
    <n v="1277"/>
    <n v="0"/>
    <n v="0"/>
    <n v="0"/>
    <n v="0"/>
    <n v="1000"/>
    <n v="0"/>
    <n v="0"/>
    <n v="0"/>
    <n v="100"/>
    <n v="177"/>
    <n v="0"/>
    <n v="0"/>
    <n v="1277"/>
    <x v="1"/>
    <s v="Decisión del directorio/propietarios de la empresa"/>
    <m/>
    <x v="0"/>
    <s v="Decisión del directorio/propietarios de la empresa"/>
    <m/>
    <x v="0"/>
    <m/>
    <m/>
    <x v="0"/>
    <m/>
    <m/>
    <x v="0"/>
    <m/>
    <m/>
    <x v="1"/>
    <m/>
    <n v="8189"/>
    <s v="OPERARIO DE PRODUCION DE CABLE PARA  ELECTRICIDAD DEL AUTOMO"/>
    <s v="Sí"/>
    <s v="No"/>
    <s v="Sí"/>
    <n v="4416"/>
    <s v="ASISTENTE DE RRHH"/>
    <s v="No"/>
    <s v="No"/>
    <s v="No"/>
    <m/>
    <m/>
    <m/>
    <m/>
    <m/>
    <m/>
    <m/>
    <m/>
    <m/>
    <m/>
    <m/>
    <m/>
    <m/>
    <m/>
    <m/>
    <m/>
    <m/>
    <m/>
    <m/>
    <m/>
    <m/>
    <m/>
    <m/>
    <m/>
    <m/>
    <m/>
    <m/>
    <m/>
    <m/>
    <m/>
    <m/>
    <m/>
    <m/>
    <m/>
    <m/>
    <m/>
    <m/>
    <m/>
    <m/>
    <x v="1"/>
    <x v="0"/>
    <x v="0"/>
    <x v="0"/>
    <x v="1"/>
    <x v="0"/>
    <x v="0"/>
    <x v="1"/>
    <x v="1"/>
    <x v="0"/>
    <x v="0"/>
    <x v="0"/>
    <x v="0"/>
    <m/>
    <m/>
    <m/>
    <s v="Redes sociales de la empresa (Facebook, Twitter, Instagram, etc)"/>
    <s v="Servicio Público de Empleo del Ministerio de Trabajo"/>
    <m/>
    <s v="Recomendaciones de trabajadores de la empresa u otros actores"/>
    <m/>
    <s v="Ferias de empleo"/>
    <s v="Avisos en las inmediaciones de la empresa"/>
    <s v="Contactos personales del empleador"/>
    <m/>
    <m/>
    <m/>
    <x v="0"/>
    <x v="0"/>
    <x v="0"/>
    <x v="1"/>
    <x v="0"/>
    <x v="1"/>
    <x v="0"/>
    <x v="0"/>
    <x v="1"/>
    <x v="1"/>
    <s v="Ninguna"/>
    <m/>
    <m/>
    <m/>
    <m/>
    <m/>
    <m/>
    <x v="1"/>
    <m/>
    <m/>
    <x v="1"/>
    <m/>
    <m/>
    <m/>
    <x v="1"/>
    <x v="1"/>
    <x v="1"/>
    <x v="1"/>
    <x v="1"/>
    <x v="1"/>
    <m/>
    <m/>
    <x v="2"/>
    <s v="Probable"/>
    <s v="Poco probable"/>
    <s v="Poco probable"/>
    <s v="Poco probable"/>
    <s v="Probable"/>
    <x v="0"/>
    <s v="operador de maquina"/>
    <n v="8189"/>
    <n v="360"/>
    <n v="300"/>
    <n v="200"/>
    <n v="200"/>
    <n v="200"/>
    <m/>
    <m/>
    <m/>
    <m/>
    <m/>
    <m/>
    <m/>
    <m/>
    <m/>
    <m/>
    <m/>
    <m/>
    <m/>
    <m/>
    <m/>
    <m/>
    <m/>
    <m/>
    <m/>
    <m/>
    <m/>
    <m/>
    <m/>
    <m/>
    <m/>
    <m/>
    <m/>
    <m/>
    <x v="0"/>
    <m/>
    <m/>
    <m/>
    <m/>
    <m/>
    <m/>
    <m/>
    <m/>
    <m/>
    <x v="0"/>
    <x v="0"/>
    <x v="0"/>
    <x v="0"/>
    <x v="1"/>
    <x v="1"/>
    <x v="0"/>
    <x v="0"/>
    <m/>
    <x v="0"/>
    <s v="CURSO DE MONTACARGA PARA ALMACENES DE MATERIA PRIMA QUE SEPA CONDUCIR"/>
    <s v="Operación y mantenimiento de maquinarias industriales"/>
    <s v="CONDUCTOR DE MONTACARGA"/>
    <n v="8344"/>
    <s v="CURSOS LEGALES"/>
    <s v="Legislación laboral y seguridad social"/>
    <s v="ASISTENTE DE RRHH"/>
    <n v="4416"/>
    <m/>
    <m/>
    <m/>
    <m/>
    <m/>
    <m/>
    <m/>
    <m/>
    <m/>
    <m/>
    <m/>
    <m/>
    <m/>
    <m/>
    <m/>
    <m/>
    <s v="Si"/>
    <s v="No"/>
    <m/>
    <m/>
    <m/>
    <m/>
    <x v="0"/>
    <s v="Muy importante"/>
    <s v="Importante"/>
    <s v="Muy importante"/>
    <s v="Muy importante"/>
    <s v="Muy importante"/>
    <s v="Muy importante"/>
    <s v="Muy importante"/>
    <s v="Ninguna"/>
    <m/>
    <x v="1"/>
    <x v="1"/>
    <x v="0"/>
    <x v="1"/>
    <x v="1"/>
    <x v="1"/>
    <x v="0"/>
    <x v="0"/>
    <x v="0"/>
    <x v="0"/>
    <x v="0"/>
    <x v="0"/>
    <m/>
    <s v="Jefe / Encargado (no propietario)"/>
    <m/>
    <n v="7"/>
    <n v="45"/>
    <s v="Completo"/>
    <m/>
    <m/>
    <m/>
    <m/>
    <m/>
    <m/>
    <s v="LA SUB GERENTE EDILMA GOMEZ AUTORIZO  QUE NOS RESPONDA LA SUP LA ENTREVISTA"/>
    <s v="51 y más personas ocupadas"/>
    <s v="51 y más personas ocupadas"/>
    <x v="1"/>
    <s v="Manufactura"/>
    <x v="0"/>
    <x v="0"/>
    <x v="0"/>
    <x v="1"/>
    <x v="0"/>
    <x v="0"/>
    <x v="0"/>
    <x v="1"/>
    <x v="0"/>
    <x v="0"/>
    <x v="1"/>
    <x v="0"/>
    <x v="0"/>
    <x v="0"/>
    <x v="0"/>
    <x v="0"/>
    <x v="1"/>
    <x v="0"/>
    <x v="0"/>
    <x v="1"/>
    <x v="0"/>
    <x v="0"/>
    <x v="0"/>
    <x v="0"/>
    <x v="0"/>
    <x v="1"/>
    <x v="0"/>
    <s v="USO Y REPARACIÓN DE MAQUINARIAS, HERRAMIENTAS Y EQUIPOS"/>
    <s v="LEYES LABORALES, JUDICIALES, TRIBUTARIAS"/>
    <m/>
    <m/>
    <m/>
    <m/>
    <s v="USO Y REPARACIÓN DE MAQUINARIAS, HERRAMIENTAS Y EQUIPOS"/>
    <s v="ADMINISTRACIÓN Y GESTIÓN"/>
    <m/>
    <m/>
    <m/>
    <m/>
    <n v="1"/>
    <x v="2"/>
    <x v="1"/>
    <x v="1"/>
    <x v="0"/>
    <x v="0"/>
    <s v="Total"/>
  </r>
  <r>
    <n v="485248"/>
    <x v="0"/>
    <x v="1"/>
    <s v="Itauguá"/>
    <n v="47591"/>
    <s v="COMERCIO AL POR MENOR DE ELECTRODOMESTICOS"/>
    <s v="Comercio"/>
    <s v="Comercio"/>
    <s v="Medianas (31 a 50 personas ocupadas)"/>
    <n v="20062024"/>
    <n v="20"/>
    <s v="Junio"/>
    <s v="Año Resultado Final"/>
    <n v="11"/>
    <n v="28"/>
    <n v="20062024"/>
    <n v="20"/>
    <s v="Junio"/>
    <s v="Año Resultado Final"/>
    <n v="2006"/>
    <n v="17"/>
    <x v="0"/>
    <s v="VENTA DE ELECTRODOMESTICOS AL POR MENOR"/>
    <s v="Comercio al por menor de electrodomésticos y accesorios"/>
    <s v="Casa Matriz"/>
    <x v="1"/>
    <n v="3"/>
    <n v="3"/>
    <n v="35"/>
    <n v="35"/>
    <n v="19"/>
    <n v="16"/>
    <n v="213.0714285714283"/>
    <n v="179.42857142857119"/>
    <n v="0"/>
    <n v="0"/>
    <n v="0"/>
    <n v="0"/>
    <n v="168.2142857142855"/>
    <n v="11.214285714285699"/>
    <n v="44.857142857142797"/>
    <n v="0"/>
    <n v="168.2142857142855"/>
    <n v="0"/>
    <n v="0"/>
    <n v="0"/>
    <n v="392.49999999999949"/>
    <n v="35"/>
    <n v="0"/>
    <n v="0"/>
    <n v="0"/>
    <n v="0"/>
    <n v="15"/>
    <n v="1"/>
    <n v="4"/>
    <n v="0"/>
    <n v="15"/>
    <n v="0"/>
    <n v="0"/>
    <n v="0"/>
    <n v="35"/>
    <x v="0"/>
    <m/>
    <m/>
    <x v="0"/>
    <s v="Decisión del directorio/propietarios de la empresa"/>
    <m/>
    <x v="0"/>
    <m/>
    <m/>
    <x v="0"/>
    <m/>
    <m/>
    <x v="0"/>
    <m/>
    <m/>
    <x v="1"/>
    <m/>
    <n v="4214"/>
    <s v="COBRADOR EN MOTO"/>
    <s v="Sí"/>
    <s v="No"/>
    <s v="Sí"/>
    <n v="5223"/>
    <s v="VENDEDOR DE SALON"/>
    <s v="Sí"/>
    <s v="No"/>
    <s v="No"/>
    <m/>
    <m/>
    <m/>
    <m/>
    <m/>
    <m/>
    <m/>
    <m/>
    <m/>
    <m/>
    <m/>
    <m/>
    <m/>
    <m/>
    <m/>
    <m/>
    <m/>
    <m/>
    <m/>
    <m/>
    <m/>
    <m/>
    <m/>
    <m/>
    <m/>
    <m/>
    <m/>
    <m/>
    <m/>
    <m/>
    <m/>
    <m/>
    <m/>
    <m/>
    <m/>
    <m/>
    <m/>
    <m/>
    <m/>
    <x v="0"/>
    <x v="0"/>
    <x v="0"/>
    <x v="0"/>
    <x v="0"/>
    <x v="0"/>
    <x v="0"/>
    <x v="1"/>
    <x v="0"/>
    <x v="0"/>
    <x v="1"/>
    <x v="1"/>
    <x v="0"/>
    <m/>
    <m/>
    <s v="Plataforma web privada gratuita (Bolsas de trabajo) (excluyendo redes sociales)"/>
    <s v="Redes sociales de la empresa (Facebook, Twitter, Instagram, etc)"/>
    <m/>
    <m/>
    <s v="Recomendaciones de trabajadores de la empresa u otros actores"/>
    <m/>
    <s v="Ferias de empleo"/>
    <m/>
    <s v="Contactos personales del empleador"/>
    <s v="Banco de currículos de la empresa"/>
    <m/>
    <m/>
    <x v="0"/>
    <x v="0"/>
    <x v="0"/>
    <x v="1"/>
    <x v="0"/>
    <x v="2"/>
    <x v="0"/>
    <x v="0"/>
    <x v="1"/>
    <x v="1"/>
    <s v="Ninguna"/>
    <m/>
    <m/>
    <m/>
    <m/>
    <m/>
    <m/>
    <x v="1"/>
    <m/>
    <m/>
    <x v="1"/>
    <m/>
    <m/>
    <m/>
    <x v="1"/>
    <x v="1"/>
    <x v="1"/>
    <x v="1"/>
    <x v="1"/>
    <x v="1"/>
    <m/>
    <m/>
    <x v="2"/>
    <s v="Probable"/>
    <s v="Poco probable"/>
    <s v="Poco probable"/>
    <s v="Poco probable"/>
    <s v="Probable"/>
    <x v="0"/>
    <s v="vendedor de salon"/>
    <n v="5223"/>
    <n v="0"/>
    <n v="0"/>
    <n v="2"/>
    <n v="0"/>
    <n v="1"/>
    <m/>
    <m/>
    <m/>
    <m/>
    <m/>
    <m/>
    <m/>
    <m/>
    <m/>
    <m/>
    <m/>
    <m/>
    <m/>
    <m/>
    <m/>
    <m/>
    <m/>
    <m/>
    <m/>
    <m/>
    <m/>
    <m/>
    <m/>
    <m/>
    <m/>
    <m/>
    <m/>
    <m/>
    <x v="0"/>
    <m/>
    <m/>
    <m/>
    <m/>
    <m/>
    <m/>
    <m/>
    <m/>
    <m/>
    <x v="0"/>
    <x v="0"/>
    <x v="0"/>
    <x v="0"/>
    <x v="1"/>
    <x v="1"/>
    <x v="0"/>
    <x v="0"/>
    <m/>
    <x v="0"/>
    <s v="MEJORA DE HABILIDADES DE VENTAS"/>
    <s v="Técnicas de ventas"/>
    <s v="VENDEDOR DE SALON"/>
    <n v="5223"/>
    <s v="MEJORA DE LAS HABILIDADES DE COBRANZA"/>
    <s v="OTROS"/>
    <s v="COBRADOR EN MOTO"/>
    <n v="4214"/>
    <s v="EXCEL AVANZADO"/>
    <s v="Microsoft Excel básico y avanzado"/>
    <s v="AUXILIAR CONTABLE"/>
    <n v="4311"/>
    <m/>
    <m/>
    <m/>
    <m/>
    <m/>
    <m/>
    <m/>
    <m/>
    <m/>
    <m/>
    <m/>
    <m/>
    <s v="Si"/>
    <s v="Si"/>
    <s v="No"/>
    <m/>
    <m/>
    <m/>
    <x v="0"/>
    <s v="Importante"/>
    <s v="Importante"/>
    <s v="Muy importante"/>
    <s v="Importante"/>
    <s v="Importante"/>
    <s v="Muy importante"/>
    <s v="Muy importante"/>
    <s v="Ninguna"/>
    <m/>
    <x v="0"/>
    <x v="2"/>
    <x v="2"/>
    <x v="0"/>
    <x v="1"/>
    <x v="2"/>
    <x v="0"/>
    <x v="1"/>
    <x v="0"/>
    <x v="0"/>
    <x v="0"/>
    <x v="0"/>
    <m/>
    <s v="Administrador/Contador"/>
    <m/>
    <n v="12"/>
    <n v="14"/>
    <s v="Completo"/>
    <m/>
    <m/>
    <m/>
    <m/>
    <m/>
    <m/>
    <m/>
    <s v="31 a 50 personas ocupadas"/>
    <s v="31 a 50 personas ocupadas"/>
    <x v="2"/>
    <s v="Comercio"/>
    <x v="0"/>
    <x v="0"/>
    <x v="0"/>
    <x v="1"/>
    <x v="1"/>
    <x v="0"/>
    <x v="0"/>
    <x v="0"/>
    <x v="0"/>
    <x v="0"/>
    <x v="1"/>
    <x v="0"/>
    <x v="0"/>
    <x v="1"/>
    <x v="0"/>
    <x v="0"/>
    <x v="0"/>
    <x v="0"/>
    <x v="0"/>
    <x v="1"/>
    <x v="0"/>
    <x v="0"/>
    <x v="1"/>
    <x v="0"/>
    <x v="0"/>
    <x v="0"/>
    <x v="0"/>
    <s v="VENTA"/>
    <s v="COBRANZAS"/>
    <s v="OFIMATICA"/>
    <m/>
    <m/>
    <m/>
    <s v="ADMINISTRACIÓN Y GESTIÓN"/>
    <s v="ADMINISTRACIÓN Y GESTIÓN"/>
    <s v="TIC"/>
    <m/>
    <m/>
    <m/>
    <n v="11.214285714285699"/>
    <x v="1"/>
    <x v="1"/>
    <x v="1"/>
    <x v="0"/>
    <x v="0"/>
    <s v="Total"/>
  </r>
  <r>
    <n v="485260"/>
    <x v="0"/>
    <x v="0"/>
    <s v="San Roque"/>
    <n v="45209"/>
    <s v="SERVICIOS DE REPARACION DE TAPIZADO PARA VEHICULOS"/>
    <s v="Comercio"/>
    <s v="Comercio"/>
    <s v="Pequeñas (11 a 30 personas ocupadas)"/>
    <n v="7062024"/>
    <n v="7"/>
    <s v="Junio"/>
    <s v="Año Resultado Final"/>
    <n v="13"/>
    <n v="43"/>
    <n v="7062024"/>
    <n v="7"/>
    <s v="Junio"/>
    <s v="Año Resultado Final"/>
    <n v="2000"/>
    <n v="23"/>
    <x v="2"/>
    <s v="SERVICIOS DE TAPICERÍA  PERSONALIZADA  PARA AUTOMÓVILES"/>
    <s v="Otros tipos de reparaciones de vehículos automotores n.c.p."/>
    <s v="Único"/>
    <x v="0"/>
    <m/>
    <m/>
    <n v="16"/>
    <n v="16"/>
    <n v="16"/>
    <n v="0"/>
    <n v="495.38461538461598"/>
    <n v="0"/>
    <n v="0"/>
    <n v="0"/>
    <n v="92.8846153846155"/>
    <n v="0"/>
    <n v="340.57692307692349"/>
    <n v="0"/>
    <n v="30.961538461538499"/>
    <n v="0"/>
    <n v="30.961538461538499"/>
    <n v="0"/>
    <n v="0"/>
    <n v="0"/>
    <n v="495.38461538461598"/>
    <n v="16"/>
    <n v="0"/>
    <n v="0"/>
    <n v="3"/>
    <n v="0"/>
    <n v="11"/>
    <n v="0"/>
    <n v="1"/>
    <n v="0"/>
    <n v="1"/>
    <n v="0"/>
    <n v="0"/>
    <n v="0"/>
    <n v="16"/>
    <x v="1"/>
    <s v="Decisión del directorio/propietarios de la empresa"/>
    <m/>
    <x v="0"/>
    <s v="Decisión del directorio/propietarios de la empresa"/>
    <m/>
    <x v="0"/>
    <m/>
    <m/>
    <x v="0"/>
    <m/>
    <m/>
    <x v="0"/>
    <m/>
    <m/>
    <x v="1"/>
    <m/>
    <n v="9122"/>
    <s v="TECNICO EN LIMPIEZA INTEGRAL AUTOMOTRIZ"/>
    <s v="Sí"/>
    <s v="Sí"/>
    <s v="No"/>
    <m/>
    <m/>
    <m/>
    <m/>
    <m/>
    <m/>
    <m/>
    <m/>
    <m/>
    <s v="Candidatos sin capacitación o habilidades técnicas necesarios"/>
    <m/>
    <m/>
    <m/>
    <s v="Candidatos que no aceptaron las condiciones laborales ofrecidas (ubicación, horario, remuneración)"/>
    <s v="Falta de postulantes/candidatos"/>
    <m/>
    <m/>
    <m/>
    <m/>
    <m/>
    <m/>
    <m/>
    <m/>
    <m/>
    <m/>
    <m/>
    <m/>
    <m/>
    <m/>
    <m/>
    <m/>
    <m/>
    <m/>
    <s v="Aumentar la remuneración para hacer la vacante más atractiva"/>
    <m/>
    <m/>
    <m/>
    <m/>
    <m/>
    <m/>
    <s v="Aumentar los esfuerzos en el reclutamiento (más divulgación de la vacante, más bolsas de empleo)"/>
    <m/>
    <m/>
    <m/>
    <x v="0"/>
    <x v="0"/>
    <x v="0"/>
    <x v="1"/>
    <x v="0"/>
    <x v="1"/>
    <x v="0"/>
    <x v="1"/>
    <x v="0"/>
    <x v="0"/>
    <x v="0"/>
    <x v="1"/>
    <x v="0"/>
    <m/>
    <m/>
    <m/>
    <m/>
    <m/>
    <m/>
    <s v="Recomendaciones de trabajadores de la empresa u otros actores"/>
    <m/>
    <m/>
    <m/>
    <m/>
    <m/>
    <m/>
    <m/>
    <x v="0"/>
    <x v="0"/>
    <x v="0"/>
    <x v="0"/>
    <x v="0"/>
    <x v="2"/>
    <x v="0"/>
    <x v="0"/>
    <x v="0"/>
    <x v="0"/>
    <s v="Ninguna"/>
    <m/>
    <m/>
    <m/>
    <m/>
    <s v="Transformación de competencia"/>
    <m/>
    <x v="1"/>
    <m/>
    <m/>
    <x v="0"/>
    <s v="Transformación de competencia"/>
    <m/>
    <m/>
    <x v="0"/>
    <x v="0"/>
    <x v="0"/>
    <x v="0"/>
    <x v="0"/>
    <x v="0"/>
    <m/>
    <m/>
    <x v="1"/>
    <s v="Poco probable"/>
    <s v="Poco probable"/>
    <s v="Poco probable"/>
    <s v="Probable"/>
    <s v="Probable"/>
    <x v="0"/>
    <s v="corte y costura de tapizados Tapiceros"/>
    <n v="7534"/>
    <n v="4"/>
    <n v="0"/>
    <n v="2"/>
    <n v="2"/>
    <n v="2"/>
    <s v="LAVADERO DE AUTOS"/>
    <n v="9122"/>
    <n v="3"/>
    <n v="0"/>
    <n v="0"/>
    <n v="1"/>
    <n v="1"/>
    <m/>
    <m/>
    <m/>
    <m/>
    <m/>
    <m/>
    <m/>
    <m/>
    <m/>
    <m/>
    <m/>
    <m/>
    <m/>
    <m/>
    <m/>
    <m/>
    <m/>
    <m/>
    <m/>
    <m/>
    <m/>
    <x v="0"/>
    <m/>
    <m/>
    <m/>
    <m/>
    <m/>
    <m/>
    <m/>
    <m/>
    <m/>
    <x v="0"/>
    <x v="0"/>
    <x v="1"/>
    <x v="0"/>
    <x v="1"/>
    <x v="1"/>
    <x v="0"/>
    <x v="0"/>
    <m/>
    <x v="0"/>
    <s v="TECNICA DE COSTURAS DE ASIENTOS DE CUEROS"/>
    <s v="Corte y confección en industrias"/>
    <s v="COSTUREROS"/>
    <n v="7534"/>
    <m/>
    <m/>
    <m/>
    <m/>
    <m/>
    <m/>
    <m/>
    <m/>
    <m/>
    <m/>
    <m/>
    <m/>
    <m/>
    <m/>
    <m/>
    <m/>
    <m/>
    <m/>
    <m/>
    <m/>
    <s v="No"/>
    <m/>
    <m/>
    <m/>
    <m/>
    <m/>
    <x v="0"/>
    <s v="Importante"/>
    <s v="Importante"/>
    <s v="Importante"/>
    <s v="Importante"/>
    <s v="Importante"/>
    <s v="Importante"/>
    <s v="Importante"/>
    <s v="Ninguna"/>
    <m/>
    <x v="0"/>
    <x v="2"/>
    <x v="0"/>
    <x v="0"/>
    <x v="0"/>
    <x v="0"/>
    <x v="0"/>
    <x v="0"/>
    <x v="0"/>
    <x v="0"/>
    <x v="0"/>
    <x v="0"/>
    <m/>
    <s v="Dueño o propietario"/>
    <m/>
    <n v="15"/>
    <n v="22"/>
    <s v="Completo"/>
    <m/>
    <m/>
    <m/>
    <m/>
    <m/>
    <m/>
    <m/>
    <s v="11 a 30 personas ocupadas"/>
    <s v="11 a 30 personas ocupadas"/>
    <x v="2"/>
    <s v="Comercio"/>
    <x v="0"/>
    <x v="0"/>
    <x v="0"/>
    <x v="0"/>
    <x v="0"/>
    <x v="0"/>
    <x v="0"/>
    <x v="0"/>
    <x v="1"/>
    <x v="0"/>
    <x v="1"/>
    <x v="0"/>
    <x v="0"/>
    <x v="0"/>
    <x v="0"/>
    <x v="1"/>
    <x v="0"/>
    <x v="1"/>
    <x v="0"/>
    <x v="1"/>
    <x v="0"/>
    <x v="1"/>
    <x v="0"/>
    <x v="0"/>
    <x v="1"/>
    <x v="0"/>
    <x v="0"/>
    <s v="TEXTIL Y CONFECCIÓN"/>
    <m/>
    <m/>
    <m/>
    <m/>
    <m/>
    <s v="TEXTIL Y CONFECCIÓN"/>
    <m/>
    <m/>
    <m/>
    <m/>
    <m/>
    <n v="30.961538461538499"/>
    <x v="1"/>
    <x v="2"/>
    <x v="0"/>
    <x v="0"/>
    <x v="0"/>
    <s v="Total"/>
  </r>
  <r>
    <n v="485359"/>
    <x v="0"/>
    <x v="0"/>
    <s v="Santisima Trinidad"/>
    <n v="41002"/>
    <s v="ACTIVIDAD DE CONSTRUCCION DE EDIFICIOS"/>
    <s v="Industria"/>
    <s v="Construcción"/>
    <s v="Micro (5 a 10 personas ocupadas)"/>
    <n v="4062024"/>
    <n v="4"/>
    <s v="Junio"/>
    <s v="Año Resultado Final"/>
    <n v="17"/>
    <n v="7"/>
    <n v="25062024"/>
    <n v="25"/>
    <s v="Junio"/>
    <s v="Año Resultado Final"/>
    <n v="2012"/>
    <n v="11"/>
    <x v="0"/>
    <s v="ACTIVIDAD DE CONSTRUCCION CIVILES"/>
    <s v="Construcción de edificios"/>
    <s v="Único"/>
    <x v="0"/>
    <m/>
    <m/>
    <n v="62"/>
    <n v="62"/>
    <n v="43"/>
    <n v="19"/>
    <n v="201.76923076923066"/>
    <n v="89.153846153846104"/>
    <n v="0"/>
    <n v="0"/>
    <n v="0"/>
    <n v="0"/>
    <n v="56.307692307692278"/>
    <n v="0"/>
    <n v="0"/>
    <n v="0"/>
    <n v="234.6153846153845"/>
    <n v="0"/>
    <n v="0"/>
    <n v="0"/>
    <n v="290.92307692307679"/>
    <n v="62"/>
    <n v="0"/>
    <n v="0"/>
    <n v="0"/>
    <n v="0"/>
    <n v="12"/>
    <n v="0"/>
    <n v="0"/>
    <n v="0"/>
    <n v="50"/>
    <n v="0"/>
    <n v="0"/>
    <n v="0"/>
    <n v="62"/>
    <x v="1"/>
    <s v="Convenio con organizaciones públicas"/>
    <m/>
    <x v="0"/>
    <s v="Convenio con organizaciones públicas"/>
    <m/>
    <x v="0"/>
    <m/>
    <m/>
    <x v="0"/>
    <m/>
    <m/>
    <x v="0"/>
    <m/>
    <m/>
    <x v="1"/>
    <m/>
    <n v="4120"/>
    <s v="SECRETARIA"/>
    <s v="Sí"/>
    <s v="No"/>
    <s v="Sí"/>
    <n v="2142"/>
    <s v="PROYECTISTA DE OBRA CIVIL"/>
    <s v="Sí"/>
    <s v="No"/>
    <s v="Sí"/>
    <n v="2411"/>
    <s v="CONTADORA PARA EMPRESA"/>
    <s v="Sí"/>
    <s v="Sí"/>
    <m/>
    <m/>
    <m/>
    <m/>
    <m/>
    <m/>
    <m/>
    <m/>
    <m/>
    <m/>
    <m/>
    <m/>
    <m/>
    <m/>
    <m/>
    <m/>
    <s v="Candidatos sin capacitación o habilidades técnicas necesarios"/>
    <m/>
    <s v="Candidato sin licencias, certificados orequisitos legales requeridos para ejercer la ocupación"/>
    <m/>
    <m/>
    <m/>
    <m/>
    <m/>
    <m/>
    <m/>
    <m/>
    <m/>
    <m/>
    <m/>
    <m/>
    <s v="Aumentar los esfuerzos en el reclutamiento (más divulgación de la vacante, más bolsas de empleo)"/>
    <m/>
    <m/>
    <m/>
    <x v="0"/>
    <x v="0"/>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1"/>
    <x v="0"/>
    <x v="0"/>
    <s v="Ninguna"/>
    <m/>
    <m/>
    <m/>
    <m/>
    <m/>
    <m/>
    <x v="1"/>
    <m/>
    <s v="Transformación de competencia"/>
    <x v="0"/>
    <s v="Transformación de competencia"/>
    <m/>
    <m/>
    <x v="0"/>
    <x v="0"/>
    <x v="0"/>
    <x v="0"/>
    <x v="0"/>
    <x v="0"/>
    <m/>
    <m/>
    <x v="2"/>
    <s v="Probable"/>
    <s v="Poco probable"/>
    <s v="Probable"/>
    <s v="Probable"/>
    <s v="Muy probable"/>
    <x v="0"/>
    <s v="control de contrucciones"/>
    <n v="3123"/>
    <n v="20"/>
    <n v="20"/>
    <n v="20"/>
    <n v="20"/>
    <n v="20"/>
    <s v="proyectistas de Presupuestos"/>
    <n v="2142"/>
    <n v="3"/>
    <n v="4"/>
    <n v="5"/>
    <n v="6"/>
    <n v="7"/>
    <m/>
    <m/>
    <m/>
    <m/>
    <m/>
    <m/>
    <m/>
    <m/>
    <m/>
    <m/>
    <m/>
    <m/>
    <m/>
    <m/>
    <m/>
    <m/>
    <m/>
    <m/>
    <m/>
    <m/>
    <m/>
    <x v="0"/>
    <m/>
    <m/>
    <m/>
    <m/>
    <m/>
    <m/>
    <m/>
    <m/>
    <m/>
    <x v="0"/>
    <x v="0"/>
    <x v="0"/>
    <x v="0"/>
    <x v="1"/>
    <x v="1"/>
    <x v="0"/>
    <x v="0"/>
    <m/>
    <x v="0"/>
    <s v="CONTROL DE CONSTRUCCION (GASTOS)"/>
    <s v="Elaboración de costos de producción"/>
    <s v="CONTROLIN (SUPERVISOR DE OBRAS)"/>
    <n v="3123"/>
    <m/>
    <m/>
    <m/>
    <m/>
    <m/>
    <m/>
    <m/>
    <m/>
    <m/>
    <m/>
    <m/>
    <m/>
    <m/>
    <m/>
    <m/>
    <m/>
    <m/>
    <m/>
    <m/>
    <m/>
    <s v="No"/>
    <m/>
    <m/>
    <m/>
    <m/>
    <m/>
    <x v="1"/>
    <s v="Muy importante"/>
    <s v="Muy importante"/>
    <s v="Muy importante"/>
    <s v="Muy importante"/>
    <s v="Muy importante"/>
    <s v="Muy importante"/>
    <s v="Muy importante"/>
    <s v="Ninguna"/>
    <m/>
    <x v="0"/>
    <x v="1"/>
    <x v="1"/>
    <x v="0"/>
    <x v="0"/>
    <x v="0"/>
    <x v="0"/>
    <x v="0"/>
    <x v="0"/>
    <x v="0"/>
    <x v="0"/>
    <x v="0"/>
    <m/>
    <s v="Gerente / Directivo"/>
    <m/>
    <n v="17"/>
    <n v="58"/>
    <s v="Completo"/>
    <m/>
    <m/>
    <m/>
    <m/>
    <m/>
    <m/>
    <s v="NINGUNA"/>
    <s v="51 y más personas ocupadas"/>
    <s v="51 y más personas ocupadas"/>
    <x v="1"/>
    <s v="Construcción"/>
    <x v="0"/>
    <x v="1"/>
    <x v="0"/>
    <x v="1"/>
    <x v="0"/>
    <x v="0"/>
    <x v="0"/>
    <x v="0"/>
    <x v="0"/>
    <x v="0"/>
    <x v="0"/>
    <x v="1"/>
    <x v="0"/>
    <x v="0"/>
    <x v="0"/>
    <x v="0"/>
    <x v="0"/>
    <x v="0"/>
    <x v="0"/>
    <x v="1"/>
    <x v="1"/>
    <x v="1"/>
    <x v="0"/>
    <x v="0"/>
    <x v="0"/>
    <x v="0"/>
    <x v="0"/>
    <s v="CONTABILIDAD Y AUDITORIA"/>
    <m/>
    <m/>
    <m/>
    <m/>
    <m/>
    <s v="ADMINISTRACIÓN Y GESTIÓN"/>
    <m/>
    <m/>
    <m/>
    <m/>
    <m/>
    <n v="4.6923076923076898"/>
    <x v="1"/>
    <x v="2"/>
    <x v="0"/>
    <x v="0"/>
    <x v="0"/>
    <s v="Total"/>
  </r>
  <r>
    <n v="485400"/>
    <x v="0"/>
    <x v="1"/>
    <s v="Fernando de la Mora"/>
    <n v="70201"/>
    <s v="SERVICIOS DE ASESORIA CONTABLE"/>
    <s v="Servicio"/>
    <s v="Servicios a las empresas"/>
    <s v="Grandes (con 51 o más personas ocupadas)"/>
    <n v="13062024"/>
    <n v="13"/>
    <s v="Junio"/>
    <s v="Año Resultado Final"/>
    <n v="10"/>
    <n v="40"/>
    <n v="22072024"/>
    <n v="22"/>
    <s v="Julio"/>
    <s v="Año Resultado Final"/>
    <n v="2013"/>
    <n v="10"/>
    <x v="0"/>
    <s v="ACTIVIDAD DE ORGANIZACION EMPRESARIAL Y DE EMPLEADORES (RECLUTAMIENTO DE RECURSOS HUMANOS)"/>
    <s v="Actividades relacionadas con el suministro de empleo"/>
    <s v="Único"/>
    <x v="0"/>
    <m/>
    <m/>
    <n v="89"/>
    <n v="89"/>
    <n v="56"/>
    <n v="33"/>
    <n v="166.78260869565233"/>
    <n v="98.282608695652257"/>
    <n v="0"/>
    <n v="0"/>
    <n v="0"/>
    <n v="0"/>
    <n v="208.47826086956539"/>
    <n v="0"/>
    <n v="0"/>
    <n v="0"/>
    <n v="26.804347826086978"/>
    <n v="17.869565217391319"/>
    <n v="11.91304347826088"/>
    <n v="0"/>
    <n v="265.0652173913046"/>
    <n v="89"/>
    <n v="0"/>
    <n v="0"/>
    <n v="0"/>
    <n v="0"/>
    <n v="70"/>
    <n v="0"/>
    <n v="0"/>
    <n v="0"/>
    <n v="9"/>
    <n v="6"/>
    <n v="4"/>
    <n v="0"/>
    <n v="89"/>
    <x v="0"/>
    <m/>
    <m/>
    <x v="1"/>
    <m/>
    <m/>
    <x v="0"/>
    <m/>
    <m/>
    <x v="0"/>
    <m/>
    <m/>
    <x v="0"/>
    <m/>
    <m/>
    <x v="1"/>
    <m/>
    <n v="4226"/>
    <s v="ATENCION AL CLIENTE"/>
    <s v="Sí"/>
    <s v="No"/>
    <s v="No"/>
    <m/>
    <m/>
    <m/>
    <m/>
    <m/>
    <m/>
    <m/>
    <m/>
    <m/>
    <m/>
    <m/>
    <m/>
    <m/>
    <m/>
    <m/>
    <m/>
    <m/>
    <m/>
    <m/>
    <m/>
    <m/>
    <m/>
    <m/>
    <m/>
    <m/>
    <m/>
    <m/>
    <m/>
    <m/>
    <m/>
    <m/>
    <m/>
    <m/>
    <m/>
    <m/>
    <m/>
    <m/>
    <m/>
    <m/>
    <m/>
    <m/>
    <m/>
    <m/>
    <m/>
    <x v="1"/>
    <x v="0"/>
    <x v="0"/>
    <x v="0"/>
    <x v="0"/>
    <x v="0"/>
    <x v="0"/>
    <x v="1"/>
    <x v="0"/>
    <x v="0"/>
    <x v="1"/>
    <x v="1"/>
    <x v="0"/>
    <m/>
    <m/>
    <m/>
    <m/>
    <s v="Servicio Público de Empleo del Ministerio de Trabajo"/>
    <m/>
    <s v="Recomendaciones de trabajadores de la empresa u otros actores"/>
    <m/>
    <s v="Ferias de empleo"/>
    <m/>
    <s v="Contactos personales del empleador"/>
    <s v="Banco de currículos de la empresa"/>
    <m/>
    <m/>
    <x v="0"/>
    <x v="0"/>
    <x v="0"/>
    <x v="1"/>
    <x v="1"/>
    <x v="0"/>
    <x v="0"/>
    <x v="0"/>
    <x v="1"/>
    <x v="1"/>
    <s v="Ninguna"/>
    <m/>
    <m/>
    <m/>
    <m/>
    <m/>
    <s v="Transformación de competencia"/>
    <x v="3"/>
    <m/>
    <m/>
    <x v="1"/>
    <m/>
    <m/>
    <m/>
    <x v="0"/>
    <x v="0"/>
    <x v="0"/>
    <x v="0"/>
    <x v="0"/>
    <x v="1"/>
    <m/>
    <m/>
    <x v="0"/>
    <s v="Poco probable"/>
    <s v="Poco probable"/>
    <s v="Probable"/>
    <s v="Muy probable"/>
    <s v="Muy probable"/>
    <x v="0"/>
    <s v="comunnity manager"/>
    <n v="3339"/>
    <n v="1"/>
    <n v="0"/>
    <n v="0"/>
    <n v="0"/>
    <n v="0"/>
    <s v="Auxiliar de marketing"/>
    <n v="3339"/>
    <n v="1"/>
    <n v="0"/>
    <n v="0"/>
    <n v="0"/>
    <n v="0"/>
    <m/>
    <m/>
    <m/>
    <m/>
    <m/>
    <m/>
    <m/>
    <m/>
    <m/>
    <m/>
    <m/>
    <m/>
    <m/>
    <m/>
    <m/>
    <m/>
    <m/>
    <m/>
    <m/>
    <m/>
    <m/>
    <x v="0"/>
    <m/>
    <m/>
    <m/>
    <m/>
    <m/>
    <m/>
    <m/>
    <m/>
    <m/>
    <x v="0"/>
    <x v="0"/>
    <x v="0"/>
    <x v="0"/>
    <x v="1"/>
    <x v="1"/>
    <x v="0"/>
    <x v="0"/>
    <m/>
    <x v="0"/>
    <s v="TECNICAS DE ATENCION AL CLIENTE"/>
    <s v="Técnicas de recepción y atención al cliente"/>
    <s v="LIMPIADORAS (PERSONAL DE LIMPIEZA)"/>
    <n v="9112"/>
    <m/>
    <m/>
    <m/>
    <m/>
    <m/>
    <m/>
    <m/>
    <m/>
    <m/>
    <m/>
    <m/>
    <m/>
    <m/>
    <m/>
    <m/>
    <m/>
    <m/>
    <m/>
    <m/>
    <m/>
    <s v="No"/>
    <m/>
    <m/>
    <m/>
    <m/>
    <m/>
    <x v="1"/>
    <s v="Muy importante"/>
    <s v="Importante"/>
    <s v="Muy importante"/>
    <s v="Muy importante"/>
    <s v="Muy importante"/>
    <s v="Muy importante"/>
    <s v="Muy importante"/>
    <s v="Ninguna"/>
    <m/>
    <x v="2"/>
    <x v="1"/>
    <x v="0"/>
    <x v="1"/>
    <x v="0"/>
    <x v="1"/>
    <x v="0"/>
    <x v="0"/>
    <x v="0"/>
    <x v="0"/>
    <x v="0"/>
    <x v="0"/>
    <m/>
    <s v="Administrador/Contador"/>
    <m/>
    <n v="7"/>
    <n v="55"/>
    <s v="Completo"/>
    <m/>
    <m/>
    <m/>
    <m/>
    <m/>
    <m/>
    <m/>
    <s v="51 y más personas ocupadas"/>
    <s v="51 y más personas ocupadas"/>
    <x v="0"/>
    <s v="Servicios a las empresas"/>
    <x v="0"/>
    <x v="0"/>
    <x v="0"/>
    <x v="1"/>
    <x v="0"/>
    <x v="0"/>
    <x v="0"/>
    <x v="0"/>
    <x v="0"/>
    <x v="0"/>
    <x v="1"/>
    <x v="1"/>
    <x v="0"/>
    <x v="0"/>
    <x v="0"/>
    <x v="0"/>
    <x v="0"/>
    <x v="0"/>
    <x v="0"/>
    <x v="1"/>
    <x v="0"/>
    <x v="1"/>
    <x v="0"/>
    <x v="0"/>
    <x v="0"/>
    <x v="0"/>
    <x v="1"/>
    <s v="ATENCIÓN AL CLIENTE, RECEPCIÓN"/>
    <m/>
    <m/>
    <m/>
    <m/>
    <m/>
    <s v="ADMINISTRACIÓN Y GESTIÓN"/>
    <m/>
    <m/>
    <m/>
    <m/>
    <m/>
    <n v="2.97826086956522"/>
    <x v="1"/>
    <x v="1"/>
    <x v="0"/>
    <x v="0"/>
    <x v="0"/>
    <s v="Total"/>
  </r>
  <r>
    <n v="485593"/>
    <x v="0"/>
    <x v="0"/>
    <s v="Recoleta"/>
    <n v="52220"/>
    <s v="SERVICIO LOGISTICO PARA TRANSPORTE DE CARGA INTERNACIONAL VIA FLUVIAL"/>
    <s v="Servicio"/>
    <s v="Transporte"/>
    <s v="Micro (5 a 10 personas ocupadas)"/>
    <n v="7062024"/>
    <n v="7"/>
    <s v="Junio"/>
    <s v="Año Resultado Final"/>
    <n v="10"/>
    <n v="17"/>
    <n v="22072024"/>
    <n v="22"/>
    <s v="Julio"/>
    <s v="Año Resultado Final"/>
    <n v="2013"/>
    <n v="10"/>
    <x v="0"/>
    <s v="SERVICIO PARA TRANSPORTE DE CARGA INTERNACIONAL MARITIMO"/>
    <s v="Transporte de carga marítimo y de cabotaje"/>
    <s v="Único"/>
    <x v="0"/>
    <m/>
    <m/>
    <n v="12"/>
    <n v="12"/>
    <n v="7"/>
    <n v="5"/>
    <n v="110.06024096385569"/>
    <n v="78.614457831325495"/>
    <n v="0"/>
    <n v="0"/>
    <n v="0"/>
    <n v="0"/>
    <n v="0"/>
    <n v="0"/>
    <n v="0"/>
    <n v="0"/>
    <n v="125.7831325301208"/>
    <n v="62.891566265060398"/>
    <n v="0"/>
    <n v="0"/>
    <n v="188.6746987951812"/>
    <n v="12"/>
    <n v="0"/>
    <n v="0"/>
    <n v="0"/>
    <n v="0"/>
    <n v="0"/>
    <n v="0"/>
    <n v="0"/>
    <n v="0"/>
    <n v="8"/>
    <n v="4"/>
    <n v="0"/>
    <n v="0"/>
    <n v="12"/>
    <x v="0"/>
    <m/>
    <m/>
    <x v="1"/>
    <m/>
    <m/>
    <x v="0"/>
    <m/>
    <m/>
    <x v="0"/>
    <m/>
    <m/>
    <x v="0"/>
    <m/>
    <m/>
    <x v="1"/>
    <m/>
    <n v="3323"/>
    <s v="ANALISTA DE PRECIOS"/>
    <s v="Sí"/>
    <s v="No"/>
    <s v="Sí"/>
    <n v="3322"/>
    <s v="OPERATIVO COMERCIAL"/>
    <s v="Sí"/>
    <s v="Sí"/>
    <s v="Sí"/>
    <n v="5244"/>
    <s v="VENDEDOR ONLINE DE FLETE INTERNACIONAL"/>
    <s v="Sí"/>
    <s v="Sí"/>
    <m/>
    <m/>
    <m/>
    <m/>
    <m/>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Aumentar la remuneración para hacer la vacante más atractiva"/>
    <m/>
    <m/>
    <m/>
    <m/>
    <m/>
    <m/>
    <s v="Aumentar los esfuerzos en el reclutamiento (más divulgación de la vacante, más bolsas de empleo)"/>
    <m/>
    <m/>
    <m/>
    <x v="0"/>
    <x v="0"/>
    <x v="1"/>
    <x v="0"/>
    <x v="0"/>
    <x v="0"/>
    <x v="0"/>
    <x v="1"/>
    <x v="1"/>
    <x v="0"/>
    <x v="0"/>
    <x v="0"/>
    <x v="0"/>
    <m/>
    <m/>
    <m/>
    <s v="Redes sociales de la empresa (Facebook, Twitter, Instagram, etc)"/>
    <m/>
    <s v="Redes de profesionales o egresados"/>
    <s v="Recomendaciones de trabajadores de la empresa u otros actores"/>
    <m/>
    <m/>
    <m/>
    <s v="Contactos personales del empleador"/>
    <m/>
    <m/>
    <m/>
    <x v="0"/>
    <x v="0"/>
    <x v="0"/>
    <x v="1"/>
    <x v="0"/>
    <x v="1"/>
    <x v="0"/>
    <x v="0"/>
    <x v="1"/>
    <x v="0"/>
    <s v="Ninguna"/>
    <m/>
    <m/>
    <m/>
    <m/>
    <m/>
    <m/>
    <x v="1"/>
    <m/>
    <m/>
    <x v="1"/>
    <s v="Transformación de competencia"/>
    <m/>
    <m/>
    <x v="0"/>
    <x v="0"/>
    <x v="1"/>
    <x v="1"/>
    <x v="1"/>
    <x v="1"/>
    <m/>
    <m/>
    <x v="1"/>
    <s v="Probable"/>
    <s v="Poco probable"/>
    <s v="Poco probable"/>
    <s v="Probable"/>
    <s v="Probable"/>
    <x v="0"/>
    <s v="OPERADOR DE LOGISTICA"/>
    <n v="4321"/>
    <n v="2"/>
    <n v="0"/>
    <n v="0"/>
    <n v="0"/>
    <n v="0"/>
    <s v="OPERADOR DE VENTAS ONLINE DE FLETE INTERNACIONAL"/>
    <n v="5244"/>
    <n v="2"/>
    <n v="0"/>
    <n v="0"/>
    <n v="0"/>
    <n v="0"/>
    <s v="ASISTENTE ADMINISTRATIVO"/>
    <n v="3343"/>
    <n v="1"/>
    <n v="0"/>
    <n v="0"/>
    <n v="0"/>
    <n v="0"/>
    <m/>
    <m/>
    <m/>
    <m/>
    <m/>
    <m/>
    <m/>
    <m/>
    <m/>
    <m/>
    <m/>
    <m/>
    <m/>
    <m/>
    <x v="0"/>
    <m/>
    <m/>
    <m/>
    <m/>
    <m/>
    <m/>
    <m/>
    <m/>
    <m/>
    <x v="1"/>
    <x v="0"/>
    <x v="1"/>
    <x v="0"/>
    <x v="1"/>
    <x v="1"/>
    <x v="0"/>
    <x v="0"/>
    <m/>
    <x v="0"/>
    <s v="LEYES Y CONVENIOS DE COMERCIO INTERNACIONAL"/>
    <s v="Gestión administrativa y financiera del comercio internacional"/>
    <s v="VENDEDORES ONLINE DE FLETE INTERNACIONAL"/>
    <n v="5244"/>
    <s v="LEYES Y CONVENIOS DE COMERCIO INTERNACIONAL"/>
    <s v="Gestión administrativa y financiera del comercio internacional"/>
    <s v="OPERADOR DE LOGISTICA DE FLETE INTERNACIONAL"/>
    <n v="4321"/>
    <m/>
    <m/>
    <m/>
    <m/>
    <m/>
    <m/>
    <m/>
    <m/>
    <m/>
    <m/>
    <m/>
    <m/>
    <m/>
    <m/>
    <m/>
    <m/>
    <s v="Si"/>
    <s v="No"/>
    <m/>
    <m/>
    <m/>
    <m/>
    <x v="1"/>
    <s v="Muy importante"/>
    <s v="Importante"/>
    <s v="Muy importante"/>
    <s v="Muy importante"/>
    <s v="Importante"/>
    <s v="Importante"/>
    <s v="Importante"/>
    <s v="Ninguna"/>
    <m/>
    <x v="2"/>
    <x v="2"/>
    <x v="0"/>
    <x v="0"/>
    <x v="0"/>
    <x v="0"/>
    <x v="0"/>
    <x v="0"/>
    <x v="0"/>
    <x v="0"/>
    <x v="0"/>
    <x v="0"/>
    <m/>
    <s v="Otro"/>
    <s v="ASISTENTE ADMINISTRATIVA"/>
    <n v="8"/>
    <n v="10"/>
    <s v="Completo"/>
    <m/>
    <m/>
    <m/>
    <m/>
    <m/>
    <m/>
    <s v="CAMBIO DE OFICINA ESPECIFICADO EN BLOC DE NOTAS"/>
    <s v="11 a 30 personas ocupadas"/>
    <s v="11 a 30 personas ocupadas"/>
    <x v="0"/>
    <s v="Transporte"/>
    <x v="0"/>
    <x v="0"/>
    <x v="1"/>
    <x v="0"/>
    <x v="1"/>
    <x v="0"/>
    <x v="0"/>
    <x v="0"/>
    <x v="0"/>
    <x v="0"/>
    <x v="1"/>
    <x v="1"/>
    <x v="1"/>
    <x v="1"/>
    <x v="0"/>
    <x v="0"/>
    <x v="0"/>
    <x v="0"/>
    <x v="0"/>
    <x v="1"/>
    <x v="0"/>
    <x v="0"/>
    <x v="1"/>
    <x v="0"/>
    <x v="0"/>
    <x v="0"/>
    <x v="0"/>
    <s v="COMERCIO EXTERIOR"/>
    <s v="COMERCIO EXTERIOR"/>
    <m/>
    <m/>
    <m/>
    <m/>
    <s v="ADMINISTRACIÓN Y GESTIÓN"/>
    <s v="ADMINISTRACIÓN Y GESTIÓN"/>
    <m/>
    <m/>
    <m/>
    <m/>
    <n v="15.722891566265099"/>
    <x v="1"/>
    <x v="2"/>
    <x v="0"/>
    <x v="0"/>
    <x v="0"/>
    <s v="Total"/>
  </r>
  <r>
    <n v="485620"/>
    <x v="0"/>
    <x v="0"/>
    <s v="San Roque"/>
    <n v="63110"/>
    <s v="SERVICIOS DE CERTIFICACION DIGITAL"/>
    <s v="Servicio"/>
    <s v="Telecomunicaciones"/>
    <s v="Micro (5 a 10 personas ocupadas)"/>
    <n v="11062024"/>
    <n v="11"/>
    <s v="Junio"/>
    <s v="Año Resultado Final"/>
    <n v="10"/>
    <n v="32"/>
    <n v="15072024"/>
    <n v="15"/>
    <s v="Julio"/>
    <s v="Año Resultado Final"/>
    <n v="2013"/>
    <n v="10"/>
    <x v="0"/>
    <s v="ACTIVIDADES DE SERVICIO DE INFORMACION Y SRRVICIOS INFORMATICOS Y SOFTWARE"/>
    <s v="Procesamiento de datos, hospedaje y servicios conexos"/>
    <s v="Único"/>
    <x v="0"/>
    <m/>
    <m/>
    <n v="12"/>
    <n v="12"/>
    <n v="3"/>
    <n v="9"/>
    <n v="47.1686746987953"/>
    <n v="141.50602409638589"/>
    <n v="0"/>
    <n v="0"/>
    <n v="0"/>
    <n v="0"/>
    <n v="0"/>
    <n v="0"/>
    <n v="0"/>
    <n v="0"/>
    <n v="62.891566265060398"/>
    <n v="125.7831325301208"/>
    <n v="0"/>
    <n v="0"/>
    <n v="188.6746987951812"/>
    <n v="12"/>
    <n v="0"/>
    <n v="0"/>
    <n v="0"/>
    <n v="0"/>
    <n v="0"/>
    <n v="0"/>
    <n v="0"/>
    <n v="0"/>
    <n v="4"/>
    <n v="8"/>
    <n v="0"/>
    <n v="0"/>
    <n v="12"/>
    <x v="0"/>
    <m/>
    <m/>
    <x v="0"/>
    <s v="Decisión del directorio/propietarios de la empresa"/>
    <m/>
    <x v="0"/>
    <m/>
    <m/>
    <x v="0"/>
    <m/>
    <m/>
    <x v="0"/>
    <m/>
    <m/>
    <x v="1"/>
    <m/>
    <n v="4419"/>
    <s v="AGENTE DE VALIDACION"/>
    <s v="Sí"/>
    <s v="No"/>
    <s v="Sí"/>
    <n v="4419"/>
    <s v="AGENTE DE REGISTRO"/>
    <s v="Sí"/>
    <s v="No"/>
    <s v="No"/>
    <m/>
    <m/>
    <m/>
    <m/>
    <m/>
    <m/>
    <m/>
    <m/>
    <m/>
    <m/>
    <m/>
    <m/>
    <m/>
    <m/>
    <m/>
    <m/>
    <m/>
    <m/>
    <m/>
    <m/>
    <m/>
    <m/>
    <m/>
    <m/>
    <m/>
    <m/>
    <m/>
    <m/>
    <m/>
    <m/>
    <m/>
    <m/>
    <m/>
    <m/>
    <m/>
    <m/>
    <m/>
    <m/>
    <m/>
    <x v="0"/>
    <x v="0"/>
    <x v="0"/>
    <x v="0"/>
    <x v="1"/>
    <x v="0"/>
    <x v="0"/>
    <x v="1"/>
    <x v="0"/>
    <x v="1"/>
    <x v="1"/>
    <x v="1"/>
    <x v="0"/>
    <m/>
    <m/>
    <m/>
    <s v="Redes sociales de la empresa (Facebook, Twitter, Instagram, etc)"/>
    <m/>
    <m/>
    <m/>
    <s v="Contratación de empresas de reclutamiento"/>
    <m/>
    <m/>
    <m/>
    <m/>
    <m/>
    <m/>
    <x v="0"/>
    <x v="0"/>
    <x v="0"/>
    <x v="1"/>
    <x v="0"/>
    <x v="1"/>
    <x v="0"/>
    <x v="1"/>
    <x v="2"/>
    <x v="1"/>
    <s v="Ninguna"/>
    <m/>
    <m/>
    <m/>
    <m/>
    <m/>
    <m/>
    <x v="1"/>
    <m/>
    <s v="Transformación de competencia"/>
    <x v="1"/>
    <m/>
    <m/>
    <m/>
    <x v="1"/>
    <x v="0"/>
    <x v="1"/>
    <x v="0"/>
    <x v="1"/>
    <x v="1"/>
    <m/>
    <m/>
    <x v="2"/>
    <s v="Poco probable"/>
    <s v="Poco probable"/>
    <s v="Poco probable"/>
    <s v="Poco probable"/>
    <s v="Probable"/>
    <x v="2"/>
    <m/>
    <m/>
    <m/>
    <m/>
    <m/>
    <m/>
    <m/>
    <m/>
    <m/>
    <m/>
    <m/>
    <m/>
    <m/>
    <m/>
    <m/>
    <m/>
    <m/>
    <m/>
    <m/>
    <m/>
    <m/>
    <m/>
    <m/>
    <m/>
    <m/>
    <m/>
    <m/>
    <m/>
    <m/>
    <m/>
    <m/>
    <m/>
    <m/>
    <m/>
    <m/>
    <x v="0"/>
    <m/>
    <m/>
    <m/>
    <m/>
    <m/>
    <m/>
    <m/>
    <m/>
    <m/>
    <x v="0"/>
    <x v="0"/>
    <x v="0"/>
    <x v="0"/>
    <x v="0"/>
    <x v="0"/>
    <x v="0"/>
    <x v="0"/>
    <m/>
    <x v="0"/>
    <s v="CAPACITACION TECNOLOGICA AVANZADA(REFERENTE A LA ADMISION DE CERTIFICADOS DIGITALES"/>
    <s v="Herramientas digitales para la gestión y productividad"/>
    <s v="AGENTES DE VALIDACION"/>
    <n v="4419"/>
    <s v="CAPACITACIÓN TECNOLOGICA AVANZADA(REFERENTE A LA ADMISION DE CERTIFICADOS DIGITALES)"/>
    <s v="Herramientas digitales para la gestión y productividad"/>
    <s v="AGENTES DE REGISTRO"/>
    <n v="4419"/>
    <m/>
    <m/>
    <m/>
    <m/>
    <m/>
    <m/>
    <m/>
    <m/>
    <m/>
    <m/>
    <m/>
    <m/>
    <m/>
    <m/>
    <m/>
    <m/>
    <s v="Si"/>
    <s v="No"/>
    <m/>
    <m/>
    <m/>
    <m/>
    <x v="0"/>
    <s v="Importante"/>
    <s v="Importante"/>
    <s v="Importante"/>
    <s v="Importante"/>
    <s v="Importante"/>
    <s v="Muy importante"/>
    <s v="Importante"/>
    <s v="Ninguna"/>
    <m/>
    <x v="2"/>
    <x v="2"/>
    <x v="0"/>
    <x v="0"/>
    <x v="0"/>
    <x v="0"/>
    <x v="1"/>
    <x v="0"/>
    <x v="0"/>
    <x v="1"/>
    <x v="0"/>
    <x v="0"/>
    <m/>
    <s v="Jefe / Encargado (no propietario)"/>
    <m/>
    <n v="8"/>
    <n v="1"/>
    <s v="Completo"/>
    <m/>
    <m/>
    <m/>
    <m/>
    <m/>
    <m/>
    <s v="LA LIC RAQUEL VILLABA GERENTE DERIVO LA ENCUESTA AL DPTO DE RRHH,M DIJO QUE WL ESTABLECIMIENTO SERIA UNICO PERO LA JEFA DE RRHH HACE OFICINA SOBRE 22 DE SETIEMBRE 585 CASI AZARA EDIFICIO PSLINE"/>
    <s v="11 a 30 personas ocupadas"/>
    <s v="11 a 30 personas ocupadas"/>
    <x v="0"/>
    <s v="Telecomunicaciones"/>
    <x v="0"/>
    <x v="0"/>
    <x v="0"/>
    <x v="1"/>
    <x v="0"/>
    <x v="0"/>
    <x v="0"/>
    <x v="0"/>
    <x v="0"/>
    <x v="0"/>
    <x v="1"/>
    <x v="0"/>
    <x v="0"/>
    <x v="0"/>
    <x v="0"/>
    <x v="0"/>
    <x v="0"/>
    <x v="0"/>
    <x v="0"/>
    <x v="1"/>
    <x v="0"/>
    <x v="0"/>
    <x v="0"/>
    <x v="0"/>
    <x v="0"/>
    <x v="0"/>
    <x v="0"/>
    <s v="USO Y REPARACIÓN DE MAQUINARIAS, HERRAMIENTAS Y EQUIPOS"/>
    <s v="USO DE SISTEMAS Y SOFTWARE ESPECIALIZADOS"/>
    <m/>
    <m/>
    <m/>
    <m/>
    <s v="USO Y REPARACIÓN DE MAQUINARIAS, HERRAMIENTAS Y EQUIPOS"/>
    <s v="TIC"/>
    <m/>
    <m/>
    <m/>
    <m/>
    <n v="15.722891566265099"/>
    <x v="1"/>
    <x v="1"/>
    <x v="0"/>
    <x v="0"/>
    <x v="0"/>
    <s v="Total"/>
  </r>
  <r>
    <n v="485810"/>
    <x v="0"/>
    <x v="1"/>
    <s v="Fernando de la Mora"/>
    <n v="55102"/>
    <s v="ACTIVIDADES DE ALOJAMIENTO EN MOTELES"/>
    <s v="Servicio"/>
    <s v="Restaurantes y hoteles"/>
    <s v="Pequeñas (11 a 30 personas ocupadas)"/>
    <n v="10072024"/>
    <n v="10"/>
    <s v="Julio"/>
    <s v="Año Resultado Final"/>
    <n v="15"/>
    <n v="53"/>
    <n v="11072024"/>
    <n v="11"/>
    <s v="Julio"/>
    <s v="Año Resultado Final"/>
    <n v="2013"/>
    <n v="10"/>
    <x v="0"/>
    <s v="SERVICIOS DE ALOJAMIENTO EN MOTELES"/>
    <s v="Actividades de alojamiento en casas de huéspedes y moteles"/>
    <s v="Único"/>
    <x v="0"/>
    <m/>
    <m/>
    <n v="10"/>
    <n v="10"/>
    <n v="4"/>
    <n v="6"/>
    <n v="13.57837837837836"/>
    <n v="20.367567567567541"/>
    <n v="0"/>
    <n v="0"/>
    <n v="0"/>
    <n v="0"/>
    <n v="27.156756756756721"/>
    <n v="0"/>
    <n v="0"/>
    <n v="0"/>
    <n v="6.7891891891891802"/>
    <n v="0"/>
    <n v="0"/>
    <n v="0"/>
    <n v="33.945945945945901"/>
    <n v="10"/>
    <n v="0"/>
    <n v="0"/>
    <n v="0"/>
    <n v="0"/>
    <n v="8"/>
    <n v="0"/>
    <n v="0"/>
    <n v="0"/>
    <n v="2"/>
    <n v="0"/>
    <n v="0"/>
    <n v="0"/>
    <n v="10"/>
    <x v="1"/>
    <s v="Decisión del directorio/propietarios de la empresa"/>
    <m/>
    <x v="1"/>
    <m/>
    <m/>
    <x v="0"/>
    <m/>
    <m/>
    <x v="0"/>
    <m/>
    <m/>
    <x v="0"/>
    <m/>
    <m/>
    <x v="1"/>
    <m/>
    <n v="5414"/>
    <s v="PORTERO"/>
    <s v="Sí"/>
    <s v="No"/>
    <s v="Sí"/>
    <n v="5230"/>
    <s v="CAJERO"/>
    <s v="Sí"/>
    <s v="No"/>
    <s v="No"/>
    <m/>
    <m/>
    <m/>
    <m/>
    <m/>
    <m/>
    <m/>
    <m/>
    <m/>
    <m/>
    <m/>
    <m/>
    <m/>
    <m/>
    <m/>
    <m/>
    <m/>
    <m/>
    <m/>
    <m/>
    <m/>
    <m/>
    <m/>
    <m/>
    <m/>
    <m/>
    <m/>
    <m/>
    <m/>
    <m/>
    <m/>
    <m/>
    <m/>
    <m/>
    <m/>
    <m/>
    <m/>
    <m/>
    <m/>
    <x v="1"/>
    <x v="0"/>
    <x v="0"/>
    <x v="0"/>
    <x v="1"/>
    <x v="0"/>
    <x v="0"/>
    <x v="1"/>
    <x v="0"/>
    <x v="0"/>
    <x v="1"/>
    <x v="1"/>
    <x v="0"/>
    <m/>
    <m/>
    <m/>
    <s v="Redes sociales de la empresa (Facebook, Twitter, Instagram, etc)"/>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robable"/>
    <s v="Probable"/>
    <x v="0"/>
    <s v="mucama de motel"/>
    <n v="9112"/>
    <n v="1"/>
    <n v="1"/>
    <n v="1"/>
    <n v="1"/>
    <n v="1"/>
    <s v="PORTERO"/>
    <n v="5414"/>
    <n v="1"/>
    <n v="0"/>
    <n v="0"/>
    <n v="0"/>
    <n v="0"/>
    <m/>
    <m/>
    <m/>
    <m/>
    <m/>
    <m/>
    <m/>
    <m/>
    <m/>
    <m/>
    <m/>
    <m/>
    <m/>
    <m/>
    <m/>
    <m/>
    <m/>
    <m/>
    <m/>
    <m/>
    <m/>
    <x v="0"/>
    <m/>
    <m/>
    <m/>
    <m/>
    <m/>
    <m/>
    <m/>
    <m/>
    <m/>
    <x v="0"/>
    <x v="0"/>
    <x v="0"/>
    <x v="0"/>
    <x v="1"/>
    <x v="1"/>
    <x v="0"/>
    <x v="0"/>
    <m/>
    <x v="0"/>
    <s v="HABILIDADES DE ATENCION AL CLIENTE"/>
    <s v="Técnicas de recepción y atención al cliente"/>
    <s v="PORTERO"/>
    <n v="5414"/>
    <s v="CURSO DE MUCAMA DE MOTEL PROFESIONAL"/>
    <s v="Limpieza de establecimientos"/>
    <s v="MUCAMA DE MOTEL"/>
    <n v="9112"/>
    <m/>
    <m/>
    <m/>
    <m/>
    <m/>
    <m/>
    <m/>
    <m/>
    <m/>
    <m/>
    <m/>
    <m/>
    <m/>
    <m/>
    <m/>
    <m/>
    <s v="Si"/>
    <s v="No"/>
    <m/>
    <m/>
    <m/>
    <m/>
    <x v="1"/>
    <s v="Importante"/>
    <s v="Importante"/>
    <s v="Importante"/>
    <s v="Importante"/>
    <s v="Importante"/>
    <s v="Importante"/>
    <s v="Importante"/>
    <s v="Ninguna"/>
    <m/>
    <x v="2"/>
    <x v="2"/>
    <x v="0"/>
    <x v="0"/>
    <x v="2"/>
    <x v="0"/>
    <x v="0"/>
    <x v="1"/>
    <x v="0"/>
    <x v="0"/>
    <x v="0"/>
    <x v="0"/>
    <m/>
    <s v="Jefe / Encargado (no propietario)"/>
    <m/>
    <n v="19"/>
    <n v="34"/>
    <s v="Completo"/>
    <m/>
    <m/>
    <m/>
    <m/>
    <m/>
    <m/>
    <m/>
    <s v="5 a 10 personas ocupadas"/>
    <s v="5 a 10 personas ocupadas"/>
    <x v="0"/>
    <s v="Restaurantes y hoteles"/>
    <x v="0"/>
    <x v="0"/>
    <x v="0"/>
    <x v="0"/>
    <x v="1"/>
    <x v="0"/>
    <x v="0"/>
    <x v="0"/>
    <x v="0"/>
    <x v="0"/>
    <x v="1"/>
    <x v="0"/>
    <x v="0"/>
    <x v="1"/>
    <x v="0"/>
    <x v="0"/>
    <x v="0"/>
    <x v="1"/>
    <x v="0"/>
    <x v="1"/>
    <x v="0"/>
    <x v="1"/>
    <x v="1"/>
    <x v="0"/>
    <x v="0"/>
    <x v="0"/>
    <x v="1"/>
    <s v="ATENCIÓN AL CLIENTE, RECEPCIÓN"/>
    <s v="LIMPIEZA"/>
    <m/>
    <m/>
    <m/>
    <m/>
    <s v="ADMINISTRACIÓN Y GESTIÓN"/>
    <s v="OTROS TIPOS DE CAPACITACIONES RELACIONADOS A OTROS SERVICIOS"/>
    <m/>
    <m/>
    <m/>
    <m/>
    <n v="3.3945945945945901"/>
    <x v="1"/>
    <x v="1"/>
    <x v="1"/>
    <x v="0"/>
    <x v="0"/>
    <s v="Total"/>
  </r>
  <r>
    <n v="489466"/>
    <x v="0"/>
    <x v="1"/>
    <s v="Fernando de la Mora"/>
    <n v="10919"/>
    <s v="ELABORACION DE PRODUCTOS DE PANADERIA"/>
    <s v="Industria"/>
    <s v="Manufactura"/>
    <s v="Pequeñas (11 a 30 personas ocupadas)"/>
    <n v="14062024"/>
    <n v="14"/>
    <s v="Junio"/>
    <s v="Año Resultado Final"/>
    <n v="15"/>
    <n v="27"/>
    <n v="28062024"/>
    <n v="28"/>
    <s v="Junio"/>
    <s v="Año Resultado Final"/>
    <n v="2014"/>
    <n v="9"/>
    <x v="3"/>
    <s v="ELABORACION DE PRODUCTOS DE PANIFICADO"/>
    <s v="Elaboración de otros productos de panadería n.c.p."/>
    <s v="Único"/>
    <x v="0"/>
    <m/>
    <m/>
    <n v="22"/>
    <n v="22"/>
    <n v="20"/>
    <n v="2"/>
    <n v="76.116504854368998"/>
    <n v="7.6116504854368996"/>
    <n v="0"/>
    <n v="0"/>
    <n v="0"/>
    <n v="0"/>
    <n v="68.504854368932101"/>
    <n v="0"/>
    <n v="3.8058252427184498"/>
    <n v="3.8058252427184498"/>
    <n v="7.6116504854368996"/>
    <n v="0"/>
    <n v="0"/>
    <n v="0"/>
    <n v="83.728155339805895"/>
    <n v="22"/>
    <n v="0"/>
    <n v="0"/>
    <n v="0"/>
    <n v="0"/>
    <n v="18"/>
    <n v="0"/>
    <n v="1"/>
    <n v="1"/>
    <n v="2"/>
    <n v="0"/>
    <n v="0"/>
    <n v="0"/>
    <n v="22"/>
    <x v="1"/>
    <s v="Decisión del directorio/propietarios de la empresa"/>
    <m/>
    <x v="0"/>
    <s v="Convenio con organizaciones públicas"/>
    <m/>
    <x v="0"/>
    <m/>
    <m/>
    <x v="0"/>
    <m/>
    <m/>
    <x v="0"/>
    <m/>
    <m/>
    <x v="1"/>
    <m/>
    <n v="9334"/>
    <s v="REPOSITOR"/>
    <s v="Sí"/>
    <s v="No"/>
    <s v="No"/>
    <m/>
    <m/>
    <m/>
    <m/>
    <m/>
    <m/>
    <m/>
    <m/>
    <m/>
    <m/>
    <m/>
    <m/>
    <m/>
    <m/>
    <m/>
    <m/>
    <m/>
    <m/>
    <m/>
    <m/>
    <m/>
    <m/>
    <m/>
    <m/>
    <m/>
    <m/>
    <m/>
    <m/>
    <m/>
    <m/>
    <m/>
    <m/>
    <m/>
    <m/>
    <m/>
    <m/>
    <m/>
    <m/>
    <m/>
    <m/>
    <m/>
    <m/>
    <m/>
    <m/>
    <x v="0"/>
    <x v="0"/>
    <x v="0"/>
    <x v="0"/>
    <x v="0"/>
    <x v="0"/>
    <x v="0"/>
    <x v="1"/>
    <x v="1"/>
    <x v="0"/>
    <x v="0"/>
    <x v="1"/>
    <x v="0"/>
    <m/>
    <m/>
    <m/>
    <m/>
    <m/>
    <m/>
    <s v="Recomendaciones de trabajadores de la empresa u otros actores"/>
    <m/>
    <m/>
    <s v="Avisos en las inmediaciones de la empresa"/>
    <m/>
    <m/>
    <m/>
    <m/>
    <x v="0"/>
    <x v="0"/>
    <x v="0"/>
    <x v="1"/>
    <x v="0"/>
    <x v="2"/>
    <x v="0"/>
    <x v="0"/>
    <x v="1"/>
    <x v="1"/>
    <s v="Ninguna"/>
    <m/>
    <m/>
    <m/>
    <m/>
    <m/>
    <m/>
    <x v="1"/>
    <m/>
    <m/>
    <x v="1"/>
    <m/>
    <m/>
    <m/>
    <x v="1"/>
    <x v="1"/>
    <x v="1"/>
    <x v="1"/>
    <x v="1"/>
    <x v="1"/>
    <m/>
    <m/>
    <x v="2"/>
    <s v="Poco probable"/>
    <s v="Poco probable"/>
    <s v="Probable"/>
    <s v="Probable"/>
    <s v="Probable"/>
    <x v="0"/>
    <s v="panadero elaboracion de panificado"/>
    <n v="7512"/>
    <n v="3"/>
    <n v="3"/>
    <n v="2"/>
    <n v="3"/>
    <n v="2"/>
    <m/>
    <m/>
    <m/>
    <m/>
    <m/>
    <m/>
    <m/>
    <m/>
    <m/>
    <m/>
    <m/>
    <m/>
    <m/>
    <m/>
    <m/>
    <m/>
    <m/>
    <m/>
    <m/>
    <m/>
    <m/>
    <m/>
    <m/>
    <m/>
    <m/>
    <m/>
    <m/>
    <m/>
    <x v="0"/>
    <m/>
    <m/>
    <m/>
    <m/>
    <m/>
    <m/>
    <m/>
    <m/>
    <m/>
    <x v="0"/>
    <x v="0"/>
    <x v="0"/>
    <x v="0"/>
    <x v="0"/>
    <x v="1"/>
    <x v="0"/>
    <x v="0"/>
    <m/>
    <x v="0"/>
    <s v="CURSOS DE PANADERIA PANIFICADO"/>
    <s v="Panadería y confitería"/>
    <s v="PANADERO"/>
    <n v="7512"/>
    <m/>
    <m/>
    <m/>
    <m/>
    <m/>
    <m/>
    <m/>
    <m/>
    <m/>
    <m/>
    <m/>
    <m/>
    <m/>
    <m/>
    <m/>
    <m/>
    <m/>
    <m/>
    <m/>
    <m/>
    <s v="No"/>
    <m/>
    <m/>
    <m/>
    <m/>
    <m/>
    <x v="1"/>
    <s v="Muy importante"/>
    <s v="Importante"/>
    <s v="Importante"/>
    <s v="Importante"/>
    <s v="Importante"/>
    <s v="Muy importante"/>
    <s v="Importante"/>
    <s v="Ninguna"/>
    <m/>
    <x v="2"/>
    <x v="1"/>
    <x v="0"/>
    <x v="0"/>
    <x v="0"/>
    <x v="0"/>
    <x v="0"/>
    <x v="0"/>
    <x v="0"/>
    <x v="0"/>
    <x v="0"/>
    <x v="0"/>
    <m/>
    <s v="Administrador/Contador"/>
    <m/>
    <n v="16"/>
    <n v="25"/>
    <s v="Completo"/>
    <m/>
    <m/>
    <m/>
    <m/>
    <m/>
    <m/>
    <m/>
    <s v="11 a 30 personas ocupadas"/>
    <s v="11 a 30 personas ocupadas"/>
    <x v="1"/>
    <s v="Manufactura"/>
    <x v="0"/>
    <x v="0"/>
    <x v="0"/>
    <x v="0"/>
    <x v="0"/>
    <x v="0"/>
    <x v="0"/>
    <x v="0"/>
    <x v="1"/>
    <x v="0"/>
    <x v="1"/>
    <x v="0"/>
    <x v="0"/>
    <x v="0"/>
    <x v="0"/>
    <x v="1"/>
    <x v="0"/>
    <x v="0"/>
    <x v="0"/>
    <x v="1"/>
    <x v="0"/>
    <x v="1"/>
    <x v="0"/>
    <x v="0"/>
    <x v="1"/>
    <x v="0"/>
    <x v="0"/>
    <s v="PANADERIA Y CONFITERIA"/>
    <m/>
    <m/>
    <m/>
    <m/>
    <m/>
    <s v="ALIMENTOS"/>
    <m/>
    <m/>
    <m/>
    <m/>
    <m/>
    <n v="3.8058252427184498"/>
    <x v="1"/>
    <x v="1"/>
    <x v="1"/>
    <x v="0"/>
    <x v="0"/>
    <s v="Total"/>
  </r>
  <r>
    <n v="490097"/>
    <x v="0"/>
    <x v="1"/>
    <s v="Fernando de la Mora"/>
    <n v="37000"/>
    <s v="SERVICIOS DE DESAGUE DE POZO CIEGO"/>
    <s v="Servicio"/>
    <s v="Suministro de agua"/>
    <s v="Micro (5 a 10 personas ocupadas)"/>
    <n v="13062024"/>
    <n v="13"/>
    <s v="Junio"/>
    <s v="Año Resultado Final"/>
    <n v="16"/>
    <n v="26"/>
    <n v="23072024"/>
    <n v="23"/>
    <s v="Julio"/>
    <s v="Año Resultado Final"/>
    <n v="2005"/>
    <n v="18"/>
    <x v="0"/>
    <s v="DESAGUE DE POZO CIEGO"/>
    <s v="Alcantarillado"/>
    <s v="Único"/>
    <x v="0"/>
    <m/>
    <m/>
    <n v="7"/>
    <n v="7"/>
    <n v="5"/>
    <n v="2"/>
    <n v="16.972972972972951"/>
    <n v="6.7891891891891802"/>
    <n v="0"/>
    <n v="0"/>
    <n v="13.57837837837836"/>
    <n v="0"/>
    <n v="0"/>
    <n v="0"/>
    <n v="0"/>
    <n v="0"/>
    <n v="3.3945945945945901"/>
    <n v="3.3945945945945901"/>
    <n v="3.3945945945945901"/>
    <n v="0"/>
    <n v="23.762162162162131"/>
    <n v="7"/>
    <n v="0"/>
    <n v="0"/>
    <n v="4"/>
    <n v="0"/>
    <n v="0"/>
    <n v="0"/>
    <n v="0"/>
    <n v="0"/>
    <n v="1"/>
    <n v="1"/>
    <n v="1"/>
    <n v="0"/>
    <n v="7"/>
    <x v="0"/>
    <m/>
    <m/>
    <x v="1"/>
    <m/>
    <m/>
    <x v="0"/>
    <m/>
    <m/>
    <x v="0"/>
    <m/>
    <m/>
    <x v="0"/>
    <m/>
    <m/>
    <x v="1"/>
    <m/>
    <n v="8332"/>
    <s v="CHOFER DE CAMION CISTERNA"/>
    <s v="Sí"/>
    <s v="No"/>
    <s v="Sí"/>
    <n v="9333"/>
    <s v="AYUDANTE DEL CHOFER DE CAMION CISTERNA"/>
    <s v="Sí"/>
    <s v="No"/>
    <s v="No"/>
    <m/>
    <m/>
    <m/>
    <m/>
    <m/>
    <m/>
    <m/>
    <m/>
    <m/>
    <m/>
    <m/>
    <m/>
    <m/>
    <m/>
    <m/>
    <m/>
    <m/>
    <m/>
    <m/>
    <m/>
    <m/>
    <m/>
    <m/>
    <m/>
    <m/>
    <m/>
    <m/>
    <m/>
    <m/>
    <m/>
    <m/>
    <m/>
    <m/>
    <m/>
    <m/>
    <m/>
    <m/>
    <m/>
    <m/>
    <x v="0"/>
    <x v="0"/>
    <x v="0"/>
    <x v="0"/>
    <x v="1"/>
    <x v="0"/>
    <x v="1"/>
    <x v="0"/>
    <x v="0"/>
    <x v="1"/>
    <x v="0"/>
    <x v="0"/>
    <x v="1"/>
    <s v="QUE NO POSEA ANTECEDENTE PENAL Y JUDICIAL"/>
    <m/>
    <m/>
    <m/>
    <m/>
    <m/>
    <s v="Recomendaciones de trabajadores de la empresa u otros actores"/>
    <m/>
    <m/>
    <s v="Avisos en las inmediaciones de la empresa"/>
    <s v="Contactos personales del empleador"/>
    <m/>
    <m/>
    <m/>
    <x v="0"/>
    <x v="0"/>
    <x v="0"/>
    <x v="0"/>
    <x v="0"/>
    <x v="0"/>
    <x v="0"/>
    <x v="1"/>
    <x v="1"/>
    <x v="1"/>
    <s v="Planea incorporar en los prox. 5 años"/>
    <s v="SISTEMA DE RASTREO  SATELITAL"/>
    <m/>
    <m/>
    <m/>
    <s v="Transformación de competencia"/>
    <m/>
    <x v="0"/>
    <m/>
    <s v="Transformación de competencia"/>
    <x v="1"/>
    <m/>
    <s v="Nuevas contrataciones"/>
    <m/>
    <x v="0"/>
    <x v="0"/>
    <x v="0"/>
    <x v="0"/>
    <x v="0"/>
    <x v="1"/>
    <m/>
    <m/>
    <x v="2"/>
    <s v="Poco probable"/>
    <s v="Poco probable"/>
    <s v="Poco probable"/>
    <s v="Poco probable"/>
    <s v="Poco probable"/>
    <x v="2"/>
    <m/>
    <m/>
    <m/>
    <m/>
    <m/>
    <m/>
    <m/>
    <m/>
    <m/>
    <m/>
    <m/>
    <m/>
    <m/>
    <m/>
    <m/>
    <m/>
    <m/>
    <m/>
    <m/>
    <m/>
    <m/>
    <m/>
    <m/>
    <m/>
    <m/>
    <m/>
    <m/>
    <m/>
    <m/>
    <m/>
    <m/>
    <m/>
    <m/>
    <m/>
    <m/>
    <x v="0"/>
    <m/>
    <m/>
    <m/>
    <m/>
    <m/>
    <m/>
    <m/>
    <m/>
    <m/>
    <x v="0"/>
    <x v="0"/>
    <x v="0"/>
    <x v="1"/>
    <x v="0"/>
    <x v="1"/>
    <x v="0"/>
    <x v="0"/>
    <m/>
    <x v="0"/>
    <s v="MANEJO  Y UTILIZACION DE CAMION ATMOSFERICO"/>
    <s v="Operación y mantenimiento de maquinarias de la construcción"/>
    <s v="CHOFER DEL CAMION"/>
    <n v="8332"/>
    <s v="MANEJO Y UTILIZACION DE CAMION  ATMOSFERICO"/>
    <s v="Operación y mantenimiento de maquinarias de la construcción"/>
    <s v="AYUDANTE DEL CHOFER"/>
    <n v="9333"/>
    <m/>
    <m/>
    <m/>
    <m/>
    <m/>
    <m/>
    <m/>
    <m/>
    <m/>
    <m/>
    <m/>
    <m/>
    <m/>
    <m/>
    <m/>
    <m/>
    <s v="Si"/>
    <s v="No"/>
    <m/>
    <m/>
    <m/>
    <m/>
    <x v="0"/>
    <s v="Importante"/>
    <s v="Muy importante"/>
    <s v="Muy importante"/>
    <s v="Muy importante"/>
    <s v="Muy importante"/>
    <s v="Muy importante"/>
    <s v="Muy importante"/>
    <s v="Ninguna"/>
    <m/>
    <x v="0"/>
    <x v="2"/>
    <x v="0"/>
    <x v="0"/>
    <x v="0"/>
    <x v="0"/>
    <x v="1"/>
    <x v="1"/>
    <x v="0"/>
    <x v="0"/>
    <x v="0"/>
    <x v="0"/>
    <m/>
    <s v="Dueño o propietario"/>
    <m/>
    <n v="16"/>
    <n v="32"/>
    <s v="Completo"/>
    <m/>
    <m/>
    <m/>
    <m/>
    <m/>
    <m/>
    <s v="."/>
    <s v="5 a 10 personas ocupadas"/>
    <s v="5 a 10 personas ocupadas"/>
    <x v="0"/>
    <s v="Suministro de agua"/>
    <x v="0"/>
    <x v="0"/>
    <x v="0"/>
    <x v="0"/>
    <x v="0"/>
    <x v="0"/>
    <x v="0"/>
    <x v="1"/>
    <x v="1"/>
    <x v="0"/>
    <x v="1"/>
    <x v="0"/>
    <x v="0"/>
    <x v="0"/>
    <x v="0"/>
    <x v="0"/>
    <x v="0"/>
    <x v="0"/>
    <x v="0"/>
    <x v="1"/>
    <x v="0"/>
    <x v="1"/>
    <x v="0"/>
    <x v="0"/>
    <x v="0"/>
    <x v="1"/>
    <x v="1"/>
    <s v="CONDUCCIÓN DE VEHICULOS"/>
    <s v="CONDUCCIÓN DE VEHICULOS"/>
    <m/>
    <m/>
    <m/>
    <m/>
    <s v="CONDUCCIÓN"/>
    <s v="CONDUCCIÓN"/>
    <m/>
    <m/>
    <m/>
    <m/>
    <n v="3.3945945945945901"/>
    <x v="1"/>
    <x v="1"/>
    <x v="0"/>
    <x v="0"/>
    <x v="0"/>
    <s v="Total"/>
  </r>
  <r>
    <n v="492087"/>
    <x v="0"/>
    <x v="1"/>
    <s v="Itá"/>
    <n v="47220"/>
    <s v="COMERCIO AL POR MENOR DE BEBIDAS"/>
    <s v="Comercio"/>
    <s v="Comercio"/>
    <s v="Micro (5 a 10 personas ocupadas)"/>
    <n v="26062024"/>
    <n v="26"/>
    <s v="Junio"/>
    <s v="Año Resultado Final"/>
    <n v="14"/>
    <n v="44"/>
    <n v="26062024"/>
    <n v="26"/>
    <s v="Junio"/>
    <s v="Año Resultado Final"/>
    <n v="2014"/>
    <n v="9"/>
    <x v="3"/>
    <s v="VENTA AL POR MENOR DE BEBIDAS"/>
    <s v="Comercio al por menor de bebidas"/>
    <s v="Único"/>
    <x v="0"/>
    <m/>
    <m/>
    <n v="5"/>
    <n v="5"/>
    <n v="5"/>
    <n v="0"/>
    <n v="41.422018348623844"/>
    <n v="0"/>
    <n v="0"/>
    <n v="0"/>
    <n v="0"/>
    <n v="0"/>
    <n v="24.853211009174309"/>
    <n v="0"/>
    <n v="0"/>
    <n v="0"/>
    <n v="0"/>
    <n v="16.568807339449538"/>
    <n v="0"/>
    <n v="0"/>
    <n v="41.422018348623844"/>
    <n v="5"/>
    <n v="0"/>
    <n v="0"/>
    <n v="0"/>
    <n v="0"/>
    <n v="3"/>
    <n v="0"/>
    <n v="0"/>
    <n v="0"/>
    <n v="0"/>
    <n v="2"/>
    <n v="0"/>
    <n v="0"/>
    <n v="5"/>
    <x v="1"/>
    <s v="Decisión del directorio/propietarios de la empresa"/>
    <m/>
    <x v="1"/>
    <m/>
    <m/>
    <x v="0"/>
    <m/>
    <m/>
    <x v="0"/>
    <m/>
    <m/>
    <x v="0"/>
    <m/>
    <m/>
    <x v="1"/>
    <m/>
    <n v="5230"/>
    <s v="CAJERO"/>
    <s v="Sí"/>
    <s v="No"/>
    <s v="No"/>
    <m/>
    <m/>
    <m/>
    <m/>
    <m/>
    <m/>
    <m/>
    <m/>
    <m/>
    <m/>
    <m/>
    <m/>
    <m/>
    <m/>
    <m/>
    <m/>
    <m/>
    <m/>
    <m/>
    <m/>
    <m/>
    <m/>
    <m/>
    <m/>
    <m/>
    <m/>
    <m/>
    <m/>
    <m/>
    <m/>
    <m/>
    <m/>
    <m/>
    <m/>
    <m/>
    <m/>
    <m/>
    <m/>
    <m/>
    <m/>
    <m/>
    <m/>
    <m/>
    <m/>
    <x v="1"/>
    <x v="0"/>
    <x v="0"/>
    <x v="0"/>
    <x v="1"/>
    <x v="1"/>
    <x v="0"/>
    <x v="0"/>
    <x v="0"/>
    <x v="0"/>
    <x v="1"/>
    <x v="1"/>
    <x v="0"/>
    <m/>
    <m/>
    <m/>
    <m/>
    <m/>
    <m/>
    <s v="Recomendaciones de trabajadores de la empresa u otros actores"/>
    <m/>
    <m/>
    <m/>
    <m/>
    <m/>
    <m/>
    <m/>
    <x v="0"/>
    <x v="0"/>
    <x v="2"/>
    <x v="1"/>
    <x v="0"/>
    <x v="2"/>
    <x v="0"/>
    <x v="0"/>
    <x v="1"/>
    <x v="1"/>
    <s v="Ninguna"/>
    <m/>
    <m/>
    <m/>
    <m/>
    <m/>
    <m/>
    <x v="1"/>
    <m/>
    <m/>
    <x v="1"/>
    <m/>
    <m/>
    <m/>
    <x v="1"/>
    <x v="1"/>
    <x v="1"/>
    <x v="1"/>
    <x v="1"/>
    <x v="1"/>
    <m/>
    <m/>
    <x v="1"/>
    <s v="Poco probable"/>
    <s v="Poco probable"/>
    <s v="Poco probable"/>
    <s v="Probable"/>
    <s v="Probable"/>
    <x v="0"/>
    <s v="Atención al cliente de bodega"/>
    <n v="5223"/>
    <n v="5"/>
    <n v="0"/>
    <n v="0"/>
    <n v="0"/>
    <n v="0"/>
    <m/>
    <m/>
    <m/>
    <m/>
    <m/>
    <m/>
    <m/>
    <m/>
    <m/>
    <m/>
    <m/>
    <m/>
    <m/>
    <m/>
    <m/>
    <m/>
    <m/>
    <m/>
    <m/>
    <m/>
    <m/>
    <m/>
    <m/>
    <m/>
    <m/>
    <m/>
    <m/>
    <m/>
    <x v="0"/>
    <m/>
    <m/>
    <m/>
    <m/>
    <m/>
    <m/>
    <m/>
    <m/>
    <m/>
    <x v="1"/>
    <x v="0"/>
    <x v="1"/>
    <x v="0"/>
    <x v="0"/>
    <x v="0"/>
    <x v="0"/>
    <x v="0"/>
    <m/>
    <x v="0"/>
    <s v="CAPACITACIÓN PARA CAJERO"/>
    <s v="Operación de caja comercial"/>
    <s v="CAJERO"/>
    <n v="5230"/>
    <m/>
    <m/>
    <m/>
    <m/>
    <m/>
    <m/>
    <m/>
    <m/>
    <m/>
    <m/>
    <m/>
    <m/>
    <m/>
    <m/>
    <m/>
    <m/>
    <m/>
    <m/>
    <m/>
    <m/>
    <s v="No"/>
    <m/>
    <m/>
    <m/>
    <m/>
    <m/>
    <x v="3"/>
    <s v="Importante"/>
    <s v="Importante"/>
    <s v="Importante"/>
    <s v="Importante"/>
    <s v="Importante"/>
    <s v="Importante"/>
    <s v="Importante"/>
    <s v="Ninguna"/>
    <m/>
    <x v="2"/>
    <x v="2"/>
    <x v="0"/>
    <x v="0"/>
    <x v="2"/>
    <x v="0"/>
    <x v="1"/>
    <x v="1"/>
    <x v="0"/>
    <x v="1"/>
    <x v="0"/>
    <x v="0"/>
    <m/>
    <s v="Jefe / Encargado (no propietario)"/>
    <m/>
    <n v="17"/>
    <n v="54"/>
    <s v="Completo"/>
    <m/>
    <m/>
    <m/>
    <m/>
    <m/>
    <m/>
    <m/>
    <s v="5 a 10 personas ocupadas"/>
    <s v="5 a 10 personas ocupadas"/>
    <x v="2"/>
    <s v="Comercio"/>
    <x v="0"/>
    <x v="0"/>
    <x v="0"/>
    <x v="0"/>
    <x v="1"/>
    <x v="0"/>
    <x v="0"/>
    <x v="0"/>
    <x v="0"/>
    <x v="0"/>
    <x v="1"/>
    <x v="0"/>
    <x v="0"/>
    <x v="1"/>
    <x v="0"/>
    <x v="0"/>
    <x v="0"/>
    <x v="0"/>
    <x v="0"/>
    <x v="1"/>
    <x v="0"/>
    <x v="1"/>
    <x v="1"/>
    <x v="0"/>
    <x v="0"/>
    <x v="0"/>
    <x v="0"/>
    <s v="USO Y MANEJO DE CAJAS"/>
    <m/>
    <m/>
    <m/>
    <m/>
    <m/>
    <s v="ADMINISTRACIÓN Y GESTIÓN"/>
    <m/>
    <m/>
    <m/>
    <m/>
    <m/>
    <n v="8.2844036697247692"/>
    <x v="1"/>
    <x v="1"/>
    <x v="1"/>
    <x v="0"/>
    <x v="0"/>
    <s v="Total"/>
  </r>
  <r>
    <n v="492723"/>
    <x v="0"/>
    <x v="1"/>
    <s v="Itá"/>
    <n v="25110"/>
    <s v="FABRICACION DE ESTRUTURA  METALICA PARA LA CONSTRUCCION"/>
    <s v="Industria"/>
    <s v="Manufactura"/>
    <s v="Pequeñas (11 a 30 personas ocupadas)"/>
    <n v="3072024"/>
    <n v="3"/>
    <s v="Julio"/>
    <s v="Año Resultado Final"/>
    <n v="11"/>
    <n v="15"/>
    <n v="19072024"/>
    <n v="19"/>
    <s v="Julio"/>
    <s v="Año Resultado Final"/>
    <n v="2015"/>
    <n v="8"/>
    <x v="3"/>
    <s v="FABRICACIÓN DE ESTRUCTURAS METÁLICAS"/>
    <s v="Fabricación de productos metálicos para uso estructural"/>
    <s v="Único"/>
    <x v="0"/>
    <m/>
    <m/>
    <n v="12"/>
    <n v="12"/>
    <n v="12"/>
    <n v="0"/>
    <n v="45.669902912621396"/>
    <n v="0"/>
    <n v="0"/>
    <n v="22.834951456310698"/>
    <n v="0"/>
    <n v="0"/>
    <n v="19.029126213592249"/>
    <n v="0"/>
    <n v="0"/>
    <n v="0"/>
    <n v="3.8058252427184498"/>
    <n v="0"/>
    <n v="0"/>
    <n v="0"/>
    <n v="45.669902912621396"/>
    <n v="12"/>
    <n v="0"/>
    <n v="6"/>
    <n v="0"/>
    <n v="0"/>
    <n v="5"/>
    <n v="0"/>
    <n v="0"/>
    <n v="0"/>
    <n v="1"/>
    <n v="0"/>
    <n v="0"/>
    <n v="0"/>
    <n v="12"/>
    <x v="1"/>
    <s v="Decisión del directorio/propietarios de la empresa"/>
    <m/>
    <x v="0"/>
    <s v="Decisión del directorio/propietarios de la empresa"/>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m/>
    <m/>
    <m/>
    <m/>
    <x v="0"/>
    <x v="0"/>
    <x v="0"/>
    <x v="0"/>
    <x v="0"/>
    <x v="0"/>
    <x v="2"/>
    <x v="1"/>
    <x v="0"/>
    <x v="1"/>
    <s v="Ninguna"/>
    <m/>
    <m/>
    <m/>
    <m/>
    <s v="Nuevas contrataciones"/>
    <m/>
    <x v="3"/>
    <s v="Nuevas contrataciones"/>
    <s v="Transformación de competencia"/>
    <x v="0"/>
    <m/>
    <m/>
    <m/>
    <x v="0"/>
    <x v="0"/>
    <x v="0"/>
    <x v="1"/>
    <x v="1"/>
    <x v="1"/>
    <m/>
    <m/>
    <x v="2"/>
    <s v="Poco probable"/>
    <s v="Poco probable"/>
    <s v="Poco probable"/>
    <s v="Probable"/>
    <s v="Poco probable"/>
    <x v="0"/>
    <s v="Auxiliar INFORMÁTICO"/>
    <n v="3511"/>
    <n v="1"/>
    <n v="1"/>
    <n v="0"/>
    <n v="0"/>
    <n v="0"/>
    <m/>
    <m/>
    <m/>
    <m/>
    <m/>
    <m/>
    <m/>
    <m/>
    <m/>
    <m/>
    <m/>
    <m/>
    <m/>
    <m/>
    <m/>
    <m/>
    <m/>
    <m/>
    <m/>
    <m/>
    <m/>
    <m/>
    <m/>
    <m/>
    <m/>
    <m/>
    <m/>
    <m/>
    <x v="0"/>
    <m/>
    <m/>
    <m/>
    <m/>
    <m/>
    <m/>
    <m/>
    <m/>
    <m/>
    <x v="0"/>
    <x v="0"/>
    <x v="0"/>
    <x v="0"/>
    <x v="1"/>
    <x v="1"/>
    <x v="0"/>
    <x v="0"/>
    <m/>
    <x v="0"/>
    <s v="CAPACITACION, TÉCNICAS EN VENTAS"/>
    <s v="Técnicas de ventas"/>
    <s v="VENDEDOR EXTERNO"/>
    <n v="3322"/>
    <s v="CAPACITACION,  CONOCIMIENTOS EN HERRERIA"/>
    <s v="Herreria"/>
    <s v="HERREROS"/>
    <n v="7221"/>
    <s v="OFIMÁTICA"/>
    <s v="Operación básica de computadoras"/>
    <s v="AUXILIAR INFORMÁTICO"/>
    <n v="3511"/>
    <m/>
    <m/>
    <m/>
    <m/>
    <m/>
    <m/>
    <m/>
    <m/>
    <m/>
    <m/>
    <m/>
    <m/>
    <s v="Si"/>
    <s v="Si"/>
    <s v="No"/>
    <m/>
    <m/>
    <m/>
    <x v="1"/>
    <s v="Importante"/>
    <s v="Importante"/>
    <s v="Importante"/>
    <s v="Importante"/>
    <s v="Muy importante"/>
    <s v="Muy importante"/>
    <s v="Importante"/>
    <s v="Ninguna"/>
    <m/>
    <x v="2"/>
    <x v="2"/>
    <x v="0"/>
    <x v="0"/>
    <x v="2"/>
    <x v="0"/>
    <x v="1"/>
    <x v="0"/>
    <x v="0"/>
    <x v="0"/>
    <x v="0"/>
    <x v="0"/>
    <m/>
    <s v="Dueño o propietario"/>
    <m/>
    <n v="7"/>
    <n v="59"/>
    <s v="Completo"/>
    <m/>
    <m/>
    <m/>
    <m/>
    <m/>
    <m/>
    <m/>
    <s v="11 a 30 personas ocupadas"/>
    <s v="11 a 30 personas ocupadas"/>
    <x v="1"/>
    <s v="Manufactura"/>
    <x v="0"/>
    <x v="0"/>
    <x v="0"/>
    <x v="0"/>
    <x v="0"/>
    <x v="0"/>
    <x v="0"/>
    <x v="0"/>
    <x v="0"/>
    <x v="0"/>
    <x v="1"/>
    <x v="1"/>
    <x v="0"/>
    <x v="0"/>
    <x v="0"/>
    <x v="0"/>
    <x v="0"/>
    <x v="0"/>
    <x v="0"/>
    <x v="1"/>
    <x v="1"/>
    <x v="1"/>
    <x v="0"/>
    <x v="0"/>
    <x v="1"/>
    <x v="0"/>
    <x v="0"/>
    <s v="VENTA"/>
    <s v="MECANICA Y METALES"/>
    <s v="OFIMATICA"/>
    <m/>
    <m/>
    <m/>
    <s v="ADMINISTRACIÓN Y GESTIÓN"/>
    <s v="MECANICA Y METALES"/>
    <s v="TIC"/>
    <m/>
    <m/>
    <m/>
    <n v="3.8058252427184498"/>
    <x v="0"/>
    <x v="0"/>
    <x v="0"/>
    <x v="0"/>
    <x v="0"/>
    <s v="Total"/>
  </r>
  <r>
    <n v="493522"/>
    <x v="0"/>
    <x v="1"/>
    <s v="Limpio"/>
    <n v="28230"/>
    <s v="FABRICACION DE ESTRUCTURAS METALICAS PARA CAMIONES CISTERNAS"/>
    <s v="Industria"/>
    <s v="Manufactura"/>
    <s v="Micro (5 a 10 personas ocupadas)"/>
    <n v="13062024"/>
    <n v="13"/>
    <s v="Junio"/>
    <s v="Año Resultado Final"/>
    <n v="15"/>
    <n v="35"/>
    <n v="23062024"/>
    <n v="23"/>
    <s v="Junio"/>
    <s v="Año Resultado Final"/>
    <n v="2007"/>
    <n v="16"/>
    <x v="0"/>
    <s v="REPARACION DE VALVULAS Y SOLDADURAS CAMIONES SISTERNA"/>
    <s v="Mantenimiento y reparación de productos elaborados de metal"/>
    <s v="Casa Matriz"/>
    <x v="1"/>
    <n v="2"/>
    <n v="2"/>
    <n v="6"/>
    <n v="6"/>
    <n v="6"/>
    <n v="0"/>
    <n v="28.761904761904738"/>
    <n v="0"/>
    <n v="0"/>
    <n v="0"/>
    <n v="0"/>
    <n v="0"/>
    <n v="0"/>
    <n v="9.5873015873015799"/>
    <n v="0"/>
    <n v="19.17460317460316"/>
    <n v="0"/>
    <n v="0"/>
    <n v="0"/>
    <n v="0"/>
    <n v="28.761904761904738"/>
    <n v="6"/>
    <n v="0"/>
    <n v="0"/>
    <n v="0"/>
    <n v="0"/>
    <n v="0"/>
    <n v="2"/>
    <n v="0"/>
    <n v="4"/>
    <n v="0"/>
    <n v="0"/>
    <n v="0"/>
    <n v="0"/>
    <n v="6"/>
    <x v="0"/>
    <m/>
    <m/>
    <x v="0"/>
    <s v="Decisión del directorio/propietarios de la empresa"/>
    <m/>
    <x v="0"/>
    <m/>
    <m/>
    <x v="0"/>
    <m/>
    <m/>
    <x v="0"/>
    <m/>
    <m/>
    <x v="1"/>
    <m/>
    <n v="9313"/>
    <s v="ALBAÑIL AYUDANTE"/>
    <s v="Sí"/>
    <s v="Sí"/>
    <s v="Sí"/>
    <n v="7112"/>
    <s v="OFICIAL ALBAÑIL"/>
    <s v="Sí"/>
    <s v="No"/>
    <s v="No"/>
    <m/>
    <m/>
    <m/>
    <m/>
    <m/>
    <m/>
    <s v="Candidato sin licencias, certificados orequisitos legales requeridos para ejercer la ocupación"/>
    <m/>
    <m/>
    <m/>
    <m/>
    <m/>
    <m/>
    <m/>
    <m/>
    <m/>
    <m/>
    <m/>
    <m/>
    <m/>
    <m/>
    <m/>
    <m/>
    <m/>
    <m/>
    <m/>
    <m/>
    <m/>
    <s v="Aumentar la remuneración para hacer la vacante más atractiva"/>
    <m/>
    <m/>
    <m/>
    <m/>
    <m/>
    <m/>
    <m/>
    <m/>
    <m/>
    <m/>
    <x v="0"/>
    <x v="1"/>
    <x v="0"/>
    <x v="1"/>
    <x v="0"/>
    <x v="1"/>
    <x v="0"/>
    <x v="1"/>
    <x v="1"/>
    <x v="0"/>
    <x v="0"/>
    <x v="0"/>
    <x v="0"/>
    <m/>
    <m/>
    <m/>
    <m/>
    <m/>
    <m/>
    <s v="Recomendaciones de trabajadores de la empresa u otros actores"/>
    <m/>
    <m/>
    <m/>
    <s v="Contactos personales del empleador"/>
    <m/>
    <m/>
    <m/>
    <x v="0"/>
    <x v="0"/>
    <x v="0"/>
    <x v="1"/>
    <x v="0"/>
    <x v="0"/>
    <x v="0"/>
    <x v="0"/>
    <x v="1"/>
    <x v="1"/>
    <s v="Ninguna"/>
    <m/>
    <m/>
    <m/>
    <m/>
    <m/>
    <m/>
    <x v="0"/>
    <m/>
    <m/>
    <x v="1"/>
    <m/>
    <m/>
    <m/>
    <x v="0"/>
    <x v="0"/>
    <x v="1"/>
    <x v="1"/>
    <x v="0"/>
    <x v="1"/>
    <m/>
    <m/>
    <x v="2"/>
    <s v="Muy probable"/>
    <s v="Poco probable"/>
    <s v="Poco probable"/>
    <s v="Probable"/>
    <s v="Muy probable"/>
    <x v="0"/>
    <s v="tecnico en electronica de maquina soldador"/>
    <n v="3114"/>
    <n v="2"/>
    <n v="1"/>
    <n v="1"/>
    <n v="1"/>
    <n v="1"/>
    <s v="soldador metalurgico"/>
    <n v="7212"/>
    <n v="2"/>
    <n v="1"/>
    <n v="1"/>
    <n v="1"/>
    <n v="1"/>
    <s v="secretaria administrativa en contabilidad"/>
    <n v="3343"/>
    <n v="1"/>
    <n v="0"/>
    <n v="0"/>
    <n v="0"/>
    <n v="0"/>
    <s v="tecnico en seguridad industrial"/>
    <n v="3117"/>
    <n v="1"/>
    <n v="1"/>
    <n v="1"/>
    <n v="1"/>
    <n v="1"/>
    <m/>
    <m/>
    <m/>
    <m/>
    <m/>
    <m/>
    <m/>
    <x v="0"/>
    <m/>
    <m/>
    <m/>
    <m/>
    <m/>
    <m/>
    <m/>
    <m/>
    <m/>
    <x v="0"/>
    <x v="0"/>
    <x v="0"/>
    <x v="0"/>
    <x v="1"/>
    <x v="1"/>
    <x v="0"/>
    <x v="0"/>
    <m/>
    <x v="0"/>
    <s v="TECNICO SOLDADOR DE METAL HIERRO"/>
    <s v="Soldadura"/>
    <s v="SOLDADOR METALURGICO"/>
    <n v="7212"/>
    <s v="ATENCION AL CLIENTE EN SALON CON HABILIDADES BLANDAS"/>
    <s v="Técnicas de recepción y atención al cliente"/>
    <s v="SECRETARIA RECEPCIONISTA"/>
    <n v="4226"/>
    <s v="MANEJO DE FACTURACION"/>
    <s v="Facturación electrónica"/>
    <s v="ENCARGADA DE FACTURACION"/>
    <n v="4311"/>
    <m/>
    <m/>
    <m/>
    <m/>
    <m/>
    <m/>
    <m/>
    <m/>
    <m/>
    <m/>
    <m/>
    <m/>
    <s v="Si"/>
    <s v="Si"/>
    <s v="No"/>
    <m/>
    <m/>
    <m/>
    <x v="0"/>
    <s v="Importante"/>
    <s v="Importante"/>
    <s v="Importante"/>
    <s v="Muy importante"/>
    <s v="Importante"/>
    <s v="Muy importante"/>
    <s v="Importante"/>
    <s v="Ninguna"/>
    <m/>
    <x v="2"/>
    <x v="1"/>
    <x v="0"/>
    <x v="1"/>
    <x v="2"/>
    <x v="0"/>
    <x v="0"/>
    <x v="1"/>
    <x v="0"/>
    <x v="0"/>
    <x v="0"/>
    <x v="0"/>
    <m/>
    <s v="Dueño o propietario"/>
    <m/>
    <n v="15"/>
    <n v="9"/>
    <s v="Completo"/>
    <m/>
    <m/>
    <m/>
    <m/>
    <m/>
    <m/>
    <m/>
    <s v="5 a 10 personas ocupadas"/>
    <s v="5 a 10 personas ocupadas"/>
    <x v="1"/>
    <s v="Manufactura"/>
    <x v="0"/>
    <x v="0"/>
    <x v="0"/>
    <x v="0"/>
    <x v="0"/>
    <x v="0"/>
    <x v="1"/>
    <x v="0"/>
    <x v="1"/>
    <x v="0"/>
    <x v="1"/>
    <x v="1"/>
    <x v="0"/>
    <x v="0"/>
    <x v="0"/>
    <x v="1"/>
    <x v="0"/>
    <x v="0"/>
    <x v="0"/>
    <x v="1"/>
    <x v="0"/>
    <x v="0"/>
    <x v="0"/>
    <x v="0"/>
    <x v="1"/>
    <x v="0"/>
    <x v="0"/>
    <s v="MECANICA Y METALES"/>
    <s v="ATENCIÓN AL CLIENTE, RECEPCIÓN"/>
    <s v="USO DE SISTEMAS Y SOFTWARE ESPECIALIZADOS"/>
    <m/>
    <m/>
    <m/>
    <s v="MECANICA Y METALES"/>
    <s v="ADMINISTRACIÓN Y GESTIÓN"/>
    <s v="TIC"/>
    <m/>
    <m/>
    <m/>
    <n v="4.7936507936507899"/>
    <x v="1"/>
    <x v="2"/>
    <x v="0"/>
    <x v="0"/>
    <x v="0"/>
    <s v="Total"/>
  </r>
  <r>
    <n v="493720"/>
    <x v="0"/>
    <x v="1"/>
    <s v="Guarambaré"/>
    <n v="75000"/>
    <s v="ACTIVIDADES DE CLINICA VETERINARIA"/>
    <s v="Servicio"/>
    <s v="Servicios a las empresas"/>
    <s v="Micro (5 a 10 personas ocupadas)"/>
    <n v="24062024"/>
    <n v="24"/>
    <s v="Junio"/>
    <s v="Año Resultado Final"/>
    <n v="13"/>
    <n v="24"/>
    <n v="24062024"/>
    <n v="24"/>
    <s v="Junio"/>
    <s v="Año Resultado Final"/>
    <n v="2015"/>
    <n v="8"/>
    <x v="3"/>
    <s v="SERVICIOS DE VETERINARIA"/>
    <s v="Actividades veterinarias"/>
    <s v="Único"/>
    <x v="0"/>
    <m/>
    <m/>
    <n v="5"/>
    <n v="5"/>
    <n v="1"/>
    <n v="4"/>
    <n v="3.3945945945945901"/>
    <n v="13.57837837837836"/>
    <n v="0"/>
    <n v="0"/>
    <n v="0"/>
    <n v="0"/>
    <n v="6.7891891891891802"/>
    <n v="0"/>
    <n v="0"/>
    <n v="0"/>
    <n v="3.3945945945945901"/>
    <n v="6.7891891891891802"/>
    <n v="0"/>
    <n v="0"/>
    <n v="16.972972972972951"/>
    <n v="5"/>
    <n v="0"/>
    <n v="0"/>
    <n v="0"/>
    <n v="0"/>
    <n v="2"/>
    <n v="0"/>
    <n v="0"/>
    <n v="0"/>
    <n v="1"/>
    <n v="2"/>
    <n v="0"/>
    <n v="0"/>
    <n v="5"/>
    <x v="1"/>
    <s v="Decisión del directorio/propietarios de la empresa"/>
    <m/>
    <x v="0"/>
    <s v="Decisión del directorio/propietarios de la empresa"/>
    <m/>
    <x v="1"/>
    <s v="Decisión del directorio/propietarios de la empresa"/>
    <m/>
    <x v="0"/>
    <m/>
    <m/>
    <x v="0"/>
    <m/>
    <m/>
    <x v="1"/>
    <m/>
    <n v="8322"/>
    <s v="CHOFER DE MOVIL VETERINARIO"/>
    <s v="Sí"/>
    <s v="Sí"/>
    <s v="No"/>
    <m/>
    <m/>
    <m/>
    <m/>
    <m/>
    <m/>
    <m/>
    <m/>
    <m/>
    <s v="Candidatos sin capacitación o habilidades técnicas necesarios"/>
    <m/>
    <m/>
    <m/>
    <m/>
    <m/>
    <m/>
    <m/>
    <m/>
    <m/>
    <m/>
    <m/>
    <m/>
    <m/>
    <m/>
    <m/>
    <m/>
    <m/>
    <m/>
    <m/>
    <m/>
    <m/>
    <m/>
    <m/>
    <m/>
    <s v="Capacitar a los trabajadores actuales para que puedan cumplir funciones que estaban asignadas a esa vacante"/>
    <m/>
    <m/>
    <m/>
    <m/>
    <m/>
    <m/>
    <m/>
    <m/>
    <m/>
    <x v="0"/>
    <x v="0"/>
    <x v="0"/>
    <x v="0"/>
    <x v="0"/>
    <x v="0"/>
    <x v="0"/>
    <x v="0"/>
    <x v="0"/>
    <x v="0"/>
    <x v="0"/>
    <x v="1"/>
    <x v="0"/>
    <m/>
    <m/>
    <m/>
    <s v="Redes sociales de la empresa (Facebook, Twitter, Instagram, etc)"/>
    <m/>
    <m/>
    <m/>
    <m/>
    <m/>
    <m/>
    <m/>
    <m/>
    <m/>
    <m/>
    <x v="0"/>
    <x v="0"/>
    <x v="0"/>
    <x v="1"/>
    <x v="0"/>
    <x v="2"/>
    <x v="0"/>
    <x v="0"/>
    <x v="1"/>
    <x v="2"/>
    <s v="Ninguna"/>
    <m/>
    <m/>
    <m/>
    <m/>
    <m/>
    <m/>
    <x v="1"/>
    <m/>
    <m/>
    <x v="1"/>
    <m/>
    <m/>
    <m/>
    <x v="1"/>
    <x v="1"/>
    <x v="1"/>
    <x v="1"/>
    <x v="1"/>
    <x v="1"/>
    <m/>
    <m/>
    <x v="2"/>
    <s v="Poco probable"/>
    <s v="Poco probable"/>
    <s v="Poco probable"/>
    <s v="Poco probable"/>
    <s v="Probable"/>
    <x v="1"/>
    <m/>
    <m/>
    <m/>
    <m/>
    <m/>
    <m/>
    <m/>
    <m/>
    <m/>
    <m/>
    <m/>
    <m/>
    <m/>
    <m/>
    <m/>
    <m/>
    <m/>
    <m/>
    <m/>
    <m/>
    <m/>
    <m/>
    <m/>
    <m/>
    <m/>
    <m/>
    <m/>
    <m/>
    <m/>
    <m/>
    <m/>
    <m/>
    <m/>
    <m/>
    <m/>
    <x v="0"/>
    <m/>
    <m/>
    <m/>
    <m/>
    <m/>
    <m/>
    <m/>
    <m/>
    <m/>
    <x v="0"/>
    <x v="0"/>
    <x v="0"/>
    <x v="0"/>
    <x v="1"/>
    <x v="1"/>
    <x v="0"/>
    <x v="0"/>
    <m/>
    <x v="0"/>
    <s v="TECNICA EN VENTA"/>
    <s v="Técnicas de ventas"/>
    <s v="VENDEDOR"/>
    <n v="5223"/>
    <s v="TECNICO ATENCION AL CLIENTE"/>
    <s v="Técnicas de recepción y atención al cliente"/>
    <s v="ATENCION AL CLIENTE"/>
    <n v="4226"/>
    <m/>
    <m/>
    <m/>
    <m/>
    <m/>
    <m/>
    <m/>
    <m/>
    <m/>
    <m/>
    <m/>
    <m/>
    <m/>
    <m/>
    <m/>
    <m/>
    <s v="Si"/>
    <s v="No"/>
    <m/>
    <m/>
    <m/>
    <m/>
    <x v="1"/>
    <s v="Importante"/>
    <s v="Importante"/>
    <s v="Importante"/>
    <s v="Importante"/>
    <s v="Importante"/>
    <s v="Importante"/>
    <s v="Importante"/>
    <s v="Ninguna"/>
    <m/>
    <x v="2"/>
    <x v="2"/>
    <x v="0"/>
    <x v="0"/>
    <x v="0"/>
    <x v="0"/>
    <x v="1"/>
    <x v="1"/>
    <x v="0"/>
    <x v="0"/>
    <x v="0"/>
    <x v="0"/>
    <m/>
    <s v="Dueño o propietario"/>
    <m/>
    <n v="16"/>
    <n v="59"/>
    <s v="Completo"/>
    <m/>
    <m/>
    <m/>
    <m/>
    <m/>
    <m/>
    <s v="QUE HAYA MAS CAPASITACION PARA EL RUBRO VERETERINARIAS"/>
    <s v="5 a 10 personas ocupadas"/>
    <s v="5 a 10 personas ocupadas"/>
    <x v="0"/>
    <s v="Servicios a las empresas"/>
    <x v="0"/>
    <x v="0"/>
    <x v="0"/>
    <x v="0"/>
    <x v="0"/>
    <x v="0"/>
    <x v="0"/>
    <x v="1"/>
    <x v="0"/>
    <x v="0"/>
    <x v="1"/>
    <x v="0"/>
    <x v="0"/>
    <x v="0"/>
    <x v="0"/>
    <x v="0"/>
    <x v="0"/>
    <x v="0"/>
    <x v="0"/>
    <x v="1"/>
    <x v="0"/>
    <x v="0"/>
    <x v="1"/>
    <x v="0"/>
    <x v="0"/>
    <x v="0"/>
    <x v="0"/>
    <s v="VENTA"/>
    <s v="ATENCIÓN AL CLIENTE, RECEPCIÓN"/>
    <m/>
    <m/>
    <m/>
    <m/>
    <s v="ADMINISTRACIÓN Y GESTIÓN"/>
    <s v="ADMINISTRACIÓN Y GESTIÓN"/>
    <m/>
    <m/>
    <m/>
    <m/>
    <n v="3.3945945945945901"/>
    <x v="1"/>
    <x v="2"/>
    <x v="1"/>
    <x v="0"/>
    <x v="0"/>
    <s v="Total"/>
  </r>
  <r>
    <n v="493812"/>
    <x v="0"/>
    <x v="0"/>
    <s v="Santisima Trinidad"/>
    <n v="13920"/>
    <s v="ACTIVIDAD DE CONFECCION DE AJUARES PARA BEBE"/>
    <s v="Industria"/>
    <s v="Manufactura"/>
    <s v="Pequeñas (11 a 30 personas ocupadas)"/>
    <n v="15072024"/>
    <n v="15"/>
    <s v="Julio"/>
    <s v="Año Resultado Final"/>
    <n v="10"/>
    <n v="44"/>
    <n v="17072024"/>
    <n v="17"/>
    <s v="Julio"/>
    <s v="Año Resultado Final"/>
    <n v="2014"/>
    <n v="9"/>
    <x v="3"/>
    <s v="CONFECCION DE AJUAR PARA BEBES"/>
    <s v="Fabricación de artículos confeccionados con materiales textiles, excepto prendas de vestir"/>
    <s v="Planta industrial"/>
    <x v="1"/>
    <n v="2"/>
    <n v="2"/>
    <n v="7"/>
    <n v="7"/>
    <n v="0"/>
    <n v="7"/>
    <n v="0"/>
    <n v="67.242424242424278"/>
    <n v="0"/>
    <n v="0"/>
    <n v="0"/>
    <n v="0"/>
    <n v="0"/>
    <n v="0"/>
    <n v="0"/>
    <n v="0"/>
    <n v="9.6060606060606109"/>
    <n v="57.636363636363669"/>
    <n v="0"/>
    <n v="0"/>
    <n v="67.242424242424278"/>
    <n v="7"/>
    <n v="0"/>
    <n v="0"/>
    <n v="0"/>
    <n v="0"/>
    <n v="0"/>
    <n v="0"/>
    <n v="0"/>
    <n v="0"/>
    <n v="1"/>
    <n v="6"/>
    <n v="0"/>
    <n v="0"/>
    <n v="7"/>
    <x v="1"/>
    <s v="Decisión del directorio/propietarios de la empresa"/>
    <m/>
    <x v="1"/>
    <m/>
    <m/>
    <x v="1"/>
    <s v="Decisión del directorio/propietarios de la empresa"/>
    <m/>
    <x v="0"/>
    <m/>
    <m/>
    <x v="0"/>
    <m/>
    <m/>
    <x v="0"/>
    <m/>
    <m/>
    <m/>
    <m/>
    <m/>
    <m/>
    <m/>
    <m/>
    <m/>
    <m/>
    <m/>
    <m/>
    <m/>
    <m/>
    <m/>
    <m/>
    <m/>
    <m/>
    <m/>
    <m/>
    <m/>
    <m/>
    <m/>
    <m/>
    <m/>
    <m/>
    <m/>
    <m/>
    <m/>
    <m/>
    <m/>
    <m/>
    <m/>
    <m/>
    <m/>
    <m/>
    <m/>
    <m/>
    <m/>
    <m/>
    <m/>
    <m/>
    <m/>
    <m/>
    <m/>
    <m/>
    <m/>
    <m/>
    <m/>
    <m/>
    <x v="0"/>
    <x v="0"/>
    <x v="0"/>
    <x v="0"/>
    <x v="1"/>
    <x v="1"/>
    <x v="0"/>
    <x v="0"/>
    <x v="0"/>
    <x v="0"/>
    <x v="0"/>
    <x v="1"/>
    <x v="0"/>
    <m/>
    <m/>
    <m/>
    <s v="Redes sociales de la empresa (Facebook, Twitter, Instagram, etc)"/>
    <m/>
    <m/>
    <s v="Recomendaciones de trabajadores de la empresa u otros actores"/>
    <m/>
    <m/>
    <m/>
    <m/>
    <m/>
    <m/>
    <m/>
    <x v="0"/>
    <x v="0"/>
    <x v="0"/>
    <x v="0"/>
    <x v="0"/>
    <x v="0"/>
    <x v="0"/>
    <x v="0"/>
    <x v="1"/>
    <x v="1"/>
    <s v="Ninguna"/>
    <m/>
    <m/>
    <m/>
    <m/>
    <s v="Transformación de competencia"/>
    <m/>
    <x v="0"/>
    <m/>
    <m/>
    <x v="1"/>
    <m/>
    <m/>
    <m/>
    <x v="0"/>
    <x v="0"/>
    <x v="1"/>
    <x v="0"/>
    <x v="1"/>
    <x v="1"/>
    <m/>
    <m/>
    <x v="1"/>
    <s v="Poco probable"/>
    <s v="Poco probable"/>
    <s v="Poco probable"/>
    <s v="Probable"/>
    <s v="Probable"/>
    <x v="0"/>
    <s v="ATENCION AL CLIENTE"/>
    <n v="4226"/>
    <n v="1"/>
    <n v="1"/>
    <n v="1"/>
    <n v="0"/>
    <n v="0"/>
    <m/>
    <m/>
    <m/>
    <m/>
    <m/>
    <m/>
    <m/>
    <m/>
    <m/>
    <m/>
    <m/>
    <m/>
    <m/>
    <m/>
    <m/>
    <m/>
    <m/>
    <m/>
    <m/>
    <m/>
    <m/>
    <m/>
    <m/>
    <m/>
    <m/>
    <m/>
    <m/>
    <m/>
    <x v="0"/>
    <m/>
    <m/>
    <m/>
    <m/>
    <m/>
    <m/>
    <m/>
    <m/>
    <m/>
    <x v="0"/>
    <x v="0"/>
    <x v="0"/>
    <x v="0"/>
    <x v="1"/>
    <x v="1"/>
    <x v="0"/>
    <x v="0"/>
    <m/>
    <x v="0"/>
    <s v="MANEJO DE MÁQUINAS RECTAS"/>
    <s v="Corte y confección en industrias"/>
    <s v="COSTURERA"/>
    <n v="7533"/>
    <s v="MANEJO DE MÁQUINAS BORDADORA"/>
    <s v="Corte y confección en industrias"/>
    <s v="COSTURERA"/>
    <n v="7533"/>
    <m/>
    <m/>
    <m/>
    <m/>
    <m/>
    <m/>
    <m/>
    <m/>
    <m/>
    <m/>
    <m/>
    <m/>
    <m/>
    <m/>
    <m/>
    <m/>
    <s v="Si"/>
    <s v="No"/>
    <m/>
    <m/>
    <m/>
    <m/>
    <x v="0"/>
    <s v="Importante"/>
    <s v="Importante"/>
    <s v="Importante"/>
    <s v="Muy importante"/>
    <s v="Importante"/>
    <s v="Importante"/>
    <s v="Importante"/>
    <s v="Ninguna"/>
    <m/>
    <x v="2"/>
    <x v="2"/>
    <x v="0"/>
    <x v="0"/>
    <x v="0"/>
    <x v="0"/>
    <x v="0"/>
    <x v="0"/>
    <x v="0"/>
    <x v="0"/>
    <x v="0"/>
    <x v="0"/>
    <m/>
    <s v="Dueño o propietario"/>
    <m/>
    <n v="7"/>
    <n v="20"/>
    <s v="Completo"/>
    <m/>
    <m/>
    <m/>
    <m/>
    <m/>
    <m/>
    <m/>
    <s v="5 a 10 personas ocupadas"/>
    <s v="5 a 10 personas ocupadas"/>
    <x v="1"/>
    <s v="Manufactura"/>
    <x v="0"/>
    <x v="0"/>
    <x v="0"/>
    <x v="0"/>
    <x v="0"/>
    <x v="0"/>
    <x v="0"/>
    <x v="0"/>
    <x v="0"/>
    <x v="0"/>
    <x v="1"/>
    <x v="0"/>
    <x v="1"/>
    <x v="0"/>
    <x v="0"/>
    <x v="0"/>
    <x v="0"/>
    <x v="0"/>
    <x v="0"/>
    <x v="1"/>
    <x v="0"/>
    <x v="1"/>
    <x v="0"/>
    <x v="0"/>
    <x v="1"/>
    <x v="0"/>
    <x v="0"/>
    <s v="TEXTIL Y CONFECCIÓN"/>
    <s v="TEXTIL Y CONFECCIÓN"/>
    <m/>
    <m/>
    <m/>
    <m/>
    <s v="TEXTIL Y CONFECCIÓN"/>
    <s v="TEXTIL Y CONFECCIÓN"/>
    <m/>
    <m/>
    <m/>
    <m/>
    <n v="9.6060606060606109"/>
    <x v="0"/>
    <x v="0"/>
    <x v="0"/>
    <x v="0"/>
    <x v="0"/>
    <s v="Total"/>
  </r>
  <r>
    <n v="494710"/>
    <x v="0"/>
    <x v="1"/>
    <s v="San Lorenzo"/>
    <n v="21001"/>
    <s v="FABRICACION DE CAPSULAS BLANDAS DE USO HUMANO"/>
    <s v="Industria"/>
    <s v="Manufactura"/>
    <s v="Medianas (31 a 50 personas ocupadas)"/>
    <n v="20062024"/>
    <n v="20"/>
    <s v="Junio"/>
    <s v="Año Resultado Final"/>
    <n v="14"/>
    <n v="50"/>
    <n v="5072024"/>
    <n v="5"/>
    <s v="Julio"/>
    <s v="Año Resultado Final"/>
    <n v="2014"/>
    <n v="9"/>
    <x v="3"/>
    <s v="ELABORACIÓN DE CAPSULAS BLANDAS PARA HUMANO"/>
    <s v="Fabricación de medicamentos de uso humano"/>
    <s v="Único"/>
    <x v="0"/>
    <m/>
    <m/>
    <n v="80"/>
    <n v="80"/>
    <n v="24"/>
    <n v="56"/>
    <n v="64.8888888888888"/>
    <n v="151.40740740740722"/>
    <n v="0"/>
    <n v="0"/>
    <n v="0"/>
    <n v="0"/>
    <n v="137.88888888888872"/>
    <n v="0"/>
    <n v="0"/>
    <n v="0"/>
    <n v="13.518518518518501"/>
    <n v="62.185185185185105"/>
    <n v="0"/>
    <n v="2.7037037037037002"/>
    <n v="216.29629629629602"/>
    <n v="80"/>
    <n v="0"/>
    <n v="0"/>
    <n v="0"/>
    <n v="0"/>
    <n v="51"/>
    <n v="0"/>
    <n v="0"/>
    <n v="0"/>
    <n v="5"/>
    <n v="23"/>
    <n v="0"/>
    <n v="1"/>
    <n v="80"/>
    <x v="0"/>
    <m/>
    <m/>
    <x v="0"/>
    <s v="Decisión del directorio/propietarios de la empresa"/>
    <m/>
    <x v="0"/>
    <m/>
    <m/>
    <x v="0"/>
    <m/>
    <m/>
    <x v="0"/>
    <m/>
    <m/>
    <x v="1"/>
    <m/>
    <n v="9333"/>
    <s v="OPERARIO DE PRODUCCION"/>
    <s v="Sí"/>
    <s v="No"/>
    <s v="Sí"/>
    <n v="3122"/>
    <s v="AUXILIAR DE CONTROL DE CALIDAD"/>
    <s v="Sí"/>
    <s v="No"/>
    <s v="No"/>
    <m/>
    <m/>
    <m/>
    <m/>
    <m/>
    <m/>
    <m/>
    <m/>
    <m/>
    <m/>
    <m/>
    <m/>
    <m/>
    <m/>
    <m/>
    <m/>
    <m/>
    <m/>
    <m/>
    <m/>
    <m/>
    <m/>
    <m/>
    <m/>
    <m/>
    <m/>
    <m/>
    <m/>
    <m/>
    <m/>
    <m/>
    <m/>
    <m/>
    <m/>
    <m/>
    <m/>
    <m/>
    <m/>
    <m/>
    <x v="0"/>
    <x v="0"/>
    <x v="0"/>
    <x v="1"/>
    <x v="0"/>
    <x v="0"/>
    <x v="0"/>
    <x v="1"/>
    <x v="1"/>
    <x v="0"/>
    <x v="0"/>
    <x v="1"/>
    <x v="0"/>
    <m/>
    <m/>
    <m/>
    <m/>
    <s v="Servicio Público de Empleo del Ministerio de Trabajo"/>
    <m/>
    <s v="Recomendaciones de trabajadores de la empresa u otros actores"/>
    <m/>
    <m/>
    <m/>
    <m/>
    <s v="Banco de currículos de la empresa"/>
    <m/>
    <m/>
    <x v="0"/>
    <x v="0"/>
    <x v="0"/>
    <x v="1"/>
    <x v="0"/>
    <x v="0"/>
    <x v="0"/>
    <x v="0"/>
    <x v="1"/>
    <x v="1"/>
    <s v="Ninguna"/>
    <m/>
    <m/>
    <m/>
    <m/>
    <m/>
    <m/>
    <x v="0"/>
    <m/>
    <m/>
    <x v="1"/>
    <m/>
    <m/>
    <m/>
    <x v="1"/>
    <x v="0"/>
    <x v="1"/>
    <x v="0"/>
    <x v="1"/>
    <x v="1"/>
    <m/>
    <m/>
    <x v="2"/>
    <s v="Poco probable"/>
    <s v="Poco probable"/>
    <s v="Poco probable"/>
    <s v="Probable"/>
    <s v="Probable"/>
    <x v="0"/>
    <s v="ASISTENTE CONTABLE"/>
    <n v="4311"/>
    <n v="1"/>
    <n v="0"/>
    <n v="1"/>
    <n v="0"/>
    <n v="0"/>
    <s v="ESTUCHADORES"/>
    <n v="8183"/>
    <n v="10"/>
    <n v="0"/>
    <n v="0"/>
    <n v="0"/>
    <n v="0"/>
    <m/>
    <m/>
    <m/>
    <m/>
    <m/>
    <m/>
    <m/>
    <m/>
    <m/>
    <m/>
    <m/>
    <m/>
    <m/>
    <m/>
    <m/>
    <m/>
    <m/>
    <m/>
    <m/>
    <m/>
    <m/>
    <x v="0"/>
    <m/>
    <m/>
    <m/>
    <m/>
    <m/>
    <m/>
    <m/>
    <m/>
    <m/>
    <x v="1"/>
    <x v="0"/>
    <x v="0"/>
    <x v="1"/>
    <x v="1"/>
    <x v="0"/>
    <x v="0"/>
    <x v="0"/>
    <m/>
    <x v="0"/>
    <s v="CAPACITACION DE MAQUINARIAS BLISTEADORAS"/>
    <s v="Operación y mantenimiento de maquinarias industriales"/>
    <s v="OPERARIO DE PRODUCTOS"/>
    <n v="8183"/>
    <s v="CAPACITACION DE MANTENIMIENTO DE MAQUINARIAS"/>
    <s v="Operación y mantenimiento de maquinarias industriales"/>
    <s v="ENCARGADO DE MANTENIMIENTO"/>
    <n v="7412"/>
    <m/>
    <m/>
    <m/>
    <m/>
    <m/>
    <m/>
    <m/>
    <m/>
    <m/>
    <m/>
    <m/>
    <m/>
    <m/>
    <m/>
    <m/>
    <m/>
    <s v="Si"/>
    <s v="No"/>
    <m/>
    <m/>
    <m/>
    <m/>
    <x v="0"/>
    <s v="Muy importante"/>
    <s v="Importante"/>
    <s v="Muy importante"/>
    <s v="Muy importante"/>
    <s v="Importante"/>
    <s v="Muy importante"/>
    <s v="Muy importante"/>
    <s v="Ninguna"/>
    <m/>
    <x v="0"/>
    <x v="2"/>
    <x v="0"/>
    <x v="0"/>
    <x v="0"/>
    <x v="0"/>
    <x v="1"/>
    <x v="1"/>
    <x v="0"/>
    <x v="0"/>
    <x v="0"/>
    <x v="0"/>
    <m/>
    <s v="Administrador/Contador"/>
    <m/>
    <n v="14"/>
    <n v="53"/>
    <s v="Completo"/>
    <m/>
    <m/>
    <m/>
    <m/>
    <m/>
    <m/>
    <s v="NINGUNA"/>
    <s v="51 y más personas ocupadas"/>
    <s v="51 y más personas ocupadas"/>
    <x v="1"/>
    <s v="Manufactura"/>
    <x v="0"/>
    <x v="0"/>
    <x v="1"/>
    <x v="0"/>
    <x v="0"/>
    <x v="0"/>
    <x v="0"/>
    <x v="0"/>
    <x v="1"/>
    <x v="0"/>
    <x v="1"/>
    <x v="0"/>
    <x v="1"/>
    <x v="0"/>
    <x v="0"/>
    <x v="0"/>
    <x v="1"/>
    <x v="0"/>
    <x v="0"/>
    <x v="1"/>
    <x v="0"/>
    <x v="1"/>
    <x v="0"/>
    <x v="0"/>
    <x v="1"/>
    <x v="1"/>
    <x v="0"/>
    <s v="USO Y REPARACIÓN DE MAQUINARIAS, HERRAMIENTAS Y EQUIPOS"/>
    <s v="USO Y REPARACIÓN DE MAQUINARIAS, HERRAMIENTAS Y EQUIPOS"/>
    <m/>
    <m/>
    <m/>
    <m/>
    <s v="USO Y REPARACIÓN DE MAQUINARIAS, HERRAMIENTAS Y EQUIPOS"/>
    <s v="USO Y REPARACIÓN DE MAQUINARIAS, HERRAMIENTAS Y EQUIPOS"/>
    <m/>
    <m/>
    <m/>
    <m/>
    <n v="2.7037037037037002"/>
    <x v="1"/>
    <x v="1"/>
    <x v="0"/>
    <x v="0"/>
    <x v="0"/>
    <s v="Total"/>
  </r>
  <r>
    <n v="494711"/>
    <x v="0"/>
    <x v="1"/>
    <s v="Lambaré"/>
    <n v="23960"/>
    <s v="FABRICACION DE MUEBLES DE PIEDRA"/>
    <s v="Industria"/>
    <s v="Manufactura"/>
    <s v="Micro (5 a 10 personas ocupadas)"/>
    <n v="13062024"/>
    <n v="13"/>
    <s v="Junio"/>
    <s v="Año Resultado Final"/>
    <n v="13"/>
    <n v="16"/>
    <n v="13062024"/>
    <n v="13"/>
    <s v="Junio"/>
    <s v="Año Resultado Final"/>
    <n v="2014"/>
    <n v="9"/>
    <x v="3"/>
    <s v="CORTE, TALLADO Y ACABADO DE LA PIEDRA"/>
    <s v="Corte, tallado y acabado de la piedra"/>
    <s v="Planta industrial"/>
    <x v="1"/>
    <n v="2"/>
    <n v="2"/>
    <n v="9"/>
    <n v="9"/>
    <n v="7"/>
    <n v="2"/>
    <n v="33.555555555555529"/>
    <n v="9.5873015873015799"/>
    <n v="0"/>
    <n v="0"/>
    <n v="0"/>
    <n v="4.7936507936507899"/>
    <n v="33.555555555555529"/>
    <n v="0"/>
    <n v="0"/>
    <n v="0"/>
    <n v="0"/>
    <n v="0"/>
    <n v="4.7936507936507899"/>
    <n v="0"/>
    <n v="43.14285714285711"/>
    <n v="9"/>
    <n v="0"/>
    <n v="0"/>
    <n v="0"/>
    <n v="1"/>
    <n v="7"/>
    <n v="0"/>
    <n v="0"/>
    <n v="0"/>
    <n v="0"/>
    <n v="0"/>
    <n v="1"/>
    <n v="0"/>
    <n v="9"/>
    <x v="1"/>
    <s v="Decisión del directorio/propietarios de la empresa"/>
    <m/>
    <x v="1"/>
    <m/>
    <m/>
    <x v="0"/>
    <m/>
    <m/>
    <x v="0"/>
    <m/>
    <m/>
    <x v="0"/>
    <m/>
    <m/>
    <x v="1"/>
    <m/>
    <n v="7113"/>
    <s v="OPERADOR DE MAQUINAS MANUALES"/>
    <s v="Sí"/>
    <s v="No"/>
    <s v="No"/>
    <m/>
    <m/>
    <m/>
    <m/>
    <m/>
    <m/>
    <m/>
    <m/>
    <m/>
    <m/>
    <m/>
    <m/>
    <m/>
    <m/>
    <m/>
    <m/>
    <m/>
    <m/>
    <m/>
    <m/>
    <m/>
    <m/>
    <m/>
    <m/>
    <m/>
    <m/>
    <m/>
    <m/>
    <m/>
    <m/>
    <m/>
    <m/>
    <m/>
    <m/>
    <m/>
    <m/>
    <m/>
    <m/>
    <m/>
    <m/>
    <m/>
    <m/>
    <m/>
    <m/>
    <x v="0"/>
    <x v="0"/>
    <x v="0"/>
    <x v="0"/>
    <x v="1"/>
    <x v="1"/>
    <x v="0"/>
    <x v="0"/>
    <x v="0"/>
    <x v="0"/>
    <x v="1"/>
    <x v="1"/>
    <x v="0"/>
    <m/>
    <m/>
    <m/>
    <m/>
    <m/>
    <m/>
    <s v="Recomendaciones de trabajadores de la empresa u otros actores"/>
    <m/>
    <m/>
    <s v="Avisos en las inmediaciones de la empresa"/>
    <m/>
    <s v="Banco de currículos de la empresa"/>
    <m/>
    <m/>
    <x v="0"/>
    <x v="0"/>
    <x v="0"/>
    <x v="2"/>
    <x v="0"/>
    <x v="0"/>
    <x v="0"/>
    <x v="0"/>
    <x v="1"/>
    <x v="1"/>
    <s v="Ninguna"/>
    <m/>
    <m/>
    <m/>
    <m/>
    <m/>
    <m/>
    <x v="2"/>
    <m/>
    <m/>
    <x v="1"/>
    <m/>
    <m/>
    <m/>
    <x v="0"/>
    <x v="0"/>
    <x v="0"/>
    <x v="1"/>
    <x v="1"/>
    <x v="1"/>
    <m/>
    <m/>
    <x v="2"/>
    <s v="Poco probable"/>
    <s v="Poco probable"/>
    <s v="Poco probable"/>
    <s v="Probable"/>
    <s v="Probable"/>
    <x v="0"/>
    <s v="operador terminador"/>
    <n v="8114"/>
    <n v="1"/>
    <n v="1"/>
    <n v="1"/>
    <n v="1"/>
    <n v="1"/>
    <m/>
    <m/>
    <m/>
    <m/>
    <m/>
    <m/>
    <m/>
    <m/>
    <m/>
    <m/>
    <m/>
    <m/>
    <m/>
    <m/>
    <m/>
    <m/>
    <m/>
    <m/>
    <m/>
    <m/>
    <m/>
    <m/>
    <m/>
    <m/>
    <m/>
    <m/>
    <m/>
    <m/>
    <x v="0"/>
    <m/>
    <m/>
    <m/>
    <m/>
    <m/>
    <m/>
    <m/>
    <m/>
    <m/>
    <x v="1"/>
    <x v="0"/>
    <x v="1"/>
    <x v="1"/>
    <x v="0"/>
    <x v="0"/>
    <x v="0"/>
    <x v="0"/>
    <m/>
    <x v="0"/>
    <s v="SEGURIDAD INDUSTRIAL"/>
    <s v="Seguridad industrial y salud ocupacional"/>
    <s v="OPERADOR DE CORTE DE PIEDRA"/>
    <n v="8112"/>
    <s v="SEGURIDAD INDUSTRIAL"/>
    <s v="Seguridad industrial y salud ocupacional"/>
    <s v="OPERADOR DE PULIDO DE PIEDRA"/>
    <n v="8112"/>
    <s v="SEGURIDAD INDUSTRIAL"/>
    <s v="Seguridad industrial y salud ocupacional"/>
    <s v="OPERADOR DE TERMINACION EN PIEDRA"/>
    <n v="8112"/>
    <m/>
    <m/>
    <m/>
    <m/>
    <m/>
    <m/>
    <m/>
    <m/>
    <m/>
    <m/>
    <m/>
    <m/>
    <s v="Si"/>
    <s v="Si"/>
    <s v="No"/>
    <m/>
    <m/>
    <m/>
    <x v="0"/>
    <s v="Importante"/>
    <s v="Importante"/>
    <s v="Importante"/>
    <s v="Importante"/>
    <s v="Importante"/>
    <s v="Importante"/>
    <s v="Importante"/>
    <s v="Ninguna"/>
    <m/>
    <x v="2"/>
    <x v="1"/>
    <x v="0"/>
    <x v="0"/>
    <x v="0"/>
    <x v="0"/>
    <x v="1"/>
    <x v="1"/>
    <x v="0"/>
    <x v="0"/>
    <x v="0"/>
    <x v="0"/>
    <m/>
    <s v="Administrador/Contador"/>
    <m/>
    <n v="14"/>
    <n v="45"/>
    <s v="Completo"/>
    <m/>
    <m/>
    <m/>
    <m/>
    <m/>
    <m/>
    <s v="CONTRATAN AL PERSONAL DENACUERDO A LA NECESIDAD DE CARGA DE TRABAJO O SI HAY LA NECESIDAD TERCERISAN"/>
    <s v="5 a 10 personas ocupadas"/>
    <s v="5 a 10 personas ocupadas"/>
    <x v="1"/>
    <s v="Manufactura"/>
    <x v="0"/>
    <x v="0"/>
    <x v="0"/>
    <x v="0"/>
    <x v="0"/>
    <x v="0"/>
    <x v="1"/>
    <x v="0"/>
    <x v="0"/>
    <x v="0"/>
    <x v="1"/>
    <x v="0"/>
    <x v="0"/>
    <x v="0"/>
    <x v="0"/>
    <x v="0"/>
    <x v="1"/>
    <x v="0"/>
    <x v="0"/>
    <x v="1"/>
    <x v="0"/>
    <x v="1"/>
    <x v="0"/>
    <x v="0"/>
    <x v="0"/>
    <x v="1"/>
    <x v="0"/>
    <s v="SALUD Y SEGURIDAD OCUPACIONAL"/>
    <s v="SALUD Y SEGURIDAD OCUPACIONAL"/>
    <s v="SALUD Y SEGURIDAD OCUPACIONAL"/>
    <m/>
    <m/>
    <m/>
    <s v="SALUD Y SEGURIDAD OCUPACIONAL"/>
    <s v="SALUD Y SEGURIDAD OCUPACIONAL"/>
    <s v="SALUD Y SEGURIDAD OCUPACIONAL"/>
    <m/>
    <m/>
    <m/>
    <n v="4.7936507936507899"/>
    <x v="1"/>
    <x v="1"/>
    <x v="0"/>
    <x v="0"/>
    <x v="0"/>
    <s v="Total"/>
  </r>
  <r>
    <n v="494788"/>
    <x v="0"/>
    <x v="1"/>
    <s v="Mariano Roque Alonso"/>
    <n v="22210"/>
    <s v="FABRICACION DE BOTELLAS DE PLASTICOS"/>
    <s v="Industria"/>
    <s v="Manufactura"/>
    <s v="Pequeñas (11 a 30 personas ocupadas)"/>
    <n v="11062024"/>
    <n v="11"/>
    <s v="Junio"/>
    <s v="Año Resultado Final"/>
    <n v="15"/>
    <n v="21"/>
    <n v="11062024"/>
    <n v="11"/>
    <s v="Junio"/>
    <s v="Año Resultado Final"/>
    <n v="2009"/>
    <n v="14"/>
    <x v="0"/>
    <s v="FABRICACIÓN DE BOTELLAS DE PLÁSTICOS"/>
    <s v="Fabricación de envases de plástico"/>
    <s v="Único"/>
    <x v="0"/>
    <m/>
    <m/>
    <n v="30"/>
    <n v="30"/>
    <n v="26"/>
    <n v="4"/>
    <n v="98.951456310679688"/>
    <n v="15.223300970873799"/>
    <n v="0"/>
    <n v="0"/>
    <n v="11.417475728155349"/>
    <n v="0"/>
    <n v="34.25242718446605"/>
    <n v="0"/>
    <n v="0"/>
    <n v="0"/>
    <n v="15.223300970873799"/>
    <n v="45.669902912621396"/>
    <n v="7.6116504854368996"/>
    <n v="0"/>
    <n v="114.1747572815535"/>
    <n v="30"/>
    <n v="0"/>
    <n v="0"/>
    <n v="3"/>
    <n v="0"/>
    <n v="9"/>
    <n v="0"/>
    <n v="0"/>
    <n v="0"/>
    <n v="4"/>
    <n v="12"/>
    <n v="2"/>
    <n v="0"/>
    <n v="30"/>
    <x v="0"/>
    <m/>
    <m/>
    <x v="0"/>
    <s v="Decisión del directorio/propietarios de la empresa"/>
    <m/>
    <x v="0"/>
    <m/>
    <m/>
    <x v="0"/>
    <m/>
    <m/>
    <x v="0"/>
    <m/>
    <m/>
    <x v="1"/>
    <m/>
    <n v="8142"/>
    <s v="OPERADOR PRODUCCION DE BOTELLAS"/>
    <s v="Sí"/>
    <s v="No"/>
    <s v="Sí"/>
    <n v="4226"/>
    <s v="ATENCIÓN AL CLIENTE"/>
    <s v="Sí"/>
    <s v="No"/>
    <s v="Sí"/>
    <n v="4311"/>
    <s v="AUXILIAR CONTABLE"/>
    <s v="Sí"/>
    <s v="No"/>
    <m/>
    <m/>
    <m/>
    <m/>
    <m/>
    <m/>
    <m/>
    <m/>
    <m/>
    <m/>
    <m/>
    <m/>
    <m/>
    <m/>
    <m/>
    <m/>
    <m/>
    <m/>
    <m/>
    <m/>
    <m/>
    <m/>
    <m/>
    <m/>
    <m/>
    <m/>
    <m/>
    <m/>
    <m/>
    <m/>
    <m/>
    <m/>
    <m/>
    <m/>
    <m/>
    <x v="0"/>
    <x v="0"/>
    <x v="0"/>
    <x v="0"/>
    <x v="0"/>
    <x v="0"/>
    <x v="0"/>
    <x v="1"/>
    <x v="0"/>
    <x v="0"/>
    <x v="0"/>
    <x v="1"/>
    <x v="0"/>
    <m/>
    <m/>
    <m/>
    <s v="Redes sociales de la empresa (Facebook, Twitter, Instagram, etc)"/>
    <m/>
    <m/>
    <s v="Recomendaciones de trabajadores de la empresa u otros actores"/>
    <m/>
    <m/>
    <m/>
    <s v="Contactos personales del empleador"/>
    <m/>
    <m/>
    <m/>
    <x v="0"/>
    <x v="0"/>
    <x v="0"/>
    <x v="1"/>
    <x v="0"/>
    <x v="1"/>
    <x v="0"/>
    <x v="2"/>
    <x v="1"/>
    <x v="0"/>
    <s v="Ninguna"/>
    <m/>
    <m/>
    <m/>
    <m/>
    <m/>
    <m/>
    <x v="1"/>
    <m/>
    <m/>
    <x v="1"/>
    <s v="Ambos"/>
    <m/>
    <m/>
    <x v="1"/>
    <x v="1"/>
    <x v="1"/>
    <x v="1"/>
    <x v="1"/>
    <x v="0"/>
    <m/>
    <m/>
    <x v="2"/>
    <s v="Poco probable"/>
    <s v="Poco probable"/>
    <s v="Poco probable"/>
    <s v="Probable"/>
    <s v="Probable"/>
    <x v="0"/>
    <s v="control de calidad"/>
    <n v="3122"/>
    <n v="3"/>
    <n v="3"/>
    <n v="3"/>
    <n v="3"/>
    <n v="3"/>
    <m/>
    <m/>
    <m/>
    <m/>
    <m/>
    <m/>
    <m/>
    <m/>
    <m/>
    <m/>
    <m/>
    <m/>
    <m/>
    <m/>
    <m/>
    <m/>
    <m/>
    <m/>
    <m/>
    <m/>
    <m/>
    <m/>
    <m/>
    <m/>
    <m/>
    <m/>
    <m/>
    <m/>
    <x v="0"/>
    <m/>
    <m/>
    <m/>
    <m/>
    <m/>
    <m/>
    <m/>
    <m/>
    <m/>
    <x v="0"/>
    <x v="0"/>
    <x v="0"/>
    <x v="0"/>
    <x v="0"/>
    <x v="0"/>
    <x v="0"/>
    <x v="0"/>
    <m/>
    <x v="0"/>
    <s v="GESTIONAR Y MANEJAR MAQUINAS DE ETIQUETADORA"/>
    <s v="Operación y mantenimiento de maquinarias industriales"/>
    <s v="OPERARIO PRODUCCION (FABRICACION DE PLASTICO)"/>
    <n v="8142"/>
    <s v="FINANZA DE POWER BI"/>
    <s v="Microsoft Power BI"/>
    <s v="AUXILIAR ADMINISTRATIVA"/>
    <n v="4419"/>
    <m/>
    <m/>
    <m/>
    <m/>
    <m/>
    <m/>
    <m/>
    <m/>
    <m/>
    <m/>
    <m/>
    <m/>
    <m/>
    <m/>
    <m/>
    <m/>
    <s v="Si"/>
    <s v="No"/>
    <m/>
    <m/>
    <m/>
    <m/>
    <x v="0"/>
    <s v="Muy importante"/>
    <s v="Muy importante"/>
    <s v="Muy importante"/>
    <s v="Muy importante"/>
    <s v="Muy importante"/>
    <s v="Muy importante"/>
    <s v="Muy importante"/>
    <s v="Ninguna"/>
    <m/>
    <x v="0"/>
    <x v="2"/>
    <x v="0"/>
    <x v="0"/>
    <x v="0"/>
    <x v="0"/>
    <x v="1"/>
    <x v="1"/>
    <x v="0"/>
    <x v="0"/>
    <x v="0"/>
    <x v="0"/>
    <m/>
    <s v="Jefe / Encargado (no propietario)"/>
    <m/>
    <n v="23"/>
    <n v="11"/>
    <s v="Completo"/>
    <m/>
    <m/>
    <m/>
    <m/>
    <m/>
    <m/>
    <m/>
    <s v="11 a 30 personas ocupadas"/>
    <s v="11 a 30 personas ocupadas"/>
    <x v="1"/>
    <s v="Manufactura"/>
    <x v="0"/>
    <x v="0"/>
    <x v="0"/>
    <x v="1"/>
    <x v="0"/>
    <x v="0"/>
    <x v="0"/>
    <x v="1"/>
    <x v="0"/>
    <x v="0"/>
    <x v="1"/>
    <x v="1"/>
    <x v="0"/>
    <x v="0"/>
    <x v="0"/>
    <x v="0"/>
    <x v="0"/>
    <x v="0"/>
    <x v="0"/>
    <x v="1"/>
    <x v="0"/>
    <x v="0"/>
    <x v="0"/>
    <x v="0"/>
    <x v="0"/>
    <x v="1"/>
    <x v="0"/>
    <s v="USO Y REPARACIÓN DE MAQUINARIAS, HERRAMIENTAS Y EQUIPOS"/>
    <s v="HERRAMIENTAS DE ANÁLISIS DE DATOS"/>
    <m/>
    <m/>
    <m/>
    <m/>
    <s v="USO Y REPARACIÓN DE MAQUINARIAS, HERRAMIENTAS Y EQUIPOS"/>
    <s v="TIC"/>
    <m/>
    <m/>
    <m/>
    <m/>
    <n v="3.8058252427184498"/>
    <x v="1"/>
    <x v="1"/>
    <x v="0"/>
    <x v="0"/>
    <x v="0"/>
    <s v="Total"/>
  </r>
  <r>
    <n v="494968"/>
    <x v="0"/>
    <x v="1"/>
    <s v="Guarambaré"/>
    <n v="47111"/>
    <s v="COMERCIO AL POR MENOR EN SUPERMERCADO"/>
    <s v="Comercio"/>
    <s v="Comercio"/>
    <s v="Grandes (con 51 o más personas ocupadas)"/>
    <n v="24062024"/>
    <n v="24"/>
    <s v="Junio"/>
    <s v="Año Resultado Final"/>
    <n v="13"/>
    <n v="37"/>
    <n v="10072024"/>
    <n v="10"/>
    <s v="Julio"/>
    <s v="Año Resultado Final"/>
    <n v="2015"/>
    <n v="8"/>
    <x v="3"/>
    <s v="VENTA AL POR MENOR DE PRODUCTOS DE SUPERMERCADO"/>
    <s v="Comercio al por menor en hipermercados y supermercados"/>
    <s v="Único"/>
    <x v="0"/>
    <m/>
    <m/>
    <n v="65"/>
    <n v="65"/>
    <n v="31"/>
    <n v="34"/>
    <n v="140.46875"/>
    <n v="154.0625"/>
    <n v="0"/>
    <n v="0"/>
    <n v="0"/>
    <n v="0"/>
    <n v="249.21875"/>
    <n v="0"/>
    <n v="0"/>
    <n v="0"/>
    <n v="13.59375"/>
    <n v="31.71875"/>
    <n v="0"/>
    <n v="0"/>
    <n v="294.53125"/>
    <n v="65"/>
    <n v="0"/>
    <n v="0"/>
    <n v="0"/>
    <n v="0"/>
    <n v="55"/>
    <n v="0"/>
    <n v="0"/>
    <n v="0"/>
    <n v="3"/>
    <n v="7"/>
    <n v="0"/>
    <n v="0"/>
    <n v="65"/>
    <x v="1"/>
    <s v="Decisión del directorio/propietarios de la empresa"/>
    <m/>
    <x v="0"/>
    <s v="Decisión del directorio/propietarios de la empresa"/>
    <m/>
    <x v="0"/>
    <m/>
    <m/>
    <x v="0"/>
    <m/>
    <m/>
    <x v="0"/>
    <m/>
    <m/>
    <x v="1"/>
    <m/>
    <n v="5230"/>
    <s v="CAJERA PARA SUPERMERCARDO"/>
    <s v="Sí"/>
    <s v="Sí"/>
    <s v="Sí"/>
    <n v="9334"/>
    <s v="REPOSITOR DE SALON"/>
    <s v="Sí"/>
    <s v="Sí"/>
    <s v="Sí"/>
    <n v="7511"/>
    <s v="CARNICERO"/>
    <s v="No"/>
    <s v="Sí"/>
    <s v="Candidatos sin capacitación o habilidades técnicas necesarios"/>
    <m/>
    <m/>
    <s v="Candidatos con falt de experiencia laboral"/>
    <m/>
    <m/>
    <m/>
    <m/>
    <s v="Candidatos sin capacitación o habilidades técnicas necesarios"/>
    <m/>
    <m/>
    <m/>
    <s v="Candidatos que no aceptaron las condiciones laborales ofrecidas (ubicación, horario, remuneración)"/>
    <m/>
    <m/>
    <m/>
    <m/>
    <m/>
    <m/>
    <s v="Candidatos con falt de experiencia laboral"/>
    <m/>
    <s v="Falta de postulantes/candidatos"/>
    <m/>
    <m/>
    <s v="Aumentar la remuneración para hacer la vacante más atractiva"/>
    <m/>
    <m/>
    <m/>
    <m/>
    <m/>
    <m/>
    <s v="Aumentar los esfuerzos en el reclutamiento (más divulgación de la vacante, más bolsas de empleo)"/>
    <m/>
    <m/>
    <m/>
    <x v="1"/>
    <x v="1"/>
    <x v="0"/>
    <x v="0"/>
    <x v="0"/>
    <x v="0"/>
    <x v="0"/>
    <x v="1"/>
    <x v="0"/>
    <x v="0"/>
    <x v="0"/>
    <x v="0"/>
    <x v="0"/>
    <m/>
    <m/>
    <m/>
    <s v="Redes sociales de la empresa (Facebook, Twitter, Instagram, etc)"/>
    <m/>
    <m/>
    <s v="Recomendaciones de trabajadores de la empresa u otros actores"/>
    <m/>
    <m/>
    <m/>
    <m/>
    <m/>
    <m/>
    <m/>
    <x v="0"/>
    <x v="0"/>
    <x v="0"/>
    <x v="1"/>
    <x v="0"/>
    <x v="1"/>
    <x v="0"/>
    <x v="0"/>
    <x v="1"/>
    <x v="1"/>
    <s v="Ninguna"/>
    <m/>
    <m/>
    <m/>
    <m/>
    <m/>
    <m/>
    <x v="1"/>
    <m/>
    <m/>
    <x v="1"/>
    <m/>
    <m/>
    <m/>
    <x v="1"/>
    <x v="1"/>
    <x v="1"/>
    <x v="1"/>
    <x v="1"/>
    <x v="1"/>
    <m/>
    <m/>
    <x v="2"/>
    <s v="Probable"/>
    <s v="Poco probable"/>
    <s v="Poco probable"/>
    <s v="Probable"/>
    <s v="Probable"/>
    <x v="0"/>
    <s v="cajero"/>
    <n v="5230"/>
    <n v="1"/>
    <n v="1"/>
    <n v="1"/>
    <n v="1"/>
    <n v="1"/>
    <s v="REPOSITOR"/>
    <n v="9334"/>
    <n v="1"/>
    <n v="1"/>
    <n v="1"/>
    <n v="1"/>
    <n v="1"/>
    <s v="carnicero"/>
    <n v="7511"/>
    <n v="1"/>
    <n v="1"/>
    <n v="1"/>
    <n v="1"/>
    <n v="1"/>
    <m/>
    <m/>
    <m/>
    <m/>
    <m/>
    <m/>
    <m/>
    <m/>
    <m/>
    <m/>
    <m/>
    <m/>
    <m/>
    <m/>
    <x v="0"/>
    <m/>
    <m/>
    <m/>
    <m/>
    <m/>
    <m/>
    <m/>
    <m/>
    <m/>
    <x v="0"/>
    <x v="1"/>
    <x v="1"/>
    <x v="1"/>
    <x v="1"/>
    <x v="0"/>
    <x v="0"/>
    <x v="0"/>
    <m/>
    <x v="1"/>
    <m/>
    <m/>
    <m/>
    <m/>
    <m/>
    <m/>
    <m/>
    <m/>
    <m/>
    <m/>
    <m/>
    <m/>
    <m/>
    <m/>
    <m/>
    <m/>
    <m/>
    <m/>
    <m/>
    <m/>
    <m/>
    <m/>
    <m/>
    <m/>
    <m/>
    <m/>
    <m/>
    <m/>
    <m/>
    <m/>
    <x v="3"/>
    <s v="Importante"/>
    <s v="Importante"/>
    <s v="Importante"/>
    <s v="Importante"/>
    <s v="Importante"/>
    <s v="Muy importante"/>
    <s v="Importante"/>
    <s v="Ninguna"/>
    <m/>
    <x v="0"/>
    <x v="0"/>
    <x v="0"/>
    <x v="1"/>
    <x v="0"/>
    <x v="0"/>
    <x v="1"/>
    <x v="1"/>
    <x v="0"/>
    <x v="1"/>
    <x v="0"/>
    <x v="0"/>
    <m/>
    <s v="Jefe / Encargado (no propietario)"/>
    <m/>
    <n v="12"/>
    <n v="11"/>
    <s v="Completo"/>
    <m/>
    <m/>
    <m/>
    <m/>
    <m/>
    <m/>
    <m/>
    <s v="51 y más personas ocupadas"/>
    <s v="51 y más personas ocupadas"/>
    <x v="2"/>
    <s v="Comercio"/>
    <x v="0"/>
    <x v="0"/>
    <x v="0"/>
    <x v="0"/>
    <x v="1"/>
    <x v="0"/>
    <x v="1"/>
    <x v="0"/>
    <x v="1"/>
    <x v="0"/>
    <x v="1"/>
    <x v="0"/>
    <x v="0"/>
    <x v="1"/>
    <x v="0"/>
    <x v="1"/>
    <x v="0"/>
    <x v="1"/>
    <x v="0"/>
    <x v="1"/>
    <x v="0"/>
    <x v="1"/>
    <x v="0"/>
    <x v="0"/>
    <x v="0"/>
    <x v="0"/>
    <x v="0"/>
    <m/>
    <m/>
    <m/>
    <m/>
    <m/>
    <m/>
    <m/>
    <m/>
    <m/>
    <m/>
    <m/>
    <m/>
    <n v="4.53125"/>
    <x v="2"/>
    <x v="2"/>
    <x v="1"/>
    <x v="0"/>
    <x v="1"/>
    <s v="Total"/>
  </r>
  <r>
    <n v="495031"/>
    <x v="0"/>
    <x v="1"/>
    <s v="Lambaré"/>
    <n v="63120"/>
    <s v="ACTIVIDADES DE DISEÑO DE PORTALES DE PAG. WEB Y APP PARA EMPRESAS"/>
    <s v="Servicio"/>
    <s v="Telecomunicaciones"/>
    <s v="Pequeñas (11 a 30 personas ocupadas)"/>
    <n v="13062024"/>
    <n v="13"/>
    <s v="Junio"/>
    <s v="Año Resultado Final"/>
    <n v="10"/>
    <n v="14"/>
    <n v="1072024"/>
    <n v="1"/>
    <s v="Julio"/>
    <s v="Año Resultado Final"/>
    <n v="2012"/>
    <n v="11"/>
    <x v="0"/>
    <s v="SERVICIOS DE PUBLICIDAD EN REDES SOCIALES"/>
    <s v="Actividades publicitarias"/>
    <s v="Único"/>
    <x v="0"/>
    <m/>
    <m/>
    <n v="43"/>
    <n v="43"/>
    <n v="16"/>
    <n v="27"/>
    <n v="83.862068965517281"/>
    <n v="141.51724137931041"/>
    <n v="0"/>
    <n v="0"/>
    <n v="0"/>
    <n v="0"/>
    <n v="0"/>
    <n v="0"/>
    <n v="5.2413793103448301"/>
    <n v="188.68965517241389"/>
    <n v="20.96551724137932"/>
    <n v="0"/>
    <n v="5.2413793103448301"/>
    <n v="5.2413793103448301"/>
    <n v="225.3793103448277"/>
    <n v="43"/>
    <n v="0"/>
    <n v="0"/>
    <n v="0"/>
    <n v="0"/>
    <n v="0"/>
    <n v="0"/>
    <n v="1"/>
    <n v="36"/>
    <n v="4"/>
    <n v="0"/>
    <n v="1"/>
    <n v="1"/>
    <n v="43"/>
    <x v="0"/>
    <m/>
    <m/>
    <x v="0"/>
    <s v="Convenios con organizaciones privadas y/o ONG"/>
    <m/>
    <x v="0"/>
    <m/>
    <m/>
    <x v="0"/>
    <m/>
    <m/>
    <x v="0"/>
    <m/>
    <m/>
    <x v="1"/>
    <m/>
    <n v="2166"/>
    <s v="DISEÑADOR CREATIVO"/>
    <s v="No"/>
    <s v="Sí"/>
    <s v="Sí"/>
    <n v="2431"/>
    <s v="REDACTOR PUBLICITARIO"/>
    <s v="No"/>
    <s v="Sí"/>
    <s v="Sí"/>
    <n v="3339"/>
    <s v="COMMUNITY MANAGER"/>
    <s v="Sí"/>
    <s v="No"/>
    <m/>
    <s v="Candidatos sin habilidades blandas o socioemocionales (proactividad, actitud de aprendizaje, compromiso, entre otros)"/>
    <m/>
    <m/>
    <m/>
    <m/>
    <m/>
    <m/>
    <m/>
    <s v="Candidatos sin habilidades blandas o socioemocionales (proactividad, actitud de aprendizaje, compromiso, entre otros)"/>
    <m/>
    <m/>
    <m/>
    <m/>
    <m/>
    <m/>
    <m/>
    <m/>
    <m/>
    <m/>
    <m/>
    <m/>
    <m/>
    <m/>
    <m/>
    <m/>
    <s v="Reasignar / redefinir los puestos de trabajo existentes"/>
    <m/>
    <s v="Externalizar el trabajo por fuera de la empresa (outsourcing)"/>
    <m/>
    <m/>
    <m/>
    <m/>
    <m/>
    <m/>
    <x v="0"/>
    <x v="0"/>
    <x v="1"/>
    <x v="1"/>
    <x v="0"/>
    <x v="1"/>
    <x v="1"/>
    <x v="1"/>
    <x v="1"/>
    <x v="0"/>
    <x v="0"/>
    <x v="1"/>
    <x v="1"/>
    <s v="EXAMEN PSICOTECNICO"/>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2"/>
    <x v="2"/>
    <s v="Ninguna"/>
    <m/>
    <m/>
    <m/>
    <m/>
    <m/>
    <m/>
    <x v="1"/>
    <m/>
    <m/>
    <x v="1"/>
    <m/>
    <m/>
    <m/>
    <x v="1"/>
    <x v="1"/>
    <x v="1"/>
    <x v="1"/>
    <x v="1"/>
    <x v="1"/>
    <m/>
    <m/>
    <x v="2"/>
    <s v="Poco probable"/>
    <s v="Poco probable"/>
    <s v="Poco probable"/>
    <s v="Poco probable"/>
    <s v="Probable"/>
    <x v="1"/>
    <m/>
    <m/>
    <m/>
    <m/>
    <m/>
    <m/>
    <m/>
    <m/>
    <m/>
    <m/>
    <m/>
    <m/>
    <m/>
    <m/>
    <m/>
    <m/>
    <m/>
    <m/>
    <m/>
    <m/>
    <m/>
    <m/>
    <m/>
    <m/>
    <m/>
    <m/>
    <m/>
    <m/>
    <m/>
    <m/>
    <m/>
    <m/>
    <m/>
    <m/>
    <m/>
    <x v="0"/>
    <m/>
    <m/>
    <m/>
    <m/>
    <m/>
    <m/>
    <m/>
    <m/>
    <m/>
    <x v="0"/>
    <x v="0"/>
    <x v="0"/>
    <x v="0"/>
    <x v="1"/>
    <x v="1"/>
    <x v="0"/>
    <x v="0"/>
    <m/>
    <x v="0"/>
    <s v="MARKETING DIGITAL"/>
    <s v="Marketing digital"/>
    <s v="COMMUNITY MANAGER"/>
    <n v="3339"/>
    <s v="MARKETING DIGITAL"/>
    <s v="Marketing digital"/>
    <s v="DISEÑADOR CREATIVO"/>
    <n v="2166"/>
    <m/>
    <m/>
    <m/>
    <m/>
    <m/>
    <m/>
    <m/>
    <m/>
    <m/>
    <m/>
    <m/>
    <m/>
    <m/>
    <m/>
    <m/>
    <m/>
    <s v="Si"/>
    <s v="No"/>
    <m/>
    <m/>
    <m/>
    <m/>
    <x v="1"/>
    <s v="Muy importante"/>
    <s v="Muy importante"/>
    <s v="Muy importante"/>
    <s v="Muy importante"/>
    <s v="Importante"/>
    <s v="Muy importante"/>
    <s v="Muy importante"/>
    <s v="Ninguna"/>
    <m/>
    <x v="2"/>
    <x v="0"/>
    <x v="0"/>
    <x v="0"/>
    <x v="0"/>
    <x v="0"/>
    <x v="1"/>
    <x v="1"/>
    <x v="0"/>
    <x v="1"/>
    <x v="0"/>
    <x v="0"/>
    <m/>
    <s v="Administrador/Contador"/>
    <m/>
    <n v="19"/>
    <n v="17"/>
    <s v="Completo"/>
    <m/>
    <m/>
    <m/>
    <m/>
    <m/>
    <m/>
    <s v="LOS INFORMANTES FUERON LA ADMINISTRADORA Y EL JEFE DE DESARROLLO"/>
    <s v="31 a 50 personas ocupadas"/>
    <s v="31 a 50 personas ocupadas"/>
    <x v="0"/>
    <s v="Servicios a las empresas"/>
    <x v="0"/>
    <x v="1"/>
    <x v="1"/>
    <x v="0"/>
    <x v="0"/>
    <x v="0"/>
    <x v="0"/>
    <x v="0"/>
    <x v="0"/>
    <x v="0"/>
    <x v="1"/>
    <x v="0"/>
    <x v="0"/>
    <x v="0"/>
    <x v="0"/>
    <x v="0"/>
    <x v="0"/>
    <x v="0"/>
    <x v="0"/>
    <x v="0"/>
    <x v="1"/>
    <x v="1"/>
    <x v="0"/>
    <x v="0"/>
    <x v="0"/>
    <x v="0"/>
    <x v="0"/>
    <s v="MARKETING DIGITAL"/>
    <s v="MARKETING DIGITAL"/>
    <m/>
    <m/>
    <m/>
    <m/>
    <s v="ADMINISTRACIÓN Y GESTIÓN"/>
    <s v="ADMINISTRACIÓN Y GESTIÓN"/>
    <m/>
    <m/>
    <m/>
    <m/>
    <n v="5.2413793103448301"/>
    <x v="2"/>
    <x v="2"/>
    <x v="1"/>
    <x v="0"/>
    <x v="0"/>
    <s v="Total"/>
  </r>
  <r>
    <n v="495088"/>
    <x v="0"/>
    <x v="1"/>
    <s v="Lambaré"/>
    <n v="71109"/>
    <s v="ACTIVIDADES DE SERVICIOS DE ARQUITECTURA E INGENIERIA"/>
    <s v="Servicio"/>
    <s v="Servicios a las empresas"/>
    <s v="Medianas (31 a 50 personas ocupadas)"/>
    <n v="9072024"/>
    <n v="9"/>
    <s v="Julio"/>
    <s v="Año Resultado Final"/>
    <n v="11"/>
    <n v="19"/>
    <n v="9072024"/>
    <n v="9"/>
    <s v="Julio"/>
    <s v="Año Resultado Final"/>
    <n v="2014"/>
    <n v="9"/>
    <x v="3"/>
    <s v="CONSTRUCCIÓN DE OBRAS CIVILES"/>
    <s v="Construcción de edificios"/>
    <s v="Único"/>
    <x v="0"/>
    <m/>
    <m/>
    <n v="30"/>
    <n v="30"/>
    <n v="26"/>
    <n v="4"/>
    <n v="98.951456310679688"/>
    <n v="15.223300970873799"/>
    <n v="0"/>
    <n v="0"/>
    <n v="0"/>
    <n v="0"/>
    <n v="79.922330097087439"/>
    <n v="0"/>
    <n v="0"/>
    <n v="0"/>
    <n v="19.029126213592249"/>
    <n v="15.223300970873799"/>
    <n v="0"/>
    <n v="0"/>
    <n v="114.1747572815535"/>
    <n v="30"/>
    <n v="0"/>
    <n v="0"/>
    <n v="0"/>
    <n v="0"/>
    <n v="21"/>
    <n v="0"/>
    <n v="0"/>
    <n v="0"/>
    <n v="5"/>
    <n v="4"/>
    <n v="0"/>
    <n v="0"/>
    <n v="30"/>
    <x v="1"/>
    <s v="Decisión del directorio/propietarios de la empresa"/>
    <m/>
    <x v="0"/>
    <s v="Decisión del directorio/propietarios de la empresa"/>
    <m/>
    <x v="1"/>
    <s v="Decisión del directorio/propietarios de la empresa"/>
    <m/>
    <x v="0"/>
    <m/>
    <m/>
    <x v="0"/>
    <m/>
    <m/>
    <x v="1"/>
    <m/>
    <n v="7221"/>
    <s v="OFICIALES METALÚRGICOS"/>
    <s v="Sí"/>
    <s v="No"/>
    <s v="Sí"/>
    <n v="9313"/>
    <s v="AYUDANTE ALBAÑIL"/>
    <s v="Sí"/>
    <s v="No"/>
    <s v="Sí"/>
    <n v="8332"/>
    <s v="CHÓFER DE CAMIONES PESADOS"/>
    <s v="Sí"/>
    <s v="No"/>
    <m/>
    <m/>
    <m/>
    <m/>
    <m/>
    <m/>
    <m/>
    <m/>
    <m/>
    <m/>
    <m/>
    <m/>
    <m/>
    <m/>
    <m/>
    <m/>
    <m/>
    <m/>
    <m/>
    <m/>
    <m/>
    <m/>
    <m/>
    <m/>
    <m/>
    <m/>
    <m/>
    <m/>
    <m/>
    <m/>
    <m/>
    <m/>
    <m/>
    <m/>
    <m/>
    <x v="0"/>
    <x v="0"/>
    <x v="0"/>
    <x v="0"/>
    <x v="0"/>
    <x v="0"/>
    <x v="1"/>
    <x v="1"/>
    <x v="1"/>
    <x v="0"/>
    <x v="0"/>
    <x v="1"/>
    <x v="0"/>
    <m/>
    <m/>
    <m/>
    <s v="Redes sociales de la empresa (Facebook, Twitter, Instagram, etc)"/>
    <m/>
    <m/>
    <s v="Recomendaciones de trabajadores de la empresa u otros actores"/>
    <m/>
    <m/>
    <m/>
    <m/>
    <m/>
    <m/>
    <m/>
    <x v="0"/>
    <x v="0"/>
    <x v="0"/>
    <x v="1"/>
    <x v="0"/>
    <x v="1"/>
    <x v="0"/>
    <x v="0"/>
    <x v="0"/>
    <x v="1"/>
    <s v="Ninguna"/>
    <m/>
    <m/>
    <m/>
    <m/>
    <m/>
    <m/>
    <x v="1"/>
    <m/>
    <m/>
    <x v="0"/>
    <m/>
    <m/>
    <m/>
    <x v="0"/>
    <x v="0"/>
    <x v="1"/>
    <x v="0"/>
    <x v="0"/>
    <x v="1"/>
    <m/>
    <m/>
    <x v="2"/>
    <s v="Poco probable"/>
    <s v="Poco probable"/>
    <s v="Poco probable"/>
    <s v="Poco probable"/>
    <s v="Probable"/>
    <x v="0"/>
    <s v="oficiles metalúrgico"/>
    <n v="7221"/>
    <n v="3"/>
    <n v="2"/>
    <n v="2"/>
    <n v="2"/>
    <n v="2"/>
    <s v="ayudante de soldador"/>
    <n v="7212"/>
    <n v="1"/>
    <n v="1"/>
    <n v="1"/>
    <n v="1"/>
    <n v="1"/>
    <s v="chófer de maquinaria pesadas"/>
    <n v="8342"/>
    <n v="1"/>
    <n v="1"/>
    <n v="1"/>
    <n v="1"/>
    <n v="0"/>
    <m/>
    <m/>
    <m/>
    <m/>
    <m/>
    <m/>
    <m/>
    <m/>
    <m/>
    <m/>
    <m/>
    <m/>
    <m/>
    <m/>
    <x v="0"/>
    <m/>
    <m/>
    <m/>
    <m/>
    <m/>
    <m/>
    <m/>
    <m/>
    <m/>
    <x v="1"/>
    <x v="0"/>
    <x v="0"/>
    <x v="0"/>
    <x v="1"/>
    <x v="1"/>
    <x v="0"/>
    <x v="0"/>
    <m/>
    <x v="0"/>
    <s v="CAPACITACIONES SOBRE  ELECTRICIDAD EN OBRAS"/>
    <s v="Electricidad"/>
    <s v="ELECTRICISTAS"/>
    <n v="7411"/>
    <s v="CAPACITACIONES SOBRE REFRIGERACIÓN EN OBRAS"/>
    <s v="Técnicas de refrigeracion y climatización"/>
    <s v="ELECTRICISTAS"/>
    <n v="7411"/>
    <s v="CAPACITACIONES SOBRE PLOMERIA  EN OBRAS"/>
    <s v="Fontanería"/>
    <s v="PLOMERO"/>
    <n v="7126"/>
    <s v="CAPACITACIONES SOBRE EL MANEJO DE TRABAJOS EN ALTURA"/>
    <s v="Seguridad industrial y salud ocupacional"/>
    <s v="TÉCNICO EN SEGURIDAD"/>
    <n v="3123"/>
    <m/>
    <m/>
    <m/>
    <m/>
    <m/>
    <m/>
    <m/>
    <m/>
    <s v="Si"/>
    <s v="Si"/>
    <s v="Si"/>
    <s v="No"/>
    <m/>
    <m/>
    <x v="0"/>
    <s v="Importante"/>
    <s v="Importante"/>
    <s v="Importante"/>
    <s v="Importante"/>
    <s v="Importante"/>
    <s v="Muy importante"/>
    <s v="Muy importante"/>
    <s v="Ninguna"/>
    <m/>
    <x v="2"/>
    <x v="2"/>
    <x v="0"/>
    <x v="0"/>
    <x v="0"/>
    <x v="0"/>
    <x v="1"/>
    <x v="1"/>
    <x v="0"/>
    <x v="0"/>
    <x v="0"/>
    <x v="0"/>
    <m/>
    <s v="Jefe / Encargado (no propietario)"/>
    <m/>
    <n v="21"/>
    <n v="13"/>
    <s v="Completo"/>
    <m/>
    <m/>
    <m/>
    <m/>
    <m/>
    <m/>
    <m/>
    <s v="11 a 30 personas ocupadas"/>
    <s v="11 a 30 personas ocupadas"/>
    <x v="1"/>
    <s v="Construcción"/>
    <x v="0"/>
    <x v="0"/>
    <x v="0"/>
    <x v="0"/>
    <x v="0"/>
    <x v="0"/>
    <x v="1"/>
    <x v="1"/>
    <x v="1"/>
    <x v="0"/>
    <x v="1"/>
    <x v="0"/>
    <x v="0"/>
    <x v="0"/>
    <x v="0"/>
    <x v="1"/>
    <x v="1"/>
    <x v="0"/>
    <x v="0"/>
    <x v="1"/>
    <x v="1"/>
    <x v="1"/>
    <x v="0"/>
    <x v="0"/>
    <x v="1"/>
    <x v="0"/>
    <x v="0"/>
    <s v="ELECTRICIDAD Y ELECTRONICA"/>
    <s v="ELECTRICIDAD Y ELECTRONICA"/>
    <s v="CONSTRUCCIÓN"/>
    <s v="SALUD Y SEGURIDAD OCUPACIONAL"/>
    <m/>
    <m/>
    <s v="ELECTRICIDAD Y ELECTRONICA"/>
    <s v="ELECTRICIDAD Y ELECTRONICA"/>
    <s v="CONSTRUCCIÓN"/>
    <s v="SALUD Y SEGURIDAD OCUPACIONAL"/>
    <m/>
    <m/>
    <n v="3.8058252427184498"/>
    <x v="1"/>
    <x v="1"/>
    <x v="0"/>
    <x v="0"/>
    <x v="0"/>
    <s v="Total"/>
  </r>
  <r>
    <n v="495103"/>
    <x v="0"/>
    <x v="1"/>
    <s v="Capiatá"/>
    <n v="55102"/>
    <s v="ACTIVIDADES DE ALOJAMIENTO EN  MOTELES"/>
    <s v="Servicio"/>
    <s v="Restaurantes y hoteles"/>
    <s v="Micro (5 a 10 personas ocupadas)"/>
    <n v="24062024"/>
    <n v="24"/>
    <s v="Junio"/>
    <s v="Año Resultado Final"/>
    <n v="9"/>
    <n v="37"/>
    <n v="17072024"/>
    <n v="17"/>
    <s v="Julio"/>
    <s v="Año Resultado Final"/>
    <n v="2021"/>
    <n v="2"/>
    <x v="3"/>
    <s v="ACTIVIDAD DE ALOJAMIENTO EN MOTEL"/>
    <s v="Actividades de alojamiento en casas de huéspedes y moteles"/>
    <s v="Casa Matriz"/>
    <x v="1"/>
    <n v="2"/>
    <n v="2"/>
    <n v="13"/>
    <n v="13"/>
    <n v="5"/>
    <n v="8"/>
    <n v="24.153225806451601"/>
    <n v="38.645161290322562"/>
    <n v="0"/>
    <n v="0"/>
    <n v="0"/>
    <n v="24.153225806451601"/>
    <n v="19.322580645161281"/>
    <n v="0"/>
    <n v="0"/>
    <n v="0"/>
    <n v="14.491935483870961"/>
    <n v="4.8306451612903203"/>
    <n v="0"/>
    <n v="0"/>
    <n v="62.798387096774164"/>
    <n v="13"/>
    <n v="0"/>
    <n v="0"/>
    <n v="0"/>
    <n v="5"/>
    <n v="4"/>
    <n v="0"/>
    <n v="0"/>
    <n v="0"/>
    <n v="3"/>
    <n v="1"/>
    <n v="0"/>
    <n v="0"/>
    <n v="13"/>
    <x v="1"/>
    <s v="Decisión del directorio/propietarios de la empresa"/>
    <m/>
    <x v="0"/>
    <s v="Decisión del directorio/propietarios de la empresa"/>
    <m/>
    <x v="1"/>
    <s v="Decisión del directorio/propietarios de la empresa"/>
    <m/>
    <x v="0"/>
    <m/>
    <m/>
    <x v="0"/>
    <m/>
    <m/>
    <x v="1"/>
    <m/>
    <n v="5230"/>
    <s v="CAJERA EN MOTEL"/>
    <s v="Sí"/>
    <s v="No"/>
    <s v="No"/>
    <m/>
    <m/>
    <m/>
    <m/>
    <m/>
    <m/>
    <m/>
    <m/>
    <m/>
    <m/>
    <m/>
    <m/>
    <m/>
    <m/>
    <m/>
    <m/>
    <m/>
    <m/>
    <m/>
    <m/>
    <m/>
    <m/>
    <m/>
    <m/>
    <m/>
    <m/>
    <m/>
    <m/>
    <m/>
    <m/>
    <m/>
    <m/>
    <m/>
    <m/>
    <m/>
    <m/>
    <m/>
    <m/>
    <m/>
    <m/>
    <m/>
    <m/>
    <m/>
    <m/>
    <x v="1"/>
    <x v="0"/>
    <x v="0"/>
    <x v="1"/>
    <x v="1"/>
    <x v="1"/>
    <x v="1"/>
    <x v="0"/>
    <x v="0"/>
    <x v="0"/>
    <x v="1"/>
    <x v="1"/>
    <x v="0"/>
    <m/>
    <m/>
    <m/>
    <m/>
    <m/>
    <m/>
    <s v="Recomendaciones de trabajadores de la empresa u otros actores"/>
    <m/>
    <m/>
    <m/>
    <s v="Contactos personales del empleador"/>
    <s v="Banco de currículos de la empresa"/>
    <m/>
    <m/>
    <x v="0"/>
    <x v="0"/>
    <x v="0"/>
    <x v="2"/>
    <x v="0"/>
    <x v="2"/>
    <x v="0"/>
    <x v="0"/>
    <x v="1"/>
    <x v="2"/>
    <s v="Ninguna"/>
    <m/>
    <m/>
    <m/>
    <m/>
    <m/>
    <m/>
    <x v="1"/>
    <m/>
    <m/>
    <x v="1"/>
    <m/>
    <m/>
    <m/>
    <x v="1"/>
    <x v="1"/>
    <x v="1"/>
    <x v="1"/>
    <x v="1"/>
    <x v="1"/>
    <m/>
    <m/>
    <x v="2"/>
    <s v="Poco probable"/>
    <s v="Poco probable"/>
    <s v="Muy probable"/>
    <s v="Probable"/>
    <s v="Probable"/>
    <x v="2"/>
    <m/>
    <m/>
    <m/>
    <m/>
    <m/>
    <m/>
    <m/>
    <m/>
    <m/>
    <m/>
    <m/>
    <m/>
    <m/>
    <m/>
    <m/>
    <m/>
    <m/>
    <m/>
    <m/>
    <m/>
    <m/>
    <m/>
    <m/>
    <m/>
    <m/>
    <m/>
    <m/>
    <m/>
    <m/>
    <m/>
    <m/>
    <m/>
    <m/>
    <m/>
    <m/>
    <x v="0"/>
    <m/>
    <m/>
    <m/>
    <m/>
    <m/>
    <m/>
    <m/>
    <m/>
    <m/>
    <x v="0"/>
    <x v="0"/>
    <x v="0"/>
    <x v="0"/>
    <x v="1"/>
    <x v="1"/>
    <x v="0"/>
    <x v="0"/>
    <m/>
    <x v="0"/>
    <s v="CONOCIMIENTO DE ELECTRCIDAD PARA ARREGLAR TODO TIPO DE FOCOS, CABLERIOS , CORTE DE LUZ U OTROS"/>
    <s v="Electricidad"/>
    <s v="ELECTRICISTA"/>
    <n v="7411"/>
    <s v="CONOCIMIENTO TÉCNICO DE PLOMERÍA"/>
    <s v="Fontanería"/>
    <s v="PLOMERO"/>
    <n v="7126"/>
    <s v="CONOCIMIENTOS TÉCNICOS EN ARREGLAR CAMARAS Y MONITOREAR"/>
    <s v="Instalación de circuitos cerrados"/>
    <s v="TÉCNICOS EN CÁMARAS Y MONITOREO"/>
    <n v="7412"/>
    <m/>
    <m/>
    <m/>
    <m/>
    <m/>
    <m/>
    <m/>
    <m/>
    <m/>
    <m/>
    <m/>
    <m/>
    <s v="Si"/>
    <s v="Si"/>
    <s v="No"/>
    <m/>
    <m/>
    <m/>
    <x v="1"/>
    <s v="Importante"/>
    <s v="Importante"/>
    <s v="Muy importante"/>
    <s v="Importante"/>
    <s v="Importante"/>
    <s v="Importante"/>
    <s v="Importante"/>
    <s v="Ninguna"/>
    <m/>
    <x v="2"/>
    <x v="2"/>
    <x v="0"/>
    <x v="0"/>
    <x v="0"/>
    <x v="2"/>
    <x v="0"/>
    <x v="0"/>
    <x v="0"/>
    <x v="0"/>
    <x v="0"/>
    <x v="0"/>
    <m/>
    <s v="Administrador/Contador"/>
    <m/>
    <n v="7"/>
    <n v="58"/>
    <s v="Completo"/>
    <m/>
    <m/>
    <m/>
    <m/>
    <m/>
    <m/>
    <s v="INGRIT ALVISO ASISTENTE 0972210580"/>
    <s v="11 a 30 personas ocupadas"/>
    <s v="11 a 30 personas ocupadas"/>
    <x v="0"/>
    <s v="Restaurantes y hoteles"/>
    <x v="0"/>
    <x v="0"/>
    <x v="0"/>
    <x v="0"/>
    <x v="1"/>
    <x v="0"/>
    <x v="0"/>
    <x v="0"/>
    <x v="0"/>
    <x v="0"/>
    <x v="1"/>
    <x v="0"/>
    <x v="0"/>
    <x v="0"/>
    <x v="0"/>
    <x v="0"/>
    <x v="0"/>
    <x v="0"/>
    <x v="0"/>
    <x v="1"/>
    <x v="0"/>
    <x v="1"/>
    <x v="0"/>
    <x v="0"/>
    <x v="1"/>
    <x v="0"/>
    <x v="0"/>
    <s v="ELECTRICIDAD Y ELECTRONICA"/>
    <s v="CONSTRUCCIÓN"/>
    <s v="ELECTRICIDAD Y ELECTRONICA"/>
    <m/>
    <m/>
    <m/>
    <s v="ELECTRICIDAD Y ELECTRONICA"/>
    <s v="CONSTRUCCIÓN"/>
    <s v="ELECTRICIDAD Y ELECTRONICA"/>
    <m/>
    <m/>
    <m/>
    <n v="4.8306451612903203"/>
    <x v="1"/>
    <x v="1"/>
    <x v="1"/>
    <x v="0"/>
    <x v="0"/>
    <s v="Total"/>
  </r>
  <r>
    <n v="495129"/>
    <x v="0"/>
    <x v="1"/>
    <s v="Luque"/>
    <n v="81210"/>
    <s v="SERVICIOS DE LIMPIEZA INTEGRAL DE EDIFICIOS"/>
    <s v="Servicio"/>
    <s v="Servicios a las empresas"/>
    <s v="Micro (5 a 10 personas ocupadas)"/>
    <n v="1072024"/>
    <n v="1"/>
    <s v="Julio"/>
    <s v="Año Resultado Final"/>
    <n v="15"/>
    <n v="47"/>
    <n v="3072024"/>
    <n v="3"/>
    <s v="Julio"/>
    <s v="Año Resultado Final"/>
    <n v="1996"/>
    <n v="27"/>
    <x v="2"/>
    <s v="SERVICIOS DE LIMPIEZA EN GRAL"/>
    <s v="Limpieza general de edificios"/>
    <s v="Único"/>
    <x v="0"/>
    <m/>
    <m/>
    <n v="5"/>
    <n v="5"/>
    <n v="1"/>
    <n v="4"/>
    <n v="3.3945945945945901"/>
    <n v="13.57837837837836"/>
    <n v="0"/>
    <n v="0"/>
    <n v="0"/>
    <n v="0"/>
    <n v="6.7891891891891802"/>
    <n v="0"/>
    <n v="0"/>
    <n v="0"/>
    <n v="3.3945945945945901"/>
    <n v="6.7891891891891802"/>
    <n v="0"/>
    <n v="0"/>
    <n v="16.972972972972951"/>
    <n v="5"/>
    <n v="0"/>
    <n v="0"/>
    <n v="0"/>
    <n v="0"/>
    <n v="2"/>
    <n v="0"/>
    <n v="0"/>
    <n v="0"/>
    <n v="1"/>
    <n v="2"/>
    <n v="0"/>
    <n v="0"/>
    <n v="5"/>
    <x v="0"/>
    <m/>
    <m/>
    <x v="0"/>
    <s v="Decisión del directorio/propietarios de la empresa"/>
    <m/>
    <x v="1"/>
    <s v="Decisión del directorio/propietarios de la empresa"/>
    <m/>
    <x v="0"/>
    <m/>
    <m/>
    <x v="0"/>
    <m/>
    <m/>
    <x v="1"/>
    <m/>
    <n v="9112"/>
    <s v="OPERARIA DE LIMPIEZA"/>
    <s v="Sí"/>
    <s v="Sí"/>
    <s v="Sí"/>
    <n v="8322"/>
    <s v="CHOFER  DE VEHICULO MEDIANO"/>
    <s v="Sí"/>
    <s v="Sí"/>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s v="Candidatos con falt de experiencia laboral"/>
    <s v="Candidatos que no aceptaron las condiciones laborales ofrecidas (ubicación, horario, remuneración)"/>
    <s v="Falta de postulantes/candidatos"/>
    <m/>
    <m/>
    <m/>
    <m/>
    <m/>
    <m/>
    <m/>
    <m/>
    <m/>
    <m/>
    <m/>
    <m/>
    <m/>
    <m/>
    <m/>
    <m/>
    <m/>
    <s v="Aumentar los esfuerzos en el reclutamiento (más divulgación de la vacante, más bolsas de empleo)"/>
    <m/>
    <m/>
    <m/>
    <x v="1"/>
    <x v="1"/>
    <x v="0"/>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0"/>
    <s v="Poco probable"/>
    <s v="Poco probable"/>
    <s v="Probable"/>
    <s v="Probable"/>
    <s v="Probable"/>
    <x v="1"/>
    <m/>
    <m/>
    <m/>
    <m/>
    <m/>
    <m/>
    <m/>
    <m/>
    <m/>
    <m/>
    <m/>
    <m/>
    <m/>
    <m/>
    <m/>
    <m/>
    <m/>
    <m/>
    <m/>
    <m/>
    <m/>
    <m/>
    <m/>
    <m/>
    <m/>
    <m/>
    <m/>
    <m/>
    <m/>
    <m/>
    <m/>
    <m/>
    <m/>
    <m/>
    <m/>
    <x v="0"/>
    <m/>
    <m/>
    <m/>
    <m/>
    <m/>
    <m/>
    <m/>
    <m/>
    <m/>
    <x v="0"/>
    <x v="0"/>
    <x v="0"/>
    <x v="1"/>
    <x v="1"/>
    <x v="1"/>
    <x v="0"/>
    <x v="0"/>
    <m/>
    <x v="0"/>
    <s v="MEDICION DE SEGURIDAD EN ACONDICIONAMIENTO DE LIMPIEZA"/>
    <s v="Seguridad industrial y salud ocupacional"/>
    <s v="LIMPIADORA"/>
    <n v="9112"/>
    <s v="CURSO DE PRIMEROS AUXILIOS Y MANEJO DE EXTINTOR"/>
    <s v="Primeros auxilios"/>
    <s v="PERSONAL DE LIMPIEZA"/>
    <n v="9112"/>
    <s v="CAPACITACION PARA OBTENER EL SELLO DE CALIDAD ISO 9000"/>
    <s v="Normas internacionales ISO 9000 y 9001"/>
    <s v="DUEÑO PROPIETARIO"/>
    <n v="1219"/>
    <m/>
    <m/>
    <m/>
    <m/>
    <m/>
    <m/>
    <m/>
    <m/>
    <m/>
    <m/>
    <m/>
    <m/>
    <s v="Si"/>
    <s v="Si"/>
    <s v="No"/>
    <m/>
    <m/>
    <m/>
    <x v="0"/>
    <s v="Importante"/>
    <s v="Importante"/>
    <s v="Importante"/>
    <s v="Importante"/>
    <s v="Importante"/>
    <s v="Importante"/>
    <s v="Importante"/>
    <s v="Ninguna"/>
    <m/>
    <x v="2"/>
    <x v="2"/>
    <x v="0"/>
    <x v="0"/>
    <x v="0"/>
    <x v="0"/>
    <x v="0"/>
    <x v="0"/>
    <x v="0"/>
    <x v="0"/>
    <x v="0"/>
    <x v="0"/>
    <m/>
    <s v="Dueño o propietario"/>
    <m/>
    <n v="7"/>
    <n v="29"/>
    <s v="Completo"/>
    <m/>
    <m/>
    <m/>
    <m/>
    <m/>
    <m/>
    <m/>
    <s v="5 a 10 personas ocupadas"/>
    <s v="5 a 10 personas ocupadas"/>
    <x v="0"/>
    <s v="Servicios a las empresas"/>
    <x v="0"/>
    <x v="0"/>
    <x v="0"/>
    <x v="0"/>
    <x v="0"/>
    <x v="0"/>
    <x v="0"/>
    <x v="1"/>
    <x v="1"/>
    <x v="0"/>
    <x v="1"/>
    <x v="0"/>
    <x v="0"/>
    <x v="0"/>
    <x v="0"/>
    <x v="0"/>
    <x v="0"/>
    <x v="0"/>
    <x v="1"/>
    <x v="1"/>
    <x v="0"/>
    <x v="1"/>
    <x v="0"/>
    <x v="0"/>
    <x v="0"/>
    <x v="0"/>
    <x v="1"/>
    <s v="SALUD Y SEGURIDAD OCUPACIONAL"/>
    <s v="SINIESTROS Y PRIMEROS AUXILIOS"/>
    <s v="GESTIÓN DE CALIDAD"/>
    <m/>
    <m/>
    <m/>
    <s v="SALUD Y SEGURIDAD OCUPACIONAL"/>
    <s v="SINIESTROS Y PRIMEROS AUXILIOS"/>
    <s v="ADMINISTRACIÓN Y GESTIÓN"/>
    <m/>
    <m/>
    <m/>
    <n v="3.3945945945945901"/>
    <x v="1"/>
    <x v="2"/>
    <x v="1"/>
    <x v="0"/>
    <x v="0"/>
    <s v="Total"/>
  </r>
  <r>
    <n v="495153"/>
    <x v="0"/>
    <x v="1"/>
    <s v="Fernando de la Mora"/>
    <n v="46540"/>
    <s v="COMERCIO AL POR MAYOR DE GENERADORES ELECTRICOS"/>
    <s v="Comercio"/>
    <s v="Comercio"/>
    <s v="Micro (5 a 10 personas ocupadas)"/>
    <n v="12062024"/>
    <n v="12"/>
    <s v="Junio"/>
    <s v="Año Resultado Final"/>
    <n v="15"/>
    <n v="26"/>
    <n v="12062024"/>
    <n v="12"/>
    <s v="Junio"/>
    <s v="Año Resultado Final"/>
    <n v="2007"/>
    <n v="16"/>
    <x v="0"/>
    <s v="VENTA AL  POR MAYOR DE GENERADORES DE ENERGIA ELECTRICA"/>
    <s v="Comercio al por mayor de maquinaria y equipo para uso industrial"/>
    <s v="Único"/>
    <x v="0"/>
    <m/>
    <m/>
    <n v="5"/>
    <n v="5"/>
    <n v="5"/>
    <n v="0"/>
    <n v="41.422018348623844"/>
    <n v="0"/>
    <n v="0"/>
    <n v="0"/>
    <n v="0"/>
    <n v="0"/>
    <n v="41.422018348623844"/>
    <n v="0"/>
    <n v="0"/>
    <n v="0"/>
    <n v="0"/>
    <n v="0"/>
    <n v="0"/>
    <n v="0"/>
    <n v="41.422018348623844"/>
    <n v="5"/>
    <n v="0"/>
    <n v="0"/>
    <n v="0"/>
    <n v="0"/>
    <n v="5"/>
    <n v="0"/>
    <n v="0"/>
    <n v="0"/>
    <n v="0"/>
    <n v="0"/>
    <n v="0"/>
    <n v="0"/>
    <n v="5"/>
    <x v="0"/>
    <m/>
    <m/>
    <x v="0"/>
    <s v="Decisión del directorio/propietarios de la empresa"/>
    <m/>
    <x v="0"/>
    <m/>
    <m/>
    <x v="0"/>
    <m/>
    <m/>
    <x v="0"/>
    <m/>
    <m/>
    <x v="0"/>
    <m/>
    <m/>
    <m/>
    <m/>
    <m/>
    <m/>
    <m/>
    <m/>
    <m/>
    <m/>
    <m/>
    <m/>
    <m/>
    <m/>
    <m/>
    <m/>
    <m/>
    <m/>
    <m/>
    <m/>
    <m/>
    <m/>
    <m/>
    <m/>
    <m/>
    <m/>
    <m/>
    <m/>
    <m/>
    <m/>
    <m/>
    <m/>
    <m/>
    <m/>
    <m/>
    <m/>
    <m/>
    <m/>
    <m/>
    <m/>
    <m/>
    <m/>
    <m/>
    <m/>
    <m/>
    <m/>
    <m/>
    <m/>
    <m/>
    <m/>
    <x v="0"/>
    <x v="0"/>
    <x v="0"/>
    <x v="1"/>
    <x v="0"/>
    <x v="0"/>
    <x v="0"/>
    <x v="1"/>
    <x v="1"/>
    <x v="0"/>
    <x v="0"/>
    <x v="0"/>
    <x v="0"/>
    <m/>
    <m/>
    <m/>
    <m/>
    <m/>
    <m/>
    <m/>
    <m/>
    <m/>
    <m/>
    <s v="Contactos personales del empleador"/>
    <m/>
    <m/>
    <m/>
    <x v="0"/>
    <x v="0"/>
    <x v="0"/>
    <x v="2"/>
    <x v="0"/>
    <x v="1"/>
    <x v="0"/>
    <x v="0"/>
    <x v="1"/>
    <x v="2"/>
    <s v="Ninguna"/>
    <m/>
    <m/>
    <m/>
    <m/>
    <m/>
    <m/>
    <x v="1"/>
    <m/>
    <m/>
    <x v="1"/>
    <m/>
    <m/>
    <m/>
    <x v="1"/>
    <x v="1"/>
    <x v="1"/>
    <x v="1"/>
    <x v="1"/>
    <x v="1"/>
    <m/>
    <m/>
    <x v="2"/>
    <s v="Poco probable"/>
    <s v="Poco probable"/>
    <s v="Poco probable"/>
    <s v="Poco probable"/>
    <s v="Poco probable"/>
    <x v="2"/>
    <m/>
    <m/>
    <m/>
    <m/>
    <m/>
    <m/>
    <m/>
    <m/>
    <m/>
    <m/>
    <m/>
    <m/>
    <m/>
    <m/>
    <m/>
    <m/>
    <m/>
    <m/>
    <m/>
    <m/>
    <m/>
    <m/>
    <m/>
    <m/>
    <m/>
    <m/>
    <m/>
    <m/>
    <m/>
    <m/>
    <m/>
    <m/>
    <m/>
    <m/>
    <m/>
    <x v="0"/>
    <m/>
    <m/>
    <m/>
    <m/>
    <m/>
    <m/>
    <m/>
    <m/>
    <m/>
    <x v="1"/>
    <x v="0"/>
    <x v="1"/>
    <x v="1"/>
    <x v="0"/>
    <x v="0"/>
    <x v="0"/>
    <x v="0"/>
    <m/>
    <x v="1"/>
    <m/>
    <m/>
    <m/>
    <m/>
    <m/>
    <m/>
    <m/>
    <m/>
    <m/>
    <m/>
    <m/>
    <m/>
    <m/>
    <m/>
    <m/>
    <m/>
    <m/>
    <m/>
    <m/>
    <m/>
    <m/>
    <m/>
    <m/>
    <m/>
    <m/>
    <m/>
    <m/>
    <m/>
    <m/>
    <m/>
    <x v="3"/>
    <s v="Importante"/>
    <s v="Importante"/>
    <s v="Importante"/>
    <s v="Importante"/>
    <s v="Importante"/>
    <s v="Importante"/>
    <s v="Importante"/>
    <s v="Ninguna"/>
    <m/>
    <x v="2"/>
    <x v="1"/>
    <x v="0"/>
    <x v="0"/>
    <x v="2"/>
    <x v="0"/>
    <x v="1"/>
    <x v="1"/>
    <x v="0"/>
    <x v="1"/>
    <x v="0"/>
    <x v="0"/>
    <m/>
    <s v="Administrador/Contador"/>
    <m/>
    <n v="16"/>
    <n v="40"/>
    <s v="Completo"/>
    <m/>
    <m/>
    <m/>
    <m/>
    <m/>
    <m/>
    <m/>
    <s v="5 a 10 personas ocupadas"/>
    <s v="5 a 10 personas ocupadas"/>
    <x v="2"/>
    <s v="Comercio"/>
    <x v="0"/>
    <x v="0"/>
    <x v="0"/>
    <x v="0"/>
    <x v="0"/>
    <x v="0"/>
    <x v="0"/>
    <x v="0"/>
    <x v="0"/>
    <x v="0"/>
    <x v="1"/>
    <x v="0"/>
    <x v="0"/>
    <x v="0"/>
    <x v="0"/>
    <x v="0"/>
    <x v="0"/>
    <x v="0"/>
    <x v="0"/>
    <x v="1"/>
    <x v="0"/>
    <x v="1"/>
    <x v="0"/>
    <x v="0"/>
    <x v="0"/>
    <x v="0"/>
    <x v="0"/>
    <m/>
    <m/>
    <m/>
    <m/>
    <m/>
    <m/>
    <m/>
    <m/>
    <m/>
    <m/>
    <m/>
    <m/>
    <n v="8.2844036697247692"/>
    <x v="0"/>
    <x v="0"/>
    <x v="1"/>
    <x v="0"/>
    <x v="1"/>
    <s v="Total"/>
  </r>
  <r>
    <n v="495203"/>
    <x v="0"/>
    <x v="1"/>
    <s v="Villa Elisa"/>
    <n v="77302"/>
    <s v="SERVICIO DE ALQUILER DE MAQUINARIA PARA LA CONSTRUCCION SIN OPERARIO"/>
    <s v="Servicio"/>
    <s v="Servicios a las empresas"/>
    <s v="Pequeñas (11 a 30 personas ocupadas)"/>
    <n v="18062024"/>
    <n v="18"/>
    <s v="Junio"/>
    <s v="Año Resultado Final"/>
    <n v="8"/>
    <n v="19"/>
    <n v="19072024"/>
    <n v="19"/>
    <s v="Julio"/>
    <s v="Año Resultado Final"/>
    <n v="2014"/>
    <n v="9"/>
    <x v="3"/>
    <s v="SERVICIOS DE ALQUILER DE ANDAMIOS Y MAQUINARIAS PARA CONSTRUCCION SIN OPERARIO"/>
    <s v="Alquiler y arrendamiento de maquinaria para la construcción sin operario"/>
    <s v="Casa Matriz"/>
    <x v="1"/>
    <n v="5"/>
    <n v="3"/>
    <n v="50"/>
    <n v="35"/>
    <n v="32"/>
    <n v="3"/>
    <n v="167.72413793103456"/>
    <n v="15.724137931034491"/>
    <n v="0"/>
    <n v="0"/>
    <n v="0"/>
    <n v="0"/>
    <n v="0"/>
    <n v="104.8275862068966"/>
    <n v="26.206896551724149"/>
    <n v="0"/>
    <n v="52.413793103448299"/>
    <n v="0"/>
    <n v="0"/>
    <n v="0"/>
    <n v="183.44827586206904"/>
    <n v="35"/>
    <n v="0"/>
    <n v="0"/>
    <n v="0"/>
    <n v="0"/>
    <n v="0"/>
    <n v="20"/>
    <n v="5"/>
    <n v="0"/>
    <n v="10"/>
    <n v="0"/>
    <n v="0"/>
    <n v="0"/>
    <n v="35"/>
    <x v="1"/>
    <s v="Contrato de aprendizaje (Código laboral y Resolución N° 1159/19)"/>
    <m/>
    <x v="0"/>
    <s v="Contrato de aprendizaje (Código laboral y Resolución N° 1159/19)"/>
    <m/>
    <x v="1"/>
    <s v="Decisión del directorio/propietarios de la empresa"/>
    <m/>
    <x v="0"/>
    <m/>
    <m/>
    <x v="0"/>
    <m/>
    <m/>
    <x v="0"/>
    <m/>
    <m/>
    <m/>
    <m/>
    <m/>
    <m/>
    <m/>
    <m/>
    <m/>
    <m/>
    <m/>
    <m/>
    <m/>
    <m/>
    <m/>
    <m/>
    <m/>
    <m/>
    <m/>
    <m/>
    <m/>
    <m/>
    <m/>
    <m/>
    <m/>
    <m/>
    <m/>
    <m/>
    <m/>
    <m/>
    <m/>
    <m/>
    <m/>
    <m/>
    <m/>
    <m/>
    <m/>
    <m/>
    <m/>
    <m/>
    <m/>
    <m/>
    <m/>
    <m/>
    <m/>
    <m/>
    <m/>
    <m/>
    <m/>
    <m/>
    <x v="0"/>
    <x v="0"/>
    <x v="0"/>
    <x v="1"/>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m/>
    <s v="Avisos en las inmediaciones de la empresa"/>
    <s v="Contactos personales del empleador"/>
    <m/>
    <m/>
    <m/>
    <x v="0"/>
    <x v="0"/>
    <x v="0"/>
    <x v="0"/>
    <x v="0"/>
    <x v="1"/>
    <x v="0"/>
    <x v="1"/>
    <x v="0"/>
    <x v="0"/>
    <s v="Ninguna"/>
    <m/>
    <m/>
    <m/>
    <m/>
    <s v="Transformación de competencia"/>
    <m/>
    <x v="1"/>
    <m/>
    <s v="Transformación de competencia"/>
    <x v="0"/>
    <s v="Transformación de competencia"/>
    <m/>
    <m/>
    <x v="1"/>
    <x v="1"/>
    <x v="0"/>
    <x v="0"/>
    <x v="1"/>
    <x v="0"/>
    <m/>
    <m/>
    <x v="3"/>
    <s v="Muy probable"/>
    <s v="Poco probable"/>
    <s v="Probable"/>
    <s v="Poco probable"/>
    <s v="Muy probable"/>
    <x v="2"/>
    <m/>
    <m/>
    <m/>
    <m/>
    <m/>
    <m/>
    <m/>
    <m/>
    <m/>
    <m/>
    <m/>
    <m/>
    <m/>
    <m/>
    <m/>
    <m/>
    <m/>
    <m/>
    <m/>
    <m/>
    <m/>
    <m/>
    <m/>
    <m/>
    <m/>
    <m/>
    <m/>
    <m/>
    <m/>
    <m/>
    <m/>
    <m/>
    <m/>
    <m/>
    <m/>
    <x v="0"/>
    <m/>
    <m/>
    <m/>
    <m/>
    <m/>
    <m/>
    <m/>
    <m/>
    <m/>
    <x v="0"/>
    <x v="0"/>
    <x v="0"/>
    <x v="0"/>
    <x v="1"/>
    <x v="1"/>
    <x v="0"/>
    <x v="0"/>
    <m/>
    <x v="0"/>
    <s v="TECNICO DE OPERACION DE MAQUINAS"/>
    <s v="Operación y mantenimiento de maquinarias de la construcción"/>
    <s v="OPERARIO DE MAQUINARIA PESADA PARA CONSTRUCCIÓN"/>
    <n v="8342"/>
    <s v="TECNICO SEGURIDAD DE MANEJO DE EQUIPO DE CONSTRUCCION"/>
    <s v="Seguridad industrial y salud ocupacional"/>
    <s v="SUPERVISOR DE MAQUINARIA PESADAS DE CONSTRUCCIÓN"/>
    <n v="8342"/>
    <m/>
    <m/>
    <m/>
    <m/>
    <m/>
    <m/>
    <m/>
    <m/>
    <m/>
    <m/>
    <m/>
    <m/>
    <m/>
    <m/>
    <m/>
    <m/>
    <s v="Si"/>
    <s v="No"/>
    <m/>
    <m/>
    <m/>
    <m/>
    <x v="1"/>
    <s v="Muy importante"/>
    <s v="Muy importante"/>
    <s v="Muy importante"/>
    <s v="Muy importante"/>
    <s v="Muy importante"/>
    <s v="Muy importante"/>
    <s v="Importante"/>
    <s v="Ninguna"/>
    <m/>
    <x v="0"/>
    <x v="1"/>
    <x v="0"/>
    <x v="0"/>
    <x v="0"/>
    <x v="0"/>
    <x v="0"/>
    <x v="0"/>
    <x v="0"/>
    <x v="0"/>
    <x v="0"/>
    <x v="0"/>
    <m/>
    <s v="Administrador/Contador"/>
    <m/>
    <n v="8"/>
    <n v="25"/>
    <s v="Completo"/>
    <m/>
    <m/>
    <m/>
    <m/>
    <m/>
    <m/>
    <s v="CAMBIO DE NÚMEROS DE TELEFENO"/>
    <s v="31 a 50 personas ocupadas"/>
    <s v="31 a 50 personas ocupadas"/>
    <x v="0"/>
    <s v="Servicios a las empresas"/>
    <x v="0"/>
    <x v="0"/>
    <x v="0"/>
    <x v="0"/>
    <x v="0"/>
    <x v="0"/>
    <x v="0"/>
    <x v="0"/>
    <x v="0"/>
    <x v="0"/>
    <x v="1"/>
    <x v="0"/>
    <x v="0"/>
    <x v="0"/>
    <x v="0"/>
    <x v="0"/>
    <x v="0"/>
    <x v="0"/>
    <x v="0"/>
    <x v="1"/>
    <x v="0"/>
    <x v="1"/>
    <x v="0"/>
    <x v="0"/>
    <x v="0"/>
    <x v="1"/>
    <x v="0"/>
    <s v="CONSTRUCCIÓN"/>
    <s v="SALUD Y SEGURIDAD OCUPACIONAL"/>
    <m/>
    <m/>
    <m/>
    <m/>
    <s v="CONSTRUCCIÓN"/>
    <s v="SALUD Y SEGURIDAD OCUPACIONAL"/>
    <m/>
    <m/>
    <m/>
    <m/>
    <n v="5.2413793103448301"/>
    <x v="0"/>
    <x v="0"/>
    <x v="0"/>
    <x v="0"/>
    <x v="0"/>
    <s v="Total"/>
  </r>
  <r>
    <n v="495332"/>
    <x v="0"/>
    <x v="1"/>
    <s v="Ñemby"/>
    <n v="49210"/>
    <s v="SERVICIOS DE TRANSPORTE URBANO O SUBURBANO DE PASAJEROS POR VIA TERRESTRE"/>
    <s v="Servicio"/>
    <s v="Transporte"/>
    <s v="Medianas (31 a 50 personas ocupadas)"/>
    <n v="19062024"/>
    <n v="19"/>
    <s v="Junio"/>
    <s v="Año Resultado Final"/>
    <n v="15"/>
    <n v="9"/>
    <n v="19072024"/>
    <n v="19"/>
    <s v="Julio"/>
    <s v="Año Resultado Final"/>
    <n v="2007"/>
    <n v="16"/>
    <x v="0"/>
    <s v="SERVICIO DE TRANSPORTES URBANO INTERNO DE PASAJEROS"/>
    <s v="Transporte urbano o suburbano de pasajeros por vía terrestre"/>
    <s v="Único"/>
    <x v="0"/>
    <m/>
    <m/>
    <n v="60"/>
    <n v="60"/>
    <n v="56"/>
    <n v="4"/>
    <n v="166.78260869565233"/>
    <n v="11.91304347826088"/>
    <n v="0"/>
    <n v="0"/>
    <n v="0"/>
    <n v="0"/>
    <n v="166.78260869565233"/>
    <n v="0"/>
    <n v="2.97826086956522"/>
    <n v="0"/>
    <n v="0"/>
    <n v="8.9347826086956594"/>
    <n v="0"/>
    <n v="0"/>
    <n v="178.6956521739132"/>
    <n v="60"/>
    <n v="0"/>
    <n v="0"/>
    <n v="0"/>
    <n v="0"/>
    <n v="56"/>
    <n v="0"/>
    <n v="1"/>
    <n v="0"/>
    <n v="0"/>
    <n v="3"/>
    <n v="0"/>
    <n v="0"/>
    <n v="60"/>
    <x v="1"/>
    <s v="Decisión del directorio/propietarios de la empresa"/>
    <m/>
    <x v="1"/>
    <m/>
    <m/>
    <x v="1"/>
    <s v="Decisión del directorio/propietarios de la empresa"/>
    <m/>
    <x v="0"/>
    <m/>
    <m/>
    <x v="0"/>
    <m/>
    <m/>
    <x v="1"/>
    <m/>
    <n v="8331"/>
    <s v="CHOFER COBRADOR DE TRANSPORTE PÚBLICO INTERNO"/>
    <s v="No"/>
    <s v="Sí"/>
    <s v="No"/>
    <m/>
    <m/>
    <m/>
    <m/>
    <m/>
    <m/>
    <m/>
    <m/>
    <m/>
    <m/>
    <m/>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m/>
    <m/>
    <m/>
    <m/>
    <m/>
    <m/>
    <m/>
    <m/>
    <m/>
    <m/>
    <m/>
    <m/>
    <m/>
    <m/>
    <m/>
    <m/>
    <m/>
    <s v="Otra"/>
    <s v="LA ESTRATEJIA ES TRABAJAR DE LUNES A VIERNES LA TOTALIDAD"/>
    <x v="1"/>
    <x v="0"/>
    <x v="0"/>
    <x v="0"/>
    <x v="0"/>
    <x v="1"/>
    <x v="0"/>
    <x v="0"/>
    <x v="0"/>
    <x v="0"/>
    <x v="1"/>
    <x v="1"/>
    <x v="0"/>
    <m/>
    <m/>
    <m/>
    <s v="Redes sociales de la empresa (Facebook, Twitter, Instagram, etc)"/>
    <m/>
    <m/>
    <s v="Recomendaciones de trabajadores de la empresa u otros actores"/>
    <m/>
    <m/>
    <s v="Avisos en las inmediaciones de la empresa"/>
    <s v="Contactos personales del empleador"/>
    <m/>
    <m/>
    <m/>
    <x v="0"/>
    <x v="0"/>
    <x v="0"/>
    <x v="1"/>
    <x v="0"/>
    <x v="2"/>
    <x v="2"/>
    <x v="0"/>
    <x v="1"/>
    <x v="1"/>
    <s v="Planea incorporar en los prox. 5 años"/>
    <s v="CAMARAS Y GPS"/>
    <m/>
    <m/>
    <m/>
    <m/>
    <m/>
    <x v="1"/>
    <s v="Transformación de competencia"/>
    <m/>
    <x v="1"/>
    <m/>
    <s v="Transformación de competencia"/>
    <m/>
    <x v="0"/>
    <x v="0"/>
    <x v="0"/>
    <x v="0"/>
    <x v="0"/>
    <x v="1"/>
    <m/>
    <m/>
    <x v="2"/>
    <s v="Poco probable"/>
    <s v="Poco probable"/>
    <s v="Probable"/>
    <s v="Probable"/>
    <s v="Probable"/>
    <x v="2"/>
    <m/>
    <m/>
    <m/>
    <m/>
    <m/>
    <m/>
    <m/>
    <m/>
    <m/>
    <m/>
    <m/>
    <m/>
    <m/>
    <m/>
    <m/>
    <m/>
    <m/>
    <m/>
    <m/>
    <m/>
    <m/>
    <m/>
    <m/>
    <m/>
    <m/>
    <m/>
    <m/>
    <m/>
    <m/>
    <m/>
    <m/>
    <m/>
    <m/>
    <m/>
    <m/>
    <x v="0"/>
    <m/>
    <m/>
    <m/>
    <m/>
    <m/>
    <m/>
    <m/>
    <m/>
    <m/>
    <x v="1"/>
    <x v="0"/>
    <x v="0"/>
    <x v="0"/>
    <x v="1"/>
    <x v="1"/>
    <x v="0"/>
    <x v="0"/>
    <m/>
    <x v="0"/>
    <s v="CAPACITACIÓN DE INYECCIÓN ELECTRÓNICA"/>
    <s v="Mecánica del automóvil"/>
    <s v="MECÁNICO DE INYECCIÓN ELECTRÓNICA"/>
    <n v="7231"/>
    <s v="PARA ADMINISTRACIÓN MANEJO COMO ADMINISTRADOR DE LA EMPRESA"/>
    <s v="Operaciones auxiliares de servicios administrativos"/>
    <s v="ADMINISTRADOR"/>
    <n v="2421"/>
    <m/>
    <m/>
    <m/>
    <m/>
    <m/>
    <m/>
    <m/>
    <m/>
    <m/>
    <m/>
    <m/>
    <m/>
    <m/>
    <m/>
    <m/>
    <m/>
    <s v="Si"/>
    <s v="No"/>
    <m/>
    <m/>
    <m/>
    <m/>
    <x v="0"/>
    <s v="Muy importante"/>
    <s v="Importante"/>
    <s v="Importante"/>
    <s v="Importante"/>
    <s v="Importante"/>
    <s v="Importante"/>
    <s v="Importante"/>
    <s v="Ninguna"/>
    <m/>
    <x v="0"/>
    <x v="2"/>
    <x v="0"/>
    <x v="1"/>
    <x v="2"/>
    <x v="0"/>
    <x v="1"/>
    <x v="1"/>
    <x v="0"/>
    <x v="1"/>
    <x v="0"/>
    <x v="0"/>
    <m/>
    <s v="Dueño o propietario"/>
    <m/>
    <n v="8"/>
    <n v="8"/>
    <s v="Completo"/>
    <m/>
    <m/>
    <m/>
    <m/>
    <m/>
    <m/>
    <m/>
    <s v="51 y más personas ocupadas"/>
    <s v="51 y más personas ocupadas"/>
    <x v="0"/>
    <s v="Transporte"/>
    <x v="0"/>
    <x v="0"/>
    <x v="0"/>
    <x v="0"/>
    <x v="0"/>
    <x v="0"/>
    <x v="0"/>
    <x v="1"/>
    <x v="0"/>
    <x v="0"/>
    <x v="1"/>
    <x v="0"/>
    <x v="0"/>
    <x v="0"/>
    <x v="0"/>
    <x v="0"/>
    <x v="0"/>
    <x v="0"/>
    <x v="0"/>
    <x v="0"/>
    <x v="0"/>
    <x v="1"/>
    <x v="0"/>
    <x v="0"/>
    <x v="1"/>
    <x v="0"/>
    <x v="0"/>
    <s v="ELECTROMECANICA AUTOMOTRIZ"/>
    <s v="GESTIÓN ADMINISTRATIVA"/>
    <m/>
    <m/>
    <m/>
    <m/>
    <s v="AUTOMOTORES"/>
    <s v="ADMINISTRACIÓN Y GESTIÓN"/>
    <m/>
    <m/>
    <m/>
    <m/>
    <n v="2.97826086956522"/>
    <x v="2"/>
    <x v="2"/>
    <x v="0"/>
    <x v="0"/>
    <x v="0"/>
    <s v="Total"/>
  </r>
  <r>
    <n v="507676"/>
    <x v="0"/>
    <x v="1"/>
    <s v="San Antonio"/>
    <n v="47521"/>
    <s v="COMERCIO AL POR MENOR DE ARTICULOS DE FERRETERIA"/>
    <s v="Comercio"/>
    <s v="Comercio"/>
    <s v="Micro (5 a 10 personas ocupadas)"/>
    <n v="6072024"/>
    <n v="6"/>
    <s v="Julio"/>
    <s v="Año Resultado Final"/>
    <n v="13"/>
    <n v="4"/>
    <n v="24072024"/>
    <n v="24"/>
    <s v="Julio"/>
    <s v="Año Resultado Final"/>
    <n v="2014"/>
    <n v="9"/>
    <x v="3"/>
    <s v="COMERCIOS AL POR MAYOR DE PRODUCTOS DE FERRETERIA"/>
    <s v="Comercio al por mayor de artículos de ferretería y calefacción"/>
    <s v="Único"/>
    <x v="0"/>
    <m/>
    <m/>
    <n v="10"/>
    <n v="10"/>
    <n v="7"/>
    <n v="3"/>
    <n v="57.990825688073386"/>
    <n v="24.853211009174309"/>
    <n v="0"/>
    <n v="0"/>
    <n v="0"/>
    <n v="0"/>
    <n v="49.706422018348619"/>
    <n v="0"/>
    <n v="0"/>
    <n v="8.2844036697247692"/>
    <n v="8.2844036697247692"/>
    <n v="16.568807339449538"/>
    <n v="0"/>
    <n v="0"/>
    <n v="82.844036697247688"/>
    <n v="10"/>
    <n v="0"/>
    <n v="0"/>
    <n v="0"/>
    <n v="0"/>
    <n v="6"/>
    <n v="0"/>
    <n v="0"/>
    <n v="1"/>
    <n v="1"/>
    <n v="2"/>
    <n v="0"/>
    <n v="0"/>
    <n v="10"/>
    <x v="1"/>
    <s v="Decisión del directorio/propietarios de la empresa"/>
    <m/>
    <x v="0"/>
    <s v="Decisión del directorio/propietarios de la empresa"/>
    <m/>
    <x v="1"/>
    <s v="Decisión del directorio/propietarios de la empresa"/>
    <m/>
    <x v="0"/>
    <m/>
    <m/>
    <x v="0"/>
    <m/>
    <m/>
    <x v="1"/>
    <m/>
    <n v="8322"/>
    <s v="CONDUCTOR DE VEHICULO LIVIANO"/>
    <s v="Sí"/>
    <s v="No"/>
    <s v="No"/>
    <m/>
    <m/>
    <m/>
    <m/>
    <m/>
    <m/>
    <m/>
    <m/>
    <m/>
    <m/>
    <m/>
    <m/>
    <m/>
    <m/>
    <m/>
    <m/>
    <m/>
    <m/>
    <m/>
    <m/>
    <m/>
    <m/>
    <m/>
    <m/>
    <m/>
    <m/>
    <m/>
    <m/>
    <m/>
    <m/>
    <m/>
    <m/>
    <m/>
    <m/>
    <m/>
    <m/>
    <m/>
    <m/>
    <m/>
    <m/>
    <m/>
    <m/>
    <m/>
    <m/>
    <x v="1"/>
    <x v="0"/>
    <x v="0"/>
    <x v="0"/>
    <x v="0"/>
    <x v="0"/>
    <x v="0"/>
    <x v="1"/>
    <x v="0"/>
    <x v="0"/>
    <x v="1"/>
    <x v="0"/>
    <x v="0"/>
    <m/>
    <m/>
    <m/>
    <s v="Redes sociales de la empresa (Facebook, Twitter, Instagram, etc)"/>
    <m/>
    <m/>
    <s v="Recomendaciones de trabajadores de la empresa u otros actores"/>
    <m/>
    <m/>
    <m/>
    <m/>
    <m/>
    <m/>
    <m/>
    <x v="0"/>
    <x v="0"/>
    <x v="0"/>
    <x v="1"/>
    <x v="0"/>
    <x v="0"/>
    <x v="0"/>
    <x v="2"/>
    <x v="1"/>
    <x v="1"/>
    <s v="Ninguna"/>
    <m/>
    <m/>
    <m/>
    <m/>
    <m/>
    <m/>
    <x v="2"/>
    <m/>
    <m/>
    <x v="1"/>
    <m/>
    <m/>
    <m/>
    <x v="0"/>
    <x v="1"/>
    <x v="0"/>
    <x v="1"/>
    <x v="1"/>
    <x v="1"/>
    <m/>
    <m/>
    <x v="2"/>
    <s v="Probable"/>
    <s v="Poco probable"/>
    <s v="Poco probable"/>
    <s v="Probable"/>
    <s v="Probable"/>
    <x v="0"/>
    <s v="auxiliar administrativo"/>
    <n v="4419"/>
    <n v="0"/>
    <n v="1"/>
    <n v="1"/>
    <n v="0"/>
    <n v="0"/>
    <s v="vendedores por plataformas en local fijo"/>
    <n v="5244"/>
    <n v="0"/>
    <n v="1"/>
    <n v="1"/>
    <n v="0"/>
    <n v="0"/>
    <s v="coductor de vehiculo liviano"/>
    <n v="8322"/>
    <n v="0"/>
    <n v="1"/>
    <n v="1"/>
    <n v="0"/>
    <n v="0"/>
    <m/>
    <m/>
    <m/>
    <m/>
    <m/>
    <m/>
    <m/>
    <m/>
    <m/>
    <m/>
    <m/>
    <m/>
    <m/>
    <m/>
    <x v="0"/>
    <m/>
    <m/>
    <m/>
    <m/>
    <m/>
    <m/>
    <m/>
    <m/>
    <m/>
    <x v="1"/>
    <x v="1"/>
    <x v="0"/>
    <x v="1"/>
    <x v="1"/>
    <x v="1"/>
    <x v="0"/>
    <x v="0"/>
    <m/>
    <x v="0"/>
    <s v="CAPACITACION DE INFORMATICA"/>
    <s v="Redes y sistemas informáticos"/>
    <s v="SOPORTE TECNICO INFORMATICA"/>
    <n v="3511"/>
    <s v="CAPACITACION PARA VENTAS"/>
    <s v="Técnicas de ventas"/>
    <s v="VENDEDOR POR PLATAFORMA"/>
    <n v="5244"/>
    <m/>
    <m/>
    <m/>
    <m/>
    <m/>
    <m/>
    <m/>
    <m/>
    <m/>
    <m/>
    <m/>
    <m/>
    <m/>
    <m/>
    <m/>
    <m/>
    <s v="Si"/>
    <s v="No"/>
    <m/>
    <m/>
    <m/>
    <m/>
    <x v="1"/>
    <s v="Muy importante"/>
    <s v="Muy importante"/>
    <s v="Importante"/>
    <s v="Importante"/>
    <s v="Importante"/>
    <s v="Importante"/>
    <s v="Importante"/>
    <s v="Ninguna"/>
    <m/>
    <x v="2"/>
    <x v="1"/>
    <x v="0"/>
    <x v="0"/>
    <x v="2"/>
    <x v="0"/>
    <x v="1"/>
    <x v="1"/>
    <x v="0"/>
    <x v="1"/>
    <x v="0"/>
    <x v="0"/>
    <m/>
    <s v="Administrador/Contador"/>
    <m/>
    <n v="14"/>
    <n v="7"/>
    <s v="Completo"/>
    <m/>
    <m/>
    <m/>
    <m/>
    <m/>
    <m/>
    <m/>
    <s v="5 a 10 personas ocupadas"/>
    <s v="5 a 10 personas ocupadas"/>
    <x v="2"/>
    <s v="Comercio"/>
    <x v="0"/>
    <x v="0"/>
    <x v="0"/>
    <x v="0"/>
    <x v="0"/>
    <x v="0"/>
    <x v="0"/>
    <x v="1"/>
    <x v="0"/>
    <x v="0"/>
    <x v="1"/>
    <x v="0"/>
    <x v="1"/>
    <x v="1"/>
    <x v="0"/>
    <x v="0"/>
    <x v="1"/>
    <x v="0"/>
    <x v="0"/>
    <x v="1"/>
    <x v="1"/>
    <x v="1"/>
    <x v="1"/>
    <x v="0"/>
    <x v="0"/>
    <x v="0"/>
    <x v="0"/>
    <s v="OFIMATICA"/>
    <s v="VENTA"/>
    <m/>
    <m/>
    <m/>
    <m/>
    <s v="TIC"/>
    <s v="ADMINISTRACIÓN Y GESTIÓN"/>
    <m/>
    <m/>
    <m/>
    <m/>
    <n v="8.2844036697247692"/>
    <x v="1"/>
    <x v="1"/>
    <x v="0"/>
    <x v="0"/>
    <x v="0"/>
    <s v="Total"/>
  </r>
  <r>
    <n v="507864"/>
    <x v="0"/>
    <x v="1"/>
    <s v="Luque"/>
    <n v="70201"/>
    <s v="SERVICIOS DE INVENTARIOS DE ACTIVO FIJO Y MERCADERIA A EMPRESAS"/>
    <s v="Servicio"/>
    <s v="Servicios a las empresas"/>
    <s v="Micro (5 a 10 personas ocupadas)"/>
    <n v="28062024"/>
    <n v="28"/>
    <s v="Junio"/>
    <s v="Año Resultado Final"/>
    <n v="16"/>
    <n v="6"/>
    <n v="28062024"/>
    <n v="28"/>
    <s v="Junio"/>
    <s v="Año Resultado Final"/>
    <n v="2014"/>
    <n v="9"/>
    <x v="3"/>
    <s v="SERVICIO DE INVENTARIOS DE ACTIVO FIJO Y MERCADERIA A EMPRESAS"/>
    <s v="Servicios de contabilidad, administración y asesoramiento de empresas, excepto los prestados por prof indep"/>
    <s v="Único"/>
    <x v="0"/>
    <m/>
    <m/>
    <n v="8"/>
    <n v="8"/>
    <n v="4"/>
    <n v="4"/>
    <n v="13.57837837837836"/>
    <n v="13.57837837837836"/>
    <n v="0"/>
    <n v="0"/>
    <n v="0"/>
    <n v="0"/>
    <n v="10.18378378378377"/>
    <n v="0"/>
    <n v="0"/>
    <n v="0"/>
    <n v="10.18378378378377"/>
    <n v="3.3945945945945901"/>
    <n v="3.3945945945945901"/>
    <n v="0"/>
    <n v="27.156756756756721"/>
    <n v="8"/>
    <n v="0"/>
    <n v="0"/>
    <n v="0"/>
    <n v="0"/>
    <n v="3"/>
    <n v="0"/>
    <n v="0"/>
    <n v="0"/>
    <n v="3"/>
    <n v="1"/>
    <n v="1"/>
    <n v="0"/>
    <n v="8"/>
    <x v="1"/>
    <s v="Decisión del directorio/propietarios de la empresa"/>
    <m/>
    <x v="0"/>
    <s v="Decisión del directorio/propietarios de la empresa"/>
    <m/>
    <x v="0"/>
    <m/>
    <m/>
    <x v="0"/>
    <m/>
    <m/>
    <x v="0"/>
    <m/>
    <m/>
    <x v="1"/>
    <m/>
    <n v="4321"/>
    <s v="INVENTARISTA"/>
    <s v="Sí"/>
    <s v="Sí"/>
    <s v="Sí"/>
    <n v="4321"/>
    <s v="DEPOSITERO, CUENTA LA MERCADERIA"/>
    <s v="Sí"/>
    <s v="No"/>
    <s v="No"/>
    <m/>
    <m/>
    <m/>
    <m/>
    <m/>
    <s v="Candidatos sin habilidades blandas o socioemocionales (proactividad, actitud de aprendizaje, compromiso, entre otros)"/>
    <m/>
    <m/>
    <s v="Candidatos que no aceptaron las condiciones laborales ofrecidas (ubicación, horario, remuneración)"/>
    <m/>
    <m/>
    <m/>
    <m/>
    <m/>
    <m/>
    <m/>
    <m/>
    <m/>
    <m/>
    <m/>
    <m/>
    <m/>
    <m/>
    <m/>
    <m/>
    <m/>
    <m/>
    <m/>
    <m/>
    <s v="Capacitar a los trabajadores actuales para que puedan cumplir funciones que estaban asignadas a esa vacante"/>
    <m/>
    <m/>
    <m/>
    <m/>
    <s v="Redefinir el perfil y características de la vacante"/>
    <m/>
    <m/>
    <m/>
    <m/>
    <x v="1"/>
    <x v="0"/>
    <x v="0"/>
    <x v="0"/>
    <x v="1"/>
    <x v="0"/>
    <x v="0"/>
    <x v="1"/>
    <x v="1"/>
    <x v="0"/>
    <x v="1"/>
    <x v="1"/>
    <x v="0"/>
    <m/>
    <m/>
    <m/>
    <s v="Redes sociales de la empresa (Facebook, Twitter, Instagram, etc)"/>
    <m/>
    <m/>
    <s v="Recomendaciones de trabajadores de la empresa u otros actores"/>
    <m/>
    <m/>
    <m/>
    <s v="Contactos personales del empleador"/>
    <m/>
    <m/>
    <m/>
    <x v="0"/>
    <x v="0"/>
    <x v="0"/>
    <x v="1"/>
    <x v="0"/>
    <x v="1"/>
    <x v="0"/>
    <x v="0"/>
    <x v="0"/>
    <x v="2"/>
    <s v="Ninguna"/>
    <m/>
    <m/>
    <m/>
    <m/>
    <m/>
    <m/>
    <x v="1"/>
    <m/>
    <m/>
    <x v="0"/>
    <m/>
    <m/>
    <m/>
    <x v="1"/>
    <x v="0"/>
    <x v="1"/>
    <x v="0"/>
    <x v="0"/>
    <x v="0"/>
    <m/>
    <m/>
    <x v="2"/>
    <s v="Poco probable"/>
    <s v="Poco probable"/>
    <s v="Poco probable"/>
    <s v="Probable"/>
    <s v="Muy probable"/>
    <x v="0"/>
    <s v="controler (supervisores del personal)"/>
    <n v="2423"/>
    <n v="1"/>
    <n v="1"/>
    <n v="0"/>
    <n v="0"/>
    <n v="0"/>
    <m/>
    <m/>
    <m/>
    <m/>
    <m/>
    <m/>
    <m/>
    <m/>
    <m/>
    <m/>
    <m/>
    <m/>
    <m/>
    <m/>
    <m/>
    <m/>
    <m/>
    <m/>
    <m/>
    <m/>
    <m/>
    <m/>
    <m/>
    <m/>
    <m/>
    <m/>
    <m/>
    <m/>
    <x v="0"/>
    <m/>
    <m/>
    <m/>
    <m/>
    <m/>
    <m/>
    <m/>
    <m/>
    <m/>
    <x v="0"/>
    <x v="0"/>
    <x v="0"/>
    <x v="0"/>
    <x v="1"/>
    <x v="1"/>
    <x v="0"/>
    <x v="0"/>
    <m/>
    <x v="0"/>
    <s v="MANEJO DEL SOFTWARE DE CONTROLER DE CONTEO DE LAS MERCADERÍAS"/>
    <s v="Herramientas digitales para la gestión y productividad"/>
    <s v="INVENTARISTA"/>
    <n v="4321"/>
    <s v="COMO HACER EL ALTA DE ACTIVO FIJOS Y ESTADO DE BIENES EN SISTEMA DE INVENTARIO"/>
    <s v="OTROS"/>
    <s v="INVENTARISTA"/>
    <n v="4321"/>
    <m/>
    <m/>
    <m/>
    <m/>
    <m/>
    <m/>
    <m/>
    <m/>
    <m/>
    <m/>
    <m/>
    <m/>
    <m/>
    <m/>
    <m/>
    <m/>
    <s v="Si"/>
    <s v="No"/>
    <m/>
    <m/>
    <m/>
    <m/>
    <x v="0"/>
    <s v="Poco importante"/>
    <s v="Importante"/>
    <s v="Muy importante"/>
    <s v="Muy importante"/>
    <s v="Importante"/>
    <s v="Importante"/>
    <s v="Muy importante"/>
    <s v="Ninguna"/>
    <m/>
    <x v="2"/>
    <x v="2"/>
    <x v="0"/>
    <x v="0"/>
    <x v="0"/>
    <x v="0"/>
    <x v="0"/>
    <x v="0"/>
    <x v="0"/>
    <x v="0"/>
    <x v="0"/>
    <x v="0"/>
    <m/>
    <s v="Dueño o propietario"/>
    <m/>
    <n v="17"/>
    <n v="1"/>
    <s v="Completo"/>
    <m/>
    <m/>
    <m/>
    <m/>
    <m/>
    <m/>
    <m/>
    <s v="5 a 10 personas ocupadas"/>
    <s v="5 a 10 personas ocupadas"/>
    <x v="0"/>
    <s v="Servicios a las empresas"/>
    <x v="0"/>
    <x v="0"/>
    <x v="0"/>
    <x v="1"/>
    <x v="0"/>
    <x v="0"/>
    <x v="0"/>
    <x v="0"/>
    <x v="0"/>
    <x v="0"/>
    <x v="0"/>
    <x v="0"/>
    <x v="0"/>
    <x v="0"/>
    <x v="0"/>
    <x v="0"/>
    <x v="0"/>
    <x v="0"/>
    <x v="0"/>
    <x v="1"/>
    <x v="0"/>
    <x v="0"/>
    <x v="0"/>
    <x v="0"/>
    <x v="0"/>
    <x v="0"/>
    <x v="0"/>
    <s v="CONTABILIDAD Y AUDITORIA"/>
    <s v="CONTABILIDAD Y AUDITORIA"/>
    <m/>
    <m/>
    <m/>
    <m/>
    <s v="ADMINISTRACIÓN Y GESTIÓN"/>
    <s v="ADMINISTRACIÓN Y GESTIÓN"/>
    <m/>
    <m/>
    <m/>
    <m/>
    <n v="3.3945945945945901"/>
    <x v="1"/>
    <x v="2"/>
    <x v="0"/>
    <x v="0"/>
    <x v="0"/>
    <s v="Total"/>
  </r>
  <r>
    <n v="507876"/>
    <x v="0"/>
    <x v="1"/>
    <s v="Lambaré"/>
    <n v="46550"/>
    <s v="COMERCIO AL POR MAYOR DE EQUIPOS ODONTOLOGICOS"/>
    <s v="Comercio"/>
    <s v="Comercio"/>
    <s v="Pequeñas (11 a 30 personas ocupadas)"/>
    <n v="19072024"/>
    <n v="19"/>
    <s v="Julio"/>
    <s v="Año Resultado Final"/>
    <n v="12"/>
    <n v="37"/>
    <n v="19072024"/>
    <n v="19"/>
    <s v="Julio"/>
    <s v="Año Resultado Final"/>
    <n v="2014"/>
    <n v="9"/>
    <x v="3"/>
    <s v="VENTA AL POR MAYOR DE MAQUINARIAS ODONTOLOGICAS"/>
    <s v="Comercio al por mayor de maquinaria y equipo para uso médico y hospitalario"/>
    <s v="Único"/>
    <x v="0"/>
    <m/>
    <m/>
    <n v="10"/>
    <n v="10"/>
    <n v="7"/>
    <n v="3"/>
    <n v="57.990825688073386"/>
    <n v="24.853211009174309"/>
    <n v="0"/>
    <n v="0"/>
    <n v="0"/>
    <n v="0"/>
    <n v="33.137614678899077"/>
    <n v="0"/>
    <n v="0"/>
    <n v="0"/>
    <n v="33.137614678899077"/>
    <n v="16.568807339449538"/>
    <n v="0"/>
    <n v="0"/>
    <n v="82.844036697247688"/>
    <n v="10"/>
    <n v="0"/>
    <n v="0"/>
    <n v="0"/>
    <n v="0"/>
    <n v="4"/>
    <n v="0"/>
    <n v="0"/>
    <n v="0"/>
    <n v="4"/>
    <n v="2"/>
    <n v="0"/>
    <n v="0"/>
    <n v="10"/>
    <x v="1"/>
    <s v="Decisión del directorio/propietarios de la empresa"/>
    <m/>
    <x v="1"/>
    <m/>
    <m/>
    <x v="1"/>
    <s v="Decisión del directorio/propietarios de la empresa"/>
    <m/>
    <x v="0"/>
    <m/>
    <m/>
    <x v="0"/>
    <m/>
    <m/>
    <x v="0"/>
    <m/>
    <m/>
    <m/>
    <m/>
    <m/>
    <m/>
    <m/>
    <m/>
    <m/>
    <m/>
    <m/>
    <m/>
    <m/>
    <m/>
    <m/>
    <m/>
    <m/>
    <m/>
    <m/>
    <m/>
    <m/>
    <m/>
    <m/>
    <m/>
    <m/>
    <m/>
    <m/>
    <m/>
    <m/>
    <m/>
    <m/>
    <m/>
    <m/>
    <m/>
    <m/>
    <m/>
    <m/>
    <m/>
    <m/>
    <m/>
    <m/>
    <m/>
    <m/>
    <m/>
    <m/>
    <m/>
    <m/>
    <m/>
    <m/>
    <m/>
    <x v="0"/>
    <x v="0"/>
    <x v="0"/>
    <x v="0"/>
    <x v="1"/>
    <x v="0"/>
    <x v="0"/>
    <x v="1"/>
    <x v="0"/>
    <x v="0"/>
    <x v="1"/>
    <x v="1"/>
    <x v="0"/>
    <m/>
    <m/>
    <m/>
    <s v="Redes sociales de la empresa (Facebook, Twitter, Instagram, etc)"/>
    <m/>
    <m/>
    <m/>
    <m/>
    <m/>
    <m/>
    <s v="Contactos personales del empleador"/>
    <m/>
    <m/>
    <m/>
    <x v="0"/>
    <x v="0"/>
    <x v="0"/>
    <x v="2"/>
    <x v="0"/>
    <x v="0"/>
    <x v="0"/>
    <x v="0"/>
    <x v="1"/>
    <x v="1"/>
    <s v="Ninguna"/>
    <m/>
    <m/>
    <m/>
    <m/>
    <m/>
    <m/>
    <x v="3"/>
    <m/>
    <m/>
    <x v="1"/>
    <m/>
    <m/>
    <m/>
    <x v="1"/>
    <x v="0"/>
    <x v="1"/>
    <x v="1"/>
    <x v="1"/>
    <x v="1"/>
    <m/>
    <m/>
    <x v="3"/>
    <s v="Probable"/>
    <s v="Poco probable"/>
    <s v="Poco probable"/>
    <s v="Probable"/>
    <s v="Probable"/>
    <x v="0"/>
    <s v="servicio tecnico"/>
    <n v="7421"/>
    <n v="3"/>
    <n v="3"/>
    <n v="3"/>
    <n v="3"/>
    <n v="3"/>
    <s v="vendedores"/>
    <n v="5223"/>
    <n v="2"/>
    <n v="2"/>
    <n v="2"/>
    <n v="2"/>
    <n v="2"/>
    <m/>
    <m/>
    <m/>
    <m/>
    <m/>
    <m/>
    <m/>
    <m/>
    <m/>
    <m/>
    <m/>
    <m/>
    <m/>
    <m/>
    <m/>
    <m/>
    <m/>
    <m/>
    <m/>
    <m/>
    <m/>
    <x v="0"/>
    <m/>
    <m/>
    <m/>
    <m/>
    <m/>
    <m/>
    <m/>
    <m/>
    <m/>
    <x v="0"/>
    <x v="0"/>
    <x v="0"/>
    <x v="0"/>
    <x v="1"/>
    <x v="1"/>
    <x v="0"/>
    <x v="0"/>
    <m/>
    <x v="0"/>
    <s v="TECNICO EN VENTA"/>
    <s v="Técnicas de ventas"/>
    <s v="VENDEDORES"/>
    <n v="5223"/>
    <s v="TÉCNICO EN REPARACIÓN DE MAQUINARIAS ODONTOLOGICAS"/>
    <s v="Operación y mantenimiento de maquinarias industriales"/>
    <s v="MANTENIMIENTO DE MAQUINARIAS ODONTOLOGÍICAS"/>
    <n v="7421"/>
    <m/>
    <m/>
    <m/>
    <m/>
    <m/>
    <m/>
    <m/>
    <m/>
    <m/>
    <m/>
    <m/>
    <m/>
    <m/>
    <m/>
    <m/>
    <m/>
    <s v="Si"/>
    <s v="No"/>
    <m/>
    <m/>
    <m/>
    <m/>
    <x v="0"/>
    <s v="Importante"/>
    <s v="Importante"/>
    <s v="Muy importante"/>
    <s v="Importante"/>
    <s v="Importante"/>
    <s v="Muy importante"/>
    <s v="Muy importante"/>
    <s v="Ninguna"/>
    <m/>
    <x v="2"/>
    <x v="2"/>
    <x v="0"/>
    <x v="0"/>
    <x v="0"/>
    <x v="0"/>
    <x v="1"/>
    <x v="0"/>
    <x v="0"/>
    <x v="0"/>
    <x v="0"/>
    <x v="0"/>
    <m/>
    <s v="Jefe / Encargado (no propietario)"/>
    <m/>
    <n v="15"/>
    <n v="17"/>
    <s v="Completo"/>
    <m/>
    <m/>
    <m/>
    <m/>
    <m/>
    <m/>
    <m/>
    <s v="5 a 10 personas ocupadas"/>
    <s v="5 a 10 personas ocupadas"/>
    <x v="2"/>
    <s v="Comercio"/>
    <x v="0"/>
    <x v="0"/>
    <x v="0"/>
    <x v="0"/>
    <x v="0"/>
    <x v="0"/>
    <x v="0"/>
    <x v="0"/>
    <x v="0"/>
    <x v="0"/>
    <x v="1"/>
    <x v="0"/>
    <x v="0"/>
    <x v="1"/>
    <x v="0"/>
    <x v="1"/>
    <x v="0"/>
    <x v="0"/>
    <x v="0"/>
    <x v="1"/>
    <x v="0"/>
    <x v="1"/>
    <x v="1"/>
    <x v="0"/>
    <x v="1"/>
    <x v="0"/>
    <x v="0"/>
    <s v="VENTA"/>
    <s v="MECANICA Y METALES"/>
    <m/>
    <m/>
    <m/>
    <m/>
    <s v="ADMINISTRACIÓN Y GESTIÓN"/>
    <s v="MECANICA Y METALES"/>
    <m/>
    <m/>
    <m/>
    <m/>
    <n v="8.2844036697247692"/>
    <x v="0"/>
    <x v="0"/>
    <x v="0"/>
    <x v="0"/>
    <x v="0"/>
    <s v="Total"/>
  </r>
  <r>
    <n v="512828"/>
    <x v="0"/>
    <x v="1"/>
    <s v="Ñemby"/>
    <n v="45206"/>
    <s v="SERVICIO DE LAVADEROS DE AUTOS"/>
    <s v="Comercio"/>
    <s v="Comercio"/>
    <s v="Micro (5 a 10 personas ocupadas)"/>
    <n v="19062024"/>
    <n v="19"/>
    <s v="Junio"/>
    <s v="Año Resultado Final"/>
    <n v="11"/>
    <n v="4"/>
    <n v="19062024"/>
    <n v="19"/>
    <s v="Junio"/>
    <s v="Año Resultado Final"/>
    <n v="2013"/>
    <n v="10"/>
    <x v="0"/>
    <s v="LAVADO EN GENERAL DE VEHCULOS"/>
    <s v="Lavaderos de autos"/>
    <s v="Único"/>
    <x v="0"/>
    <m/>
    <m/>
    <n v="6"/>
    <n v="6"/>
    <n v="6"/>
    <n v="0"/>
    <n v="49.706422018348619"/>
    <n v="0"/>
    <n v="0"/>
    <n v="0"/>
    <n v="0"/>
    <n v="0"/>
    <n v="24.853211009174309"/>
    <n v="0"/>
    <n v="8.2844036697247692"/>
    <n v="0"/>
    <n v="0"/>
    <n v="16.568807339449538"/>
    <n v="0"/>
    <n v="0"/>
    <n v="49.706422018348619"/>
    <n v="6"/>
    <n v="0"/>
    <n v="0"/>
    <n v="0"/>
    <n v="0"/>
    <n v="3"/>
    <n v="0"/>
    <n v="1"/>
    <n v="0"/>
    <n v="0"/>
    <n v="2"/>
    <n v="0"/>
    <n v="0"/>
    <n v="6"/>
    <x v="1"/>
    <s v="Ley de inserción al empleo juvenil (Ley 4951/2013, Decreto 4345/15, Ley 6305/18 - Modificación de artículo 5)"/>
    <m/>
    <x v="1"/>
    <m/>
    <m/>
    <x v="0"/>
    <m/>
    <m/>
    <x v="0"/>
    <m/>
    <m/>
    <x v="0"/>
    <m/>
    <m/>
    <x v="0"/>
    <m/>
    <m/>
    <m/>
    <m/>
    <m/>
    <m/>
    <m/>
    <m/>
    <m/>
    <m/>
    <m/>
    <m/>
    <m/>
    <m/>
    <m/>
    <m/>
    <m/>
    <m/>
    <m/>
    <m/>
    <m/>
    <m/>
    <m/>
    <m/>
    <m/>
    <m/>
    <m/>
    <m/>
    <m/>
    <m/>
    <m/>
    <m/>
    <m/>
    <m/>
    <m/>
    <m/>
    <m/>
    <m/>
    <m/>
    <m/>
    <m/>
    <m/>
    <m/>
    <m/>
    <m/>
    <m/>
    <m/>
    <m/>
    <m/>
    <m/>
    <x v="1"/>
    <x v="0"/>
    <x v="0"/>
    <x v="0"/>
    <x v="1"/>
    <x v="0"/>
    <x v="0"/>
    <x v="0"/>
    <x v="0"/>
    <x v="0"/>
    <x v="0"/>
    <x v="0"/>
    <x v="0"/>
    <m/>
    <m/>
    <m/>
    <m/>
    <m/>
    <m/>
    <m/>
    <m/>
    <m/>
    <m/>
    <s v="Contactos personales del empleador"/>
    <m/>
    <m/>
    <m/>
    <x v="0"/>
    <x v="1"/>
    <x v="2"/>
    <x v="2"/>
    <x v="0"/>
    <x v="1"/>
    <x v="0"/>
    <x v="0"/>
    <x v="1"/>
    <x v="0"/>
    <s v="Ninguna"/>
    <m/>
    <m/>
    <m/>
    <m/>
    <m/>
    <m/>
    <x v="1"/>
    <m/>
    <m/>
    <x v="1"/>
    <s v="Nuevas contrataciones"/>
    <m/>
    <m/>
    <x v="1"/>
    <x v="1"/>
    <x v="1"/>
    <x v="1"/>
    <x v="1"/>
    <x v="0"/>
    <m/>
    <m/>
    <x v="2"/>
    <s v="Poco probable"/>
    <s v="Poco probable"/>
    <s v="Poco probable"/>
    <s v="Poco probable"/>
    <s v="Probable"/>
    <x v="1"/>
    <m/>
    <m/>
    <m/>
    <m/>
    <m/>
    <m/>
    <m/>
    <m/>
    <m/>
    <m/>
    <m/>
    <m/>
    <m/>
    <m/>
    <m/>
    <m/>
    <m/>
    <m/>
    <m/>
    <m/>
    <m/>
    <m/>
    <m/>
    <m/>
    <m/>
    <m/>
    <m/>
    <m/>
    <m/>
    <m/>
    <m/>
    <m/>
    <m/>
    <m/>
    <m/>
    <x v="0"/>
    <m/>
    <m/>
    <m/>
    <m/>
    <m/>
    <m/>
    <m/>
    <m/>
    <m/>
    <x v="0"/>
    <x v="0"/>
    <x v="0"/>
    <x v="1"/>
    <x v="0"/>
    <x v="0"/>
    <x v="0"/>
    <x v="0"/>
    <m/>
    <x v="0"/>
    <s v="USO Y CUIDADO DE MAQUINARIAS DE LIMPIEZA HIDROLAVADORA"/>
    <s v="OTROS"/>
    <s v="LAVADOR  DE VEHICULO EN GENERAL"/>
    <n v="9122"/>
    <m/>
    <m/>
    <m/>
    <m/>
    <m/>
    <m/>
    <m/>
    <m/>
    <m/>
    <m/>
    <m/>
    <m/>
    <m/>
    <m/>
    <m/>
    <m/>
    <m/>
    <m/>
    <m/>
    <m/>
    <s v="No"/>
    <m/>
    <m/>
    <m/>
    <m/>
    <m/>
    <x v="0"/>
    <s v="Importante"/>
    <s v="Importante"/>
    <s v="Importante"/>
    <s v="Importante"/>
    <s v="Importante"/>
    <s v="Importante"/>
    <s v="Importante"/>
    <s v="Ninguna"/>
    <m/>
    <x v="2"/>
    <x v="2"/>
    <x v="0"/>
    <x v="0"/>
    <x v="0"/>
    <x v="0"/>
    <x v="0"/>
    <x v="1"/>
    <x v="0"/>
    <x v="1"/>
    <x v="0"/>
    <x v="0"/>
    <m/>
    <s v="Dueño o propietario"/>
    <m/>
    <n v="15"/>
    <n v="47"/>
    <s v="Completo"/>
    <m/>
    <m/>
    <m/>
    <m/>
    <m/>
    <m/>
    <m/>
    <s v="5 a 10 personas ocupadas"/>
    <s v="5 a 10 personas ocupadas"/>
    <x v="2"/>
    <s v="Comercio"/>
    <x v="0"/>
    <x v="0"/>
    <x v="0"/>
    <x v="0"/>
    <x v="0"/>
    <x v="0"/>
    <x v="0"/>
    <x v="0"/>
    <x v="0"/>
    <x v="0"/>
    <x v="1"/>
    <x v="0"/>
    <x v="0"/>
    <x v="0"/>
    <x v="0"/>
    <x v="0"/>
    <x v="0"/>
    <x v="0"/>
    <x v="0"/>
    <x v="1"/>
    <x v="0"/>
    <x v="1"/>
    <x v="0"/>
    <x v="0"/>
    <x v="0"/>
    <x v="0"/>
    <x v="1"/>
    <s v="USO Y REPARACIÓN DE MAQUINARIAS, HERRAMIENTAS Y EQUIPOS"/>
    <m/>
    <m/>
    <m/>
    <m/>
    <m/>
    <s v="USO Y REPARACIÓN DE MAQUINARIAS, HERRAMIENTAS Y EQUIPOS"/>
    <m/>
    <m/>
    <m/>
    <m/>
    <m/>
    <n v="8.2844036697247692"/>
    <x v="0"/>
    <x v="0"/>
    <x v="0"/>
    <x v="0"/>
    <x v="0"/>
    <s v="Total"/>
  </r>
  <r>
    <n v="513984"/>
    <x v="0"/>
    <x v="1"/>
    <s v="Mariano Roque Alonso"/>
    <n v="75000"/>
    <s v="SERVICIO DE CLINICA VETERINARIA"/>
    <s v="Servicio"/>
    <s v="Servicios a las empresas"/>
    <s v="Micro (5 a 10 personas ocupadas)"/>
    <n v="11062024"/>
    <n v="11"/>
    <s v="Junio"/>
    <s v="Año Resultado Final"/>
    <n v="14"/>
    <n v="43"/>
    <n v="12062024"/>
    <n v="12"/>
    <s v="Junio"/>
    <s v="Año Resultado Final"/>
    <n v="2015"/>
    <n v="8"/>
    <x v="3"/>
    <s v="SEVICIOS VETERINARIO"/>
    <s v="Actividades veterinarias"/>
    <s v="Casa Matriz"/>
    <x v="1"/>
    <n v="2"/>
    <n v="2"/>
    <n v="8"/>
    <n v="8"/>
    <n v="3"/>
    <n v="5"/>
    <n v="10.18378378378377"/>
    <n v="16.972972972972951"/>
    <n v="0"/>
    <n v="0"/>
    <n v="0"/>
    <n v="0"/>
    <n v="13.57837837837836"/>
    <n v="0"/>
    <n v="0"/>
    <n v="0"/>
    <n v="10.18378378378377"/>
    <n v="0"/>
    <n v="3.3945945945945901"/>
    <n v="0"/>
    <n v="27.156756756756721"/>
    <n v="8"/>
    <n v="0"/>
    <n v="0"/>
    <n v="0"/>
    <n v="0"/>
    <n v="4"/>
    <n v="0"/>
    <n v="0"/>
    <n v="0"/>
    <n v="3"/>
    <n v="0"/>
    <n v="1"/>
    <n v="0"/>
    <n v="8"/>
    <x v="1"/>
    <s v="Ley de empleo parcial (Ley 6339/19, Decreto 2817/19, Resolución MTESS 951/22)"/>
    <m/>
    <x v="0"/>
    <s v="Convenio con organizaciones públicas"/>
    <m/>
    <x v="1"/>
    <s v="Decisión del directorio/propietarios de la empresa"/>
    <m/>
    <x v="0"/>
    <m/>
    <m/>
    <x v="0"/>
    <m/>
    <m/>
    <x v="1"/>
    <m/>
    <n v="5164"/>
    <s v="BAÑADOR DE PERRO"/>
    <s v="Sí"/>
    <s v="Sí"/>
    <s v="No"/>
    <m/>
    <m/>
    <m/>
    <m/>
    <m/>
    <m/>
    <m/>
    <m/>
    <m/>
    <m/>
    <s v="Candidatos sin habilidades blandas o socioemocionales (proactividad, actitud de aprendizaje, compromiso, entre otros)"/>
    <m/>
    <m/>
    <m/>
    <m/>
    <m/>
    <m/>
    <m/>
    <m/>
    <m/>
    <m/>
    <m/>
    <m/>
    <m/>
    <m/>
    <m/>
    <m/>
    <m/>
    <m/>
    <m/>
    <m/>
    <m/>
    <m/>
    <m/>
    <m/>
    <s v="Reasignar / redefinir los puestos de trabajo existentes"/>
    <m/>
    <m/>
    <m/>
    <m/>
    <m/>
    <m/>
    <m/>
    <m/>
    <x v="0"/>
    <x v="0"/>
    <x v="0"/>
    <x v="0"/>
    <x v="0"/>
    <x v="0"/>
    <x v="0"/>
    <x v="1"/>
    <x v="1"/>
    <x v="0"/>
    <x v="0"/>
    <x v="0"/>
    <x v="0"/>
    <m/>
    <m/>
    <m/>
    <s v="Redes sociales de la empresa (Facebook, Twitter, Instagram, etc)"/>
    <m/>
    <m/>
    <s v="Recomendaciones de trabajadores de la empresa u otros actores"/>
    <m/>
    <m/>
    <m/>
    <m/>
    <s v="Banco de currículos de la empresa"/>
    <m/>
    <m/>
    <x v="0"/>
    <x v="0"/>
    <x v="0"/>
    <x v="1"/>
    <x v="0"/>
    <x v="0"/>
    <x v="0"/>
    <x v="2"/>
    <x v="0"/>
    <x v="0"/>
    <s v="Ninguna"/>
    <m/>
    <m/>
    <m/>
    <m/>
    <m/>
    <m/>
    <x v="3"/>
    <m/>
    <m/>
    <x v="3"/>
    <s v="Nuevas contrataciones"/>
    <m/>
    <m/>
    <x v="1"/>
    <x v="1"/>
    <x v="1"/>
    <x v="1"/>
    <x v="1"/>
    <x v="1"/>
    <s v="Otra"/>
    <s v="CONTRATARIA UNA EMPRESA TERCIARIZADA"/>
    <x v="1"/>
    <s v="Probable"/>
    <s v="Probable"/>
    <s v="Poco probable"/>
    <s v="Probable"/>
    <s v="Muy probable"/>
    <x v="1"/>
    <m/>
    <m/>
    <m/>
    <m/>
    <m/>
    <m/>
    <m/>
    <m/>
    <m/>
    <m/>
    <m/>
    <m/>
    <m/>
    <m/>
    <m/>
    <m/>
    <m/>
    <m/>
    <m/>
    <m/>
    <m/>
    <m/>
    <m/>
    <m/>
    <m/>
    <m/>
    <m/>
    <m/>
    <m/>
    <m/>
    <m/>
    <m/>
    <m/>
    <m/>
    <m/>
    <x v="0"/>
    <m/>
    <m/>
    <m/>
    <m/>
    <m/>
    <m/>
    <m/>
    <m/>
    <m/>
    <x v="1"/>
    <x v="1"/>
    <x v="1"/>
    <x v="0"/>
    <x v="0"/>
    <x v="1"/>
    <x v="0"/>
    <x v="0"/>
    <m/>
    <x v="0"/>
    <s v="BAÑADO DE PERRO"/>
    <s v="Veterinaria y aseo animal"/>
    <s v="BAÑADOR DE PERRO"/>
    <n v="5164"/>
    <s v="SECADO DE PERRO"/>
    <s v="Veterinaria y aseo animal"/>
    <s v="SECADOR DE PERRO"/>
    <n v="5164"/>
    <s v="PELUQUERIA CORTE DE PERRO"/>
    <s v="Veterinaria y aseo animal"/>
    <s v="PELUQUERA CANINA"/>
    <n v="5164"/>
    <m/>
    <m/>
    <m/>
    <m/>
    <m/>
    <m/>
    <m/>
    <m/>
    <m/>
    <m/>
    <m/>
    <m/>
    <s v="Si"/>
    <s v="Si"/>
    <s v="No"/>
    <m/>
    <m/>
    <m/>
    <x v="0"/>
    <s v="Muy importante"/>
    <s v="Muy importante"/>
    <s v="Muy importante"/>
    <s v="Muy importante"/>
    <s v="Muy importante"/>
    <s v="Muy importante"/>
    <s v="Muy importante"/>
    <s v="Ninguna"/>
    <m/>
    <x v="2"/>
    <x v="2"/>
    <x v="0"/>
    <x v="0"/>
    <x v="2"/>
    <x v="0"/>
    <x v="0"/>
    <x v="1"/>
    <x v="0"/>
    <x v="1"/>
    <x v="0"/>
    <x v="0"/>
    <m/>
    <s v="Dueño o propietario"/>
    <m/>
    <n v="17"/>
    <n v="17"/>
    <s v="Completo"/>
    <m/>
    <m/>
    <m/>
    <m/>
    <m/>
    <m/>
    <m/>
    <s v="5 a 10 personas ocupadas"/>
    <s v="5 a 10 personas ocupadas"/>
    <x v="0"/>
    <s v="Servicios a las empresas"/>
    <x v="0"/>
    <x v="0"/>
    <x v="0"/>
    <x v="0"/>
    <x v="1"/>
    <x v="0"/>
    <x v="0"/>
    <x v="0"/>
    <x v="0"/>
    <x v="0"/>
    <x v="1"/>
    <x v="0"/>
    <x v="0"/>
    <x v="0"/>
    <x v="0"/>
    <x v="0"/>
    <x v="0"/>
    <x v="0"/>
    <x v="0"/>
    <x v="1"/>
    <x v="0"/>
    <x v="1"/>
    <x v="1"/>
    <x v="0"/>
    <x v="0"/>
    <x v="0"/>
    <x v="0"/>
    <s v="AGROPECUARIO"/>
    <s v="AGROPECUARIO"/>
    <s v="AGROPECUARIO"/>
    <m/>
    <m/>
    <m/>
    <s v="OTROS TIPOS DE CAPACITACIONES RELACIONADOS A OTROS SERVICIOS"/>
    <s v="OTROS TIPOS DE CAPACITACIONES RELACIONADOS A OTROS SERVICIOS"/>
    <s v="OTROS TIPOS DE CAPACITACIONES RELACIONADOS A OTROS SERVICIOS"/>
    <m/>
    <m/>
    <m/>
    <n v="3.3945945945945901"/>
    <x v="1"/>
    <x v="2"/>
    <x v="0"/>
    <x v="0"/>
    <x v="0"/>
    <s v="Total"/>
  </r>
  <r>
    <n v="516552"/>
    <x v="0"/>
    <x v="1"/>
    <s v="Luque"/>
    <n v="14101"/>
    <s v="CONFECCION DE PRENDAS DE VESTIR DEPORTIVAS EXTERIOR"/>
    <s v="Industria"/>
    <s v="Manufactura"/>
    <s v="Medianas (31 a 50 personas ocupadas)"/>
    <n v="11072024"/>
    <n v="11"/>
    <s v="Julio"/>
    <s v="Año Resultado Final"/>
    <n v="8"/>
    <n v="15"/>
    <n v="11072024"/>
    <n v="11"/>
    <s v="Julio"/>
    <s v="Año Resultado Final"/>
    <n v="2019"/>
    <n v="4"/>
    <x v="3"/>
    <s v="CONFECCION DE PRENDAS DEPORTIVAS EXTETIOR"/>
    <s v="Confección de prendas de vestir exterior, excepto prendas de cuero y piel"/>
    <s v="Único"/>
    <x v="0"/>
    <m/>
    <m/>
    <n v="24"/>
    <n v="24"/>
    <n v="14"/>
    <n v="10"/>
    <n v="53.2815533980583"/>
    <n v="38.058252427184499"/>
    <n v="0"/>
    <n v="0"/>
    <n v="11.417475728155349"/>
    <n v="0"/>
    <n v="68.504854368932101"/>
    <n v="0"/>
    <n v="0"/>
    <n v="0"/>
    <n v="7.6116504854368996"/>
    <n v="0"/>
    <n v="3.8058252427184498"/>
    <n v="0"/>
    <n v="91.339805825242792"/>
    <n v="24"/>
    <n v="0"/>
    <n v="0"/>
    <n v="3"/>
    <n v="0"/>
    <n v="18"/>
    <n v="0"/>
    <n v="0"/>
    <n v="0"/>
    <n v="2"/>
    <n v="0"/>
    <n v="1"/>
    <n v="0"/>
    <n v="24"/>
    <x v="0"/>
    <m/>
    <m/>
    <x v="0"/>
    <s v="Convenio con organizaciones públicas"/>
    <m/>
    <x v="0"/>
    <m/>
    <m/>
    <x v="0"/>
    <m/>
    <m/>
    <x v="0"/>
    <m/>
    <m/>
    <x v="0"/>
    <m/>
    <m/>
    <m/>
    <m/>
    <m/>
    <m/>
    <m/>
    <m/>
    <m/>
    <m/>
    <m/>
    <m/>
    <m/>
    <m/>
    <m/>
    <m/>
    <m/>
    <m/>
    <m/>
    <m/>
    <m/>
    <m/>
    <m/>
    <m/>
    <m/>
    <m/>
    <m/>
    <m/>
    <m/>
    <m/>
    <m/>
    <m/>
    <m/>
    <m/>
    <m/>
    <m/>
    <m/>
    <m/>
    <m/>
    <m/>
    <m/>
    <m/>
    <m/>
    <m/>
    <m/>
    <m/>
    <m/>
    <m/>
    <m/>
    <m/>
    <x v="0"/>
    <x v="1"/>
    <x v="0"/>
    <x v="0"/>
    <x v="1"/>
    <x v="0"/>
    <x v="0"/>
    <x v="1"/>
    <x v="1"/>
    <x v="0"/>
    <x v="0"/>
    <x v="1"/>
    <x v="0"/>
    <m/>
    <m/>
    <m/>
    <m/>
    <m/>
    <m/>
    <s v="Recomendaciones de trabajadores de la empresa u otros actores"/>
    <m/>
    <m/>
    <m/>
    <s v="Contactos personales del empleador"/>
    <m/>
    <m/>
    <m/>
    <x v="0"/>
    <x v="0"/>
    <x v="0"/>
    <x v="0"/>
    <x v="0"/>
    <x v="0"/>
    <x v="0"/>
    <x v="1"/>
    <x v="1"/>
    <x v="0"/>
    <s v="Ninguna"/>
    <m/>
    <m/>
    <m/>
    <m/>
    <s v="Transformación de competencia"/>
    <m/>
    <x v="0"/>
    <m/>
    <s v="Transformación de competencia"/>
    <x v="1"/>
    <s v="Transformación de competencia"/>
    <m/>
    <m/>
    <x v="1"/>
    <x v="0"/>
    <x v="1"/>
    <x v="0"/>
    <x v="0"/>
    <x v="0"/>
    <m/>
    <m/>
    <x v="2"/>
    <s v="Muy probable"/>
    <s v="Poco probable"/>
    <s v="Poco probable"/>
    <s v="Muy probable"/>
    <s v="Muy probable"/>
    <x v="0"/>
    <s v="operador de manejo de maquina industrial recta"/>
    <n v="8153"/>
    <n v="3"/>
    <n v="5"/>
    <n v="0"/>
    <n v="0"/>
    <n v="0"/>
    <s v="operador de maquina industrial overlock"/>
    <n v="8153"/>
    <n v="2"/>
    <n v="0"/>
    <n v="0"/>
    <n v="0"/>
    <n v="0"/>
    <s v="sublimador"/>
    <n v="7322"/>
    <n v="3"/>
    <n v="3"/>
    <n v="0"/>
    <n v="0"/>
    <n v="0"/>
    <s v="operador de maquina cortadora de textil"/>
    <n v="8153"/>
    <n v="2"/>
    <n v="0"/>
    <n v="0"/>
    <n v="0"/>
    <n v="0"/>
    <m/>
    <m/>
    <m/>
    <m/>
    <m/>
    <m/>
    <m/>
    <x v="0"/>
    <m/>
    <m/>
    <m/>
    <m/>
    <m/>
    <m/>
    <m/>
    <m/>
    <m/>
    <x v="1"/>
    <x v="0"/>
    <x v="0"/>
    <x v="1"/>
    <x v="1"/>
    <x v="1"/>
    <x v="0"/>
    <x v="0"/>
    <m/>
    <x v="0"/>
    <s v="CURSO SUBLIMACION"/>
    <s v="Serigrafía"/>
    <s v="SUBLIMADOR"/>
    <n v="7322"/>
    <s v="VENTAS , MARKETING"/>
    <s v="Marketing y comercialización"/>
    <s v="VENDEDOR DE SALON"/>
    <n v="5223"/>
    <s v="ATENCION AL CLIENTE"/>
    <s v="Técnicas de recepción y atención al cliente"/>
    <s v="VENDEDOR DE SALON"/>
    <n v="5223"/>
    <s v="CURSO OFIMATICA"/>
    <s v="Operación básica de computadoras"/>
    <s v="AUXILIAR ADMINISTRATIVO"/>
    <n v="4419"/>
    <m/>
    <m/>
    <m/>
    <m/>
    <m/>
    <m/>
    <m/>
    <m/>
    <s v="Si"/>
    <s v="Si"/>
    <s v="Si"/>
    <s v="No"/>
    <m/>
    <m/>
    <x v="1"/>
    <s v="Muy importante"/>
    <s v="Muy importante"/>
    <s v="Muy importante"/>
    <s v="Muy importante"/>
    <s v="Importante"/>
    <s v="Muy importante"/>
    <s v="Muy importante"/>
    <s v="Ninguna"/>
    <m/>
    <x v="0"/>
    <x v="2"/>
    <x v="0"/>
    <x v="0"/>
    <x v="0"/>
    <x v="0"/>
    <x v="1"/>
    <x v="1"/>
    <x v="0"/>
    <x v="1"/>
    <x v="0"/>
    <x v="0"/>
    <m/>
    <s v="Jefe / Encargado (no propietario)"/>
    <m/>
    <n v="9"/>
    <n v="22"/>
    <s v="Completo"/>
    <m/>
    <m/>
    <m/>
    <m/>
    <m/>
    <m/>
    <m/>
    <s v="11 a 30 personas ocupadas"/>
    <s v="11 a 30 personas ocupadas"/>
    <x v="1"/>
    <s v="Manufactura"/>
    <x v="0"/>
    <x v="0"/>
    <x v="0"/>
    <x v="0"/>
    <x v="0"/>
    <x v="0"/>
    <x v="0"/>
    <x v="0"/>
    <x v="0"/>
    <x v="0"/>
    <x v="1"/>
    <x v="0"/>
    <x v="0"/>
    <x v="0"/>
    <x v="0"/>
    <x v="1"/>
    <x v="1"/>
    <x v="0"/>
    <x v="0"/>
    <x v="1"/>
    <x v="0"/>
    <x v="0"/>
    <x v="1"/>
    <x v="0"/>
    <x v="1"/>
    <x v="0"/>
    <x v="0"/>
    <s v="TEXTIL Y CONFECCIÓN"/>
    <s v="MARKETING"/>
    <s v="ATENCIÓN AL CLIENTE, RECEPCIÓN"/>
    <s v="OFIMATICA"/>
    <m/>
    <m/>
    <s v="TEXTIL Y CONFECCIÓN"/>
    <s v="ADMINISTRACIÓN Y GESTIÓN"/>
    <s v="ADMINISTRACIÓN Y GESTIÓN"/>
    <s v="TIC"/>
    <m/>
    <m/>
    <n v="3.8058252427184498"/>
    <x v="0"/>
    <x v="0"/>
    <x v="0"/>
    <x v="0"/>
    <x v="0"/>
    <s v="Total"/>
  </r>
  <r>
    <n v="517152"/>
    <x v="0"/>
    <x v="1"/>
    <s v="Lambaré"/>
    <n v="56109"/>
    <s v="SERVICIOS DE VENTA DE HAMBURGUESAS"/>
    <s v="Servicio"/>
    <s v="Restaurantes y hoteles"/>
    <s v="Micro (5 a 10 personas ocupadas)"/>
    <n v="17072024"/>
    <n v="17"/>
    <s v="Julio"/>
    <s v="Año Resultado Final"/>
    <n v="14"/>
    <n v="59"/>
    <n v="25072024"/>
    <n v="25"/>
    <s v="Julio"/>
    <s v="Año Resultado Final"/>
    <n v="2016"/>
    <n v="7"/>
    <x v="3"/>
    <s v="SERVICIOS DE VENTA DE HAMBURGUESAS"/>
    <s v="Restaurantes y parrilladas"/>
    <s v="Casa Matriz"/>
    <x v="1"/>
    <n v="4"/>
    <n v="4"/>
    <n v="19"/>
    <n v="19"/>
    <n v="10"/>
    <n v="9"/>
    <n v="48.306451612903203"/>
    <n v="43.475806451612883"/>
    <n v="0"/>
    <n v="0"/>
    <n v="0"/>
    <n v="0"/>
    <n v="77.290322580645125"/>
    <n v="0"/>
    <n v="0"/>
    <n v="0"/>
    <n v="0"/>
    <n v="14.491935483870961"/>
    <n v="0"/>
    <n v="0"/>
    <n v="91.782258064516085"/>
    <n v="19"/>
    <n v="0"/>
    <n v="0"/>
    <n v="0"/>
    <n v="0"/>
    <n v="16"/>
    <n v="0"/>
    <n v="0"/>
    <n v="0"/>
    <n v="0"/>
    <n v="3"/>
    <n v="0"/>
    <n v="0"/>
    <n v="19"/>
    <x v="0"/>
    <m/>
    <m/>
    <x v="1"/>
    <m/>
    <m/>
    <x v="0"/>
    <m/>
    <m/>
    <x v="0"/>
    <m/>
    <m/>
    <x v="0"/>
    <m/>
    <m/>
    <x v="1"/>
    <m/>
    <n v="9411"/>
    <s v="LOMITERO"/>
    <s v="Sí"/>
    <s v="No"/>
    <s v="Sí"/>
    <n v="9411"/>
    <s v="AYUDANTE DE LOMITERIA"/>
    <s v="Sí"/>
    <s v="No"/>
    <s v="Sí"/>
    <n v="5120"/>
    <s v="COCINERA"/>
    <s v="Sí"/>
    <s v="No"/>
    <m/>
    <m/>
    <m/>
    <m/>
    <m/>
    <m/>
    <m/>
    <m/>
    <m/>
    <m/>
    <m/>
    <m/>
    <m/>
    <m/>
    <m/>
    <m/>
    <m/>
    <m/>
    <m/>
    <m/>
    <m/>
    <m/>
    <m/>
    <m/>
    <m/>
    <m/>
    <m/>
    <m/>
    <m/>
    <m/>
    <m/>
    <m/>
    <m/>
    <m/>
    <m/>
    <x v="1"/>
    <x v="1"/>
    <x v="0"/>
    <x v="0"/>
    <x v="0"/>
    <x v="1"/>
    <x v="0"/>
    <x v="1"/>
    <x v="0"/>
    <x v="0"/>
    <x v="1"/>
    <x v="1"/>
    <x v="0"/>
    <m/>
    <m/>
    <s v="Plataforma web privada gratuita (Bolsas de trabajo) (excluyendo redes sociales)"/>
    <s v="Redes sociales de la empresa (Facebook, Twitter, Instagram, etc)"/>
    <m/>
    <m/>
    <s v="Recomendaciones de trabajadores de la empresa u otros actores"/>
    <m/>
    <m/>
    <m/>
    <m/>
    <m/>
    <m/>
    <m/>
    <x v="0"/>
    <x v="0"/>
    <x v="0"/>
    <x v="1"/>
    <x v="0"/>
    <x v="2"/>
    <x v="0"/>
    <x v="2"/>
    <x v="1"/>
    <x v="1"/>
    <s v="Ninguna"/>
    <m/>
    <m/>
    <m/>
    <m/>
    <m/>
    <m/>
    <x v="1"/>
    <m/>
    <m/>
    <x v="1"/>
    <m/>
    <m/>
    <m/>
    <x v="1"/>
    <x v="1"/>
    <x v="1"/>
    <x v="1"/>
    <x v="1"/>
    <x v="1"/>
    <m/>
    <m/>
    <x v="2"/>
    <s v="Muy probable"/>
    <s v="Poco probable"/>
    <s v="Poco probable"/>
    <s v="Poco probable"/>
    <s v="Poco probable"/>
    <x v="0"/>
    <s v="DELIVERY"/>
    <n v="8321"/>
    <n v="1"/>
    <n v="0"/>
    <n v="0"/>
    <n v="0"/>
    <n v="0"/>
    <m/>
    <m/>
    <m/>
    <m/>
    <m/>
    <m/>
    <m/>
    <m/>
    <m/>
    <m/>
    <m/>
    <m/>
    <m/>
    <m/>
    <m/>
    <m/>
    <m/>
    <m/>
    <m/>
    <m/>
    <m/>
    <m/>
    <m/>
    <m/>
    <m/>
    <m/>
    <m/>
    <m/>
    <x v="0"/>
    <m/>
    <m/>
    <m/>
    <m/>
    <m/>
    <m/>
    <m/>
    <m/>
    <m/>
    <x v="0"/>
    <x v="0"/>
    <x v="0"/>
    <x v="0"/>
    <x v="1"/>
    <x v="1"/>
    <x v="0"/>
    <x v="0"/>
    <m/>
    <x v="0"/>
    <s v="CAPACITACIÓNES PARA ATENCION AL CLIENTE"/>
    <s v="Técnicas de recepción y atención al cliente"/>
    <s v="LOMITERO"/>
    <n v="9411"/>
    <s v="CAPACITACIÓNES EN GASTRONOMÍA"/>
    <s v="Gastronomía"/>
    <s v="COCINERA"/>
    <n v="5120"/>
    <m/>
    <m/>
    <m/>
    <m/>
    <m/>
    <m/>
    <m/>
    <m/>
    <m/>
    <m/>
    <m/>
    <m/>
    <m/>
    <m/>
    <m/>
    <m/>
    <s v="Si"/>
    <s v="No"/>
    <m/>
    <m/>
    <m/>
    <m/>
    <x v="0"/>
    <s v="Muy importante"/>
    <s v="Poco importante"/>
    <s v="Importante"/>
    <s v="Importante"/>
    <s v="Importante"/>
    <s v="Muy importante"/>
    <s v="Muy importante"/>
    <s v="Ninguna"/>
    <m/>
    <x v="2"/>
    <x v="2"/>
    <x v="0"/>
    <x v="0"/>
    <x v="2"/>
    <x v="0"/>
    <x v="1"/>
    <x v="1"/>
    <x v="0"/>
    <x v="1"/>
    <x v="0"/>
    <x v="0"/>
    <m/>
    <s v="Jefe / Encargado (no propietario)"/>
    <m/>
    <n v="15"/>
    <n v="38"/>
    <s v="Completo"/>
    <m/>
    <m/>
    <m/>
    <m/>
    <m/>
    <m/>
    <m/>
    <s v="11 a 30 personas ocupadas"/>
    <s v="11 a 30 personas ocupadas"/>
    <x v="0"/>
    <s v="Restaurantes y hoteles"/>
    <x v="0"/>
    <x v="0"/>
    <x v="0"/>
    <x v="0"/>
    <x v="1"/>
    <x v="0"/>
    <x v="0"/>
    <x v="0"/>
    <x v="1"/>
    <x v="0"/>
    <x v="1"/>
    <x v="0"/>
    <x v="0"/>
    <x v="0"/>
    <x v="0"/>
    <x v="0"/>
    <x v="1"/>
    <x v="0"/>
    <x v="0"/>
    <x v="1"/>
    <x v="0"/>
    <x v="1"/>
    <x v="1"/>
    <x v="0"/>
    <x v="0"/>
    <x v="0"/>
    <x v="1"/>
    <s v="ATENCIÓN AL CLIENTE, RECEPCIÓN"/>
    <s v="GASTRONOMIA"/>
    <m/>
    <m/>
    <m/>
    <m/>
    <s v="ADMINISTRACIÓN Y GESTIÓN"/>
    <s v="ALIMENTOS"/>
    <m/>
    <m/>
    <m/>
    <m/>
    <n v="4.8306451612903203"/>
    <x v="1"/>
    <x v="1"/>
    <x v="1"/>
    <x v="0"/>
    <x v="0"/>
    <s v="Total"/>
  </r>
  <r>
    <n v="527040"/>
    <x v="0"/>
    <x v="1"/>
    <s v="Mariano Roque Alonso"/>
    <n v="49231"/>
    <s v="SERVICIOS DE TRANSPORTE TERRESTRE LOCAL DE CARGA"/>
    <s v="Servicio"/>
    <s v="Transporte"/>
    <s v="Pequeñas (11 a 30 personas ocupadas)"/>
    <n v="16072024"/>
    <n v="16"/>
    <s v="Julio"/>
    <s v="Año Resultado Final"/>
    <n v="10"/>
    <n v="0"/>
    <n v="17072024"/>
    <n v="17"/>
    <s v="Julio"/>
    <s v="Año Resultado Final"/>
    <n v="2014"/>
    <n v="9"/>
    <x v="3"/>
    <s v="SERVICIO DE TRANSPORTE DE GANADO LOCAL"/>
    <s v="Transporte terrestre de carga interdepartamental e internacional"/>
    <s v="Único"/>
    <x v="0"/>
    <m/>
    <m/>
    <n v="15"/>
    <n v="15"/>
    <n v="14"/>
    <n v="1"/>
    <n v="67.629032258064484"/>
    <n v="4.8306451612903203"/>
    <n v="0"/>
    <n v="0"/>
    <n v="43.475806451612883"/>
    <n v="0"/>
    <n v="24.153225806451601"/>
    <n v="0"/>
    <n v="0"/>
    <n v="0"/>
    <n v="4.8306451612903203"/>
    <n v="0"/>
    <n v="0"/>
    <n v="0"/>
    <n v="72.459677419354804"/>
    <n v="15"/>
    <n v="0"/>
    <n v="0"/>
    <n v="9"/>
    <n v="0"/>
    <n v="5"/>
    <n v="0"/>
    <n v="0"/>
    <n v="0"/>
    <n v="1"/>
    <n v="0"/>
    <n v="0"/>
    <n v="0"/>
    <n v="15"/>
    <x v="1"/>
    <s v="Decisión del directorio/propietarios de la empresa"/>
    <m/>
    <x v="0"/>
    <s v="Decisión del directorio/propietarios de la empresa"/>
    <m/>
    <x v="0"/>
    <m/>
    <m/>
    <x v="0"/>
    <m/>
    <m/>
    <x v="0"/>
    <m/>
    <m/>
    <x v="1"/>
    <m/>
    <n v="8332"/>
    <s v="CHOFER DE CARGA PESADA"/>
    <s v="Sí"/>
    <s v="Sí"/>
    <s v="No"/>
    <m/>
    <m/>
    <m/>
    <m/>
    <m/>
    <m/>
    <m/>
    <m/>
    <m/>
    <m/>
    <m/>
    <s v="Candidato sin licencias, certificados orequisitos legales requeridos para ejercer la ocupación"/>
    <s v="Candidatos con falt de experiencia laboral"/>
    <m/>
    <m/>
    <m/>
    <m/>
    <m/>
    <m/>
    <m/>
    <m/>
    <m/>
    <m/>
    <m/>
    <m/>
    <m/>
    <m/>
    <m/>
    <m/>
    <m/>
    <m/>
    <m/>
    <m/>
    <m/>
    <m/>
    <m/>
    <m/>
    <m/>
    <m/>
    <m/>
    <m/>
    <m/>
    <s v="Otra"/>
    <s v="LLAMA A LOS EX TRABAJADORES PARA CUBRIR EL PUESTO"/>
    <x v="1"/>
    <x v="0"/>
    <x v="0"/>
    <x v="0"/>
    <x v="0"/>
    <x v="1"/>
    <x v="0"/>
    <x v="0"/>
    <x v="1"/>
    <x v="0"/>
    <x v="0"/>
    <x v="0"/>
    <x v="1"/>
    <s v="CONOCIMIENTO DE RUTEO"/>
    <m/>
    <m/>
    <m/>
    <m/>
    <m/>
    <s v="Recomendaciones de trabajadores de la empresa u otros actores"/>
    <m/>
    <m/>
    <m/>
    <s v="Contactos personales del empleador"/>
    <m/>
    <m/>
    <m/>
    <x v="0"/>
    <x v="0"/>
    <x v="0"/>
    <x v="0"/>
    <x v="0"/>
    <x v="0"/>
    <x v="0"/>
    <x v="0"/>
    <x v="0"/>
    <x v="0"/>
    <s v="Ninguna"/>
    <m/>
    <m/>
    <m/>
    <m/>
    <s v="Nuevas contrataciones"/>
    <m/>
    <x v="3"/>
    <m/>
    <m/>
    <x v="2"/>
    <s v="Ambos"/>
    <m/>
    <m/>
    <x v="1"/>
    <x v="1"/>
    <x v="1"/>
    <x v="0"/>
    <x v="1"/>
    <x v="1"/>
    <m/>
    <m/>
    <x v="1"/>
    <s v="Poco probable"/>
    <s v="Poco probable"/>
    <s v="Poco probable"/>
    <s v="Poco probable"/>
    <s v="Probable"/>
    <x v="2"/>
    <m/>
    <m/>
    <m/>
    <m/>
    <m/>
    <m/>
    <m/>
    <m/>
    <m/>
    <m/>
    <m/>
    <m/>
    <m/>
    <m/>
    <m/>
    <m/>
    <m/>
    <m/>
    <m/>
    <m/>
    <m/>
    <m/>
    <m/>
    <m/>
    <m/>
    <m/>
    <m/>
    <m/>
    <m/>
    <m/>
    <m/>
    <m/>
    <m/>
    <m/>
    <m/>
    <x v="0"/>
    <m/>
    <m/>
    <m/>
    <m/>
    <m/>
    <m/>
    <m/>
    <m/>
    <m/>
    <x v="1"/>
    <x v="0"/>
    <x v="1"/>
    <x v="1"/>
    <x v="0"/>
    <x v="0"/>
    <x v="0"/>
    <x v="0"/>
    <m/>
    <x v="0"/>
    <s v="MANEJO ADECUADO DE ANIMALES"/>
    <s v="OTROS"/>
    <s v="CHOFERES DE CARGAS PESADAS"/>
    <n v="8332"/>
    <s v="CAPACITACIÓN DE RUTAS PRINCIPALES PARA MANEJO"/>
    <s v="Conducción de vehículos"/>
    <s v="CHOFER"/>
    <n v="8332"/>
    <m/>
    <m/>
    <m/>
    <m/>
    <m/>
    <m/>
    <m/>
    <m/>
    <m/>
    <m/>
    <m/>
    <m/>
    <m/>
    <m/>
    <m/>
    <m/>
    <s v="Si"/>
    <s v="No"/>
    <m/>
    <m/>
    <m/>
    <m/>
    <x v="1"/>
    <s v="Muy importante"/>
    <s v="Importante"/>
    <s v="Importante"/>
    <s v="Importante"/>
    <s v="Importante"/>
    <s v="Importante"/>
    <s v="Importante"/>
    <s v="Ninguna"/>
    <m/>
    <x v="2"/>
    <x v="1"/>
    <x v="0"/>
    <x v="0"/>
    <x v="2"/>
    <x v="0"/>
    <x v="0"/>
    <x v="1"/>
    <x v="0"/>
    <x v="0"/>
    <x v="0"/>
    <x v="0"/>
    <m/>
    <s v="Dueño o propietario"/>
    <m/>
    <n v="6"/>
    <n v="19"/>
    <s v="Completo"/>
    <m/>
    <m/>
    <m/>
    <m/>
    <m/>
    <m/>
    <m/>
    <s v="11 a 30 personas ocupadas"/>
    <s v="11 a 30 personas ocupadas"/>
    <x v="0"/>
    <s v="Transporte"/>
    <x v="0"/>
    <x v="0"/>
    <x v="0"/>
    <x v="0"/>
    <x v="0"/>
    <x v="0"/>
    <x v="0"/>
    <x v="1"/>
    <x v="0"/>
    <x v="0"/>
    <x v="1"/>
    <x v="0"/>
    <x v="0"/>
    <x v="0"/>
    <x v="0"/>
    <x v="0"/>
    <x v="0"/>
    <x v="0"/>
    <x v="0"/>
    <x v="1"/>
    <x v="0"/>
    <x v="1"/>
    <x v="0"/>
    <x v="0"/>
    <x v="0"/>
    <x v="1"/>
    <x v="0"/>
    <s v="AGROPECUARIO"/>
    <s v="TRANSPORTE Y LOGISTICA"/>
    <m/>
    <m/>
    <m/>
    <m/>
    <s v="AGROPECUARIO"/>
    <s v="TRANSPORTE Y LOGISTICA"/>
    <m/>
    <m/>
    <m/>
    <m/>
    <n v="4.8306451612903203"/>
    <x v="1"/>
    <x v="2"/>
    <x v="0"/>
    <x v="0"/>
    <x v="0"/>
    <s v="Total"/>
  </r>
  <r>
    <n v="527324"/>
    <x v="0"/>
    <x v="1"/>
    <s v="San Lorenzo"/>
    <n v="41002"/>
    <s v="ACTIVIDADES DE CONSTRUCCION DE EDIFICIOS"/>
    <s v="Industria"/>
    <s v="Construcción"/>
    <s v="Micro (5 a 10 personas ocupadas)"/>
    <n v="28062024"/>
    <n v="28"/>
    <s v="Junio"/>
    <s v="Año Resultado Final"/>
    <n v="10"/>
    <n v="38"/>
    <n v="25072024"/>
    <n v="25"/>
    <s v="Julio"/>
    <s v="Año Resultado Final"/>
    <n v="2015"/>
    <n v="8"/>
    <x v="3"/>
    <s v="ACTIVIDADES DE CONSTRUCCIONES CIVILES"/>
    <s v="Construcción de edificios"/>
    <s v="Casa Matriz"/>
    <x v="1"/>
    <n v="2"/>
    <n v="2"/>
    <n v="24"/>
    <n v="24"/>
    <n v="22"/>
    <n v="2"/>
    <n v="83.728155339805895"/>
    <n v="7.6116504854368996"/>
    <n v="0"/>
    <n v="0"/>
    <n v="34.25242718446605"/>
    <n v="0"/>
    <n v="30.446601941747598"/>
    <n v="0"/>
    <n v="0"/>
    <n v="0"/>
    <n v="26.64077669902915"/>
    <n v="0"/>
    <n v="0"/>
    <n v="0"/>
    <n v="91.339805825242792"/>
    <n v="24"/>
    <n v="0"/>
    <n v="0"/>
    <n v="9"/>
    <n v="0"/>
    <n v="8"/>
    <n v="0"/>
    <n v="0"/>
    <n v="0"/>
    <n v="7"/>
    <n v="0"/>
    <n v="0"/>
    <n v="0"/>
    <n v="24"/>
    <x v="0"/>
    <m/>
    <m/>
    <x v="1"/>
    <m/>
    <m/>
    <x v="0"/>
    <m/>
    <m/>
    <x v="0"/>
    <m/>
    <m/>
    <x v="0"/>
    <m/>
    <m/>
    <x v="1"/>
    <m/>
    <n v="9313"/>
    <s v="AYUDANTE DE OBRAS"/>
    <s v="Sí"/>
    <s v="Sí"/>
    <s v="No"/>
    <m/>
    <m/>
    <m/>
    <m/>
    <m/>
    <m/>
    <m/>
    <m/>
    <m/>
    <m/>
    <s v="Candidatos sin habilidades blandas o socioemocionales (proactividad, actitud de aprendizaje, compromiso, entre otros)"/>
    <m/>
    <m/>
    <m/>
    <m/>
    <m/>
    <m/>
    <m/>
    <m/>
    <m/>
    <m/>
    <m/>
    <m/>
    <m/>
    <m/>
    <m/>
    <m/>
    <m/>
    <m/>
    <m/>
    <m/>
    <m/>
    <m/>
    <s v="Aumentar la remuneración para hacer la vacante más atractiva"/>
    <m/>
    <m/>
    <m/>
    <m/>
    <m/>
    <m/>
    <m/>
    <m/>
    <m/>
    <m/>
    <x v="0"/>
    <x v="0"/>
    <x v="0"/>
    <x v="1"/>
    <x v="1"/>
    <x v="0"/>
    <x v="0"/>
    <x v="1"/>
    <x v="0"/>
    <x v="0"/>
    <x v="0"/>
    <x v="1"/>
    <x v="0"/>
    <m/>
    <m/>
    <m/>
    <m/>
    <m/>
    <m/>
    <s v="Recomendaciones de trabajadores de la empresa u otros actores"/>
    <m/>
    <m/>
    <m/>
    <s v="Contactos personales del empleador"/>
    <s v="Banco de currículos de la empresa"/>
    <m/>
    <m/>
    <x v="0"/>
    <x v="0"/>
    <x v="0"/>
    <x v="0"/>
    <x v="0"/>
    <x v="1"/>
    <x v="0"/>
    <x v="0"/>
    <x v="1"/>
    <x v="0"/>
    <s v="Ninguna"/>
    <m/>
    <m/>
    <m/>
    <m/>
    <s v="Ambos"/>
    <m/>
    <x v="1"/>
    <m/>
    <m/>
    <x v="1"/>
    <s v="Ambos"/>
    <m/>
    <m/>
    <x v="0"/>
    <x v="0"/>
    <x v="1"/>
    <x v="1"/>
    <x v="1"/>
    <x v="1"/>
    <m/>
    <m/>
    <x v="2"/>
    <s v="Probable"/>
    <s v="Poco probable"/>
    <s v="Probable"/>
    <s v="Probable"/>
    <s v="Probable"/>
    <x v="3"/>
    <m/>
    <m/>
    <m/>
    <m/>
    <m/>
    <m/>
    <m/>
    <m/>
    <m/>
    <m/>
    <m/>
    <m/>
    <m/>
    <m/>
    <m/>
    <m/>
    <m/>
    <m/>
    <m/>
    <m/>
    <m/>
    <m/>
    <m/>
    <m/>
    <m/>
    <m/>
    <m/>
    <m/>
    <m/>
    <m/>
    <m/>
    <m/>
    <m/>
    <m/>
    <m/>
    <x v="0"/>
    <m/>
    <m/>
    <m/>
    <m/>
    <m/>
    <m/>
    <m/>
    <m/>
    <m/>
    <x v="0"/>
    <x v="0"/>
    <x v="0"/>
    <x v="0"/>
    <x v="1"/>
    <x v="1"/>
    <x v="0"/>
    <x v="0"/>
    <m/>
    <x v="0"/>
    <s v="TECNICAS Y CONOCIMIENTOS PARA OPERADOR DE MAQUINAS"/>
    <s v="Operación y mantenimiento de maquinarias de la construcción"/>
    <s v="OPERADOR DE MAQUINA DE GRUAS"/>
    <n v="8343"/>
    <s v="TECNICA DE SISTEMA DE AUTOGESTIONES"/>
    <s v="Operaciones auxiliares de servicios administrativos"/>
    <s v="ADMINISTRADOR DE EMPRESAS"/>
    <n v="2421"/>
    <m/>
    <m/>
    <m/>
    <m/>
    <m/>
    <m/>
    <m/>
    <m/>
    <m/>
    <m/>
    <m/>
    <m/>
    <m/>
    <m/>
    <m/>
    <m/>
    <s v="Si"/>
    <s v="No"/>
    <m/>
    <m/>
    <m/>
    <m/>
    <x v="0"/>
    <s v="Importante"/>
    <s v="Importante"/>
    <s v="Importante"/>
    <s v="Importante"/>
    <s v="Importante"/>
    <s v="Muy importante"/>
    <s v="Importante"/>
    <s v="Ninguna"/>
    <m/>
    <x v="0"/>
    <x v="1"/>
    <x v="0"/>
    <x v="0"/>
    <x v="0"/>
    <x v="0"/>
    <x v="0"/>
    <x v="0"/>
    <x v="0"/>
    <x v="0"/>
    <x v="0"/>
    <x v="0"/>
    <m/>
    <s v="Dueño o propietario"/>
    <m/>
    <n v="7"/>
    <n v="44"/>
    <s v="Completo"/>
    <m/>
    <m/>
    <m/>
    <m/>
    <m/>
    <m/>
    <m/>
    <s v="11 a 30 personas ocupadas"/>
    <s v="11 a 30 personas ocupadas"/>
    <x v="1"/>
    <s v="Construcción"/>
    <x v="0"/>
    <x v="0"/>
    <x v="0"/>
    <x v="0"/>
    <x v="0"/>
    <x v="0"/>
    <x v="0"/>
    <x v="0"/>
    <x v="1"/>
    <x v="0"/>
    <x v="1"/>
    <x v="0"/>
    <x v="0"/>
    <x v="0"/>
    <x v="0"/>
    <x v="0"/>
    <x v="0"/>
    <x v="0"/>
    <x v="0"/>
    <x v="0"/>
    <x v="0"/>
    <x v="1"/>
    <x v="0"/>
    <x v="0"/>
    <x v="0"/>
    <x v="1"/>
    <x v="0"/>
    <s v="CONSTRUCCIÓN"/>
    <s v="USO DE SISTEMAS Y SOFTWARE ESPECIALIZADOS"/>
    <m/>
    <m/>
    <m/>
    <m/>
    <s v="CONSTRUCCIÓN"/>
    <s v="TIC"/>
    <m/>
    <m/>
    <m/>
    <m/>
    <n v="3.8058252427184498"/>
    <x v="1"/>
    <x v="2"/>
    <x v="0"/>
    <x v="0"/>
    <x v="0"/>
    <s v="Total"/>
  </r>
  <r>
    <n v="527568"/>
    <x v="0"/>
    <x v="0"/>
    <s v="Recoleta"/>
    <n v="41002"/>
    <s v="ACTIVIDADES DE CONSTRUCCION DE EDIFICIOS"/>
    <s v="Industria"/>
    <s v="Construcción"/>
    <s v="Grandes (con 51 o más personas ocupadas)"/>
    <n v="3072024"/>
    <n v="3"/>
    <s v="Julio"/>
    <s v="Año Resultado Final"/>
    <n v="15"/>
    <n v="39"/>
    <n v="26072024"/>
    <n v="26"/>
    <s v="Julio"/>
    <s v="Año Resultado Final"/>
    <n v="2016"/>
    <n v="7"/>
    <x v="3"/>
    <s v="ACTIVIDADES DE CONSTRUCCION DE OBRAS CIVILES (EDIFICIOS)"/>
    <s v="Construcción de edificios"/>
    <s v="Casa Matriz"/>
    <x v="1"/>
    <n v="2"/>
    <n v="1"/>
    <n v="122"/>
    <n v="63"/>
    <n v="46"/>
    <n v="17"/>
    <n v="215.84615384615373"/>
    <n v="79.769230769230731"/>
    <n v="0"/>
    <n v="0"/>
    <n v="0"/>
    <n v="0"/>
    <n v="51.615384615384585"/>
    <n v="0"/>
    <n v="0"/>
    <n v="0"/>
    <n v="173.61538461538453"/>
    <n v="56.307692307692278"/>
    <n v="14.07692307692307"/>
    <n v="0"/>
    <n v="295.61538461538447"/>
    <n v="63"/>
    <n v="0"/>
    <n v="0"/>
    <n v="0"/>
    <n v="0"/>
    <n v="11"/>
    <n v="0"/>
    <n v="0"/>
    <n v="0"/>
    <n v="37"/>
    <n v="12"/>
    <n v="3"/>
    <n v="0"/>
    <n v="63"/>
    <x v="0"/>
    <m/>
    <m/>
    <x v="1"/>
    <m/>
    <m/>
    <x v="0"/>
    <m/>
    <m/>
    <x v="0"/>
    <m/>
    <m/>
    <x v="0"/>
    <m/>
    <m/>
    <x v="1"/>
    <m/>
    <n v="2411"/>
    <s v="JEFE DE CONTABILIDAD"/>
    <s v="Sí"/>
    <s v="No"/>
    <s v="Sí"/>
    <n v="2421"/>
    <s v="ENCARGADO ADMINISTRATIVO"/>
    <s v="Sí"/>
    <s v="No"/>
    <s v="Sí"/>
    <n v="2423"/>
    <s v="ENCARGADO DE RRHH"/>
    <s v="Sí"/>
    <s v="No"/>
    <m/>
    <m/>
    <m/>
    <m/>
    <m/>
    <m/>
    <m/>
    <m/>
    <m/>
    <m/>
    <m/>
    <m/>
    <m/>
    <m/>
    <m/>
    <m/>
    <m/>
    <m/>
    <m/>
    <m/>
    <m/>
    <m/>
    <m/>
    <m/>
    <m/>
    <m/>
    <m/>
    <m/>
    <m/>
    <m/>
    <m/>
    <m/>
    <m/>
    <m/>
    <m/>
    <x v="0"/>
    <x v="0"/>
    <x v="0"/>
    <x v="1"/>
    <x v="0"/>
    <x v="1"/>
    <x v="0"/>
    <x v="1"/>
    <x v="0"/>
    <x v="1"/>
    <x v="0"/>
    <x v="0"/>
    <x v="0"/>
    <m/>
    <m/>
    <m/>
    <s v="Redes sociales de la empresa (Facebook, Twitter, Instagram, etc)"/>
    <m/>
    <s v="Redes de profesionales o egresados"/>
    <s v="Recomendaciones de trabajadores de la empresa u otros actores"/>
    <m/>
    <s v="Ferias de empleo"/>
    <m/>
    <s v="Contactos personales del empleador"/>
    <s v="Banco de currículos de la empresa"/>
    <m/>
    <m/>
    <x v="0"/>
    <x v="0"/>
    <x v="0"/>
    <x v="1"/>
    <x v="0"/>
    <x v="1"/>
    <x v="0"/>
    <x v="0"/>
    <x v="1"/>
    <x v="1"/>
    <s v="Ninguna"/>
    <m/>
    <m/>
    <m/>
    <m/>
    <m/>
    <m/>
    <x v="1"/>
    <m/>
    <m/>
    <x v="1"/>
    <m/>
    <m/>
    <m/>
    <x v="1"/>
    <x v="1"/>
    <x v="1"/>
    <x v="1"/>
    <x v="1"/>
    <x v="1"/>
    <m/>
    <m/>
    <x v="2"/>
    <s v="Poco probable"/>
    <s v="Poco probable"/>
    <s v="Poco probable"/>
    <s v="Probable"/>
    <s v="Muy probable"/>
    <x v="0"/>
    <s v="OFICIAL ALBAÑIL"/>
    <n v="7112"/>
    <n v="15"/>
    <n v="0"/>
    <n v="15"/>
    <n v="0"/>
    <n v="0"/>
    <s v="OPERADOR DE MAQUINAS PESADAS"/>
    <n v="8342"/>
    <n v="3"/>
    <n v="3"/>
    <n v="3"/>
    <n v="3"/>
    <n v="3"/>
    <s v="CHOFER DE CAMION TRIPLE EJE"/>
    <n v="8332"/>
    <n v="3"/>
    <n v="3"/>
    <n v="3"/>
    <n v="3"/>
    <n v="3"/>
    <s v="CHOFER DE CAMION VOLQUETE"/>
    <n v="8332"/>
    <n v="3"/>
    <n v="3"/>
    <n v="3"/>
    <n v="3"/>
    <n v="3"/>
    <m/>
    <m/>
    <m/>
    <m/>
    <m/>
    <m/>
    <m/>
    <x v="0"/>
    <m/>
    <m/>
    <m/>
    <m/>
    <m/>
    <m/>
    <m/>
    <m/>
    <m/>
    <x v="1"/>
    <x v="0"/>
    <x v="0"/>
    <x v="0"/>
    <x v="0"/>
    <x v="1"/>
    <x v="0"/>
    <x v="0"/>
    <m/>
    <x v="0"/>
    <s v="EXCEL AVANZADO"/>
    <s v="Microsoft Excel básico y avanzado"/>
    <s v="AUXILIAR CONTABLE"/>
    <n v="4311"/>
    <s v="ACTUALIZACION EN SKETCHUP"/>
    <s v="Herramientas digitales para la gestión y productividad"/>
    <s v="RESIDENTE DE OBRAS"/>
    <n v="7112"/>
    <s v="CAPACITACION EN AUTOCAD"/>
    <s v="Herramientas digitales para la gestión y productividad"/>
    <s v="RESIDENTE DE OBRAS"/>
    <n v="7112"/>
    <m/>
    <m/>
    <m/>
    <m/>
    <m/>
    <m/>
    <m/>
    <m/>
    <m/>
    <m/>
    <m/>
    <m/>
    <s v="Si"/>
    <s v="Si"/>
    <s v="No"/>
    <m/>
    <m/>
    <m/>
    <x v="0"/>
    <s v="Importante"/>
    <s v="Importante"/>
    <s v="Muy importante"/>
    <s v="Muy importante"/>
    <s v="Muy importante"/>
    <s v="Muy importante"/>
    <s v="Muy importante"/>
    <s v="Ninguna"/>
    <m/>
    <x v="0"/>
    <x v="1"/>
    <x v="0"/>
    <x v="0"/>
    <x v="0"/>
    <x v="1"/>
    <x v="0"/>
    <x v="0"/>
    <x v="0"/>
    <x v="0"/>
    <x v="0"/>
    <x v="0"/>
    <m/>
    <s v="Jefe / Encargado (no propietario)"/>
    <m/>
    <n v="15"/>
    <n v="14"/>
    <s v="Completo"/>
    <m/>
    <m/>
    <m/>
    <m/>
    <m/>
    <m/>
    <m/>
    <s v="51 y más personas ocupadas"/>
    <s v="51 y más personas ocupadas"/>
    <x v="1"/>
    <s v="Construcción"/>
    <x v="0"/>
    <x v="1"/>
    <x v="0"/>
    <x v="0"/>
    <x v="0"/>
    <x v="0"/>
    <x v="0"/>
    <x v="0"/>
    <x v="0"/>
    <x v="0"/>
    <x v="1"/>
    <x v="0"/>
    <x v="0"/>
    <x v="0"/>
    <x v="0"/>
    <x v="1"/>
    <x v="1"/>
    <x v="0"/>
    <x v="0"/>
    <x v="1"/>
    <x v="0"/>
    <x v="0"/>
    <x v="0"/>
    <x v="0"/>
    <x v="1"/>
    <x v="0"/>
    <x v="0"/>
    <s v="OFIMATICA"/>
    <s v="USO DE SISTEMAS Y SOFTWARE ESPECIALIZADOS"/>
    <s v="USO DE SISTEMAS Y SOFTWARE ESPECIALIZADOS"/>
    <m/>
    <m/>
    <m/>
    <s v="TIC"/>
    <s v="TIC"/>
    <s v="TIC"/>
    <m/>
    <m/>
    <m/>
    <n v="4.6923076923076898"/>
    <x v="1"/>
    <x v="1"/>
    <x v="1"/>
    <x v="0"/>
    <x v="0"/>
    <s v="Total"/>
  </r>
  <r>
    <n v="528136"/>
    <x v="0"/>
    <x v="1"/>
    <s v="Areguá"/>
    <n v="60100"/>
    <s v="ACTIVIDADES PROGRAMACION Y DIFUSION DE RADIO"/>
    <s v="Servicio"/>
    <s v="Telecomunicaciones"/>
    <s v="Micro (5 a 10 personas ocupadas)"/>
    <n v="21062024"/>
    <n v="21"/>
    <s v="Junio"/>
    <s v="Año Resultado Final"/>
    <n v="10"/>
    <n v="10"/>
    <n v="21062024"/>
    <n v="21"/>
    <s v="Junio"/>
    <s v="Año Resultado Final"/>
    <n v="2021"/>
    <n v="2"/>
    <x v="3"/>
    <s v="ACTIVIDADES DE PROGRAMACIÓN Y DIFUSION DE RADIO"/>
    <s v="Actividades programación y difusión de radio"/>
    <s v="Único"/>
    <x v="0"/>
    <m/>
    <m/>
    <n v="11"/>
    <n v="11"/>
    <n v="10"/>
    <n v="1"/>
    <n v="48.306451612903203"/>
    <n v="4.8306451612903203"/>
    <n v="0"/>
    <n v="0"/>
    <n v="0"/>
    <n v="0"/>
    <n v="24.153225806451601"/>
    <n v="0"/>
    <n v="0"/>
    <n v="0"/>
    <n v="28.983870967741922"/>
    <n v="0"/>
    <n v="0"/>
    <n v="0"/>
    <n v="53.137096774193523"/>
    <n v="11"/>
    <n v="0"/>
    <n v="0"/>
    <n v="0"/>
    <n v="0"/>
    <n v="5"/>
    <n v="0"/>
    <n v="0"/>
    <n v="0"/>
    <n v="6"/>
    <n v="0"/>
    <n v="0"/>
    <n v="0"/>
    <n v="11"/>
    <x v="0"/>
    <m/>
    <m/>
    <x v="1"/>
    <m/>
    <m/>
    <x v="0"/>
    <m/>
    <m/>
    <x v="0"/>
    <m/>
    <m/>
    <x v="0"/>
    <m/>
    <m/>
    <x v="0"/>
    <m/>
    <m/>
    <m/>
    <m/>
    <m/>
    <m/>
    <m/>
    <m/>
    <m/>
    <m/>
    <m/>
    <m/>
    <m/>
    <m/>
    <m/>
    <m/>
    <m/>
    <m/>
    <m/>
    <m/>
    <m/>
    <m/>
    <m/>
    <m/>
    <m/>
    <m/>
    <m/>
    <m/>
    <m/>
    <m/>
    <m/>
    <m/>
    <m/>
    <m/>
    <m/>
    <m/>
    <m/>
    <m/>
    <m/>
    <m/>
    <m/>
    <m/>
    <m/>
    <m/>
    <m/>
    <m/>
    <m/>
    <m/>
    <m/>
    <m/>
    <x v="1"/>
    <x v="1"/>
    <x v="0"/>
    <x v="0"/>
    <x v="0"/>
    <x v="1"/>
    <x v="0"/>
    <x v="1"/>
    <x v="0"/>
    <x v="0"/>
    <x v="0"/>
    <x v="1"/>
    <x v="0"/>
    <m/>
    <m/>
    <m/>
    <s v="Redes sociales de la empresa (Facebook, Twitter, Instagram, etc)"/>
    <m/>
    <m/>
    <s v="Recomendaciones de trabajadores de la empresa u otros actores"/>
    <m/>
    <m/>
    <m/>
    <s v="Contactos personales del empleador"/>
    <m/>
    <m/>
    <m/>
    <x v="0"/>
    <x v="0"/>
    <x v="0"/>
    <x v="0"/>
    <x v="0"/>
    <x v="1"/>
    <x v="0"/>
    <x v="0"/>
    <x v="2"/>
    <x v="0"/>
    <s v="Ninguna"/>
    <m/>
    <m/>
    <m/>
    <m/>
    <s v="Transformación de competencia"/>
    <m/>
    <x v="1"/>
    <m/>
    <m/>
    <x v="1"/>
    <s v="Nuevas contrataciones"/>
    <m/>
    <m/>
    <x v="1"/>
    <x v="0"/>
    <x v="1"/>
    <x v="0"/>
    <x v="0"/>
    <x v="0"/>
    <m/>
    <m/>
    <x v="3"/>
    <s v="Probable"/>
    <s v="Poco probable"/>
    <s v="Probable"/>
    <s v="Probable"/>
    <s v="Probable"/>
    <x v="0"/>
    <s v="tecnicos en informática"/>
    <n v="3511"/>
    <n v="1"/>
    <n v="0"/>
    <n v="0"/>
    <n v="0"/>
    <n v="0"/>
    <s v="auxiliar administrativo"/>
    <n v="4419"/>
    <n v="1"/>
    <n v="0"/>
    <n v="0"/>
    <n v="0"/>
    <n v="0"/>
    <m/>
    <m/>
    <m/>
    <m/>
    <m/>
    <m/>
    <m/>
    <m/>
    <m/>
    <m/>
    <m/>
    <m/>
    <m/>
    <m/>
    <m/>
    <m/>
    <m/>
    <m/>
    <m/>
    <m/>
    <m/>
    <x v="0"/>
    <m/>
    <m/>
    <m/>
    <m/>
    <m/>
    <m/>
    <m/>
    <m/>
    <m/>
    <x v="0"/>
    <x v="0"/>
    <x v="0"/>
    <x v="0"/>
    <x v="1"/>
    <x v="1"/>
    <x v="0"/>
    <x v="0"/>
    <m/>
    <x v="0"/>
    <s v="MANEJO DE REDES SOCIALES"/>
    <s v="Social media y community manager"/>
    <s v="LOCUTORES"/>
    <n v="2656"/>
    <s v="MANEJO DE REDES SOCIALES"/>
    <s v="Social media y community manager"/>
    <s v="DJ"/>
    <n v="3521"/>
    <m/>
    <m/>
    <m/>
    <m/>
    <m/>
    <m/>
    <m/>
    <m/>
    <m/>
    <m/>
    <m/>
    <m/>
    <m/>
    <m/>
    <m/>
    <m/>
    <s v="Si"/>
    <s v="No"/>
    <m/>
    <m/>
    <m/>
    <m/>
    <x v="0"/>
    <s v="Importante"/>
    <s v="Importante"/>
    <s v="Importante"/>
    <s v="Importante"/>
    <s v="Importante"/>
    <s v="Importante"/>
    <s v="Importante"/>
    <s v="Ninguna"/>
    <m/>
    <x v="2"/>
    <x v="2"/>
    <x v="0"/>
    <x v="0"/>
    <x v="2"/>
    <x v="0"/>
    <x v="0"/>
    <x v="0"/>
    <x v="0"/>
    <x v="0"/>
    <x v="0"/>
    <x v="0"/>
    <m/>
    <s v="Administrador/Contador"/>
    <m/>
    <n v="17"/>
    <n v="40"/>
    <s v="Completo"/>
    <m/>
    <m/>
    <m/>
    <m/>
    <m/>
    <m/>
    <m/>
    <s v="11 a 30 personas ocupadas"/>
    <s v="11 a 30 personas ocupadas"/>
    <x v="0"/>
    <s v="Telecomunicaciones"/>
    <x v="0"/>
    <x v="0"/>
    <x v="0"/>
    <x v="0"/>
    <x v="0"/>
    <x v="0"/>
    <x v="0"/>
    <x v="0"/>
    <x v="0"/>
    <x v="0"/>
    <x v="1"/>
    <x v="1"/>
    <x v="1"/>
    <x v="0"/>
    <x v="0"/>
    <x v="0"/>
    <x v="0"/>
    <x v="0"/>
    <x v="0"/>
    <x v="0"/>
    <x v="1"/>
    <x v="1"/>
    <x v="0"/>
    <x v="0"/>
    <x v="0"/>
    <x v="0"/>
    <x v="0"/>
    <s v="USO Y MANEJO DE REDES SOCIALES"/>
    <s v="USO Y MANEJO DE REDES SOCIALES"/>
    <m/>
    <m/>
    <m/>
    <m/>
    <s v="TIC"/>
    <s v="TIC"/>
    <m/>
    <m/>
    <m/>
    <m/>
    <n v="4.8306451612903203"/>
    <x v="0"/>
    <x v="0"/>
    <x v="0"/>
    <x v="0"/>
    <x v="0"/>
    <s v="Total"/>
  </r>
  <r>
    <n v="528312"/>
    <x v="0"/>
    <x v="1"/>
    <s v="Fernando de la Mora"/>
    <n v="85101"/>
    <s v="SERVICIOS DE ENSEÑANZA DE NIVEL INICIAL"/>
    <s v="Servicio"/>
    <s v="Servicios a los hogares"/>
    <s v="Pequeñas (11 a 30 personas ocupadas)"/>
    <n v="9072024"/>
    <n v="9"/>
    <s v="Julio"/>
    <s v="Año Resultado Final"/>
    <n v="8"/>
    <n v="29"/>
    <n v="9072024"/>
    <n v="9"/>
    <s v="Julio"/>
    <s v="Año Resultado Final"/>
    <n v="2016"/>
    <n v="7"/>
    <x v="3"/>
    <s v="SERVICIO DE ENSEÑANZA NIVEL INICIAL"/>
    <s v="Guarderías y jardines maternales"/>
    <s v="Único"/>
    <x v="0"/>
    <m/>
    <m/>
    <n v="21"/>
    <n v="21"/>
    <n v="1"/>
    <n v="20"/>
    <n v="4.8306451612903203"/>
    <n v="96.612903225806406"/>
    <n v="0"/>
    <n v="0"/>
    <n v="0"/>
    <n v="0"/>
    <n v="0"/>
    <n v="0"/>
    <n v="0"/>
    <n v="0"/>
    <n v="67.629032258064484"/>
    <n v="33.814516129032242"/>
    <n v="0"/>
    <n v="0"/>
    <n v="101.44354838709673"/>
    <n v="21"/>
    <n v="0"/>
    <n v="0"/>
    <n v="0"/>
    <n v="0"/>
    <n v="0"/>
    <n v="0"/>
    <n v="0"/>
    <n v="0"/>
    <n v="14"/>
    <n v="7"/>
    <n v="0"/>
    <n v="0"/>
    <n v="21"/>
    <x v="0"/>
    <m/>
    <m/>
    <x v="1"/>
    <m/>
    <m/>
    <x v="1"/>
    <s v="Decisión del directorio/propietarios de la empresa"/>
    <m/>
    <x v="0"/>
    <m/>
    <m/>
    <x v="0"/>
    <m/>
    <m/>
    <x v="1"/>
    <m/>
    <n v="2342"/>
    <s v="PROFESORA DE NIVEL INICIAL"/>
    <s v="Sí"/>
    <s v="No"/>
    <s v="No"/>
    <m/>
    <m/>
    <m/>
    <m/>
    <m/>
    <m/>
    <m/>
    <m/>
    <m/>
    <m/>
    <m/>
    <m/>
    <m/>
    <m/>
    <m/>
    <m/>
    <m/>
    <m/>
    <m/>
    <m/>
    <m/>
    <m/>
    <m/>
    <m/>
    <m/>
    <m/>
    <m/>
    <m/>
    <m/>
    <m/>
    <m/>
    <m/>
    <m/>
    <m/>
    <m/>
    <m/>
    <m/>
    <m/>
    <m/>
    <m/>
    <m/>
    <m/>
    <m/>
    <m/>
    <x v="0"/>
    <x v="0"/>
    <x v="1"/>
    <x v="0"/>
    <x v="0"/>
    <x v="0"/>
    <x v="0"/>
    <x v="0"/>
    <x v="0"/>
    <x v="0"/>
    <x v="0"/>
    <x v="0"/>
    <x v="0"/>
    <m/>
    <m/>
    <m/>
    <s v="Redes sociales de la empresa (Facebook, Twitter, Instagram, etc)"/>
    <m/>
    <s v="Redes de profesionales o egresados"/>
    <s v="Recomendaciones de trabajadores de la empresa u otros actores"/>
    <m/>
    <m/>
    <m/>
    <s v="Contactos personales del empleador"/>
    <m/>
    <m/>
    <m/>
    <x v="0"/>
    <x v="0"/>
    <x v="0"/>
    <x v="2"/>
    <x v="0"/>
    <x v="2"/>
    <x v="0"/>
    <x v="0"/>
    <x v="1"/>
    <x v="1"/>
    <s v="Ninguna"/>
    <m/>
    <m/>
    <m/>
    <m/>
    <m/>
    <m/>
    <x v="1"/>
    <m/>
    <m/>
    <x v="1"/>
    <m/>
    <m/>
    <m/>
    <x v="1"/>
    <x v="1"/>
    <x v="1"/>
    <x v="1"/>
    <x v="1"/>
    <x v="1"/>
    <m/>
    <m/>
    <x v="2"/>
    <s v="Probable"/>
    <s v="Poco probable"/>
    <s v="Poco probable"/>
    <s v="Poco probable"/>
    <s v="Probable"/>
    <x v="0"/>
    <s v="profesora de nivel inicial"/>
    <n v="2342"/>
    <n v="2"/>
    <n v="2"/>
    <n v="2"/>
    <n v="2"/>
    <n v="2"/>
    <m/>
    <m/>
    <m/>
    <m/>
    <m/>
    <m/>
    <m/>
    <m/>
    <m/>
    <m/>
    <m/>
    <m/>
    <m/>
    <m/>
    <m/>
    <m/>
    <m/>
    <m/>
    <m/>
    <m/>
    <m/>
    <m/>
    <m/>
    <m/>
    <m/>
    <m/>
    <m/>
    <m/>
    <x v="0"/>
    <m/>
    <m/>
    <m/>
    <m/>
    <m/>
    <m/>
    <m/>
    <m/>
    <m/>
    <x v="0"/>
    <x v="0"/>
    <x v="0"/>
    <x v="0"/>
    <x v="1"/>
    <x v="1"/>
    <x v="0"/>
    <x v="0"/>
    <m/>
    <x v="0"/>
    <s v="PRIMEROS AUXILIOS"/>
    <s v="Primeros auxilios"/>
    <s v="PROFESORAS DEL NIVEL INICIAL"/>
    <n v="2342"/>
    <s v="EXCEL Y WORD AVANZADO"/>
    <s v="Operación básica de computadoras"/>
    <s v="PROFESORAS DEL NIVEL INICIAL"/>
    <n v="2342"/>
    <s v="INGLES BASICO"/>
    <s v="Idioma inglés básico"/>
    <s v="PROFESORA DE NIVEL INICIAL"/>
    <n v="2342"/>
    <m/>
    <m/>
    <m/>
    <m/>
    <m/>
    <m/>
    <m/>
    <m/>
    <m/>
    <m/>
    <m/>
    <m/>
    <s v="Si"/>
    <s v="Si"/>
    <s v="No"/>
    <m/>
    <m/>
    <m/>
    <x v="1"/>
    <s v="Importante"/>
    <s v="Importante"/>
    <s v="Importante"/>
    <s v="Importante"/>
    <s v="Importante"/>
    <s v="Importante"/>
    <s v="Importante"/>
    <s v="Ninguna"/>
    <m/>
    <x v="2"/>
    <x v="2"/>
    <x v="0"/>
    <x v="0"/>
    <x v="2"/>
    <x v="0"/>
    <x v="0"/>
    <x v="1"/>
    <x v="0"/>
    <x v="0"/>
    <x v="0"/>
    <x v="0"/>
    <m/>
    <s v="Jefe / Encargado (no propietario)"/>
    <m/>
    <n v="17"/>
    <n v="4"/>
    <s v="Completo"/>
    <m/>
    <m/>
    <m/>
    <m/>
    <m/>
    <m/>
    <m/>
    <s v="11 a 30 personas ocupadas"/>
    <s v="11 a 30 personas ocupadas"/>
    <x v="0"/>
    <s v="Servicios a los hogares"/>
    <x v="0"/>
    <x v="1"/>
    <x v="0"/>
    <x v="0"/>
    <x v="0"/>
    <x v="0"/>
    <x v="0"/>
    <x v="0"/>
    <x v="0"/>
    <x v="0"/>
    <x v="0"/>
    <x v="0"/>
    <x v="0"/>
    <x v="0"/>
    <x v="0"/>
    <x v="0"/>
    <x v="0"/>
    <x v="0"/>
    <x v="0"/>
    <x v="0"/>
    <x v="0"/>
    <x v="1"/>
    <x v="0"/>
    <x v="0"/>
    <x v="0"/>
    <x v="0"/>
    <x v="0"/>
    <s v="SINIESTROS Y PRIMEROS AUXILIOS"/>
    <s v="OFIMATICA"/>
    <s v="IDIOMAS"/>
    <m/>
    <m/>
    <m/>
    <s v="SINIESTROS Y PRIMEROS AUXILIOS"/>
    <s v="TIC"/>
    <s v="IDIOMAS"/>
    <m/>
    <m/>
    <m/>
    <n v="4.8306451612903203"/>
    <x v="1"/>
    <x v="1"/>
    <x v="1"/>
    <x v="0"/>
    <x v="0"/>
    <s v="Total"/>
  </r>
  <r>
    <n v="528626"/>
    <x v="0"/>
    <x v="1"/>
    <s v="Capiatá"/>
    <n v="46691"/>
    <s v="COMERCIO AL POR MAYOR DE PRODUCTOS QUIMICOS INDUSTRIALES"/>
    <s v="Comercio"/>
    <s v="Comercio"/>
    <s v="Micro (5 a 10 personas ocupadas)"/>
    <n v="21062024"/>
    <n v="21"/>
    <s v="Junio"/>
    <s v="Año Resultado Final"/>
    <n v="11"/>
    <n v="27"/>
    <n v="14072024"/>
    <n v="14"/>
    <s v="Julio"/>
    <s v="Año Resultado Final"/>
    <n v="2015"/>
    <n v="8"/>
    <x v="3"/>
    <s v="COMERCIO AL POR MAYOR DE MATERIAS PRIMAS QUIMICAS"/>
    <s v="Comercio al por mayor de productos químicos industriales"/>
    <s v="Único"/>
    <x v="0"/>
    <m/>
    <m/>
    <n v="7"/>
    <n v="7"/>
    <n v="2"/>
    <n v="5"/>
    <n v="16.568807339449538"/>
    <n v="41.422018348623844"/>
    <n v="0"/>
    <n v="0"/>
    <n v="0"/>
    <n v="0"/>
    <n v="0"/>
    <n v="0"/>
    <n v="0"/>
    <n v="0"/>
    <n v="49.706422018348619"/>
    <n v="8.2844036697247692"/>
    <n v="0"/>
    <n v="0"/>
    <n v="57.990825688073386"/>
    <n v="7"/>
    <n v="0"/>
    <n v="0"/>
    <n v="0"/>
    <n v="0"/>
    <n v="0"/>
    <n v="0"/>
    <n v="0"/>
    <n v="0"/>
    <n v="6"/>
    <n v="1"/>
    <n v="0"/>
    <n v="0"/>
    <n v="7"/>
    <x v="0"/>
    <m/>
    <m/>
    <x v="1"/>
    <m/>
    <m/>
    <x v="1"/>
    <s v="Decisión del directorio/propietarios de la empresa"/>
    <m/>
    <x v="0"/>
    <m/>
    <m/>
    <x v="0"/>
    <m/>
    <m/>
    <x v="0"/>
    <m/>
    <m/>
    <m/>
    <m/>
    <m/>
    <m/>
    <m/>
    <m/>
    <m/>
    <m/>
    <m/>
    <m/>
    <m/>
    <m/>
    <m/>
    <m/>
    <m/>
    <m/>
    <m/>
    <m/>
    <m/>
    <m/>
    <m/>
    <m/>
    <m/>
    <m/>
    <m/>
    <m/>
    <m/>
    <m/>
    <m/>
    <m/>
    <m/>
    <m/>
    <m/>
    <m/>
    <m/>
    <m/>
    <m/>
    <m/>
    <m/>
    <m/>
    <m/>
    <m/>
    <m/>
    <m/>
    <m/>
    <m/>
    <m/>
    <m/>
    <x v="0"/>
    <x v="0"/>
    <x v="0"/>
    <x v="0"/>
    <x v="0"/>
    <x v="0"/>
    <x v="0"/>
    <x v="1"/>
    <x v="1"/>
    <x v="0"/>
    <x v="1"/>
    <x v="1"/>
    <x v="0"/>
    <m/>
    <m/>
    <m/>
    <s v="Redes sociales de la empresa (Facebook, Twitter, Instagram, etc)"/>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oco probable"/>
    <s v="Poco probable"/>
    <s v="Poco probable"/>
    <s v="Probable"/>
    <s v="Probable"/>
    <x v="0"/>
    <s v="ENCARGADO DE DEPOSITO(STOCK)"/>
    <n v="4321"/>
    <n v="1"/>
    <n v="0"/>
    <n v="0"/>
    <n v="0"/>
    <n v="0"/>
    <s v="encargado de logistica"/>
    <n v="4321"/>
    <n v="1"/>
    <n v="0"/>
    <n v="0"/>
    <n v="0"/>
    <n v="0"/>
    <s v="ayudante de logistica"/>
    <n v="9333"/>
    <n v="1"/>
    <n v="0"/>
    <n v="0"/>
    <n v="0"/>
    <n v="0"/>
    <m/>
    <m/>
    <m/>
    <m/>
    <m/>
    <m/>
    <m/>
    <m/>
    <m/>
    <m/>
    <m/>
    <m/>
    <m/>
    <m/>
    <x v="0"/>
    <m/>
    <m/>
    <m/>
    <m/>
    <m/>
    <m/>
    <m/>
    <m/>
    <m/>
    <x v="1"/>
    <x v="0"/>
    <x v="0"/>
    <x v="1"/>
    <x v="1"/>
    <x v="1"/>
    <x v="0"/>
    <x v="0"/>
    <m/>
    <x v="0"/>
    <s v="MANEJO DE PROCEDIMIENTOS DE INVENTARIOS"/>
    <s v="OTROS"/>
    <s v="PUESTO OPERATIVO DE ALMACENAJE"/>
    <n v="4321"/>
    <s v="CHOFER PARA CARGAS PELIGROSAS"/>
    <s v="Conducción de vehículos"/>
    <s v="CHOFER DE LOGISTICA"/>
    <n v="8332"/>
    <s v="CURSO DE MANEJO DE CARGAS PELIGROSAS"/>
    <s v="OTROS"/>
    <s v="AYUDANTE DE LOGISTICA"/>
    <n v="9333"/>
    <s v="INFORMATICA"/>
    <s v="Operación básica de computadoras"/>
    <s v="CONTADOR"/>
    <n v="2411"/>
    <m/>
    <m/>
    <m/>
    <m/>
    <m/>
    <m/>
    <m/>
    <m/>
    <s v="Si"/>
    <s v="Si"/>
    <s v="Si"/>
    <s v="No"/>
    <m/>
    <m/>
    <x v="1"/>
    <s v="Muy importante"/>
    <s v="Importante"/>
    <s v="Muy importante"/>
    <s v="Muy importante"/>
    <s v="Importante"/>
    <s v="Muy importante"/>
    <s v="Muy importante"/>
    <s v="Ninguna"/>
    <m/>
    <x v="2"/>
    <x v="2"/>
    <x v="0"/>
    <x v="0"/>
    <x v="0"/>
    <x v="0"/>
    <x v="0"/>
    <x v="0"/>
    <x v="0"/>
    <x v="1"/>
    <x v="0"/>
    <x v="0"/>
    <m/>
    <s v="Dueño o propietario"/>
    <m/>
    <n v="13"/>
    <n v="12"/>
    <s v="Completo"/>
    <m/>
    <m/>
    <m/>
    <m/>
    <m/>
    <m/>
    <m/>
    <s v="5 a 10 personas ocupadas"/>
    <s v="5 a 10 personas ocupadas"/>
    <x v="2"/>
    <s v="Comercio"/>
    <x v="0"/>
    <x v="0"/>
    <x v="0"/>
    <x v="0"/>
    <x v="0"/>
    <x v="0"/>
    <x v="0"/>
    <x v="0"/>
    <x v="0"/>
    <x v="0"/>
    <x v="1"/>
    <x v="0"/>
    <x v="1"/>
    <x v="0"/>
    <x v="0"/>
    <x v="0"/>
    <x v="0"/>
    <x v="1"/>
    <x v="0"/>
    <x v="0"/>
    <x v="0"/>
    <x v="0"/>
    <x v="0"/>
    <x v="0"/>
    <x v="0"/>
    <x v="1"/>
    <x v="1"/>
    <s v="CONTABILIDAD Y AUDITORIA"/>
    <s v="CONDUCCIÓN DE VEHICULOS"/>
    <s v="SALUD Y SEGURIDAD OCUPACIONAL"/>
    <s v="OFIMATICA"/>
    <m/>
    <m/>
    <s v="ADMINISTRACIÓN Y GESTIÓN"/>
    <s v="CONDUCCIÓN"/>
    <s v="SALUD Y SEGURIDAD OCUPACIONAL"/>
    <s v="TIC"/>
    <m/>
    <m/>
    <n v="8.2844036697247692"/>
    <x v="0"/>
    <x v="0"/>
    <x v="1"/>
    <x v="0"/>
    <x v="0"/>
    <s v="Total"/>
  </r>
  <r>
    <n v="528803"/>
    <x v="0"/>
    <x v="1"/>
    <s v="Luque"/>
    <n v="25110"/>
    <s v="FABRICACION DE ESTRUCTURAS DE METAL PARA TINGLADOS"/>
    <s v="Industria"/>
    <s v="Manufactura"/>
    <s v="Micro (5 a 10 personas ocupadas)"/>
    <n v="19062024"/>
    <n v="19"/>
    <s v="Junio"/>
    <s v="Año Resultado Final"/>
    <n v="14"/>
    <n v="2"/>
    <n v="19062024"/>
    <n v="19"/>
    <s v="Junio"/>
    <s v="Año Resultado Final"/>
    <n v="2016"/>
    <n v="7"/>
    <x v="3"/>
    <s v="FABRICACIÓN DE ESTRUCTURAS DE METAL PARA TINGLADOS"/>
    <s v="Fabricación de productos metálicos para uso estructural"/>
    <s v="Único"/>
    <x v="0"/>
    <m/>
    <m/>
    <n v="13"/>
    <n v="13"/>
    <n v="13"/>
    <n v="0"/>
    <n v="49.475728155339844"/>
    <n v="0"/>
    <n v="0"/>
    <n v="0"/>
    <n v="0"/>
    <n v="0"/>
    <n v="38.058252427184499"/>
    <n v="0"/>
    <n v="0"/>
    <n v="0"/>
    <n v="11.417475728155349"/>
    <n v="0"/>
    <n v="0"/>
    <n v="0"/>
    <n v="49.475728155339844"/>
    <n v="13"/>
    <n v="0"/>
    <n v="0"/>
    <n v="0"/>
    <n v="0"/>
    <n v="10"/>
    <n v="0"/>
    <n v="0"/>
    <n v="0"/>
    <n v="3"/>
    <n v="0"/>
    <n v="0"/>
    <n v="0"/>
    <n v="13"/>
    <x v="1"/>
    <s v="Decisión del directorio/propietarios de la empresa"/>
    <m/>
    <x v="1"/>
    <m/>
    <m/>
    <x v="0"/>
    <m/>
    <m/>
    <x v="1"/>
    <s v="Decisión del directorio/propietarios de la empresa"/>
    <m/>
    <x v="0"/>
    <m/>
    <m/>
    <x v="1"/>
    <m/>
    <n v="7212"/>
    <s v="AYUDANTE DE SOLDADURA"/>
    <s v="Sí"/>
    <s v="No"/>
    <s v="Sí"/>
    <n v="4419"/>
    <s v="AUXILIAR ADMINISTRATIVO"/>
    <s v="Sí"/>
    <s v="No"/>
    <s v="Sí"/>
    <n v="7212"/>
    <s v="SOLDADOR DE METALES"/>
    <s v="Sí"/>
    <s v="No"/>
    <m/>
    <m/>
    <m/>
    <m/>
    <m/>
    <m/>
    <m/>
    <m/>
    <m/>
    <m/>
    <m/>
    <m/>
    <m/>
    <m/>
    <m/>
    <m/>
    <m/>
    <m/>
    <m/>
    <m/>
    <m/>
    <m/>
    <m/>
    <m/>
    <m/>
    <m/>
    <m/>
    <m/>
    <m/>
    <m/>
    <m/>
    <m/>
    <m/>
    <m/>
    <m/>
    <x v="0"/>
    <x v="0"/>
    <x v="0"/>
    <x v="0"/>
    <x v="0"/>
    <x v="1"/>
    <x v="0"/>
    <x v="1"/>
    <x v="0"/>
    <x v="0"/>
    <x v="1"/>
    <x v="1"/>
    <x v="0"/>
    <m/>
    <m/>
    <m/>
    <s v="Redes sociales de la empresa (Facebook, Twitter, Instagram, etc)"/>
    <m/>
    <m/>
    <m/>
    <m/>
    <m/>
    <m/>
    <s v="Contactos personales del empleador"/>
    <m/>
    <m/>
    <m/>
    <x v="0"/>
    <x v="0"/>
    <x v="0"/>
    <x v="1"/>
    <x v="0"/>
    <x v="1"/>
    <x v="0"/>
    <x v="0"/>
    <x v="0"/>
    <x v="2"/>
    <s v="Ninguna"/>
    <m/>
    <m/>
    <m/>
    <m/>
    <m/>
    <m/>
    <x v="1"/>
    <m/>
    <m/>
    <x v="2"/>
    <m/>
    <m/>
    <m/>
    <x v="0"/>
    <x v="0"/>
    <x v="0"/>
    <x v="1"/>
    <x v="1"/>
    <x v="0"/>
    <m/>
    <m/>
    <x v="2"/>
    <s v="Poco probable"/>
    <s v="Poco probable"/>
    <s v="Probable"/>
    <s v="Probable"/>
    <s v="Probable"/>
    <x v="0"/>
    <s v="soldadores de Metales acero inoxidable"/>
    <n v="7212"/>
    <n v="1"/>
    <n v="1"/>
    <n v="1"/>
    <n v="1"/>
    <n v="1"/>
    <s v="instaladores de letras metalicas"/>
    <n v="7214"/>
    <n v="1"/>
    <n v="1"/>
    <n v="1"/>
    <n v="1"/>
    <n v="1"/>
    <s v="vendedores salon de metales"/>
    <n v="5223"/>
    <n v="1"/>
    <n v="2"/>
    <n v="2"/>
    <n v="1"/>
    <n v="1"/>
    <m/>
    <m/>
    <m/>
    <m/>
    <m/>
    <m/>
    <m/>
    <m/>
    <m/>
    <m/>
    <m/>
    <m/>
    <m/>
    <m/>
    <x v="0"/>
    <m/>
    <m/>
    <m/>
    <m/>
    <m/>
    <m/>
    <m/>
    <m/>
    <m/>
    <x v="1"/>
    <x v="1"/>
    <x v="1"/>
    <x v="1"/>
    <x v="1"/>
    <x v="1"/>
    <x v="0"/>
    <x v="0"/>
    <m/>
    <x v="0"/>
    <s v="TECNICA DE SOLDADURA EN METALES"/>
    <s v="Soldadura"/>
    <s v="OPERARIOS SOLDADORES"/>
    <n v="7212"/>
    <s v="TECNICAS DE PINTURA EN MAQUINAS SOPLETE"/>
    <s v="OTROS"/>
    <s v="PINTOR"/>
    <n v="7132"/>
    <m/>
    <m/>
    <m/>
    <m/>
    <m/>
    <m/>
    <m/>
    <m/>
    <m/>
    <m/>
    <m/>
    <m/>
    <m/>
    <m/>
    <m/>
    <m/>
    <s v="Si"/>
    <s v="No"/>
    <m/>
    <m/>
    <m/>
    <m/>
    <x v="0"/>
    <s v="Muy importante"/>
    <s v="Importante"/>
    <s v="Muy importante"/>
    <s v="Importante"/>
    <s v="Muy importante"/>
    <s v="Muy importante"/>
    <s v="Muy importante"/>
    <s v="Ninguna"/>
    <m/>
    <x v="2"/>
    <x v="1"/>
    <x v="0"/>
    <x v="0"/>
    <x v="2"/>
    <x v="0"/>
    <x v="0"/>
    <x v="0"/>
    <x v="0"/>
    <x v="0"/>
    <x v="0"/>
    <x v="0"/>
    <m/>
    <s v="Gerente / Directivo"/>
    <m/>
    <n v="14"/>
    <n v="36"/>
    <s v="Completo"/>
    <m/>
    <m/>
    <m/>
    <m/>
    <m/>
    <m/>
    <m/>
    <s v="11 a 30 personas ocupadas"/>
    <s v="11 a 30 personas ocupadas"/>
    <x v="1"/>
    <s v="Manufactura"/>
    <x v="0"/>
    <x v="0"/>
    <x v="0"/>
    <x v="1"/>
    <x v="0"/>
    <x v="0"/>
    <x v="1"/>
    <x v="0"/>
    <x v="0"/>
    <x v="0"/>
    <x v="1"/>
    <x v="0"/>
    <x v="0"/>
    <x v="1"/>
    <x v="0"/>
    <x v="1"/>
    <x v="0"/>
    <x v="0"/>
    <x v="0"/>
    <x v="1"/>
    <x v="0"/>
    <x v="1"/>
    <x v="0"/>
    <x v="0"/>
    <x v="1"/>
    <x v="0"/>
    <x v="0"/>
    <s v="MECANICA Y METALES"/>
    <s v="MECANICA Y METALES"/>
    <m/>
    <m/>
    <m/>
    <m/>
    <s v="MECANICA Y METALES"/>
    <s v="MECANICA Y METALES"/>
    <m/>
    <m/>
    <m/>
    <m/>
    <n v="3.8058252427184498"/>
    <x v="1"/>
    <x v="1"/>
    <x v="0"/>
    <x v="0"/>
    <x v="0"/>
    <s v="Total"/>
  </r>
  <r>
    <n v="528835"/>
    <x v="0"/>
    <x v="1"/>
    <s v="Luque"/>
    <n v="46510"/>
    <s v="COMERCIO AL POR MAYOR DE EQUIPOS INFORMATICOS"/>
    <s v="Comercio"/>
    <s v="Comercio"/>
    <s v="Micro (5 a 10 personas ocupadas)"/>
    <n v="14062024"/>
    <n v="14"/>
    <s v="Junio"/>
    <s v="Año Resultado Final"/>
    <n v="16"/>
    <n v="12"/>
    <n v="26072024"/>
    <n v="26"/>
    <s v="Julio"/>
    <s v="Año Resultado Final"/>
    <n v="2009"/>
    <n v="14"/>
    <x v="0"/>
    <s v="COMERCIO AL POR MAYOR DE EQUIPOS INFORMATICOS"/>
    <s v="Comercio al por mayor de equipos informáticos y software"/>
    <s v="Único"/>
    <x v="0"/>
    <m/>
    <m/>
    <n v="12"/>
    <n v="12"/>
    <n v="9"/>
    <n v="3"/>
    <n v="113.8604651162793"/>
    <n v="37.953488372093105"/>
    <n v="0"/>
    <n v="0"/>
    <n v="0"/>
    <n v="0"/>
    <n v="0"/>
    <n v="0"/>
    <n v="25.302325581395401"/>
    <n v="12.6511627906977"/>
    <n v="88.558139534883907"/>
    <n v="25.302325581395401"/>
    <n v="0"/>
    <n v="0"/>
    <n v="151.81395348837242"/>
    <n v="12"/>
    <n v="0"/>
    <n v="0"/>
    <n v="0"/>
    <n v="0"/>
    <n v="0"/>
    <n v="0"/>
    <n v="2"/>
    <n v="1"/>
    <n v="7"/>
    <n v="2"/>
    <n v="0"/>
    <n v="0"/>
    <n v="12"/>
    <x v="1"/>
    <s v="Decisión del directorio/propietarios de la empresa"/>
    <m/>
    <x v="0"/>
    <s v="Decisión del directorio/propietarios de la empresa"/>
    <m/>
    <x v="0"/>
    <m/>
    <m/>
    <x v="0"/>
    <m/>
    <m/>
    <x v="0"/>
    <m/>
    <m/>
    <x v="0"/>
    <m/>
    <m/>
    <m/>
    <m/>
    <m/>
    <m/>
    <m/>
    <m/>
    <m/>
    <m/>
    <m/>
    <m/>
    <m/>
    <m/>
    <m/>
    <m/>
    <m/>
    <m/>
    <m/>
    <m/>
    <m/>
    <m/>
    <m/>
    <m/>
    <m/>
    <m/>
    <m/>
    <m/>
    <m/>
    <m/>
    <m/>
    <m/>
    <m/>
    <m/>
    <m/>
    <m/>
    <m/>
    <m/>
    <m/>
    <m/>
    <m/>
    <m/>
    <m/>
    <m/>
    <m/>
    <m/>
    <m/>
    <m/>
    <m/>
    <m/>
    <x v="0"/>
    <x v="0"/>
    <x v="0"/>
    <x v="0"/>
    <x v="0"/>
    <x v="0"/>
    <x v="0"/>
    <x v="0"/>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0"/>
    <x v="1"/>
    <s v="Ninguna"/>
    <m/>
    <m/>
    <m/>
    <m/>
    <m/>
    <m/>
    <x v="1"/>
    <m/>
    <m/>
    <x v="3"/>
    <m/>
    <m/>
    <m/>
    <x v="1"/>
    <x v="0"/>
    <x v="1"/>
    <x v="0"/>
    <x v="1"/>
    <x v="1"/>
    <m/>
    <m/>
    <x v="2"/>
    <s v="Poco probable"/>
    <s v="Poco probable"/>
    <s v="Poco probable"/>
    <s v="Probable"/>
    <s v="Probable"/>
    <x v="0"/>
    <s v="ejecutivo de ventas en salon"/>
    <n v="2431"/>
    <n v="2"/>
    <n v="1"/>
    <n v="1"/>
    <n v="1"/>
    <n v="1"/>
    <s v="ejecutivo de ventas por redes sociales"/>
    <n v="5244"/>
    <n v="1"/>
    <n v="1"/>
    <n v="1"/>
    <n v="1"/>
    <n v="1"/>
    <m/>
    <m/>
    <m/>
    <m/>
    <m/>
    <m/>
    <m/>
    <m/>
    <m/>
    <m/>
    <m/>
    <m/>
    <m/>
    <m/>
    <m/>
    <m/>
    <m/>
    <m/>
    <m/>
    <m/>
    <m/>
    <x v="0"/>
    <m/>
    <m/>
    <m/>
    <m/>
    <m/>
    <m/>
    <m/>
    <m/>
    <m/>
    <x v="0"/>
    <x v="1"/>
    <x v="1"/>
    <x v="0"/>
    <x v="1"/>
    <x v="0"/>
    <x v="0"/>
    <x v="0"/>
    <m/>
    <x v="0"/>
    <s v="ESTRATEGIAS DE PUBLICIDAD"/>
    <s v="Marketing y comercialización"/>
    <s v="PROFESIONAL EN MARKETING EN PUBLICIDAD"/>
    <n v="2431"/>
    <s v="VENTAS POR REDES SOCIALES"/>
    <s v="Técnicas de ventas"/>
    <s v="EJECUTIVO DE VENTAS POR REDES"/>
    <n v="2434"/>
    <m/>
    <m/>
    <m/>
    <m/>
    <m/>
    <m/>
    <m/>
    <m/>
    <m/>
    <m/>
    <m/>
    <m/>
    <m/>
    <m/>
    <m/>
    <m/>
    <s v="Si"/>
    <s v="No"/>
    <m/>
    <m/>
    <m/>
    <m/>
    <x v="3"/>
    <s v="Muy importante"/>
    <s v="Importante"/>
    <s v="Importante"/>
    <s v="Importante"/>
    <s v="Importante"/>
    <s v="Importante"/>
    <s v="Importante"/>
    <s v="Ninguna"/>
    <m/>
    <x v="2"/>
    <x v="2"/>
    <x v="0"/>
    <x v="0"/>
    <x v="2"/>
    <x v="2"/>
    <x v="0"/>
    <x v="0"/>
    <x v="0"/>
    <x v="0"/>
    <x v="0"/>
    <x v="0"/>
    <m/>
    <s v="Gerente / Directivo"/>
    <m/>
    <n v="8"/>
    <n v="2"/>
    <s v="Completo"/>
    <m/>
    <m/>
    <m/>
    <m/>
    <m/>
    <m/>
    <m/>
    <s v="11 a 30 personas ocupadas"/>
    <s v="11 a 30 personas ocupadas"/>
    <x v="2"/>
    <s v="Comercio"/>
    <x v="0"/>
    <x v="0"/>
    <x v="0"/>
    <x v="0"/>
    <x v="0"/>
    <x v="0"/>
    <x v="0"/>
    <x v="0"/>
    <x v="0"/>
    <x v="0"/>
    <x v="0"/>
    <x v="0"/>
    <x v="0"/>
    <x v="1"/>
    <x v="0"/>
    <x v="0"/>
    <x v="0"/>
    <x v="0"/>
    <x v="0"/>
    <x v="0"/>
    <x v="0"/>
    <x v="1"/>
    <x v="0"/>
    <x v="0"/>
    <x v="0"/>
    <x v="0"/>
    <x v="0"/>
    <s v="PUBLICIDAD"/>
    <s v="USO Y MANEJO DE REDES SOCIALES"/>
    <m/>
    <m/>
    <m/>
    <m/>
    <s v="ADMINISTRACIÓN Y GESTIÓN"/>
    <s v="TIC"/>
    <m/>
    <m/>
    <m/>
    <m/>
    <n v="12.6511627906977"/>
    <x v="0"/>
    <x v="0"/>
    <x v="0"/>
    <x v="0"/>
    <x v="0"/>
    <s v="Total"/>
  </r>
  <r>
    <n v="528851"/>
    <x v="0"/>
    <x v="1"/>
    <s v="Lambaré"/>
    <n v="56101"/>
    <s v="SERVICIOS DE VENTA DE COMIDAS EN RESTAURANTES Y PARRILLADAS"/>
    <s v="Servicio"/>
    <s v="Restaurantes y hoteles"/>
    <s v="Pequeñas (11 a 30 personas ocupadas)"/>
    <n v="12062024"/>
    <n v="12"/>
    <s v="Junio"/>
    <s v="Año Resultado Final"/>
    <n v="11"/>
    <n v="8"/>
    <n v="19072024"/>
    <n v="19"/>
    <s v="Julio"/>
    <s v="Año Resultado Final"/>
    <n v="2004"/>
    <n v="19"/>
    <x v="0"/>
    <s v="ELABORACION DE PRODUCTOS DE PANADERIA"/>
    <s v="Elaboración de otros productos de panadería n.c.p."/>
    <s v="Casa Matriz"/>
    <x v="1"/>
    <n v="3"/>
    <n v="3"/>
    <n v="15"/>
    <n v="15"/>
    <n v="11"/>
    <n v="4"/>
    <n v="41.864077669902947"/>
    <n v="15.223300970873799"/>
    <n v="0"/>
    <n v="0"/>
    <n v="0"/>
    <n v="0"/>
    <n v="34.25242718446605"/>
    <n v="11.417475728155349"/>
    <n v="0"/>
    <n v="0"/>
    <n v="0"/>
    <n v="11.417475728155349"/>
    <n v="0"/>
    <n v="0"/>
    <n v="57.087378640776748"/>
    <n v="15"/>
    <n v="0"/>
    <n v="0"/>
    <n v="0"/>
    <n v="0"/>
    <n v="9"/>
    <n v="3"/>
    <n v="0"/>
    <n v="0"/>
    <n v="0"/>
    <n v="3"/>
    <n v="0"/>
    <n v="0"/>
    <n v="15"/>
    <x v="0"/>
    <m/>
    <m/>
    <x v="1"/>
    <m/>
    <m/>
    <x v="1"/>
    <s v="Decisión del directorio/propietarios de la empresa"/>
    <m/>
    <x v="0"/>
    <m/>
    <m/>
    <x v="0"/>
    <m/>
    <m/>
    <x v="1"/>
    <m/>
    <n v="5230"/>
    <s v="CAJERO"/>
    <s v="No"/>
    <s v="Sí"/>
    <s v="Sí"/>
    <n v="5223"/>
    <s v="ATENCION AL CLIENTE"/>
    <s v="No"/>
    <s v="Sí"/>
    <s v="Sí"/>
    <n v="5120"/>
    <s v="COCINERO"/>
    <s v="No"/>
    <s v="Sí"/>
    <m/>
    <m/>
    <m/>
    <m/>
    <m/>
    <s v="Falta de postulantes/candidatos"/>
    <m/>
    <m/>
    <m/>
    <m/>
    <m/>
    <m/>
    <m/>
    <s v="Falta de postulantes/candidatos"/>
    <m/>
    <m/>
    <m/>
    <m/>
    <m/>
    <s v="Candidatos con falt de experiencia laboral"/>
    <m/>
    <m/>
    <m/>
    <m/>
    <m/>
    <m/>
    <m/>
    <m/>
    <s v="Externalizar el trabajo por fuera de la empresa (outsourcing)"/>
    <m/>
    <m/>
    <m/>
    <m/>
    <m/>
    <m/>
    <x v="1"/>
    <x v="0"/>
    <x v="0"/>
    <x v="1"/>
    <x v="0"/>
    <x v="1"/>
    <x v="1"/>
    <x v="0"/>
    <x v="0"/>
    <x v="0"/>
    <x v="1"/>
    <x v="1"/>
    <x v="0"/>
    <m/>
    <m/>
    <m/>
    <s v="Redes sociales de la empresa (Facebook, Twitter, Instagram, etc)"/>
    <m/>
    <m/>
    <m/>
    <m/>
    <m/>
    <m/>
    <m/>
    <m/>
    <m/>
    <m/>
    <x v="0"/>
    <x v="0"/>
    <x v="0"/>
    <x v="1"/>
    <x v="0"/>
    <x v="1"/>
    <x v="0"/>
    <x v="2"/>
    <x v="0"/>
    <x v="0"/>
    <s v="Ninguna"/>
    <m/>
    <m/>
    <m/>
    <m/>
    <m/>
    <m/>
    <x v="1"/>
    <m/>
    <m/>
    <x v="3"/>
    <s v="Nuevas contrataciones"/>
    <m/>
    <m/>
    <x v="0"/>
    <x v="1"/>
    <x v="1"/>
    <x v="1"/>
    <x v="1"/>
    <x v="0"/>
    <m/>
    <m/>
    <x v="2"/>
    <s v="Probable"/>
    <s v="Poco probable"/>
    <s v="Poco probable"/>
    <s v="Probable"/>
    <s v="Poco probable"/>
    <x v="0"/>
    <s v="atencion al cliente"/>
    <n v="5223"/>
    <n v="5"/>
    <n v="5"/>
    <n v="5"/>
    <n v="0"/>
    <n v="0"/>
    <s v="cajero"/>
    <n v="5230"/>
    <n v="5"/>
    <n v="5"/>
    <n v="5"/>
    <n v="0"/>
    <n v="0"/>
    <s v="cocinero"/>
    <n v="5120"/>
    <n v="1"/>
    <n v="1"/>
    <n v="1"/>
    <n v="1"/>
    <n v="1"/>
    <m/>
    <m/>
    <m/>
    <m/>
    <m/>
    <m/>
    <m/>
    <m/>
    <m/>
    <m/>
    <m/>
    <m/>
    <m/>
    <m/>
    <x v="0"/>
    <m/>
    <m/>
    <m/>
    <m/>
    <m/>
    <m/>
    <m/>
    <m/>
    <m/>
    <x v="0"/>
    <x v="0"/>
    <x v="1"/>
    <x v="1"/>
    <x v="0"/>
    <x v="0"/>
    <x v="0"/>
    <x v="0"/>
    <m/>
    <x v="0"/>
    <s v="INFORMATICA BASICA"/>
    <s v="Operación básica de computadoras"/>
    <s v="AUXILIAR ADMINISTRATIVO"/>
    <n v="4419"/>
    <s v="PANIFICADOS"/>
    <s v="Panadería y confitería"/>
    <s v="COCINERO"/>
    <n v="5120"/>
    <m/>
    <m/>
    <m/>
    <m/>
    <m/>
    <m/>
    <m/>
    <m/>
    <m/>
    <m/>
    <m/>
    <m/>
    <m/>
    <m/>
    <m/>
    <m/>
    <s v="Si"/>
    <s v="No"/>
    <m/>
    <m/>
    <m/>
    <m/>
    <x v="0"/>
    <s v="Importante"/>
    <s v="Muy importante"/>
    <s v="Importante"/>
    <s v="Importante"/>
    <s v="Importante"/>
    <s v="Muy importante"/>
    <s v="Muy importante"/>
    <s v="Ninguna"/>
    <m/>
    <x v="2"/>
    <x v="2"/>
    <x v="0"/>
    <x v="0"/>
    <x v="0"/>
    <x v="0"/>
    <x v="1"/>
    <x v="1"/>
    <x v="0"/>
    <x v="1"/>
    <x v="0"/>
    <x v="0"/>
    <m/>
    <s v="Dueño o propietario"/>
    <m/>
    <n v="7"/>
    <n v="44"/>
    <s v="Completo"/>
    <m/>
    <m/>
    <m/>
    <m/>
    <m/>
    <m/>
    <m/>
    <s v="11 a 30 personas ocupadas"/>
    <s v="11 a 30 personas ocupadas"/>
    <x v="1"/>
    <s v="Manufactura"/>
    <x v="0"/>
    <x v="0"/>
    <x v="0"/>
    <x v="0"/>
    <x v="1"/>
    <x v="0"/>
    <x v="0"/>
    <x v="0"/>
    <x v="0"/>
    <x v="0"/>
    <x v="1"/>
    <x v="0"/>
    <x v="0"/>
    <x v="1"/>
    <x v="0"/>
    <x v="0"/>
    <x v="0"/>
    <x v="0"/>
    <x v="0"/>
    <x v="1"/>
    <x v="0"/>
    <x v="0"/>
    <x v="1"/>
    <x v="0"/>
    <x v="0"/>
    <x v="0"/>
    <x v="0"/>
    <s v="OFIMATICA"/>
    <s v="PANADERIA Y CONFITERIA"/>
    <m/>
    <m/>
    <m/>
    <m/>
    <s v="TIC"/>
    <s v="ALIMENTOS"/>
    <m/>
    <m/>
    <m/>
    <m/>
    <n v="3.8058252427184498"/>
    <x v="2"/>
    <x v="2"/>
    <x v="0"/>
    <x v="0"/>
    <x v="0"/>
    <s v="Total"/>
  </r>
  <r>
    <n v="529213"/>
    <x v="0"/>
    <x v="1"/>
    <s v="Capiatá"/>
    <n v="33150"/>
    <s v="SERVICIOS DE REPARACIONES DE BARCAZAS, BUQUES"/>
    <s v="Industria"/>
    <s v="Manufactura"/>
    <s v="Micro (5 a 10 personas ocupadas)"/>
    <n v="1072024"/>
    <n v="1"/>
    <s v="Julio"/>
    <s v="Año Resultado Final"/>
    <n v="15"/>
    <n v="52"/>
    <n v="2072024"/>
    <n v="2"/>
    <s v="Julio"/>
    <s v="Año Resultado Final"/>
    <n v="2017"/>
    <n v="6"/>
    <x v="3"/>
    <s v="SERVICIOS DE REPARACIONES DE BARCASAS Y BUNQUES"/>
    <s v="Mantenimiento y reparación de equipos de transporte, excepto los vehículos automotores"/>
    <s v="Único"/>
    <x v="0"/>
    <m/>
    <m/>
    <n v="6"/>
    <n v="6"/>
    <n v="6"/>
    <n v="0"/>
    <n v="28.761904761904738"/>
    <n v="0"/>
    <n v="0"/>
    <n v="0"/>
    <n v="0"/>
    <n v="0"/>
    <n v="19.17460317460316"/>
    <n v="0"/>
    <n v="0"/>
    <n v="0"/>
    <n v="9.5873015873015799"/>
    <n v="0"/>
    <n v="0"/>
    <n v="0"/>
    <n v="28.761904761904738"/>
    <n v="6"/>
    <n v="0"/>
    <n v="0"/>
    <n v="0"/>
    <n v="0"/>
    <n v="4"/>
    <n v="0"/>
    <n v="0"/>
    <n v="0"/>
    <n v="2"/>
    <n v="0"/>
    <n v="0"/>
    <n v="0"/>
    <n v="6"/>
    <x v="1"/>
    <s v="Decisión del directorio/propietarios de la empresa"/>
    <m/>
    <x v="0"/>
    <s v="Decisión del directorio/propietarios de la empresa"/>
    <m/>
    <x v="0"/>
    <m/>
    <m/>
    <x v="0"/>
    <m/>
    <m/>
    <x v="0"/>
    <m/>
    <m/>
    <x v="0"/>
    <m/>
    <m/>
    <m/>
    <m/>
    <m/>
    <m/>
    <m/>
    <m/>
    <m/>
    <m/>
    <m/>
    <m/>
    <m/>
    <m/>
    <m/>
    <m/>
    <m/>
    <m/>
    <m/>
    <m/>
    <m/>
    <m/>
    <m/>
    <m/>
    <m/>
    <m/>
    <m/>
    <m/>
    <m/>
    <m/>
    <m/>
    <m/>
    <m/>
    <m/>
    <m/>
    <m/>
    <m/>
    <m/>
    <m/>
    <m/>
    <m/>
    <m/>
    <m/>
    <m/>
    <m/>
    <m/>
    <m/>
    <m/>
    <m/>
    <m/>
    <x v="1"/>
    <x v="0"/>
    <x v="0"/>
    <x v="1"/>
    <x v="0"/>
    <x v="0"/>
    <x v="0"/>
    <x v="1"/>
    <x v="1"/>
    <x v="0"/>
    <x v="0"/>
    <x v="0"/>
    <x v="0"/>
    <m/>
    <m/>
    <m/>
    <m/>
    <m/>
    <m/>
    <s v="Recomendaciones de trabajadores de la empresa u otros actores"/>
    <m/>
    <m/>
    <m/>
    <m/>
    <m/>
    <m/>
    <m/>
    <x v="0"/>
    <x v="0"/>
    <x v="0"/>
    <x v="1"/>
    <x v="0"/>
    <x v="1"/>
    <x v="0"/>
    <x v="0"/>
    <x v="1"/>
    <x v="1"/>
    <s v="Ninguna"/>
    <m/>
    <m/>
    <m/>
    <m/>
    <m/>
    <m/>
    <x v="1"/>
    <m/>
    <m/>
    <x v="1"/>
    <m/>
    <m/>
    <m/>
    <x v="1"/>
    <x v="1"/>
    <x v="1"/>
    <x v="1"/>
    <x v="1"/>
    <x v="1"/>
    <m/>
    <m/>
    <x v="2"/>
    <s v="Poco probable"/>
    <s v="Poco probable"/>
    <s v="Poco probable"/>
    <s v="Poco probable"/>
    <s v="Probable"/>
    <x v="0"/>
    <s v="TÉCNICOS montador"/>
    <n v="7214"/>
    <n v="1"/>
    <n v="1"/>
    <n v="2"/>
    <n v="2"/>
    <n v="1"/>
    <s v="tecnicos mecanicos"/>
    <n v="7233"/>
    <n v="1"/>
    <n v="1"/>
    <n v="1"/>
    <n v="0"/>
    <n v="0"/>
    <m/>
    <m/>
    <m/>
    <m/>
    <m/>
    <m/>
    <m/>
    <m/>
    <m/>
    <m/>
    <m/>
    <m/>
    <m/>
    <m/>
    <m/>
    <m/>
    <m/>
    <m/>
    <m/>
    <m/>
    <m/>
    <x v="0"/>
    <m/>
    <m/>
    <m/>
    <m/>
    <m/>
    <m/>
    <m/>
    <m/>
    <m/>
    <x v="1"/>
    <x v="0"/>
    <x v="1"/>
    <x v="1"/>
    <x v="0"/>
    <x v="0"/>
    <x v="0"/>
    <x v="0"/>
    <m/>
    <x v="0"/>
    <s v="CONOCIMIENTO SOBRE SOLDADURA (MATERIALES QUE DEBEN USAR PARA SOLDAR)"/>
    <s v="Soldadura"/>
    <s v="MONTADOR"/>
    <n v="7214"/>
    <s v="CONOCIMIENTO SOBRE INYENCCION, ENSAMBLAJE DE MOTOR"/>
    <s v="Mecánica"/>
    <s v="MECANICO"/>
    <n v="7233"/>
    <m/>
    <m/>
    <m/>
    <m/>
    <m/>
    <m/>
    <m/>
    <m/>
    <m/>
    <m/>
    <m/>
    <m/>
    <m/>
    <m/>
    <m/>
    <m/>
    <s v="Si"/>
    <s v="No"/>
    <m/>
    <m/>
    <m/>
    <m/>
    <x v="0"/>
    <s v="Muy importante"/>
    <s v="Importante"/>
    <s v="Importante"/>
    <s v="Importante"/>
    <s v="Importante"/>
    <s v="Muy importante"/>
    <s v="Muy importante"/>
    <s v="Ninguna"/>
    <m/>
    <x v="0"/>
    <x v="1"/>
    <x v="0"/>
    <x v="0"/>
    <x v="2"/>
    <x v="0"/>
    <x v="1"/>
    <x v="0"/>
    <x v="0"/>
    <x v="0"/>
    <x v="0"/>
    <x v="0"/>
    <m/>
    <s v="Dueño o propietario"/>
    <m/>
    <n v="9"/>
    <n v="40"/>
    <s v="Completo"/>
    <m/>
    <m/>
    <m/>
    <m/>
    <m/>
    <m/>
    <m/>
    <s v="5 a 10 personas ocupadas"/>
    <s v="5 a 10 personas ocupadas"/>
    <x v="1"/>
    <s v="Manufactura"/>
    <x v="0"/>
    <x v="0"/>
    <x v="0"/>
    <x v="0"/>
    <x v="0"/>
    <x v="0"/>
    <x v="0"/>
    <x v="0"/>
    <x v="0"/>
    <x v="0"/>
    <x v="1"/>
    <x v="0"/>
    <x v="0"/>
    <x v="0"/>
    <x v="0"/>
    <x v="1"/>
    <x v="0"/>
    <x v="0"/>
    <x v="0"/>
    <x v="1"/>
    <x v="0"/>
    <x v="1"/>
    <x v="0"/>
    <x v="0"/>
    <x v="1"/>
    <x v="0"/>
    <x v="0"/>
    <s v="MECANICA Y METALES"/>
    <s v="OTRAS RELACIONADAS A LA MECANICA"/>
    <m/>
    <m/>
    <m/>
    <m/>
    <s v="MECANICA Y METALES"/>
    <s v="AUTOMOTORES"/>
    <m/>
    <m/>
    <m/>
    <m/>
    <n v="4.7936507936507899"/>
    <x v="0"/>
    <x v="0"/>
    <x v="1"/>
    <x v="0"/>
    <x v="0"/>
    <s v="Total"/>
  </r>
  <r>
    <n v="529294"/>
    <x v="0"/>
    <x v="0"/>
    <s v="Recoleta"/>
    <n v="18200"/>
    <s v="ACTIVIDADES DE REPRODUCCION DE GRABACIONES"/>
    <s v="Industria"/>
    <s v="Manufactura"/>
    <s v="Pequeñas (11 a 30 personas ocupadas)"/>
    <n v="7062024"/>
    <n v="7"/>
    <s v="Junio"/>
    <s v="Año Resultado Final"/>
    <n v="15"/>
    <n v="41"/>
    <n v="24072024"/>
    <n v="24"/>
    <s v="Julio"/>
    <s v="Año Resultado Final"/>
    <n v="2016"/>
    <n v="7"/>
    <x v="3"/>
    <s v="ACTIVIDADES DE PRODUCCION AUDIOVISUAL DE PUBLICIDADES"/>
    <s v="Actividades publicitarias"/>
    <s v="Único"/>
    <x v="0"/>
    <m/>
    <m/>
    <n v="12"/>
    <n v="12"/>
    <n v="10"/>
    <n v="2"/>
    <n v="157.22891566265099"/>
    <n v="31.445783132530199"/>
    <n v="0"/>
    <n v="0"/>
    <n v="0"/>
    <n v="0"/>
    <n v="110.06024096385569"/>
    <n v="0"/>
    <n v="0"/>
    <n v="0"/>
    <n v="47.1686746987953"/>
    <n v="31.445783132530199"/>
    <n v="0"/>
    <n v="0"/>
    <n v="188.6746987951812"/>
    <n v="12"/>
    <n v="0"/>
    <n v="0"/>
    <n v="0"/>
    <n v="0"/>
    <n v="7"/>
    <n v="0"/>
    <n v="0"/>
    <n v="0"/>
    <n v="3"/>
    <n v="2"/>
    <n v="0"/>
    <n v="0"/>
    <n v="12"/>
    <x v="0"/>
    <m/>
    <m/>
    <x v="0"/>
    <s v="Decisión del directorio/propietarios de la empresa"/>
    <m/>
    <x v="0"/>
    <m/>
    <m/>
    <x v="0"/>
    <m/>
    <m/>
    <x v="0"/>
    <m/>
    <m/>
    <x v="0"/>
    <m/>
    <m/>
    <m/>
    <m/>
    <m/>
    <m/>
    <m/>
    <m/>
    <m/>
    <m/>
    <m/>
    <m/>
    <m/>
    <m/>
    <m/>
    <m/>
    <m/>
    <m/>
    <m/>
    <m/>
    <m/>
    <m/>
    <m/>
    <m/>
    <m/>
    <m/>
    <m/>
    <m/>
    <m/>
    <m/>
    <m/>
    <m/>
    <m/>
    <m/>
    <m/>
    <m/>
    <m/>
    <m/>
    <m/>
    <m/>
    <m/>
    <m/>
    <m/>
    <m/>
    <m/>
    <m/>
    <m/>
    <m/>
    <m/>
    <m/>
    <x v="1"/>
    <x v="0"/>
    <x v="0"/>
    <x v="1"/>
    <x v="0"/>
    <x v="1"/>
    <x v="0"/>
    <x v="1"/>
    <x v="1"/>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1"/>
    <x v="0"/>
    <x v="1"/>
    <x v="2"/>
    <x v="0"/>
    <s v="Ninguna"/>
    <m/>
    <m/>
    <m/>
    <m/>
    <m/>
    <m/>
    <x v="1"/>
    <m/>
    <s v="Ambos"/>
    <x v="1"/>
    <s v="Ambos"/>
    <m/>
    <m/>
    <x v="1"/>
    <x v="0"/>
    <x v="1"/>
    <x v="0"/>
    <x v="0"/>
    <x v="0"/>
    <m/>
    <m/>
    <x v="2"/>
    <s v="Probable"/>
    <s v="Poco probable"/>
    <s v="Poco probable"/>
    <s v="Probable"/>
    <s v="Probable"/>
    <x v="0"/>
    <s v="recepcion"/>
    <n v="4226"/>
    <n v="1"/>
    <n v="0"/>
    <n v="0"/>
    <n v="0"/>
    <n v="0"/>
    <s v="post produccion"/>
    <n v="2654"/>
    <n v="1"/>
    <n v="0"/>
    <n v="0"/>
    <n v="0"/>
    <n v="0"/>
    <s v="limpiador"/>
    <n v="9112"/>
    <n v="1"/>
    <n v="0"/>
    <n v="0"/>
    <n v="0"/>
    <n v="0"/>
    <m/>
    <m/>
    <m/>
    <m/>
    <m/>
    <m/>
    <m/>
    <m/>
    <m/>
    <m/>
    <m/>
    <m/>
    <m/>
    <m/>
    <x v="0"/>
    <m/>
    <m/>
    <m/>
    <m/>
    <m/>
    <m/>
    <m/>
    <m/>
    <m/>
    <x v="1"/>
    <x v="0"/>
    <x v="0"/>
    <x v="0"/>
    <x v="1"/>
    <x v="1"/>
    <x v="0"/>
    <x v="0"/>
    <m/>
    <x v="0"/>
    <s v="ESTRATEGIAS DE VENTAS PARA PRODUCCION DE PUBLICIDAD AUDIO VISUAL"/>
    <s v="Marketing y comercialización"/>
    <s v="VENDEDOR"/>
    <n v="5223"/>
    <s v="TECNICAS EN EDICION VISUAL,  ANIMACION Y POST PRODUCCION"/>
    <s v="OTROS"/>
    <s v="TECNICO EDITOR"/>
    <n v="2654"/>
    <s v="TECNICAS DE ILUMINACION Y ARMADO DEL SET"/>
    <s v="OTROS"/>
    <s v="GAFFER"/>
    <n v="3435"/>
    <m/>
    <m/>
    <m/>
    <m/>
    <m/>
    <m/>
    <m/>
    <m/>
    <m/>
    <m/>
    <m/>
    <m/>
    <s v="Si"/>
    <s v="Si"/>
    <s v="No"/>
    <m/>
    <m/>
    <m/>
    <x v="0"/>
    <s v="Muy importante"/>
    <s v="Importante"/>
    <s v="Importante"/>
    <s v="Importante"/>
    <s v="Importante"/>
    <s v="Muy importante"/>
    <s v="Muy importante"/>
    <s v="Ninguna"/>
    <m/>
    <x v="2"/>
    <x v="2"/>
    <x v="0"/>
    <x v="0"/>
    <x v="2"/>
    <x v="2"/>
    <x v="0"/>
    <x v="0"/>
    <x v="0"/>
    <x v="0"/>
    <x v="0"/>
    <x v="0"/>
    <m/>
    <s v="Administrador/Contador"/>
    <m/>
    <n v="18"/>
    <n v="59"/>
    <s v="Completo"/>
    <m/>
    <m/>
    <m/>
    <m/>
    <m/>
    <m/>
    <m/>
    <s v="11 a 30 personas ocupadas"/>
    <s v="11 a 30 personas ocupadas"/>
    <x v="0"/>
    <s v="Servicios a las empresas"/>
    <x v="0"/>
    <x v="0"/>
    <x v="0"/>
    <x v="0"/>
    <x v="0"/>
    <x v="0"/>
    <x v="0"/>
    <x v="0"/>
    <x v="0"/>
    <x v="0"/>
    <x v="0"/>
    <x v="0"/>
    <x v="1"/>
    <x v="0"/>
    <x v="0"/>
    <x v="0"/>
    <x v="0"/>
    <x v="1"/>
    <x v="0"/>
    <x v="0"/>
    <x v="1"/>
    <x v="1"/>
    <x v="1"/>
    <x v="0"/>
    <x v="0"/>
    <x v="0"/>
    <x v="0"/>
    <s v="VENTA"/>
    <s v="IMAGEN, SONIDO Y COMUNICACIÓN"/>
    <s v="IMAGEN, SONIDO Y COMUNICACIÓN"/>
    <m/>
    <m/>
    <m/>
    <s v="ADMINISTRACIÓN Y GESTIÓN"/>
    <s v="IMAGEN, SONIDO Y COMUNICACIÓN"/>
    <s v="IMAGEN, SONIDO Y COMUNICACIÓN"/>
    <m/>
    <m/>
    <m/>
    <n v="15.722891566265099"/>
    <x v="0"/>
    <x v="0"/>
    <x v="0"/>
    <x v="0"/>
    <x v="0"/>
    <s v="Total"/>
  </r>
  <r>
    <n v="530102"/>
    <x v="0"/>
    <x v="1"/>
    <s v="Mariano Roque Alonso"/>
    <n v="47211"/>
    <s v="VENTA AL POR MENOR DE FRUTAS Y VERDURAS"/>
    <s v="Comercio"/>
    <s v="Comercio"/>
    <s v="Micro (5 a 10 personas ocupadas)"/>
    <n v="11062024"/>
    <n v="11"/>
    <s v="Junio"/>
    <s v="Año Resultado Final"/>
    <n v="16"/>
    <n v="55"/>
    <n v="26072024"/>
    <n v="26"/>
    <s v="Julio"/>
    <s v="Año Resultado Final"/>
    <n v="2014"/>
    <n v="9"/>
    <x v="3"/>
    <s v="VENTAS DE PRODUCTOS DE CONSUMO AL POR MENOR"/>
    <s v="Comercio al por menor en mini mercados y despensas"/>
    <s v="Único"/>
    <x v="0"/>
    <m/>
    <m/>
    <n v="5"/>
    <n v="5"/>
    <n v="3"/>
    <n v="2"/>
    <n v="24.853211009174309"/>
    <n v="16.568807339449538"/>
    <n v="0"/>
    <n v="0"/>
    <n v="0"/>
    <n v="0"/>
    <n v="16.568807339449538"/>
    <n v="0"/>
    <n v="8.2844036697247692"/>
    <n v="0"/>
    <n v="8.2844036697247692"/>
    <n v="8.2844036697247692"/>
    <n v="0"/>
    <n v="0"/>
    <n v="41.422018348623844"/>
    <n v="5"/>
    <n v="0"/>
    <n v="0"/>
    <n v="0"/>
    <n v="0"/>
    <n v="2"/>
    <n v="0"/>
    <n v="1"/>
    <n v="0"/>
    <n v="1"/>
    <n v="1"/>
    <n v="0"/>
    <n v="0"/>
    <n v="5"/>
    <x v="0"/>
    <m/>
    <m/>
    <x v="1"/>
    <m/>
    <m/>
    <x v="0"/>
    <m/>
    <m/>
    <x v="0"/>
    <m/>
    <m/>
    <x v="0"/>
    <m/>
    <m/>
    <x v="1"/>
    <m/>
    <n v="2421"/>
    <s v="ENCARGADO ADMINISTRADOR"/>
    <s v="Sí"/>
    <s v="No"/>
    <s v="Sí"/>
    <n v="5230"/>
    <s v="CAJERO"/>
    <s v="Sí"/>
    <s v="No"/>
    <s v="No"/>
    <m/>
    <m/>
    <m/>
    <m/>
    <m/>
    <m/>
    <m/>
    <m/>
    <m/>
    <m/>
    <m/>
    <m/>
    <m/>
    <m/>
    <m/>
    <m/>
    <m/>
    <m/>
    <m/>
    <m/>
    <m/>
    <m/>
    <m/>
    <m/>
    <m/>
    <m/>
    <m/>
    <m/>
    <m/>
    <m/>
    <m/>
    <m/>
    <m/>
    <m/>
    <m/>
    <m/>
    <m/>
    <m/>
    <m/>
    <x v="1"/>
    <x v="0"/>
    <x v="0"/>
    <x v="0"/>
    <x v="1"/>
    <x v="0"/>
    <x v="0"/>
    <x v="1"/>
    <x v="0"/>
    <x v="0"/>
    <x v="1"/>
    <x v="0"/>
    <x v="0"/>
    <m/>
    <m/>
    <m/>
    <s v="Redes sociales de la empresa (Facebook, Twitter, Instagram, etc)"/>
    <m/>
    <m/>
    <s v="Recomendaciones de trabajadores de la empresa u otros actores"/>
    <m/>
    <m/>
    <m/>
    <s v="Contactos personales del empleador"/>
    <m/>
    <m/>
    <m/>
    <x v="0"/>
    <x v="0"/>
    <x v="0"/>
    <x v="1"/>
    <x v="0"/>
    <x v="0"/>
    <x v="0"/>
    <x v="1"/>
    <x v="1"/>
    <x v="0"/>
    <s v="Ninguna"/>
    <m/>
    <m/>
    <m/>
    <m/>
    <m/>
    <m/>
    <x v="0"/>
    <m/>
    <s v="Transformación de competencia"/>
    <x v="1"/>
    <s v="Transformación de competencia"/>
    <m/>
    <m/>
    <x v="0"/>
    <x v="0"/>
    <x v="1"/>
    <x v="0"/>
    <x v="1"/>
    <x v="1"/>
    <m/>
    <m/>
    <x v="2"/>
    <s v="Probable"/>
    <s v="Poco probable"/>
    <s v="Poco probable"/>
    <s v="Poco probable"/>
    <s v="Probable"/>
    <x v="0"/>
    <s v="cajero"/>
    <n v="5230"/>
    <n v="1"/>
    <n v="1"/>
    <n v="1"/>
    <n v="1"/>
    <n v="0"/>
    <s v="repositor de mercaderias"/>
    <n v="9334"/>
    <n v="1"/>
    <n v="1"/>
    <n v="1"/>
    <n v="1"/>
    <n v="0"/>
    <s v="balancero"/>
    <n v="5223"/>
    <n v="1"/>
    <n v="1"/>
    <n v="1"/>
    <n v="1"/>
    <n v="0"/>
    <m/>
    <m/>
    <m/>
    <m/>
    <m/>
    <m/>
    <m/>
    <m/>
    <m/>
    <m/>
    <m/>
    <m/>
    <m/>
    <m/>
    <x v="0"/>
    <m/>
    <m/>
    <m/>
    <m/>
    <m/>
    <m/>
    <m/>
    <m/>
    <m/>
    <x v="0"/>
    <x v="0"/>
    <x v="0"/>
    <x v="0"/>
    <x v="1"/>
    <x v="1"/>
    <x v="0"/>
    <x v="0"/>
    <m/>
    <x v="0"/>
    <s v="ATENCION AL CLIENTE"/>
    <s v="Técnicas de recepción y atención al cliente"/>
    <s v="CAJERO"/>
    <n v="5230"/>
    <s v="BALANCERO PARA MANEJAR LAS MAQUINAS DE BALANZA"/>
    <s v="Operación y mantenimiento de maquinarias industriales"/>
    <s v="BALANCERO"/>
    <n v="5223"/>
    <m/>
    <m/>
    <m/>
    <m/>
    <m/>
    <m/>
    <m/>
    <m/>
    <m/>
    <m/>
    <m/>
    <m/>
    <m/>
    <m/>
    <m/>
    <m/>
    <s v="Si"/>
    <s v="No"/>
    <m/>
    <m/>
    <m/>
    <m/>
    <x v="0"/>
    <s v="Importante"/>
    <s v="Importante"/>
    <s v="Importante"/>
    <s v="Muy importante"/>
    <s v="Importante"/>
    <s v="Importante"/>
    <s v="Importante"/>
    <s v="Ninguna"/>
    <m/>
    <x v="2"/>
    <x v="2"/>
    <x v="0"/>
    <x v="0"/>
    <x v="0"/>
    <x v="0"/>
    <x v="1"/>
    <x v="0"/>
    <x v="0"/>
    <x v="0"/>
    <x v="0"/>
    <x v="0"/>
    <m/>
    <s v="Administrador/Contador"/>
    <m/>
    <n v="8"/>
    <n v="0"/>
    <s v="Completo"/>
    <m/>
    <m/>
    <m/>
    <m/>
    <m/>
    <m/>
    <s v="EL LOCAL CON  LA ACTIVIDAD DE FRUTERIA Y VERDULERIA FUE VENDIDA HACE 3 AÑOS.\nAHORA EN EL LUGAR ES UN MINIMARKET  O MINIMERCADITO CON OTROS DUEÑOS PROPIETARIOS Y OTRO RUC.\nEL INFORMANTE ES DAVID DIAZ ENCARGADO DEL NUEVO LOCAL ."/>
    <s v="5 a 10 personas ocupadas"/>
    <s v="5 a 10 personas ocupadas"/>
    <x v="2"/>
    <s v="Comercio"/>
    <x v="0"/>
    <x v="1"/>
    <x v="0"/>
    <x v="0"/>
    <x v="1"/>
    <x v="0"/>
    <x v="0"/>
    <x v="0"/>
    <x v="0"/>
    <x v="0"/>
    <x v="1"/>
    <x v="0"/>
    <x v="0"/>
    <x v="1"/>
    <x v="0"/>
    <x v="0"/>
    <x v="0"/>
    <x v="1"/>
    <x v="0"/>
    <x v="1"/>
    <x v="0"/>
    <x v="1"/>
    <x v="1"/>
    <x v="0"/>
    <x v="0"/>
    <x v="0"/>
    <x v="0"/>
    <s v="ATENCIÓN AL CLIENTE, RECEPCIÓN"/>
    <s v="USO Y REPARACIÓN DE MAQUINARIAS, HERRAMIENTAS Y EQUIPOS"/>
    <m/>
    <m/>
    <m/>
    <m/>
    <s v="ADMINISTRACIÓN Y GESTIÓN"/>
    <s v="USO Y REPARACIÓN DE MAQUINARIAS, HERRAMIENTAS Y EQUIPOS"/>
    <m/>
    <m/>
    <m/>
    <m/>
    <n v="8.2844036697247692"/>
    <x v="1"/>
    <x v="1"/>
    <x v="0"/>
    <x v="0"/>
    <x v="0"/>
    <s v="Total"/>
  </r>
  <r>
    <n v="530392"/>
    <x v="0"/>
    <x v="1"/>
    <s v="Fernando de la Mora"/>
    <n v="56101"/>
    <s v="SERVICIOS DE VENTA DE COMIDAS EN PLATO"/>
    <s v="Servicio"/>
    <s v="Restaurantes y hoteles"/>
    <s v="Micro (5 a 10 personas ocupadas)"/>
    <n v="13062024"/>
    <n v="13"/>
    <s v="Junio"/>
    <s v="Año Resultado Final"/>
    <n v="14"/>
    <n v="8"/>
    <n v="29072024"/>
    <n v="29"/>
    <s v="Julio"/>
    <s v="Año Resultado Final"/>
    <n v="2014"/>
    <n v="9"/>
    <x v="3"/>
    <s v="SERVICIO DE VENTA DE ALMUERZO"/>
    <s v="Restaurantes y parrilladas"/>
    <s v="Único"/>
    <x v="0"/>
    <m/>
    <m/>
    <n v="6"/>
    <n v="6"/>
    <n v="2"/>
    <n v="4"/>
    <n v="6.7891891891891802"/>
    <n v="13.57837837837836"/>
    <n v="0"/>
    <n v="0"/>
    <n v="0"/>
    <n v="0"/>
    <n v="16.972972972972951"/>
    <n v="0"/>
    <n v="3.3945945945945901"/>
    <n v="0"/>
    <n v="0"/>
    <n v="0"/>
    <n v="0"/>
    <n v="0"/>
    <n v="20.367567567567541"/>
    <n v="6"/>
    <n v="0"/>
    <n v="0"/>
    <n v="0"/>
    <n v="0"/>
    <n v="5"/>
    <n v="0"/>
    <n v="1"/>
    <n v="0"/>
    <n v="0"/>
    <n v="0"/>
    <n v="0"/>
    <n v="0"/>
    <n v="6"/>
    <x v="0"/>
    <m/>
    <m/>
    <x v="1"/>
    <m/>
    <m/>
    <x v="0"/>
    <m/>
    <m/>
    <x v="0"/>
    <m/>
    <m/>
    <x v="0"/>
    <m/>
    <m/>
    <x v="1"/>
    <m/>
    <n v="9412"/>
    <s v="AYUDANTE DE COCINA"/>
    <s v="Sí"/>
    <s v="No"/>
    <s v="No"/>
    <m/>
    <m/>
    <m/>
    <m/>
    <m/>
    <m/>
    <m/>
    <m/>
    <m/>
    <m/>
    <m/>
    <m/>
    <m/>
    <m/>
    <m/>
    <m/>
    <m/>
    <m/>
    <m/>
    <m/>
    <m/>
    <m/>
    <m/>
    <m/>
    <m/>
    <m/>
    <m/>
    <m/>
    <m/>
    <m/>
    <m/>
    <m/>
    <m/>
    <m/>
    <m/>
    <m/>
    <m/>
    <m/>
    <m/>
    <m/>
    <m/>
    <m/>
    <m/>
    <m/>
    <x v="0"/>
    <x v="0"/>
    <x v="0"/>
    <x v="0"/>
    <x v="1"/>
    <x v="1"/>
    <x v="1"/>
    <x v="0"/>
    <x v="0"/>
    <x v="0"/>
    <x v="1"/>
    <x v="1"/>
    <x v="0"/>
    <m/>
    <m/>
    <m/>
    <s v="Redes sociales de la empresa (Facebook, Twitter, Instagram, etc)"/>
    <m/>
    <m/>
    <s v="Recomendaciones de trabajadores de la empresa u otros actores"/>
    <m/>
    <s v="Ferias de empleo"/>
    <m/>
    <m/>
    <m/>
    <m/>
    <m/>
    <x v="0"/>
    <x v="0"/>
    <x v="0"/>
    <x v="2"/>
    <x v="0"/>
    <x v="2"/>
    <x v="0"/>
    <x v="0"/>
    <x v="1"/>
    <x v="1"/>
    <s v="Ninguna"/>
    <m/>
    <m/>
    <m/>
    <m/>
    <m/>
    <m/>
    <x v="1"/>
    <m/>
    <m/>
    <x v="1"/>
    <m/>
    <m/>
    <m/>
    <x v="1"/>
    <x v="1"/>
    <x v="1"/>
    <x v="1"/>
    <x v="1"/>
    <x v="1"/>
    <m/>
    <m/>
    <x v="2"/>
    <s v="Poco probable"/>
    <s v="Poco probable"/>
    <s v="Poco probable"/>
    <s v="Poco probable"/>
    <s v="Poco probable"/>
    <x v="3"/>
    <m/>
    <m/>
    <m/>
    <m/>
    <m/>
    <m/>
    <m/>
    <m/>
    <m/>
    <m/>
    <m/>
    <m/>
    <m/>
    <m/>
    <m/>
    <m/>
    <m/>
    <m/>
    <m/>
    <m/>
    <m/>
    <m/>
    <m/>
    <m/>
    <m/>
    <m/>
    <m/>
    <m/>
    <m/>
    <m/>
    <m/>
    <m/>
    <m/>
    <m/>
    <m/>
    <x v="0"/>
    <m/>
    <m/>
    <m/>
    <m/>
    <m/>
    <m/>
    <m/>
    <m/>
    <m/>
    <x v="1"/>
    <x v="0"/>
    <x v="1"/>
    <x v="0"/>
    <x v="0"/>
    <x v="1"/>
    <x v="0"/>
    <x v="0"/>
    <m/>
    <x v="1"/>
    <m/>
    <m/>
    <m/>
    <m/>
    <m/>
    <m/>
    <m/>
    <m/>
    <m/>
    <m/>
    <m/>
    <m/>
    <m/>
    <m/>
    <m/>
    <m/>
    <m/>
    <m/>
    <m/>
    <m/>
    <m/>
    <m/>
    <m/>
    <m/>
    <m/>
    <m/>
    <m/>
    <m/>
    <m/>
    <m/>
    <x v="0"/>
    <s v="Importante"/>
    <s v="Importante"/>
    <s v="Importante"/>
    <s v="Importante"/>
    <s v="Importante"/>
    <s v="Muy importante"/>
    <s v="Muy importante"/>
    <s v="Ninguna"/>
    <m/>
    <x v="2"/>
    <x v="2"/>
    <x v="0"/>
    <x v="0"/>
    <x v="2"/>
    <x v="1"/>
    <x v="0"/>
    <x v="0"/>
    <x v="0"/>
    <x v="0"/>
    <x v="0"/>
    <x v="0"/>
    <m/>
    <s v="Dueño o propietario"/>
    <m/>
    <n v="6"/>
    <n v="26"/>
    <s v="Completo"/>
    <m/>
    <m/>
    <m/>
    <m/>
    <m/>
    <m/>
    <m/>
    <s v="5 a 10 personas ocupadas"/>
    <s v="5 a 10 personas ocupadas"/>
    <x v="0"/>
    <s v="Restaurantes y hoteles"/>
    <x v="0"/>
    <x v="0"/>
    <x v="0"/>
    <x v="0"/>
    <x v="0"/>
    <x v="0"/>
    <x v="0"/>
    <x v="0"/>
    <x v="1"/>
    <x v="0"/>
    <x v="1"/>
    <x v="0"/>
    <x v="0"/>
    <x v="0"/>
    <x v="0"/>
    <x v="0"/>
    <x v="0"/>
    <x v="0"/>
    <x v="0"/>
    <x v="1"/>
    <x v="0"/>
    <x v="1"/>
    <x v="0"/>
    <x v="0"/>
    <x v="0"/>
    <x v="0"/>
    <x v="0"/>
    <m/>
    <m/>
    <m/>
    <m/>
    <m/>
    <m/>
    <m/>
    <m/>
    <m/>
    <m/>
    <m/>
    <m/>
    <n v="3.3945945945945901"/>
    <x v="1"/>
    <x v="1"/>
    <x v="1"/>
    <x v="0"/>
    <x v="1"/>
    <s v="Total"/>
  </r>
  <r>
    <n v="530435"/>
    <x v="0"/>
    <x v="1"/>
    <s v="Fernando de la Mora"/>
    <n v="45203"/>
    <s v="SERVICIOS DE TALLER DE CHAPERIA Y PINTURA"/>
    <s v="Comercio"/>
    <s v="Comercio"/>
    <s v="Micro (5 a 10 personas ocupadas)"/>
    <n v="13062024"/>
    <n v="13"/>
    <s v="Junio"/>
    <s v="Año Resultado Final"/>
    <n v="14"/>
    <n v="52"/>
    <n v="14062024"/>
    <n v="14"/>
    <s v="Junio"/>
    <s v="Año Resultado Final"/>
    <n v="2014"/>
    <n v="9"/>
    <x v="3"/>
    <s v="SERVICIOS DE CHAPERIA Y PINTURA DE VEHICULOS LIVIANOS"/>
    <s v="Talleres de chapería y pintura"/>
    <s v="Único"/>
    <x v="0"/>
    <m/>
    <m/>
    <n v="7"/>
    <n v="7"/>
    <n v="6"/>
    <n v="1"/>
    <n v="49.706422018348619"/>
    <n v="8.2844036697247692"/>
    <n v="0"/>
    <n v="0"/>
    <n v="0"/>
    <n v="0"/>
    <n v="49.706422018348619"/>
    <n v="0"/>
    <n v="0"/>
    <n v="0"/>
    <n v="8.2844036697247692"/>
    <n v="0"/>
    <n v="0"/>
    <n v="0"/>
    <n v="57.990825688073386"/>
    <n v="7"/>
    <n v="0"/>
    <n v="0"/>
    <n v="0"/>
    <n v="0"/>
    <n v="6"/>
    <n v="0"/>
    <n v="0"/>
    <n v="0"/>
    <n v="1"/>
    <n v="0"/>
    <n v="0"/>
    <n v="0"/>
    <n v="7"/>
    <x v="0"/>
    <m/>
    <m/>
    <x v="1"/>
    <m/>
    <m/>
    <x v="0"/>
    <m/>
    <m/>
    <x v="0"/>
    <m/>
    <m/>
    <x v="0"/>
    <m/>
    <m/>
    <x v="0"/>
    <m/>
    <m/>
    <m/>
    <m/>
    <m/>
    <m/>
    <m/>
    <m/>
    <m/>
    <m/>
    <m/>
    <m/>
    <m/>
    <m/>
    <m/>
    <m/>
    <m/>
    <m/>
    <m/>
    <m/>
    <m/>
    <m/>
    <m/>
    <m/>
    <m/>
    <m/>
    <m/>
    <m/>
    <m/>
    <m/>
    <m/>
    <m/>
    <m/>
    <m/>
    <m/>
    <m/>
    <m/>
    <m/>
    <m/>
    <m/>
    <m/>
    <m/>
    <m/>
    <m/>
    <m/>
    <m/>
    <m/>
    <m/>
    <m/>
    <m/>
    <x v="0"/>
    <x v="0"/>
    <x v="0"/>
    <x v="0"/>
    <x v="1"/>
    <x v="1"/>
    <x v="0"/>
    <x v="0"/>
    <x v="0"/>
    <x v="1"/>
    <x v="1"/>
    <x v="1"/>
    <x v="0"/>
    <m/>
    <m/>
    <m/>
    <m/>
    <m/>
    <m/>
    <s v="Recomendaciones de trabajadores de la empresa u otros actores"/>
    <m/>
    <m/>
    <m/>
    <s v="Contactos personales del empleador"/>
    <m/>
    <m/>
    <m/>
    <x v="0"/>
    <x v="0"/>
    <x v="0"/>
    <x v="2"/>
    <x v="0"/>
    <x v="2"/>
    <x v="0"/>
    <x v="2"/>
    <x v="1"/>
    <x v="1"/>
    <s v="Ninguna"/>
    <m/>
    <m/>
    <m/>
    <m/>
    <m/>
    <m/>
    <x v="1"/>
    <m/>
    <m/>
    <x v="1"/>
    <m/>
    <m/>
    <m/>
    <x v="1"/>
    <x v="1"/>
    <x v="1"/>
    <x v="1"/>
    <x v="1"/>
    <x v="1"/>
    <m/>
    <m/>
    <x v="2"/>
    <s v="Poco probable"/>
    <s v="Poco probable"/>
    <s v="Poco probable"/>
    <s v="Poco probable"/>
    <s v="Probable"/>
    <x v="1"/>
    <m/>
    <m/>
    <m/>
    <m/>
    <m/>
    <m/>
    <m/>
    <m/>
    <m/>
    <m/>
    <m/>
    <m/>
    <m/>
    <m/>
    <m/>
    <m/>
    <m/>
    <m/>
    <m/>
    <m/>
    <m/>
    <m/>
    <m/>
    <m/>
    <m/>
    <m/>
    <m/>
    <m/>
    <m/>
    <m/>
    <m/>
    <m/>
    <m/>
    <m/>
    <m/>
    <x v="0"/>
    <m/>
    <m/>
    <m/>
    <m/>
    <m/>
    <m/>
    <m/>
    <m/>
    <m/>
    <x v="0"/>
    <x v="0"/>
    <x v="0"/>
    <x v="0"/>
    <x v="1"/>
    <x v="1"/>
    <x v="0"/>
    <x v="0"/>
    <m/>
    <x v="0"/>
    <s v="CAPACITACION SOBRE PRIMEROS AUXILIOS"/>
    <s v="Primeros auxilios"/>
    <s v="TECNICO CHAPISTA  (ENCARGADO DE CHAPERIA Y PINTURA)"/>
    <n v="7213"/>
    <s v="CAPACITACION SOBRE PINTURA DE VEHICULOS LIVIANOS"/>
    <s v="Mecánica del automóvil"/>
    <s v="TECNICO CHAPISTA (ENCARGADO DE CHAPERIA Y PINTURA)"/>
    <n v="7213"/>
    <s v="CAPACITACION SOBRE CHAPERIA DE VEHICULOS LIVIANOS"/>
    <s v="Mecánica del automóvil"/>
    <s v="TECNICO CHAPISTA (ENCARGADO DE CHAPERIA Y PINTURA)"/>
    <n v="7213"/>
    <m/>
    <m/>
    <m/>
    <m/>
    <m/>
    <m/>
    <m/>
    <m/>
    <m/>
    <m/>
    <m/>
    <m/>
    <s v="Si"/>
    <s v="Si"/>
    <s v="No"/>
    <m/>
    <m/>
    <m/>
    <x v="0"/>
    <s v="Importante"/>
    <s v="Importante"/>
    <s v="Importante"/>
    <s v="Importante"/>
    <s v="Importante"/>
    <s v="Muy importante"/>
    <s v="Muy importante"/>
    <s v="Ninguna"/>
    <m/>
    <x v="0"/>
    <x v="2"/>
    <x v="0"/>
    <x v="1"/>
    <x v="2"/>
    <x v="2"/>
    <x v="1"/>
    <x v="1"/>
    <x v="0"/>
    <x v="1"/>
    <x v="0"/>
    <x v="0"/>
    <m/>
    <s v="Dueño o propietario"/>
    <m/>
    <n v="15"/>
    <n v="57"/>
    <s v="Completo"/>
    <m/>
    <m/>
    <m/>
    <m/>
    <m/>
    <m/>
    <m/>
    <s v="5 a 10 personas ocupadas"/>
    <s v="5 a 10 personas ocupadas"/>
    <x v="2"/>
    <s v="Comercio"/>
    <x v="0"/>
    <x v="0"/>
    <x v="0"/>
    <x v="0"/>
    <x v="0"/>
    <x v="0"/>
    <x v="0"/>
    <x v="0"/>
    <x v="0"/>
    <x v="0"/>
    <x v="1"/>
    <x v="0"/>
    <x v="0"/>
    <x v="0"/>
    <x v="0"/>
    <x v="0"/>
    <x v="0"/>
    <x v="0"/>
    <x v="0"/>
    <x v="1"/>
    <x v="0"/>
    <x v="1"/>
    <x v="0"/>
    <x v="0"/>
    <x v="1"/>
    <x v="0"/>
    <x v="0"/>
    <s v="SINIESTROS Y PRIMEROS AUXILIOS"/>
    <s v="CHAPERIA Y PINTURA"/>
    <s v="CHAPERIA Y PINTURA"/>
    <m/>
    <m/>
    <m/>
    <s v="SINIESTROS Y PRIMEROS AUXILIOS"/>
    <s v="AUTOMOTORES"/>
    <s v="AUTOMOTORES"/>
    <m/>
    <m/>
    <m/>
    <n v="8.2844036697247692"/>
    <x v="0"/>
    <x v="0"/>
    <x v="1"/>
    <x v="0"/>
    <x v="0"/>
    <s v="Total"/>
  </r>
  <r>
    <n v="530600"/>
    <x v="0"/>
    <x v="1"/>
    <s v="Fernando de la Mora"/>
    <n v="45301"/>
    <s v="CMERCIO AL POR MENOR DE EQUIPAMIENTOS PARA VEHICULOS"/>
    <s v="Comercio"/>
    <s v="Comercio"/>
    <s v="Micro (5 a 10 personas ocupadas)"/>
    <n v="13062024"/>
    <n v="13"/>
    <s v="Junio"/>
    <s v="Año Resultado Final"/>
    <n v="15"/>
    <n v="41"/>
    <n v="13062024"/>
    <n v="13"/>
    <s v="Junio"/>
    <s v="Año Resultado Final"/>
    <n v="2013"/>
    <n v="10"/>
    <x v="0"/>
    <s v="COMERCIO AL POR MENOR DE EQUIPAMIENTO DE AUDIO PARA VEHICULOS"/>
    <s v="Comercio de partes, piezas y accesorios nuevos para vehículos automotores"/>
    <s v="Único"/>
    <x v="0"/>
    <m/>
    <m/>
    <n v="5"/>
    <n v="5"/>
    <n v="5"/>
    <n v="0"/>
    <n v="41.422018348623844"/>
    <n v="0"/>
    <n v="0"/>
    <n v="0"/>
    <n v="0"/>
    <n v="0"/>
    <n v="24.853211009174309"/>
    <n v="0"/>
    <n v="8.2844036697247692"/>
    <n v="0"/>
    <n v="8.2844036697247692"/>
    <n v="0"/>
    <n v="0"/>
    <n v="0"/>
    <n v="41.422018348623844"/>
    <n v="5"/>
    <n v="0"/>
    <n v="0"/>
    <n v="0"/>
    <n v="0"/>
    <n v="3"/>
    <n v="0"/>
    <n v="1"/>
    <n v="0"/>
    <n v="1"/>
    <n v="0"/>
    <n v="0"/>
    <n v="0"/>
    <n v="5"/>
    <x v="0"/>
    <m/>
    <m/>
    <x v="1"/>
    <m/>
    <m/>
    <x v="0"/>
    <m/>
    <m/>
    <x v="0"/>
    <m/>
    <m/>
    <x v="0"/>
    <m/>
    <m/>
    <x v="0"/>
    <m/>
    <m/>
    <m/>
    <m/>
    <m/>
    <m/>
    <m/>
    <m/>
    <m/>
    <m/>
    <m/>
    <m/>
    <m/>
    <m/>
    <m/>
    <m/>
    <m/>
    <m/>
    <m/>
    <m/>
    <m/>
    <m/>
    <m/>
    <m/>
    <m/>
    <m/>
    <m/>
    <m/>
    <m/>
    <m/>
    <m/>
    <m/>
    <m/>
    <m/>
    <m/>
    <m/>
    <m/>
    <m/>
    <m/>
    <m/>
    <m/>
    <m/>
    <m/>
    <m/>
    <m/>
    <m/>
    <m/>
    <m/>
    <m/>
    <m/>
    <x v="0"/>
    <x v="0"/>
    <x v="0"/>
    <x v="0"/>
    <x v="1"/>
    <x v="1"/>
    <x v="0"/>
    <x v="1"/>
    <x v="1"/>
    <x v="0"/>
    <x v="0"/>
    <x v="1"/>
    <x v="0"/>
    <m/>
    <m/>
    <m/>
    <m/>
    <m/>
    <m/>
    <s v="Recomendaciones de trabajadores de la empresa u otros actores"/>
    <m/>
    <m/>
    <m/>
    <s v="Contactos personales del empleador"/>
    <m/>
    <m/>
    <m/>
    <x v="0"/>
    <x v="0"/>
    <x v="0"/>
    <x v="1"/>
    <x v="0"/>
    <x v="1"/>
    <x v="0"/>
    <x v="2"/>
    <x v="1"/>
    <x v="0"/>
    <s v="Ninguna"/>
    <m/>
    <m/>
    <m/>
    <m/>
    <m/>
    <m/>
    <x v="1"/>
    <m/>
    <m/>
    <x v="1"/>
    <s v="Ambos"/>
    <m/>
    <m/>
    <x v="0"/>
    <x v="1"/>
    <x v="1"/>
    <x v="1"/>
    <x v="1"/>
    <x v="0"/>
    <m/>
    <m/>
    <x v="2"/>
    <s v="Muy probable"/>
    <s v="Poco probable"/>
    <s v="Poco probable"/>
    <s v="Probable"/>
    <s v="Muy probable"/>
    <x v="0"/>
    <s v="instalador de sistemas de audio para vehiculos"/>
    <n v="7421"/>
    <n v="1"/>
    <n v="2"/>
    <n v="2"/>
    <n v="1"/>
    <n v="2"/>
    <s v="atencion al cliente"/>
    <n v="4226"/>
    <n v="0"/>
    <n v="1"/>
    <n v="0"/>
    <n v="1"/>
    <n v="0"/>
    <m/>
    <m/>
    <m/>
    <m/>
    <m/>
    <m/>
    <m/>
    <m/>
    <m/>
    <m/>
    <m/>
    <m/>
    <m/>
    <m/>
    <m/>
    <m/>
    <m/>
    <m/>
    <m/>
    <m/>
    <m/>
    <x v="0"/>
    <m/>
    <m/>
    <m/>
    <m/>
    <m/>
    <m/>
    <m/>
    <m/>
    <m/>
    <x v="0"/>
    <x v="0"/>
    <x v="0"/>
    <x v="0"/>
    <x v="1"/>
    <x v="1"/>
    <x v="0"/>
    <x v="0"/>
    <m/>
    <x v="0"/>
    <s v="ELECTRICIDAD DEL AUTOMOVIL CON ÉNFASIS EN INSTALACION DE AUDIO"/>
    <s v="Electrónica"/>
    <s v="INSTALADOR DE EQUIPOS DE AUDIO PARA VEHICULOS"/>
    <n v="7421"/>
    <s v="MEJORA DE HABILIDADES DE VENTA"/>
    <s v="Técnicas de ventas"/>
    <s v="VENDEDORES POR REDES"/>
    <n v="5244"/>
    <m/>
    <m/>
    <m/>
    <m/>
    <m/>
    <m/>
    <m/>
    <m/>
    <m/>
    <m/>
    <m/>
    <m/>
    <m/>
    <m/>
    <m/>
    <m/>
    <s v="Si"/>
    <s v="No"/>
    <m/>
    <m/>
    <m/>
    <m/>
    <x v="0"/>
    <s v="Muy importante"/>
    <s v="Muy importante"/>
    <s v="Muy importante"/>
    <s v="Muy importante"/>
    <s v="Importante"/>
    <s v="Muy importante"/>
    <s v="Muy importante"/>
    <s v="Ninguna"/>
    <m/>
    <x v="2"/>
    <x v="2"/>
    <x v="0"/>
    <x v="0"/>
    <x v="0"/>
    <x v="0"/>
    <x v="0"/>
    <x v="0"/>
    <x v="0"/>
    <x v="1"/>
    <x v="0"/>
    <x v="0"/>
    <m/>
    <s v="Dueño o propietario"/>
    <m/>
    <n v="16"/>
    <n v="35"/>
    <s v="Completo"/>
    <m/>
    <m/>
    <m/>
    <m/>
    <m/>
    <m/>
    <m/>
    <s v="5 a 10 personas ocupadas"/>
    <s v="5 a 10 personas ocupadas"/>
    <x v="2"/>
    <s v="Comercio"/>
    <x v="0"/>
    <x v="0"/>
    <x v="0"/>
    <x v="0"/>
    <x v="0"/>
    <x v="0"/>
    <x v="0"/>
    <x v="0"/>
    <x v="0"/>
    <x v="0"/>
    <x v="1"/>
    <x v="0"/>
    <x v="1"/>
    <x v="0"/>
    <x v="0"/>
    <x v="1"/>
    <x v="0"/>
    <x v="0"/>
    <x v="0"/>
    <x v="1"/>
    <x v="0"/>
    <x v="1"/>
    <x v="1"/>
    <x v="0"/>
    <x v="1"/>
    <x v="0"/>
    <x v="0"/>
    <s v="ELECTRICIDAD AUTOMOTRIZ"/>
    <s v="VENTA"/>
    <m/>
    <m/>
    <m/>
    <m/>
    <s v="AUTOMOTORES"/>
    <s v="ADMINISTRACIÓN Y GESTIÓN"/>
    <m/>
    <m/>
    <m/>
    <m/>
    <n v="8.2844036697247692"/>
    <x v="0"/>
    <x v="0"/>
    <x v="0"/>
    <x v="0"/>
    <x v="0"/>
    <s v="Total"/>
  </r>
  <r>
    <n v="530645"/>
    <x v="0"/>
    <x v="1"/>
    <s v="Fernando de la Mora"/>
    <n v="46693"/>
    <s v="COMERCIO AL POR MAYOR DE METALES RECICLADOS"/>
    <s v="Comercio"/>
    <s v="Comercio"/>
    <s v="Pequeñas (11 a 30 personas ocupadas)"/>
    <n v="14062024"/>
    <n v="14"/>
    <s v="Junio"/>
    <s v="Año Resultado Final"/>
    <n v="11"/>
    <n v="13"/>
    <n v="14062024"/>
    <n v="14"/>
    <s v="Junio"/>
    <s v="Año Resultado Final"/>
    <n v="2010"/>
    <n v="13"/>
    <x v="0"/>
    <s v="COMERCIO AL POR MAYOR DE METALES RECICLADOS"/>
    <s v="Comercio al por mayor de desechos y materiales para reciclar"/>
    <s v="Único"/>
    <x v="0"/>
    <m/>
    <m/>
    <n v="7"/>
    <n v="7"/>
    <n v="5"/>
    <n v="2"/>
    <n v="41.422018348623844"/>
    <n v="16.568807339449538"/>
    <n v="0"/>
    <n v="0"/>
    <n v="41.422018348623844"/>
    <n v="0"/>
    <n v="16.568807339449538"/>
    <n v="0"/>
    <n v="0"/>
    <n v="0"/>
    <n v="0"/>
    <n v="0"/>
    <n v="0"/>
    <n v="0"/>
    <n v="57.990825688073386"/>
    <n v="7"/>
    <n v="0"/>
    <n v="0"/>
    <n v="5"/>
    <n v="0"/>
    <n v="2"/>
    <n v="0"/>
    <n v="0"/>
    <n v="0"/>
    <n v="0"/>
    <n v="0"/>
    <n v="0"/>
    <n v="0"/>
    <n v="7"/>
    <x v="0"/>
    <m/>
    <m/>
    <x v="1"/>
    <m/>
    <m/>
    <x v="0"/>
    <m/>
    <m/>
    <x v="0"/>
    <m/>
    <m/>
    <x v="0"/>
    <m/>
    <m/>
    <x v="1"/>
    <m/>
    <n v="9333"/>
    <s v="ESTIBADOR MANUAL DE METALES"/>
    <s v="Sí"/>
    <s v="No"/>
    <s v="No"/>
    <m/>
    <m/>
    <m/>
    <m/>
    <m/>
    <m/>
    <m/>
    <m/>
    <m/>
    <m/>
    <m/>
    <m/>
    <m/>
    <m/>
    <m/>
    <m/>
    <m/>
    <m/>
    <m/>
    <m/>
    <m/>
    <m/>
    <m/>
    <m/>
    <m/>
    <m/>
    <m/>
    <m/>
    <m/>
    <m/>
    <m/>
    <m/>
    <m/>
    <m/>
    <m/>
    <m/>
    <m/>
    <m/>
    <m/>
    <m/>
    <m/>
    <m/>
    <m/>
    <m/>
    <x v="0"/>
    <x v="0"/>
    <x v="0"/>
    <x v="1"/>
    <x v="1"/>
    <x v="1"/>
    <x v="1"/>
    <x v="0"/>
    <x v="0"/>
    <x v="0"/>
    <x v="1"/>
    <x v="1"/>
    <x v="0"/>
    <m/>
    <m/>
    <m/>
    <m/>
    <m/>
    <m/>
    <s v="Recomendaciones de trabajadores de la empresa u otros actores"/>
    <m/>
    <m/>
    <m/>
    <s v="Contactos personales del empleador"/>
    <m/>
    <m/>
    <m/>
    <x v="0"/>
    <x v="0"/>
    <x v="0"/>
    <x v="2"/>
    <x v="2"/>
    <x v="2"/>
    <x v="0"/>
    <x v="0"/>
    <x v="1"/>
    <x v="1"/>
    <s v="Ninguna"/>
    <m/>
    <m/>
    <m/>
    <m/>
    <m/>
    <m/>
    <x v="1"/>
    <m/>
    <m/>
    <x v="1"/>
    <m/>
    <m/>
    <m/>
    <x v="1"/>
    <x v="1"/>
    <x v="1"/>
    <x v="1"/>
    <x v="1"/>
    <x v="1"/>
    <m/>
    <m/>
    <x v="2"/>
    <s v="Poco probable"/>
    <s v="Poco probable"/>
    <s v="Poco probable"/>
    <s v="Poco probable"/>
    <s v="Poco probable"/>
    <x v="0"/>
    <s v="estibador manual de metales"/>
    <n v="9333"/>
    <n v="1"/>
    <n v="1"/>
    <n v="1"/>
    <n v="1"/>
    <n v="1"/>
    <s v="Encargado de logistica"/>
    <n v="4321"/>
    <n v="0"/>
    <n v="1"/>
    <n v="0"/>
    <n v="0"/>
    <n v="0"/>
    <m/>
    <m/>
    <m/>
    <m/>
    <m/>
    <m/>
    <m/>
    <m/>
    <m/>
    <m/>
    <m/>
    <m/>
    <m/>
    <m/>
    <m/>
    <m/>
    <m/>
    <m/>
    <m/>
    <m/>
    <m/>
    <x v="0"/>
    <m/>
    <m/>
    <m/>
    <m/>
    <m/>
    <m/>
    <m/>
    <m/>
    <m/>
    <x v="0"/>
    <x v="0"/>
    <x v="0"/>
    <x v="0"/>
    <x v="1"/>
    <x v="1"/>
    <x v="0"/>
    <x v="0"/>
    <m/>
    <x v="0"/>
    <s v="CAPACITACION SOBRE MANEJO SEGURO DE CARGAS PESADAS ( PARA ESTIBADORES  MANUAL DE METALES )"/>
    <s v="OTROS"/>
    <s v="ESTIBADOR MANUAL DE METALES"/>
    <n v="9333"/>
    <m/>
    <m/>
    <m/>
    <m/>
    <m/>
    <m/>
    <m/>
    <m/>
    <m/>
    <m/>
    <m/>
    <m/>
    <m/>
    <m/>
    <m/>
    <m/>
    <m/>
    <m/>
    <m/>
    <m/>
    <s v="No"/>
    <m/>
    <m/>
    <m/>
    <m/>
    <m/>
    <x v="0"/>
    <s v="Importante"/>
    <s v="Poco importante"/>
    <s v="Importante"/>
    <s v="Importante"/>
    <s v="Importante"/>
    <s v="Muy importante"/>
    <s v="Muy importante"/>
    <s v="Ninguna"/>
    <m/>
    <x v="2"/>
    <x v="2"/>
    <x v="0"/>
    <x v="0"/>
    <x v="2"/>
    <x v="2"/>
    <x v="1"/>
    <x v="1"/>
    <x v="0"/>
    <x v="1"/>
    <x v="0"/>
    <x v="0"/>
    <m/>
    <s v="Dueño o propietario"/>
    <m/>
    <n v="15"/>
    <n v="58"/>
    <s v="Completo"/>
    <m/>
    <m/>
    <m/>
    <m/>
    <m/>
    <m/>
    <m/>
    <s v="5 a 10 personas ocupadas"/>
    <s v="5 a 10 personas ocupadas"/>
    <x v="2"/>
    <s v="Comercio"/>
    <x v="0"/>
    <x v="0"/>
    <x v="0"/>
    <x v="0"/>
    <x v="0"/>
    <x v="0"/>
    <x v="0"/>
    <x v="0"/>
    <x v="1"/>
    <x v="0"/>
    <x v="1"/>
    <x v="0"/>
    <x v="1"/>
    <x v="0"/>
    <x v="0"/>
    <x v="0"/>
    <x v="0"/>
    <x v="1"/>
    <x v="0"/>
    <x v="1"/>
    <x v="0"/>
    <x v="1"/>
    <x v="0"/>
    <x v="0"/>
    <x v="0"/>
    <x v="0"/>
    <x v="1"/>
    <s v="TRANSPORTE Y LOGISTICA"/>
    <m/>
    <m/>
    <m/>
    <m/>
    <m/>
    <s v="TRANSPORTE Y LOGISTICA"/>
    <m/>
    <m/>
    <m/>
    <m/>
    <m/>
    <n v="8.2844036697247692"/>
    <x v="1"/>
    <x v="1"/>
    <x v="1"/>
    <x v="0"/>
    <x v="0"/>
    <s v="Total"/>
  </r>
  <r>
    <n v="530788"/>
    <x v="0"/>
    <x v="1"/>
    <s v="Fernando de la Mora"/>
    <n v="47711"/>
    <s v="COMERCIO AL POR MENOR DE PRENDAS DE VESTIR"/>
    <s v="Comercio"/>
    <s v="Comercio"/>
    <s v="Pequeñas (11 a 30 personas ocupadas)"/>
    <n v="9072024"/>
    <n v="9"/>
    <s v="Julio"/>
    <s v="Año Resultado Final"/>
    <n v="15"/>
    <n v="4"/>
    <n v="10072024"/>
    <n v="10"/>
    <s v="Julio"/>
    <s v="Año Resultado Final"/>
    <n v="2016"/>
    <n v="7"/>
    <x v="3"/>
    <s v="VENTA DE PRENDAS DE VESTIR DE DAMAS CABALLEROS Y NIÑOS AL POR MENOR"/>
    <s v="Comercio al por menor de prendas de vestir"/>
    <s v="Casa Matriz"/>
    <x v="1"/>
    <n v="3"/>
    <n v="2"/>
    <n v="18"/>
    <n v="15"/>
    <n v="7"/>
    <n v="8"/>
    <n v="88.558139534883907"/>
    <n v="101.2093023255816"/>
    <n v="0"/>
    <n v="0"/>
    <n v="0"/>
    <n v="0"/>
    <n v="113.8604651162793"/>
    <n v="0"/>
    <n v="0"/>
    <n v="0"/>
    <n v="37.953488372093105"/>
    <n v="37.953488372093105"/>
    <n v="0"/>
    <n v="0"/>
    <n v="189.76744186046551"/>
    <n v="15"/>
    <n v="0"/>
    <n v="0"/>
    <n v="0"/>
    <n v="0"/>
    <n v="9"/>
    <n v="0"/>
    <n v="0"/>
    <n v="0"/>
    <n v="3"/>
    <n v="3"/>
    <n v="0"/>
    <n v="0"/>
    <n v="15"/>
    <x v="0"/>
    <m/>
    <m/>
    <x v="1"/>
    <m/>
    <m/>
    <x v="0"/>
    <m/>
    <m/>
    <x v="0"/>
    <m/>
    <m/>
    <x v="0"/>
    <m/>
    <m/>
    <x v="1"/>
    <m/>
    <n v="5223"/>
    <s v="VENDEDORA DE SALON"/>
    <s v="Sí"/>
    <s v="Sí"/>
    <s v="Sí"/>
    <n v="5230"/>
    <s v="CAJERO"/>
    <s v="Sí"/>
    <s v="Sí"/>
    <s v="No"/>
    <m/>
    <m/>
    <m/>
    <m/>
    <m/>
    <m/>
    <m/>
    <s v="Candidatos con falt de experiencia laboral"/>
    <m/>
    <m/>
    <m/>
    <m/>
    <s v="Candidatos sin capacitación o habilidades técnicas necesarios"/>
    <m/>
    <m/>
    <m/>
    <m/>
    <m/>
    <m/>
    <m/>
    <m/>
    <m/>
    <m/>
    <m/>
    <m/>
    <m/>
    <m/>
    <m/>
    <m/>
    <s v="Capacitar a los trabajadores actuales para que puedan cumplir funciones que estaban asignadas a esa vacante"/>
    <m/>
    <m/>
    <m/>
    <m/>
    <m/>
    <m/>
    <m/>
    <m/>
    <m/>
    <x v="1"/>
    <x v="0"/>
    <x v="0"/>
    <x v="0"/>
    <x v="0"/>
    <x v="0"/>
    <x v="0"/>
    <x v="1"/>
    <x v="1"/>
    <x v="0"/>
    <x v="0"/>
    <x v="1"/>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2"/>
    <x v="1"/>
    <x v="1"/>
    <s v="Ninguna"/>
    <m/>
    <m/>
    <m/>
    <m/>
    <m/>
    <m/>
    <x v="2"/>
    <m/>
    <m/>
    <x v="1"/>
    <m/>
    <m/>
    <m/>
    <x v="0"/>
    <x v="0"/>
    <x v="0"/>
    <x v="1"/>
    <x v="1"/>
    <x v="1"/>
    <m/>
    <m/>
    <x v="1"/>
    <s v="Muy probable"/>
    <s v="Poco probable"/>
    <s v="Poco probable"/>
    <s v="Probable"/>
    <s v="Muy probable"/>
    <x v="0"/>
    <s v="vendedor de salon"/>
    <n v="5223"/>
    <n v="2"/>
    <n v="2"/>
    <n v="4"/>
    <n v="2"/>
    <n v="2"/>
    <s v="cajero"/>
    <n v="5230"/>
    <n v="1"/>
    <n v="1"/>
    <n v="0"/>
    <n v="0"/>
    <n v="0"/>
    <s v="encargado de local"/>
    <n v="5222"/>
    <n v="1"/>
    <n v="1"/>
    <n v="1"/>
    <n v="0"/>
    <n v="0"/>
    <m/>
    <m/>
    <m/>
    <m/>
    <m/>
    <m/>
    <m/>
    <m/>
    <m/>
    <m/>
    <m/>
    <m/>
    <m/>
    <m/>
    <x v="0"/>
    <m/>
    <m/>
    <m/>
    <m/>
    <m/>
    <m/>
    <m/>
    <m/>
    <m/>
    <x v="0"/>
    <x v="0"/>
    <x v="0"/>
    <x v="0"/>
    <x v="1"/>
    <x v="1"/>
    <x v="0"/>
    <x v="0"/>
    <m/>
    <x v="0"/>
    <s v="HABILIDADES DE ATENCION AL CLIENTE"/>
    <s v="Técnicas de recepción y atención al cliente"/>
    <s v="CAJERO"/>
    <n v="5230"/>
    <s v="HABILIDADES DE ATENCION AL CLIENTE"/>
    <s v="Técnicas de recepción y atención al cliente"/>
    <s v="VENDEDOR DE SALON"/>
    <n v="5223"/>
    <s v="ESTRATEGIAS DE VENTAS POR REDES SOCIALES"/>
    <s v="Técnicas de ventas"/>
    <s v="VENDEDOR ONLINE"/>
    <n v="5244"/>
    <s v="MANEJO DE OFIMATICA"/>
    <s v="Operación básica de computadoras"/>
    <s v="DEPOSITERO"/>
    <n v="4321"/>
    <s v="MANEJO DE OFIMATICA"/>
    <s v="Operación básica de computadoras"/>
    <s v="CAJEROS"/>
    <n v="5230"/>
    <m/>
    <m/>
    <m/>
    <m/>
    <s v="Si"/>
    <s v="Si"/>
    <s v="Si"/>
    <s v="Si"/>
    <s v="No"/>
    <m/>
    <x v="3"/>
    <s v="Muy importante"/>
    <s v="Importante"/>
    <s v="Muy importante"/>
    <s v="Muy importante"/>
    <s v="Muy importante"/>
    <s v="Muy importante"/>
    <s v="Muy importante"/>
    <s v="Ninguna"/>
    <m/>
    <x v="2"/>
    <x v="2"/>
    <x v="0"/>
    <x v="1"/>
    <x v="1"/>
    <x v="0"/>
    <x v="0"/>
    <x v="0"/>
    <x v="0"/>
    <x v="0"/>
    <x v="0"/>
    <x v="0"/>
    <m/>
    <s v="Jefe / Encargado (no propietario)"/>
    <m/>
    <n v="18"/>
    <n v="29"/>
    <s v="Completo"/>
    <m/>
    <m/>
    <m/>
    <m/>
    <m/>
    <m/>
    <s v="LA ENCUESTA ESTABA DIRIGIDA A LA SUCURSAL DE FERNANDO PERO LA PARTE ADMINISTRATIVA SE ENCUENTRA EN ASUNCION DONDE FINALMENTE SE REALIZO LA ENTREVISTA"/>
    <s v="11 a 30 personas ocupadas"/>
    <s v="11 a 30 personas ocupadas"/>
    <x v="2"/>
    <s v="Comercio"/>
    <x v="0"/>
    <x v="0"/>
    <x v="0"/>
    <x v="0"/>
    <x v="1"/>
    <x v="0"/>
    <x v="0"/>
    <x v="0"/>
    <x v="0"/>
    <x v="0"/>
    <x v="1"/>
    <x v="0"/>
    <x v="0"/>
    <x v="1"/>
    <x v="0"/>
    <x v="0"/>
    <x v="0"/>
    <x v="0"/>
    <x v="0"/>
    <x v="1"/>
    <x v="0"/>
    <x v="0"/>
    <x v="1"/>
    <x v="0"/>
    <x v="0"/>
    <x v="0"/>
    <x v="0"/>
    <s v="ATENCIÓN AL CLIENTE, RECEPCIÓN"/>
    <s v="ATENCIÓN AL CLIENTE, RECEPCIÓN"/>
    <s v="USO Y MANEJO DE REDES SOCIALES"/>
    <s v="OFIMATICA"/>
    <s v="OFIMATICA"/>
    <m/>
    <s v="ADMINISTRACIÓN Y GESTIÓN"/>
    <s v="ADMINISTRACIÓN Y GESTIÓN"/>
    <s v="TIC"/>
    <s v="TIC"/>
    <s v="TIC"/>
    <m/>
    <n v="12.6511627906977"/>
    <x v="1"/>
    <x v="2"/>
    <x v="0"/>
    <x v="0"/>
    <x v="0"/>
    <s v="Total"/>
  </r>
  <r>
    <n v="530969"/>
    <x v="0"/>
    <x v="1"/>
    <s v="Fernando de la Mora"/>
    <n v="33120"/>
    <s v="SERVICIOS DE REPARACION DE MAQUINARIAS HIDRAULICAS"/>
    <s v="Industria"/>
    <s v="Manufactura"/>
    <s v="Pequeñas (11 a 30 personas ocupadas)"/>
    <n v="14062024"/>
    <n v="14"/>
    <s v="Junio"/>
    <s v="Año Resultado Final"/>
    <n v="14"/>
    <n v="54"/>
    <n v="14062024"/>
    <n v="14"/>
    <s v="Junio"/>
    <s v="Año Resultado Final"/>
    <n v="1999"/>
    <n v="24"/>
    <x v="2"/>
    <s v="REPARACIONES DE MAQUINARIAS HIDRAULICAS  Y SERVICIOS INDUSTRIALES"/>
    <s v="Mantenimiento y reparación de máquinas y equipos de uso general y especial"/>
    <s v="Casa Matriz"/>
    <x v="1"/>
    <n v="2"/>
    <n v="2"/>
    <n v="19"/>
    <n v="19"/>
    <n v="16"/>
    <n v="3"/>
    <n v="60.893203883495197"/>
    <n v="11.417475728155349"/>
    <n v="0"/>
    <n v="0"/>
    <n v="0"/>
    <n v="0"/>
    <n v="64.699029126213645"/>
    <n v="0"/>
    <n v="0"/>
    <n v="0"/>
    <n v="7.6116504854368996"/>
    <n v="0"/>
    <n v="0"/>
    <n v="0"/>
    <n v="72.310679611650542"/>
    <n v="19"/>
    <n v="0"/>
    <n v="0"/>
    <n v="0"/>
    <n v="0"/>
    <n v="17"/>
    <n v="0"/>
    <n v="0"/>
    <n v="0"/>
    <n v="2"/>
    <n v="0"/>
    <n v="0"/>
    <n v="0"/>
    <n v="19"/>
    <x v="0"/>
    <m/>
    <m/>
    <x v="0"/>
    <s v="Decisión del directorio/propietarios de la empresa"/>
    <m/>
    <x v="0"/>
    <m/>
    <m/>
    <x v="0"/>
    <m/>
    <m/>
    <x v="0"/>
    <m/>
    <m/>
    <x v="1"/>
    <m/>
    <n v="4226"/>
    <s v="ATENCION AL CLIENTE EN MOSTRADOR"/>
    <s v="Sí"/>
    <s v="No"/>
    <s v="Sí"/>
    <n v="3323"/>
    <s v="ENCARGADO DE COMPRAS INSUMOS"/>
    <s v="Sí"/>
    <s v="No"/>
    <s v="No"/>
    <m/>
    <m/>
    <m/>
    <m/>
    <m/>
    <m/>
    <m/>
    <m/>
    <m/>
    <m/>
    <m/>
    <m/>
    <m/>
    <m/>
    <m/>
    <m/>
    <m/>
    <m/>
    <m/>
    <m/>
    <m/>
    <m/>
    <m/>
    <m/>
    <m/>
    <m/>
    <m/>
    <m/>
    <m/>
    <m/>
    <m/>
    <m/>
    <m/>
    <m/>
    <m/>
    <m/>
    <m/>
    <m/>
    <m/>
    <x v="0"/>
    <x v="0"/>
    <x v="0"/>
    <x v="0"/>
    <x v="1"/>
    <x v="0"/>
    <x v="0"/>
    <x v="1"/>
    <x v="0"/>
    <x v="0"/>
    <x v="0"/>
    <x v="1"/>
    <x v="0"/>
    <m/>
    <m/>
    <m/>
    <s v="Redes sociales de la empresa (Facebook, Twitter, Instagram, etc)"/>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robable"/>
    <s v="Poco probable"/>
    <s v="Poco probable"/>
    <s v="Poco probable"/>
    <s v="Probable"/>
    <x v="0"/>
    <s v="tornero de metalurgica"/>
    <n v="7223"/>
    <n v="3"/>
    <n v="0"/>
    <n v="0"/>
    <n v="0"/>
    <n v="5"/>
    <s v="herrero"/>
    <n v="7221"/>
    <n v="3"/>
    <n v="0"/>
    <n v="0"/>
    <n v="2"/>
    <n v="3"/>
    <s v="electromecanico"/>
    <n v="7412"/>
    <n v="1"/>
    <n v="1"/>
    <n v="1"/>
    <n v="1"/>
    <n v="1"/>
    <s v="asistente administrativo"/>
    <n v="3343"/>
    <n v="1"/>
    <n v="1"/>
    <n v="1"/>
    <n v="1"/>
    <n v="1"/>
    <m/>
    <m/>
    <m/>
    <m/>
    <m/>
    <m/>
    <m/>
    <x v="0"/>
    <m/>
    <m/>
    <m/>
    <m/>
    <m/>
    <m/>
    <m/>
    <m/>
    <m/>
    <x v="0"/>
    <x v="0"/>
    <x v="0"/>
    <x v="0"/>
    <x v="1"/>
    <x v="1"/>
    <x v="0"/>
    <x v="0"/>
    <m/>
    <x v="0"/>
    <s v="CURSO DE MECANICA GRAL"/>
    <s v="Mecánica"/>
    <s v="ELECTROMECANICO"/>
    <n v="7412"/>
    <s v="CURSO DE OLEO HIDRAULICA"/>
    <s v="Mecánica"/>
    <s v="ELECTROMECANICO"/>
    <n v="7412"/>
    <s v="ELECTRICIDAD INDUSTRIAL"/>
    <s v="Electricidad"/>
    <s v="ELECTROMECANICA"/>
    <n v="7412"/>
    <s v="ELECTRICIDAD DEL AUTOMOVIL"/>
    <s v="Mecánica del automóvil"/>
    <s v="ELECTROMECANICO"/>
    <n v="7412"/>
    <m/>
    <m/>
    <m/>
    <m/>
    <m/>
    <m/>
    <m/>
    <m/>
    <s v="Si"/>
    <s v="Si"/>
    <s v="Si"/>
    <s v="No"/>
    <m/>
    <m/>
    <x v="0"/>
    <s v="Muy importante"/>
    <s v="Importante"/>
    <s v="Muy importante"/>
    <s v="Muy importante"/>
    <s v="Muy importante"/>
    <s v="Muy importante"/>
    <s v="Muy importante"/>
    <s v="Ninguna"/>
    <m/>
    <x v="2"/>
    <x v="2"/>
    <x v="0"/>
    <x v="1"/>
    <x v="0"/>
    <x v="0"/>
    <x v="0"/>
    <x v="0"/>
    <x v="0"/>
    <x v="1"/>
    <x v="0"/>
    <x v="0"/>
    <m/>
    <s v="Administrador/Contador"/>
    <m/>
    <n v="15"/>
    <n v="17"/>
    <s v="Completo"/>
    <m/>
    <m/>
    <m/>
    <m/>
    <m/>
    <m/>
    <m/>
    <s v="11 a 30 personas ocupadas"/>
    <s v="11 a 30 personas ocupadas"/>
    <x v="1"/>
    <s v="Manufactura"/>
    <x v="0"/>
    <x v="0"/>
    <x v="1"/>
    <x v="1"/>
    <x v="0"/>
    <x v="0"/>
    <x v="0"/>
    <x v="0"/>
    <x v="0"/>
    <x v="0"/>
    <x v="1"/>
    <x v="1"/>
    <x v="0"/>
    <x v="0"/>
    <x v="0"/>
    <x v="1"/>
    <x v="0"/>
    <x v="0"/>
    <x v="0"/>
    <x v="1"/>
    <x v="0"/>
    <x v="1"/>
    <x v="0"/>
    <x v="0"/>
    <x v="1"/>
    <x v="0"/>
    <x v="0"/>
    <s v="MECANICA AUTOTRIZ"/>
    <s v="MECANICA Y METALES"/>
    <s v="ELECTRICIDAD Y ELECTRONICA"/>
    <s v="ELECTRICIDAD AUTOMOTRIZ"/>
    <m/>
    <m/>
    <s v="AUTOMOTORES"/>
    <s v="MECANICA Y METALES"/>
    <s v="ELECTRICIDAD Y ELECTRONICA"/>
    <s v="AUTOMOTORES"/>
    <m/>
    <m/>
    <n v="3.8058252427184498"/>
    <x v="1"/>
    <x v="1"/>
    <x v="1"/>
    <x v="0"/>
    <x v="0"/>
    <s v="Total"/>
  </r>
  <r>
    <n v="531282"/>
    <x v="0"/>
    <x v="1"/>
    <s v="Fernando de la Mora"/>
    <n v="47711"/>
    <s v="VENTA AL POR MENOR DE PRENDAS DE VESTIR"/>
    <s v="Comercio"/>
    <s v="Comercio"/>
    <s v="Medianas (31 a 50 personas ocupadas)"/>
    <n v="27062024"/>
    <n v="27"/>
    <s v="Junio"/>
    <s v="Año Resultado Final"/>
    <n v="15"/>
    <n v="23"/>
    <n v="29072024"/>
    <n v="29"/>
    <s v="Julio"/>
    <s v="Año Resultado Final"/>
    <n v="2014"/>
    <n v="9"/>
    <x v="3"/>
    <s v="VENTA DE ROPAS URBANA AL POR MENOR"/>
    <s v="Comercio al por menor de prendas de vestir"/>
    <s v="Oficina administrativa"/>
    <x v="1"/>
    <n v="2"/>
    <n v="2"/>
    <n v="7"/>
    <n v="7"/>
    <n v="5"/>
    <n v="2"/>
    <n v="41.422018348623844"/>
    <n v="16.568807339449538"/>
    <n v="0"/>
    <n v="0"/>
    <n v="0"/>
    <n v="0"/>
    <n v="41.422018348623844"/>
    <n v="0"/>
    <n v="0"/>
    <n v="0"/>
    <n v="16.568807339449538"/>
    <n v="0"/>
    <n v="0"/>
    <n v="0"/>
    <n v="57.990825688073386"/>
    <n v="7"/>
    <n v="0"/>
    <n v="0"/>
    <n v="0"/>
    <n v="0"/>
    <n v="5"/>
    <n v="0"/>
    <n v="0"/>
    <n v="0"/>
    <n v="2"/>
    <n v="0"/>
    <n v="0"/>
    <n v="0"/>
    <n v="7"/>
    <x v="0"/>
    <m/>
    <m/>
    <x v="1"/>
    <m/>
    <m/>
    <x v="0"/>
    <m/>
    <m/>
    <x v="0"/>
    <m/>
    <m/>
    <x v="0"/>
    <m/>
    <m/>
    <x v="0"/>
    <m/>
    <m/>
    <m/>
    <m/>
    <m/>
    <m/>
    <m/>
    <m/>
    <m/>
    <m/>
    <m/>
    <m/>
    <m/>
    <m/>
    <m/>
    <m/>
    <m/>
    <m/>
    <m/>
    <m/>
    <m/>
    <m/>
    <m/>
    <m/>
    <m/>
    <m/>
    <m/>
    <m/>
    <m/>
    <m/>
    <m/>
    <m/>
    <m/>
    <m/>
    <m/>
    <m/>
    <m/>
    <m/>
    <m/>
    <m/>
    <m/>
    <m/>
    <m/>
    <m/>
    <m/>
    <m/>
    <m/>
    <m/>
    <m/>
    <m/>
    <x v="1"/>
    <x v="0"/>
    <x v="0"/>
    <x v="0"/>
    <x v="1"/>
    <x v="0"/>
    <x v="0"/>
    <x v="1"/>
    <x v="1"/>
    <x v="0"/>
    <x v="0"/>
    <x v="0"/>
    <x v="0"/>
    <m/>
    <m/>
    <m/>
    <s v="Redes sociales de la empresa (Facebook, Twitter, Instagram, etc)"/>
    <m/>
    <m/>
    <s v="Recomendaciones de trabajadores de la empresa u otros actores"/>
    <m/>
    <s v="Ferias de empleo"/>
    <s v="Avisos en las inmediaciones de la empresa"/>
    <m/>
    <m/>
    <m/>
    <m/>
    <x v="0"/>
    <x v="0"/>
    <x v="0"/>
    <x v="1"/>
    <x v="0"/>
    <x v="0"/>
    <x v="0"/>
    <x v="0"/>
    <x v="1"/>
    <x v="1"/>
    <s v="Ninguna"/>
    <m/>
    <m/>
    <m/>
    <m/>
    <m/>
    <m/>
    <x v="0"/>
    <m/>
    <m/>
    <x v="1"/>
    <m/>
    <m/>
    <m/>
    <x v="1"/>
    <x v="1"/>
    <x v="0"/>
    <x v="1"/>
    <x v="1"/>
    <x v="1"/>
    <m/>
    <m/>
    <x v="2"/>
    <s v="Probable"/>
    <s v="Poco probable"/>
    <s v="Poco probable"/>
    <s v="Probable"/>
    <s v="Probable"/>
    <x v="2"/>
    <m/>
    <m/>
    <m/>
    <m/>
    <m/>
    <m/>
    <m/>
    <m/>
    <m/>
    <m/>
    <m/>
    <m/>
    <m/>
    <m/>
    <m/>
    <m/>
    <m/>
    <m/>
    <m/>
    <m/>
    <m/>
    <m/>
    <m/>
    <m/>
    <m/>
    <m/>
    <m/>
    <m/>
    <m/>
    <m/>
    <m/>
    <m/>
    <m/>
    <m/>
    <m/>
    <x v="0"/>
    <m/>
    <m/>
    <m/>
    <m/>
    <m/>
    <m/>
    <m/>
    <m/>
    <m/>
    <x v="0"/>
    <x v="0"/>
    <x v="0"/>
    <x v="0"/>
    <x v="1"/>
    <x v="1"/>
    <x v="0"/>
    <x v="0"/>
    <m/>
    <x v="0"/>
    <s v="HABILIDADES DE CAPTACION Y MANEJO DE CLIENTES"/>
    <s v="Técnicas de recepción y atención al cliente"/>
    <s v="VENDEDOR DE SALON"/>
    <n v="5223"/>
    <s v="MANEJO DE EXCEL AVANZADO Y ACTUALIZACIONES DEL MISMO"/>
    <s v="Microsoft Excel básico y avanzado"/>
    <s v="CONTADORA"/>
    <n v="2411"/>
    <s v="CAPACITACION EN INGLES Y PORTUGUES NIVEL MEDIO"/>
    <s v="Idiomas"/>
    <s v="VENDEDOR ONLINE"/>
    <n v="5244"/>
    <m/>
    <m/>
    <m/>
    <m/>
    <m/>
    <m/>
    <m/>
    <m/>
    <m/>
    <m/>
    <m/>
    <m/>
    <s v="Si"/>
    <s v="Si"/>
    <s v="No"/>
    <m/>
    <m/>
    <m/>
    <x v="0"/>
    <s v="Importante"/>
    <s v="Importante"/>
    <s v="Muy importante"/>
    <s v="Muy importante"/>
    <s v="Importante"/>
    <s v="Muy importante"/>
    <s v="Muy importante"/>
    <s v="Ninguna"/>
    <m/>
    <x v="2"/>
    <x v="1"/>
    <x v="0"/>
    <x v="1"/>
    <x v="1"/>
    <x v="0"/>
    <x v="0"/>
    <x v="0"/>
    <x v="0"/>
    <x v="0"/>
    <x v="0"/>
    <x v="0"/>
    <m/>
    <s v="Otro"/>
    <s v="ANALISTA DE RRHH"/>
    <n v="18"/>
    <n v="45"/>
    <s v="Completo"/>
    <m/>
    <m/>
    <m/>
    <m/>
    <m/>
    <m/>
    <m/>
    <s v="5 a 10 personas ocupadas"/>
    <s v="5 a 10 personas ocupadas"/>
    <x v="2"/>
    <s v="Comercio"/>
    <x v="0"/>
    <x v="0"/>
    <x v="0"/>
    <x v="0"/>
    <x v="0"/>
    <x v="0"/>
    <x v="0"/>
    <x v="0"/>
    <x v="0"/>
    <x v="0"/>
    <x v="1"/>
    <x v="0"/>
    <x v="0"/>
    <x v="0"/>
    <x v="0"/>
    <x v="0"/>
    <x v="0"/>
    <x v="0"/>
    <x v="0"/>
    <x v="0"/>
    <x v="0"/>
    <x v="1"/>
    <x v="1"/>
    <x v="0"/>
    <x v="0"/>
    <x v="0"/>
    <x v="0"/>
    <s v="ATENCIÓN AL CLIENTE, RECEPCIÓN"/>
    <s v="OFIMATICA"/>
    <s v="IDIOMAS"/>
    <m/>
    <m/>
    <m/>
    <s v="ADMINISTRACIÓN Y GESTIÓN"/>
    <s v="TIC"/>
    <s v="IDIOMAS"/>
    <m/>
    <m/>
    <m/>
    <n v="8.2844036697247692"/>
    <x v="0"/>
    <x v="0"/>
    <x v="0"/>
    <x v="0"/>
    <x v="0"/>
    <s v="Total"/>
  </r>
  <r>
    <n v="531473"/>
    <x v="0"/>
    <x v="1"/>
    <s v="Limpio"/>
    <n v="36000"/>
    <s v="SERVICIO DE  DISTRIBUCION DE AGUA POTABLE"/>
    <s v="Servicio"/>
    <s v="Suministro de agua"/>
    <s v="Micro (5 a 10 personas ocupadas)"/>
    <n v="13062024"/>
    <n v="13"/>
    <s v="Junio"/>
    <s v="Año Resultado Final"/>
    <n v="16"/>
    <n v="47"/>
    <n v="26062024"/>
    <n v="26"/>
    <s v="Junio"/>
    <s v="Año Resultado Final"/>
    <n v="2004"/>
    <n v="19"/>
    <x v="0"/>
    <s v="SERVICIO DE DISTRIBUCIÓN DE AGUA POTABLE"/>
    <s v="Captación, tratamiento y suministro de agua"/>
    <s v="Único"/>
    <x v="0"/>
    <m/>
    <m/>
    <n v="6"/>
    <n v="6"/>
    <n v="3"/>
    <n v="3"/>
    <n v="10.18378378378377"/>
    <n v="10.18378378378377"/>
    <n v="0"/>
    <n v="0"/>
    <n v="0"/>
    <n v="6.7891891891891802"/>
    <n v="10.18378378378377"/>
    <n v="3.3945945945945901"/>
    <n v="0"/>
    <n v="0"/>
    <n v="0"/>
    <n v="0"/>
    <n v="0"/>
    <n v="0"/>
    <n v="20.367567567567541"/>
    <n v="6"/>
    <n v="0"/>
    <n v="0"/>
    <n v="0"/>
    <n v="2"/>
    <n v="3"/>
    <n v="1"/>
    <n v="0"/>
    <n v="0"/>
    <n v="0"/>
    <n v="0"/>
    <n v="0"/>
    <n v="0"/>
    <n v="6"/>
    <x v="0"/>
    <m/>
    <m/>
    <x v="1"/>
    <m/>
    <m/>
    <x v="0"/>
    <m/>
    <m/>
    <x v="0"/>
    <m/>
    <m/>
    <x v="0"/>
    <m/>
    <m/>
    <x v="0"/>
    <m/>
    <m/>
    <m/>
    <m/>
    <m/>
    <m/>
    <m/>
    <m/>
    <m/>
    <m/>
    <m/>
    <m/>
    <m/>
    <m/>
    <m/>
    <m/>
    <m/>
    <m/>
    <m/>
    <m/>
    <m/>
    <m/>
    <m/>
    <m/>
    <m/>
    <m/>
    <m/>
    <m/>
    <m/>
    <m/>
    <m/>
    <m/>
    <m/>
    <m/>
    <m/>
    <m/>
    <m/>
    <m/>
    <m/>
    <m/>
    <m/>
    <m/>
    <m/>
    <m/>
    <m/>
    <m/>
    <m/>
    <m/>
    <m/>
    <m/>
    <x v="0"/>
    <x v="0"/>
    <x v="0"/>
    <x v="1"/>
    <x v="1"/>
    <x v="1"/>
    <x v="1"/>
    <x v="0"/>
    <x v="0"/>
    <x v="1"/>
    <x v="1"/>
    <x v="1"/>
    <x v="1"/>
    <s v="SER MIEMBRO DE LA ASOCIACION"/>
    <m/>
    <m/>
    <m/>
    <m/>
    <m/>
    <s v="Recomendaciones de trabajadores de la empresa u otros actores"/>
    <m/>
    <m/>
    <m/>
    <s v="Contactos personales del empleador"/>
    <m/>
    <m/>
    <m/>
    <x v="0"/>
    <x v="2"/>
    <x v="2"/>
    <x v="2"/>
    <x v="0"/>
    <x v="2"/>
    <x v="1"/>
    <x v="0"/>
    <x v="1"/>
    <x v="1"/>
    <s v="Ninguna"/>
    <m/>
    <m/>
    <s v="Nuevas contrataciones"/>
    <m/>
    <m/>
    <m/>
    <x v="1"/>
    <m/>
    <m/>
    <x v="1"/>
    <m/>
    <m/>
    <m/>
    <x v="0"/>
    <x v="1"/>
    <x v="1"/>
    <x v="1"/>
    <x v="1"/>
    <x v="1"/>
    <m/>
    <m/>
    <x v="1"/>
    <s v="Poco probable"/>
    <s v="Poco probable"/>
    <s v="Poco probable"/>
    <s v="Poco probable"/>
    <s v="Poco probable"/>
    <x v="2"/>
    <m/>
    <m/>
    <m/>
    <m/>
    <m/>
    <m/>
    <m/>
    <m/>
    <m/>
    <m/>
    <m/>
    <m/>
    <m/>
    <m/>
    <m/>
    <m/>
    <m/>
    <m/>
    <m/>
    <m/>
    <m/>
    <m/>
    <m/>
    <m/>
    <m/>
    <m/>
    <m/>
    <m/>
    <m/>
    <m/>
    <m/>
    <m/>
    <m/>
    <m/>
    <m/>
    <x v="0"/>
    <m/>
    <m/>
    <m/>
    <m/>
    <m/>
    <m/>
    <m/>
    <m/>
    <m/>
    <x v="1"/>
    <x v="1"/>
    <x v="1"/>
    <x v="1"/>
    <x v="0"/>
    <x v="0"/>
    <x v="0"/>
    <x v="1"/>
    <m/>
    <x v="0"/>
    <s v="CURSO DE WORD EXCEL"/>
    <s v="Operación básica de computadoras"/>
    <s v="SECRETARIA"/>
    <n v="4120"/>
    <m/>
    <m/>
    <m/>
    <m/>
    <m/>
    <m/>
    <m/>
    <m/>
    <m/>
    <m/>
    <m/>
    <m/>
    <m/>
    <m/>
    <m/>
    <m/>
    <m/>
    <m/>
    <m/>
    <m/>
    <s v="No"/>
    <m/>
    <m/>
    <m/>
    <m/>
    <m/>
    <x v="1"/>
    <s v="Muy importante"/>
    <s v="Importante"/>
    <s v="Muy importante"/>
    <s v="Muy importante"/>
    <s v="Importante"/>
    <s v="Importante"/>
    <s v="Importante"/>
    <s v="Ninguna"/>
    <m/>
    <x v="2"/>
    <x v="2"/>
    <x v="0"/>
    <x v="0"/>
    <x v="2"/>
    <x v="0"/>
    <x v="0"/>
    <x v="0"/>
    <x v="0"/>
    <x v="0"/>
    <x v="0"/>
    <x v="0"/>
    <m/>
    <s v="Administrador/Contador"/>
    <m/>
    <n v="11"/>
    <n v="21"/>
    <s v="Completo"/>
    <m/>
    <m/>
    <m/>
    <m/>
    <m/>
    <m/>
    <s v="LA ADMINISTRADORA DE LA AGUATERIA ES UNA SRA HUMILDE DE AVANZADA EDAD, MENCIONO Q ES IMPORTANTE LAS CAPACITACIONES PERO QUE TODOS LOS MIEMBROS DE LA ASOCIACIÓN SON FUNDADORES Y Q NADIE ENTRA SIN SER PARTE DE LA COMISIÓN"/>
    <s v="5 a 10 personas ocupadas"/>
    <s v="5 a 10 personas ocupadas"/>
    <x v="0"/>
    <s v="Suministro de agua"/>
    <x v="0"/>
    <x v="0"/>
    <x v="0"/>
    <x v="0"/>
    <x v="0"/>
    <x v="0"/>
    <x v="0"/>
    <x v="0"/>
    <x v="0"/>
    <x v="0"/>
    <x v="1"/>
    <x v="0"/>
    <x v="0"/>
    <x v="0"/>
    <x v="0"/>
    <x v="0"/>
    <x v="0"/>
    <x v="0"/>
    <x v="0"/>
    <x v="1"/>
    <x v="0"/>
    <x v="0"/>
    <x v="0"/>
    <x v="0"/>
    <x v="0"/>
    <x v="0"/>
    <x v="0"/>
    <s v="OFIMATICA"/>
    <m/>
    <m/>
    <m/>
    <m/>
    <m/>
    <s v="TIC"/>
    <m/>
    <m/>
    <m/>
    <m/>
    <m/>
    <n v="3.3945945945945901"/>
    <x v="0"/>
    <x v="0"/>
    <x v="0"/>
    <x v="2"/>
    <x v="0"/>
    <s v="Total"/>
  </r>
  <r>
    <n v="532130"/>
    <x v="0"/>
    <x v="1"/>
    <s v="San Lorenzo"/>
    <n v="64911"/>
    <s v="SERVICIOS DE OTORGAMIENTO DE CREDITOS SIN AVAL BANCARIO"/>
    <s v="Servicio"/>
    <s v="Intermediación financiera"/>
    <s v="Micro (5 a 10 personas ocupadas)"/>
    <n v="12072024"/>
    <n v="12"/>
    <s v="Julio"/>
    <s v="Año Resultado Final"/>
    <n v="10"/>
    <n v="2"/>
    <n v="12072024"/>
    <n v="12"/>
    <s v="Julio"/>
    <s v="Año Resultado Final"/>
    <n v="2017"/>
    <n v="6"/>
    <x v="3"/>
    <s v="SERVICIOS  DE OTORGAMIENTO DE CREDITOS  PERSONALES DE CONSUMO"/>
    <s v="Otorgamiento de crédito sin aval bancario"/>
    <s v="Sucursal"/>
    <x v="1"/>
    <n v="4"/>
    <n v="4"/>
    <n v="34"/>
    <n v="34"/>
    <n v="15"/>
    <n v="19"/>
    <n v="78.620689655172455"/>
    <n v="99.586206896551772"/>
    <n v="0"/>
    <n v="0"/>
    <n v="0"/>
    <n v="0"/>
    <n v="136.27586206896558"/>
    <n v="0"/>
    <n v="5.2413793103448301"/>
    <n v="0"/>
    <n v="20.96551724137932"/>
    <n v="15.724137931034491"/>
    <n v="0"/>
    <n v="0"/>
    <n v="178.20689655172421"/>
    <n v="34"/>
    <n v="0"/>
    <n v="0"/>
    <n v="0"/>
    <n v="0"/>
    <n v="26"/>
    <n v="0"/>
    <n v="1"/>
    <n v="0"/>
    <n v="4"/>
    <n v="3"/>
    <n v="0"/>
    <n v="0"/>
    <n v="34"/>
    <x v="0"/>
    <m/>
    <m/>
    <x v="1"/>
    <m/>
    <m/>
    <x v="0"/>
    <m/>
    <m/>
    <x v="0"/>
    <m/>
    <m/>
    <x v="0"/>
    <m/>
    <m/>
    <x v="1"/>
    <m/>
    <n v="3312"/>
    <s v="VENDEDOR DE CRÉDITOS"/>
    <s v="Sí"/>
    <s v="Sí"/>
    <s v="Sí"/>
    <n v="3312"/>
    <s v="SUPERVISOR DE  CRÉDITO"/>
    <s v="Sí"/>
    <s v="Sí"/>
    <s v="Sí"/>
    <n v="4214"/>
    <s v="GESTOR ORDENANZA COBRADOR"/>
    <s v="Sí"/>
    <s v="Sí"/>
    <s v="Candidatos sin capacitación o habilidades técnicas necesarios"/>
    <m/>
    <m/>
    <m/>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s v="Falta de postulantes/candidatos"/>
    <m/>
    <m/>
    <m/>
    <s v="Capacitar a los trabajadores actuales para que puedan cumplir funciones que estaban asignadas a esa vacante"/>
    <s v="Reasignar / redefinir los puestos de trabajo existentes"/>
    <s v="Utilizar tecnología o maquinaria para sustituir el trabajo de la vacante"/>
    <m/>
    <m/>
    <m/>
    <s v="Aumentar los esfuerzos en el reclutamiento (más divulgación de la vacante, más bolsas de empleo)"/>
    <m/>
    <m/>
    <m/>
    <x v="1"/>
    <x v="0"/>
    <x v="0"/>
    <x v="0"/>
    <x v="0"/>
    <x v="0"/>
    <x v="0"/>
    <x v="1"/>
    <x v="1"/>
    <x v="0"/>
    <x v="0"/>
    <x v="0"/>
    <x v="0"/>
    <m/>
    <m/>
    <m/>
    <s v="Redes sociales de la empresa (Facebook, Twitter, Instagram, etc)"/>
    <m/>
    <m/>
    <s v="Recomendaciones de trabajadores de la empresa u otros actores"/>
    <m/>
    <m/>
    <m/>
    <s v="Contactos personales del empleador"/>
    <m/>
    <m/>
    <m/>
    <x v="0"/>
    <x v="0"/>
    <x v="0"/>
    <x v="1"/>
    <x v="0"/>
    <x v="0"/>
    <x v="0"/>
    <x v="2"/>
    <x v="2"/>
    <x v="2"/>
    <s v="Ninguna"/>
    <m/>
    <m/>
    <m/>
    <m/>
    <m/>
    <m/>
    <x v="0"/>
    <m/>
    <m/>
    <x v="1"/>
    <m/>
    <m/>
    <m/>
    <x v="1"/>
    <x v="0"/>
    <x v="1"/>
    <x v="0"/>
    <x v="1"/>
    <x v="1"/>
    <m/>
    <m/>
    <x v="3"/>
    <s v="Muy probable"/>
    <s v="Poco probable"/>
    <s v="Muy probable"/>
    <s v="Poco probable"/>
    <s v="Probable"/>
    <x v="0"/>
    <s v="supervisor de créditos"/>
    <n v="3312"/>
    <n v="3"/>
    <n v="1"/>
    <n v="1"/>
    <n v="1"/>
    <n v="1"/>
    <s v="VENDEDOR DE crédito"/>
    <n v="3312"/>
    <n v="5"/>
    <n v="5"/>
    <n v="3"/>
    <n v="2"/>
    <n v="3"/>
    <s v="GESTOR"/>
    <n v="3312"/>
    <n v="1"/>
    <n v="1"/>
    <n v="0"/>
    <n v="0"/>
    <n v="1"/>
    <m/>
    <m/>
    <m/>
    <m/>
    <m/>
    <m/>
    <m/>
    <m/>
    <m/>
    <m/>
    <m/>
    <m/>
    <m/>
    <m/>
    <x v="0"/>
    <m/>
    <m/>
    <m/>
    <m/>
    <m/>
    <m/>
    <m/>
    <m/>
    <m/>
    <x v="0"/>
    <x v="0"/>
    <x v="0"/>
    <x v="0"/>
    <x v="1"/>
    <x v="1"/>
    <x v="0"/>
    <x v="0"/>
    <m/>
    <x v="1"/>
    <m/>
    <m/>
    <m/>
    <m/>
    <m/>
    <m/>
    <m/>
    <m/>
    <m/>
    <m/>
    <m/>
    <m/>
    <m/>
    <m/>
    <m/>
    <m/>
    <m/>
    <m/>
    <m/>
    <m/>
    <m/>
    <m/>
    <m/>
    <m/>
    <m/>
    <m/>
    <m/>
    <m/>
    <m/>
    <m/>
    <x v="3"/>
    <s v="Muy importante"/>
    <s v="Importante"/>
    <s v="Importante"/>
    <s v="Importante"/>
    <s v="Importante"/>
    <s v="Importante"/>
    <s v="Importante"/>
    <s v="Ninguna"/>
    <m/>
    <x v="2"/>
    <x v="2"/>
    <x v="0"/>
    <x v="1"/>
    <x v="0"/>
    <x v="0"/>
    <x v="0"/>
    <x v="0"/>
    <x v="0"/>
    <x v="0"/>
    <x v="0"/>
    <x v="0"/>
    <m/>
    <s v="Administrador/Contador"/>
    <m/>
    <n v="19"/>
    <n v="25"/>
    <s v="Completo"/>
    <m/>
    <m/>
    <m/>
    <m/>
    <m/>
    <m/>
    <m/>
    <s v="31 a 50 personas ocupadas"/>
    <s v="31 a 50 personas ocupadas"/>
    <x v="0"/>
    <s v="Intermediación financiera"/>
    <x v="0"/>
    <x v="0"/>
    <x v="1"/>
    <x v="1"/>
    <x v="0"/>
    <x v="0"/>
    <x v="0"/>
    <x v="0"/>
    <x v="0"/>
    <x v="0"/>
    <x v="1"/>
    <x v="1"/>
    <x v="0"/>
    <x v="0"/>
    <x v="0"/>
    <x v="0"/>
    <x v="0"/>
    <x v="0"/>
    <x v="0"/>
    <x v="1"/>
    <x v="0"/>
    <x v="1"/>
    <x v="0"/>
    <x v="0"/>
    <x v="0"/>
    <x v="0"/>
    <x v="0"/>
    <m/>
    <m/>
    <m/>
    <m/>
    <m/>
    <m/>
    <m/>
    <m/>
    <m/>
    <m/>
    <m/>
    <m/>
    <n v="5.2413793103448301"/>
    <x v="1"/>
    <x v="2"/>
    <x v="0"/>
    <x v="0"/>
    <x v="1"/>
    <s v="Total"/>
  </r>
  <r>
    <n v="532166"/>
    <x v="0"/>
    <x v="1"/>
    <s v="Fernando de la Mora"/>
    <n v="15129"/>
    <s v="ACTIVIDAD DE FORRADO DE TERMO EN CUERINA"/>
    <s v="Industria"/>
    <s v="Manufactura"/>
    <s v="Pequeñas (11 a 30 personas ocupadas)"/>
    <n v="12062024"/>
    <n v="12"/>
    <s v="Junio"/>
    <s v="Año Resultado Final"/>
    <n v="13"/>
    <n v="48"/>
    <n v="26072024"/>
    <n v="26"/>
    <s v="Julio"/>
    <s v="Año Resultado Final"/>
    <n v="2017"/>
    <n v="6"/>
    <x v="3"/>
    <s v="FABRICACIONAL  DE MERCHANDISE DE SIMILCUERO"/>
    <s v="Fabricación de otros artículos de cuero n.c.p."/>
    <s v="Único"/>
    <x v="0"/>
    <m/>
    <m/>
    <n v="12"/>
    <n v="12"/>
    <n v="7"/>
    <n v="5"/>
    <n v="26.64077669902915"/>
    <n v="19.029126213592249"/>
    <n v="0"/>
    <n v="0"/>
    <n v="0"/>
    <n v="0"/>
    <n v="30.446601941747598"/>
    <n v="7.6116504854368996"/>
    <n v="0"/>
    <n v="0"/>
    <n v="7.6116504854368996"/>
    <n v="0"/>
    <n v="0"/>
    <n v="0"/>
    <n v="45.669902912621396"/>
    <n v="12"/>
    <n v="0"/>
    <n v="0"/>
    <n v="0"/>
    <n v="0"/>
    <n v="8"/>
    <n v="2"/>
    <n v="0"/>
    <n v="0"/>
    <n v="2"/>
    <n v="0"/>
    <n v="0"/>
    <n v="0"/>
    <n v="12"/>
    <x v="0"/>
    <m/>
    <m/>
    <x v="0"/>
    <s v="Decisión del directorio/propietarios de la empresa"/>
    <m/>
    <x v="0"/>
    <m/>
    <m/>
    <x v="0"/>
    <m/>
    <m/>
    <x v="0"/>
    <m/>
    <m/>
    <x v="1"/>
    <m/>
    <n v="5244"/>
    <s v="VENDEDORES POR CALL CENTER Y REDES"/>
    <s v="No"/>
    <s v="Sí"/>
    <s v="No"/>
    <m/>
    <m/>
    <m/>
    <m/>
    <m/>
    <m/>
    <m/>
    <m/>
    <m/>
    <s v="Candidatos sin capacitación o habilidades técnicas necesarios"/>
    <m/>
    <m/>
    <s v="Candidatos con falt de experiencia laboral"/>
    <m/>
    <m/>
    <m/>
    <m/>
    <m/>
    <m/>
    <m/>
    <m/>
    <m/>
    <m/>
    <m/>
    <m/>
    <m/>
    <m/>
    <m/>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0"/>
    <x v="0"/>
    <x v="0"/>
    <x v="0"/>
    <x v="1"/>
    <x v="0"/>
    <x v="0"/>
    <x v="1"/>
    <x v="0"/>
    <x v="0"/>
    <x v="1"/>
    <x v="1"/>
    <x v="0"/>
    <m/>
    <m/>
    <m/>
    <s v="Redes sociales de la empresa (Facebook, Twitter, Instagram, etc)"/>
    <m/>
    <m/>
    <s v="Recomendaciones de trabajadores de la empresa u otros actores"/>
    <m/>
    <m/>
    <m/>
    <s v="Contactos personales del empleador"/>
    <m/>
    <m/>
    <m/>
    <x v="0"/>
    <x v="0"/>
    <x v="0"/>
    <x v="2"/>
    <x v="0"/>
    <x v="1"/>
    <x v="0"/>
    <x v="2"/>
    <x v="1"/>
    <x v="1"/>
    <s v="Ninguna"/>
    <m/>
    <m/>
    <m/>
    <m/>
    <m/>
    <m/>
    <x v="1"/>
    <m/>
    <m/>
    <x v="1"/>
    <m/>
    <m/>
    <m/>
    <x v="1"/>
    <x v="1"/>
    <x v="1"/>
    <x v="1"/>
    <x v="1"/>
    <x v="1"/>
    <m/>
    <m/>
    <x v="3"/>
    <s v="Poco probable"/>
    <s v="Poco probable"/>
    <s v="Poco probable"/>
    <s v="Probable"/>
    <s v="Muy probable"/>
    <x v="0"/>
    <s v="maquinista de impresiones para serigrafia"/>
    <n v="7322"/>
    <n v="1"/>
    <n v="0"/>
    <n v="1"/>
    <n v="1"/>
    <n v="1"/>
    <s v="vendedor por call center y redes"/>
    <n v="5244"/>
    <n v="0"/>
    <n v="1"/>
    <n v="0"/>
    <n v="0"/>
    <n v="1"/>
    <m/>
    <m/>
    <m/>
    <m/>
    <m/>
    <m/>
    <m/>
    <m/>
    <m/>
    <m/>
    <m/>
    <m/>
    <m/>
    <m/>
    <m/>
    <m/>
    <m/>
    <m/>
    <m/>
    <m/>
    <m/>
    <x v="0"/>
    <m/>
    <m/>
    <m/>
    <m/>
    <m/>
    <m/>
    <m/>
    <m/>
    <m/>
    <x v="0"/>
    <x v="0"/>
    <x v="0"/>
    <x v="0"/>
    <x v="1"/>
    <x v="1"/>
    <x v="0"/>
    <x v="0"/>
    <m/>
    <x v="0"/>
    <s v="MEJORA DE LAS HABILIDADES DE VENTAS"/>
    <s v="Técnicas de ventas"/>
    <s v="VENDEDORES DE CALL CENTER Y REDES"/>
    <n v="5244"/>
    <m/>
    <m/>
    <m/>
    <m/>
    <m/>
    <m/>
    <m/>
    <m/>
    <m/>
    <m/>
    <m/>
    <m/>
    <m/>
    <m/>
    <m/>
    <m/>
    <m/>
    <m/>
    <m/>
    <m/>
    <s v="No"/>
    <m/>
    <m/>
    <m/>
    <m/>
    <m/>
    <x v="0"/>
    <s v="Importante"/>
    <s v="Muy importante"/>
    <s v="Muy importante"/>
    <s v="Muy importante"/>
    <s v="Importante"/>
    <s v="Muy importante"/>
    <s v="Muy importante"/>
    <s v="Ninguna"/>
    <m/>
    <x v="2"/>
    <x v="2"/>
    <x v="0"/>
    <x v="2"/>
    <x v="2"/>
    <x v="2"/>
    <x v="0"/>
    <x v="1"/>
    <x v="0"/>
    <x v="1"/>
    <x v="0"/>
    <x v="0"/>
    <m/>
    <s v="Dueño o propietario"/>
    <m/>
    <n v="7"/>
    <n v="27"/>
    <s v="Completo"/>
    <m/>
    <m/>
    <m/>
    <m/>
    <m/>
    <m/>
    <s v="SOLICITA QUE SE COMUNIQUEN CON EL DUEÑO POR EMAIL PARA OFRECERLE PARTICIPAR DE LAS CAPACITACIONES."/>
    <s v="11 a 30 personas ocupadas"/>
    <s v="11 a 30 personas ocupadas"/>
    <x v="1"/>
    <s v="Manufactura"/>
    <x v="0"/>
    <x v="0"/>
    <x v="0"/>
    <x v="0"/>
    <x v="1"/>
    <x v="0"/>
    <x v="0"/>
    <x v="0"/>
    <x v="0"/>
    <x v="0"/>
    <x v="1"/>
    <x v="0"/>
    <x v="0"/>
    <x v="1"/>
    <x v="0"/>
    <x v="1"/>
    <x v="0"/>
    <x v="0"/>
    <x v="0"/>
    <x v="1"/>
    <x v="0"/>
    <x v="1"/>
    <x v="1"/>
    <x v="0"/>
    <x v="0"/>
    <x v="0"/>
    <x v="0"/>
    <s v="VENTA"/>
    <m/>
    <m/>
    <m/>
    <m/>
    <m/>
    <s v="ADMINISTRACIÓN Y GESTIÓN"/>
    <m/>
    <m/>
    <m/>
    <m/>
    <m/>
    <n v="3.8058252427184498"/>
    <x v="2"/>
    <x v="2"/>
    <x v="1"/>
    <x v="0"/>
    <x v="0"/>
    <s v="Total"/>
  </r>
  <r>
    <n v="532478"/>
    <x v="0"/>
    <x v="1"/>
    <s v="Mariano Roque Alonso"/>
    <n v="45201"/>
    <s v="SERVICIO DE REPARACION MECANICA DE VEHICULOS"/>
    <s v="Comercio"/>
    <s v="Comercio"/>
    <s v="Micro (5 a 10 personas ocupadas)"/>
    <n v="12062024"/>
    <n v="12"/>
    <s v="Junio"/>
    <s v="Año Resultado Final"/>
    <n v="14"/>
    <n v="29"/>
    <n v="26072024"/>
    <n v="26"/>
    <s v="Julio"/>
    <s v="Año Resultado Final"/>
    <n v="2014"/>
    <n v="9"/>
    <x v="3"/>
    <s v="SERVICIO DE REPARACIONES DE MECANICAS DE VEHICULOS"/>
    <s v="Mantenimiento y reparación mecánica de vehículos"/>
    <s v="Casa Matriz"/>
    <x v="1"/>
    <n v="2"/>
    <n v="1"/>
    <n v="8"/>
    <n v="5"/>
    <n v="4"/>
    <n v="1"/>
    <n v="33.137614678899077"/>
    <n v="8.2844036697247692"/>
    <n v="0"/>
    <n v="0"/>
    <n v="0"/>
    <n v="0"/>
    <n v="16.568807339449538"/>
    <n v="24.853211009174309"/>
    <n v="0"/>
    <n v="0"/>
    <n v="0"/>
    <n v="0"/>
    <n v="0"/>
    <n v="0"/>
    <n v="41.422018348623844"/>
    <n v="5"/>
    <n v="0"/>
    <n v="0"/>
    <n v="0"/>
    <n v="0"/>
    <n v="2"/>
    <n v="3"/>
    <n v="0"/>
    <n v="0"/>
    <n v="0"/>
    <n v="0"/>
    <n v="0"/>
    <n v="0"/>
    <n v="5"/>
    <x v="0"/>
    <m/>
    <m/>
    <x v="0"/>
    <s v="Decisión del directorio/propietarios de la empresa"/>
    <m/>
    <x v="0"/>
    <m/>
    <m/>
    <x v="0"/>
    <m/>
    <m/>
    <x v="0"/>
    <m/>
    <m/>
    <x v="0"/>
    <m/>
    <m/>
    <m/>
    <m/>
    <m/>
    <m/>
    <m/>
    <m/>
    <m/>
    <m/>
    <m/>
    <m/>
    <m/>
    <m/>
    <m/>
    <m/>
    <m/>
    <m/>
    <m/>
    <m/>
    <m/>
    <m/>
    <m/>
    <m/>
    <m/>
    <m/>
    <m/>
    <m/>
    <m/>
    <m/>
    <m/>
    <m/>
    <m/>
    <m/>
    <m/>
    <m/>
    <m/>
    <m/>
    <m/>
    <m/>
    <m/>
    <m/>
    <m/>
    <m/>
    <m/>
    <m/>
    <m/>
    <m/>
    <m/>
    <m/>
    <x v="0"/>
    <x v="0"/>
    <x v="0"/>
    <x v="1"/>
    <x v="0"/>
    <x v="1"/>
    <x v="1"/>
    <x v="0"/>
    <x v="0"/>
    <x v="0"/>
    <x v="0"/>
    <x v="1"/>
    <x v="0"/>
    <m/>
    <m/>
    <m/>
    <m/>
    <m/>
    <m/>
    <m/>
    <m/>
    <m/>
    <m/>
    <s v="Contactos personales del empleador"/>
    <m/>
    <m/>
    <m/>
    <x v="2"/>
    <x v="0"/>
    <x v="2"/>
    <x v="2"/>
    <x v="2"/>
    <x v="2"/>
    <x v="0"/>
    <x v="0"/>
    <x v="1"/>
    <x v="1"/>
    <s v="Ninguna"/>
    <m/>
    <m/>
    <m/>
    <m/>
    <m/>
    <m/>
    <x v="1"/>
    <m/>
    <m/>
    <x v="1"/>
    <m/>
    <m/>
    <m/>
    <x v="1"/>
    <x v="1"/>
    <x v="1"/>
    <x v="1"/>
    <x v="1"/>
    <x v="1"/>
    <m/>
    <m/>
    <x v="1"/>
    <s v="Probable"/>
    <s v="Poco probable"/>
    <s v="Poco probable"/>
    <s v="Probable"/>
    <s v="Probable"/>
    <x v="0"/>
    <s v="mecanico general automotriz"/>
    <n v="7231"/>
    <n v="1"/>
    <n v="1"/>
    <n v="1"/>
    <n v="1"/>
    <n v="1"/>
    <s v="secretario general"/>
    <n v="4120"/>
    <n v="1"/>
    <n v="0"/>
    <n v="0"/>
    <n v="0"/>
    <n v="0"/>
    <m/>
    <m/>
    <m/>
    <m/>
    <m/>
    <m/>
    <m/>
    <m/>
    <m/>
    <m/>
    <m/>
    <m/>
    <m/>
    <m/>
    <m/>
    <m/>
    <m/>
    <m/>
    <m/>
    <m/>
    <m/>
    <x v="0"/>
    <m/>
    <m/>
    <m/>
    <m/>
    <m/>
    <m/>
    <m/>
    <m/>
    <m/>
    <x v="1"/>
    <x v="0"/>
    <x v="1"/>
    <x v="1"/>
    <x v="0"/>
    <x v="0"/>
    <x v="0"/>
    <x v="0"/>
    <m/>
    <x v="0"/>
    <s v="COMPUTARIZACION ELECTRONICA PARA VEHICULOS"/>
    <s v="Electrónica"/>
    <s v="MECÁNICO ELECTRICISTA DE AUTOMOTRIZ"/>
    <n v="7412"/>
    <m/>
    <m/>
    <m/>
    <m/>
    <m/>
    <m/>
    <m/>
    <m/>
    <m/>
    <m/>
    <m/>
    <m/>
    <m/>
    <m/>
    <m/>
    <m/>
    <m/>
    <m/>
    <m/>
    <m/>
    <s v="No"/>
    <m/>
    <m/>
    <m/>
    <m/>
    <m/>
    <x v="0"/>
    <s v="Muy importante"/>
    <s v="Muy importante"/>
    <s v="Muy importante"/>
    <s v="Importante"/>
    <s v="Importante"/>
    <s v="Muy importante"/>
    <s v="Importante"/>
    <s v="Ninguna"/>
    <m/>
    <x v="2"/>
    <x v="2"/>
    <x v="0"/>
    <x v="0"/>
    <x v="2"/>
    <x v="0"/>
    <x v="1"/>
    <x v="1"/>
    <x v="0"/>
    <x v="0"/>
    <x v="0"/>
    <x v="0"/>
    <m/>
    <s v="Dueño o propietario"/>
    <m/>
    <n v="9"/>
    <n v="7"/>
    <s v="Completo"/>
    <m/>
    <m/>
    <m/>
    <m/>
    <m/>
    <m/>
    <m/>
    <s v="5 a 10 personas ocupadas"/>
    <s v="5 a 10 personas ocupadas"/>
    <x v="2"/>
    <s v="Comercio"/>
    <x v="0"/>
    <x v="0"/>
    <x v="0"/>
    <x v="0"/>
    <x v="0"/>
    <x v="0"/>
    <x v="0"/>
    <x v="0"/>
    <x v="0"/>
    <x v="0"/>
    <x v="1"/>
    <x v="0"/>
    <x v="1"/>
    <x v="0"/>
    <x v="0"/>
    <x v="1"/>
    <x v="0"/>
    <x v="0"/>
    <x v="0"/>
    <x v="1"/>
    <x v="0"/>
    <x v="1"/>
    <x v="0"/>
    <x v="0"/>
    <x v="1"/>
    <x v="0"/>
    <x v="0"/>
    <s v="MECANICA AUTOTRIZ"/>
    <m/>
    <m/>
    <m/>
    <m/>
    <m/>
    <s v="AUTOMOTORES"/>
    <m/>
    <m/>
    <m/>
    <m/>
    <m/>
    <n v="8.2844036697247692"/>
    <x v="0"/>
    <x v="0"/>
    <x v="1"/>
    <x v="0"/>
    <x v="0"/>
    <s v="Total"/>
  </r>
  <r>
    <n v="533177"/>
    <x v="0"/>
    <x v="1"/>
    <s v="Fernando de la Mora"/>
    <n v="43210"/>
    <s v="ACTIVIDADES DE INSTALACIONES ELECTRICAS"/>
    <s v="Industria"/>
    <s v="Construcción"/>
    <s v="Grandes (con 51 o más personas ocupadas)"/>
    <n v="18072024"/>
    <n v="18"/>
    <s v="Julio"/>
    <s v="Año Resultado Final"/>
    <n v="13"/>
    <n v="29"/>
    <n v="26072024"/>
    <n v="26"/>
    <s v="Julio"/>
    <s v="Año Resultado Final"/>
    <n v="2002"/>
    <n v="21"/>
    <x v="2"/>
    <s v="ACTIVIDADES DE INSTALACIONES ELECTRICAS EN EDIFICIOS"/>
    <s v="Instalaciones eléctricas, electromecánicas y electrónicas"/>
    <s v="Casa Matriz"/>
    <x v="1"/>
    <n v="2"/>
    <n v="2"/>
    <n v="55"/>
    <n v="55"/>
    <n v="53"/>
    <n v="2"/>
    <n v="143.29629629629611"/>
    <n v="5.4074074074074003"/>
    <n v="0"/>
    <n v="0"/>
    <n v="27.037037037037003"/>
    <n v="0"/>
    <n v="110.85185185185171"/>
    <n v="0"/>
    <n v="0"/>
    <n v="0"/>
    <n v="10.814814814814801"/>
    <n v="0"/>
    <n v="0"/>
    <n v="0"/>
    <n v="148.7037037037035"/>
    <n v="55"/>
    <n v="0"/>
    <n v="0"/>
    <n v="10"/>
    <n v="0"/>
    <n v="41"/>
    <n v="0"/>
    <n v="0"/>
    <n v="0"/>
    <n v="4"/>
    <n v="0"/>
    <n v="0"/>
    <n v="0"/>
    <n v="55"/>
    <x v="0"/>
    <m/>
    <m/>
    <x v="1"/>
    <m/>
    <m/>
    <x v="0"/>
    <m/>
    <m/>
    <x v="0"/>
    <m/>
    <m/>
    <x v="0"/>
    <m/>
    <m/>
    <x v="1"/>
    <m/>
    <n v="3113"/>
    <s v="TECNICOS ELECTRICISTAS"/>
    <s v="Sí"/>
    <s v="No"/>
    <s v="Sí"/>
    <n v="7413"/>
    <s v="OFICIAL LINIERO ELECTRICISTA"/>
    <s v="No"/>
    <s v="Sí"/>
    <s v="No"/>
    <m/>
    <m/>
    <m/>
    <m/>
    <m/>
    <m/>
    <m/>
    <m/>
    <m/>
    <m/>
    <m/>
    <m/>
    <m/>
    <m/>
    <m/>
    <s v="Candidatos con falt de experiencia laboral"/>
    <s v="Candidatos que no aceptaron las condiciones laborales ofrecidas (ubicación, horario, remuneración)"/>
    <s v="Falta de postulantes/candidatos"/>
    <m/>
    <m/>
    <m/>
    <m/>
    <m/>
    <m/>
    <m/>
    <m/>
    <m/>
    <m/>
    <s v="Aumentar la remuneración para hacer la vacante más atractiva"/>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1"/>
    <x v="0"/>
    <x v="0"/>
    <x v="1"/>
    <x v="0"/>
    <x v="1"/>
    <x v="0"/>
    <x v="1"/>
    <x v="1"/>
    <x v="0"/>
    <x v="0"/>
    <x v="0"/>
    <x v="0"/>
    <m/>
    <m/>
    <m/>
    <m/>
    <m/>
    <m/>
    <s v="Recomendaciones de trabajadores de la empresa u otros actores"/>
    <m/>
    <m/>
    <m/>
    <s v="Contactos personales del empleador"/>
    <s v="Banco de currículos de la empresa"/>
    <m/>
    <m/>
    <x v="0"/>
    <x v="0"/>
    <x v="0"/>
    <x v="0"/>
    <x v="0"/>
    <x v="2"/>
    <x v="0"/>
    <x v="0"/>
    <x v="0"/>
    <x v="1"/>
    <s v="Ninguna"/>
    <m/>
    <m/>
    <m/>
    <m/>
    <s v="Transformación de competencia"/>
    <m/>
    <x v="1"/>
    <m/>
    <m/>
    <x v="0"/>
    <m/>
    <m/>
    <m/>
    <x v="0"/>
    <x v="0"/>
    <x v="1"/>
    <x v="0"/>
    <x v="1"/>
    <x v="1"/>
    <m/>
    <m/>
    <x v="2"/>
    <s v="Poco probable"/>
    <s v="Poco probable"/>
    <s v="Probable"/>
    <s v="Probable"/>
    <s v="Muy probable"/>
    <x v="2"/>
    <m/>
    <m/>
    <m/>
    <m/>
    <m/>
    <m/>
    <m/>
    <m/>
    <m/>
    <m/>
    <m/>
    <m/>
    <m/>
    <m/>
    <m/>
    <m/>
    <m/>
    <m/>
    <m/>
    <m/>
    <m/>
    <m/>
    <m/>
    <m/>
    <m/>
    <m/>
    <m/>
    <m/>
    <m/>
    <m/>
    <m/>
    <m/>
    <m/>
    <m/>
    <m/>
    <x v="0"/>
    <m/>
    <m/>
    <m/>
    <m/>
    <m/>
    <m/>
    <m/>
    <m/>
    <m/>
    <x v="1"/>
    <x v="0"/>
    <x v="1"/>
    <x v="0"/>
    <x v="1"/>
    <x v="1"/>
    <x v="0"/>
    <x v="0"/>
    <m/>
    <x v="0"/>
    <s v="CURSOS DE LINEAS ENERGIZADAS"/>
    <s v="Electricidad"/>
    <s v="TECNICOS ELECTRICISTAS"/>
    <n v="3113"/>
    <s v="CURSO DE LINEAS DESNERGIZADAS"/>
    <s v="Electricidad"/>
    <s v="TECNICOS ELECTRICISTAS"/>
    <n v="3113"/>
    <s v="HABILIDADES DE MANEJO PARA GRUISTAS"/>
    <s v="Operación y mantenimiento de maquinarias industriales"/>
    <s v="TECNICOS ELECTRICISTAS"/>
    <n v="3113"/>
    <s v="CURSO DE REPARACION DE ALUMBRADOS PUBLICO"/>
    <s v="Electricidad"/>
    <s v="TECNICOS ELECTRICISTAS"/>
    <n v="3113"/>
    <m/>
    <m/>
    <m/>
    <m/>
    <m/>
    <m/>
    <m/>
    <m/>
    <s v="Si"/>
    <s v="Si"/>
    <s v="Si"/>
    <s v="No"/>
    <m/>
    <m/>
    <x v="0"/>
    <s v="Poco importante"/>
    <s v="Muy importante"/>
    <s v="Muy importante"/>
    <s v="Poco importante"/>
    <s v="Muy importante"/>
    <s v="Muy importante"/>
    <s v="Muy importante"/>
    <s v="Ninguna"/>
    <m/>
    <x v="0"/>
    <x v="2"/>
    <x v="0"/>
    <x v="1"/>
    <x v="1"/>
    <x v="0"/>
    <x v="0"/>
    <x v="0"/>
    <x v="0"/>
    <x v="0"/>
    <x v="0"/>
    <x v="0"/>
    <m/>
    <s v="Administrador/Contador"/>
    <m/>
    <n v="7"/>
    <n v="33"/>
    <s v="Completo"/>
    <m/>
    <m/>
    <m/>
    <m/>
    <m/>
    <m/>
    <m/>
    <s v="51 y más personas ocupadas"/>
    <s v="51 y más personas ocupadas"/>
    <x v="1"/>
    <s v="Construcción"/>
    <x v="0"/>
    <x v="0"/>
    <x v="1"/>
    <x v="0"/>
    <x v="0"/>
    <x v="0"/>
    <x v="1"/>
    <x v="0"/>
    <x v="0"/>
    <x v="0"/>
    <x v="1"/>
    <x v="0"/>
    <x v="0"/>
    <x v="0"/>
    <x v="0"/>
    <x v="0"/>
    <x v="0"/>
    <x v="0"/>
    <x v="0"/>
    <x v="1"/>
    <x v="1"/>
    <x v="1"/>
    <x v="0"/>
    <x v="0"/>
    <x v="0"/>
    <x v="0"/>
    <x v="0"/>
    <s v="ELECTRICIDAD Y ELECTRONICA"/>
    <s v="ELECTRICIDAD Y ELECTRONICA"/>
    <s v="CONSTRUCCIÓN"/>
    <s v="ELECTRICIDAD Y ELECTRONICA"/>
    <m/>
    <m/>
    <s v="ELECTRICIDAD Y ELECTRONICA"/>
    <s v="ELECTRICIDAD Y ELECTRONICA"/>
    <s v="CONSTRUCCIÓN"/>
    <s v="ELECTRICIDAD Y ELECTRONICA"/>
    <m/>
    <m/>
    <n v="2.7037037037037002"/>
    <x v="2"/>
    <x v="2"/>
    <x v="0"/>
    <x v="0"/>
    <x v="0"/>
    <s v="Total"/>
  </r>
  <r>
    <n v="533587"/>
    <x v="0"/>
    <x v="1"/>
    <s v="Itá"/>
    <n v="49210"/>
    <s v="SERVICIO DE TRANSPORTE URBANO DE PASAJEROS VIA TERRESTRE"/>
    <s v="Servicio"/>
    <s v="Transporte"/>
    <s v="Grandes (con 51 o más personas ocupadas)"/>
    <n v="12072024"/>
    <n v="12"/>
    <s v="Julio"/>
    <s v="Año Resultado Final"/>
    <n v="14"/>
    <n v="14"/>
    <n v="24072024"/>
    <n v="24"/>
    <s v="Julio"/>
    <s v="Año Resultado Final"/>
    <n v="2013"/>
    <n v="10"/>
    <x v="0"/>
    <s v="SERVICIO DE TRANSPORTE URBANO DE PASAJEROS VIA TERRESTRE"/>
    <s v="Transporte urbano o suburbano de pasajeros por vía terrestre"/>
    <s v="Único"/>
    <x v="0"/>
    <m/>
    <m/>
    <n v="80"/>
    <n v="80"/>
    <n v="72"/>
    <n v="8"/>
    <n v="214.43478260869583"/>
    <n v="23.82608695652176"/>
    <n v="0"/>
    <n v="0"/>
    <n v="0"/>
    <n v="0"/>
    <n v="134.0217391304349"/>
    <n v="32.760869565217419"/>
    <n v="41.695652173913082"/>
    <n v="0"/>
    <n v="8.9347826086956594"/>
    <n v="20.847826086956541"/>
    <n v="0"/>
    <n v="0"/>
    <n v="238.2608695652176"/>
    <n v="80"/>
    <n v="0"/>
    <n v="0"/>
    <n v="0"/>
    <n v="0"/>
    <n v="45"/>
    <n v="11"/>
    <n v="14"/>
    <n v="0"/>
    <n v="3"/>
    <n v="7"/>
    <n v="0"/>
    <n v="0"/>
    <n v="80"/>
    <x v="1"/>
    <s v="Decisión del directorio/propietarios de la empresa"/>
    <m/>
    <x v="0"/>
    <s v="Decisión del directorio/propietarios de la empresa"/>
    <m/>
    <x v="1"/>
    <s v="Decisión del directorio/propietarios de la empresa"/>
    <m/>
    <x v="0"/>
    <m/>
    <m/>
    <x v="0"/>
    <m/>
    <m/>
    <x v="1"/>
    <m/>
    <n v="4323"/>
    <s v="MONITOREO DE RECORRIDO DE BUSES"/>
    <s v="Sí"/>
    <s v="No"/>
    <s v="Sí"/>
    <n v="9333"/>
    <s v="AUXILIAR DE DEPOSITO (REPUESTOS)"/>
    <s v="Sí"/>
    <s v="Sí"/>
    <s v="Sí"/>
    <n v="7223"/>
    <s v="TORNERO"/>
    <s v="Sí"/>
    <s v="No"/>
    <m/>
    <m/>
    <m/>
    <m/>
    <m/>
    <m/>
    <m/>
    <m/>
    <m/>
    <s v="Candidatos sin habilidades blandas o socioemocionales (proactividad, actitud de aprendizaje, compromiso, entre otros)"/>
    <m/>
    <m/>
    <s v="Candidatos que no aceptaron las condiciones laborales ofrecidas (ubicación, horario, remuneración)"/>
    <m/>
    <m/>
    <m/>
    <m/>
    <m/>
    <m/>
    <m/>
    <m/>
    <m/>
    <m/>
    <m/>
    <m/>
    <m/>
    <s v="Reasignar / redefinir los puestos de trabajo existentes"/>
    <m/>
    <m/>
    <m/>
    <m/>
    <m/>
    <m/>
    <m/>
    <m/>
    <x v="0"/>
    <x v="0"/>
    <x v="0"/>
    <x v="0"/>
    <x v="1"/>
    <x v="0"/>
    <x v="0"/>
    <x v="1"/>
    <x v="0"/>
    <x v="0"/>
    <x v="0"/>
    <x v="0"/>
    <x v="0"/>
    <m/>
    <m/>
    <m/>
    <m/>
    <m/>
    <m/>
    <m/>
    <m/>
    <m/>
    <s v="Avisos en las inmediaciones de la empresa"/>
    <m/>
    <m/>
    <m/>
    <m/>
    <x v="0"/>
    <x v="0"/>
    <x v="0"/>
    <x v="1"/>
    <x v="0"/>
    <x v="0"/>
    <x v="0"/>
    <x v="2"/>
    <x v="1"/>
    <x v="1"/>
    <s v="Ninguna"/>
    <m/>
    <m/>
    <m/>
    <m/>
    <m/>
    <m/>
    <x v="0"/>
    <m/>
    <m/>
    <x v="1"/>
    <m/>
    <m/>
    <m/>
    <x v="1"/>
    <x v="0"/>
    <x v="1"/>
    <x v="1"/>
    <x v="0"/>
    <x v="1"/>
    <m/>
    <m/>
    <x v="2"/>
    <s v="Probable"/>
    <s v="Poco probable"/>
    <s v="Poco probable"/>
    <s v="Poco probable"/>
    <s v="Probable"/>
    <x v="0"/>
    <s v="conductor de vehiculo"/>
    <n v="8331"/>
    <n v="5"/>
    <n v="5"/>
    <n v="5"/>
    <n v="5"/>
    <n v="5"/>
    <s v="mecanico"/>
    <n v="7231"/>
    <n v="2"/>
    <n v="2"/>
    <n v="2"/>
    <n v="2"/>
    <n v="2"/>
    <m/>
    <m/>
    <m/>
    <m/>
    <m/>
    <m/>
    <m/>
    <m/>
    <m/>
    <m/>
    <m/>
    <m/>
    <m/>
    <m/>
    <m/>
    <m/>
    <m/>
    <m/>
    <m/>
    <m/>
    <m/>
    <x v="0"/>
    <m/>
    <m/>
    <m/>
    <m/>
    <m/>
    <m/>
    <m/>
    <m/>
    <m/>
    <x v="0"/>
    <x v="0"/>
    <x v="1"/>
    <x v="0"/>
    <x v="0"/>
    <x v="0"/>
    <x v="0"/>
    <x v="0"/>
    <m/>
    <x v="0"/>
    <s v="SEGURIDAD INDUSTRIAL"/>
    <s v="Seguridad industrial y salud ocupacional"/>
    <s v="MECANICO"/>
    <n v="7231"/>
    <s v="INFORMATICA BASICA"/>
    <s v="Operación básica de computadoras"/>
    <s v="ADMINISTRADOR"/>
    <n v="2421"/>
    <s v="INFORMATICA BASICA"/>
    <s v="Operación básica de computadoras"/>
    <s v="AUXILIAR ADMINISTRATIVO"/>
    <n v="4419"/>
    <m/>
    <m/>
    <m/>
    <m/>
    <m/>
    <m/>
    <m/>
    <m/>
    <m/>
    <m/>
    <m/>
    <m/>
    <s v="Si"/>
    <s v="Si"/>
    <s v="No"/>
    <m/>
    <m/>
    <m/>
    <x v="0"/>
    <s v="Importante"/>
    <s v="Importante"/>
    <s v="Importante"/>
    <s v="Importante"/>
    <s v="Importante"/>
    <s v="Importante"/>
    <s v="Importante"/>
    <s v="Ninguna"/>
    <m/>
    <x v="2"/>
    <x v="0"/>
    <x v="0"/>
    <x v="0"/>
    <x v="0"/>
    <x v="0"/>
    <x v="1"/>
    <x v="1"/>
    <x v="0"/>
    <x v="1"/>
    <x v="0"/>
    <x v="0"/>
    <m/>
    <s v="Administrador/Contador"/>
    <m/>
    <n v="7"/>
    <n v="47"/>
    <s v="Completo"/>
    <m/>
    <m/>
    <m/>
    <m/>
    <m/>
    <m/>
    <m/>
    <s v="51 y más personas ocupadas"/>
    <s v="51 y más personas ocupadas"/>
    <x v="0"/>
    <s v="Transporte"/>
    <x v="0"/>
    <x v="0"/>
    <x v="0"/>
    <x v="1"/>
    <x v="0"/>
    <x v="0"/>
    <x v="1"/>
    <x v="0"/>
    <x v="1"/>
    <x v="0"/>
    <x v="1"/>
    <x v="0"/>
    <x v="0"/>
    <x v="0"/>
    <x v="0"/>
    <x v="1"/>
    <x v="1"/>
    <x v="0"/>
    <x v="0"/>
    <x v="0"/>
    <x v="0"/>
    <x v="0"/>
    <x v="0"/>
    <x v="0"/>
    <x v="1"/>
    <x v="0"/>
    <x v="0"/>
    <s v="SALUD Y SEGURIDAD OCUPACIONAL"/>
    <s v="OFIMATICA"/>
    <s v="OFIMATICA"/>
    <m/>
    <m/>
    <m/>
    <s v="SALUD Y SEGURIDAD OCUPACIONAL"/>
    <s v="TIC"/>
    <s v="TIC"/>
    <m/>
    <m/>
    <m/>
    <n v="2.97826086956522"/>
    <x v="1"/>
    <x v="2"/>
    <x v="0"/>
    <x v="0"/>
    <x v="0"/>
    <s v="Total"/>
  </r>
  <r>
    <n v="533684"/>
    <x v="0"/>
    <x v="1"/>
    <s v="San Lorenzo"/>
    <n v="93120"/>
    <s v="ACTIVIDADES DE ESCUELA DE FUTBOL"/>
    <s v="Servicio"/>
    <s v="Servicios a los hogares"/>
    <s v="Micro (5 a 10 personas ocupadas)"/>
    <n v="11072024"/>
    <n v="11"/>
    <s v="Julio"/>
    <s v="Año Resultado Final"/>
    <n v="10"/>
    <n v="25"/>
    <n v="11072024"/>
    <n v="11"/>
    <s v="Julio"/>
    <s v="Año Resultado Final"/>
    <n v="2000"/>
    <n v="23"/>
    <x v="2"/>
    <s v="ACTIVIDADES DE ESCUELA DE FUTBOL"/>
    <s v="Educación deportiva y recreativa"/>
    <s v="Único"/>
    <x v="0"/>
    <m/>
    <m/>
    <n v="26"/>
    <n v="26"/>
    <n v="15"/>
    <n v="11"/>
    <n v="72.459677419354804"/>
    <n v="53.137096774193523"/>
    <n v="0"/>
    <n v="0"/>
    <n v="0"/>
    <n v="0"/>
    <n v="48.306451612903203"/>
    <n v="0"/>
    <n v="24.153225806451601"/>
    <n v="0"/>
    <n v="53.137096774193523"/>
    <n v="0"/>
    <n v="0"/>
    <n v="0"/>
    <n v="125.59677419354833"/>
    <n v="26"/>
    <n v="0"/>
    <n v="0"/>
    <n v="0"/>
    <n v="0"/>
    <n v="10"/>
    <n v="0"/>
    <n v="5"/>
    <n v="0"/>
    <n v="11"/>
    <n v="0"/>
    <n v="0"/>
    <n v="0"/>
    <n v="26"/>
    <x v="0"/>
    <m/>
    <m/>
    <x v="1"/>
    <m/>
    <m/>
    <x v="1"/>
    <s v="Decisión del directorio/propietarios de la empresa"/>
    <m/>
    <x v="0"/>
    <m/>
    <m/>
    <x v="0"/>
    <m/>
    <m/>
    <x v="1"/>
    <m/>
    <n v="2212"/>
    <s v="KINESIOLOGO"/>
    <s v="Sí"/>
    <s v="No"/>
    <s v="No"/>
    <m/>
    <m/>
    <m/>
    <m/>
    <m/>
    <m/>
    <m/>
    <m/>
    <m/>
    <m/>
    <m/>
    <m/>
    <m/>
    <m/>
    <m/>
    <m/>
    <m/>
    <m/>
    <m/>
    <m/>
    <m/>
    <m/>
    <m/>
    <m/>
    <m/>
    <m/>
    <m/>
    <m/>
    <m/>
    <m/>
    <m/>
    <m/>
    <m/>
    <m/>
    <m/>
    <m/>
    <m/>
    <m/>
    <m/>
    <m/>
    <m/>
    <m/>
    <m/>
    <m/>
    <x v="1"/>
    <x v="0"/>
    <x v="0"/>
    <x v="0"/>
    <x v="1"/>
    <x v="0"/>
    <x v="1"/>
    <x v="0"/>
    <x v="0"/>
    <x v="0"/>
    <x v="0"/>
    <x v="0"/>
    <x v="0"/>
    <m/>
    <m/>
    <m/>
    <m/>
    <m/>
    <m/>
    <s v="Recomendaciones de trabajadores de la empresa u otros actores"/>
    <m/>
    <m/>
    <m/>
    <m/>
    <s v="Banco de currículos de la empresa"/>
    <m/>
    <m/>
    <x v="0"/>
    <x v="0"/>
    <x v="1"/>
    <x v="0"/>
    <x v="0"/>
    <x v="0"/>
    <x v="1"/>
    <x v="0"/>
    <x v="1"/>
    <x v="1"/>
    <s v="Ninguna"/>
    <m/>
    <m/>
    <m/>
    <s v="Transformación de competencia"/>
    <s v="Transformación de competencia"/>
    <m/>
    <x v="0"/>
    <m/>
    <m/>
    <x v="1"/>
    <m/>
    <m/>
    <m/>
    <x v="0"/>
    <x v="1"/>
    <x v="0"/>
    <x v="1"/>
    <x v="1"/>
    <x v="1"/>
    <m/>
    <m/>
    <x v="2"/>
    <s v="Probable"/>
    <s v="Poco probable"/>
    <s v="Poco probable"/>
    <s v="Poco probable"/>
    <s v="Muy probable"/>
    <x v="0"/>
    <s v="Adiestrador tecnico"/>
    <n v="3422"/>
    <n v="1"/>
    <n v="0"/>
    <n v="0"/>
    <n v="0"/>
    <n v="0"/>
    <m/>
    <m/>
    <m/>
    <m/>
    <m/>
    <m/>
    <m/>
    <m/>
    <m/>
    <m/>
    <m/>
    <m/>
    <m/>
    <m/>
    <m/>
    <m/>
    <m/>
    <m/>
    <m/>
    <m/>
    <m/>
    <m/>
    <m/>
    <m/>
    <m/>
    <m/>
    <m/>
    <m/>
    <x v="0"/>
    <m/>
    <m/>
    <m/>
    <m/>
    <m/>
    <m/>
    <m/>
    <m/>
    <m/>
    <x v="0"/>
    <x v="0"/>
    <x v="0"/>
    <x v="0"/>
    <x v="1"/>
    <x v="1"/>
    <x v="0"/>
    <x v="0"/>
    <m/>
    <x v="0"/>
    <s v="CAPACITACION DE ACTUALIZACION DE REGLAMENTOS PARA GESTION OPERATIVA"/>
    <s v="OTROS"/>
    <s v="DIRECTOR TECNICO"/>
    <n v="3422"/>
    <s v="CAPACITACION DE ACTUALIZACION DE REGLAMENTOS PARA GESTION OPERATIVA"/>
    <s v="Gestión de la producción y calidad"/>
    <s v="PREPARADOR FISICO"/>
    <n v="3422"/>
    <s v="CAPACITACION DE ACTUALIZACION DE REGLAMENTOS PARA LA GESTION OPERATIVA"/>
    <s v="Gestión de la producción y calidad"/>
    <s v="KINESIOLOGA"/>
    <n v="2269"/>
    <s v="CAPACITACION DE OFIMATICA BASICA"/>
    <s v="Operación básica de computadoras"/>
    <s v="PRESIDENTE"/>
    <n v="1431"/>
    <s v="CAPACITACION DE OFIMATICA BASICA"/>
    <s v="Operación básica de computadoras"/>
    <s v="TESORERA"/>
    <n v="4311"/>
    <m/>
    <m/>
    <m/>
    <m/>
    <s v="Si"/>
    <s v="Si"/>
    <s v="Si"/>
    <s v="Si"/>
    <s v="No"/>
    <m/>
    <x v="1"/>
    <s v="Muy importante"/>
    <s v="Muy importante"/>
    <s v="Muy importante"/>
    <s v="Muy importante"/>
    <s v="Muy importante"/>
    <s v="Muy importante"/>
    <s v="Muy importante"/>
    <s v="Ninguna"/>
    <m/>
    <x v="2"/>
    <x v="2"/>
    <x v="0"/>
    <x v="0"/>
    <x v="0"/>
    <x v="0"/>
    <x v="0"/>
    <x v="0"/>
    <x v="0"/>
    <x v="0"/>
    <x v="0"/>
    <x v="0"/>
    <m/>
    <s v="Gerente / Directivo"/>
    <m/>
    <n v="14"/>
    <n v="18"/>
    <s v="Completo"/>
    <m/>
    <m/>
    <m/>
    <m/>
    <m/>
    <m/>
    <s v="MOCIONA Y SOLICITA SI ES POSIBLE  CAPACITACION DE HABILIDADES BLANDAS  PARA LOS PADRES DE LOS NIÑOS DE LA ESCUELA DE FUTBOL"/>
    <s v="11 a 30 personas ocupadas"/>
    <s v="11 a 30 personas ocupadas"/>
    <x v="0"/>
    <s v="Servicios a los hogares"/>
    <x v="0"/>
    <x v="1"/>
    <x v="0"/>
    <x v="0"/>
    <x v="0"/>
    <x v="0"/>
    <x v="0"/>
    <x v="0"/>
    <x v="0"/>
    <x v="0"/>
    <x v="1"/>
    <x v="1"/>
    <x v="0"/>
    <x v="0"/>
    <x v="0"/>
    <x v="0"/>
    <x v="0"/>
    <x v="0"/>
    <x v="1"/>
    <x v="0"/>
    <x v="1"/>
    <x v="0"/>
    <x v="0"/>
    <x v="0"/>
    <x v="0"/>
    <x v="0"/>
    <x v="0"/>
    <s v="SALUD Y SEGURIDAD OCUPACIONAL"/>
    <s v="SALUD Y SEGURIDAD OCUPACIONAL"/>
    <s v="SALUD Y SEGURIDAD OCUPACIONAL"/>
    <s v="OFIMATICA"/>
    <s v="OFIMATICA"/>
    <m/>
    <s v="SALUD Y SEGURIDAD OCUPACIONAL"/>
    <s v="SALUD Y SEGURIDAD OCUPACIONAL"/>
    <s v="SALUD Y SEGURIDAD OCUPACIONAL"/>
    <s v="TIC"/>
    <s v="TIC"/>
    <m/>
    <n v="4.8306451612903203"/>
    <x v="1"/>
    <x v="1"/>
    <x v="0"/>
    <x v="0"/>
    <x v="0"/>
    <s v="Total"/>
  </r>
  <r>
    <n v="533747"/>
    <x v="0"/>
    <x v="1"/>
    <s v="Mariano Roque Alonso"/>
    <n v="22290"/>
    <s v="FABRICACION DE TUBOS DE PLASTICO"/>
    <s v="Industria"/>
    <s v="Manufactura"/>
    <s v="Micro (5 a 10 personas ocupadas)"/>
    <n v="11062024"/>
    <n v="11"/>
    <s v="Junio"/>
    <s v="Año Resultado Final"/>
    <n v="15"/>
    <n v="42"/>
    <n v="17062024"/>
    <n v="17"/>
    <s v="Junio"/>
    <s v="Año Resultado Final"/>
    <n v="2017"/>
    <n v="6"/>
    <x v="3"/>
    <s v="FABRICACIÓN DE TUBOS DE PLÁSTICO"/>
    <s v="Fabricación de otros productos de plástico"/>
    <s v="Único"/>
    <x v="0"/>
    <m/>
    <m/>
    <n v="20"/>
    <n v="20"/>
    <n v="19"/>
    <n v="1"/>
    <n v="72.310679611650542"/>
    <n v="3.8058252427184498"/>
    <n v="0"/>
    <n v="0"/>
    <n v="0"/>
    <n v="0"/>
    <n v="60.893203883495197"/>
    <n v="0"/>
    <n v="0"/>
    <n v="0"/>
    <n v="11.417475728155349"/>
    <n v="3.8058252427184498"/>
    <n v="0"/>
    <n v="0"/>
    <n v="76.116504854368998"/>
    <n v="20"/>
    <n v="0"/>
    <n v="0"/>
    <n v="0"/>
    <n v="0"/>
    <n v="16"/>
    <n v="0"/>
    <n v="0"/>
    <n v="0"/>
    <n v="3"/>
    <n v="1"/>
    <n v="0"/>
    <n v="0"/>
    <n v="20"/>
    <x v="0"/>
    <m/>
    <m/>
    <x v="0"/>
    <s v="Decisión del directorio/propietarios de la empresa"/>
    <m/>
    <x v="0"/>
    <m/>
    <m/>
    <x v="0"/>
    <m/>
    <m/>
    <x v="0"/>
    <m/>
    <m/>
    <x v="0"/>
    <m/>
    <m/>
    <m/>
    <m/>
    <m/>
    <m/>
    <m/>
    <m/>
    <m/>
    <m/>
    <m/>
    <m/>
    <m/>
    <m/>
    <m/>
    <m/>
    <m/>
    <m/>
    <m/>
    <m/>
    <m/>
    <m/>
    <m/>
    <m/>
    <m/>
    <m/>
    <m/>
    <m/>
    <m/>
    <m/>
    <m/>
    <m/>
    <m/>
    <m/>
    <m/>
    <m/>
    <m/>
    <m/>
    <m/>
    <m/>
    <m/>
    <m/>
    <m/>
    <m/>
    <m/>
    <m/>
    <m/>
    <m/>
    <m/>
    <m/>
    <x v="1"/>
    <x v="1"/>
    <x v="0"/>
    <x v="0"/>
    <x v="0"/>
    <x v="0"/>
    <x v="0"/>
    <x v="1"/>
    <x v="1"/>
    <x v="0"/>
    <x v="0"/>
    <x v="0"/>
    <x v="0"/>
    <m/>
    <m/>
    <m/>
    <m/>
    <m/>
    <m/>
    <s v="Recomendaciones de trabajadores de la empresa u otros actores"/>
    <m/>
    <m/>
    <m/>
    <s v="Contactos personales del empleador"/>
    <m/>
    <m/>
    <m/>
    <x v="0"/>
    <x v="0"/>
    <x v="0"/>
    <x v="1"/>
    <x v="0"/>
    <x v="1"/>
    <x v="0"/>
    <x v="2"/>
    <x v="1"/>
    <x v="1"/>
    <s v="Ninguna"/>
    <m/>
    <m/>
    <m/>
    <m/>
    <m/>
    <m/>
    <x v="1"/>
    <m/>
    <m/>
    <x v="1"/>
    <m/>
    <m/>
    <m/>
    <x v="1"/>
    <x v="1"/>
    <x v="1"/>
    <x v="1"/>
    <x v="1"/>
    <x v="1"/>
    <m/>
    <m/>
    <x v="2"/>
    <s v="Poco probable"/>
    <s v="Poco probable"/>
    <s v="Probable"/>
    <s v="Probable"/>
    <s v="Probable"/>
    <x v="2"/>
    <m/>
    <m/>
    <m/>
    <m/>
    <m/>
    <m/>
    <m/>
    <m/>
    <m/>
    <m/>
    <m/>
    <m/>
    <m/>
    <m/>
    <m/>
    <m/>
    <m/>
    <m/>
    <m/>
    <m/>
    <m/>
    <m/>
    <m/>
    <m/>
    <m/>
    <m/>
    <m/>
    <m/>
    <m/>
    <m/>
    <m/>
    <m/>
    <m/>
    <m/>
    <m/>
    <x v="0"/>
    <m/>
    <m/>
    <m/>
    <m/>
    <m/>
    <m/>
    <m/>
    <m/>
    <m/>
    <x v="0"/>
    <x v="0"/>
    <x v="0"/>
    <x v="0"/>
    <x v="1"/>
    <x v="1"/>
    <x v="0"/>
    <x v="0"/>
    <m/>
    <x v="0"/>
    <s v="AUXILIAR INFORMÁTICA ( EXCEL, WORD Y OTROS)"/>
    <s v="Operación básica de computadoras"/>
    <s v="AUXILIAR ADMINISTRATIVA"/>
    <n v="4419"/>
    <m/>
    <m/>
    <m/>
    <m/>
    <m/>
    <m/>
    <m/>
    <m/>
    <m/>
    <m/>
    <m/>
    <m/>
    <m/>
    <m/>
    <m/>
    <m/>
    <m/>
    <m/>
    <m/>
    <m/>
    <s v="No"/>
    <m/>
    <m/>
    <m/>
    <m/>
    <m/>
    <x v="3"/>
    <s v="Importante"/>
    <s v="Importante"/>
    <s v="Importante"/>
    <s v="Importante"/>
    <s v="Importante"/>
    <s v="Importante"/>
    <s v="Importante"/>
    <s v="Ninguna"/>
    <m/>
    <x v="2"/>
    <x v="2"/>
    <x v="0"/>
    <x v="0"/>
    <x v="0"/>
    <x v="2"/>
    <x v="0"/>
    <x v="0"/>
    <x v="0"/>
    <x v="0"/>
    <x v="0"/>
    <x v="0"/>
    <m/>
    <s v="Administrador/Contador"/>
    <m/>
    <n v="7"/>
    <n v="15"/>
    <s v="Completo"/>
    <m/>
    <m/>
    <m/>
    <m/>
    <m/>
    <m/>
    <s v="MAXIMILIANAO FERREIRA 0900"/>
    <s v="11 a 30 personas ocupadas"/>
    <s v="11 a 30 personas ocupadas"/>
    <x v="1"/>
    <s v="Manufactura"/>
    <x v="0"/>
    <x v="0"/>
    <x v="0"/>
    <x v="0"/>
    <x v="0"/>
    <x v="0"/>
    <x v="0"/>
    <x v="0"/>
    <x v="0"/>
    <x v="0"/>
    <x v="1"/>
    <x v="0"/>
    <x v="0"/>
    <x v="0"/>
    <x v="0"/>
    <x v="0"/>
    <x v="0"/>
    <x v="0"/>
    <x v="0"/>
    <x v="1"/>
    <x v="0"/>
    <x v="0"/>
    <x v="0"/>
    <x v="0"/>
    <x v="0"/>
    <x v="0"/>
    <x v="0"/>
    <s v="OFIMATICA"/>
    <m/>
    <m/>
    <m/>
    <m/>
    <m/>
    <s v="TIC"/>
    <m/>
    <m/>
    <m/>
    <m/>
    <m/>
    <n v="3.8058252427184498"/>
    <x v="0"/>
    <x v="0"/>
    <x v="1"/>
    <x v="0"/>
    <x v="0"/>
    <s v="Total"/>
  </r>
  <r>
    <n v="533815"/>
    <x v="0"/>
    <x v="1"/>
    <s v="Lambaré"/>
    <n v="47111"/>
    <s v="VENTA AL POR MENOR DE ARTICULOS DE SUPERMERCADO"/>
    <s v="Comercio"/>
    <s v="Comercio"/>
    <s v="Grandes (con 51 o más personas ocupadas)"/>
    <n v="19072024"/>
    <n v="19"/>
    <s v="Julio"/>
    <s v="Año Resultado Final"/>
    <n v="13"/>
    <n v="24"/>
    <n v="19072024"/>
    <n v="19"/>
    <s v="Julio"/>
    <s v="Año Resultado Final"/>
    <n v="2019"/>
    <n v="4"/>
    <x v="3"/>
    <s v="VENTA AL POR MENOR ARTICULOS CE SUPERMERCADO"/>
    <s v="Comercio al por menor en hipermercados y supermercados"/>
    <s v="Casa Matriz"/>
    <x v="1"/>
    <n v="2"/>
    <n v="1"/>
    <n v="50"/>
    <n v="38"/>
    <n v="19"/>
    <n v="19"/>
    <n v="213.0714285714283"/>
    <n v="213.0714285714283"/>
    <n v="0"/>
    <n v="0"/>
    <n v="0"/>
    <n v="67.285714285714192"/>
    <n v="201.85714285714258"/>
    <n v="0"/>
    <n v="0"/>
    <n v="11.214285714285699"/>
    <n v="67.285714285714192"/>
    <n v="67.285714285714192"/>
    <n v="0"/>
    <n v="11.214285714285699"/>
    <n v="426.1428571428566"/>
    <n v="38"/>
    <n v="0"/>
    <n v="0"/>
    <n v="0"/>
    <n v="6"/>
    <n v="18"/>
    <n v="0"/>
    <n v="0"/>
    <n v="1"/>
    <n v="6"/>
    <n v="6"/>
    <n v="0"/>
    <n v="1"/>
    <n v="38"/>
    <x v="1"/>
    <s v="Decisión del directorio/propietarios de la empresa"/>
    <m/>
    <x v="0"/>
    <s v="Decisión del directorio/propietarios de la empresa"/>
    <m/>
    <x v="1"/>
    <s v="Decisión del directorio/propietarios de la empresa"/>
    <m/>
    <x v="0"/>
    <m/>
    <m/>
    <x v="0"/>
    <m/>
    <m/>
    <x v="1"/>
    <m/>
    <n v="5230"/>
    <s v="CAJEROS"/>
    <s v="Sí"/>
    <s v="No"/>
    <s v="Sí"/>
    <n v="7511"/>
    <s v="CARNICERO"/>
    <s v="Sí"/>
    <s v="No"/>
    <s v="No"/>
    <m/>
    <m/>
    <m/>
    <m/>
    <m/>
    <m/>
    <m/>
    <m/>
    <m/>
    <m/>
    <m/>
    <m/>
    <m/>
    <m/>
    <m/>
    <m/>
    <m/>
    <m/>
    <m/>
    <m/>
    <m/>
    <m/>
    <m/>
    <m/>
    <m/>
    <m/>
    <m/>
    <m/>
    <m/>
    <m/>
    <m/>
    <m/>
    <m/>
    <m/>
    <m/>
    <m/>
    <m/>
    <m/>
    <m/>
    <x v="1"/>
    <x v="0"/>
    <x v="0"/>
    <x v="0"/>
    <x v="0"/>
    <x v="0"/>
    <x v="0"/>
    <x v="1"/>
    <x v="0"/>
    <x v="0"/>
    <x v="1"/>
    <x v="1"/>
    <x v="0"/>
    <m/>
    <m/>
    <m/>
    <s v="Redes sociales de la empresa (Facebook, Twitter, Instagram, etc)"/>
    <m/>
    <m/>
    <m/>
    <m/>
    <m/>
    <m/>
    <m/>
    <s v="Banco de currículos de la empresa"/>
    <m/>
    <m/>
    <x v="0"/>
    <x v="0"/>
    <x v="0"/>
    <x v="1"/>
    <x v="0"/>
    <x v="1"/>
    <x v="0"/>
    <x v="0"/>
    <x v="1"/>
    <x v="1"/>
    <s v="Ninguna"/>
    <m/>
    <m/>
    <m/>
    <m/>
    <m/>
    <m/>
    <x v="1"/>
    <m/>
    <m/>
    <x v="1"/>
    <m/>
    <m/>
    <m/>
    <x v="1"/>
    <x v="1"/>
    <x v="1"/>
    <x v="1"/>
    <x v="1"/>
    <x v="1"/>
    <m/>
    <m/>
    <x v="2"/>
    <s v="Muy probable"/>
    <s v="Poco probable"/>
    <s v="Poco probable"/>
    <s v="Poco probable"/>
    <s v="Poco probable"/>
    <x v="0"/>
    <s v="cajero"/>
    <n v="5230"/>
    <n v="5"/>
    <n v="0"/>
    <n v="0"/>
    <n v="0"/>
    <n v="0"/>
    <m/>
    <m/>
    <m/>
    <m/>
    <m/>
    <m/>
    <m/>
    <m/>
    <m/>
    <m/>
    <m/>
    <m/>
    <m/>
    <m/>
    <m/>
    <m/>
    <m/>
    <m/>
    <m/>
    <m/>
    <m/>
    <m/>
    <m/>
    <m/>
    <m/>
    <m/>
    <m/>
    <m/>
    <x v="0"/>
    <m/>
    <m/>
    <m/>
    <m/>
    <m/>
    <m/>
    <m/>
    <m/>
    <m/>
    <x v="0"/>
    <x v="0"/>
    <x v="0"/>
    <x v="0"/>
    <x v="1"/>
    <x v="1"/>
    <x v="0"/>
    <x v="0"/>
    <m/>
    <x v="0"/>
    <s v="CAPACITACION PARA ATENCIÓN AL CLIENTE"/>
    <s v="Técnicas de recepción y atención al cliente"/>
    <s v="CAJERO"/>
    <n v="5230"/>
    <s v="CARNICERIA"/>
    <s v="Carnicería"/>
    <s v="CARNICERO"/>
    <n v="7511"/>
    <s v="PANADERIA Y CONFITERIA"/>
    <s v="Panadería y confitería"/>
    <s v="PANADERO"/>
    <n v="7512"/>
    <m/>
    <m/>
    <m/>
    <m/>
    <m/>
    <m/>
    <m/>
    <m/>
    <m/>
    <m/>
    <m/>
    <m/>
    <s v="Si"/>
    <s v="Si"/>
    <s v="No"/>
    <m/>
    <m/>
    <m/>
    <x v="0"/>
    <s v="Muy importante"/>
    <s v="Muy importante"/>
    <s v="Muy importante"/>
    <s v="Importante"/>
    <s v="Importante"/>
    <s v="Muy importante"/>
    <s v="Muy importante"/>
    <s v="Ninguna"/>
    <m/>
    <x v="2"/>
    <x v="2"/>
    <x v="0"/>
    <x v="0"/>
    <x v="2"/>
    <x v="0"/>
    <x v="0"/>
    <x v="0"/>
    <x v="0"/>
    <x v="0"/>
    <x v="0"/>
    <x v="0"/>
    <m/>
    <s v="Jefe / Encargado (no propietario)"/>
    <m/>
    <n v="22"/>
    <n v="0"/>
    <s v="Completo"/>
    <m/>
    <m/>
    <m/>
    <m/>
    <m/>
    <m/>
    <m/>
    <s v="31 a 50 personas ocupadas"/>
    <s v="31 a 50 personas ocupadas"/>
    <x v="2"/>
    <s v="Comercio"/>
    <x v="0"/>
    <x v="0"/>
    <x v="0"/>
    <x v="0"/>
    <x v="1"/>
    <x v="0"/>
    <x v="1"/>
    <x v="0"/>
    <x v="0"/>
    <x v="0"/>
    <x v="1"/>
    <x v="0"/>
    <x v="0"/>
    <x v="1"/>
    <x v="0"/>
    <x v="0"/>
    <x v="0"/>
    <x v="0"/>
    <x v="0"/>
    <x v="1"/>
    <x v="0"/>
    <x v="1"/>
    <x v="1"/>
    <x v="0"/>
    <x v="1"/>
    <x v="0"/>
    <x v="0"/>
    <s v="ATENCIÓN AL CLIENTE, RECEPCIÓN"/>
    <s v="CARNICERIA"/>
    <s v="PANADERIA Y CONFITERIA"/>
    <m/>
    <m/>
    <m/>
    <s v="ADMINISTRACIÓN Y GESTIÓN"/>
    <s v="ALIMENTOS"/>
    <s v="ALIMENTOS"/>
    <m/>
    <m/>
    <m/>
    <n v="11.214285714285699"/>
    <x v="1"/>
    <x v="1"/>
    <x v="1"/>
    <x v="0"/>
    <x v="0"/>
    <s v="Total"/>
  </r>
  <r>
    <n v="537769"/>
    <x v="0"/>
    <x v="1"/>
    <s v="Mariano Roque Alonso"/>
    <n v="47190"/>
    <s v="COMERCIO AL POR MENOR DE  PRODUCTOS  DIVERSOS"/>
    <s v="Comercio"/>
    <s v="Comercio"/>
    <s v="Medianas (31 a 50 personas ocupadas)"/>
    <n v="11062024"/>
    <n v="11"/>
    <s v="Junio"/>
    <s v="Año Resultado Final"/>
    <n v="10"/>
    <n v="39"/>
    <n v="26072024"/>
    <n v="26"/>
    <s v="Julio"/>
    <s v="Año Resultado Final"/>
    <n v="1980"/>
    <n v="43"/>
    <x v="1"/>
    <s v="SERVICIOS ELÉCTRICO Y CONSTRUCCION DE LINEAS"/>
    <s v="Construcción de proyectos de servicios públicos"/>
    <s v="Único"/>
    <x v="0"/>
    <m/>
    <m/>
    <n v="6"/>
    <n v="6"/>
    <n v="3"/>
    <n v="3"/>
    <n v="14.380952380952369"/>
    <n v="14.380952380952369"/>
    <n v="0"/>
    <n v="0"/>
    <n v="0"/>
    <n v="0"/>
    <n v="14.380952380952369"/>
    <n v="0"/>
    <n v="0"/>
    <n v="0"/>
    <n v="4.7936507936507899"/>
    <n v="4.7936507936507899"/>
    <n v="4.7936507936507899"/>
    <n v="0"/>
    <n v="28.761904761904738"/>
    <n v="6"/>
    <n v="0"/>
    <n v="0"/>
    <n v="0"/>
    <n v="0"/>
    <n v="3"/>
    <n v="0"/>
    <n v="0"/>
    <n v="0"/>
    <n v="1"/>
    <n v="1"/>
    <n v="1"/>
    <n v="0"/>
    <n v="6"/>
    <x v="1"/>
    <s v="Decisión del directorio/propietarios de la empresa"/>
    <m/>
    <x v="1"/>
    <m/>
    <m/>
    <x v="0"/>
    <m/>
    <m/>
    <x v="0"/>
    <m/>
    <m/>
    <x v="0"/>
    <m/>
    <m/>
    <x v="1"/>
    <m/>
    <n v="7412"/>
    <s v="ELECTRICISTA EN LINEAS AEREAS"/>
    <s v="Sí"/>
    <s v="No"/>
    <s v="Sí"/>
    <n v="7412"/>
    <s v="ELECTRICISTA EN AUTOMÓVIL"/>
    <s v="No"/>
    <s v="Sí"/>
    <s v="Sí"/>
    <n v="7231"/>
    <s v="MECÁNICO DE VEHÍCULOS"/>
    <s v="No"/>
    <s v="Sí"/>
    <m/>
    <m/>
    <m/>
    <m/>
    <m/>
    <m/>
    <m/>
    <m/>
    <s v="Candidatos sin capacitación o habilidades técnicas necesarios"/>
    <m/>
    <s v="Candidato sin licencias, certificados orequisitos legales requeridos para ejercer la ocupación"/>
    <m/>
    <m/>
    <s v="Falta de postulantes/candidatos"/>
    <m/>
    <m/>
    <m/>
    <m/>
    <s v="Candidato sin licencias, certificados orequisitos legales requeridos para ejercer la ocupación"/>
    <m/>
    <m/>
    <s v="Falta de postulantes/candidatos"/>
    <m/>
    <m/>
    <m/>
    <s v="Capacitar a los trabajadores actuales para que puedan cumplir funciones que estaban asignadas a esa vacante"/>
    <m/>
    <m/>
    <s v="Externalizar el trabajo por fuera de la empresa (outsourcing)"/>
    <m/>
    <m/>
    <m/>
    <m/>
    <m/>
    <m/>
    <x v="1"/>
    <x v="0"/>
    <x v="0"/>
    <x v="1"/>
    <x v="1"/>
    <x v="1"/>
    <x v="0"/>
    <x v="1"/>
    <x v="0"/>
    <x v="0"/>
    <x v="1"/>
    <x v="0"/>
    <x v="0"/>
    <m/>
    <m/>
    <m/>
    <m/>
    <m/>
    <m/>
    <s v="Recomendaciones de trabajadores de la empresa u otros actores"/>
    <m/>
    <m/>
    <s v="Avisos en las inmediaciones de la empresa"/>
    <s v="Contactos personales del empleador"/>
    <s v="Banco de currículos de la empresa"/>
    <m/>
    <m/>
    <x v="0"/>
    <x v="0"/>
    <x v="0"/>
    <x v="1"/>
    <x v="0"/>
    <x v="0"/>
    <x v="0"/>
    <x v="0"/>
    <x v="1"/>
    <x v="0"/>
    <s v="Ninguna"/>
    <m/>
    <m/>
    <m/>
    <m/>
    <m/>
    <m/>
    <x v="2"/>
    <m/>
    <m/>
    <x v="1"/>
    <s v="Ambos"/>
    <m/>
    <m/>
    <x v="0"/>
    <x v="0"/>
    <x v="1"/>
    <x v="0"/>
    <x v="1"/>
    <x v="0"/>
    <m/>
    <m/>
    <x v="1"/>
    <s v="Muy probable"/>
    <s v="Poco probable"/>
    <s v="Poco probable"/>
    <s v="Muy probable"/>
    <s v="Muy probable"/>
    <x v="0"/>
    <s v="técnicos electricistas"/>
    <n v="3113"/>
    <n v="6"/>
    <n v="1"/>
    <n v="1"/>
    <n v="1"/>
    <n v="1"/>
    <s v="choferes de grua"/>
    <n v="8343"/>
    <n v="6"/>
    <n v="0"/>
    <n v="0"/>
    <n v="0"/>
    <n v="0"/>
    <s v="chofer de hidroelevadores"/>
    <n v="8343"/>
    <n v="3"/>
    <n v="1"/>
    <n v="0"/>
    <n v="0"/>
    <n v="0"/>
    <s v="chofer de vehículos medianos"/>
    <n v="8322"/>
    <n v="3"/>
    <n v="1"/>
    <n v="0"/>
    <n v="0"/>
    <n v="0"/>
    <s v="Encargado de compras"/>
    <n v="3323"/>
    <n v="2"/>
    <n v="0"/>
    <n v="0"/>
    <n v="0"/>
    <n v="0"/>
    <x v="0"/>
    <m/>
    <m/>
    <m/>
    <m/>
    <m/>
    <m/>
    <m/>
    <m/>
    <m/>
    <x v="0"/>
    <x v="0"/>
    <x v="1"/>
    <x v="1"/>
    <x v="1"/>
    <x v="0"/>
    <x v="0"/>
    <x v="0"/>
    <m/>
    <x v="0"/>
    <s v="TECNICOS EN CERTIFICACIÓN DE OBRAS"/>
    <s v="OTROS"/>
    <s v="ENCARGADO DE CERTIFICACIÓN DE ANDE"/>
    <n v="3112"/>
    <s v="ELECTRICISTA EN AUTOMÓVIL"/>
    <s v="Mecánica del automóvil"/>
    <s v="TECNICO ELECTRICISTA"/>
    <n v="3113"/>
    <s v="MECÁNICO EN VEHÍCULOS"/>
    <s v="Mecánica del automóvil"/>
    <s v="MECANICOS DE VEHÍCULOS"/>
    <n v="7231"/>
    <s v="CONDUCCION DE VEHICULOS PESADOS"/>
    <s v="Conducción de vehículos"/>
    <s v="CHOFER DE VEHÍCULOS PESADOS"/>
    <n v="8332"/>
    <m/>
    <m/>
    <m/>
    <m/>
    <m/>
    <m/>
    <m/>
    <m/>
    <s v="Si"/>
    <s v="Si"/>
    <s v="Si"/>
    <s v="No"/>
    <m/>
    <m/>
    <x v="1"/>
    <s v="Importante"/>
    <s v="Muy importante"/>
    <s v="Muy importante"/>
    <s v="Muy importante"/>
    <s v="Importante"/>
    <s v="Muy importante"/>
    <s v="Muy importante"/>
    <s v="Ninguna"/>
    <m/>
    <x v="2"/>
    <x v="2"/>
    <x v="0"/>
    <x v="0"/>
    <x v="0"/>
    <x v="0"/>
    <x v="0"/>
    <x v="0"/>
    <x v="0"/>
    <x v="0"/>
    <x v="0"/>
    <x v="0"/>
    <m/>
    <s v="Dueño o propietario"/>
    <m/>
    <n v="8"/>
    <n v="6"/>
    <s v="Completo"/>
    <m/>
    <m/>
    <m/>
    <m/>
    <m/>
    <m/>
    <s v="AHORA MISMO SON 6 PERO COMO GANAN EN LAS LICITACIONES SE PROYECTAN MAS PERSONAS"/>
    <s v="5 a 10 personas ocupadas"/>
    <s v="5 a 10 personas ocupadas"/>
    <x v="1"/>
    <s v="Construcción"/>
    <x v="0"/>
    <x v="0"/>
    <x v="0"/>
    <x v="0"/>
    <x v="0"/>
    <x v="0"/>
    <x v="1"/>
    <x v="0"/>
    <x v="0"/>
    <x v="0"/>
    <x v="1"/>
    <x v="1"/>
    <x v="0"/>
    <x v="0"/>
    <x v="0"/>
    <x v="0"/>
    <x v="1"/>
    <x v="0"/>
    <x v="0"/>
    <x v="1"/>
    <x v="1"/>
    <x v="1"/>
    <x v="0"/>
    <x v="0"/>
    <x v="1"/>
    <x v="1"/>
    <x v="0"/>
    <s v="ELECTRICIDAD Y ELECTRONICA"/>
    <s v="ELECTRICIDAD Y ELECTRONICA"/>
    <s v="MECANICA AUTOTRIZ"/>
    <s v="USO Y REPARACIÓN DE MAQUINARIAS, HERRAMIENTAS Y EQUIPOS"/>
    <m/>
    <m/>
    <s v="ELECTRICIDAD Y ELECTRONICA"/>
    <s v="ELECTRICIDAD Y ELECTRONICA"/>
    <s v="AUTOMOTORES"/>
    <s v="USO Y REPARACIÓN DE MAQUINARIAS, HERRAMIENTAS Y EQUIPOS"/>
    <m/>
    <m/>
    <n v="4.7936507936507899"/>
    <x v="2"/>
    <x v="2"/>
    <x v="0"/>
    <x v="0"/>
    <x v="0"/>
    <s v="Total"/>
  </r>
  <r>
    <n v="538266"/>
    <x v="0"/>
    <x v="1"/>
    <s v="Luque"/>
    <n v="81210"/>
    <s v="SERVICIOS DE LIMPIEZA GENERAL A EDIFICIOS"/>
    <s v="Servicio"/>
    <s v="Servicios a las empresas"/>
    <s v="Pequeñas (11 a 30 personas ocupadas)"/>
    <n v="28062024"/>
    <n v="28"/>
    <s v="Junio"/>
    <s v="Año Resultado Final"/>
    <n v="12"/>
    <n v="17"/>
    <n v="28062024"/>
    <n v="28"/>
    <s v="Junio"/>
    <s v="Año Resultado Final"/>
    <n v="1999"/>
    <n v="24"/>
    <x v="2"/>
    <s v="SERVICIOS DE LIMPIEZAS A EDIFICIOS"/>
    <s v="Limpieza general de edificios"/>
    <s v="Único"/>
    <x v="0"/>
    <m/>
    <m/>
    <n v="15"/>
    <n v="15"/>
    <n v="13"/>
    <n v="2"/>
    <n v="62.798387096774164"/>
    <n v="9.6612903225806406"/>
    <n v="0"/>
    <n v="0"/>
    <n v="0"/>
    <n v="0"/>
    <n v="57.967741935483843"/>
    <n v="0"/>
    <n v="0"/>
    <n v="0"/>
    <n v="14.491935483870961"/>
    <n v="0"/>
    <n v="0"/>
    <n v="0"/>
    <n v="72.459677419354804"/>
    <n v="15"/>
    <n v="0"/>
    <n v="0"/>
    <n v="0"/>
    <n v="0"/>
    <n v="12"/>
    <n v="0"/>
    <n v="0"/>
    <n v="0"/>
    <n v="3"/>
    <n v="0"/>
    <n v="0"/>
    <n v="0"/>
    <n v="15"/>
    <x v="1"/>
    <s v="Decisión del directorio/propietarios de la empresa"/>
    <m/>
    <x v="1"/>
    <m/>
    <m/>
    <x v="1"/>
    <s v="Decisión del directorio/propietarios de la empresa"/>
    <m/>
    <x v="0"/>
    <m/>
    <m/>
    <x v="0"/>
    <m/>
    <m/>
    <x v="1"/>
    <m/>
    <n v="9112"/>
    <s v="LIMPIADORA"/>
    <s v="Sí"/>
    <s v="No"/>
    <s v="Sí"/>
    <n v="9214"/>
    <s v="JARDINERO"/>
    <s v="Sí"/>
    <s v="No"/>
    <s v="No"/>
    <m/>
    <m/>
    <m/>
    <m/>
    <m/>
    <m/>
    <m/>
    <m/>
    <m/>
    <m/>
    <m/>
    <m/>
    <m/>
    <m/>
    <m/>
    <m/>
    <m/>
    <m/>
    <m/>
    <m/>
    <m/>
    <m/>
    <m/>
    <m/>
    <m/>
    <m/>
    <m/>
    <m/>
    <m/>
    <m/>
    <m/>
    <m/>
    <m/>
    <m/>
    <m/>
    <m/>
    <m/>
    <m/>
    <m/>
    <x v="1"/>
    <x v="1"/>
    <x v="0"/>
    <x v="0"/>
    <x v="1"/>
    <x v="1"/>
    <x v="0"/>
    <x v="0"/>
    <x v="0"/>
    <x v="0"/>
    <x v="1"/>
    <x v="1"/>
    <x v="0"/>
    <m/>
    <m/>
    <m/>
    <m/>
    <m/>
    <m/>
    <s v="Recomendaciones de trabajadores de la empresa u otros actores"/>
    <m/>
    <m/>
    <m/>
    <s v="Contactos personales del empleador"/>
    <m/>
    <m/>
    <m/>
    <x v="0"/>
    <x v="0"/>
    <x v="0"/>
    <x v="0"/>
    <x v="0"/>
    <x v="0"/>
    <x v="0"/>
    <x v="0"/>
    <x v="0"/>
    <x v="1"/>
    <s v="Ninguna"/>
    <m/>
    <m/>
    <m/>
    <m/>
    <s v="Transformación de competencia"/>
    <m/>
    <x v="0"/>
    <m/>
    <m/>
    <x v="0"/>
    <m/>
    <m/>
    <m/>
    <x v="1"/>
    <x v="0"/>
    <x v="1"/>
    <x v="0"/>
    <x v="1"/>
    <x v="0"/>
    <m/>
    <m/>
    <x v="2"/>
    <s v="Poco probable"/>
    <s v="Poco probable"/>
    <s v="Probable"/>
    <s v="Probable"/>
    <s v="Probable"/>
    <x v="0"/>
    <s v="LIMPIADOR DE PATIOS"/>
    <n v="9214"/>
    <n v="1"/>
    <n v="1"/>
    <n v="1"/>
    <n v="1"/>
    <n v="1"/>
    <s v="LIMPIADORA DE EDIFICIOS"/>
    <n v="9112"/>
    <n v="2"/>
    <n v="2"/>
    <n v="2"/>
    <n v="2"/>
    <n v="2"/>
    <s v="limpiador de piscina olimpica"/>
    <n v="9129"/>
    <n v="1"/>
    <n v="1"/>
    <n v="1"/>
    <n v="1"/>
    <n v="1"/>
    <m/>
    <m/>
    <m/>
    <m/>
    <m/>
    <m/>
    <m/>
    <m/>
    <m/>
    <m/>
    <m/>
    <m/>
    <m/>
    <m/>
    <x v="0"/>
    <m/>
    <m/>
    <m/>
    <m/>
    <m/>
    <m/>
    <m/>
    <m/>
    <m/>
    <x v="0"/>
    <x v="0"/>
    <x v="0"/>
    <x v="1"/>
    <x v="0"/>
    <x v="0"/>
    <x v="0"/>
    <x v="0"/>
    <m/>
    <x v="0"/>
    <s v="MANEJO DE BOMBAS DE AGUA DE PILETA"/>
    <s v="Fontanería"/>
    <s v="TECNICO DE MANTENIMIENTO DE PISCINA"/>
    <n v="9129"/>
    <s v="CURSO MANEJO DE BARREDORA INDUSTRIAL"/>
    <s v="Limpieza de establecimientos"/>
    <s v="LIMPIADOR"/>
    <n v="9112"/>
    <s v="CURSO DE PAISAJISMO"/>
    <s v="Jardinería"/>
    <s v="JARDINERO"/>
    <n v="9214"/>
    <m/>
    <m/>
    <m/>
    <m/>
    <m/>
    <m/>
    <m/>
    <m/>
    <m/>
    <m/>
    <m/>
    <m/>
    <s v="Si"/>
    <s v="Si"/>
    <s v="No"/>
    <m/>
    <m/>
    <m/>
    <x v="0"/>
    <s v="Muy importante"/>
    <s v="Importante"/>
    <s v="Muy importante"/>
    <s v="Importante"/>
    <s v="Muy importante"/>
    <s v="Muy importante"/>
    <s v="Muy importante"/>
    <s v="Ninguna"/>
    <m/>
    <x v="0"/>
    <x v="2"/>
    <x v="0"/>
    <x v="0"/>
    <x v="0"/>
    <x v="0"/>
    <x v="0"/>
    <x v="0"/>
    <x v="0"/>
    <x v="0"/>
    <x v="0"/>
    <x v="0"/>
    <m/>
    <s v="Administrador/Contador"/>
    <m/>
    <n v="17"/>
    <n v="29"/>
    <s v="Completo"/>
    <m/>
    <m/>
    <m/>
    <m/>
    <m/>
    <m/>
    <m/>
    <s v="11 a 30 personas ocupadas"/>
    <s v="11 a 30 personas ocupadas"/>
    <x v="0"/>
    <s v="Servicios a las empresas"/>
    <x v="0"/>
    <x v="0"/>
    <x v="0"/>
    <x v="0"/>
    <x v="0"/>
    <x v="0"/>
    <x v="0"/>
    <x v="0"/>
    <x v="1"/>
    <x v="0"/>
    <x v="1"/>
    <x v="0"/>
    <x v="0"/>
    <x v="0"/>
    <x v="0"/>
    <x v="0"/>
    <x v="0"/>
    <x v="1"/>
    <x v="0"/>
    <x v="1"/>
    <x v="0"/>
    <x v="1"/>
    <x v="0"/>
    <x v="0"/>
    <x v="0"/>
    <x v="0"/>
    <x v="1"/>
    <s v="CONSTRUCCIÓN"/>
    <s v="JARDINERÍA"/>
    <s v="JARDINERÍA"/>
    <m/>
    <m/>
    <m/>
    <s v="CONSTRUCCIÓN"/>
    <s v="OTROS TIPOS DE CAPACITACIONES RELACIONADOS A OTROS SERVICIOS"/>
    <s v="OTROS TIPOS DE CAPACITACIONES RELACIONADOS A OTROS SERVICIOS"/>
    <m/>
    <m/>
    <m/>
    <n v="4.8306451612903203"/>
    <x v="1"/>
    <x v="1"/>
    <x v="0"/>
    <x v="0"/>
    <x v="0"/>
    <s v="Total"/>
  </r>
  <r>
    <n v="540233"/>
    <x v="0"/>
    <x v="0"/>
    <s v="La Catedral"/>
    <n v="42100"/>
    <s v="ACTIVIDADES DE CONSTRUCCION DE OBRAS VIALES"/>
    <s v="Industria"/>
    <s v="Construcción"/>
    <s v="Pequeñas (11 a 30 personas ocupadas)"/>
    <n v="6062024"/>
    <n v="6"/>
    <s v="Junio"/>
    <s v="Año Resultado Final"/>
    <n v="13"/>
    <n v="44"/>
    <n v="31072024"/>
    <n v="31"/>
    <s v="Julio"/>
    <s v="Año Resultado Final"/>
    <n v="1994"/>
    <n v="29"/>
    <x v="2"/>
    <s v="ACTIVIDADES DE CONSTRUCCION DE OBRAS VIALES"/>
    <s v="Construcción de carreteras y vías férreas, puentes y túneles"/>
    <s v="Único"/>
    <x v="0"/>
    <m/>
    <m/>
    <n v="20"/>
    <n v="20"/>
    <n v="12"/>
    <n v="8"/>
    <n v="95.744680851063848"/>
    <n v="63.829787234042563"/>
    <n v="0"/>
    <n v="0"/>
    <n v="23.936170212765962"/>
    <n v="0"/>
    <n v="55.851063829787243"/>
    <n v="0"/>
    <n v="0"/>
    <n v="0"/>
    <n v="79.787234042553209"/>
    <n v="0"/>
    <n v="0"/>
    <n v="0"/>
    <n v="159.57446808510642"/>
    <n v="20"/>
    <n v="0"/>
    <n v="0"/>
    <n v="3"/>
    <n v="0"/>
    <n v="7"/>
    <n v="0"/>
    <n v="0"/>
    <n v="0"/>
    <n v="10"/>
    <n v="0"/>
    <n v="0"/>
    <n v="0"/>
    <n v="20"/>
    <x v="1"/>
    <s v="Decisión del directorio/propietarios de la empresa"/>
    <m/>
    <x v="1"/>
    <m/>
    <m/>
    <x v="0"/>
    <m/>
    <m/>
    <x v="0"/>
    <m/>
    <m/>
    <x v="0"/>
    <m/>
    <m/>
    <x v="0"/>
    <m/>
    <m/>
    <m/>
    <m/>
    <m/>
    <m/>
    <m/>
    <m/>
    <m/>
    <m/>
    <m/>
    <m/>
    <m/>
    <m/>
    <m/>
    <m/>
    <m/>
    <m/>
    <m/>
    <m/>
    <m/>
    <m/>
    <m/>
    <m/>
    <m/>
    <m/>
    <m/>
    <m/>
    <m/>
    <m/>
    <m/>
    <m/>
    <m/>
    <m/>
    <m/>
    <m/>
    <m/>
    <m/>
    <m/>
    <m/>
    <m/>
    <m/>
    <m/>
    <m/>
    <m/>
    <m/>
    <m/>
    <m/>
    <m/>
    <m/>
    <x v="1"/>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m/>
    <m/>
    <m/>
    <x v="0"/>
    <x v="0"/>
    <x v="0"/>
    <x v="2"/>
    <x v="0"/>
    <x v="2"/>
    <x v="1"/>
    <x v="0"/>
    <x v="1"/>
    <x v="1"/>
    <s v="Ninguna"/>
    <m/>
    <m/>
    <m/>
    <m/>
    <m/>
    <m/>
    <x v="1"/>
    <m/>
    <m/>
    <x v="1"/>
    <m/>
    <m/>
    <m/>
    <x v="1"/>
    <x v="1"/>
    <x v="1"/>
    <x v="1"/>
    <x v="1"/>
    <x v="1"/>
    <m/>
    <m/>
    <x v="1"/>
    <s v="Poco probable"/>
    <s v="Poco probable"/>
    <s v="Poco probable"/>
    <s v="Poco probable"/>
    <s v="Poco probable"/>
    <x v="3"/>
    <m/>
    <m/>
    <m/>
    <m/>
    <m/>
    <m/>
    <m/>
    <m/>
    <m/>
    <m/>
    <m/>
    <m/>
    <m/>
    <m/>
    <m/>
    <m/>
    <m/>
    <m/>
    <m/>
    <m/>
    <m/>
    <m/>
    <m/>
    <m/>
    <m/>
    <m/>
    <m/>
    <m/>
    <m/>
    <m/>
    <m/>
    <m/>
    <m/>
    <m/>
    <m/>
    <x v="0"/>
    <m/>
    <m/>
    <m/>
    <m/>
    <m/>
    <m/>
    <m/>
    <m/>
    <m/>
    <x v="1"/>
    <x v="1"/>
    <x v="1"/>
    <x v="1"/>
    <x v="0"/>
    <x v="0"/>
    <x v="0"/>
    <x v="1"/>
    <m/>
    <x v="0"/>
    <s v="CAPACITACIÓN  ADMINISTRATIVA"/>
    <s v="Operaciones auxiliares de servicios administrativos"/>
    <s v="AUXILIAR ADMINISTRATIVO"/>
    <n v="4419"/>
    <m/>
    <m/>
    <m/>
    <m/>
    <m/>
    <m/>
    <m/>
    <m/>
    <m/>
    <m/>
    <m/>
    <m/>
    <m/>
    <m/>
    <m/>
    <m/>
    <m/>
    <m/>
    <m/>
    <m/>
    <s v="No"/>
    <m/>
    <m/>
    <m/>
    <m/>
    <m/>
    <x v="3"/>
    <s v="Importante"/>
    <s v="Poco importante"/>
    <s v="Importante"/>
    <s v="Poco importante"/>
    <s v="Importante"/>
    <s v="Importante"/>
    <s v="Importante"/>
    <s v="Ninguna"/>
    <m/>
    <x v="2"/>
    <x v="2"/>
    <x v="0"/>
    <x v="0"/>
    <x v="1"/>
    <x v="2"/>
    <x v="0"/>
    <x v="0"/>
    <x v="0"/>
    <x v="0"/>
    <x v="0"/>
    <x v="0"/>
    <m/>
    <s v="Administrador/Contador"/>
    <m/>
    <n v="15"/>
    <n v="19"/>
    <s v="Completo"/>
    <m/>
    <m/>
    <m/>
    <m/>
    <m/>
    <m/>
    <m/>
    <s v="11 a 30 personas ocupadas"/>
    <s v="11 a 30 personas ocupadas"/>
    <x v="1"/>
    <s v="Construcción"/>
    <x v="0"/>
    <x v="0"/>
    <x v="0"/>
    <x v="0"/>
    <x v="0"/>
    <x v="0"/>
    <x v="0"/>
    <x v="0"/>
    <x v="0"/>
    <x v="0"/>
    <x v="1"/>
    <x v="0"/>
    <x v="0"/>
    <x v="0"/>
    <x v="0"/>
    <x v="0"/>
    <x v="0"/>
    <x v="0"/>
    <x v="0"/>
    <x v="1"/>
    <x v="0"/>
    <x v="0"/>
    <x v="0"/>
    <x v="0"/>
    <x v="0"/>
    <x v="0"/>
    <x v="0"/>
    <s v="GESTIÓN ADMINISTRATIVA"/>
    <m/>
    <m/>
    <m/>
    <m/>
    <m/>
    <s v="ADMINISTRACIÓN Y GESTIÓN"/>
    <m/>
    <m/>
    <m/>
    <m/>
    <m/>
    <n v="7.9787234042553203"/>
    <x v="0"/>
    <x v="0"/>
    <x v="1"/>
    <x v="2"/>
    <x v="0"/>
    <s v="Total"/>
  </r>
  <r>
    <n v="542667"/>
    <x v="0"/>
    <x v="1"/>
    <s v="San Lorenzo"/>
    <n v="36000"/>
    <s v="SERVICIO DE CAPTACION TRATAMIENTO Y SUMINISTRO DE AGUA"/>
    <s v="Servicio"/>
    <s v="Suministro de agua"/>
    <s v="Micro (5 a 10 personas ocupadas)"/>
    <n v="20062024"/>
    <n v="20"/>
    <s v="Junio"/>
    <s v="Año Resultado Final"/>
    <n v="9"/>
    <n v="59"/>
    <n v="28062024"/>
    <n v="28"/>
    <s v="Junio"/>
    <s v="Año Resultado Final"/>
    <n v="1989"/>
    <n v="34"/>
    <x v="1"/>
    <s v="SERVICIO DE DISTRIBUCIÓN DE AGUA POTABLE"/>
    <s v="Captación, tratamiento y suministro de agua"/>
    <s v="Único"/>
    <x v="0"/>
    <m/>
    <m/>
    <n v="5"/>
    <n v="5"/>
    <n v="3"/>
    <n v="2"/>
    <n v="10.18378378378377"/>
    <n v="6.7891891891891802"/>
    <n v="0"/>
    <n v="0"/>
    <n v="0"/>
    <n v="0"/>
    <n v="3.3945945945945901"/>
    <n v="0"/>
    <n v="6.7891891891891802"/>
    <n v="0"/>
    <n v="3.3945945945945901"/>
    <n v="0"/>
    <n v="3.3945945945945901"/>
    <n v="0"/>
    <n v="16.972972972972951"/>
    <n v="5"/>
    <n v="0"/>
    <n v="0"/>
    <n v="0"/>
    <n v="0"/>
    <n v="1"/>
    <n v="0"/>
    <n v="2"/>
    <n v="0"/>
    <n v="1"/>
    <n v="0"/>
    <n v="1"/>
    <n v="0"/>
    <n v="5"/>
    <x v="0"/>
    <m/>
    <m/>
    <x v="1"/>
    <m/>
    <m/>
    <x v="0"/>
    <m/>
    <m/>
    <x v="0"/>
    <m/>
    <m/>
    <x v="0"/>
    <m/>
    <m/>
    <x v="0"/>
    <m/>
    <m/>
    <m/>
    <m/>
    <m/>
    <m/>
    <m/>
    <m/>
    <m/>
    <m/>
    <m/>
    <m/>
    <m/>
    <m/>
    <m/>
    <m/>
    <m/>
    <m/>
    <m/>
    <m/>
    <m/>
    <m/>
    <m/>
    <m/>
    <m/>
    <m/>
    <m/>
    <m/>
    <m/>
    <m/>
    <m/>
    <m/>
    <m/>
    <m/>
    <m/>
    <m/>
    <m/>
    <m/>
    <m/>
    <m/>
    <m/>
    <m/>
    <m/>
    <m/>
    <m/>
    <m/>
    <m/>
    <m/>
    <m/>
    <m/>
    <x v="1"/>
    <x v="0"/>
    <x v="0"/>
    <x v="0"/>
    <x v="0"/>
    <x v="0"/>
    <x v="0"/>
    <x v="1"/>
    <x v="0"/>
    <x v="0"/>
    <x v="0"/>
    <x v="1"/>
    <x v="0"/>
    <m/>
    <m/>
    <m/>
    <m/>
    <m/>
    <m/>
    <m/>
    <m/>
    <m/>
    <m/>
    <s v="Contactos personales del empleador"/>
    <m/>
    <m/>
    <m/>
    <x v="0"/>
    <x v="0"/>
    <x v="0"/>
    <x v="1"/>
    <x v="0"/>
    <x v="1"/>
    <x v="0"/>
    <x v="0"/>
    <x v="1"/>
    <x v="2"/>
    <s v="Ninguna"/>
    <m/>
    <m/>
    <m/>
    <m/>
    <m/>
    <m/>
    <x v="1"/>
    <m/>
    <m/>
    <x v="1"/>
    <m/>
    <m/>
    <m/>
    <x v="1"/>
    <x v="1"/>
    <x v="1"/>
    <x v="1"/>
    <x v="1"/>
    <x v="1"/>
    <m/>
    <m/>
    <x v="0"/>
    <s v="Muy probable"/>
    <s v="Poco probable"/>
    <s v="Poco probable"/>
    <s v="Poco probable"/>
    <s v="Muy probable"/>
    <x v="0"/>
    <s v="plomero"/>
    <n v="7126"/>
    <n v="1"/>
    <n v="0"/>
    <n v="0"/>
    <n v="0"/>
    <n v="0"/>
    <m/>
    <m/>
    <m/>
    <m/>
    <m/>
    <m/>
    <m/>
    <m/>
    <m/>
    <m/>
    <m/>
    <m/>
    <m/>
    <m/>
    <m/>
    <m/>
    <m/>
    <m/>
    <m/>
    <m/>
    <m/>
    <m/>
    <m/>
    <m/>
    <m/>
    <m/>
    <m/>
    <m/>
    <x v="0"/>
    <m/>
    <m/>
    <m/>
    <m/>
    <m/>
    <m/>
    <m/>
    <m/>
    <m/>
    <x v="1"/>
    <x v="0"/>
    <x v="1"/>
    <x v="1"/>
    <x v="1"/>
    <x v="0"/>
    <x v="0"/>
    <x v="0"/>
    <m/>
    <x v="0"/>
    <s v="CAPACITACION DE PLOMERIA"/>
    <s v="Fontanería"/>
    <s v="PLOMERO"/>
    <n v="7126"/>
    <m/>
    <m/>
    <m/>
    <m/>
    <m/>
    <m/>
    <m/>
    <m/>
    <m/>
    <m/>
    <m/>
    <m/>
    <m/>
    <m/>
    <m/>
    <m/>
    <m/>
    <m/>
    <m/>
    <m/>
    <s v="No"/>
    <m/>
    <m/>
    <m/>
    <m/>
    <m/>
    <x v="1"/>
    <s v="Importante"/>
    <s v="Muy importante"/>
    <s v="Poco importante"/>
    <s v="Muy importante"/>
    <s v="Poco importante"/>
    <s v="Muy importante"/>
    <s v="Muy importante"/>
    <s v="Ninguna"/>
    <m/>
    <x v="2"/>
    <x v="2"/>
    <x v="0"/>
    <x v="1"/>
    <x v="2"/>
    <x v="0"/>
    <x v="1"/>
    <x v="1"/>
    <x v="0"/>
    <x v="1"/>
    <x v="0"/>
    <x v="0"/>
    <m/>
    <s v="Dueño o propietario"/>
    <m/>
    <n v="13"/>
    <n v="33"/>
    <s v="Completo"/>
    <m/>
    <m/>
    <m/>
    <m/>
    <m/>
    <m/>
    <s v="NINGUNA"/>
    <s v="5 a 10 personas ocupadas"/>
    <s v="5 a 10 personas ocupadas"/>
    <x v="0"/>
    <s v="Suministro de agua"/>
    <x v="0"/>
    <x v="0"/>
    <x v="0"/>
    <x v="0"/>
    <x v="0"/>
    <x v="0"/>
    <x v="0"/>
    <x v="0"/>
    <x v="0"/>
    <x v="0"/>
    <x v="1"/>
    <x v="0"/>
    <x v="0"/>
    <x v="0"/>
    <x v="0"/>
    <x v="1"/>
    <x v="0"/>
    <x v="0"/>
    <x v="0"/>
    <x v="1"/>
    <x v="0"/>
    <x v="1"/>
    <x v="0"/>
    <x v="0"/>
    <x v="1"/>
    <x v="0"/>
    <x v="0"/>
    <s v="CONSTRUCCIÓN"/>
    <m/>
    <m/>
    <m/>
    <m/>
    <m/>
    <s v="CONSTRUCCIÓN"/>
    <m/>
    <m/>
    <m/>
    <m/>
    <m/>
    <n v="3.3945945945945901"/>
    <x v="0"/>
    <x v="0"/>
    <x v="1"/>
    <x v="0"/>
    <x v="0"/>
    <s v="Total"/>
  </r>
  <r>
    <n v="543772"/>
    <x v="0"/>
    <x v="1"/>
    <s v="Ypané"/>
    <n v="36000"/>
    <s v="SERVICIO DE CAPTACION TRATAMIENTO Y SUMINISTRO DE AGUA"/>
    <s v="Servicio"/>
    <s v="Suministro de agua"/>
    <s v="Micro (5 a 10 personas ocupadas)"/>
    <n v="23072024"/>
    <n v="23"/>
    <s v="Julio"/>
    <s v="Año Resultado Final"/>
    <n v="16"/>
    <n v="54"/>
    <n v="23072024"/>
    <n v="23"/>
    <s v="Julio"/>
    <s v="Año Resultado Final"/>
    <n v="1994"/>
    <n v="29"/>
    <x v="2"/>
    <s v="SERVICIO DE DISTRIBUCION AGUA POTABLE"/>
    <s v="Captación, tratamiento y suministro de agua"/>
    <s v="Casa Matriz"/>
    <x v="1"/>
    <n v="4"/>
    <n v="4"/>
    <n v="8"/>
    <n v="8"/>
    <n v="4"/>
    <n v="4"/>
    <n v="13.57837837837836"/>
    <n v="13.57837837837836"/>
    <n v="0"/>
    <n v="0"/>
    <n v="0"/>
    <n v="0"/>
    <n v="13.57837837837836"/>
    <n v="6.7891891891891802"/>
    <n v="0"/>
    <n v="3.3945945945945901"/>
    <n v="3.3945945945945901"/>
    <n v="0"/>
    <n v="0"/>
    <n v="0"/>
    <n v="27.156756756756721"/>
    <n v="8"/>
    <n v="0"/>
    <n v="0"/>
    <n v="0"/>
    <n v="0"/>
    <n v="4"/>
    <n v="2"/>
    <n v="0"/>
    <n v="1"/>
    <n v="1"/>
    <n v="0"/>
    <n v="0"/>
    <n v="0"/>
    <n v="8"/>
    <x v="0"/>
    <m/>
    <m/>
    <x v="1"/>
    <m/>
    <m/>
    <x v="0"/>
    <m/>
    <m/>
    <x v="0"/>
    <m/>
    <m/>
    <x v="0"/>
    <m/>
    <m/>
    <x v="1"/>
    <m/>
    <n v="7126"/>
    <s v="PLOMERO"/>
    <s v="Sí"/>
    <s v="No"/>
    <s v="No"/>
    <m/>
    <m/>
    <m/>
    <m/>
    <m/>
    <m/>
    <m/>
    <m/>
    <m/>
    <m/>
    <m/>
    <m/>
    <m/>
    <m/>
    <m/>
    <m/>
    <m/>
    <m/>
    <m/>
    <m/>
    <m/>
    <m/>
    <m/>
    <m/>
    <m/>
    <m/>
    <m/>
    <m/>
    <m/>
    <m/>
    <m/>
    <m/>
    <m/>
    <m/>
    <m/>
    <m/>
    <m/>
    <m/>
    <m/>
    <m/>
    <m/>
    <m/>
    <m/>
    <m/>
    <x v="1"/>
    <x v="1"/>
    <x v="0"/>
    <x v="0"/>
    <x v="0"/>
    <x v="1"/>
    <x v="0"/>
    <x v="1"/>
    <x v="0"/>
    <x v="0"/>
    <x v="1"/>
    <x v="0"/>
    <x v="0"/>
    <m/>
    <m/>
    <m/>
    <m/>
    <m/>
    <m/>
    <s v="Recomendaciones de trabajadores de la empresa u otros actores"/>
    <m/>
    <m/>
    <m/>
    <m/>
    <m/>
    <m/>
    <m/>
    <x v="0"/>
    <x v="2"/>
    <x v="0"/>
    <x v="2"/>
    <x v="0"/>
    <x v="0"/>
    <x v="0"/>
    <x v="0"/>
    <x v="1"/>
    <x v="1"/>
    <s v="Ninguna"/>
    <m/>
    <m/>
    <s v="Transformación de competencia"/>
    <m/>
    <m/>
    <m/>
    <x v="0"/>
    <m/>
    <m/>
    <x v="1"/>
    <m/>
    <m/>
    <m/>
    <x v="0"/>
    <x v="0"/>
    <x v="1"/>
    <x v="1"/>
    <x v="1"/>
    <x v="1"/>
    <m/>
    <m/>
    <x v="2"/>
    <s v="Poco probable"/>
    <s v="Poco probable"/>
    <s v="Poco probable"/>
    <s v="Poco probable"/>
    <s v="Poco probable"/>
    <x v="2"/>
    <m/>
    <m/>
    <m/>
    <m/>
    <m/>
    <m/>
    <m/>
    <m/>
    <m/>
    <m/>
    <m/>
    <m/>
    <m/>
    <m/>
    <m/>
    <m/>
    <m/>
    <m/>
    <m/>
    <m/>
    <m/>
    <m/>
    <m/>
    <m/>
    <m/>
    <m/>
    <m/>
    <m/>
    <m/>
    <m/>
    <m/>
    <m/>
    <m/>
    <m/>
    <m/>
    <x v="0"/>
    <m/>
    <m/>
    <m/>
    <m/>
    <m/>
    <m/>
    <m/>
    <m/>
    <m/>
    <x v="0"/>
    <x v="0"/>
    <x v="0"/>
    <x v="0"/>
    <x v="1"/>
    <x v="1"/>
    <x v="0"/>
    <x v="0"/>
    <m/>
    <x v="0"/>
    <s v="CAPACITACION DE PLOMERIA"/>
    <s v="Fontanería"/>
    <s v="PLOMERO"/>
    <n v="7126"/>
    <s v="CAPACITACION  DE ELECTRICIDAD"/>
    <s v="Electricidad"/>
    <s v="ELECTRICISTA"/>
    <n v="7411"/>
    <m/>
    <m/>
    <m/>
    <m/>
    <m/>
    <m/>
    <m/>
    <m/>
    <m/>
    <m/>
    <m/>
    <m/>
    <m/>
    <m/>
    <m/>
    <m/>
    <s v="Si"/>
    <s v="No"/>
    <m/>
    <m/>
    <m/>
    <m/>
    <x v="1"/>
    <s v="Importante"/>
    <s v="Importante"/>
    <s v="Importante"/>
    <s v="Muy importante"/>
    <s v="Importante"/>
    <s v="Muy importante"/>
    <s v="Muy importante"/>
    <s v="Ninguna"/>
    <m/>
    <x v="0"/>
    <x v="1"/>
    <x v="0"/>
    <x v="1"/>
    <x v="2"/>
    <x v="0"/>
    <x v="0"/>
    <x v="1"/>
    <x v="0"/>
    <x v="0"/>
    <x v="0"/>
    <x v="0"/>
    <m/>
    <s v="Dueño o propietario"/>
    <m/>
    <n v="20"/>
    <n v="34"/>
    <s v="Completo"/>
    <m/>
    <m/>
    <m/>
    <m/>
    <m/>
    <m/>
    <m/>
    <s v="5 a 10 personas ocupadas"/>
    <s v="5 a 10 personas ocupadas"/>
    <x v="0"/>
    <s v="Suministro de agua"/>
    <x v="0"/>
    <x v="0"/>
    <x v="0"/>
    <x v="0"/>
    <x v="0"/>
    <x v="0"/>
    <x v="1"/>
    <x v="0"/>
    <x v="0"/>
    <x v="0"/>
    <x v="1"/>
    <x v="0"/>
    <x v="0"/>
    <x v="0"/>
    <x v="0"/>
    <x v="0"/>
    <x v="0"/>
    <x v="0"/>
    <x v="0"/>
    <x v="1"/>
    <x v="0"/>
    <x v="1"/>
    <x v="0"/>
    <x v="0"/>
    <x v="1"/>
    <x v="0"/>
    <x v="0"/>
    <s v="CONSTRUCCIÓN"/>
    <s v="ELECTRICIDAD Y ELECTRONICA"/>
    <m/>
    <m/>
    <m/>
    <m/>
    <s v="CONSTRUCCIÓN"/>
    <s v="ELECTRICIDAD Y ELECTRONICA"/>
    <m/>
    <m/>
    <m/>
    <m/>
    <n v="3.3945945945945901"/>
    <x v="1"/>
    <x v="1"/>
    <x v="0"/>
    <x v="0"/>
    <x v="0"/>
    <s v="Total"/>
  </r>
  <r>
    <n v="543822"/>
    <x v="0"/>
    <x v="1"/>
    <s v="Fernando de la Mora"/>
    <n v="49232"/>
    <s v="SERVICIOS DE TRANSPORTE TERRESTRE DE CARGA NACIONAL"/>
    <s v="Servicio"/>
    <s v="Transporte"/>
    <s v="Micro (5 a 10 personas ocupadas)"/>
    <n v="26062024"/>
    <n v="26"/>
    <s v="Junio"/>
    <s v="Año Resultado Final"/>
    <n v="11"/>
    <n v="12"/>
    <n v="28062024"/>
    <n v="28"/>
    <s v="Junio"/>
    <s v="Año Resultado Final"/>
    <n v="2015"/>
    <n v="8"/>
    <x v="3"/>
    <s v="SERVICIO DE TRANSPORTE TERRESTE DE MERCADERÍAS A NIVEL NACIONAL"/>
    <s v="Transporte terrestre de carga interdepartamental e internacional"/>
    <s v="Casa Matriz"/>
    <x v="1"/>
    <n v="2"/>
    <n v="2"/>
    <n v="14"/>
    <n v="14"/>
    <n v="12"/>
    <n v="2"/>
    <n v="57.967741935483843"/>
    <n v="9.6612903225806406"/>
    <n v="0"/>
    <n v="0"/>
    <n v="0"/>
    <n v="0"/>
    <n v="57.967741935483843"/>
    <n v="0"/>
    <n v="0"/>
    <n v="0"/>
    <n v="4.8306451612903203"/>
    <n v="4.8306451612903203"/>
    <n v="0"/>
    <n v="0"/>
    <n v="67.629032258064484"/>
    <n v="14"/>
    <n v="0"/>
    <n v="0"/>
    <n v="0"/>
    <n v="0"/>
    <n v="12"/>
    <n v="0"/>
    <n v="0"/>
    <n v="0"/>
    <n v="1"/>
    <n v="1"/>
    <n v="0"/>
    <n v="0"/>
    <n v="14"/>
    <x v="0"/>
    <m/>
    <m/>
    <x v="1"/>
    <m/>
    <m/>
    <x v="0"/>
    <m/>
    <m/>
    <x v="0"/>
    <m/>
    <m/>
    <x v="0"/>
    <m/>
    <m/>
    <x v="1"/>
    <m/>
    <n v="8332"/>
    <s v="CHOFER REPARTIDOR PARA CAMION LIVIANO"/>
    <s v="Sí"/>
    <s v="Sí"/>
    <s v="Sí"/>
    <n v="9333"/>
    <s v="AYUDANTE DE CHOFER REPARTIDOR DE VEHICULO LIVIANO"/>
    <s v="Sí"/>
    <s v="No"/>
    <s v="No"/>
    <m/>
    <m/>
    <m/>
    <m/>
    <m/>
    <s v="Candidatos sin habilidades blandas o socioemocionales (proactividad, actitud de aprendizaje, compromiso, entre otros)"/>
    <m/>
    <m/>
    <s v="Candidatos que no aceptaron las condiciones laborales ofrecidas (ubicación, horario, remuneración)"/>
    <s v="Falta de postulantes/candidatos"/>
    <m/>
    <m/>
    <m/>
    <m/>
    <m/>
    <m/>
    <m/>
    <m/>
    <m/>
    <m/>
    <m/>
    <m/>
    <m/>
    <m/>
    <m/>
    <m/>
    <m/>
    <m/>
    <m/>
    <m/>
    <s v="Reasignar / redefinir los puestos de trabajo existentes"/>
    <m/>
    <m/>
    <m/>
    <m/>
    <m/>
    <m/>
    <m/>
    <m/>
    <x v="0"/>
    <x v="0"/>
    <x v="0"/>
    <x v="0"/>
    <x v="0"/>
    <x v="0"/>
    <x v="0"/>
    <x v="1"/>
    <x v="0"/>
    <x v="0"/>
    <x v="1"/>
    <x v="1"/>
    <x v="0"/>
    <m/>
    <m/>
    <m/>
    <m/>
    <m/>
    <m/>
    <s v="Recomendaciones de trabajadores de la empresa u otros actores"/>
    <m/>
    <m/>
    <m/>
    <s v="Contactos personales del empleador"/>
    <m/>
    <m/>
    <m/>
    <x v="0"/>
    <x v="0"/>
    <x v="0"/>
    <x v="2"/>
    <x v="0"/>
    <x v="2"/>
    <x v="0"/>
    <x v="0"/>
    <x v="1"/>
    <x v="0"/>
    <s v="Ninguna"/>
    <m/>
    <m/>
    <m/>
    <m/>
    <m/>
    <m/>
    <x v="1"/>
    <m/>
    <m/>
    <x v="1"/>
    <s v="Transformación de competencia"/>
    <m/>
    <m/>
    <x v="1"/>
    <x v="0"/>
    <x v="1"/>
    <x v="0"/>
    <x v="1"/>
    <x v="1"/>
    <m/>
    <m/>
    <x v="3"/>
    <s v="Poco probable"/>
    <s v="Probable"/>
    <s v="Poco probable"/>
    <s v="Poco probable"/>
    <s v="Muy probable"/>
    <x v="2"/>
    <m/>
    <m/>
    <m/>
    <m/>
    <m/>
    <m/>
    <m/>
    <m/>
    <m/>
    <m/>
    <m/>
    <m/>
    <m/>
    <m/>
    <m/>
    <m/>
    <m/>
    <m/>
    <m/>
    <m/>
    <m/>
    <m/>
    <m/>
    <m/>
    <m/>
    <m/>
    <m/>
    <m/>
    <m/>
    <m/>
    <m/>
    <m/>
    <m/>
    <m/>
    <m/>
    <x v="0"/>
    <m/>
    <m/>
    <m/>
    <m/>
    <m/>
    <m/>
    <m/>
    <m/>
    <m/>
    <x v="1"/>
    <x v="1"/>
    <x v="1"/>
    <x v="1"/>
    <x v="0"/>
    <x v="0"/>
    <x v="0"/>
    <x v="1"/>
    <m/>
    <x v="0"/>
    <s v="MANEJO DE CELULARES DE ALTA GAMA PARA CARGA DE INFORMES"/>
    <s v="Herramientas digitales para la gestión y productividad"/>
    <s v="CHOFER REPARTIDOR DE CAMIONES LIVIANOS"/>
    <n v="8332"/>
    <m/>
    <m/>
    <m/>
    <m/>
    <m/>
    <m/>
    <m/>
    <m/>
    <m/>
    <m/>
    <m/>
    <m/>
    <m/>
    <m/>
    <m/>
    <m/>
    <m/>
    <m/>
    <m/>
    <m/>
    <s v="No"/>
    <m/>
    <m/>
    <m/>
    <m/>
    <m/>
    <x v="0"/>
    <s v="Importante"/>
    <s v="Importante"/>
    <s v="Importante"/>
    <s v="Importante"/>
    <s v="Importante"/>
    <s v="Importante"/>
    <s v="Importante"/>
    <s v="Ninguna"/>
    <m/>
    <x v="2"/>
    <x v="2"/>
    <x v="0"/>
    <x v="0"/>
    <x v="2"/>
    <x v="0"/>
    <x v="0"/>
    <x v="1"/>
    <x v="0"/>
    <x v="1"/>
    <x v="0"/>
    <x v="0"/>
    <m/>
    <s v="Dueño o propietario"/>
    <m/>
    <n v="15"/>
    <n v="18"/>
    <s v="Completo"/>
    <m/>
    <m/>
    <m/>
    <m/>
    <m/>
    <m/>
    <s v="EL INFORMANTE INDICO QUE PROBABLEMENTE VA A CERRAR. HACE NUEVE AÑOS INICIO CON HF LOGISTICA, ANTERIORMENTE TRABAJABA EN EL MISMO RUBRO PERO COMO PERSONAL."/>
    <s v="11 a 30 personas ocupadas"/>
    <s v="11 a 30 personas ocupadas"/>
    <x v="0"/>
    <s v="Transporte"/>
    <x v="0"/>
    <x v="0"/>
    <x v="0"/>
    <x v="0"/>
    <x v="0"/>
    <x v="0"/>
    <x v="0"/>
    <x v="1"/>
    <x v="1"/>
    <x v="0"/>
    <x v="1"/>
    <x v="0"/>
    <x v="0"/>
    <x v="0"/>
    <x v="0"/>
    <x v="0"/>
    <x v="0"/>
    <x v="0"/>
    <x v="0"/>
    <x v="1"/>
    <x v="0"/>
    <x v="1"/>
    <x v="0"/>
    <x v="0"/>
    <x v="0"/>
    <x v="1"/>
    <x v="0"/>
    <s v="OFIMATICA"/>
    <m/>
    <m/>
    <m/>
    <m/>
    <m/>
    <s v="TIC"/>
    <m/>
    <m/>
    <m/>
    <m/>
    <m/>
    <n v="4.8306451612903203"/>
    <x v="1"/>
    <x v="2"/>
    <x v="0"/>
    <x v="2"/>
    <x v="0"/>
    <s v="Total"/>
  </r>
  <r>
    <n v="545076"/>
    <x v="0"/>
    <x v="1"/>
    <s v="San Lorenzo"/>
    <n v="82910"/>
    <s v="ACTIVIDADES DE AGENCIAS DE COBRANZAS"/>
    <s v="Servicio"/>
    <s v="Servicios a las empresas"/>
    <s v="Pequeñas (11 a 30 personas ocupadas)"/>
    <n v="19062024"/>
    <n v="19"/>
    <s v="Junio"/>
    <s v="Año Resultado Final"/>
    <n v="9"/>
    <n v="34"/>
    <n v="28062024"/>
    <n v="28"/>
    <s v="Junio"/>
    <s v="Año Resultado Final"/>
    <n v="2010"/>
    <n v="13"/>
    <x v="0"/>
    <s v="SERVICIO DE COBRANZAS"/>
    <s v="Actividades de agencias de cobro y oficinas de créditos"/>
    <s v="Único"/>
    <x v="0"/>
    <m/>
    <m/>
    <n v="20"/>
    <n v="20"/>
    <n v="20"/>
    <n v="0"/>
    <n v="96.612903225806406"/>
    <n v="0"/>
    <n v="0"/>
    <n v="0"/>
    <n v="0"/>
    <n v="0"/>
    <n v="72.459677419354804"/>
    <n v="0"/>
    <n v="0"/>
    <n v="0"/>
    <n v="0"/>
    <n v="24.153225806451601"/>
    <n v="0"/>
    <n v="0"/>
    <n v="96.612903225806406"/>
    <n v="20"/>
    <n v="0"/>
    <n v="0"/>
    <n v="0"/>
    <n v="0"/>
    <n v="15"/>
    <n v="0"/>
    <n v="0"/>
    <n v="0"/>
    <n v="0"/>
    <n v="5"/>
    <n v="0"/>
    <n v="0"/>
    <n v="20"/>
    <x v="0"/>
    <m/>
    <m/>
    <x v="1"/>
    <m/>
    <m/>
    <x v="0"/>
    <m/>
    <m/>
    <x v="0"/>
    <m/>
    <m/>
    <x v="0"/>
    <m/>
    <m/>
    <x v="1"/>
    <m/>
    <n v="4214"/>
    <s v="COBRADOR EXTERNO"/>
    <s v="Sí"/>
    <s v="No"/>
    <s v="No"/>
    <m/>
    <m/>
    <m/>
    <m/>
    <m/>
    <m/>
    <m/>
    <m/>
    <m/>
    <m/>
    <m/>
    <m/>
    <m/>
    <m/>
    <m/>
    <m/>
    <m/>
    <m/>
    <m/>
    <m/>
    <m/>
    <m/>
    <m/>
    <m/>
    <m/>
    <m/>
    <m/>
    <m/>
    <m/>
    <m/>
    <m/>
    <m/>
    <m/>
    <m/>
    <m/>
    <m/>
    <m/>
    <m/>
    <m/>
    <m/>
    <m/>
    <m/>
    <m/>
    <m/>
    <x v="0"/>
    <x v="0"/>
    <x v="0"/>
    <x v="0"/>
    <x v="0"/>
    <x v="0"/>
    <x v="0"/>
    <x v="1"/>
    <x v="0"/>
    <x v="0"/>
    <x v="1"/>
    <x v="1"/>
    <x v="0"/>
    <m/>
    <m/>
    <m/>
    <s v="Redes sociales de la empresa (Facebook, Twitter, Instagram, etc)"/>
    <m/>
    <m/>
    <s v="Recomendaciones de trabajadores de la empresa u otros actores"/>
    <m/>
    <m/>
    <m/>
    <s v="Contactos personales del empleador"/>
    <s v="Banco de currículos de la empresa"/>
    <m/>
    <m/>
    <x v="0"/>
    <x v="0"/>
    <x v="0"/>
    <x v="1"/>
    <x v="0"/>
    <x v="0"/>
    <x v="0"/>
    <x v="0"/>
    <x v="1"/>
    <x v="1"/>
    <s v="Ninguna"/>
    <m/>
    <m/>
    <m/>
    <m/>
    <m/>
    <m/>
    <x v="3"/>
    <m/>
    <m/>
    <x v="1"/>
    <m/>
    <m/>
    <m/>
    <x v="0"/>
    <x v="0"/>
    <x v="1"/>
    <x v="1"/>
    <x v="1"/>
    <x v="1"/>
    <m/>
    <m/>
    <x v="2"/>
    <s v="Probable"/>
    <s v="Poco probable"/>
    <s v="Poco probable"/>
    <s v="Probable"/>
    <s v="Probable"/>
    <x v="2"/>
    <m/>
    <m/>
    <m/>
    <m/>
    <m/>
    <m/>
    <m/>
    <m/>
    <m/>
    <m/>
    <m/>
    <m/>
    <m/>
    <m/>
    <m/>
    <m/>
    <m/>
    <m/>
    <m/>
    <m/>
    <m/>
    <m/>
    <m/>
    <m/>
    <m/>
    <m/>
    <m/>
    <m/>
    <m/>
    <m/>
    <m/>
    <m/>
    <m/>
    <m/>
    <m/>
    <x v="0"/>
    <m/>
    <m/>
    <m/>
    <m/>
    <m/>
    <m/>
    <m/>
    <m/>
    <m/>
    <x v="0"/>
    <x v="0"/>
    <x v="0"/>
    <x v="0"/>
    <x v="1"/>
    <x v="1"/>
    <x v="0"/>
    <x v="0"/>
    <m/>
    <x v="1"/>
    <m/>
    <m/>
    <m/>
    <m/>
    <m/>
    <m/>
    <m/>
    <m/>
    <m/>
    <m/>
    <m/>
    <m/>
    <m/>
    <m/>
    <m/>
    <m/>
    <m/>
    <m/>
    <m/>
    <m/>
    <m/>
    <m/>
    <m/>
    <m/>
    <m/>
    <m/>
    <m/>
    <m/>
    <m/>
    <m/>
    <x v="0"/>
    <s v="Importante"/>
    <s v="Importante"/>
    <s v="Importante"/>
    <s v="Importante"/>
    <s v="Importante"/>
    <s v="Importante"/>
    <s v="Importante"/>
    <s v="Ninguna"/>
    <m/>
    <x v="2"/>
    <x v="2"/>
    <x v="0"/>
    <x v="0"/>
    <x v="2"/>
    <x v="0"/>
    <x v="1"/>
    <x v="1"/>
    <x v="0"/>
    <x v="0"/>
    <x v="0"/>
    <x v="0"/>
    <m/>
    <s v="Administrador/Contador"/>
    <m/>
    <n v="18"/>
    <n v="14"/>
    <s v="Completo"/>
    <m/>
    <m/>
    <m/>
    <m/>
    <m/>
    <m/>
    <s v="NO ME QUIERE ATENDER 2 VECES YA LLEGUE TOCO EL TIMBRE SUENA Y SE ESCUCHA GENTE dENTRO, TIENEN CAMARA ENFOCANDO AFUERA Y NO ATIENDEN, LLAME AL NUMERO DE TELEFONO Q TENEMOS Y TAMPOCO ATIENDE.\nEN LA TERCERA CITA NOS ATENDIO UNA SEÑORA Q NOS MANDO A LA DIRECCION ACTUAL DE LA EMPRESA DONDE PUDIMOS.."/>
    <s v="11 a 30 personas ocupadas"/>
    <s v="11 a 30 personas ocupadas"/>
    <x v="0"/>
    <s v="Servicios a las empresas"/>
    <x v="0"/>
    <x v="0"/>
    <x v="0"/>
    <x v="1"/>
    <x v="0"/>
    <x v="0"/>
    <x v="0"/>
    <x v="0"/>
    <x v="0"/>
    <x v="0"/>
    <x v="1"/>
    <x v="0"/>
    <x v="0"/>
    <x v="0"/>
    <x v="0"/>
    <x v="0"/>
    <x v="0"/>
    <x v="0"/>
    <x v="0"/>
    <x v="1"/>
    <x v="0"/>
    <x v="1"/>
    <x v="0"/>
    <x v="0"/>
    <x v="0"/>
    <x v="0"/>
    <x v="0"/>
    <m/>
    <m/>
    <m/>
    <m/>
    <m/>
    <m/>
    <m/>
    <m/>
    <m/>
    <m/>
    <m/>
    <m/>
    <n v="4.8306451612903203"/>
    <x v="1"/>
    <x v="1"/>
    <x v="0"/>
    <x v="0"/>
    <x v="1"/>
    <s v="Total"/>
  </r>
  <r>
    <n v="545520"/>
    <x v="0"/>
    <x v="0"/>
    <s v="Recoleta"/>
    <n v="41002"/>
    <s v="ACTIVIDADES DE CONSTRUCCIONES DE EDIFICIOS"/>
    <s v="Industria"/>
    <s v="Construcción"/>
    <s v="Micro (5 a 10 personas ocupadas)"/>
    <n v="25072024"/>
    <n v="25"/>
    <s v="Julio"/>
    <s v="Año Resultado Final"/>
    <n v="9"/>
    <n v="58"/>
    <n v="25072024"/>
    <n v="25"/>
    <s v="Julio"/>
    <s v="Año Resultado Final"/>
    <n v="1988"/>
    <n v="35"/>
    <x v="1"/>
    <s v="SERVICIOS DE ARQUITECTURA"/>
    <s v="Actividades de servicios de arquitectura"/>
    <s v="Único"/>
    <x v="0"/>
    <m/>
    <m/>
    <n v="9"/>
    <n v="9"/>
    <n v="3"/>
    <n v="6"/>
    <n v="39.805970149253696"/>
    <n v="79.611940298507392"/>
    <n v="0"/>
    <n v="0"/>
    <n v="0"/>
    <n v="13.268656716417899"/>
    <n v="26.537313432835798"/>
    <n v="0"/>
    <n v="0"/>
    <n v="0"/>
    <n v="53.074626865671597"/>
    <n v="13.268656716417899"/>
    <n v="0"/>
    <n v="13.268656716417899"/>
    <n v="119.41791044776109"/>
    <n v="9"/>
    <n v="0"/>
    <n v="0"/>
    <n v="0"/>
    <n v="1"/>
    <n v="2"/>
    <n v="0"/>
    <n v="0"/>
    <n v="0"/>
    <n v="4"/>
    <n v="1"/>
    <n v="0"/>
    <n v="1"/>
    <n v="9"/>
    <x v="0"/>
    <m/>
    <m/>
    <x v="1"/>
    <m/>
    <m/>
    <x v="1"/>
    <s v="Decisión del directorio/propietarios de la empresa"/>
    <m/>
    <x v="0"/>
    <m/>
    <m/>
    <x v="0"/>
    <m/>
    <m/>
    <x v="0"/>
    <m/>
    <m/>
    <m/>
    <m/>
    <m/>
    <m/>
    <m/>
    <m/>
    <m/>
    <m/>
    <m/>
    <m/>
    <m/>
    <m/>
    <m/>
    <m/>
    <m/>
    <m/>
    <m/>
    <m/>
    <m/>
    <m/>
    <m/>
    <m/>
    <m/>
    <m/>
    <m/>
    <m/>
    <m/>
    <m/>
    <m/>
    <m/>
    <m/>
    <m/>
    <m/>
    <m/>
    <m/>
    <m/>
    <m/>
    <m/>
    <m/>
    <m/>
    <m/>
    <m/>
    <m/>
    <m/>
    <m/>
    <m/>
    <m/>
    <m/>
    <x v="0"/>
    <x v="0"/>
    <x v="0"/>
    <x v="0"/>
    <x v="1"/>
    <x v="0"/>
    <x v="0"/>
    <x v="1"/>
    <x v="1"/>
    <x v="0"/>
    <x v="0"/>
    <x v="1"/>
    <x v="0"/>
    <m/>
    <m/>
    <m/>
    <m/>
    <m/>
    <m/>
    <s v="Recomendaciones de trabajadores de la empresa u otros actores"/>
    <m/>
    <m/>
    <m/>
    <m/>
    <m/>
    <m/>
    <m/>
    <x v="0"/>
    <x v="0"/>
    <x v="0"/>
    <x v="1"/>
    <x v="0"/>
    <x v="2"/>
    <x v="0"/>
    <x v="0"/>
    <x v="2"/>
    <x v="0"/>
    <s v="Ninguna"/>
    <m/>
    <m/>
    <m/>
    <m/>
    <m/>
    <m/>
    <x v="1"/>
    <m/>
    <m/>
    <x v="1"/>
    <s v="Nuevas contrataciones"/>
    <m/>
    <m/>
    <x v="1"/>
    <x v="1"/>
    <x v="1"/>
    <x v="1"/>
    <x v="1"/>
    <x v="0"/>
    <m/>
    <m/>
    <x v="3"/>
    <s v="Probable"/>
    <s v="Poco probable"/>
    <s v="Poco probable"/>
    <s v="Probable"/>
    <s v="Muy probable"/>
    <x v="0"/>
    <s v="gerente general"/>
    <n v="1120"/>
    <n v="1"/>
    <n v="0"/>
    <n v="0"/>
    <n v="0"/>
    <n v="0"/>
    <s v="Digitador de planos"/>
    <n v="3118"/>
    <n v="1"/>
    <n v="1"/>
    <n v="1"/>
    <n v="1"/>
    <n v="1"/>
    <s v="auxiliar administrativo"/>
    <n v="4419"/>
    <n v="1"/>
    <n v="0"/>
    <n v="0"/>
    <n v="0"/>
    <n v="0"/>
    <m/>
    <m/>
    <m/>
    <m/>
    <m/>
    <m/>
    <m/>
    <m/>
    <m/>
    <m/>
    <m/>
    <m/>
    <m/>
    <m/>
    <x v="0"/>
    <m/>
    <m/>
    <m/>
    <m/>
    <m/>
    <m/>
    <m/>
    <m/>
    <m/>
    <x v="0"/>
    <x v="0"/>
    <x v="0"/>
    <x v="0"/>
    <x v="1"/>
    <x v="1"/>
    <x v="0"/>
    <x v="0"/>
    <m/>
    <x v="0"/>
    <s v="DISEÑO DE PLANOS CON PROGRAMA AUTOCAD Y LUMION SKETSCHUP"/>
    <s v="Herramientas digitales para la gestión y productividad"/>
    <s v="DIGITALIZADORES DE PLANOS"/>
    <n v="3118"/>
    <s v="CAPACITACION EN COMPUTO DE PRESUPUESTO PARA OBRAS"/>
    <s v="Elaboración de costos de producción"/>
    <s v="ARQUITECTOS"/>
    <n v="2161"/>
    <s v="CAPACITACION EN COMPUTO DE PRESUPUESTO DE OBRAS"/>
    <s v="Elaboración de costos de producción"/>
    <s v="INGENIEROS"/>
    <n v="2142"/>
    <m/>
    <m/>
    <m/>
    <m/>
    <m/>
    <m/>
    <m/>
    <m/>
    <m/>
    <m/>
    <m/>
    <m/>
    <s v="Si"/>
    <s v="Si"/>
    <s v="No"/>
    <m/>
    <m/>
    <m/>
    <x v="1"/>
    <s v="Muy importante"/>
    <s v="Muy importante"/>
    <s v="Muy importante"/>
    <s v="Muy importante"/>
    <s v="Importante"/>
    <s v="Muy importante"/>
    <s v="Muy importante"/>
    <s v="Ninguna"/>
    <m/>
    <x v="0"/>
    <x v="2"/>
    <x v="0"/>
    <x v="0"/>
    <x v="2"/>
    <x v="0"/>
    <x v="0"/>
    <x v="0"/>
    <x v="0"/>
    <x v="0"/>
    <x v="0"/>
    <x v="0"/>
    <m/>
    <s v="Dueño o propietario"/>
    <m/>
    <n v="17"/>
    <n v="44"/>
    <s v="Completo"/>
    <m/>
    <m/>
    <m/>
    <m/>
    <m/>
    <m/>
    <m/>
    <s v="5 a 10 personas ocupadas"/>
    <s v="5 a 10 personas ocupadas"/>
    <x v="0"/>
    <s v="Servicios a las empresas"/>
    <x v="0"/>
    <x v="0"/>
    <x v="0"/>
    <x v="0"/>
    <x v="0"/>
    <x v="0"/>
    <x v="0"/>
    <x v="0"/>
    <x v="0"/>
    <x v="1"/>
    <x v="1"/>
    <x v="1"/>
    <x v="1"/>
    <x v="0"/>
    <x v="0"/>
    <x v="0"/>
    <x v="0"/>
    <x v="0"/>
    <x v="0"/>
    <x v="0"/>
    <x v="1"/>
    <x v="1"/>
    <x v="0"/>
    <x v="0"/>
    <x v="0"/>
    <x v="0"/>
    <x v="0"/>
    <s v="USO DE SISTEMAS Y SOFTWARE ESPECIALIZADOS"/>
    <s v="CONSTRUCCIÓN"/>
    <s v="CONSTRUCCIÓN"/>
    <m/>
    <m/>
    <m/>
    <s v="TIC"/>
    <s v="CONSTRUCCIÓN"/>
    <s v="CONSTRUCCIÓN"/>
    <m/>
    <m/>
    <m/>
    <n v="13.268656716417899"/>
    <x v="0"/>
    <x v="0"/>
    <x v="0"/>
    <x v="0"/>
    <x v="0"/>
    <s v="Total"/>
  </r>
  <r>
    <n v="546016"/>
    <x v="0"/>
    <x v="1"/>
    <s v="San Lorenzo"/>
    <n v="36000"/>
    <s v="SERVICIO DE CAPTACION, TRATAMIENTO Y SUMINISTRO DE AGUA"/>
    <s v="Servicio"/>
    <s v="Suministro de agua"/>
    <s v="Micro (5 a 10 personas ocupadas)"/>
    <n v="21062024"/>
    <n v="21"/>
    <s v="Junio"/>
    <s v="Año Resultado Final"/>
    <n v="10"/>
    <n v="52"/>
    <n v="15072024"/>
    <n v="15"/>
    <s v="Julio"/>
    <s v="Año Resultado Final"/>
    <n v="1988"/>
    <n v="35"/>
    <x v="1"/>
    <s v="SERVICIO DE AGUATERIA PRIVADA"/>
    <s v="Captación, tratamiento y suministro de agua"/>
    <s v="Único"/>
    <x v="0"/>
    <m/>
    <m/>
    <n v="5"/>
    <n v="5"/>
    <n v="3"/>
    <n v="2"/>
    <n v="10.18378378378377"/>
    <n v="6.7891891891891802"/>
    <n v="0"/>
    <n v="0"/>
    <n v="0"/>
    <n v="0"/>
    <n v="0"/>
    <n v="10.18378378378377"/>
    <n v="0"/>
    <n v="0"/>
    <n v="0"/>
    <n v="3.3945945945945901"/>
    <n v="3.3945945945945901"/>
    <n v="0"/>
    <n v="16.972972972972951"/>
    <n v="5"/>
    <n v="0"/>
    <n v="0"/>
    <n v="0"/>
    <n v="0"/>
    <n v="0"/>
    <n v="3"/>
    <n v="0"/>
    <n v="0"/>
    <n v="0"/>
    <n v="1"/>
    <n v="1"/>
    <n v="0"/>
    <n v="5"/>
    <x v="0"/>
    <m/>
    <m/>
    <x v="1"/>
    <m/>
    <m/>
    <x v="0"/>
    <m/>
    <m/>
    <x v="0"/>
    <m/>
    <m/>
    <x v="0"/>
    <m/>
    <m/>
    <x v="0"/>
    <m/>
    <m/>
    <m/>
    <m/>
    <m/>
    <m/>
    <m/>
    <m/>
    <m/>
    <m/>
    <m/>
    <m/>
    <m/>
    <m/>
    <m/>
    <m/>
    <m/>
    <m/>
    <m/>
    <m/>
    <m/>
    <m/>
    <m/>
    <m/>
    <m/>
    <m/>
    <m/>
    <m/>
    <m/>
    <m/>
    <m/>
    <m/>
    <m/>
    <m/>
    <m/>
    <m/>
    <m/>
    <m/>
    <m/>
    <m/>
    <m/>
    <m/>
    <m/>
    <m/>
    <m/>
    <m/>
    <m/>
    <m/>
    <m/>
    <m/>
    <x v="0"/>
    <x v="1"/>
    <x v="0"/>
    <x v="0"/>
    <x v="0"/>
    <x v="1"/>
    <x v="0"/>
    <x v="1"/>
    <x v="1"/>
    <x v="0"/>
    <x v="1"/>
    <x v="0"/>
    <x v="0"/>
    <m/>
    <m/>
    <m/>
    <m/>
    <m/>
    <m/>
    <m/>
    <m/>
    <m/>
    <m/>
    <s v="Contactos personales del empleador"/>
    <m/>
    <m/>
    <m/>
    <x v="0"/>
    <x v="0"/>
    <x v="0"/>
    <x v="0"/>
    <x v="2"/>
    <x v="2"/>
    <x v="2"/>
    <x v="0"/>
    <x v="1"/>
    <x v="2"/>
    <s v="Ninguna"/>
    <m/>
    <m/>
    <m/>
    <m/>
    <s v="Transformación de competencia"/>
    <m/>
    <x v="1"/>
    <s v="Transformación de competencia"/>
    <m/>
    <x v="1"/>
    <m/>
    <m/>
    <m/>
    <x v="1"/>
    <x v="0"/>
    <x v="1"/>
    <x v="1"/>
    <x v="1"/>
    <x v="1"/>
    <m/>
    <m/>
    <x v="2"/>
    <s v="Probable"/>
    <s v="Poco probable"/>
    <s v="Poco probable"/>
    <s v="Poco probable"/>
    <s v="Probable"/>
    <x v="2"/>
    <m/>
    <m/>
    <m/>
    <m/>
    <m/>
    <m/>
    <m/>
    <m/>
    <m/>
    <m/>
    <m/>
    <m/>
    <m/>
    <m/>
    <m/>
    <m/>
    <m/>
    <m/>
    <m/>
    <m/>
    <m/>
    <m/>
    <m/>
    <m/>
    <m/>
    <m/>
    <m/>
    <m/>
    <m/>
    <m/>
    <m/>
    <m/>
    <m/>
    <m/>
    <m/>
    <x v="0"/>
    <m/>
    <m/>
    <m/>
    <m/>
    <m/>
    <m/>
    <m/>
    <m/>
    <m/>
    <x v="0"/>
    <x v="0"/>
    <x v="1"/>
    <x v="0"/>
    <x v="0"/>
    <x v="0"/>
    <x v="0"/>
    <x v="0"/>
    <m/>
    <x v="0"/>
    <s v="MANEJO CORRECTO DEL TABLERO DE AUTOMATIZACION DE LA AGUATERIA"/>
    <s v="Electrónica"/>
    <s v="CAJERO"/>
    <n v="5230"/>
    <m/>
    <m/>
    <m/>
    <m/>
    <m/>
    <m/>
    <m/>
    <m/>
    <m/>
    <m/>
    <m/>
    <m/>
    <m/>
    <m/>
    <m/>
    <m/>
    <m/>
    <m/>
    <m/>
    <m/>
    <s v="No"/>
    <m/>
    <m/>
    <m/>
    <m/>
    <m/>
    <x v="0"/>
    <s v="Importante"/>
    <s v="Importante"/>
    <s v="Importante"/>
    <s v="Importante"/>
    <s v="Muy importante"/>
    <s v="Muy importante"/>
    <s v="Importante"/>
    <s v="Ninguna"/>
    <m/>
    <x v="0"/>
    <x v="2"/>
    <x v="0"/>
    <x v="1"/>
    <x v="2"/>
    <x v="2"/>
    <x v="0"/>
    <x v="0"/>
    <x v="0"/>
    <x v="0"/>
    <x v="0"/>
    <x v="0"/>
    <m/>
    <s v="Dueño o propietario"/>
    <m/>
    <n v="8"/>
    <n v="22"/>
    <s v="Completo"/>
    <m/>
    <m/>
    <m/>
    <m/>
    <m/>
    <m/>
    <m/>
    <s v="5 a 10 personas ocupadas"/>
    <s v="5 a 10 personas ocupadas"/>
    <x v="0"/>
    <s v="Suministro de agua"/>
    <x v="0"/>
    <x v="0"/>
    <x v="0"/>
    <x v="0"/>
    <x v="0"/>
    <x v="0"/>
    <x v="0"/>
    <x v="0"/>
    <x v="0"/>
    <x v="0"/>
    <x v="1"/>
    <x v="0"/>
    <x v="0"/>
    <x v="0"/>
    <x v="0"/>
    <x v="0"/>
    <x v="0"/>
    <x v="0"/>
    <x v="0"/>
    <x v="1"/>
    <x v="0"/>
    <x v="1"/>
    <x v="1"/>
    <x v="0"/>
    <x v="0"/>
    <x v="0"/>
    <x v="0"/>
    <s v="ELECTRICIDAD Y ELECTRONICA"/>
    <m/>
    <m/>
    <m/>
    <m/>
    <m/>
    <s v="ELECTRICIDAD Y ELECTRONICA"/>
    <m/>
    <m/>
    <m/>
    <m/>
    <m/>
    <n v="3.3945945945945901"/>
    <x v="0"/>
    <x v="0"/>
    <x v="0"/>
    <x v="0"/>
    <x v="0"/>
    <s v="Total"/>
  </r>
  <r>
    <n v="547736"/>
    <x v="0"/>
    <x v="0"/>
    <s v="San Roque"/>
    <n v="69200"/>
    <s v="SERVICIO DE ASESORIA CONTABLE"/>
    <s v="Servicio"/>
    <s v="Servicios a las empresas"/>
    <s v="Micro (5 a 10 personas ocupadas)"/>
    <n v="6062024"/>
    <n v="6"/>
    <s v="Junio"/>
    <s v="Año Resultado Final"/>
    <n v="11"/>
    <n v="42"/>
    <n v="25062024"/>
    <n v="25"/>
    <s v="Junio"/>
    <s v="Año Resultado Final"/>
    <n v="2008"/>
    <n v="15"/>
    <x v="0"/>
    <s v="SERVICIO DE CONSULTORIA CONTABLE"/>
    <s v="Actividades de servicios de contabilidad, teneduría de libros, auditoría y asesoría fiscales"/>
    <s v="Único"/>
    <x v="0"/>
    <m/>
    <m/>
    <n v="6"/>
    <n v="6"/>
    <n v="4"/>
    <n v="2"/>
    <n v="53.074626865671597"/>
    <n v="26.537313432835798"/>
    <n v="0"/>
    <n v="0"/>
    <n v="0"/>
    <n v="0"/>
    <n v="26.537313432835798"/>
    <n v="0"/>
    <n v="0"/>
    <n v="0"/>
    <n v="26.537313432835798"/>
    <n v="0"/>
    <n v="26.537313432835798"/>
    <n v="0"/>
    <n v="79.611940298507392"/>
    <n v="6"/>
    <n v="0"/>
    <n v="0"/>
    <n v="0"/>
    <n v="0"/>
    <n v="2"/>
    <n v="0"/>
    <n v="0"/>
    <n v="0"/>
    <n v="2"/>
    <n v="0"/>
    <n v="2"/>
    <n v="0"/>
    <n v="6"/>
    <x v="0"/>
    <m/>
    <m/>
    <x v="1"/>
    <m/>
    <m/>
    <x v="0"/>
    <m/>
    <m/>
    <x v="0"/>
    <m/>
    <m/>
    <x v="0"/>
    <m/>
    <m/>
    <x v="0"/>
    <m/>
    <m/>
    <m/>
    <m/>
    <m/>
    <m/>
    <m/>
    <m/>
    <m/>
    <m/>
    <m/>
    <m/>
    <m/>
    <m/>
    <m/>
    <m/>
    <m/>
    <m/>
    <m/>
    <m/>
    <m/>
    <m/>
    <m/>
    <m/>
    <m/>
    <m/>
    <m/>
    <m/>
    <m/>
    <m/>
    <m/>
    <m/>
    <m/>
    <m/>
    <m/>
    <m/>
    <m/>
    <m/>
    <m/>
    <m/>
    <m/>
    <m/>
    <m/>
    <m/>
    <m/>
    <m/>
    <m/>
    <m/>
    <m/>
    <m/>
    <x v="0"/>
    <x v="0"/>
    <x v="0"/>
    <x v="1"/>
    <x v="0"/>
    <x v="0"/>
    <x v="0"/>
    <x v="1"/>
    <x v="1"/>
    <x v="0"/>
    <x v="0"/>
    <x v="0"/>
    <x v="0"/>
    <m/>
    <m/>
    <m/>
    <m/>
    <m/>
    <m/>
    <m/>
    <m/>
    <m/>
    <m/>
    <s v="Contactos personales del empleador"/>
    <m/>
    <m/>
    <m/>
    <x v="0"/>
    <x v="0"/>
    <x v="0"/>
    <x v="1"/>
    <x v="0"/>
    <x v="0"/>
    <x v="0"/>
    <x v="0"/>
    <x v="0"/>
    <x v="1"/>
    <s v="Ninguna"/>
    <m/>
    <m/>
    <m/>
    <m/>
    <m/>
    <m/>
    <x v="3"/>
    <m/>
    <m/>
    <x v="0"/>
    <m/>
    <m/>
    <m/>
    <x v="1"/>
    <x v="1"/>
    <x v="1"/>
    <x v="0"/>
    <x v="1"/>
    <x v="1"/>
    <m/>
    <m/>
    <x v="2"/>
    <s v="Poco probable"/>
    <s v="Poco probable"/>
    <s v="Poco probable"/>
    <s v="Probable"/>
    <s v="Probable"/>
    <x v="0"/>
    <s v="ASISTENTE CONTABLE"/>
    <n v="4311"/>
    <n v="1"/>
    <n v="0"/>
    <n v="1"/>
    <n v="0"/>
    <n v="1"/>
    <m/>
    <m/>
    <m/>
    <m/>
    <m/>
    <m/>
    <m/>
    <m/>
    <m/>
    <m/>
    <m/>
    <m/>
    <m/>
    <m/>
    <m/>
    <m/>
    <m/>
    <m/>
    <m/>
    <m/>
    <m/>
    <m/>
    <m/>
    <m/>
    <m/>
    <m/>
    <m/>
    <m/>
    <x v="1"/>
    <m/>
    <m/>
    <m/>
    <m/>
    <s v="La calidad de la oferta de capacitación no es satisfactoria"/>
    <m/>
    <m/>
    <m/>
    <m/>
    <x v="1"/>
    <x v="1"/>
    <x v="1"/>
    <x v="1"/>
    <x v="0"/>
    <x v="0"/>
    <x v="0"/>
    <x v="0"/>
    <m/>
    <x v="2"/>
    <m/>
    <m/>
    <m/>
    <m/>
    <m/>
    <m/>
    <m/>
    <m/>
    <m/>
    <m/>
    <m/>
    <m/>
    <m/>
    <m/>
    <m/>
    <m/>
    <m/>
    <m/>
    <m/>
    <m/>
    <m/>
    <m/>
    <m/>
    <m/>
    <m/>
    <m/>
    <m/>
    <m/>
    <m/>
    <m/>
    <x v="2"/>
    <s v="Muy importante"/>
    <s v="Muy importante"/>
    <s v="Muy importante"/>
    <s v="Muy importante"/>
    <s v="Importante"/>
    <s v="Muy importante"/>
    <s v="Muy importante"/>
    <s v="Ninguna"/>
    <m/>
    <x v="2"/>
    <x v="2"/>
    <x v="0"/>
    <x v="0"/>
    <x v="0"/>
    <x v="0"/>
    <x v="1"/>
    <x v="1"/>
    <x v="1"/>
    <x v="1"/>
    <x v="1"/>
    <x v="0"/>
    <m/>
    <s v="Dueño o propietario"/>
    <m/>
    <n v="15"/>
    <n v="19"/>
    <s v="Completo"/>
    <m/>
    <m/>
    <m/>
    <m/>
    <m/>
    <m/>
    <s v="NINGUNA"/>
    <s v="5 a 10 personas ocupadas"/>
    <s v="5 a 10 personas ocupadas"/>
    <x v="0"/>
    <s v="Servicios a las empresas"/>
    <x v="0"/>
    <x v="0"/>
    <x v="0"/>
    <x v="0"/>
    <x v="0"/>
    <x v="0"/>
    <x v="0"/>
    <x v="0"/>
    <x v="0"/>
    <x v="0"/>
    <x v="1"/>
    <x v="0"/>
    <x v="1"/>
    <x v="0"/>
    <x v="0"/>
    <x v="0"/>
    <x v="0"/>
    <x v="0"/>
    <x v="0"/>
    <x v="1"/>
    <x v="0"/>
    <x v="1"/>
    <x v="0"/>
    <x v="0"/>
    <x v="0"/>
    <x v="0"/>
    <x v="0"/>
    <m/>
    <m/>
    <m/>
    <m/>
    <m/>
    <m/>
    <m/>
    <m/>
    <m/>
    <m/>
    <m/>
    <m/>
    <n v="13.268656716417899"/>
    <x v="0"/>
    <x v="0"/>
    <x v="0"/>
    <x v="1"/>
    <x v="2"/>
    <s v="Total"/>
  </r>
  <r>
    <n v="547846"/>
    <x v="0"/>
    <x v="0"/>
    <s v="San Roque"/>
    <n v="73100"/>
    <s v="ACTIVIDADES PUBLICITARIAS"/>
    <s v="Servicio"/>
    <s v="Servicios a las empresas"/>
    <s v="Micro (5 a 10 personas ocupadas)"/>
    <n v="7062024"/>
    <n v="7"/>
    <s v="Junio"/>
    <s v="Año Resultado Final"/>
    <n v="15"/>
    <n v="59"/>
    <n v="26062024"/>
    <n v="26"/>
    <s v="Junio"/>
    <s v="Año Resultado Final"/>
    <n v="2001"/>
    <n v="22"/>
    <x v="2"/>
    <s v="ACTIVIDADES PUBLICITARIAS"/>
    <s v="Actividades publicitarias"/>
    <s v="Único"/>
    <x v="0"/>
    <m/>
    <m/>
    <n v="15"/>
    <n v="15"/>
    <n v="6"/>
    <n v="9"/>
    <n v="94.3373493975906"/>
    <n v="141.50602409638589"/>
    <n v="0"/>
    <n v="0"/>
    <n v="0"/>
    <n v="0"/>
    <n v="94.3373493975906"/>
    <n v="0"/>
    <n v="0"/>
    <n v="0"/>
    <n v="94.3373493975906"/>
    <n v="31.445783132530199"/>
    <n v="0"/>
    <n v="15.722891566265099"/>
    <n v="235.84337349397649"/>
    <n v="15"/>
    <n v="0"/>
    <n v="0"/>
    <n v="0"/>
    <n v="0"/>
    <n v="6"/>
    <n v="0"/>
    <n v="0"/>
    <n v="0"/>
    <n v="6"/>
    <n v="2"/>
    <n v="0"/>
    <n v="1"/>
    <n v="15"/>
    <x v="0"/>
    <m/>
    <m/>
    <x v="1"/>
    <m/>
    <m/>
    <x v="0"/>
    <m/>
    <m/>
    <x v="0"/>
    <m/>
    <m/>
    <x v="0"/>
    <m/>
    <m/>
    <x v="1"/>
    <m/>
    <n v="2431"/>
    <s v="COORDINADOR GENERAL DE VENTAS"/>
    <s v="Sí"/>
    <s v="No"/>
    <s v="No"/>
    <m/>
    <m/>
    <m/>
    <m/>
    <m/>
    <m/>
    <m/>
    <m/>
    <m/>
    <m/>
    <m/>
    <m/>
    <m/>
    <m/>
    <m/>
    <m/>
    <m/>
    <m/>
    <m/>
    <m/>
    <m/>
    <m/>
    <m/>
    <m/>
    <m/>
    <m/>
    <m/>
    <m/>
    <m/>
    <m/>
    <m/>
    <m/>
    <m/>
    <m/>
    <m/>
    <m/>
    <m/>
    <m/>
    <m/>
    <m/>
    <m/>
    <m/>
    <m/>
    <m/>
    <x v="0"/>
    <x v="0"/>
    <x v="0"/>
    <x v="0"/>
    <x v="0"/>
    <x v="0"/>
    <x v="0"/>
    <x v="1"/>
    <x v="0"/>
    <x v="0"/>
    <x v="0"/>
    <x v="0"/>
    <x v="0"/>
    <m/>
    <m/>
    <m/>
    <s v="Redes sociales de la empresa (Facebook, Twitter, Instagram, etc)"/>
    <m/>
    <m/>
    <s v="Recomendaciones de trabajadores de la empresa u otros actores"/>
    <m/>
    <m/>
    <m/>
    <s v="Contactos personales del empleador"/>
    <m/>
    <m/>
    <m/>
    <x v="0"/>
    <x v="0"/>
    <x v="0"/>
    <x v="1"/>
    <x v="0"/>
    <x v="0"/>
    <x v="0"/>
    <x v="1"/>
    <x v="0"/>
    <x v="1"/>
    <s v="Ninguna"/>
    <m/>
    <m/>
    <m/>
    <m/>
    <m/>
    <m/>
    <x v="0"/>
    <m/>
    <s v="Transformación de competencia"/>
    <x v="0"/>
    <m/>
    <m/>
    <m/>
    <x v="1"/>
    <x v="0"/>
    <x v="1"/>
    <x v="0"/>
    <x v="1"/>
    <x v="1"/>
    <m/>
    <m/>
    <x v="0"/>
    <s v="Probable"/>
    <s v="Poco probable"/>
    <s v="Poco probable"/>
    <s v="Probable"/>
    <s v="Probable"/>
    <x v="0"/>
    <s v="Vendedor de produccion de marcas"/>
    <n v="3339"/>
    <n v="2"/>
    <n v="2"/>
    <n v="2"/>
    <n v="2"/>
    <n v="2"/>
    <m/>
    <m/>
    <m/>
    <m/>
    <m/>
    <m/>
    <m/>
    <m/>
    <m/>
    <m/>
    <m/>
    <m/>
    <m/>
    <m/>
    <m/>
    <m/>
    <m/>
    <m/>
    <m/>
    <m/>
    <m/>
    <m/>
    <m/>
    <m/>
    <m/>
    <m/>
    <m/>
    <m/>
    <x v="0"/>
    <m/>
    <m/>
    <m/>
    <m/>
    <m/>
    <m/>
    <m/>
    <m/>
    <m/>
    <x v="0"/>
    <x v="0"/>
    <x v="0"/>
    <x v="0"/>
    <x v="1"/>
    <x v="1"/>
    <x v="0"/>
    <x v="0"/>
    <m/>
    <x v="0"/>
    <s v="TECNICAS EN HABILIDADES DE VENTAS"/>
    <s v="Técnicas de ventas"/>
    <s v="VENDEDORES EXTERNOS DE PUBLICIDAD"/>
    <n v="3339"/>
    <s v="ESPECIALIZACION EN IMPUESTOS EN RG90 Y RESOLUCIONES."/>
    <s v="Contabilidad básica"/>
    <s v="CONTADOR"/>
    <n v="2411"/>
    <m/>
    <m/>
    <m/>
    <m/>
    <m/>
    <m/>
    <m/>
    <m/>
    <m/>
    <m/>
    <m/>
    <m/>
    <m/>
    <m/>
    <m/>
    <m/>
    <s v="Si"/>
    <s v="No"/>
    <m/>
    <m/>
    <m/>
    <m/>
    <x v="0"/>
    <s v="Muy importante"/>
    <s v="Muy importante"/>
    <s v="Muy importante"/>
    <s v="Importante"/>
    <s v="Importante"/>
    <s v="Importante"/>
    <s v="Importante"/>
    <s v="Ninguna"/>
    <m/>
    <x v="2"/>
    <x v="2"/>
    <x v="0"/>
    <x v="0"/>
    <x v="0"/>
    <x v="0"/>
    <x v="0"/>
    <x v="0"/>
    <x v="0"/>
    <x v="0"/>
    <x v="0"/>
    <x v="0"/>
    <m/>
    <s v="Administrador/Contador"/>
    <m/>
    <n v="19"/>
    <n v="25"/>
    <s v="Completo"/>
    <m/>
    <m/>
    <m/>
    <m/>
    <m/>
    <m/>
    <m/>
    <s v="11 a 30 personas ocupadas"/>
    <s v="11 a 30 personas ocupadas"/>
    <x v="0"/>
    <s v="Servicios a las empresas"/>
    <x v="0"/>
    <x v="1"/>
    <x v="0"/>
    <x v="0"/>
    <x v="0"/>
    <x v="0"/>
    <x v="0"/>
    <x v="0"/>
    <x v="0"/>
    <x v="0"/>
    <x v="1"/>
    <x v="1"/>
    <x v="0"/>
    <x v="0"/>
    <x v="0"/>
    <x v="0"/>
    <x v="0"/>
    <x v="0"/>
    <x v="0"/>
    <x v="0"/>
    <x v="1"/>
    <x v="1"/>
    <x v="0"/>
    <x v="0"/>
    <x v="0"/>
    <x v="0"/>
    <x v="0"/>
    <s v="VENTA"/>
    <s v="CONTABILIDAD Y AUDITORIA"/>
    <m/>
    <m/>
    <m/>
    <m/>
    <s v="ADMINISTRACIÓN Y GESTIÓN"/>
    <s v="ADMINISTRACIÓN Y GESTIÓN"/>
    <m/>
    <m/>
    <m/>
    <m/>
    <n v="15.722891566265099"/>
    <x v="1"/>
    <x v="1"/>
    <x v="0"/>
    <x v="0"/>
    <x v="0"/>
    <s v="Total"/>
  </r>
  <r>
    <n v="548472"/>
    <x v="0"/>
    <x v="1"/>
    <s v="Lambaré"/>
    <n v="68100"/>
    <s v="ACTIVIDADES INMOBILIARIAS REALIZADAS CON BIENES PROPIOS O ARRENDADOS"/>
    <s v="Servicio"/>
    <s v="Servicios inmobiliarios"/>
    <s v="Micro (5 a 10 personas ocupadas)"/>
    <n v="10072024"/>
    <n v="10"/>
    <s v="Julio"/>
    <s v="Año Resultado Final"/>
    <n v="15"/>
    <n v="58"/>
    <n v="10072024"/>
    <n v="10"/>
    <s v="Julio"/>
    <s v="Año Resultado Final"/>
    <n v="2014"/>
    <n v="9"/>
    <x v="3"/>
    <s v="ACTIVIDADES INMOBILIARIAS"/>
    <s v="Actividades inmobiliarias realizadas con bienes propios o arrendados"/>
    <s v="Único"/>
    <x v="0"/>
    <m/>
    <m/>
    <n v="5"/>
    <n v="5"/>
    <n v="3"/>
    <n v="2"/>
    <n v="10.18378378378377"/>
    <n v="6.7891891891891802"/>
    <n v="3.3945945945945901"/>
    <n v="3.3945945945945901"/>
    <n v="0"/>
    <n v="0"/>
    <n v="0"/>
    <n v="0"/>
    <n v="0"/>
    <n v="0"/>
    <n v="3.3945945945945901"/>
    <n v="3.3945945945945901"/>
    <n v="3.3945945945945901"/>
    <n v="0"/>
    <n v="16.972972972972951"/>
    <n v="5"/>
    <n v="1"/>
    <n v="1"/>
    <n v="0"/>
    <n v="0"/>
    <n v="0"/>
    <n v="0"/>
    <n v="0"/>
    <n v="0"/>
    <n v="1"/>
    <n v="1"/>
    <n v="1"/>
    <n v="0"/>
    <n v="5"/>
    <x v="0"/>
    <m/>
    <m/>
    <x v="1"/>
    <m/>
    <m/>
    <x v="0"/>
    <m/>
    <m/>
    <x v="0"/>
    <m/>
    <m/>
    <x v="0"/>
    <m/>
    <m/>
    <x v="0"/>
    <m/>
    <m/>
    <m/>
    <m/>
    <m/>
    <m/>
    <m/>
    <m/>
    <m/>
    <m/>
    <m/>
    <m/>
    <m/>
    <m/>
    <m/>
    <m/>
    <m/>
    <m/>
    <m/>
    <m/>
    <m/>
    <m/>
    <m/>
    <m/>
    <m/>
    <m/>
    <m/>
    <m/>
    <m/>
    <m/>
    <m/>
    <m/>
    <m/>
    <m/>
    <m/>
    <m/>
    <m/>
    <m/>
    <m/>
    <m/>
    <m/>
    <m/>
    <m/>
    <m/>
    <m/>
    <m/>
    <m/>
    <m/>
    <m/>
    <m/>
    <x v="0"/>
    <x v="0"/>
    <x v="0"/>
    <x v="1"/>
    <x v="1"/>
    <x v="1"/>
    <x v="1"/>
    <x v="0"/>
    <x v="0"/>
    <x v="1"/>
    <x v="1"/>
    <x v="1"/>
    <x v="0"/>
    <m/>
    <m/>
    <m/>
    <m/>
    <m/>
    <m/>
    <m/>
    <m/>
    <m/>
    <m/>
    <s v="Contactos personales del empleador"/>
    <m/>
    <m/>
    <m/>
    <x v="0"/>
    <x v="0"/>
    <x v="0"/>
    <x v="1"/>
    <x v="0"/>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1"/>
    <x v="0"/>
    <x v="1"/>
    <x v="1"/>
    <x v="0"/>
    <x v="0"/>
    <m/>
    <x v="1"/>
    <m/>
    <m/>
    <m/>
    <m/>
    <m/>
    <m/>
    <m/>
    <m/>
    <m/>
    <m/>
    <m/>
    <m/>
    <m/>
    <m/>
    <m/>
    <m/>
    <m/>
    <m/>
    <m/>
    <m/>
    <m/>
    <m/>
    <m/>
    <m/>
    <m/>
    <m/>
    <m/>
    <m/>
    <m/>
    <m/>
    <x v="0"/>
    <s v="Importante"/>
    <s v="Importante"/>
    <s v="Importante"/>
    <s v="Importante"/>
    <s v="Importante"/>
    <s v="Importante"/>
    <s v="Muy importante"/>
    <s v="Ninguna"/>
    <m/>
    <x v="0"/>
    <x v="2"/>
    <x v="0"/>
    <x v="0"/>
    <x v="0"/>
    <x v="0"/>
    <x v="0"/>
    <x v="0"/>
    <x v="0"/>
    <x v="0"/>
    <x v="0"/>
    <x v="0"/>
    <m/>
    <s v="Dueño o propietario"/>
    <m/>
    <n v="20"/>
    <n v="56"/>
    <s v="Completo"/>
    <m/>
    <m/>
    <m/>
    <m/>
    <m/>
    <m/>
    <m/>
    <s v="5 a 10 personas ocupadas"/>
    <s v="5 a 10 personas ocupadas"/>
    <x v="0"/>
    <s v="Servicios inmobiliarios"/>
    <x v="0"/>
    <x v="0"/>
    <x v="0"/>
    <x v="0"/>
    <x v="0"/>
    <x v="0"/>
    <x v="0"/>
    <x v="0"/>
    <x v="0"/>
    <x v="0"/>
    <x v="1"/>
    <x v="0"/>
    <x v="0"/>
    <x v="0"/>
    <x v="0"/>
    <x v="0"/>
    <x v="0"/>
    <x v="0"/>
    <x v="0"/>
    <x v="1"/>
    <x v="0"/>
    <x v="1"/>
    <x v="0"/>
    <x v="0"/>
    <x v="0"/>
    <x v="0"/>
    <x v="0"/>
    <m/>
    <m/>
    <m/>
    <m/>
    <m/>
    <m/>
    <m/>
    <m/>
    <m/>
    <m/>
    <m/>
    <m/>
    <n v="3.3945945945945901"/>
    <x v="0"/>
    <x v="0"/>
    <x v="1"/>
    <x v="0"/>
    <x v="1"/>
    <s v="Total"/>
  </r>
  <r>
    <n v="549232"/>
    <x v="0"/>
    <x v="1"/>
    <s v="Mariano Roque Alonso"/>
    <n v="10999"/>
    <s v="ELABORACION DE SALSAS DE SOJA Y TRIGO"/>
    <s v="Industria"/>
    <s v="Manufactura"/>
    <s v="Micro (5 a 10 personas ocupadas)"/>
    <n v="12062024"/>
    <n v="12"/>
    <s v="Junio"/>
    <s v="Año Resultado Final"/>
    <n v="10"/>
    <n v="57"/>
    <n v="13062024"/>
    <n v="13"/>
    <s v="Junio"/>
    <s v="Año Resultado Final"/>
    <n v="1985"/>
    <n v="38"/>
    <x v="1"/>
    <s v="PRODUCCION DE SALSA DE SOJA"/>
    <s v="Elaboración de otros productos alimenticios n.c.p."/>
    <s v="Único"/>
    <x v="0"/>
    <m/>
    <m/>
    <n v="7"/>
    <n v="7"/>
    <n v="6"/>
    <n v="1"/>
    <n v="28.761904761904738"/>
    <n v="4.7936507936507899"/>
    <n v="0"/>
    <n v="0"/>
    <n v="0"/>
    <n v="0"/>
    <n v="19.17460317460316"/>
    <n v="0"/>
    <n v="0"/>
    <n v="0"/>
    <n v="4.7936507936507899"/>
    <n v="9.5873015873015799"/>
    <n v="0"/>
    <n v="0"/>
    <n v="33.555555555555529"/>
    <n v="7"/>
    <n v="0"/>
    <n v="0"/>
    <n v="0"/>
    <n v="0"/>
    <n v="4"/>
    <n v="0"/>
    <n v="0"/>
    <n v="0"/>
    <n v="1"/>
    <n v="2"/>
    <n v="0"/>
    <n v="0"/>
    <n v="7"/>
    <x v="0"/>
    <m/>
    <m/>
    <x v="1"/>
    <m/>
    <m/>
    <x v="0"/>
    <m/>
    <m/>
    <x v="0"/>
    <m/>
    <m/>
    <x v="0"/>
    <m/>
    <m/>
    <x v="0"/>
    <m/>
    <m/>
    <m/>
    <m/>
    <m/>
    <m/>
    <m/>
    <m/>
    <m/>
    <m/>
    <m/>
    <m/>
    <m/>
    <m/>
    <m/>
    <m/>
    <m/>
    <m/>
    <m/>
    <m/>
    <m/>
    <m/>
    <m/>
    <m/>
    <m/>
    <m/>
    <m/>
    <m/>
    <m/>
    <m/>
    <m/>
    <m/>
    <m/>
    <m/>
    <m/>
    <m/>
    <m/>
    <m/>
    <m/>
    <m/>
    <m/>
    <m/>
    <m/>
    <m/>
    <m/>
    <m/>
    <m/>
    <m/>
    <m/>
    <m/>
    <x v="0"/>
    <x v="1"/>
    <x v="0"/>
    <x v="0"/>
    <x v="1"/>
    <x v="1"/>
    <x v="0"/>
    <x v="1"/>
    <x v="0"/>
    <x v="0"/>
    <x v="1"/>
    <x v="1"/>
    <x v="0"/>
    <m/>
    <m/>
    <m/>
    <m/>
    <m/>
    <m/>
    <s v="Recomendaciones de trabajadores de la empresa u otros actores"/>
    <m/>
    <m/>
    <m/>
    <s v="Contactos personales del empleador"/>
    <m/>
    <m/>
    <m/>
    <x v="0"/>
    <x v="0"/>
    <x v="0"/>
    <x v="1"/>
    <x v="2"/>
    <x v="2"/>
    <x v="0"/>
    <x v="0"/>
    <x v="1"/>
    <x v="1"/>
    <s v="Ninguna"/>
    <m/>
    <m/>
    <m/>
    <m/>
    <m/>
    <m/>
    <x v="1"/>
    <m/>
    <m/>
    <x v="1"/>
    <m/>
    <m/>
    <m/>
    <x v="1"/>
    <x v="1"/>
    <x v="1"/>
    <x v="1"/>
    <x v="1"/>
    <x v="1"/>
    <m/>
    <m/>
    <x v="2"/>
    <s v="Poco probable"/>
    <s v="Poco probable"/>
    <s v="Probable"/>
    <s v="Probable"/>
    <s v="Probable"/>
    <x v="2"/>
    <m/>
    <m/>
    <m/>
    <m/>
    <m/>
    <m/>
    <m/>
    <m/>
    <m/>
    <m/>
    <m/>
    <m/>
    <m/>
    <m/>
    <m/>
    <m/>
    <m/>
    <m/>
    <m/>
    <m/>
    <m/>
    <m/>
    <m/>
    <m/>
    <m/>
    <m/>
    <m/>
    <m/>
    <m/>
    <m/>
    <m/>
    <m/>
    <m/>
    <m/>
    <m/>
    <x v="0"/>
    <m/>
    <m/>
    <m/>
    <m/>
    <m/>
    <m/>
    <m/>
    <m/>
    <m/>
    <x v="1"/>
    <x v="0"/>
    <x v="1"/>
    <x v="1"/>
    <x v="0"/>
    <x v="1"/>
    <x v="0"/>
    <x v="0"/>
    <m/>
    <x v="0"/>
    <s v="TECNICO EN SEGURIDAD INDUSTRIAL"/>
    <s v="Seguridad industrial y salud ocupacional"/>
    <s v="TECNICO EN SEGURIDAD INDUSTRIAL"/>
    <n v="3257"/>
    <m/>
    <m/>
    <m/>
    <m/>
    <m/>
    <m/>
    <m/>
    <m/>
    <m/>
    <m/>
    <m/>
    <m/>
    <m/>
    <m/>
    <m/>
    <m/>
    <m/>
    <m/>
    <m/>
    <m/>
    <s v="No"/>
    <m/>
    <m/>
    <m/>
    <m/>
    <m/>
    <x v="0"/>
    <s v="Importante"/>
    <s v="Importante"/>
    <s v="Importante"/>
    <s v="Importante"/>
    <s v="Importante"/>
    <s v="Importante"/>
    <s v="Muy importante"/>
    <s v="Ninguna"/>
    <m/>
    <x v="2"/>
    <x v="2"/>
    <x v="0"/>
    <x v="2"/>
    <x v="2"/>
    <x v="2"/>
    <x v="1"/>
    <x v="1"/>
    <x v="1"/>
    <x v="1"/>
    <x v="1"/>
    <x v="0"/>
    <m/>
    <s v="Jefe / Encargado (no propietario)"/>
    <m/>
    <n v="13"/>
    <n v="13"/>
    <s v="Completo"/>
    <m/>
    <m/>
    <m/>
    <m/>
    <m/>
    <m/>
    <m/>
    <s v="5 a 10 personas ocupadas"/>
    <s v="5 a 10 personas ocupadas"/>
    <x v="1"/>
    <s v="Manufactura"/>
    <x v="0"/>
    <x v="0"/>
    <x v="0"/>
    <x v="0"/>
    <x v="0"/>
    <x v="0"/>
    <x v="0"/>
    <x v="0"/>
    <x v="0"/>
    <x v="0"/>
    <x v="1"/>
    <x v="0"/>
    <x v="0"/>
    <x v="0"/>
    <x v="0"/>
    <x v="0"/>
    <x v="0"/>
    <x v="0"/>
    <x v="0"/>
    <x v="1"/>
    <x v="1"/>
    <x v="1"/>
    <x v="0"/>
    <x v="0"/>
    <x v="0"/>
    <x v="0"/>
    <x v="0"/>
    <s v="SALUD Y SEGURIDAD OCUPACIONAL"/>
    <m/>
    <m/>
    <m/>
    <m/>
    <m/>
    <s v="SALUD Y SEGURIDAD OCUPACIONAL"/>
    <m/>
    <m/>
    <m/>
    <m/>
    <m/>
    <n v="4.7936507936507899"/>
    <x v="0"/>
    <x v="0"/>
    <x v="1"/>
    <x v="0"/>
    <x v="0"/>
    <s v="Total"/>
  </r>
  <r>
    <n v="549483"/>
    <x v="0"/>
    <x v="1"/>
    <s v="San Lorenzo"/>
    <n v="38302"/>
    <s v="ACTIVIDADES DE RECUPERACION Y CLASIFICACION DE PLASTICO RECICLADO"/>
    <s v="Servicio"/>
    <s v="Suministro de agua"/>
    <s v="Micro (5 a 10 personas ocupadas)"/>
    <n v="24062024"/>
    <n v="24"/>
    <s v="Junio"/>
    <s v="Año Resultado Final"/>
    <n v="13"/>
    <n v="34"/>
    <n v="3072024"/>
    <n v="3"/>
    <s v="Julio"/>
    <s v="Año Resultado Final"/>
    <n v="2016"/>
    <n v="7"/>
    <x v="3"/>
    <s v="FABRICACION DE BOLSAS DE POLIETILENO"/>
    <s v="Fabricación de envases de plástico"/>
    <s v="Único"/>
    <x v="0"/>
    <m/>
    <m/>
    <n v="12"/>
    <n v="12"/>
    <n v="8"/>
    <n v="4"/>
    <n v="30.446601941747598"/>
    <n v="15.223300970873799"/>
    <n v="0"/>
    <n v="0"/>
    <n v="38.058252427184499"/>
    <n v="0"/>
    <n v="0"/>
    <n v="0"/>
    <n v="0"/>
    <n v="0"/>
    <n v="7.6116504854368996"/>
    <n v="0"/>
    <n v="0"/>
    <n v="0"/>
    <n v="45.669902912621396"/>
    <n v="12"/>
    <n v="0"/>
    <n v="0"/>
    <n v="10"/>
    <n v="0"/>
    <n v="0"/>
    <n v="0"/>
    <n v="0"/>
    <n v="0"/>
    <n v="2"/>
    <n v="0"/>
    <n v="0"/>
    <n v="0"/>
    <n v="12"/>
    <x v="0"/>
    <m/>
    <m/>
    <x v="1"/>
    <m/>
    <m/>
    <x v="0"/>
    <m/>
    <m/>
    <x v="0"/>
    <m/>
    <m/>
    <x v="0"/>
    <m/>
    <m/>
    <x v="1"/>
    <m/>
    <n v="8142"/>
    <s v="OPERARIOS DE MAQUINAS DE POLIETILENO"/>
    <s v="Sí"/>
    <s v="No"/>
    <s v="No"/>
    <m/>
    <m/>
    <m/>
    <m/>
    <m/>
    <m/>
    <m/>
    <m/>
    <m/>
    <m/>
    <m/>
    <m/>
    <m/>
    <m/>
    <m/>
    <m/>
    <m/>
    <m/>
    <m/>
    <m/>
    <m/>
    <m/>
    <m/>
    <m/>
    <m/>
    <m/>
    <m/>
    <m/>
    <m/>
    <m/>
    <m/>
    <m/>
    <m/>
    <m/>
    <m/>
    <m/>
    <m/>
    <m/>
    <m/>
    <m/>
    <m/>
    <m/>
    <m/>
    <m/>
    <x v="1"/>
    <x v="0"/>
    <x v="0"/>
    <x v="1"/>
    <x v="0"/>
    <x v="1"/>
    <x v="0"/>
    <x v="1"/>
    <x v="1"/>
    <x v="0"/>
    <x v="0"/>
    <x v="0"/>
    <x v="0"/>
    <m/>
    <m/>
    <m/>
    <m/>
    <m/>
    <m/>
    <s v="Recomendaciones de trabajadores de la empresa u otros actores"/>
    <m/>
    <m/>
    <m/>
    <m/>
    <m/>
    <m/>
    <m/>
    <x v="0"/>
    <x v="0"/>
    <x v="0"/>
    <x v="0"/>
    <x v="0"/>
    <x v="0"/>
    <x v="0"/>
    <x v="0"/>
    <x v="1"/>
    <x v="0"/>
    <s v="Ninguna"/>
    <m/>
    <m/>
    <m/>
    <m/>
    <s v="Transformación de competencia"/>
    <m/>
    <x v="0"/>
    <m/>
    <m/>
    <x v="1"/>
    <s v="Transformación de competencia"/>
    <m/>
    <m/>
    <x v="0"/>
    <x v="0"/>
    <x v="1"/>
    <x v="1"/>
    <x v="0"/>
    <x v="0"/>
    <m/>
    <m/>
    <x v="2"/>
    <s v="Poco probable"/>
    <s v="Probable"/>
    <s v="Muy probable"/>
    <s v="Probable"/>
    <s v="Probable"/>
    <x v="0"/>
    <s v="operarios de maquinarias  de POLIETILENO"/>
    <n v="8142"/>
    <n v="5"/>
    <n v="0"/>
    <n v="0"/>
    <n v="0"/>
    <n v="0"/>
    <m/>
    <m/>
    <m/>
    <m/>
    <m/>
    <m/>
    <m/>
    <m/>
    <m/>
    <m/>
    <m/>
    <m/>
    <m/>
    <m/>
    <m/>
    <m/>
    <m/>
    <m/>
    <m/>
    <m/>
    <m/>
    <m/>
    <m/>
    <m/>
    <m/>
    <m/>
    <m/>
    <m/>
    <x v="0"/>
    <m/>
    <m/>
    <m/>
    <m/>
    <m/>
    <m/>
    <m/>
    <m/>
    <m/>
    <x v="1"/>
    <x v="1"/>
    <x v="1"/>
    <x v="0"/>
    <x v="0"/>
    <x v="0"/>
    <x v="0"/>
    <x v="0"/>
    <m/>
    <x v="0"/>
    <s v="TECNICO DE ELECTROMECANICA BASICO"/>
    <s v="Mecánica"/>
    <s v="OPERARIO DE MAQUINAS DE POLIETILENO"/>
    <n v="8142"/>
    <m/>
    <m/>
    <m/>
    <m/>
    <m/>
    <m/>
    <m/>
    <m/>
    <m/>
    <m/>
    <m/>
    <m/>
    <m/>
    <m/>
    <m/>
    <m/>
    <m/>
    <m/>
    <m/>
    <m/>
    <s v="No"/>
    <m/>
    <m/>
    <m/>
    <m/>
    <m/>
    <x v="0"/>
    <s v="Importante"/>
    <s v="Importante"/>
    <s v="Importante"/>
    <s v="Importante"/>
    <s v="Muy importante"/>
    <s v="Muy importante"/>
    <s v="Importante"/>
    <s v="Ninguna"/>
    <m/>
    <x v="2"/>
    <x v="2"/>
    <x v="0"/>
    <x v="0"/>
    <x v="0"/>
    <x v="0"/>
    <x v="0"/>
    <x v="0"/>
    <x v="0"/>
    <x v="0"/>
    <x v="0"/>
    <x v="0"/>
    <m/>
    <s v="Dueño o propietario"/>
    <m/>
    <n v="16"/>
    <n v="23"/>
    <s v="Completo"/>
    <m/>
    <m/>
    <m/>
    <m/>
    <m/>
    <m/>
    <s v="ESTANDO EN ENTREVISTA YA HABIA PREGUNTADO SI LA EMPRESA TIENE ALGUNA SUCURSAL O  DEPOSITO MENCIONO EL SEÑOR JOSE QUE NO PERO DURANTE LA ENTREVISTA MENCIONARON OTRA FABRICA A LA CUAL CORTESMENTE PREGUNTE POR ESA EMPRESA PERO ELLOS NO QUISIERON DAR MAS DETALLES DEL TEMA"/>
    <s v="11 a 30 personas ocupadas"/>
    <s v="11 a 30 personas ocupadas"/>
    <x v="1"/>
    <s v="Manufactura"/>
    <x v="0"/>
    <x v="0"/>
    <x v="0"/>
    <x v="0"/>
    <x v="0"/>
    <x v="0"/>
    <x v="0"/>
    <x v="1"/>
    <x v="0"/>
    <x v="0"/>
    <x v="1"/>
    <x v="0"/>
    <x v="0"/>
    <x v="0"/>
    <x v="0"/>
    <x v="0"/>
    <x v="1"/>
    <x v="0"/>
    <x v="0"/>
    <x v="1"/>
    <x v="0"/>
    <x v="1"/>
    <x v="0"/>
    <x v="0"/>
    <x v="0"/>
    <x v="1"/>
    <x v="0"/>
    <s v="ELECTRICIDAD Y ELECTRONICA"/>
    <m/>
    <m/>
    <m/>
    <m/>
    <m/>
    <s v="ELECTRICIDAD Y ELECTRONICA"/>
    <m/>
    <m/>
    <m/>
    <m/>
    <m/>
    <n v="3.8058252427184498"/>
    <x v="1"/>
    <x v="1"/>
    <x v="0"/>
    <x v="0"/>
    <x v="0"/>
    <s v="Total"/>
  </r>
  <r>
    <n v="552646"/>
    <x v="0"/>
    <x v="1"/>
    <s v="San Lorenzo"/>
    <n v="31002"/>
    <s v="FABRICACION DE SILLONES DE HIERRO"/>
    <s v="Industria"/>
    <s v="Manufactura"/>
    <s v="Micro (5 a 10 personas ocupadas)"/>
    <n v="19062024"/>
    <n v="19"/>
    <s v="Junio"/>
    <s v="Año Resultado Final"/>
    <n v="9"/>
    <n v="57"/>
    <n v="31072024"/>
    <n v="31"/>
    <s v="Julio"/>
    <s v="Año Resultado Final"/>
    <n v="2010"/>
    <n v="13"/>
    <x v="0"/>
    <s v="FABRICACION DE SILLONES DE HIERRO"/>
    <s v="Fabricación de muebles de metal"/>
    <s v="Único"/>
    <x v="0"/>
    <m/>
    <m/>
    <n v="6"/>
    <n v="6"/>
    <n v="6"/>
    <n v="0"/>
    <n v="28.761904761904738"/>
    <n v="0"/>
    <n v="0"/>
    <n v="0"/>
    <n v="0"/>
    <n v="9.5873015873015799"/>
    <n v="19.17460317460316"/>
    <n v="0"/>
    <n v="0"/>
    <n v="0"/>
    <n v="0"/>
    <n v="0"/>
    <n v="0"/>
    <n v="0"/>
    <n v="28.761904761904738"/>
    <n v="6"/>
    <n v="0"/>
    <n v="0"/>
    <n v="0"/>
    <n v="2"/>
    <n v="4"/>
    <n v="0"/>
    <n v="0"/>
    <n v="0"/>
    <n v="0"/>
    <n v="0"/>
    <n v="0"/>
    <n v="0"/>
    <n v="6"/>
    <x v="0"/>
    <m/>
    <m/>
    <x v="1"/>
    <m/>
    <m/>
    <x v="0"/>
    <m/>
    <m/>
    <x v="0"/>
    <m/>
    <m/>
    <x v="0"/>
    <m/>
    <m/>
    <x v="0"/>
    <m/>
    <m/>
    <m/>
    <m/>
    <m/>
    <m/>
    <m/>
    <m/>
    <m/>
    <m/>
    <m/>
    <m/>
    <m/>
    <m/>
    <m/>
    <m/>
    <m/>
    <m/>
    <m/>
    <m/>
    <m/>
    <m/>
    <m/>
    <m/>
    <m/>
    <m/>
    <m/>
    <m/>
    <m/>
    <m/>
    <m/>
    <m/>
    <m/>
    <m/>
    <m/>
    <m/>
    <m/>
    <m/>
    <m/>
    <m/>
    <m/>
    <m/>
    <m/>
    <m/>
    <m/>
    <m/>
    <m/>
    <m/>
    <m/>
    <m/>
    <x v="0"/>
    <x v="0"/>
    <x v="0"/>
    <x v="1"/>
    <x v="1"/>
    <x v="1"/>
    <x v="1"/>
    <x v="0"/>
    <x v="0"/>
    <x v="0"/>
    <x v="1"/>
    <x v="1"/>
    <x v="0"/>
    <m/>
    <m/>
    <m/>
    <m/>
    <m/>
    <m/>
    <s v="Recomendaciones de trabajadores de la empresa u otros actores"/>
    <m/>
    <m/>
    <m/>
    <m/>
    <m/>
    <m/>
    <m/>
    <x v="2"/>
    <x v="0"/>
    <x v="1"/>
    <x v="2"/>
    <x v="1"/>
    <x v="2"/>
    <x v="2"/>
    <x v="0"/>
    <x v="1"/>
    <x v="1"/>
    <s v="Ninguna"/>
    <m/>
    <m/>
    <m/>
    <s v="Ambos"/>
    <m/>
    <s v="Transformación de competencia"/>
    <x v="1"/>
    <s v="Ambos"/>
    <m/>
    <x v="1"/>
    <m/>
    <m/>
    <m/>
    <x v="0"/>
    <x v="1"/>
    <x v="1"/>
    <x v="1"/>
    <x v="1"/>
    <x v="1"/>
    <m/>
    <m/>
    <x v="2"/>
    <s v="Poco probable"/>
    <s v="Probable"/>
    <s v="Poco probable"/>
    <s v="Poco probable"/>
    <s v="Probable"/>
    <x v="2"/>
    <m/>
    <m/>
    <m/>
    <m/>
    <m/>
    <m/>
    <m/>
    <m/>
    <m/>
    <m/>
    <m/>
    <m/>
    <m/>
    <m/>
    <m/>
    <m/>
    <m/>
    <m/>
    <m/>
    <m/>
    <m/>
    <m/>
    <m/>
    <m/>
    <m/>
    <m/>
    <m/>
    <m/>
    <m/>
    <m/>
    <m/>
    <m/>
    <m/>
    <m/>
    <m/>
    <x v="1"/>
    <s v="La empresa no tiene recursos para capacitar"/>
    <m/>
    <s v="No hay oferta de capacitación en áreas o contenidos relevantes para la empresa"/>
    <s v="La empresa no dispone de tiempo para capacitar a sus trabajadores"/>
    <m/>
    <s v="La capacitación no es una prioridad para la empresa"/>
    <m/>
    <m/>
    <m/>
    <x v="1"/>
    <x v="1"/>
    <x v="1"/>
    <x v="1"/>
    <x v="0"/>
    <x v="0"/>
    <x v="0"/>
    <x v="0"/>
    <m/>
    <x v="2"/>
    <m/>
    <m/>
    <m/>
    <m/>
    <m/>
    <m/>
    <m/>
    <m/>
    <m/>
    <m/>
    <m/>
    <m/>
    <m/>
    <m/>
    <m/>
    <m/>
    <m/>
    <m/>
    <m/>
    <m/>
    <m/>
    <m/>
    <m/>
    <m/>
    <m/>
    <m/>
    <m/>
    <m/>
    <m/>
    <m/>
    <x v="2"/>
    <s v="Importante"/>
    <s v="Importante"/>
    <s v="Importante"/>
    <s v="Importante"/>
    <s v="Importante"/>
    <s v="Importante"/>
    <s v="Importante"/>
    <s v="Ninguna"/>
    <m/>
    <x v="2"/>
    <x v="2"/>
    <x v="0"/>
    <x v="0"/>
    <x v="2"/>
    <x v="2"/>
    <x v="1"/>
    <x v="1"/>
    <x v="0"/>
    <x v="0"/>
    <x v="0"/>
    <x v="0"/>
    <m/>
    <s v="Dueño o propietario"/>
    <m/>
    <n v="8"/>
    <n v="18"/>
    <s v="Completo"/>
    <m/>
    <m/>
    <m/>
    <m/>
    <m/>
    <m/>
    <s v="EL SEÑOR ME DIJO QUE EN SU RUBRO NO ES NECESARIO LAS CAPACITACIONES E IMPLEMENTACION DE MUCHAS TECNOLOGIAS QUE TODO ES MANUAL QUE SE ÁPRENDE COMO OFICIO, QUE CONTRATA PERSONAS, Q DE CERO APRENDEN Y NO ES NECESARIO MUCHAS CAPACITACIONES QUE SI SON IMPORTANTES PERO EN SU RUBRO NO."/>
    <s v="5 a 10 personas ocupadas"/>
    <s v="5 a 10 personas ocupadas"/>
    <x v="1"/>
    <s v="Manufactura"/>
    <x v="0"/>
    <x v="0"/>
    <x v="0"/>
    <x v="0"/>
    <x v="0"/>
    <x v="0"/>
    <x v="0"/>
    <x v="0"/>
    <x v="0"/>
    <x v="0"/>
    <x v="1"/>
    <x v="0"/>
    <x v="0"/>
    <x v="0"/>
    <x v="0"/>
    <x v="0"/>
    <x v="0"/>
    <x v="0"/>
    <x v="0"/>
    <x v="1"/>
    <x v="0"/>
    <x v="1"/>
    <x v="0"/>
    <x v="0"/>
    <x v="0"/>
    <x v="0"/>
    <x v="0"/>
    <m/>
    <m/>
    <m/>
    <m/>
    <m/>
    <m/>
    <m/>
    <m/>
    <m/>
    <m/>
    <m/>
    <m/>
    <n v="4.7936507936507899"/>
    <x v="0"/>
    <x v="0"/>
    <x v="0"/>
    <x v="1"/>
    <x v="2"/>
    <s v="Total"/>
  </r>
  <r>
    <n v="553350"/>
    <x v="0"/>
    <x v="1"/>
    <s v="Villa Elisa"/>
    <n v="36000"/>
    <s v="SERVICIOS DE DISTRIBUCION DE AGUA POR CAÑERIA"/>
    <s v="Servicio"/>
    <s v="Suministro de agua"/>
    <s v="Micro (5 a 10 personas ocupadas)"/>
    <n v="17062024"/>
    <n v="17"/>
    <s v="Junio"/>
    <s v="Año Resultado Final"/>
    <n v="15"/>
    <n v="25"/>
    <n v="17062024"/>
    <n v="17"/>
    <s v="Junio"/>
    <s v="Año Resultado Final"/>
    <n v="2009"/>
    <n v="14"/>
    <x v="0"/>
    <s v="SERVICIO DE DISTRIBUCION DE AGUA POR CAÑERIA"/>
    <s v="Captación, tratamiento y suministro de agua"/>
    <s v="Único"/>
    <x v="0"/>
    <m/>
    <m/>
    <n v="5"/>
    <n v="5"/>
    <n v="0"/>
    <n v="5"/>
    <n v="0"/>
    <n v="16.972972972972951"/>
    <n v="0"/>
    <n v="0"/>
    <n v="0"/>
    <n v="0"/>
    <n v="6.7891891891891802"/>
    <n v="0"/>
    <n v="0"/>
    <n v="0"/>
    <n v="10.18378378378377"/>
    <n v="0"/>
    <n v="0"/>
    <n v="0"/>
    <n v="16.972972972972951"/>
    <n v="5"/>
    <n v="0"/>
    <n v="0"/>
    <n v="0"/>
    <n v="0"/>
    <n v="2"/>
    <n v="0"/>
    <n v="0"/>
    <n v="0"/>
    <n v="3"/>
    <n v="0"/>
    <n v="0"/>
    <n v="0"/>
    <n v="5"/>
    <x v="1"/>
    <s v="Decisión del directorio/propietarios de la empresa"/>
    <m/>
    <x v="1"/>
    <m/>
    <m/>
    <x v="1"/>
    <s v="Decisión del directorio/propietarios de la empresa"/>
    <m/>
    <x v="0"/>
    <m/>
    <m/>
    <x v="0"/>
    <m/>
    <m/>
    <x v="0"/>
    <m/>
    <m/>
    <m/>
    <m/>
    <m/>
    <m/>
    <m/>
    <m/>
    <m/>
    <m/>
    <m/>
    <m/>
    <m/>
    <m/>
    <m/>
    <m/>
    <m/>
    <m/>
    <m/>
    <m/>
    <m/>
    <m/>
    <m/>
    <m/>
    <m/>
    <m/>
    <m/>
    <m/>
    <m/>
    <m/>
    <m/>
    <m/>
    <m/>
    <m/>
    <m/>
    <m/>
    <m/>
    <m/>
    <m/>
    <m/>
    <m/>
    <m/>
    <m/>
    <m/>
    <m/>
    <m/>
    <m/>
    <m/>
    <m/>
    <m/>
    <x v="1"/>
    <x v="0"/>
    <x v="0"/>
    <x v="1"/>
    <x v="1"/>
    <x v="1"/>
    <x v="1"/>
    <x v="1"/>
    <x v="0"/>
    <x v="1"/>
    <x v="0"/>
    <x v="1"/>
    <x v="0"/>
    <m/>
    <m/>
    <m/>
    <m/>
    <m/>
    <m/>
    <s v="Recomendaciones de trabajadores de la empresa u otros actores"/>
    <m/>
    <m/>
    <s v="Avisos en las inmediaciones de la empresa"/>
    <s v="Contactos personales del empleador"/>
    <m/>
    <m/>
    <m/>
    <x v="0"/>
    <x v="0"/>
    <x v="2"/>
    <x v="2"/>
    <x v="0"/>
    <x v="2"/>
    <x v="2"/>
    <x v="0"/>
    <x v="0"/>
    <x v="1"/>
    <s v="Ninguna"/>
    <m/>
    <m/>
    <m/>
    <m/>
    <m/>
    <m/>
    <x v="1"/>
    <s v="Nuevas contrataciones"/>
    <m/>
    <x v="3"/>
    <m/>
    <m/>
    <m/>
    <x v="0"/>
    <x v="1"/>
    <x v="0"/>
    <x v="0"/>
    <x v="0"/>
    <x v="0"/>
    <m/>
    <m/>
    <x v="2"/>
    <s v="Poco probable"/>
    <s v="Poco probable"/>
    <s v="Muy probable"/>
    <s v="Probable"/>
    <s v="Probable"/>
    <x v="2"/>
    <m/>
    <m/>
    <m/>
    <m/>
    <m/>
    <m/>
    <m/>
    <m/>
    <m/>
    <m/>
    <m/>
    <m/>
    <m/>
    <m/>
    <m/>
    <m/>
    <m/>
    <m/>
    <m/>
    <m/>
    <m/>
    <m/>
    <m/>
    <m/>
    <m/>
    <m/>
    <m/>
    <m/>
    <m/>
    <m/>
    <m/>
    <m/>
    <m/>
    <m/>
    <m/>
    <x v="0"/>
    <m/>
    <m/>
    <m/>
    <m/>
    <m/>
    <m/>
    <m/>
    <m/>
    <m/>
    <x v="0"/>
    <x v="0"/>
    <x v="0"/>
    <x v="0"/>
    <x v="0"/>
    <x v="1"/>
    <x v="0"/>
    <x v="0"/>
    <m/>
    <x v="0"/>
    <s v="TECNICO AUXILIAR CONTABLE"/>
    <s v="Contabilidad básica"/>
    <s v="CAJERO"/>
    <n v="5230"/>
    <s v="TECNICO EN PLOMERIA"/>
    <s v="Fontanería"/>
    <s v="PLOMERO"/>
    <n v="7126"/>
    <m/>
    <m/>
    <m/>
    <m/>
    <m/>
    <m/>
    <m/>
    <m/>
    <m/>
    <m/>
    <m/>
    <m/>
    <m/>
    <m/>
    <m/>
    <m/>
    <s v="Si"/>
    <s v="No"/>
    <m/>
    <m/>
    <m/>
    <m/>
    <x v="0"/>
    <s v="Muy importante"/>
    <s v="Importante"/>
    <s v="Importante"/>
    <s v="Muy importante"/>
    <s v="Importante"/>
    <s v="Muy importante"/>
    <s v="Muy importante"/>
    <s v="Ninguna"/>
    <m/>
    <x v="2"/>
    <x v="2"/>
    <x v="0"/>
    <x v="0"/>
    <x v="2"/>
    <x v="0"/>
    <x v="1"/>
    <x v="1"/>
    <x v="0"/>
    <x v="0"/>
    <x v="0"/>
    <x v="0"/>
    <m/>
    <s v="Jefe / Encargado (no propietario)"/>
    <m/>
    <n v="16"/>
    <n v="2"/>
    <s v="Completo"/>
    <m/>
    <m/>
    <m/>
    <m/>
    <m/>
    <m/>
    <m/>
    <s v="5 a 10 personas ocupadas"/>
    <s v="5 a 10 personas ocupadas"/>
    <x v="0"/>
    <s v="Suministro de agua"/>
    <x v="0"/>
    <x v="0"/>
    <x v="0"/>
    <x v="0"/>
    <x v="0"/>
    <x v="0"/>
    <x v="0"/>
    <x v="0"/>
    <x v="0"/>
    <x v="0"/>
    <x v="1"/>
    <x v="0"/>
    <x v="0"/>
    <x v="0"/>
    <x v="0"/>
    <x v="0"/>
    <x v="0"/>
    <x v="0"/>
    <x v="0"/>
    <x v="1"/>
    <x v="0"/>
    <x v="1"/>
    <x v="1"/>
    <x v="0"/>
    <x v="1"/>
    <x v="0"/>
    <x v="0"/>
    <s v="CONTABILIDAD Y AUDITORIA"/>
    <s v="CONSTRUCCIÓN"/>
    <m/>
    <m/>
    <m/>
    <m/>
    <s v="ADMINISTRACIÓN Y GESTIÓN"/>
    <s v="CONSTRUCCIÓN"/>
    <m/>
    <m/>
    <m/>
    <m/>
    <n v="3.3945945945945901"/>
    <x v="0"/>
    <x v="0"/>
    <x v="0"/>
    <x v="0"/>
    <x v="0"/>
    <s v="Total"/>
  </r>
  <r>
    <n v="555142"/>
    <x v="0"/>
    <x v="1"/>
    <s v="San Lorenzo"/>
    <n v="36000"/>
    <s v="SERVICIO DE CAPTACION TRATAMIENTO Y SUMINISTRO DE AGUA"/>
    <s v="Servicio"/>
    <s v="Suministro de agua"/>
    <s v="Micro (5 a 10 personas ocupadas)"/>
    <n v="24062024"/>
    <n v="24"/>
    <s v="Junio"/>
    <s v="Año Resultado Final"/>
    <n v="10"/>
    <n v="13"/>
    <n v="24062024"/>
    <n v="24"/>
    <s v="Junio"/>
    <s v="Año Resultado Final"/>
    <n v="1991"/>
    <n v="32"/>
    <x v="1"/>
    <s v="SERVICIO DE DISTRIBUCION DE AGUA ( AGUATERIA)"/>
    <s v="Captación, tratamiento y suministro de agua"/>
    <s v="Único"/>
    <x v="0"/>
    <m/>
    <m/>
    <n v="5"/>
    <n v="5"/>
    <n v="4"/>
    <n v="1"/>
    <n v="13.57837837837836"/>
    <n v="3.3945945945945901"/>
    <n v="0"/>
    <n v="0"/>
    <n v="3.3945945945945901"/>
    <n v="0"/>
    <n v="0"/>
    <n v="0"/>
    <n v="0"/>
    <n v="0"/>
    <n v="10.18378378378377"/>
    <n v="3.3945945945945901"/>
    <n v="0"/>
    <n v="0"/>
    <n v="16.972972972972951"/>
    <n v="5"/>
    <n v="0"/>
    <n v="0"/>
    <n v="1"/>
    <n v="0"/>
    <n v="0"/>
    <n v="0"/>
    <n v="0"/>
    <n v="0"/>
    <n v="3"/>
    <n v="1"/>
    <n v="0"/>
    <n v="0"/>
    <n v="5"/>
    <x v="0"/>
    <m/>
    <m/>
    <x v="1"/>
    <m/>
    <m/>
    <x v="0"/>
    <m/>
    <m/>
    <x v="0"/>
    <m/>
    <m/>
    <x v="0"/>
    <m/>
    <m/>
    <x v="0"/>
    <m/>
    <m/>
    <m/>
    <m/>
    <m/>
    <m/>
    <m/>
    <m/>
    <m/>
    <m/>
    <m/>
    <m/>
    <m/>
    <m/>
    <m/>
    <m/>
    <m/>
    <m/>
    <m/>
    <m/>
    <m/>
    <m/>
    <m/>
    <m/>
    <m/>
    <m/>
    <m/>
    <m/>
    <m/>
    <m/>
    <m/>
    <m/>
    <m/>
    <m/>
    <m/>
    <m/>
    <m/>
    <m/>
    <m/>
    <m/>
    <m/>
    <m/>
    <m/>
    <m/>
    <m/>
    <m/>
    <m/>
    <m/>
    <m/>
    <m/>
    <x v="0"/>
    <x v="0"/>
    <x v="0"/>
    <x v="0"/>
    <x v="1"/>
    <x v="0"/>
    <x v="0"/>
    <x v="1"/>
    <x v="0"/>
    <x v="0"/>
    <x v="0"/>
    <x v="0"/>
    <x v="0"/>
    <m/>
    <m/>
    <m/>
    <m/>
    <m/>
    <m/>
    <s v="Recomendaciones de trabajadores de la empresa u otros actores"/>
    <m/>
    <m/>
    <m/>
    <s v="Contactos personales del empleador"/>
    <m/>
    <m/>
    <m/>
    <x v="0"/>
    <x v="0"/>
    <x v="0"/>
    <x v="0"/>
    <x v="0"/>
    <x v="2"/>
    <x v="0"/>
    <x v="0"/>
    <x v="1"/>
    <x v="1"/>
    <s v="Ninguna"/>
    <m/>
    <m/>
    <m/>
    <m/>
    <s v="Transformación de competencia"/>
    <m/>
    <x v="1"/>
    <m/>
    <m/>
    <x v="1"/>
    <m/>
    <m/>
    <m/>
    <x v="1"/>
    <x v="0"/>
    <x v="1"/>
    <x v="0"/>
    <x v="1"/>
    <x v="1"/>
    <m/>
    <m/>
    <x v="2"/>
    <s v="Probable"/>
    <s v="Poco probable"/>
    <s v="Muy probable"/>
    <s v="Probable"/>
    <s v="Probable"/>
    <x v="2"/>
    <m/>
    <m/>
    <m/>
    <m/>
    <m/>
    <m/>
    <m/>
    <m/>
    <m/>
    <m/>
    <m/>
    <m/>
    <m/>
    <m/>
    <m/>
    <m/>
    <m/>
    <m/>
    <m/>
    <m/>
    <m/>
    <m/>
    <m/>
    <m/>
    <m/>
    <m/>
    <m/>
    <m/>
    <m/>
    <m/>
    <m/>
    <m/>
    <m/>
    <m/>
    <m/>
    <x v="0"/>
    <m/>
    <m/>
    <m/>
    <m/>
    <m/>
    <m/>
    <m/>
    <m/>
    <m/>
    <x v="0"/>
    <x v="0"/>
    <x v="1"/>
    <x v="1"/>
    <x v="0"/>
    <x v="0"/>
    <x v="0"/>
    <x v="0"/>
    <m/>
    <x v="1"/>
    <m/>
    <m/>
    <m/>
    <m/>
    <m/>
    <m/>
    <m/>
    <m/>
    <m/>
    <m/>
    <m/>
    <m/>
    <m/>
    <m/>
    <m/>
    <m/>
    <m/>
    <m/>
    <m/>
    <m/>
    <m/>
    <m/>
    <m/>
    <m/>
    <m/>
    <m/>
    <m/>
    <m/>
    <m/>
    <m/>
    <x v="3"/>
    <s v="Importante"/>
    <s v="Importante"/>
    <s v="Importante"/>
    <s v="Importante"/>
    <s v="Importante"/>
    <s v="Importante"/>
    <s v="Muy importante"/>
    <s v="Ninguna"/>
    <m/>
    <x v="0"/>
    <x v="1"/>
    <x v="1"/>
    <x v="0"/>
    <x v="0"/>
    <x v="0"/>
    <x v="1"/>
    <x v="1"/>
    <x v="0"/>
    <x v="1"/>
    <x v="0"/>
    <x v="0"/>
    <m/>
    <s v="Dueño o propietario"/>
    <m/>
    <n v="11"/>
    <n v="50"/>
    <s v="Completo"/>
    <m/>
    <m/>
    <m/>
    <m/>
    <m/>
    <m/>
    <s v="NINGUNA"/>
    <s v="5 a 10 personas ocupadas"/>
    <s v="5 a 10 personas ocupadas"/>
    <x v="0"/>
    <s v="Suministro de agua"/>
    <x v="0"/>
    <x v="0"/>
    <x v="0"/>
    <x v="0"/>
    <x v="0"/>
    <x v="0"/>
    <x v="0"/>
    <x v="0"/>
    <x v="0"/>
    <x v="0"/>
    <x v="1"/>
    <x v="0"/>
    <x v="0"/>
    <x v="0"/>
    <x v="0"/>
    <x v="0"/>
    <x v="0"/>
    <x v="0"/>
    <x v="0"/>
    <x v="1"/>
    <x v="0"/>
    <x v="1"/>
    <x v="0"/>
    <x v="0"/>
    <x v="0"/>
    <x v="0"/>
    <x v="0"/>
    <m/>
    <m/>
    <m/>
    <m/>
    <m/>
    <m/>
    <m/>
    <m/>
    <m/>
    <m/>
    <m/>
    <m/>
    <n v="3.3945945945945901"/>
    <x v="0"/>
    <x v="0"/>
    <x v="0"/>
    <x v="0"/>
    <x v="1"/>
    <s v="Total"/>
  </r>
  <r>
    <n v="556259"/>
    <x v="0"/>
    <x v="0"/>
    <s v="Recoleta"/>
    <n v="10919"/>
    <s v="ELABORACION DE PRODUCTOS DE PANADERIA"/>
    <s v="Industria"/>
    <s v="Manufactura"/>
    <s v="Micro (5 a 10 personas ocupadas)"/>
    <n v="3072024"/>
    <n v="3"/>
    <s v="Julio"/>
    <s v="Año Resultado Final"/>
    <n v="14"/>
    <n v="52"/>
    <n v="3072024"/>
    <n v="3"/>
    <s v="Julio"/>
    <s v="Año Resultado Final"/>
    <n v="1984"/>
    <n v="39"/>
    <x v="1"/>
    <s v="ELABORACION DE PANIFICADO"/>
    <s v="Elaboración de otros productos de panadería n.c.p."/>
    <s v="Casa Matriz"/>
    <x v="1"/>
    <n v="2"/>
    <n v="2"/>
    <n v="13"/>
    <n v="13"/>
    <n v="12"/>
    <n v="1"/>
    <n v="95.744680851063848"/>
    <n v="7.9787234042553203"/>
    <n v="0"/>
    <n v="0"/>
    <n v="0"/>
    <n v="0"/>
    <n v="95.744680851063848"/>
    <n v="0"/>
    <n v="0"/>
    <n v="0"/>
    <n v="0"/>
    <n v="7.9787234042553203"/>
    <n v="0"/>
    <n v="0"/>
    <n v="103.72340425531917"/>
    <n v="13"/>
    <n v="0"/>
    <n v="0"/>
    <n v="0"/>
    <n v="0"/>
    <n v="12"/>
    <n v="0"/>
    <n v="0"/>
    <n v="0"/>
    <n v="0"/>
    <n v="1"/>
    <n v="0"/>
    <n v="0"/>
    <n v="13"/>
    <x v="0"/>
    <m/>
    <m/>
    <x v="1"/>
    <m/>
    <m/>
    <x v="0"/>
    <m/>
    <m/>
    <x v="0"/>
    <m/>
    <m/>
    <x v="0"/>
    <m/>
    <m/>
    <x v="0"/>
    <m/>
    <m/>
    <m/>
    <m/>
    <m/>
    <m/>
    <m/>
    <m/>
    <m/>
    <m/>
    <m/>
    <m/>
    <m/>
    <m/>
    <m/>
    <m/>
    <m/>
    <m/>
    <m/>
    <m/>
    <m/>
    <m/>
    <m/>
    <m/>
    <m/>
    <m/>
    <m/>
    <m/>
    <m/>
    <m/>
    <m/>
    <m/>
    <m/>
    <m/>
    <m/>
    <m/>
    <m/>
    <m/>
    <m/>
    <m/>
    <m/>
    <m/>
    <m/>
    <m/>
    <m/>
    <m/>
    <m/>
    <m/>
    <m/>
    <m/>
    <x v="0"/>
    <x v="1"/>
    <x v="0"/>
    <x v="0"/>
    <x v="0"/>
    <x v="1"/>
    <x v="0"/>
    <x v="1"/>
    <x v="0"/>
    <x v="0"/>
    <x v="1"/>
    <x v="1"/>
    <x v="0"/>
    <m/>
    <m/>
    <m/>
    <m/>
    <m/>
    <m/>
    <m/>
    <m/>
    <m/>
    <m/>
    <s v="Contactos personales del empleador"/>
    <m/>
    <m/>
    <m/>
    <x v="0"/>
    <x v="0"/>
    <x v="0"/>
    <x v="1"/>
    <x v="0"/>
    <x v="2"/>
    <x v="0"/>
    <x v="1"/>
    <x v="1"/>
    <x v="1"/>
    <s v="Ninguna"/>
    <m/>
    <m/>
    <m/>
    <m/>
    <m/>
    <m/>
    <x v="1"/>
    <m/>
    <s v="Transformación de competencia"/>
    <x v="1"/>
    <m/>
    <m/>
    <m/>
    <x v="1"/>
    <x v="1"/>
    <x v="1"/>
    <x v="1"/>
    <x v="0"/>
    <x v="1"/>
    <m/>
    <m/>
    <x v="2"/>
    <s v="Poco probable"/>
    <s v="Poco probable"/>
    <s v="Poco probable"/>
    <s v="Poco probable"/>
    <s v="Poco probable"/>
    <x v="2"/>
    <m/>
    <m/>
    <m/>
    <m/>
    <m/>
    <m/>
    <m/>
    <m/>
    <m/>
    <m/>
    <m/>
    <m/>
    <m/>
    <m/>
    <m/>
    <m/>
    <m/>
    <m/>
    <m/>
    <m/>
    <m/>
    <m/>
    <m/>
    <m/>
    <m/>
    <m/>
    <m/>
    <m/>
    <m/>
    <m/>
    <m/>
    <m/>
    <m/>
    <m/>
    <m/>
    <x v="0"/>
    <m/>
    <m/>
    <m/>
    <m/>
    <m/>
    <m/>
    <m/>
    <m/>
    <m/>
    <x v="1"/>
    <x v="0"/>
    <x v="1"/>
    <x v="0"/>
    <x v="0"/>
    <x v="0"/>
    <x v="0"/>
    <x v="0"/>
    <m/>
    <x v="0"/>
    <s v="CURSO DE ELABORACION DE PANIFICADO PAN COQUITO ROSQUITA"/>
    <s v="Panadería y confitería"/>
    <s v="PANADERO"/>
    <n v="7512"/>
    <m/>
    <m/>
    <m/>
    <m/>
    <m/>
    <m/>
    <m/>
    <m/>
    <m/>
    <m/>
    <m/>
    <m/>
    <m/>
    <m/>
    <m/>
    <m/>
    <m/>
    <m/>
    <m/>
    <m/>
    <s v="No"/>
    <m/>
    <m/>
    <m/>
    <m/>
    <m/>
    <x v="1"/>
    <s v="Muy importante"/>
    <s v="Poco importante"/>
    <s v="Importante"/>
    <s v="Importante"/>
    <s v="Poco importante"/>
    <s v="Importante"/>
    <s v="Muy importante"/>
    <s v="Ninguna"/>
    <m/>
    <x v="0"/>
    <x v="2"/>
    <x v="0"/>
    <x v="0"/>
    <x v="0"/>
    <x v="0"/>
    <x v="1"/>
    <x v="1"/>
    <x v="0"/>
    <x v="1"/>
    <x v="0"/>
    <x v="0"/>
    <m/>
    <s v="Jefe / Encargado (no propietario)"/>
    <m/>
    <n v="15"/>
    <n v="24"/>
    <s v="Completo"/>
    <m/>
    <m/>
    <m/>
    <m/>
    <m/>
    <m/>
    <m/>
    <s v="11 a 30 personas ocupadas"/>
    <s v="11 a 30 personas ocupadas"/>
    <x v="1"/>
    <s v="Manufactura"/>
    <x v="0"/>
    <x v="0"/>
    <x v="0"/>
    <x v="0"/>
    <x v="0"/>
    <x v="0"/>
    <x v="0"/>
    <x v="0"/>
    <x v="0"/>
    <x v="0"/>
    <x v="1"/>
    <x v="0"/>
    <x v="0"/>
    <x v="0"/>
    <x v="0"/>
    <x v="0"/>
    <x v="0"/>
    <x v="0"/>
    <x v="0"/>
    <x v="1"/>
    <x v="0"/>
    <x v="1"/>
    <x v="0"/>
    <x v="0"/>
    <x v="1"/>
    <x v="0"/>
    <x v="0"/>
    <s v="PANADERIA Y CONFITERIA"/>
    <m/>
    <m/>
    <m/>
    <m/>
    <m/>
    <s v="ALIMENTOS"/>
    <m/>
    <m/>
    <m/>
    <m/>
    <m/>
    <n v="7.9787234042553203"/>
    <x v="0"/>
    <x v="0"/>
    <x v="0"/>
    <x v="0"/>
    <x v="0"/>
    <s v="Total"/>
  </r>
  <r>
    <n v="556301"/>
    <x v="0"/>
    <x v="0"/>
    <s v="San Roque"/>
    <n v="25991"/>
    <s v="FABRICACION DE GRAMPAS DE ALAMBRE DE PUAS"/>
    <s v="Industria"/>
    <s v="Manufactura"/>
    <s v="Micro (5 a 10 personas ocupadas)"/>
    <n v="15072024"/>
    <n v="15"/>
    <s v="Julio"/>
    <s v="Año Resultado Final"/>
    <n v="13"/>
    <n v="25"/>
    <n v="29072024"/>
    <n v="29"/>
    <s v="Julio"/>
    <s v="Año Resultado Final"/>
    <n v="1980"/>
    <n v="43"/>
    <x v="1"/>
    <s v="FABRICACION DE GRAMPAS METALICOS"/>
    <s v="Fabricación de otros productos elaborados de metal n.c.p."/>
    <s v="Único"/>
    <x v="0"/>
    <m/>
    <m/>
    <n v="9"/>
    <n v="9"/>
    <n v="8"/>
    <n v="1"/>
    <n v="76.848484848484887"/>
    <n v="9.6060606060606109"/>
    <n v="0"/>
    <n v="0"/>
    <n v="0"/>
    <n v="0"/>
    <n v="0"/>
    <n v="0"/>
    <n v="86.454545454545496"/>
    <n v="0"/>
    <n v="0"/>
    <n v="0"/>
    <n v="0"/>
    <n v="0"/>
    <n v="86.454545454545496"/>
    <n v="9"/>
    <n v="0"/>
    <n v="0"/>
    <n v="0"/>
    <n v="0"/>
    <n v="0"/>
    <n v="0"/>
    <n v="9"/>
    <n v="0"/>
    <n v="0"/>
    <n v="0"/>
    <n v="0"/>
    <n v="0"/>
    <n v="9"/>
    <x v="0"/>
    <m/>
    <m/>
    <x v="0"/>
    <s v="Contrato de aprendizaje (Código laboral y Resolución N° 1159/19)"/>
    <m/>
    <x v="0"/>
    <m/>
    <m/>
    <x v="0"/>
    <m/>
    <m/>
    <x v="0"/>
    <m/>
    <m/>
    <x v="1"/>
    <m/>
    <n v="7223"/>
    <s v="TORNERO"/>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m/>
    <s v="Falta de postulantes/candidatos"/>
    <m/>
    <m/>
    <m/>
    <m/>
    <m/>
    <m/>
    <m/>
    <m/>
    <m/>
    <m/>
    <m/>
    <m/>
    <m/>
    <m/>
    <m/>
    <m/>
    <m/>
    <m/>
    <m/>
    <m/>
    <s v="Reasignar / redefinir los puestos de trabajo existentes"/>
    <m/>
    <m/>
    <m/>
    <m/>
    <m/>
    <m/>
    <m/>
    <m/>
    <x v="1"/>
    <x v="0"/>
    <x v="0"/>
    <x v="0"/>
    <x v="0"/>
    <x v="0"/>
    <x v="0"/>
    <x v="1"/>
    <x v="1"/>
    <x v="0"/>
    <x v="0"/>
    <x v="0"/>
    <x v="0"/>
    <m/>
    <m/>
    <m/>
    <s v="Redes sociales de la empresa (Facebook, Twitter, Instagram, etc)"/>
    <m/>
    <s v="Redes de profesionales o egresados"/>
    <s v="Recomendaciones de trabajadores de la empresa u otros actores"/>
    <m/>
    <m/>
    <m/>
    <m/>
    <m/>
    <m/>
    <m/>
    <x v="0"/>
    <x v="0"/>
    <x v="0"/>
    <x v="0"/>
    <x v="0"/>
    <x v="2"/>
    <x v="0"/>
    <x v="2"/>
    <x v="1"/>
    <x v="1"/>
    <s v="Ninguna"/>
    <m/>
    <m/>
    <m/>
    <m/>
    <s v="Ambos"/>
    <m/>
    <x v="1"/>
    <m/>
    <m/>
    <x v="1"/>
    <m/>
    <m/>
    <m/>
    <x v="1"/>
    <x v="1"/>
    <x v="0"/>
    <x v="0"/>
    <x v="0"/>
    <x v="1"/>
    <m/>
    <m/>
    <x v="2"/>
    <s v="Poco probable"/>
    <s v="Poco probable"/>
    <s v="Poco probable"/>
    <s v="Probable"/>
    <s v="Probable"/>
    <x v="2"/>
    <m/>
    <m/>
    <m/>
    <m/>
    <m/>
    <m/>
    <m/>
    <m/>
    <m/>
    <m/>
    <m/>
    <m/>
    <m/>
    <m/>
    <m/>
    <m/>
    <m/>
    <m/>
    <m/>
    <m/>
    <m/>
    <m/>
    <m/>
    <m/>
    <m/>
    <m/>
    <m/>
    <m/>
    <m/>
    <m/>
    <m/>
    <m/>
    <m/>
    <m/>
    <m/>
    <x v="0"/>
    <m/>
    <m/>
    <m/>
    <m/>
    <m/>
    <m/>
    <m/>
    <m/>
    <m/>
    <x v="1"/>
    <x v="0"/>
    <x v="1"/>
    <x v="0"/>
    <x v="1"/>
    <x v="0"/>
    <x v="0"/>
    <x v="0"/>
    <m/>
    <x v="0"/>
    <s v="MANTENIMIENTO DE TORNO"/>
    <s v="Torneria"/>
    <s v="TORNERO"/>
    <n v="7223"/>
    <s v="FRESADO ENGRANAJES Y TRANSMISIONES"/>
    <s v="Herreria"/>
    <s v="FRESADORES"/>
    <n v="8122"/>
    <m/>
    <m/>
    <m/>
    <m/>
    <m/>
    <m/>
    <m/>
    <m/>
    <m/>
    <m/>
    <m/>
    <m/>
    <m/>
    <m/>
    <m/>
    <m/>
    <s v="Si"/>
    <s v="No"/>
    <m/>
    <m/>
    <m/>
    <m/>
    <x v="0"/>
    <s v="Muy importante"/>
    <s v="Importante"/>
    <s v="Importante"/>
    <s v="Importante"/>
    <s v="Importante"/>
    <s v="Muy importante"/>
    <s v="Muy importante"/>
    <s v="Ninguna"/>
    <m/>
    <x v="1"/>
    <x v="0"/>
    <x v="0"/>
    <x v="1"/>
    <x v="2"/>
    <x v="0"/>
    <x v="0"/>
    <x v="0"/>
    <x v="0"/>
    <x v="0"/>
    <x v="0"/>
    <x v="0"/>
    <m/>
    <s v="Dueño o propietario"/>
    <m/>
    <n v="8"/>
    <n v="22"/>
    <s v="Completo"/>
    <m/>
    <m/>
    <m/>
    <m/>
    <m/>
    <m/>
    <m/>
    <s v="5 a 10 personas ocupadas"/>
    <s v="5 a 10 personas ocupadas"/>
    <x v="1"/>
    <s v="Manufactura"/>
    <x v="0"/>
    <x v="0"/>
    <x v="0"/>
    <x v="0"/>
    <x v="0"/>
    <x v="0"/>
    <x v="1"/>
    <x v="0"/>
    <x v="0"/>
    <x v="0"/>
    <x v="1"/>
    <x v="0"/>
    <x v="0"/>
    <x v="0"/>
    <x v="0"/>
    <x v="0"/>
    <x v="0"/>
    <x v="0"/>
    <x v="0"/>
    <x v="1"/>
    <x v="0"/>
    <x v="1"/>
    <x v="0"/>
    <x v="0"/>
    <x v="1"/>
    <x v="1"/>
    <x v="0"/>
    <s v="MECANICA Y METALES"/>
    <s v="USO Y REPARACIÓN DE MAQUINARIAS, HERRAMIENTAS Y EQUIPOS"/>
    <m/>
    <m/>
    <m/>
    <m/>
    <s v="MECANICA Y METALES"/>
    <s v="USO Y REPARACIÓN DE MAQUINARIAS, HERRAMIENTAS Y EQUIPOS"/>
    <m/>
    <m/>
    <m/>
    <m/>
    <n v="9.6060606060606109"/>
    <x v="1"/>
    <x v="2"/>
    <x v="0"/>
    <x v="0"/>
    <x v="0"/>
    <s v="Total"/>
  </r>
  <r>
    <n v="557391"/>
    <x v="0"/>
    <x v="1"/>
    <s v="Itá"/>
    <n v="47113"/>
    <s v="COMERCIO AL POR MENOR REALIZADO POR LOS FREE SHOPS"/>
    <s v="Comercio"/>
    <s v="Comercio"/>
    <s v="Micro (5 a 10 personas ocupadas)"/>
    <n v="25072024"/>
    <n v="25"/>
    <s v="Julio"/>
    <s v="Año Resultado Final"/>
    <n v="10"/>
    <n v="53"/>
    <n v="26072024"/>
    <n v="26"/>
    <s v="Julio"/>
    <s v="Año Resultado Final"/>
    <n v="2018"/>
    <n v="5"/>
    <x v="3"/>
    <s v="COMERCIO AL POR MENOR REALIZADO POR LOS FREE SHOPS"/>
    <s v="Comercio al por menor realizado por los free shops"/>
    <s v="Sucursal"/>
    <x v="1"/>
    <n v="20"/>
    <n v="16"/>
    <n v="50"/>
    <n v="28"/>
    <n v="13"/>
    <n v="15"/>
    <n v="145.78571428571408"/>
    <n v="168.2142857142855"/>
    <n v="0"/>
    <n v="0"/>
    <n v="0"/>
    <n v="0"/>
    <n v="224.28571428571399"/>
    <n v="0"/>
    <n v="0"/>
    <n v="0"/>
    <n v="56.071428571428498"/>
    <n v="33.642857142857096"/>
    <n v="0"/>
    <n v="0"/>
    <n v="313.9999999999996"/>
    <n v="28"/>
    <n v="0"/>
    <n v="0"/>
    <n v="0"/>
    <n v="0"/>
    <n v="20"/>
    <n v="0"/>
    <n v="0"/>
    <n v="0"/>
    <n v="5"/>
    <n v="3"/>
    <n v="0"/>
    <n v="0"/>
    <n v="28"/>
    <x v="1"/>
    <s v="Decisión del directorio/propietarios de la empresa"/>
    <m/>
    <x v="1"/>
    <m/>
    <m/>
    <x v="1"/>
    <s v="Decisión del directorio/propietarios de la empresa"/>
    <m/>
    <x v="0"/>
    <m/>
    <m/>
    <x v="0"/>
    <m/>
    <m/>
    <x v="1"/>
    <m/>
    <n v="5120"/>
    <s v="COCINERO"/>
    <s v="Sí"/>
    <s v="No"/>
    <s v="Sí"/>
    <n v="5230"/>
    <s v="CAJERO"/>
    <s v="Sí"/>
    <s v="No"/>
    <s v="No"/>
    <m/>
    <m/>
    <m/>
    <m/>
    <m/>
    <m/>
    <m/>
    <m/>
    <m/>
    <m/>
    <m/>
    <m/>
    <m/>
    <m/>
    <m/>
    <m/>
    <m/>
    <m/>
    <m/>
    <m/>
    <m/>
    <m/>
    <m/>
    <m/>
    <m/>
    <m/>
    <m/>
    <m/>
    <m/>
    <m/>
    <m/>
    <m/>
    <m/>
    <m/>
    <m/>
    <m/>
    <m/>
    <m/>
    <m/>
    <x v="1"/>
    <x v="1"/>
    <x v="0"/>
    <x v="0"/>
    <x v="0"/>
    <x v="0"/>
    <x v="0"/>
    <x v="1"/>
    <x v="1"/>
    <x v="0"/>
    <x v="0"/>
    <x v="1"/>
    <x v="0"/>
    <m/>
    <m/>
    <s v="Plataforma web privada gratuita (Bolsas de trabajo) (excluyendo redes sociales)"/>
    <s v="Redes sociales de la empresa (Facebook, Twitter, Instagram, etc)"/>
    <m/>
    <m/>
    <m/>
    <s v="Contratación de empresas de reclutamiento"/>
    <m/>
    <m/>
    <s v="Contactos personales del empleador"/>
    <s v="Banco de currículos de la empresa"/>
    <m/>
    <m/>
    <x v="0"/>
    <x v="0"/>
    <x v="0"/>
    <x v="1"/>
    <x v="0"/>
    <x v="1"/>
    <x v="0"/>
    <x v="0"/>
    <x v="1"/>
    <x v="1"/>
    <s v="Ninguna"/>
    <m/>
    <m/>
    <m/>
    <m/>
    <m/>
    <m/>
    <x v="1"/>
    <m/>
    <m/>
    <x v="1"/>
    <m/>
    <m/>
    <m/>
    <x v="1"/>
    <x v="1"/>
    <x v="1"/>
    <x v="1"/>
    <x v="1"/>
    <x v="1"/>
    <m/>
    <m/>
    <x v="2"/>
    <s v="Probable"/>
    <s v="Poco probable"/>
    <s v="Probable"/>
    <s v="Probable"/>
    <s v="Probable"/>
    <x v="2"/>
    <m/>
    <m/>
    <m/>
    <m/>
    <m/>
    <m/>
    <m/>
    <m/>
    <m/>
    <m/>
    <m/>
    <m/>
    <m/>
    <m/>
    <m/>
    <m/>
    <m/>
    <m/>
    <m/>
    <m/>
    <m/>
    <m/>
    <m/>
    <m/>
    <m/>
    <m/>
    <m/>
    <m/>
    <m/>
    <m/>
    <m/>
    <m/>
    <m/>
    <m/>
    <m/>
    <x v="0"/>
    <m/>
    <m/>
    <m/>
    <m/>
    <m/>
    <m/>
    <m/>
    <m/>
    <m/>
    <x v="0"/>
    <x v="0"/>
    <x v="0"/>
    <x v="0"/>
    <x v="1"/>
    <x v="1"/>
    <x v="0"/>
    <x v="0"/>
    <m/>
    <x v="0"/>
    <s v="TECNICO EN VENTA"/>
    <s v="Técnicas de ventas"/>
    <s v="VENDEDOR DE SALON"/>
    <n v="5223"/>
    <s v="TÉCNICO ATENCION AL CLIENTE"/>
    <s v="Técnicas de recepción y atención al cliente"/>
    <s v="ATENCIÓN AL CLIENTE  RECEPCIÓNISTA"/>
    <n v="4226"/>
    <m/>
    <m/>
    <m/>
    <m/>
    <m/>
    <m/>
    <m/>
    <m/>
    <m/>
    <m/>
    <m/>
    <m/>
    <m/>
    <m/>
    <m/>
    <m/>
    <s v="Si"/>
    <s v="No"/>
    <m/>
    <m/>
    <m/>
    <m/>
    <x v="1"/>
    <s v="Importante"/>
    <s v="Importante"/>
    <s v="Importante"/>
    <s v="Importante"/>
    <s v="Importante"/>
    <s v="Importante"/>
    <s v="Muy importante"/>
    <s v="Ninguna"/>
    <m/>
    <x v="1"/>
    <x v="1"/>
    <x v="0"/>
    <x v="2"/>
    <x v="1"/>
    <x v="0"/>
    <x v="0"/>
    <x v="0"/>
    <x v="0"/>
    <x v="0"/>
    <x v="0"/>
    <x v="0"/>
    <m/>
    <s v="Administrador/Contador"/>
    <m/>
    <n v="6"/>
    <n v="38"/>
    <s v="Completo"/>
    <m/>
    <m/>
    <m/>
    <m/>
    <m/>
    <m/>
    <m/>
    <s v="31 a 50 personas ocupadas"/>
    <s v="11 a 30 personas ocupadas"/>
    <x v="2"/>
    <s v="Comercio"/>
    <x v="0"/>
    <x v="0"/>
    <x v="0"/>
    <x v="0"/>
    <x v="1"/>
    <x v="0"/>
    <x v="0"/>
    <x v="0"/>
    <x v="0"/>
    <x v="0"/>
    <x v="1"/>
    <x v="0"/>
    <x v="0"/>
    <x v="0"/>
    <x v="0"/>
    <x v="0"/>
    <x v="0"/>
    <x v="0"/>
    <x v="0"/>
    <x v="1"/>
    <x v="0"/>
    <x v="0"/>
    <x v="1"/>
    <x v="0"/>
    <x v="0"/>
    <x v="0"/>
    <x v="0"/>
    <s v="VENTA"/>
    <s v="ATENCIÓN AL CLIENTE, RECEPCIÓN"/>
    <m/>
    <m/>
    <m/>
    <m/>
    <s v="ADMINISTRACIÓN Y GESTIÓN"/>
    <s v="ADMINISTRACIÓN Y GESTIÓN"/>
    <m/>
    <m/>
    <m/>
    <m/>
    <n v="11.214285714285699"/>
    <x v="1"/>
    <x v="1"/>
    <x v="1"/>
    <x v="0"/>
    <x v="0"/>
    <s v="Total"/>
  </r>
  <r>
    <n v="558445"/>
    <x v="0"/>
    <x v="1"/>
    <s v="Itauguá"/>
    <n v="47592"/>
    <s v="COMERCIO AL POR MENOR DE MUEBLES Y ACCESORIOS PARA EL HOGAR"/>
    <s v="Comercio"/>
    <s v="Comercio"/>
    <s v="Micro (5 a 10 personas ocupadas)"/>
    <n v="9072024"/>
    <n v="9"/>
    <s v="Julio"/>
    <s v="Año Resultado Final"/>
    <n v="11"/>
    <n v="51"/>
    <n v="26072024"/>
    <n v="26"/>
    <s v="Julio"/>
    <s v="Año Resultado Final"/>
    <n v="2008"/>
    <n v="15"/>
    <x v="0"/>
    <s v="VENTA DE ARTICULOS PARA EL HOGAR ELECTRODOMESTICOS POR MENOR"/>
    <s v="Comercio al por menor de electrodomésticos y accesorios"/>
    <s v="Casa Matriz"/>
    <x v="1"/>
    <n v="3"/>
    <n v="1"/>
    <n v="19"/>
    <n v="11"/>
    <n v="2"/>
    <n v="9"/>
    <n v="25.302325581395401"/>
    <n v="113.8604651162793"/>
    <n v="0"/>
    <n v="0"/>
    <n v="0"/>
    <n v="0"/>
    <n v="50.604651162790802"/>
    <n v="0"/>
    <n v="0"/>
    <n v="0"/>
    <n v="63.255813953488499"/>
    <n v="25.302325581395401"/>
    <n v="0"/>
    <n v="0"/>
    <n v="139.16279069767469"/>
    <n v="11"/>
    <n v="0"/>
    <n v="0"/>
    <n v="0"/>
    <n v="0"/>
    <n v="4"/>
    <n v="0"/>
    <n v="0"/>
    <n v="0"/>
    <n v="5"/>
    <n v="2"/>
    <n v="0"/>
    <n v="0"/>
    <n v="11"/>
    <x v="1"/>
    <s v="Decisión del directorio/propietarios de la empresa"/>
    <m/>
    <x v="1"/>
    <m/>
    <m/>
    <x v="0"/>
    <m/>
    <m/>
    <x v="0"/>
    <m/>
    <m/>
    <x v="0"/>
    <m/>
    <m/>
    <x v="1"/>
    <m/>
    <n v="5230"/>
    <s v="CAJERA"/>
    <s v="Sí"/>
    <s v="No"/>
    <s v="No"/>
    <m/>
    <m/>
    <m/>
    <m/>
    <m/>
    <m/>
    <m/>
    <m/>
    <m/>
    <m/>
    <m/>
    <m/>
    <m/>
    <m/>
    <m/>
    <m/>
    <m/>
    <m/>
    <m/>
    <m/>
    <m/>
    <m/>
    <m/>
    <m/>
    <m/>
    <m/>
    <m/>
    <m/>
    <m/>
    <m/>
    <m/>
    <m/>
    <m/>
    <m/>
    <m/>
    <m/>
    <m/>
    <m/>
    <m/>
    <m/>
    <m/>
    <m/>
    <m/>
    <m/>
    <x v="0"/>
    <x v="0"/>
    <x v="0"/>
    <x v="0"/>
    <x v="1"/>
    <x v="0"/>
    <x v="0"/>
    <x v="1"/>
    <x v="0"/>
    <x v="0"/>
    <x v="1"/>
    <x v="1"/>
    <x v="1"/>
    <s v="QUE SEAN DE LA ZONA"/>
    <m/>
    <m/>
    <s v="Redes sociales de la empresa (Facebook, Twitter, Instagram, etc)"/>
    <m/>
    <m/>
    <s v="Recomendaciones de trabajadores de la empresa u otros actores"/>
    <m/>
    <m/>
    <m/>
    <m/>
    <m/>
    <m/>
    <m/>
    <x v="0"/>
    <x v="0"/>
    <x v="0"/>
    <x v="1"/>
    <x v="0"/>
    <x v="0"/>
    <x v="0"/>
    <x v="0"/>
    <x v="1"/>
    <x v="1"/>
    <s v="Ninguna"/>
    <m/>
    <m/>
    <m/>
    <m/>
    <m/>
    <m/>
    <x v="0"/>
    <m/>
    <m/>
    <x v="1"/>
    <m/>
    <m/>
    <m/>
    <x v="1"/>
    <x v="1"/>
    <x v="1"/>
    <x v="0"/>
    <x v="0"/>
    <x v="1"/>
    <m/>
    <m/>
    <x v="2"/>
    <s v="Poco probable"/>
    <s v="Poco probable"/>
    <s v="Poco probable"/>
    <s v="Probable"/>
    <s v="Probable"/>
    <x v="0"/>
    <s v="atencion al cliente"/>
    <n v="5223"/>
    <n v="2"/>
    <n v="0"/>
    <n v="0"/>
    <n v="0"/>
    <n v="0"/>
    <s v="auxiliar administrativo"/>
    <n v="4419"/>
    <n v="1"/>
    <n v="1"/>
    <n v="0"/>
    <n v="0"/>
    <n v="0"/>
    <s v="vendedor externo"/>
    <n v="3322"/>
    <n v="2"/>
    <n v="2"/>
    <n v="2"/>
    <n v="2"/>
    <n v="2"/>
    <s v="auxiliar contable"/>
    <n v="4311"/>
    <n v="1"/>
    <n v="0"/>
    <n v="0"/>
    <n v="0"/>
    <n v="0"/>
    <m/>
    <m/>
    <m/>
    <m/>
    <m/>
    <m/>
    <m/>
    <x v="0"/>
    <m/>
    <m/>
    <m/>
    <m/>
    <m/>
    <m/>
    <m/>
    <m/>
    <m/>
    <x v="0"/>
    <x v="0"/>
    <x v="0"/>
    <x v="0"/>
    <x v="0"/>
    <x v="1"/>
    <x v="0"/>
    <x v="0"/>
    <m/>
    <x v="0"/>
    <s v="CURSO DE ATENCION AL CLIENTE SOBRE LOS PRODUCTOS"/>
    <s v="Técnicas de recepción y atención al cliente"/>
    <s v="ATENCION AL CLIENTE"/>
    <n v="5223"/>
    <m/>
    <m/>
    <m/>
    <m/>
    <m/>
    <m/>
    <m/>
    <m/>
    <m/>
    <m/>
    <m/>
    <m/>
    <m/>
    <m/>
    <m/>
    <m/>
    <m/>
    <m/>
    <m/>
    <m/>
    <s v="No"/>
    <m/>
    <m/>
    <m/>
    <m/>
    <m/>
    <x v="0"/>
    <s v="Importante"/>
    <s v="Importante"/>
    <s v="Muy importante"/>
    <s v="Importante"/>
    <s v="Importante"/>
    <s v="Importante"/>
    <s v="Importante"/>
    <s v="Ninguna"/>
    <m/>
    <x v="2"/>
    <x v="2"/>
    <x v="0"/>
    <x v="0"/>
    <x v="0"/>
    <x v="0"/>
    <x v="1"/>
    <x v="0"/>
    <x v="0"/>
    <x v="1"/>
    <x v="0"/>
    <x v="0"/>
    <m/>
    <s v="Dueño o propietario"/>
    <m/>
    <n v="7"/>
    <n v="59"/>
    <s v="Completo"/>
    <m/>
    <m/>
    <m/>
    <m/>
    <m/>
    <m/>
    <m/>
    <s v="11 a 30 personas ocupadas"/>
    <s v="11 a 30 personas ocupadas"/>
    <x v="2"/>
    <s v="Comercio"/>
    <x v="0"/>
    <x v="0"/>
    <x v="0"/>
    <x v="0"/>
    <x v="1"/>
    <x v="0"/>
    <x v="0"/>
    <x v="0"/>
    <x v="0"/>
    <x v="0"/>
    <x v="1"/>
    <x v="1"/>
    <x v="1"/>
    <x v="1"/>
    <x v="0"/>
    <x v="0"/>
    <x v="0"/>
    <x v="0"/>
    <x v="0"/>
    <x v="1"/>
    <x v="0"/>
    <x v="1"/>
    <x v="1"/>
    <x v="0"/>
    <x v="0"/>
    <x v="0"/>
    <x v="0"/>
    <s v="ATENCIÓN AL CLIENTE, RECEPCIÓN"/>
    <m/>
    <m/>
    <m/>
    <m/>
    <m/>
    <s v="ADMINISTRACIÓN Y GESTIÓN"/>
    <m/>
    <m/>
    <m/>
    <m/>
    <m/>
    <n v="12.6511627906977"/>
    <x v="1"/>
    <x v="1"/>
    <x v="0"/>
    <x v="0"/>
    <x v="0"/>
    <s v="Total"/>
  </r>
  <r>
    <n v="559494"/>
    <x v="0"/>
    <x v="1"/>
    <s v="Lambaré"/>
    <n v="77290"/>
    <s v="SERVICIO DE ALQUILER DE VESTIDOS"/>
    <s v="Servicio"/>
    <s v="Servicios a las empresas"/>
    <s v="Micro (5 a 10 personas ocupadas)"/>
    <n v="2072024"/>
    <n v="2"/>
    <s v="Julio"/>
    <s v="Año Resultado Final"/>
    <n v="15"/>
    <n v="21"/>
    <n v="30072024"/>
    <n v="30"/>
    <s v="Julio"/>
    <s v="Año Resultado Final"/>
    <n v="2014"/>
    <n v="9"/>
    <x v="3"/>
    <s v="SERVICIO DE ALQUILER DE PRENDAS DE VESTIR"/>
    <s v="Alquiler y arrendamiento de otros efectos personales y enseres domésticos n.c.p."/>
    <s v="Único"/>
    <x v="0"/>
    <m/>
    <m/>
    <n v="5"/>
    <n v="5"/>
    <n v="0"/>
    <n v="5"/>
    <n v="0"/>
    <n v="16.972972972972951"/>
    <n v="0"/>
    <n v="0"/>
    <n v="0"/>
    <n v="0"/>
    <n v="10.18378378378377"/>
    <n v="0"/>
    <n v="3.3945945945945901"/>
    <n v="0"/>
    <n v="3.3945945945945901"/>
    <n v="0"/>
    <n v="0"/>
    <n v="0"/>
    <n v="16.972972972972951"/>
    <n v="5"/>
    <n v="0"/>
    <n v="0"/>
    <n v="0"/>
    <n v="0"/>
    <n v="3"/>
    <n v="0"/>
    <n v="1"/>
    <n v="0"/>
    <n v="1"/>
    <n v="0"/>
    <n v="0"/>
    <n v="0"/>
    <n v="5"/>
    <x v="1"/>
    <s v="Contrato de aprendizaje (Código laboral y Resolución N° 1159/19)"/>
    <m/>
    <x v="0"/>
    <s v="Contrato de aprendizaje (Código laboral y Resolución N° 1159/19)"/>
    <m/>
    <x v="1"/>
    <s v="Decisión del directorio/propietarios de la empresa"/>
    <m/>
    <x v="1"/>
    <s v="Decisión del directorio/propietarios de la empresa"/>
    <m/>
    <x v="0"/>
    <m/>
    <m/>
    <x v="0"/>
    <m/>
    <m/>
    <m/>
    <m/>
    <m/>
    <m/>
    <m/>
    <m/>
    <m/>
    <m/>
    <m/>
    <m/>
    <m/>
    <m/>
    <m/>
    <m/>
    <m/>
    <m/>
    <m/>
    <m/>
    <m/>
    <m/>
    <m/>
    <m/>
    <m/>
    <m/>
    <m/>
    <m/>
    <m/>
    <m/>
    <m/>
    <m/>
    <m/>
    <m/>
    <m/>
    <m/>
    <m/>
    <m/>
    <m/>
    <m/>
    <m/>
    <m/>
    <m/>
    <m/>
    <m/>
    <m/>
    <m/>
    <m/>
    <m/>
    <m/>
    <x v="0"/>
    <x v="0"/>
    <x v="0"/>
    <x v="0"/>
    <x v="0"/>
    <x v="0"/>
    <x v="0"/>
    <x v="0"/>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2"/>
    <x v="2"/>
    <x v="0"/>
    <x v="0"/>
    <x v="0"/>
    <x v="0"/>
    <x v="1"/>
    <x v="2"/>
    <s v="Ninguna"/>
    <m/>
    <m/>
    <m/>
    <m/>
    <m/>
    <m/>
    <x v="3"/>
    <m/>
    <m/>
    <x v="1"/>
    <m/>
    <m/>
    <m/>
    <x v="0"/>
    <x v="1"/>
    <x v="0"/>
    <x v="0"/>
    <x v="1"/>
    <x v="1"/>
    <m/>
    <m/>
    <x v="0"/>
    <s v="Poco probable"/>
    <s v="Poco probable"/>
    <s v="Poco probable"/>
    <s v="Poco probable"/>
    <s v="Probable"/>
    <x v="0"/>
    <s v="vendedor"/>
    <n v="5223"/>
    <n v="2"/>
    <n v="2"/>
    <n v="2"/>
    <n v="2"/>
    <n v="2"/>
    <s v="costurera"/>
    <n v="7533"/>
    <n v="2"/>
    <n v="2"/>
    <n v="2"/>
    <n v="2"/>
    <n v="2"/>
    <m/>
    <m/>
    <m/>
    <m/>
    <m/>
    <m/>
    <m/>
    <m/>
    <m/>
    <m/>
    <m/>
    <m/>
    <m/>
    <m/>
    <m/>
    <m/>
    <m/>
    <m/>
    <m/>
    <m/>
    <m/>
    <x v="0"/>
    <m/>
    <m/>
    <m/>
    <m/>
    <m/>
    <m/>
    <m/>
    <m/>
    <m/>
    <x v="0"/>
    <x v="0"/>
    <x v="0"/>
    <x v="0"/>
    <x v="1"/>
    <x v="1"/>
    <x v="0"/>
    <x v="0"/>
    <m/>
    <x v="0"/>
    <s v="TECNICO ATENCION AL CLIENTE"/>
    <s v="Técnicas de recepción y atención al cliente"/>
    <s v="ATENCIÓN AL CLIENTE"/>
    <n v="4226"/>
    <s v="TÉCNICO EN DISEÑO DE MODAS"/>
    <s v="OTROS"/>
    <s v="COSTURERA"/>
    <n v="7533"/>
    <s v="TECNICO EN MAQUINARIAS DE COSER"/>
    <s v="Operación y mantenimiento de maquinarias industriales"/>
    <s v="MANTENIMIENTO DE MAQUINARIAS DE COSER"/>
    <n v="7421"/>
    <m/>
    <m/>
    <m/>
    <m/>
    <m/>
    <m/>
    <m/>
    <m/>
    <m/>
    <m/>
    <m/>
    <m/>
    <s v="Si"/>
    <s v="Si"/>
    <s v="No"/>
    <m/>
    <m/>
    <m/>
    <x v="0"/>
    <s v="Muy importante"/>
    <s v="Muy importante"/>
    <s v="Muy importante"/>
    <s v="Muy importante"/>
    <s v="Muy importante"/>
    <s v="Muy importante"/>
    <s v="Muy importante"/>
    <s v="Ninguna"/>
    <m/>
    <x v="2"/>
    <x v="2"/>
    <x v="0"/>
    <x v="0"/>
    <x v="0"/>
    <x v="0"/>
    <x v="0"/>
    <x v="0"/>
    <x v="0"/>
    <x v="0"/>
    <x v="0"/>
    <x v="0"/>
    <m/>
    <s v="Dueño o propietario"/>
    <m/>
    <n v="8"/>
    <n v="26"/>
    <s v="Completo"/>
    <m/>
    <m/>
    <m/>
    <m/>
    <m/>
    <m/>
    <s v="EL USO DEL TELÉFONO ES SOLO PARA WHATSAPP"/>
    <s v="5 a 10 personas ocupadas"/>
    <s v="5 a 10 personas ocupadas"/>
    <x v="0"/>
    <s v="Servicios a las empresas"/>
    <x v="0"/>
    <x v="0"/>
    <x v="0"/>
    <x v="0"/>
    <x v="0"/>
    <x v="0"/>
    <x v="0"/>
    <x v="0"/>
    <x v="0"/>
    <x v="0"/>
    <x v="1"/>
    <x v="0"/>
    <x v="0"/>
    <x v="1"/>
    <x v="0"/>
    <x v="1"/>
    <x v="0"/>
    <x v="0"/>
    <x v="0"/>
    <x v="1"/>
    <x v="0"/>
    <x v="0"/>
    <x v="0"/>
    <x v="0"/>
    <x v="1"/>
    <x v="0"/>
    <x v="0"/>
    <s v="ATENCIÓN AL CLIENTE, RECEPCIÓN"/>
    <s v="TEXTIL Y CONFECCIÓN"/>
    <s v="ELECTRICIDAD Y ELECTRONICA"/>
    <m/>
    <m/>
    <m/>
    <s v="ADMINISTRACIÓN Y GESTIÓN"/>
    <s v="TEXTIL Y CONFECCIÓN"/>
    <s v="ELECTRICIDAD Y ELECTRONICA"/>
    <m/>
    <m/>
    <m/>
    <n v="3.3945945945945901"/>
    <x v="0"/>
    <x v="0"/>
    <x v="0"/>
    <x v="0"/>
    <x v="0"/>
    <s v="Total"/>
  </r>
  <r>
    <n v="561555"/>
    <x v="0"/>
    <x v="0"/>
    <s v="Recoleta"/>
    <n v="85101"/>
    <s v="SERVICIOS DE GUARDERIAS Y JARDINES MATERNALES"/>
    <s v="Servicio"/>
    <s v="Servicios a los hogares"/>
    <s v="Micro (5 a 10 personas ocupadas)"/>
    <n v="6062024"/>
    <n v="6"/>
    <s v="Junio"/>
    <s v="Año Resultado Final"/>
    <n v="15"/>
    <n v="31"/>
    <n v="31072024"/>
    <n v="31"/>
    <s v="Julio"/>
    <s v="Año Resultado Final"/>
    <n v="1994"/>
    <n v="29"/>
    <x v="2"/>
    <s v="SERVICIOS DE GUARDERIAS Y JARDINES MATERNALES"/>
    <s v="Guarderías y jardines maternales"/>
    <s v="Único"/>
    <x v="0"/>
    <m/>
    <m/>
    <n v="12"/>
    <n v="12"/>
    <n v="1"/>
    <n v="11"/>
    <n v="15.722891566265099"/>
    <n v="172.9518072289161"/>
    <n v="0"/>
    <n v="0"/>
    <n v="31.445783132530199"/>
    <n v="0"/>
    <n v="0"/>
    <n v="0"/>
    <n v="0"/>
    <n v="0"/>
    <n v="62.891566265060398"/>
    <n v="62.891566265060398"/>
    <n v="31.445783132530199"/>
    <n v="0"/>
    <n v="188.6746987951812"/>
    <n v="12"/>
    <n v="0"/>
    <n v="0"/>
    <n v="2"/>
    <n v="0"/>
    <n v="0"/>
    <n v="0"/>
    <n v="0"/>
    <n v="0"/>
    <n v="4"/>
    <n v="4"/>
    <n v="2"/>
    <n v="0"/>
    <n v="12"/>
    <x v="0"/>
    <m/>
    <m/>
    <x v="1"/>
    <m/>
    <m/>
    <x v="1"/>
    <s v="Decisión del directorio/propietarios de la empresa"/>
    <m/>
    <x v="0"/>
    <m/>
    <m/>
    <x v="0"/>
    <m/>
    <m/>
    <x v="1"/>
    <m/>
    <n v="2342"/>
    <s v="MAESTRA TITULAR DEL NIVEL INICIAL"/>
    <s v="Sí"/>
    <s v="Sí"/>
    <s v="No"/>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m/>
    <m/>
    <m/>
    <m/>
    <m/>
    <m/>
    <m/>
    <m/>
    <m/>
    <m/>
    <m/>
    <m/>
    <m/>
    <m/>
    <m/>
    <m/>
    <m/>
    <s v="Capacitar a los trabajadores actuales para que puedan cumplir funciones que estaban asignadas a esa vacante"/>
    <s v="Reasignar / redefinir los puestos de trabajo existentes"/>
    <m/>
    <m/>
    <m/>
    <m/>
    <s v="Aumentar los esfuerzos en el reclutamiento (más divulgación de la vacante, más bolsas de empleo)"/>
    <m/>
    <m/>
    <m/>
    <x v="0"/>
    <x v="0"/>
    <x v="1"/>
    <x v="0"/>
    <x v="0"/>
    <x v="0"/>
    <x v="0"/>
    <x v="0"/>
    <x v="0"/>
    <x v="0"/>
    <x v="0"/>
    <x v="0"/>
    <x v="0"/>
    <m/>
    <m/>
    <m/>
    <m/>
    <m/>
    <s v="Redes de profesionales o egresados"/>
    <s v="Recomendaciones de trabajadores de la empresa u otros actores"/>
    <m/>
    <m/>
    <m/>
    <s v="Contactos personales del empleador"/>
    <m/>
    <m/>
    <m/>
    <x v="0"/>
    <x v="0"/>
    <x v="0"/>
    <x v="2"/>
    <x v="0"/>
    <x v="0"/>
    <x v="0"/>
    <x v="0"/>
    <x v="1"/>
    <x v="1"/>
    <s v="Ninguna"/>
    <m/>
    <m/>
    <m/>
    <m/>
    <m/>
    <m/>
    <x v="3"/>
    <m/>
    <m/>
    <x v="1"/>
    <m/>
    <m/>
    <m/>
    <x v="1"/>
    <x v="1"/>
    <x v="0"/>
    <x v="1"/>
    <x v="1"/>
    <x v="1"/>
    <m/>
    <m/>
    <x v="2"/>
    <s v="Poco probable"/>
    <s v="Poco probable"/>
    <s v="Poco probable"/>
    <s v="Probable"/>
    <s v="Poco probable"/>
    <x v="0"/>
    <s v="maestras de nivel inicial"/>
    <n v="2342"/>
    <n v="0"/>
    <n v="1"/>
    <n v="1"/>
    <n v="0"/>
    <n v="0"/>
    <s v="auxiliar de sala para el nivel medio"/>
    <n v="2330"/>
    <n v="0"/>
    <n v="1"/>
    <n v="1"/>
    <n v="0"/>
    <n v="0"/>
    <m/>
    <m/>
    <m/>
    <m/>
    <m/>
    <m/>
    <m/>
    <m/>
    <m/>
    <m/>
    <m/>
    <m/>
    <m/>
    <m/>
    <m/>
    <m/>
    <m/>
    <m/>
    <m/>
    <m/>
    <m/>
    <x v="0"/>
    <m/>
    <m/>
    <m/>
    <m/>
    <m/>
    <m/>
    <m/>
    <m/>
    <m/>
    <x v="0"/>
    <x v="0"/>
    <x v="0"/>
    <x v="0"/>
    <x v="1"/>
    <x v="1"/>
    <x v="0"/>
    <x v="0"/>
    <m/>
    <x v="0"/>
    <s v="CAPACITACION EN LOS IDIOMAS INGLES Y ALEMAN"/>
    <s v="Idiomas"/>
    <s v="MAESTRA DEL NIVEL INICIAL"/>
    <n v="2342"/>
    <m/>
    <m/>
    <m/>
    <m/>
    <m/>
    <m/>
    <m/>
    <m/>
    <m/>
    <m/>
    <m/>
    <m/>
    <m/>
    <m/>
    <m/>
    <m/>
    <m/>
    <m/>
    <m/>
    <m/>
    <s v="No"/>
    <m/>
    <m/>
    <m/>
    <m/>
    <m/>
    <x v="0"/>
    <s v="Muy importante"/>
    <s v="Poco importante"/>
    <s v="Muy importante"/>
    <s v="Muy importante"/>
    <s v="Importante"/>
    <s v="Importante"/>
    <s v="Importante"/>
    <s v="Ninguna"/>
    <m/>
    <x v="0"/>
    <x v="2"/>
    <x v="0"/>
    <x v="0"/>
    <x v="0"/>
    <x v="0"/>
    <x v="0"/>
    <x v="1"/>
    <x v="0"/>
    <x v="0"/>
    <x v="0"/>
    <x v="0"/>
    <m/>
    <s v="Dueño o propietario"/>
    <m/>
    <n v="15"/>
    <n v="28"/>
    <s v="Completo"/>
    <m/>
    <m/>
    <m/>
    <m/>
    <m/>
    <m/>
    <m/>
    <s v="11 a 30 personas ocupadas"/>
    <s v="11 a 30 personas ocupadas"/>
    <x v="0"/>
    <s v="Servicios a los hogares"/>
    <x v="0"/>
    <x v="1"/>
    <x v="0"/>
    <x v="0"/>
    <x v="0"/>
    <x v="0"/>
    <x v="0"/>
    <x v="0"/>
    <x v="0"/>
    <x v="0"/>
    <x v="0"/>
    <x v="0"/>
    <x v="0"/>
    <x v="0"/>
    <x v="0"/>
    <x v="0"/>
    <x v="0"/>
    <x v="0"/>
    <x v="0"/>
    <x v="0"/>
    <x v="0"/>
    <x v="1"/>
    <x v="0"/>
    <x v="0"/>
    <x v="0"/>
    <x v="0"/>
    <x v="0"/>
    <s v="IDIOMAS"/>
    <m/>
    <m/>
    <m/>
    <m/>
    <m/>
    <s v="IDIOMAS"/>
    <m/>
    <m/>
    <m/>
    <m/>
    <m/>
    <n v="15.722891566265099"/>
    <x v="1"/>
    <x v="2"/>
    <x v="0"/>
    <x v="0"/>
    <x v="0"/>
    <s v="Total"/>
  </r>
  <r>
    <n v="563160"/>
    <x v="0"/>
    <x v="1"/>
    <s v="Itauguá"/>
    <n v="15201"/>
    <s v="FABRICACION DE CALZADO DE CUERO"/>
    <s v="Industria"/>
    <s v="Manufactura"/>
    <s v="Micro (5 a 10 personas ocupadas)"/>
    <n v="19072024"/>
    <n v="19"/>
    <s v="Julio"/>
    <s v="Año Resultado Final"/>
    <n v="14"/>
    <n v="11"/>
    <n v="19072024"/>
    <n v="19"/>
    <s v="Julio"/>
    <s v="Año Resultado Final"/>
    <n v="1994"/>
    <n v="29"/>
    <x v="2"/>
    <s v="FABRICACIÓN DE CALZADOS DE CUERO"/>
    <s v="Fabricación de calzado de cuero"/>
    <s v="Único"/>
    <x v="0"/>
    <m/>
    <m/>
    <n v="12"/>
    <n v="12"/>
    <n v="11"/>
    <n v="1"/>
    <n v="41.864077669902947"/>
    <n v="3.8058252427184498"/>
    <n v="0"/>
    <n v="0"/>
    <n v="0"/>
    <n v="41.864077669902947"/>
    <n v="3.8058252427184498"/>
    <n v="0"/>
    <n v="0"/>
    <n v="0"/>
    <n v="0"/>
    <n v="0"/>
    <n v="0"/>
    <n v="0"/>
    <n v="45.669902912621396"/>
    <n v="12"/>
    <n v="0"/>
    <n v="0"/>
    <n v="0"/>
    <n v="11"/>
    <n v="1"/>
    <n v="0"/>
    <n v="0"/>
    <n v="0"/>
    <n v="0"/>
    <n v="0"/>
    <n v="0"/>
    <n v="0"/>
    <n v="12"/>
    <x v="1"/>
    <s v="Decisión del directorio/propietarios de la empresa"/>
    <m/>
    <x v="1"/>
    <m/>
    <m/>
    <x v="0"/>
    <m/>
    <m/>
    <x v="0"/>
    <m/>
    <m/>
    <x v="0"/>
    <m/>
    <m/>
    <x v="0"/>
    <m/>
    <m/>
    <m/>
    <m/>
    <m/>
    <m/>
    <m/>
    <m/>
    <m/>
    <m/>
    <m/>
    <m/>
    <m/>
    <m/>
    <m/>
    <m/>
    <m/>
    <m/>
    <m/>
    <m/>
    <m/>
    <m/>
    <m/>
    <m/>
    <m/>
    <m/>
    <m/>
    <m/>
    <m/>
    <m/>
    <m/>
    <m/>
    <m/>
    <m/>
    <m/>
    <m/>
    <m/>
    <m/>
    <m/>
    <m/>
    <m/>
    <m/>
    <m/>
    <m/>
    <m/>
    <m/>
    <m/>
    <m/>
    <m/>
    <m/>
    <x v="0"/>
    <x v="0"/>
    <x v="0"/>
    <x v="1"/>
    <x v="0"/>
    <x v="1"/>
    <x v="0"/>
    <x v="0"/>
    <x v="0"/>
    <x v="0"/>
    <x v="0"/>
    <x v="1"/>
    <x v="0"/>
    <m/>
    <m/>
    <m/>
    <s v="Redes sociales de la empresa (Facebook, Twitter, Instagram, etc)"/>
    <m/>
    <m/>
    <s v="Recomendaciones de trabajadores de la empresa u otros actores"/>
    <m/>
    <s v="Ferias de empleo"/>
    <m/>
    <s v="Contactos personales del empleador"/>
    <m/>
    <m/>
    <m/>
    <x v="0"/>
    <x v="0"/>
    <x v="0"/>
    <x v="0"/>
    <x v="0"/>
    <x v="0"/>
    <x v="0"/>
    <x v="0"/>
    <x v="1"/>
    <x v="1"/>
    <s v="Ninguna"/>
    <m/>
    <m/>
    <m/>
    <m/>
    <s v="Nuevas contrataciones"/>
    <m/>
    <x v="3"/>
    <m/>
    <m/>
    <x v="1"/>
    <m/>
    <m/>
    <m/>
    <x v="0"/>
    <x v="0"/>
    <x v="0"/>
    <x v="0"/>
    <x v="1"/>
    <x v="1"/>
    <m/>
    <m/>
    <x v="1"/>
    <s v="Poco probable"/>
    <s v="Poco probable"/>
    <s v="Poco probable"/>
    <s v="Probable"/>
    <s v="Probable"/>
    <x v="0"/>
    <s v="cortador de cuero"/>
    <n v="7536"/>
    <n v="12"/>
    <n v="0"/>
    <n v="0"/>
    <n v="0"/>
    <n v="0"/>
    <s v="costurero de calzados"/>
    <n v="8156"/>
    <n v="5"/>
    <n v="5"/>
    <n v="2"/>
    <n v="0"/>
    <n v="0"/>
    <s v="ARMADOR DE ZAPATOS"/>
    <n v="7536"/>
    <n v="5"/>
    <n v="5"/>
    <n v="2"/>
    <n v="0"/>
    <n v="0"/>
    <s v="costurero de plantillas de calzado"/>
    <n v="8156"/>
    <n v="5"/>
    <n v="2"/>
    <n v="3"/>
    <n v="2"/>
    <n v="0"/>
    <m/>
    <m/>
    <m/>
    <m/>
    <m/>
    <m/>
    <m/>
    <x v="0"/>
    <m/>
    <m/>
    <m/>
    <m/>
    <m/>
    <m/>
    <m/>
    <m/>
    <m/>
    <x v="0"/>
    <x v="0"/>
    <x v="0"/>
    <x v="0"/>
    <x v="1"/>
    <x v="1"/>
    <x v="0"/>
    <x v="0"/>
    <m/>
    <x v="0"/>
    <s v="HABILIDADES DE CORTE DE CUERO"/>
    <s v="Operación y mantenimiento de maquinarias industriales"/>
    <s v="CORTADOR DE CUERO"/>
    <n v="7536"/>
    <s v="CAPACITACION PARA EL BUEN TERMINADO DEL CALZADO"/>
    <s v="Operación y mantenimiento de maquinarias industriales"/>
    <s v="PEGADOR DE CALZADO"/>
    <n v="7536"/>
    <m/>
    <m/>
    <m/>
    <m/>
    <m/>
    <m/>
    <m/>
    <m/>
    <m/>
    <m/>
    <m/>
    <m/>
    <m/>
    <m/>
    <m/>
    <m/>
    <s v="Si"/>
    <s v="No"/>
    <m/>
    <m/>
    <m/>
    <m/>
    <x v="0"/>
    <s v="Importante"/>
    <s v="Importante"/>
    <s v="Importante"/>
    <s v="Muy importante"/>
    <s v="Importante"/>
    <s v="Importante"/>
    <s v="Muy importante"/>
    <s v="Ninguna"/>
    <m/>
    <x v="2"/>
    <x v="1"/>
    <x v="0"/>
    <x v="0"/>
    <x v="0"/>
    <x v="1"/>
    <x v="0"/>
    <x v="0"/>
    <x v="0"/>
    <x v="0"/>
    <x v="0"/>
    <x v="0"/>
    <m/>
    <s v="Dueño o propietario"/>
    <m/>
    <n v="17"/>
    <n v="31"/>
    <s v="Completo"/>
    <m/>
    <m/>
    <m/>
    <m/>
    <m/>
    <m/>
    <m/>
    <s v="11 a 30 personas ocupadas"/>
    <s v="11 a 30 personas ocupadas"/>
    <x v="1"/>
    <s v="Manufactura"/>
    <x v="0"/>
    <x v="0"/>
    <x v="0"/>
    <x v="0"/>
    <x v="0"/>
    <x v="0"/>
    <x v="0"/>
    <x v="0"/>
    <x v="0"/>
    <x v="0"/>
    <x v="1"/>
    <x v="0"/>
    <x v="0"/>
    <x v="0"/>
    <x v="0"/>
    <x v="1"/>
    <x v="1"/>
    <x v="0"/>
    <x v="0"/>
    <x v="1"/>
    <x v="0"/>
    <x v="1"/>
    <x v="0"/>
    <x v="0"/>
    <x v="1"/>
    <x v="0"/>
    <x v="0"/>
    <s v="ARTE Y ARTESANIA"/>
    <s v="ARTE Y ARTESANIA"/>
    <m/>
    <m/>
    <m/>
    <m/>
    <s v="ARTE Y ARTESANIA"/>
    <s v="ARTE Y ARTESANIA"/>
    <m/>
    <m/>
    <m/>
    <m/>
    <n v="3.8058252427184498"/>
    <x v="0"/>
    <x v="0"/>
    <x v="0"/>
    <x v="0"/>
    <x v="0"/>
    <s v="Total"/>
  </r>
  <r>
    <n v="563466"/>
    <x v="0"/>
    <x v="1"/>
    <s v="Itauguá"/>
    <n v="25110"/>
    <s v="FABRICACION DE TINGLADOS"/>
    <s v="Industria"/>
    <s v="Manufactura"/>
    <s v="Micro (5 a 10 personas ocupadas)"/>
    <n v="19062024"/>
    <n v="19"/>
    <s v="Junio"/>
    <s v="Año Resultado Final"/>
    <n v="13"/>
    <n v="56"/>
    <n v="19062024"/>
    <n v="19"/>
    <s v="Junio"/>
    <s v="Año Resultado Final"/>
    <n v="2017"/>
    <n v="6"/>
    <x v="3"/>
    <s v="FABRICACION DE PRODUCTOS DE HIERRO (TRABAJOS DE HERRERIA EN GRAL, FABRICACION DE TINGLADOS, OBRAS EN GENERAL)"/>
    <s v="Fabricación de productos metálicos para uso estructural"/>
    <s v="Único"/>
    <x v="0"/>
    <m/>
    <m/>
    <n v="10"/>
    <n v="10"/>
    <n v="10"/>
    <n v="0"/>
    <n v="47.936507936507901"/>
    <n v="0"/>
    <n v="0"/>
    <n v="0"/>
    <n v="0"/>
    <n v="0"/>
    <n v="47.936507936507901"/>
    <n v="0"/>
    <n v="0"/>
    <n v="0"/>
    <n v="0"/>
    <n v="0"/>
    <n v="0"/>
    <n v="0"/>
    <n v="47.936507936507901"/>
    <n v="10"/>
    <n v="0"/>
    <n v="0"/>
    <n v="0"/>
    <n v="0"/>
    <n v="10"/>
    <n v="0"/>
    <n v="0"/>
    <n v="0"/>
    <n v="0"/>
    <n v="0"/>
    <n v="0"/>
    <n v="0"/>
    <n v="10"/>
    <x v="0"/>
    <m/>
    <m/>
    <x v="1"/>
    <m/>
    <m/>
    <x v="0"/>
    <m/>
    <m/>
    <x v="0"/>
    <m/>
    <m/>
    <x v="0"/>
    <m/>
    <m/>
    <x v="1"/>
    <m/>
    <n v="7212"/>
    <s v="AYUDANTE SOLDADOR DE HIERROS"/>
    <s v="Sí"/>
    <s v="No"/>
    <s v="No"/>
    <m/>
    <m/>
    <m/>
    <m/>
    <m/>
    <m/>
    <m/>
    <m/>
    <m/>
    <m/>
    <m/>
    <m/>
    <m/>
    <m/>
    <m/>
    <m/>
    <m/>
    <m/>
    <m/>
    <m/>
    <m/>
    <m/>
    <m/>
    <m/>
    <m/>
    <m/>
    <m/>
    <m/>
    <m/>
    <m/>
    <m/>
    <m/>
    <m/>
    <m/>
    <m/>
    <m/>
    <m/>
    <m/>
    <m/>
    <m/>
    <m/>
    <m/>
    <m/>
    <m/>
    <x v="0"/>
    <x v="0"/>
    <x v="0"/>
    <x v="1"/>
    <x v="1"/>
    <x v="1"/>
    <x v="0"/>
    <x v="0"/>
    <x v="0"/>
    <x v="0"/>
    <x v="1"/>
    <x v="1"/>
    <x v="0"/>
    <m/>
    <m/>
    <m/>
    <m/>
    <m/>
    <m/>
    <s v="Recomendaciones de trabajadores de la empresa u otros actores"/>
    <m/>
    <m/>
    <m/>
    <s v="Contactos personales del empleador"/>
    <m/>
    <m/>
    <m/>
    <x v="0"/>
    <x v="0"/>
    <x v="0"/>
    <x v="2"/>
    <x v="0"/>
    <x v="2"/>
    <x v="0"/>
    <x v="0"/>
    <x v="1"/>
    <x v="0"/>
    <s v="Ninguna"/>
    <m/>
    <m/>
    <m/>
    <m/>
    <m/>
    <m/>
    <x v="1"/>
    <m/>
    <m/>
    <x v="1"/>
    <s v="Transformación de competencia"/>
    <m/>
    <m/>
    <x v="1"/>
    <x v="1"/>
    <x v="1"/>
    <x v="1"/>
    <x v="0"/>
    <x v="0"/>
    <m/>
    <m/>
    <x v="1"/>
    <s v="Poco probable"/>
    <s v="Poco probable"/>
    <s v="Poco probable"/>
    <s v="Poco probable"/>
    <s v="Muy probable"/>
    <x v="0"/>
    <s v="AYUDANTE SOLDADOR DE HIERRO"/>
    <n v="7212"/>
    <n v="3"/>
    <n v="3"/>
    <n v="3"/>
    <n v="3"/>
    <n v="3"/>
    <m/>
    <m/>
    <m/>
    <m/>
    <m/>
    <m/>
    <m/>
    <m/>
    <m/>
    <m/>
    <m/>
    <m/>
    <m/>
    <m/>
    <m/>
    <m/>
    <m/>
    <m/>
    <m/>
    <m/>
    <m/>
    <m/>
    <m/>
    <m/>
    <m/>
    <m/>
    <m/>
    <m/>
    <x v="0"/>
    <m/>
    <m/>
    <m/>
    <m/>
    <m/>
    <m/>
    <m/>
    <m/>
    <m/>
    <x v="1"/>
    <x v="1"/>
    <x v="1"/>
    <x v="1"/>
    <x v="0"/>
    <x v="0"/>
    <x v="0"/>
    <x v="1"/>
    <m/>
    <x v="0"/>
    <s v="MANEJO DE MAQUINA PARA SOLDAR HIERRO"/>
    <s v="Soldadura"/>
    <s v="AYUDANTE SOLDADOR DE HIERRO"/>
    <n v="7212"/>
    <s v="MANEJO DE PULIDORA DE CORTE"/>
    <s v="Herreria"/>
    <s v="CORTADOR DE HIERRO"/>
    <n v="7221"/>
    <m/>
    <m/>
    <m/>
    <m/>
    <m/>
    <m/>
    <m/>
    <m/>
    <m/>
    <m/>
    <m/>
    <m/>
    <m/>
    <m/>
    <m/>
    <m/>
    <s v="Si"/>
    <s v="No"/>
    <m/>
    <m/>
    <m/>
    <m/>
    <x v="0"/>
    <s v="Importante"/>
    <s v="Importante"/>
    <s v="Importante"/>
    <s v="Importante"/>
    <s v="Importante"/>
    <s v="Muy importante"/>
    <s v="Muy importante"/>
    <s v="Ninguna"/>
    <m/>
    <x v="2"/>
    <x v="2"/>
    <x v="0"/>
    <x v="1"/>
    <x v="2"/>
    <x v="2"/>
    <x v="0"/>
    <x v="0"/>
    <x v="1"/>
    <x v="1"/>
    <x v="0"/>
    <x v="0"/>
    <m/>
    <s v="Dueño o propietario"/>
    <m/>
    <n v="14"/>
    <n v="36"/>
    <s v="Completo"/>
    <m/>
    <m/>
    <m/>
    <m/>
    <m/>
    <m/>
    <m/>
    <s v="5 a 10 personas ocupadas"/>
    <s v="5 a 10 personas ocupadas"/>
    <x v="1"/>
    <s v="Manufactura"/>
    <x v="0"/>
    <x v="0"/>
    <x v="0"/>
    <x v="0"/>
    <x v="0"/>
    <x v="0"/>
    <x v="1"/>
    <x v="0"/>
    <x v="0"/>
    <x v="0"/>
    <x v="1"/>
    <x v="0"/>
    <x v="0"/>
    <x v="0"/>
    <x v="0"/>
    <x v="1"/>
    <x v="0"/>
    <x v="0"/>
    <x v="0"/>
    <x v="1"/>
    <x v="0"/>
    <x v="1"/>
    <x v="0"/>
    <x v="0"/>
    <x v="1"/>
    <x v="0"/>
    <x v="0"/>
    <s v="MECANICA Y METALES"/>
    <s v="MECANICA Y METALES"/>
    <m/>
    <m/>
    <m/>
    <m/>
    <s v="MECANICA Y METALES"/>
    <s v="MECANICA Y METALES"/>
    <m/>
    <m/>
    <m/>
    <m/>
    <n v="4.7936507936507899"/>
    <x v="1"/>
    <x v="1"/>
    <x v="0"/>
    <x v="2"/>
    <x v="0"/>
    <s v="Total"/>
  </r>
  <r>
    <n v="563772"/>
    <x v="0"/>
    <x v="0"/>
    <s v="Lambaré"/>
    <n v="55101"/>
    <s v="ACTIVIDADES DE ALOJAMIENTO EN HOTELES"/>
    <s v="Servicio"/>
    <s v="Restaurantes y hoteles"/>
    <s v="Micro (5 a 10 personas ocupadas)"/>
    <n v="15072024"/>
    <n v="15"/>
    <s v="Julio"/>
    <s v="Año Resultado Final"/>
    <n v="14"/>
    <n v="21"/>
    <n v="22072024"/>
    <n v="22"/>
    <s v="Julio"/>
    <s v="Año Resultado Final"/>
    <n v="1995"/>
    <n v="28"/>
    <x v="2"/>
    <s v="SERVICIOS DE ALOJAMIENTO EN HOTEL"/>
    <s v="Actividades de alojamiento en hoteles"/>
    <s v="Único"/>
    <x v="0"/>
    <m/>
    <m/>
    <n v="5"/>
    <n v="5"/>
    <n v="3"/>
    <n v="2"/>
    <n v="39.805970149253696"/>
    <n v="26.537313432835798"/>
    <n v="0"/>
    <n v="0"/>
    <n v="0"/>
    <n v="0"/>
    <n v="13.268656716417899"/>
    <n v="26.537313432835798"/>
    <n v="0"/>
    <n v="0"/>
    <n v="26.537313432835798"/>
    <n v="0"/>
    <n v="0"/>
    <n v="0"/>
    <n v="66.343283582089498"/>
    <n v="5"/>
    <n v="0"/>
    <n v="0"/>
    <n v="0"/>
    <n v="0"/>
    <n v="1"/>
    <n v="2"/>
    <n v="0"/>
    <n v="0"/>
    <n v="2"/>
    <n v="0"/>
    <n v="0"/>
    <n v="0"/>
    <n v="5"/>
    <x v="0"/>
    <m/>
    <m/>
    <x v="0"/>
    <s v="Decisión del directorio/propietarios de la empresa"/>
    <m/>
    <x v="1"/>
    <s v="Decisión del directorio/propietarios de la empresa"/>
    <m/>
    <x v="0"/>
    <m/>
    <m/>
    <x v="0"/>
    <m/>
    <m/>
    <x v="0"/>
    <m/>
    <m/>
    <m/>
    <m/>
    <m/>
    <m/>
    <m/>
    <m/>
    <m/>
    <m/>
    <m/>
    <m/>
    <m/>
    <m/>
    <m/>
    <m/>
    <m/>
    <m/>
    <m/>
    <m/>
    <m/>
    <m/>
    <m/>
    <m/>
    <m/>
    <m/>
    <m/>
    <m/>
    <m/>
    <m/>
    <m/>
    <m/>
    <m/>
    <m/>
    <m/>
    <m/>
    <m/>
    <m/>
    <m/>
    <m/>
    <m/>
    <m/>
    <m/>
    <m/>
    <m/>
    <m/>
    <m/>
    <m/>
    <m/>
    <m/>
    <x v="1"/>
    <x v="0"/>
    <x v="1"/>
    <x v="0"/>
    <x v="1"/>
    <x v="1"/>
    <x v="0"/>
    <x v="1"/>
    <x v="0"/>
    <x v="0"/>
    <x v="1"/>
    <x v="1"/>
    <x v="0"/>
    <m/>
    <m/>
    <m/>
    <s v="Redes sociales de la empresa (Facebook, Twitter, Instagram, etc)"/>
    <m/>
    <m/>
    <m/>
    <m/>
    <m/>
    <m/>
    <s v="Contactos personales del empleador"/>
    <m/>
    <m/>
    <m/>
    <x v="0"/>
    <x v="0"/>
    <x v="2"/>
    <x v="2"/>
    <x v="0"/>
    <x v="0"/>
    <x v="0"/>
    <x v="0"/>
    <x v="1"/>
    <x v="1"/>
    <s v="Ninguna"/>
    <m/>
    <m/>
    <m/>
    <m/>
    <m/>
    <m/>
    <x v="3"/>
    <m/>
    <m/>
    <x v="1"/>
    <m/>
    <m/>
    <m/>
    <x v="0"/>
    <x v="0"/>
    <x v="1"/>
    <x v="1"/>
    <x v="1"/>
    <x v="1"/>
    <m/>
    <m/>
    <x v="1"/>
    <s v="Poco probable"/>
    <s v="Poco probable"/>
    <s v="Poco probable"/>
    <s v="Probable"/>
    <s v="Probable"/>
    <x v="2"/>
    <m/>
    <m/>
    <m/>
    <m/>
    <m/>
    <m/>
    <m/>
    <m/>
    <m/>
    <m/>
    <m/>
    <m/>
    <m/>
    <m/>
    <m/>
    <m/>
    <m/>
    <m/>
    <m/>
    <m/>
    <m/>
    <m/>
    <m/>
    <m/>
    <m/>
    <m/>
    <m/>
    <m/>
    <m/>
    <m/>
    <m/>
    <m/>
    <m/>
    <m/>
    <m/>
    <x v="0"/>
    <m/>
    <m/>
    <m/>
    <m/>
    <m/>
    <m/>
    <m/>
    <m/>
    <m/>
    <x v="0"/>
    <x v="0"/>
    <x v="0"/>
    <x v="0"/>
    <x v="1"/>
    <x v="1"/>
    <x v="0"/>
    <x v="0"/>
    <m/>
    <x v="0"/>
    <s v="TÉCNICO ATENCION AL CLIENTE"/>
    <s v="Técnicas de recepción y atención al cliente"/>
    <s v="RECEPCIÓNISTA"/>
    <n v="4224"/>
    <s v="TÉCNICO AUXILIAR ADMINISTRATIVO"/>
    <s v="Operaciones auxiliares de servicios administrativos"/>
    <s v="CAJERO"/>
    <n v="5230"/>
    <m/>
    <m/>
    <m/>
    <m/>
    <m/>
    <m/>
    <m/>
    <m/>
    <m/>
    <m/>
    <m/>
    <m/>
    <m/>
    <m/>
    <m/>
    <m/>
    <s v="Si"/>
    <s v="No"/>
    <m/>
    <m/>
    <m/>
    <m/>
    <x v="1"/>
    <s v="Muy importante"/>
    <s v="Muy importante"/>
    <s v="Muy importante"/>
    <s v="Muy importante"/>
    <s v="Muy importante"/>
    <s v="Muy importante"/>
    <s v="Muy importante"/>
    <s v="Ninguna"/>
    <m/>
    <x v="0"/>
    <x v="1"/>
    <x v="1"/>
    <x v="0"/>
    <x v="0"/>
    <x v="0"/>
    <x v="0"/>
    <x v="0"/>
    <x v="0"/>
    <x v="0"/>
    <x v="0"/>
    <x v="0"/>
    <m/>
    <s v="Jefe / Encargado (no propietario)"/>
    <m/>
    <n v="14"/>
    <n v="42"/>
    <s v="Completo"/>
    <m/>
    <m/>
    <m/>
    <m/>
    <m/>
    <m/>
    <s v="LLAMAR AL TELÉFONO  021556188\nINFORMANTE: SRA.TERESA CABALLERO\nRECEPCIÓN DEL HOTEL REAL"/>
    <s v="5 a 10 personas ocupadas"/>
    <s v="5 a 10 personas ocupadas"/>
    <x v="0"/>
    <s v="Restaurantes y hoteles"/>
    <x v="0"/>
    <x v="0"/>
    <x v="0"/>
    <x v="0"/>
    <x v="0"/>
    <x v="0"/>
    <x v="0"/>
    <x v="0"/>
    <x v="0"/>
    <x v="0"/>
    <x v="1"/>
    <x v="0"/>
    <x v="0"/>
    <x v="0"/>
    <x v="0"/>
    <x v="0"/>
    <x v="0"/>
    <x v="0"/>
    <x v="0"/>
    <x v="1"/>
    <x v="0"/>
    <x v="0"/>
    <x v="1"/>
    <x v="0"/>
    <x v="0"/>
    <x v="0"/>
    <x v="0"/>
    <s v="ATENCIÓN AL CLIENTE, RECEPCIÓN"/>
    <s v="AUXILIAR ADMINISTRATIVO"/>
    <m/>
    <m/>
    <m/>
    <m/>
    <s v="ADMINISTRACIÓN Y GESTIÓN"/>
    <s v="ADMINISTRACIÓN Y GESTIÓN"/>
    <m/>
    <m/>
    <m/>
    <m/>
    <n v="13.268656716417899"/>
    <x v="0"/>
    <x v="0"/>
    <x v="0"/>
    <x v="0"/>
    <x v="0"/>
    <s v="Total"/>
  </r>
  <r>
    <n v="569349"/>
    <x v="0"/>
    <x v="1"/>
    <s v="Fernando de la Mora"/>
    <n v="25920"/>
    <s v="ACTIVIDADES DE TORNERIA MECANICA"/>
    <s v="Industria"/>
    <s v="Manufactura"/>
    <s v="Micro (5 a 10 personas ocupadas)"/>
    <n v="17062024"/>
    <n v="17"/>
    <s v="Junio"/>
    <s v="Año Resultado Final"/>
    <n v="15"/>
    <n v="38"/>
    <n v="17062024"/>
    <n v="17"/>
    <s v="Junio"/>
    <s v="Año Resultado Final"/>
    <n v="2008"/>
    <n v="15"/>
    <x v="0"/>
    <s v="ACTIVIDADES DE TORNERIA MECANICA"/>
    <s v="Mecanizado; tratamiento y revestimiento de metales"/>
    <s v="Único"/>
    <x v="0"/>
    <m/>
    <m/>
    <n v="7"/>
    <n v="7"/>
    <n v="7"/>
    <n v="0"/>
    <n v="33.555555555555529"/>
    <n v="0"/>
    <n v="0"/>
    <n v="0"/>
    <n v="4.7936507936507899"/>
    <n v="0"/>
    <n v="14.380952380952369"/>
    <n v="0"/>
    <n v="9.5873015873015799"/>
    <n v="0"/>
    <n v="4.7936507936507899"/>
    <n v="0"/>
    <n v="0"/>
    <n v="0"/>
    <n v="33.555555555555529"/>
    <n v="7"/>
    <n v="0"/>
    <n v="0"/>
    <n v="1"/>
    <n v="0"/>
    <n v="3"/>
    <n v="0"/>
    <n v="2"/>
    <n v="0"/>
    <n v="1"/>
    <n v="0"/>
    <n v="0"/>
    <n v="0"/>
    <n v="7"/>
    <x v="0"/>
    <m/>
    <m/>
    <x v="1"/>
    <m/>
    <m/>
    <x v="0"/>
    <m/>
    <m/>
    <x v="0"/>
    <m/>
    <m/>
    <x v="0"/>
    <m/>
    <m/>
    <x v="1"/>
    <m/>
    <n v="7223"/>
    <s v="AYUDANTE AUXILIAR DE MAQUINAS PRESADORA"/>
    <s v="Sí"/>
    <s v="Sí"/>
    <s v="No"/>
    <m/>
    <m/>
    <m/>
    <m/>
    <m/>
    <m/>
    <m/>
    <m/>
    <m/>
    <s v="Candidatos sin capacitación o habilidades técnicas necesarios"/>
    <m/>
    <m/>
    <s v="Candidatos con falt de experiencia laboral"/>
    <m/>
    <m/>
    <m/>
    <m/>
    <m/>
    <m/>
    <m/>
    <m/>
    <m/>
    <m/>
    <m/>
    <m/>
    <m/>
    <m/>
    <m/>
    <m/>
    <m/>
    <m/>
    <m/>
    <m/>
    <m/>
    <s v="Capacitar a los trabajadores actuales para que puedan cumplir funciones que estaban asignadas a esa vacante"/>
    <m/>
    <m/>
    <m/>
    <m/>
    <m/>
    <m/>
    <m/>
    <m/>
    <m/>
    <x v="0"/>
    <x v="0"/>
    <x v="0"/>
    <x v="0"/>
    <x v="0"/>
    <x v="1"/>
    <x v="0"/>
    <x v="0"/>
    <x v="0"/>
    <x v="1"/>
    <x v="0"/>
    <x v="1"/>
    <x v="0"/>
    <m/>
    <m/>
    <m/>
    <m/>
    <m/>
    <m/>
    <s v="Recomendaciones de trabajadores de la empresa u otros actores"/>
    <m/>
    <m/>
    <m/>
    <m/>
    <m/>
    <m/>
    <m/>
    <x v="0"/>
    <x v="0"/>
    <x v="0"/>
    <x v="1"/>
    <x v="0"/>
    <x v="2"/>
    <x v="0"/>
    <x v="1"/>
    <x v="1"/>
    <x v="1"/>
    <s v="Ninguna"/>
    <m/>
    <m/>
    <m/>
    <m/>
    <m/>
    <m/>
    <x v="1"/>
    <m/>
    <s v="Nuevas contrataciones"/>
    <x v="1"/>
    <m/>
    <m/>
    <m/>
    <x v="0"/>
    <x v="0"/>
    <x v="1"/>
    <x v="0"/>
    <x v="1"/>
    <x v="1"/>
    <m/>
    <m/>
    <x v="2"/>
    <s v="Poco probable"/>
    <s v="Poco probable"/>
    <s v="Poco probable"/>
    <s v="Muy probable"/>
    <s v="Probable"/>
    <x v="2"/>
    <m/>
    <m/>
    <m/>
    <m/>
    <m/>
    <m/>
    <m/>
    <m/>
    <m/>
    <m/>
    <m/>
    <m/>
    <m/>
    <m/>
    <m/>
    <m/>
    <m/>
    <m/>
    <m/>
    <m/>
    <m/>
    <m/>
    <m/>
    <m/>
    <m/>
    <m/>
    <m/>
    <m/>
    <m/>
    <m/>
    <m/>
    <m/>
    <m/>
    <m/>
    <m/>
    <x v="1"/>
    <m/>
    <s v="Todo nuestro personal es plenamente competente, no se necesita capacitación"/>
    <s v="No hay oferta de capacitación en áreas o contenidos relevantes para la empresa"/>
    <m/>
    <m/>
    <s v="La capacitación no es una prioridad para la empresa"/>
    <m/>
    <m/>
    <m/>
    <x v="1"/>
    <x v="1"/>
    <x v="1"/>
    <x v="1"/>
    <x v="0"/>
    <x v="0"/>
    <x v="0"/>
    <x v="0"/>
    <m/>
    <x v="2"/>
    <m/>
    <m/>
    <m/>
    <m/>
    <m/>
    <m/>
    <m/>
    <m/>
    <m/>
    <m/>
    <m/>
    <m/>
    <m/>
    <m/>
    <m/>
    <m/>
    <m/>
    <m/>
    <m/>
    <m/>
    <m/>
    <m/>
    <m/>
    <m/>
    <m/>
    <m/>
    <m/>
    <m/>
    <m/>
    <m/>
    <x v="2"/>
    <s v="Importante"/>
    <s v="Importante"/>
    <s v="Importante"/>
    <s v="Importante"/>
    <s v="Importante"/>
    <s v="Muy importante"/>
    <s v="Poco importante"/>
    <s v="Ninguna"/>
    <m/>
    <x v="0"/>
    <x v="2"/>
    <x v="0"/>
    <x v="1"/>
    <x v="0"/>
    <x v="0"/>
    <x v="0"/>
    <x v="0"/>
    <x v="0"/>
    <x v="0"/>
    <x v="0"/>
    <x v="0"/>
    <m/>
    <s v="Dueño o propietario"/>
    <m/>
    <n v="16"/>
    <n v="3"/>
    <s v="Completo"/>
    <m/>
    <m/>
    <m/>
    <m/>
    <m/>
    <m/>
    <m/>
    <s v="5 a 10 personas ocupadas"/>
    <s v="5 a 10 personas ocupadas"/>
    <x v="1"/>
    <s v="Manufactura"/>
    <x v="0"/>
    <x v="0"/>
    <x v="0"/>
    <x v="0"/>
    <x v="0"/>
    <x v="0"/>
    <x v="1"/>
    <x v="0"/>
    <x v="0"/>
    <x v="0"/>
    <x v="1"/>
    <x v="0"/>
    <x v="0"/>
    <x v="0"/>
    <x v="0"/>
    <x v="0"/>
    <x v="0"/>
    <x v="0"/>
    <x v="0"/>
    <x v="1"/>
    <x v="0"/>
    <x v="1"/>
    <x v="0"/>
    <x v="0"/>
    <x v="0"/>
    <x v="0"/>
    <x v="0"/>
    <m/>
    <m/>
    <m/>
    <m/>
    <m/>
    <m/>
    <m/>
    <m/>
    <m/>
    <m/>
    <m/>
    <m/>
    <n v="4.7936507936507899"/>
    <x v="1"/>
    <x v="2"/>
    <x v="0"/>
    <x v="1"/>
    <x v="2"/>
    <s v="Total"/>
  </r>
  <r>
    <n v="576650"/>
    <x v="0"/>
    <x v="1"/>
    <s v="Guarambaré"/>
    <n v="10919"/>
    <s v="ELABORACION DE PANIFICADOS"/>
    <s v="Industria"/>
    <s v="Manufactura"/>
    <s v="Micro (5 a 10 personas ocupadas)"/>
    <n v="10072024"/>
    <n v="10"/>
    <s v="Julio"/>
    <s v="Año Resultado Final"/>
    <n v="11"/>
    <n v="37"/>
    <n v="10072024"/>
    <n v="10"/>
    <s v="Julio"/>
    <s v="Año Resultado Final"/>
    <n v="2012"/>
    <n v="11"/>
    <x v="0"/>
    <s v="ELABORACION DE PRODUCTOS DE PANADERIA"/>
    <s v="Elaboración de otros productos de panadería n.c.p."/>
    <s v="Único"/>
    <x v="0"/>
    <m/>
    <m/>
    <n v="7"/>
    <n v="7"/>
    <n v="6"/>
    <n v="1"/>
    <n v="28.761904761904738"/>
    <n v="4.7936507936507899"/>
    <n v="0"/>
    <n v="0"/>
    <n v="4.7936507936507899"/>
    <n v="0"/>
    <n v="19.17460317460316"/>
    <n v="0"/>
    <n v="0"/>
    <n v="0"/>
    <n v="9.5873015873015799"/>
    <n v="0"/>
    <n v="0"/>
    <n v="0"/>
    <n v="33.555555555555529"/>
    <n v="7"/>
    <n v="0"/>
    <n v="0"/>
    <n v="1"/>
    <n v="0"/>
    <n v="4"/>
    <n v="0"/>
    <n v="0"/>
    <n v="0"/>
    <n v="2"/>
    <n v="0"/>
    <n v="0"/>
    <n v="0"/>
    <n v="7"/>
    <x v="0"/>
    <m/>
    <m/>
    <x v="1"/>
    <m/>
    <m/>
    <x v="1"/>
    <s v="Decisión del directorio/propietarios de la empresa"/>
    <m/>
    <x v="0"/>
    <m/>
    <m/>
    <x v="0"/>
    <m/>
    <m/>
    <x v="0"/>
    <m/>
    <m/>
    <m/>
    <m/>
    <m/>
    <m/>
    <m/>
    <m/>
    <m/>
    <m/>
    <m/>
    <m/>
    <m/>
    <m/>
    <m/>
    <m/>
    <m/>
    <m/>
    <m/>
    <m/>
    <m/>
    <m/>
    <m/>
    <m/>
    <m/>
    <m/>
    <m/>
    <m/>
    <m/>
    <m/>
    <m/>
    <m/>
    <m/>
    <m/>
    <m/>
    <m/>
    <m/>
    <m/>
    <m/>
    <m/>
    <m/>
    <m/>
    <m/>
    <m/>
    <m/>
    <m/>
    <m/>
    <m/>
    <m/>
    <m/>
    <x v="0"/>
    <x v="1"/>
    <x v="0"/>
    <x v="0"/>
    <x v="0"/>
    <x v="1"/>
    <x v="0"/>
    <x v="0"/>
    <x v="0"/>
    <x v="0"/>
    <x v="0"/>
    <x v="1"/>
    <x v="0"/>
    <m/>
    <m/>
    <m/>
    <m/>
    <m/>
    <m/>
    <s v="Recomendaciones de trabajadores de la empresa u otros actores"/>
    <m/>
    <m/>
    <m/>
    <m/>
    <m/>
    <m/>
    <m/>
    <x v="0"/>
    <x v="0"/>
    <x v="1"/>
    <x v="0"/>
    <x v="0"/>
    <x v="1"/>
    <x v="2"/>
    <x v="0"/>
    <x v="1"/>
    <x v="1"/>
    <s v="Ninguna"/>
    <m/>
    <m/>
    <m/>
    <s v="Transformación de competencia"/>
    <s v="Transformación de competencia"/>
    <m/>
    <x v="1"/>
    <s v="Transformación de competencia"/>
    <m/>
    <x v="1"/>
    <m/>
    <m/>
    <m/>
    <x v="1"/>
    <x v="1"/>
    <x v="1"/>
    <x v="1"/>
    <x v="1"/>
    <x v="0"/>
    <m/>
    <m/>
    <x v="2"/>
    <s v="Muy probable"/>
    <s v="Poco probable"/>
    <s v="Probable"/>
    <s v="Poco probable"/>
    <s v="Poco probable"/>
    <x v="1"/>
    <m/>
    <m/>
    <m/>
    <m/>
    <m/>
    <m/>
    <m/>
    <m/>
    <m/>
    <m/>
    <m/>
    <m/>
    <m/>
    <m/>
    <m/>
    <m/>
    <m/>
    <m/>
    <m/>
    <m/>
    <m/>
    <m/>
    <m/>
    <m/>
    <m/>
    <m/>
    <m/>
    <m/>
    <m/>
    <m/>
    <m/>
    <m/>
    <m/>
    <m/>
    <m/>
    <x v="0"/>
    <m/>
    <m/>
    <m/>
    <m/>
    <m/>
    <m/>
    <m/>
    <m/>
    <m/>
    <x v="0"/>
    <x v="0"/>
    <x v="0"/>
    <x v="0"/>
    <x v="1"/>
    <x v="1"/>
    <x v="0"/>
    <x v="0"/>
    <m/>
    <x v="0"/>
    <s v="CAPACITACIÓNES EN PANADERIA"/>
    <s v="Panadería y confitería"/>
    <s v="PANADERO"/>
    <n v="7512"/>
    <m/>
    <m/>
    <m/>
    <m/>
    <m/>
    <m/>
    <m/>
    <m/>
    <m/>
    <m/>
    <m/>
    <m/>
    <m/>
    <m/>
    <m/>
    <m/>
    <m/>
    <m/>
    <m/>
    <m/>
    <s v="No"/>
    <m/>
    <m/>
    <m/>
    <m/>
    <m/>
    <x v="0"/>
    <s v="Muy importante"/>
    <s v="Muy importante"/>
    <s v="Importante"/>
    <s v="Importante"/>
    <s v="Importante"/>
    <s v="Importante"/>
    <s v="Importante"/>
    <s v="Ninguna"/>
    <m/>
    <x v="2"/>
    <x v="2"/>
    <x v="0"/>
    <x v="0"/>
    <x v="0"/>
    <x v="2"/>
    <x v="1"/>
    <x v="1"/>
    <x v="0"/>
    <x v="1"/>
    <x v="0"/>
    <x v="0"/>
    <m/>
    <s v="Jefe / Encargado (no propietario)"/>
    <m/>
    <n v="12"/>
    <n v="6"/>
    <s v="Completo"/>
    <m/>
    <m/>
    <m/>
    <m/>
    <m/>
    <m/>
    <m/>
    <s v="5 a 10 personas ocupadas"/>
    <s v="5 a 10 personas ocupadas"/>
    <x v="1"/>
    <s v="Manufactura"/>
    <x v="0"/>
    <x v="0"/>
    <x v="0"/>
    <x v="0"/>
    <x v="0"/>
    <x v="0"/>
    <x v="0"/>
    <x v="0"/>
    <x v="0"/>
    <x v="0"/>
    <x v="1"/>
    <x v="0"/>
    <x v="0"/>
    <x v="0"/>
    <x v="0"/>
    <x v="0"/>
    <x v="0"/>
    <x v="0"/>
    <x v="0"/>
    <x v="1"/>
    <x v="0"/>
    <x v="1"/>
    <x v="0"/>
    <x v="0"/>
    <x v="1"/>
    <x v="0"/>
    <x v="0"/>
    <s v="PANADERIA Y CONFITERIA"/>
    <m/>
    <m/>
    <m/>
    <m/>
    <m/>
    <s v="ALIMENTOS"/>
    <m/>
    <m/>
    <m/>
    <m/>
    <m/>
    <n v="4.7936507936507899"/>
    <x v="0"/>
    <x v="0"/>
    <x v="0"/>
    <x v="0"/>
    <x v="0"/>
    <s v="Total"/>
  </r>
  <r>
    <n v="577919"/>
    <x v="0"/>
    <x v="1"/>
    <s v="Nueva Italia"/>
    <n v="46632"/>
    <s v="COMERCIO AL POR MAYOR DE MATERIALES DE CONSTRUCCIÓN"/>
    <s v="Comercio"/>
    <s v="Comercio"/>
    <s v="Micro (5 a 10 personas ocupadas)"/>
    <n v="24062024"/>
    <n v="24"/>
    <s v="Junio"/>
    <s v="Año Resultado Final"/>
    <n v="10"/>
    <n v="32"/>
    <n v="24062024"/>
    <n v="24"/>
    <s v="Junio"/>
    <s v="Año Resultado Final"/>
    <n v="2011"/>
    <n v="12"/>
    <x v="0"/>
    <s v="COMERCIO AL POR MAYOR DE MATERIALES DE CONSTRUCCIÓN"/>
    <s v="Comercio al por mayor de materiales de construcción"/>
    <s v="Único"/>
    <x v="0"/>
    <m/>
    <m/>
    <n v="7"/>
    <n v="7"/>
    <n v="5"/>
    <n v="2"/>
    <n v="41.422018348623844"/>
    <n v="16.568807339449538"/>
    <n v="0"/>
    <n v="0"/>
    <n v="0"/>
    <n v="8.2844036697247692"/>
    <n v="24.853211009174309"/>
    <n v="0"/>
    <n v="0"/>
    <n v="0"/>
    <n v="16.568807339449538"/>
    <n v="8.2844036697247692"/>
    <n v="0"/>
    <n v="0"/>
    <n v="57.990825688073386"/>
    <n v="7"/>
    <n v="0"/>
    <n v="0"/>
    <n v="0"/>
    <n v="1"/>
    <n v="3"/>
    <n v="0"/>
    <n v="0"/>
    <n v="0"/>
    <n v="2"/>
    <n v="1"/>
    <n v="0"/>
    <n v="0"/>
    <n v="7"/>
    <x v="0"/>
    <m/>
    <m/>
    <x v="1"/>
    <m/>
    <m/>
    <x v="0"/>
    <m/>
    <m/>
    <x v="0"/>
    <m/>
    <m/>
    <x v="0"/>
    <m/>
    <m/>
    <x v="0"/>
    <m/>
    <m/>
    <m/>
    <m/>
    <m/>
    <m/>
    <m/>
    <m/>
    <m/>
    <m/>
    <m/>
    <m/>
    <m/>
    <m/>
    <m/>
    <m/>
    <m/>
    <m/>
    <m/>
    <m/>
    <m/>
    <m/>
    <m/>
    <m/>
    <m/>
    <m/>
    <m/>
    <m/>
    <m/>
    <m/>
    <m/>
    <m/>
    <m/>
    <m/>
    <m/>
    <m/>
    <m/>
    <m/>
    <m/>
    <m/>
    <m/>
    <m/>
    <m/>
    <m/>
    <m/>
    <m/>
    <m/>
    <m/>
    <m/>
    <m/>
    <x v="1"/>
    <x v="0"/>
    <x v="0"/>
    <x v="1"/>
    <x v="1"/>
    <x v="1"/>
    <x v="0"/>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1"/>
    <x v="1"/>
    <x v="1"/>
    <x v="1"/>
    <x v="0"/>
    <x v="0"/>
    <x v="0"/>
    <x v="1"/>
    <m/>
    <x v="0"/>
    <s v="MANEJO DE MAQUINARIAS PESADAS DE ACUERDO AL RUBRO"/>
    <s v="Operación y mantenimiento de maquinarias de la construcción"/>
    <s v="MAQUINISTAS DE VEHICULOS PESADOS"/>
    <n v="8342"/>
    <m/>
    <m/>
    <m/>
    <m/>
    <m/>
    <m/>
    <m/>
    <m/>
    <m/>
    <m/>
    <m/>
    <m/>
    <m/>
    <m/>
    <m/>
    <m/>
    <m/>
    <m/>
    <m/>
    <m/>
    <s v="No"/>
    <m/>
    <m/>
    <m/>
    <m/>
    <m/>
    <x v="0"/>
    <s v="Muy importante"/>
    <s v="Muy importante"/>
    <s v="Muy importante"/>
    <s v="Muy importante"/>
    <s v="Muy importante"/>
    <s v="Muy importante"/>
    <s v="Muy importante"/>
    <s v="Ninguna"/>
    <m/>
    <x v="2"/>
    <x v="2"/>
    <x v="0"/>
    <x v="0"/>
    <x v="0"/>
    <x v="0"/>
    <x v="0"/>
    <x v="1"/>
    <x v="1"/>
    <x v="1"/>
    <x v="0"/>
    <x v="0"/>
    <m/>
    <s v="Dueño o propietario"/>
    <m/>
    <n v="15"/>
    <n v="33"/>
    <s v="Completo"/>
    <m/>
    <m/>
    <m/>
    <m/>
    <m/>
    <m/>
    <m/>
    <s v="5 a 10 personas ocupadas"/>
    <s v="5 a 10 personas ocupadas"/>
    <x v="2"/>
    <s v="Comercio"/>
    <x v="0"/>
    <x v="0"/>
    <x v="0"/>
    <x v="0"/>
    <x v="0"/>
    <x v="0"/>
    <x v="0"/>
    <x v="0"/>
    <x v="0"/>
    <x v="0"/>
    <x v="1"/>
    <x v="0"/>
    <x v="0"/>
    <x v="0"/>
    <x v="0"/>
    <x v="0"/>
    <x v="0"/>
    <x v="0"/>
    <x v="0"/>
    <x v="1"/>
    <x v="0"/>
    <x v="1"/>
    <x v="0"/>
    <x v="0"/>
    <x v="0"/>
    <x v="1"/>
    <x v="0"/>
    <s v="CONSTRUCCIÓN"/>
    <m/>
    <m/>
    <m/>
    <m/>
    <m/>
    <s v="CONSTRUCCIÓN"/>
    <m/>
    <m/>
    <m/>
    <m/>
    <m/>
    <n v="8.2844036697247692"/>
    <x v="0"/>
    <x v="0"/>
    <x v="1"/>
    <x v="2"/>
    <x v="0"/>
    <s v="Total"/>
  </r>
  <r>
    <n v="579125"/>
    <x v="0"/>
    <x v="1"/>
    <s v="San Lorenzo"/>
    <n v="14101"/>
    <s v="CONFECCIÓN DE PRENDAS DE VESTIR EXTERIOR"/>
    <s v="Industria"/>
    <s v="Manufactura"/>
    <s v="Micro (5 a 10 personas ocupadas)"/>
    <n v="11072024"/>
    <n v="11"/>
    <s v="Julio"/>
    <s v="Año Resultado Final"/>
    <n v="8"/>
    <n v="28"/>
    <n v="11072024"/>
    <n v="11"/>
    <s v="Julio"/>
    <s v="Año Resultado Final"/>
    <n v="2009"/>
    <n v="14"/>
    <x v="0"/>
    <s v="CONFECCION DE ACCESORIOS PARA BEBE ( TOALLAS,JUEGOS DE SABANAS,BABEROS,MOSQUITEROS,ALMOHADITAS)"/>
    <s v="Fabricación de artículos confeccionados con materiales textiles, excepto prendas de vestir"/>
    <s v="Único"/>
    <x v="0"/>
    <m/>
    <m/>
    <n v="6"/>
    <n v="6"/>
    <n v="1"/>
    <n v="5"/>
    <n v="4.7936507936507899"/>
    <n v="23.968253968253951"/>
    <n v="0"/>
    <n v="0"/>
    <n v="0"/>
    <n v="0"/>
    <n v="23.968253968253951"/>
    <n v="0"/>
    <n v="0"/>
    <n v="0"/>
    <n v="4.7936507936507899"/>
    <n v="0"/>
    <n v="0"/>
    <n v="0"/>
    <n v="28.761904761904738"/>
    <n v="6"/>
    <n v="0"/>
    <n v="0"/>
    <n v="0"/>
    <n v="0"/>
    <n v="5"/>
    <n v="0"/>
    <n v="0"/>
    <n v="0"/>
    <n v="1"/>
    <n v="0"/>
    <n v="0"/>
    <n v="0"/>
    <n v="6"/>
    <x v="0"/>
    <m/>
    <m/>
    <x v="1"/>
    <m/>
    <m/>
    <x v="1"/>
    <s v="Decisión del directorio/propietarios de la empresa"/>
    <m/>
    <x v="0"/>
    <m/>
    <m/>
    <x v="0"/>
    <m/>
    <m/>
    <x v="1"/>
    <m/>
    <n v="8153"/>
    <s v="COSTURERA CON MANEJO DE RECTA COLLARETA Y OVERLOCK"/>
    <s v="Sí"/>
    <s v="Sí"/>
    <s v="No"/>
    <m/>
    <m/>
    <m/>
    <m/>
    <m/>
    <m/>
    <m/>
    <m/>
    <m/>
    <s v="Candidatos sin capacitación o habilidades técnicas necesarios"/>
    <m/>
    <m/>
    <m/>
    <m/>
    <m/>
    <m/>
    <m/>
    <m/>
    <m/>
    <m/>
    <m/>
    <m/>
    <m/>
    <m/>
    <m/>
    <m/>
    <m/>
    <m/>
    <m/>
    <m/>
    <m/>
    <m/>
    <m/>
    <m/>
    <s v="Capacitar a los trabajadores actuales para que puedan cumplir funciones que estaban asignadas a esa vacante"/>
    <m/>
    <m/>
    <m/>
    <m/>
    <m/>
    <m/>
    <m/>
    <m/>
    <m/>
    <x v="0"/>
    <x v="0"/>
    <x v="0"/>
    <x v="1"/>
    <x v="0"/>
    <x v="1"/>
    <x v="1"/>
    <x v="0"/>
    <x v="0"/>
    <x v="0"/>
    <x v="0"/>
    <x v="1"/>
    <x v="0"/>
    <m/>
    <m/>
    <m/>
    <s v="Redes sociales de la empresa (Facebook, Twitter, Instagram, etc)"/>
    <m/>
    <m/>
    <s v="Recomendaciones de trabajadores de la empresa u otros actores"/>
    <m/>
    <m/>
    <m/>
    <s v="Contactos personales del empleador"/>
    <m/>
    <m/>
    <m/>
    <x v="0"/>
    <x v="0"/>
    <x v="0"/>
    <x v="2"/>
    <x v="0"/>
    <x v="0"/>
    <x v="0"/>
    <x v="0"/>
    <x v="1"/>
    <x v="1"/>
    <s v="Ninguna"/>
    <m/>
    <m/>
    <m/>
    <m/>
    <m/>
    <m/>
    <x v="0"/>
    <m/>
    <m/>
    <x v="1"/>
    <m/>
    <m/>
    <m/>
    <x v="1"/>
    <x v="1"/>
    <x v="0"/>
    <x v="1"/>
    <x v="1"/>
    <x v="1"/>
    <m/>
    <m/>
    <x v="2"/>
    <s v="Poco probable"/>
    <s v="Poco probable"/>
    <s v="Poco probable"/>
    <s v="Probable"/>
    <s v="Probable"/>
    <x v="0"/>
    <s v="promotora repositora"/>
    <n v="9334"/>
    <n v="1"/>
    <n v="1"/>
    <n v="0"/>
    <n v="0"/>
    <n v="0"/>
    <s v="costurera"/>
    <n v="7533"/>
    <n v="1"/>
    <n v="1"/>
    <n v="0"/>
    <n v="0"/>
    <n v="0"/>
    <m/>
    <m/>
    <m/>
    <m/>
    <m/>
    <m/>
    <m/>
    <m/>
    <m/>
    <m/>
    <m/>
    <m/>
    <m/>
    <m/>
    <m/>
    <m/>
    <m/>
    <m/>
    <m/>
    <m/>
    <m/>
    <x v="0"/>
    <m/>
    <m/>
    <m/>
    <m/>
    <m/>
    <m/>
    <m/>
    <m/>
    <m/>
    <x v="0"/>
    <x v="0"/>
    <x v="1"/>
    <x v="1"/>
    <x v="0"/>
    <x v="0"/>
    <x v="0"/>
    <x v="0"/>
    <m/>
    <x v="0"/>
    <s v="CAPACITACION DE CORTE Y CONFECCION ACTUALIZADO"/>
    <s v="Corte y confección en industrias"/>
    <s v="CORTADORA DE TELAS"/>
    <n v="7532"/>
    <s v="CAPACITACION DE MOLDERIA DE CORTES"/>
    <s v="Corte y confección en industrias"/>
    <s v="CORTADORAS DE TELAS"/>
    <n v="7532"/>
    <m/>
    <m/>
    <m/>
    <m/>
    <m/>
    <m/>
    <m/>
    <m/>
    <m/>
    <m/>
    <m/>
    <m/>
    <m/>
    <m/>
    <m/>
    <m/>
    <s v="Si"/>
    <s v="No"/>
    <m/>
    <m/>
    <m/>
    <m/>
    <x v="0"/>
    <s v="Importante"/>
    <s v="Importante"/>
    <s v="Importante"/>
    <s v="Muy importante"/>
    <s v="Muy importante"/>
    <s v="Importante"/>
    <s v="Importante"/>
    <s v="Ninguna"/>
    <m/>
    <x v="0"/>
    <x v="1"/>
    <x v="0"/>
    <x v="0"/>
    <x v="0"/>
    <x v="0"/>
    <x v="1"/>
    <x v="1"/>
    <x v="0"/>
    <x v="1"/>
    <x v="0"/>
    <x v="0"/>
    <m/>
    <s v="Dueño o propietario"/>
    <m/>
    <n v="9"/>
    <n v="31"/>
    <s v="Completo"/>
    <m/>
    <m/>
    <m/>
    <m/>
    <m/>
    <m/>
    <s v="VENDEN AL POR MAYOR EN CANAL SUPERMERCADOS"/>
    <s v="5 a 10 personas ocupadas"/>
    <s v="5 a 10 personas ocupadas"/>
    <x v="1"/>
    <s v="Manufactura"/>
    <x v="0"/>
    <x v="0"/>
    <x v="0"/>
    <x v="0"/>
    <x v="0"/>
    <x v="0"/>
    <x v="0"/>
    <x v="1"/>
    <x v="0"/>
    <x v="0"/>
    <x v="1"/>
    <x v="0"/>
    <x v="0"/>
    <x v="0"/>
    <x v="0"/>
    <x v="1"/>
    <x v="0"/>
    <x v="1"/>
    <x v="0"/>
    <x v="1"/>
    <x v="0"/>
    <x v="1"/>
    <x v="0"/>
    <x v="0"/>
    <x v="1"/>
    <x v="0"/>
    <x v="0"/>
    <s v="TEXTIL Y CONFECCIÓN"/>
    <s v="TEXTIL Y CONFECCIÓN"/>
    <m/>
    <m/>
    <m/>
    <m/>
    <s v="TEXTIL Y CONFECCIÓN"/>
    <s v="TEXTIL Y CONFECCIÓN"/>
    <m/>
    <m/>
    <m/>
    <m/>
    <n v="4.7936507936507899"/>
    <x v="1"/>
    <x v="2"/>
    <x v="0"/>
    <x v="0"/>
    <x v="0"/>
    <s v="Total"/>
  </r>
  <r>
    <n v="580813"/>
    <x v="0"/>
    <x v="1"/>
    <s v="Guarambaré"/>
    <n v="46304"/>
    <s v="COMERCIO AL POR MENOR DE PRODUCTOS DE MINIMERCADOS"/>
    <s v="Comercio"/>
    <s v="Comercio"/>
    <s v="Micro (5 a 10 personas ocupadas)"/>
    <n v="24062024"/>
    <n v="24"/>
    <s v="Junio"/>
    <s v="Año Resultado Final"/>
    <n v="15"/>
    <n v="58"/>
    <n v="19072024"/>
    <n v="19"/>
    <s v="Julio"/>
    <s v="Año Resultado Final"/>
    <n v="2017"/>
    <n v="6"/>
    <x v="3"/>
    <s v="COMERCIO DE VENTA AL POR MENOR  DE MINI MERCADO"/>
    <s v="Comercio al por menor en mini mercados y despensas"/>
    <s v="Único"/>
    <x v="0"/>
    <m/>
    <m/>
    <n v="9"/>
    <n v="9"/>
    <n v="4"/>
    <n v="5"/>
    <n v="33.137614678899077"/>
    <n v="41.422018348623844"/>
    <n v="0"/>
    <n v="0"/>
    <n v="0"/>
    <n v="0"/>
    <n v="33.137614678899077"/>
    <n v="0"/>
    <n v="8.2844036697247692"/>
    <n v="0"/>
    <n v="0"/>
    <n v="33.137614678899077"/>
    <n v="0"/>
    <n v="0"/>
    <n v="74.559633027522921"/>
    <n v="9"/>
    <n v="0"/>
    <n v="0"/>
    <n v="0"/>
    <n v="0"/>
    <n v="4"/>
    <n v="0"/>
    <n v="1"/>
    <n v="0"/>
    <n v="0"/>
    <n v="4"/>
    <n v="0"/>
    <n v="0"/>
    <n v="9"/>
    <x v="1"/>
    <s v="Decisión del directorio/propietarios de la empresa"/>
    <m/>
    <x v="1"/>
    <m/>
    <m/>
    <x v="0"/>
    <m/>
    <m/>
    <x v="0"/>
    <m/>
    <m/>
    <x v="0"/>
    <m/>
    <m/>
    <x v="0"/>
    <m/>
    <m/>
    <m/>
    <m/>
    <m/>
    <m/>
    <m/>
    <m/>
    <m/>
    <m/>
    <m/>
    <m/>
    <m/>
    <m/>
    <m/>
    <m/>
    <m/>
    <m/>
    <m/>
    <m/>
    <m/>
    <m/>
    <m/>
    <m/>
    <m/>
    <m/>
    <m/>
    <m/>
    <m/>
    <m/>
    <m/>
    <m/>
    <m/>
    <m/>
    <m/>
    <m/>
    <m/>
    <m/>
    <m/>
    <m/>
    <m/>
    <m/>
    <m/>
    <m/>
    <m/>
    <m/>
    <m/>
    <m/>
    <m/>
    <m/>
    <x v="1"/>
    <x v="0"/>
    <x v="0"/>
    <x v="0"/>
    <x v="1"/>
    <x v="0"/>
    <x v="0"/>
    <x v="1"/>
    <x v="1"/>
    <x v="0"/>
    <x v="0"/>
    <x v="1"/>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robable"/>
    <s v="Poco probable"/>
    <s v="Probable"/>
    <s v="Poco probable"/>
    <s v="Probable"/>
    <x v="1"/>
    <m/>
    <m/>
    <m/>
    <m/>
    <m/>
    <m/>
    <m/>
    <m/>
    <m/>
    <m/>
    <m/>
    <m/>
    <m/>
    <m/>
    <m/>
    <m/>
    <m/>
    <m/>
    <m/>
    <m/>
    <m/>
    <m/>
    <m/>
    <m/>
    <m/>
    <m/>
    <m/>
    <m/>
    <m/>
    <m/>
    <m/>
    <m/>
    <m/>
    <m/>
    <m/>
    <x v="0"/>
    <m/>
    <m/>
    <m/>
    <m/>
    <m/>
    <m/>
    <m/>
    <m/>
    <m/>
    <x v="1"/>
    <x v="0"/>
    <x v="1"/>
    <x v="1"/>
    <x v="1"/>
    <x v="0"/>
    <x v="0"/>
    <x v="0"/>
    <m/>
    <x v="0"/>
    <s v="CAPACITACION DE INFORMATICA BASICA"/>
    <s v="Operación básica de computadoras"/>
    <s v="CAJERO DE COBRANZA"/>
    <n v="5230"/>
    <m/>
    <m/>
    <m/>
    <m/>
    <m/>
    <m/>
    <m/>
    <m/>
    <m/>
    <m/>
    <m/>
    <m/>
    <m/>
    <m/>
    <m/>
    <m/>
    <m/>
    <m/>
    <m/>
    <m/>
    <s v="No"/>
    <m/>
    <m/>
    <m/>
    <m/>
    <m/>
    <x v="0"/>
    <s v="Importante"/>
    <s v="Importante"/>
    <s v="Muy importante"/>
    <s v="Importante"/>
    <s v="Importante"/>
    <s v="Importante"/>
    <s v="Importante"/>
    <s v="Ninguna"/>
    <m/>
    <x v="2"/>
    <x v="2"/>
    <x v="0"/>
    <x v="0"/>
    <x v="2"/>
    <x v="2"/>
    <x v="0"/>
    <x v="1"/>
    <x v="0"/>
    <x v="0"/>
    <x v="0"/>
    <x v="0"/>
    <m/>
    <s v="Dueño o propietario"/>
    <m/>
    <n v="7"/>
    <n v="43"/>
    <s v="Completo"/>
    <m/>
    <m/>
    <m/>
    <m/>
    <m/>
    <m/>
    <s v="EL PADRE INICIO  HACE MAS DE 30 AÑOS Y ELLA HOY DIA ES LA PROPIETARIA HACE COMO 7 AÑOS"/>
    <s v="5 a 10 personas ocupadas"/>
    <s v="5 a 10 personas ocupadas"/>
    <x v="2"/>
    <s v="Comercio"/>
    <x v="0"/>
    <x v="0"/>
    <x v="0"/>
    <x v="0"/>
    <x v="0"/>
    <x v="0"/>
    <x v="0"/>
    <x v="0"/>
    <x v="0"/>
    <x v="0"/>
    <x v="1"/>
    <x v="0"/>
    <x v="0"/>
    <x v="0"/>
    <x v="0"/>
    <x v="0"/>
    <x v="0"/>
    <x v="0"/>
    <x v="0"/>
    <x v="1"/>
    <x v="0"/>
    <x v="1"/>
    <x v="1"/>
    <x v="0"/>
    <x v="0"/>
    <x v="0"/>
    <x v="0"/>
    <s v="OFIMATICA"/>
    <m/>
    <m/>
    <m/>
    <m/>
    <m/>
    <s v="TIC"/>
    <m/>
    <m/>
    <m/>
    <m/>
    <m/>
    <n v="8.2844036697247692"/>
    <x v="0"/>
    <x v="0"/>
    <x v="1"/>
    <x v="0"/>
    <x v="0"/>
    <s v="Total"/>
  </r>
  <r>
    <n v="581000"/>
    <x v="0"/>
    <x v="1"/>
    <s v="Itauguá"/>
    <n v="23920"/>
    <s v="FABRICACION DE LADRILLOS DE HUECOS DE ARCILLA"/>
    <s v="Industria"/>
    <s v="Manufactura"/>
    <s v="Micro (5 a 10 personas ocupadas)"/>
    <n v="20062024"/>
    <n v="20"/>
    <s v="Junio"/>
    <s v="Año Resultado Final"/>
    <n v="14"/>
    <n v="23"/>
    <n v="20062024"/>
    <n v="20"/>
    <s v="Junio"/>
    <s v="Año Resultado Final"/>
    <n v="2016"/>
    <n v="7"/>
    <x v="3"/>
    <s v="FABRICACION DE LADRILLOS HUECOS DE ARCILLA"/>
    <s v="Fabricación de materiales de arcilla para la construcción"/>
    <s v="Único"/>
    <x v="0"/>
    <m/>
    <m/>
    <n v="9"/>
    <n v="9"/>
    <n v="9"/>
    <n v="0"/>
    <n v="43.14285714285711"/>
    <n v="0"/>
    <n v="0"/>
    <n v="0"/>
    <n v="0"/>
    <n v="0"/>
    <n v="38.34920634920632"/>
    <n v="0"/>
    <n v="0"/>
    <n v="0"/>
    <n v="4.7936507936507899"/>
    <n v="0"/>
    <n v="0"/>
    <n v="0"/>
    <n v="43.14285714285711"/>
    <n v="9"/>
    <n v="0"/>
    <n v="0"/>
    <n v="0"/>
    <n v="0"/>
    <n v="8"/>
    <n v="0"/>
    <n v="0"/>
    <n v="0"/>
    <n v="1"/>
    <n v="0"/>
    <n v="0"/>
    <n v="0"/>
    <n v="9"/>
    <x v="1"/>
    <s v="Decisión del directorio/propietarios de la empresa"/>
    <m/>
    <x v="1"/>
    <m/>
    <m/>
    <x v="0"/>
    <m/>
    <m/>
    <x v="0"/>
    <m/>
    <m/>
    <x v="0"/>
    <m/>
    <m/>
    <x v="1"/>
    <m/>
    <n v="7314"/>
    <s v="OLERO"/>
    <s v="No"/>
    <s v="Sí"/>
    <s v="No"/>
    <m/>
    <m/>
    <m/>
    <m/>
    <m/>
    <m/>
    <m/>
    <m/>
    <m/>
    <m/>
    <s v="Candidatos sin habilidades blandas o socioemocionales (proactividad, actitud de aprendizaje, compromiso, entre otros)"/>
    <m/>
    <m/>
    <m/>
    <s v="Falta de postulantes/candidatos"/>
    <m/>
    <m/>
    <m/>
    <m/>
    <m/>
    <m/>
    <m/>
    <m/>
    <m/>
    <m/>
    <m/>
    <m/>
    <m/>
    <m/>
    <m/>
    <m/>
    <m/>
    <m/>
    <m/>
    <s v="Capacitar a los trabajadores actuales para que puedan cumplir funciones que estaban asignadas a esa vacante"/>
    <s v="Reasignar / redefinir los puestos de trabajo existentes"/>
    <s v="Utilizar tecnología o maquinaria para sustituir el trabajo de la vacante"/>
    <m/>
    <m/>
    <m/>
    <m/>
    <m/>
    <m/>
    <m/>
    <x v="0"/>
    <x v="0"/>
    <x v="0"/>
    <x v="1"/>
    <x v="1"/>
    <x v="1"/>
    <x v="1"/>
    <x v="0"/>
    <x v="0"/>
    <x v="0"/>
    <x v="1"/>
    <x v="1"/>
    <x v="0"/>
    <m/>
    <m/>
    <m/>
    <s v="Redes sociales de la empresa (Facebook, Twitter, Instagram, etc)"/>
    <m/>
    <m/>
    <s v="Recomendaciones de trabajadores de la empresa u otros actores"/>
    <m/>
    <m/>
    <s v="Avisos en las inmediaciones de la empresa"/>
    <s v="Contactos personales del empleador"/>
    <m/>
    <m/>
    <m/>
    <x v="0"/>
    <x v="0"/>
    <x v="0"/>
    <x v="0"/>
    <x v="0"/>
    <x v="0"/>
    <x v="0"/>
    <x v="0"/>
    <x v="1"/>
    <x v="0"/>
    <s v="Ninguna"/>
    <m/>
    <m/>
    <m/>
    <m/>
    <s v="Transformación de competencia"/>
    <m/>
    <x v="3"/>
    <m/>
    <m/>
    <x v="1"/>
    <s v="Nuevas contrataciones"/>
    <m/>
    <m/>
    <x v="0"/>
    <x v="0"/>
    <x v="0"/>
    <x v="0"/>
    <x v="0"/>
    <x v="0"/>
    <m/>
    <m/>
    <x v="1"/>
    <s v="Poco probable"/>
    <s v="Poco probable"/>
    <s v="Probable"/>
    <s v="Poco probable"/>
    <s v="Probable"/>
    <x v="0"/>
    <s v="vendedor externo"/>
    <n v="3322"/>
    <n v="1"/>
    <n v="1"/>
    <n v="1"/>
    <n v="0"/>
    <n v="0"/>
    <s v="operador de maquinas de produccion de ladrillos huecos"/>
    <n v="8181"/>
    <n v="1"/>
    <n v="1"/>
    <n v="0"/>
    <n v="0"/>
    <n v="0"/>
    <s v="QUEMADORES DE LADRILLOS EN HORNOS"/>
    <n v="8181"/>
    <n v="1"/>
    <n v="1"/>
    <n v="0"/>
    <n v="0"/>
    <n v="0"/>
    <s v="oleros de produccion de ladrillos huecos"/>
    <n v="7314"/>
    <n v="1"/>
    <n v="1"/>
    <n v="0"/>
    <n v="0"/>
    <n v="0"/>
    <m/>
    <m/>
    <m/>
    <m/>
    <m/>
    <m/>
    <m/>
    <x v="0"/>
    <m/>
    <m/>
    <m/>
    <m/>
    <m/>
    <m/>
    <m/>
    <m/>
    <m/>
    <x v="0"/>
    <x v="0"/>
    <x v="0"/>
    <x v="1"/>
    <x v="1"/>
    <x v="1"/>
    <x v="0"/>
    <x v="0"/>
    <m/>
    <x v="1"/>
    <m/>
    <m/>
    <m/>
    <m/>
    <m/>
    <m/>
    <m/>
    <m/>
    <m/>
    <m/>
    <m/>
    <m/>
    <m/>
    <m/>
    <m/>
    <m/>
    <m/>
    <m/>
    <m/>
    <m/>
    <m/>
    <m/>
    <m/>
    <m/>
    <m/>
    <m/>
    <m/>
    <m/>
    <m/>
    <m/>
    <x v="0"/>
    <s v="Importante"/>
    <s v="Muy importante"/>
    <s v="Muy importante"/>
    <s v="Importante"/>
    <s v="Importante"/>
    <s v="Importante"/>
    <s v="Importante"/>
    <s v="Ninguna"/>
    <m/>
    <x v="2"/>
    <x v="2"/>
    <x v="0"/>
    <x v="0"/>
    <x v="2"/>
    <x v="0"/>
    <x v="0"/>
    <x v="0"/>
    <x v="0"/>
    <x v="0"/>
    <x v="0"/>
    <x v="0"/>
    <m/>
    <s v="Dueño o propietario"/>
    <m/>
    <n v="18"/>
    <n v="54"/>
    <s v="Completo"/>
    <m/>
    <m/>
    <m/>
    <m/>
    <m/>
    <m/>
    <m/>
    <s v="5 a 10 personas ocupadas"/>
    <s v="5 a 10 personas ocupadas"/>
    <x v="1"/>
    <s v="Manufactura"/>
    <x v="0"/>
    <x v="0"/>
    <x v="0"/>
    <x v="0"/>
    <x v="0"/>
    <x v="0"/>
    <x v="1"/>
    <x v="0"/>
    <x v="0"/>
    <x v="0"/>
    <x v="1"/>
    <x v="1"/>
    <x v="0"/>
    <x v="0"/>
    <x v="0"/>
    <x v="1"/>
    <x v="1"/>
    <x v="0"/>
    <x v="0"/>
    <x v="1"/>
    <x v="0"/>
    <x v="1"/>
    <x v="0"/>
    <x v="0"/>
    <x v="0"/>
    <x v="0"/>
    <x v="0"/>
    <m/>
    <m/>
    <m/>
    <m/>
    <m/>
    <m/>
    <m/>
    <m/>
    <m/>
    <m/>
    <m/>
    <m/>
    <n v="4.7936507936507899"/>
    <x v="2"/>
    <x v="2"/>
    <x v="0"/>
    <x v="0"/>
    <x v="1"/>
    <s v="Total"/>
  </r>
  <r>
    <n v="584756"/>
    <x v="0"/>
    <x v="1"/>
    <s v="Lambaré"/>
    <n v="47723"/>
    <s v="COMERCIO AL POR MENOR DE PAÑALES"/>
    <s v="Comercio"/>
    <s v="Comercio"/>
    <s v="Micro (5 a 10 personas ocupadas)"/>
    <n v="22072024"/>
    <n v="22"/>
    <s v="Julio"/>
    <s v="Año Resultado Final"/>
    <n v="11"/>
    <n v="0"/>
    <n v="30072024"/>
    <n v="30"/>
    <s v="Julio"/>
    <s v="Año Resultado Final"/>
    <n v="2013"/>
    <n v="10"/>
    <x v="0"/>
    <s v="VENTA AL POR MAYOR DE PAÑALES Y TOHALLITAS HUMEDAS"/>
    <s v="Comercio al por mayor de productos cosméticos y perfumería"/>
    <s v="Casa Matriz"/>
    <x v="1"/>
    <n v="6"/>
    <n v="6"/>
    <n v="8"/>
    <n v="8"/>
    <n v="2"/>
    <n v="6"/>
    <n v="16.568807339449538"/>
    <n v="49.706422018348619"/>
    <n v="0"/>
    <n v="0"/>
    <n v="0"/>
    <n v="0"/>
    <n v="66.275229357798153"/>
    <n v="0"/>
    <n v="0"/>
    <n v="0"/>
    <n v="0"/>
    <n v="0"/>
    <n v="0"/>
    <n v="0"/>
    <n v="66.275229357798153"/>
    <n v="8"/>
    <n v="0"/>
    <n v="0"/>
    <n v="0"/>
    <n v="0"/>
    <n v="8"/>
    <n v="0"/>
    <n v="0"/>
    <n v="0"/>
    <n v="0"/>
    <n v="0"/>
    <n v="0"/>
    <n v="0"/>
    <n v="8"/>
    <x v="1"/>
    <s v="Decisión del directorio/propietarios de la empresa"/>
    <m/>
    <x v="1"/>
    <m/>
    <m/>
    <x v="1"/>
    <s v="Decisión del directorio/propietarios de la empresa"/>
    <m/>
    <x v="0"/>
    <m/>
    <m/>
    <x v="0"/>
    <m/>
    <m/>
    <x v="1"/>
    <m/>
    <n v="5223"/>
    <s v="VENDEDOR"/>
    <s v="Sí"/>
    <s v="No"/>
    <s v="No"/>
    <m/>
    <m/>
    <m/>
    <m/>
    <m/>
    <m/>
    <m/>
    <m/>
    <m/>
    <m/>
    <m/>
    <m/>
    <m/>
    <m/>
    <m/>
    <m/>
    <m/>
    <m/>
    <m/>
    <m/>
    <m/>
    <m/>
    <m/>
    <m/>
    <m/>
    <m/>
    <m/>
    <m/>
    <m/>
    <m/>
    <m/>
    <m/>
    <m/>
    <m/>
    <m/>
    <m/>
    <m/>
    <m/>
    <m/>
    <m/>
    <m/>
    <m/>
    <m/>
    <m/>
    <x v="0"/>
    <x v="0"/>
    <x v="0"/>
    <x v="0"/>
    <x v="1"/>
    <x v="1"/>
    <x v="0"/>
    <x v="1"/>
    <x v="0"/>
    <x v="0"/>
    <x v="1"/>
    <x v="1"/>
    <x v="0"/>
    <m/>
    <m/>
    <m/>
    <m/>
    <m/>
    <m/>
    <m/>
    <m/>
    <m/>
    <m/>
    <s v="Contactos personales del empleador"/>
    <m/>
    <m/>
    <m/>
    <x v="0"/>
    <x v="0"/>
    <x v="0"/>
    <x v="2"/>
    <x v="0"/>
    <x v="2"/>
    <x v="0"/>
    <x v="0"/>
    <x v="1"/>
    <x v="1"/>
    <s v="Ninguna"/>
    <m/>
    <m/>
    <m/>
    <m/>
    <m/>
    <m/>
    <x v="1"/>
    <m/>
    <m/>
    <x v="1"/>
    <m/>
    <m/>
    <m/>
    <x v="1"/>
    <x v="1"/>
    <x v="1"/>
    <x v="1"/>
    <x v="1"/>
    <x v="1"/>
    <m/>
    <m/>
    <x v="1"/>
    <s v="Poco probable"/>
    <s v="Poco probable"/>
    <s v="Poco probable"/>
    <s v="Poco probable"/>
    <s v="Probable"/>
    <x v="2"/>
    <m/>
    <m/>
    <m/>
    <m/>
    <m/>
    <m/>
    <m/>
    <m/>
    <m/>
    <m/>
    <m/>
    <m/>
    <m/>
    <m/>
    <m/>
    <m/>
    <m/>
    <m/>
    <m/>
    <m/>
    <m/>
    <m/>
    <m/>
    <m/>
    <m/>
    <m/>
    <m/>
    <m/>
    <m/>
    <m/>
    <m/>
    <m/>
    <m/>
    <m/>
    <m/>
    <x v="0"/>
    <m/>
    <m/>
    <m/>
    <m/>
    <m/>
    <m/>
    <m/>
    <m/>
    <m/>
    <x v="0"/>
    <x v="0"/>
    <x v="0"/>
    <x v="0"/>
    <x v="1"/>
    <x v="1"/>
    <x v="0"/>
    <x v="0"/>
    <m/>
    <x v="0"/>
    <s v="TÉCNICO EN VENTA"/>
    <s v="Técnicas de ventas"/>
    <s v="VENDEDOR"/>
    <n v="5223"/>
    <s v="TÉCNICO EN ATENCION AL CLIENTE"/>
    <s v="Técnicas de recepción y atención al cliente"/>
    <s v="RECEPCIÓNISTA"/>
    <n v="4226"/>
    <s v="TÉCNICO AUXILIAR CONTABLE"/>
    <s v="Contabilidad básica"/>
    <s v="CAJERO"/>
    <n v="5230"/>
    <m/>
    <m/>
    <m/>
    <m/>
    <m/>
    <m/>
    <m/>
    <m/>
    <m/>
    <m/>
    <m/>
    <m/>
    <s v="Si"/>
    <s v="Si"/>
    <s v="No"/>
    <m/>
    <m/>
    <m/>
    <x v="3"/>
    <s v="Muy importante"/>
    <s v="Muy importante"/>
    <s v="Muy importante"/>
    <s v="Muy importante"/>
    <s v="Muy importante"/>
    <s v="Muy importante"/>
    <s v="Muy importante"/>
    <s v="Ninguna"/>
    <m/>
    <x v="2"/>
    <x v="2"/>
    <x v="0"/>
    <x v="0"/>
    <x v="0"/>
    <x v="0"/>
    <x v="0"/>
    <x v="0"/>
    <x v="0"/>
    <x v="0"/>
    <x v="0"/>
    <x v="0"/>
    <m/>
    <s v="Dueño o propietario"/>
    <m/>
    <n v="8"/>
    <n v="23"/>
    <s v="Completo"/>
    <m/>
    <m/>
    <m/>
    <m/>
    <m/>
    <m/>
    <m/>
    <s v="5 a 10 personas ocupadas"/>
    <s v="5 a 10 personas ocupadas"/>
    <x v="2"/>
    <s v="Comercio"/>
    <x v="0"/>
    <x v="0"/>
    <x v="0"/>
    <x v="0"/>
    <x v="1"/>
    <x v="0"/>
    <x v="0"/>
    <x v="0"/>
    <x v="0"/>
    <x v="0"/>
    <x v="1"/>
    <x v="0"/>
    <x v="0"/>
    <x v="0"/>
    <x v="0"/>
    <x v="0"/>
    <x v="0"/>
    <x v="0"/>
    <x v="0"/>
    <x v="1"/>
    <x v="0"/>
    <x v="0"/>
    <x v="1"/>
    <x v="0"/>
    <x v="0"/>
    <x v="0"/>
    <x v="0"/>
    <s v="VENTA"/>
    <s v="ATENCIÓN AL CLIENTE, RECEPCIÓN"/>
    <s v="CONTABILIDAD Y AUDITORIA"/>
    <m/>
    <m/>
    <m/>
    <s v="ADMINISTRACIÓN Y GESTIÓN"/>
    <s v="ADMINISTRACIÓN Y GESTIÓN"/>
    <s v="ADMINISTRACIÓN Y GESTIÓN"/>
    <m/>
    <m/>
    <m/>
    <n v="8.2844036697247692"/>
    <x v="1"/>
    <x v="1"/>
    <x v="1"/>
    <x v="0"/>
    <x v="0"/>
    <s v="Total"/>
  </r>
  <r>
    <n v="586272"/>
    <x v="0"/>
    <x v="1"/>
    <s v="San Lorenzo"/>
    <n v="25120"/>
    <s v="FABRICACION DE TANQUES PARA COMBUSTIBLES"/>
    <s v="Industria"/>
    <s v="Manufactura"/>
    <s v="Pequeñas (11 a 30 personas ocupadas)"/>
    <n v="12072024"/>
    <n v="12"/>
    <s v="Julio"/>
    <s v="Año Resultado Final"/>
    <n v="11"/>
    <n v="14"/>
    <n v="12072024"/>
    <n v="12"/>
    <s v="Julio"/>
    <s v="Año Resultado Final"/>
    <n v="2014"/>
    <n v="9"/>
    <x v="3"/>
    <s v="FABRICACION DE TANQUE PARA AGUA Y  COMBUSTIBLE"/>
    <s v="Fabricación de tanques, depósitos y recipientes de metal"/>
    <s v="Casa Matriz"/>
    <x v="1"/>
    <n v="3"/>
    <n v="3"/>
    <n v="7"/>
    <n v="7"/>
    <n v="6"/>
    <n v="1"/>
    <n v="28.761904761904738"/>
    <n v="4.7936507936507899"/>
    <n v="0"/>
    <n v="0"/>
    <n v="0"/>
    <n v="0"/>
    <n v="23.968253968253951"/>
    <n v="0"/>
    <n v="0"/>
    <n v="0"/>
    <n v="4.7936507936507899"/>
    <n v="4.7936507936507899"/>
    <n v="0"/>
    <n v="0"/>
    <n v="33.555555555555529"/>
    <n v="7"/>
    <n v="0"/>
    <n v="0"/>
    <n v="0"/>
    <n v="0"/>
    <n v="5"/>
    <n v="0"/>
    <n v="0"/>
    <n v="0"/>
    <n v="1"/>
    <n v="1"/>
    <n v="0"/>
    <n v="0"/>
    <n v="7"/>
    <x v="0"/>
    <m/>
    <m/>
    <x v="1"/>
    <m/>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s v="Contactos personales del empleador"/>
    <m/>
    <m/>
    <m/>
    <x v="0"/>
    <x v="0"/>
    <x v="0"/>
    <x v="1"/>
    <x v="0"/>
    <x v="1"/>
    <x v="0"/>
    <x v="0"/>
    <x v="0"/>
    <x v="0"/>
    <s v="Ninguna"/>
    <m/>
    <m/>
    <m/>
    <m/>
    <m/>
    <m/>
    <x v="1"/>
    <m/>
    <m/>
    <x v="3"/>
    <s v="Nuevas contrataciones"/>
    <m/>
    <m/>
    <x v="0"/>
    <x v="0"/>
    <x v="0"/>
    <x v="1"/>
    <x v="0"/>
    <x v="0"/>
    <m/>
    <m/>
    <x v="2"/>
    <s v="Probable"/>
    <s v="Poco probable"/>
    <s v="Poco probable"/>
    <s v="Probable"/>
    <s v="Probable"/>
    <x v="0"/>
    <s v="Auxiliar Administrativo"/>
    <n v="4419"/>
    <n v="1"/>
    <n v="1"/>
    <n v="1"/>
    <n v="0"/>
    <n v="0"/>
    <s v="Soldadores para acero inoxidable"/>
    <n v="7212"/>
    <n v="2"/>
    <n v="0"/>
    <n v="0"/>
    <n v="0"/>
    <n v="0"/>
    <m/>
    <m/>
    <m/>
    <m/>
    <m/>
    <m/>
    <m/>
    <m/>
    <m/>
    <m/>
    <m/>
    <m/>
    <m/>
    <m/>
    <m/>
    <m/>
    <m/>
    <m/>
    <m/>
    <m/>
    <m/>
    <x v="0"/>
    <m/>
    <m/>
    <m/>
    <m/>
    <m/>
    <m/>
    <m/>
    <m/>
    <m/>
    <x v="1"/>
    <x v="0"/>
    <x v="1"/>
    <x v="0"/>
    <x v="1"/>
    <x v="1"/>
    <x v="0"/>
    <x v="0"/>
    <m/>
    <x v="0"/>
    <s v="TECNICAS Y HABILIDADES PARA LA UTILIZACION DE SOLDADURA TIG, Y ESPECIALIZACION PARA SOLDAR ACERO INOXIDABLE."/>
    <s v="Soldadura"/>
    <s v="SOLDADOR"/>
    <n v="7212"/>
    <m/>
    <m/>
    <m/>
    <m/>
    <m/>
    <m/>
    <m/>
    <m/>
    <m/>
    <m/>
    <m/>
    <m/>
    <m/>
    <m/>
    <m/>
    <m/>
    <m/>
    <m/>
    <m/>
    <m/>
    <s v="No"/>
    <m/>
    <m/>
    <m/>
    <m/>
    <m/>
    <x v="0"/>
    <s v="Muy importante"/>
    <s v="Muy importante"/>
    <s v="Importante"/>
    <s v="Importante"/>
    <s v="Importante"/>
    <s v="Muy importante"/>
    <s v="Importante"/>
    <s v="Ninguna"/>
    <m/>
    <x v="2"/>
    <x v="2"/>
    <x v="0"/>
    <x v="0"/>
    <x v="0"/>
    <x v="0"/>
    <x v="0"/>
    <x v="0"/>
    <x v="0"/>
    <x v="0"/>
    <x v="0"/>
    <x v="0"/>
    <m/>
    <s v="Administrador/Contador"/>
    <m/>
    <n v="14"/>
    <n v="45"/>
    <s v="Completo"/>
    <m/>
    <m/>
    <m/>
    <m/>
    <m/>
    <m/>
    <s v="ME BRINDARON LA ENTREVISTA EL PAPA DEL PROPIETARIO QUE ES EL ENCARGADO EN LA EMPRESA Y LA ADMINISTRADORA.\nEL PAPA DEL ING. SE LLAMA  VENICIO ALMADA ES EL ENCARGADO DE LA EMPRESA 0981236938 ES SU NRO."/>
    <s v="5 a 10 personas ocupadas"/>
    <s v="5 a 10 personas ocupadas"/>
    <x v="1"/>
    <s v="Manufactura"/>
    <x v="0"/>
    <x v="0"/>
    <x v="0"/>
    <x v="0"/>
    <x v="0"/>
    <x v="0"/>
    <x v="0"/>
    <x v="0"/>
    <x v="0"/>
    <x v="0"/>
    <x v="1"/>
    <x v="0"/>
    <x v="1"/>
    <x v="0"/>
    <x v="0"/>
    <x v="1"/>
    <x v="0"/>
    <x v="0"/>
    <x v="0"/>
    <x v="1"/>
    <x v="0"/>
    <x v="1"/>
    <x v="0"/>
    <x v="0"/>
    <x v="1"/>
    <x v="0"/>
    <x v="0"/>
    <s v="MECANICA Y METALES"/>
    <m/>
    <m/>
    <m/>
    <m/>
    <m/>
    <s v="MECANICA Y METALES"/>
    <m/>
    <m/>
    <m/>
    <m/>
    <m/>
    <n v="4.7936507936507899"/>
    <x v="0"/>
    <x v="0"/>
    <x v="0"/>
    <x v="0"/>
    <x v="0"/>
    <s v="Total"/>
  </r>
  <r>
    <n v="588332"/>
    <x v="0"/>
    <x v="1"/>
    <s v="Villa Elisa"/>
    <n v="66100"/>
    <s v="SERVICIOS DE GIROS DE DINERO"/>
    <s v="Servicio"/>
    <s v="Intermediación financiera"/>
    <s v="Micro (5 a 10 personas ocupadas)"/>
    <n v="18072024"/>
    <n v="18"/>
    <s v="Julio"/>
    <s v="Año Resultado Final"/>
    <n v="10"/>
    <n v="36"/>
    <n v="22072024"/>
    <n v="22"/>
    <s v="Julio"/>
    <s v="Año Resultado Final"/>
    <n v="2013"/>
    <n v="10"/>
    <x v="0"/>
    <s v="PAGO DE SERVICIOS ATRAVES DE AQUIPAGO"/>
    <s v="Actividades de agencias de cobro y oficinas de créditos"/>
    <s v="Casa Matriz"/>
    <x v="1"/>
    <n v="4"/>
    <n v="4"/>
    <n v="9"/>
    <n v="9"/>
    <n v="3"/>
    <n v="6"/>
    <n v="10.18378378378377"/>
    <n v="20.367567567567541"/>
    <n v="0"/>
    <n v="0"/>
    <n v="0"/>
    <n v="0"/>
    <n v="3.3945945945945901"/>
    <n v="0"/>
    <n v="0"/>
    <n v="0"/>
    <n v="3.3945945945945901"/>
    <n v="23.762162162162131"/>
    <n v="0"/>
    <n v="0"/>
    <n v="30.551351351351311"/>
    <n v="9"/>
    <n v="0"/>
    <n v="0"/>
    <n v="0"/>
    <n v="0"/>
    <n v="1"/>
    <n v="0"/>
    <n v="0"/>
    <n v="0"/>
    <n v="1"/>
    <n v="7"/>
    <n v="0"/>
    <n v="0"/>
    <n v="9"/>
    <x v="1"/>
    <s v="Ley de inserción al empleo juvenil (Ley 4951/2013, Decreto 4345/15, Ley 6305/18 - Modificación de artículo 5)"/>
    <m/>
    <x v="1"/>
    <m/>
    <m/>
    <x v="0"/>
    <m/>
    <m/>
    <x v="0"/>
    <m/>
    <m/>
    <x v="0"/>
    <m/>
    <m/>
    <x v="1"/>
    <m/>
    <n v="4226"/>
    <s v="ATENCION AL CLIENTE"/>
    <s v="Sí"/>
    <s v="No"/>
    <s v="No"/>
    <m/>
    <m/>
    <m/>
    <m/>
    <m/>
    <m/>
    <m/>
    <m/>
    <m/>
    <m/>
    <m/>
    <m/>
    <m/>
    <m/>
    <m/>
    <m/>
    <m/>
    <m/>
    <m/>
    <m/>
    <m/>
    <m/>
    <m/>
    <m/>
    <m/>
    <m/>
    <m/>
    <m/>
    <m/>
    <m/>
    <m/>
    <m/>
    <m/>
    <m/>
    <m/>
    <m/>
    <m/>
    <m/>
    <m/>
    <m/>
    <m/>
    <m/>
    <m/>
    <m/>
    <x v="1"/>
    <x v="1"/>
    <x v="0"/>
    <x v="0"/>
    <x v="1"/>
    <x v="0"/>
    <x v="0"/>
    <x v="1"/>
    <x v="1"/>
    <x v="0"/>
    <x v="0"/>
    <x v="0"/>
    <x v="0"/>
    <m/>
    <m/>
    <m/>
    <s v="Redes sociales de la empresa (Facebook, Twitter, Instagram, etc)"/>
    <m/>
    <m/>
    <m/>
    <m/>
    <m/>
    <s v="Avisos en las inmediaciones de la empresa"/>
    <m/>
    <m/>
    <m/>
    <m/>
    <x v="0"/>
    <x v="0"/>
    <x v="0"/>
    <x v="1"/>
    <x v="0"/>
    <x v="0"/>
    <x v="0"/>
    <x v="0"/>
    <x v="1"/>
    <x v="1"/>
    <s v="Ninguna"/>
    <m/>
    <m/>
    <m/>
    <m/>
    <m/>
    <m/>
    <x v="2"/>
    <m/>
    <m/>
    <x v="1"/>
    <m/>
    <m/>
    <m/>
    <x v="1"/>
    <x v="1"/>
    <x v="0"/>
    <x v="1"/>
    <x v="1"/>
    <x v="1"/>
    <m/>
    <m/>
    <x v="2"/>
    <s v="Probable"/>
    <s v="Poco probable"/>
    <s v="Poco probable"/>
    <s v="Probable"/>
    <s v="Probable"/>
    <x v="2"/>
    <m/>
    <m/>
    <m/>
    <m/>
    <m/>
    <m/>
    <m/>
    <m/>
    <m/>
    <m/>
    <m/>
    <m/>
    <m/>
    <m/>
    <m/>
    <m/>
    <m/>
    <m/>
    <m/>
    <m/>
    <m/>
    <m/>
    <m/>
    <m/>
    <m/>
    <m/>
    <m/>
    <m/>
    <m/>
    <m/>
    <m/>
    <m/>
    <m/>
    <m/>
    <m/>
    <x v="0"/>
    <m/>
    <m/>
    <m/>
    <m/>
    <m/>
    <m/>
    <m/>
    <m/>
    <m/>
    <x v="0"/>
    <x v="0"/>
    <x v="1"/>
    <x v="1"/>
    <x v="0"/>
    <x v="0"/>
    <x v="0"/>
    <x v="0"/>
    <m/>
    <x v="0"/>
    <s v="CAPACITACION INFORMATICA AVANZADA"/>
    <s v="Operación básica de computadoras"/>
    <s v="ATENCION AL CLIENTE"/>
    <n v="4226"/>
    <s v="CAPACITACION ATENCION AL CLIENTE"/>
    <s v="Técnicas de recepción y atención al cliente"/>
    <s v="ATENCION AL CLIENTE"/>
    <n v="4226"/>
    <m/>
    <m/>
    <m/>
    <m/>
    <m/>
    <m/>
    <m/>
    <m/>
    <m/>
    <m/>
    <m/>
    <m/>
    <m/>
    <m/>
    <m/>
    <m/>
    <s v="Si"/>
    <s v="No"/>
    <m/>
    <m/>
    <m/>
    <m/>
    <x v="0"/>
    <s v="Muy importante"/>
    <s v="Muy importante"/>
    <s v="Importante"/>
    <s v="Muy importante"/>
    <s v="Importante"/>
    <s v="Muy importante"/>
    <s v="Muy importante"/>
    <s v="Ninguna"/>
    <m/>
    <x v="2"/>
    <x v="2"/>
    <x v="1"/>
    <x v="0"/>
    <x v="2"/>
    <x v="0"/>
    <x v="1"/>
    <x v="1"/>
    <x v="1"/>
    <x v="0"/>
    <x v="0"/>
    <x v="0"/>
    <m/>
    <s v="Jefe / Encargado (no propietario)"/>
    <m/>
    <n v="18"/>
    <n v="32"/>
    <s v="Completo"/>
    <m/>
    <m/>
    <m/>
    <m/>
    <m/>
    <m/>
    <m/>
    <s v="5 a 10 personas ocupadas"/>
    <s v="5 a 10 personas ocupadas"/>
    <x v="0"/>
    <s v="Servicios a las empresas"/>
    <x v="0"/>
    <x v="0"/>
    <x v="0"/>
    <x v="1"/>
    <x v="0"/>
    <x v="0"/>
    <x v="0"/>
    <x v="0"/>
    <x v="0"/>
    <x v="0"/>
    <x v="1"/>
    <x v="0"/>
    <x v="0"/>
    <x v="0"/>
    <x v="0"/>
    <x v="0"/>
    <x v="0"/>
    <x v="0"/>
    <x v="0"/>
    <x v="1"/>
    <x v="0"/>
    <x v="0"/>
    <x v="0"/>
    <x v="0"/>
    <x v="0"/>
    <x v="0"/>
    <x v="0"/>
    <s v="OFIMATICA"/>
    <s v="ATENCIÓN AL CLIENTE, RECEPCIÓN"/>
    <m/>
    <m/>
    <m/>
    <m/>
    <s v="TIC"/>
    <s v="ADMINISTRACIÓN Y GESTIÓN"/>
    <m/>
    <m/>
    <m/>
    <m/>
    <n v="3.3945945945945901"/>
    <x v="1"/>
    <x v="1"/>
    <x v="0"/>
    <x v="0"/>
    <x v="0"/>
    <s v="Total"/>
  </r>
  <r>
    <n v="592279"/>
    <x v="0"/>
    <x v="0"/>
    <s v="Recoleta"/>
    <n v="96020"/>
    <s v="SERVICIOS DE SPA DE MANOS Y PIES"/>
    <s v="Servicio"/>
    <s v="Servicios a los hogares"/>
    <s v="Micro (5 a 10 personas ocupadas)"/>
    <n v="16072024"/>
    <n v="16"/>
    <s v="Julio"/>
    <s v="Año Resultado Final"/>
    <n v="11"/>
    <n v="21"/>
    <n v="16072024"/>
    <n v="16"/>
    <s v="Julio"/>
    <s v="Año Resultado Final"/>
    <n v="2010"/>
    <n v="13"/>
    <x v="0"/>
    <s v="SERVICIOS DE SPA DE MANOS Y PIES"/>
    <s v="Peluquería y otros tratamientos de belleza"/>
    <s v="Único"/>
    <x v="0"/>
    <m/>
    <m/>
    <n v="5"/>
    <n v="5"/>
    <n v="1"/>
    <n v="4"/>
    <n v="13.268656716417899"/>
    <n v="53.074626865671597"/>
    <n v="0"/>
    <n v="0"/>
    <n v="0"/>
    <n v="0"/>
    <n v="66.343283582089498"/>
    <n v="0"/>
    <n v="0"/>
    <n v="0"/>
    <n v="0"/>
    <n v="0"/>
    <n v="0"/>
    <n v="0"/>
    <n v="66.343283582089498"/>
    <n v="5"/>
    <n v="0"/>
    <n v="0"/>
    <n v="0"/>
    <n v="0"/>
    <n v="5"/>
    <n v="0"/>
    <n v="0"/>
    <n v="0"/>
    <n v="0"/>
    <n v="0"/>
    <n v="0"/>
    <n v="0"/>
    <n v="5"/>
    <x v="0"/>
    <m/>
    <m/>
    <x v="1"/>
    <m/>
    <m/>
    <x v="0"/>
    <m/>
    <m/>
    <x v="0"/>
    <m/>
    <m/>
    <x v="0"/>
    <m/>
    <m/>
    <x v="1"/>
    <m/>
    <n v="5142"/>
    <s v="MANICURISTA DE SALON"/>
    <s v="Sí"/>
    <s v="No"/>
    <s v="No"/>
    <m/>
    <m/>
    <m/>
    <m/>
    <m/>
    <m/>
    <m/>
    <m/>
    <m/>
    <m/>
    <m/>
    <m/>
    <m/>
    <m/>
    <m/>
    <m/>
    <m/>
    <m/>
    <m/>
    <m/>
    <m/>
    <m/>
    <m/>
    <m/>
    <m/>
    <m/>
    <m/>
    <m/>
    <m/>
    <m/>
    <m/>
    <m/>
    <m/>
    <m/>
    <m/>
    <m/>
    <m/>
    <m/>
    <m/>
    <m/>
    <m/>
    <m/>
    <m/>
    <m/>
    <x v="0"/>
    <x v="0"/>
    <x v="0"/>
    <x v="0"/>
    <x v="0"/>
    <x v="0"/>
    <x v="0"/>
    <x v="0"/>
    <x v="0"/>
    <x v="0"/>
    <x v="0"/>
    <x v="1"/>
    <x v="0"/>
    <m/>
    <m/>
    <m/>
    <s v="Redes sociales de la empresa (Facebook, Twitter, Instagram, etc)"/>
    <m/>
    <m/>
    <s v="Recomendaciones de trabajadores de la empresa u otros actores"/>
    <m/>
    <m/>
    <m/>
    <s v="Contactos personales del empleador"/>
    <m/>
    <m/>
    <m/>
    <x v="0"/>
    <x v="0"/>
    <x v="0"/>
    <x v="2"/>
    <x v="0"/>
    <x v="2"/>
    <x v="0"/>
    <x v="0"/>
    <x v="1"/>
    <x v="1"/>
    <s v="Ninguna"/>
    <m/>
    <m/>
    <m/>
    <m/>
    <m/>
    <m/>
    <x v="1"/>
    <m/>
    <m/>
    <x v="1"/>
    <m/>
    <m/>
    <m/>
    <x v="1"/>
    <x v="1"/>
    <x v="1"/>
    <x v="1"/>
    <x v="1"/>
    <x v="1"/>
    <m/>
    <m/>
    <x v="2"/>
    <s v="Probable"/>
    <s v="Poco probable"/>
    <s v="Poco probable"/>
    <s v="Probable"/>
    <s v="Probable"/>
    <x v="0"/>
    <s v="Manicurista de salon"/>
    <n v="5142"/>
    <n v="1"/>
    <n v="2"/>
    <n v="1"/>
    <n v="1"/>
    <n v="1"/>
    <s v="atencion al cliente"/>
    <n v="4226"/>
    <n v="0"/>
    <n v="1"/>
    <n v="0"/>
    <n v="0"/>
    <n v="1"/>
    <m/>
    <m/>
    <m/>
    <m/>
    <m/>
    <m/>
    <m/>
    <m/>
    <m/>
    <m/>
    <m/>
    <m/>
    <m/>
    <m/>
    <m/>
    <m/>
    <m/>
    <m/>
    <m/>
    <m/>
    <m/>
    <x v="0"/>
    <m/>
    <m/>
    <m/>
    <m/>
    <m/>
    <m/>
    <m/>
    <m/>
    <m/>
    <x v="0"/>
    <x v="0"/>
    <x v="0"/>
    <x v="0"/>
    <x v="1"/>
    <x v="1"/>
    <x v="0"/>
    <x v="0"/>
    <m/>
    <x v="0"/>
    <s v="HABILIDADES DE VENTA"/>
    <s v="Técnicas de ventas"/>
    <s v="MANICURISTA DE SALON"/>
    <n v="5142"/>
    <m/>
    <m/>
    <m/>
    <m/>
    <m/>
    <m/>
    <m/>
    <m/>
    <m/>
    <m/>
    <m/>
    <m/>
    <m/>
    <m/>
    <m/>
    <m/>
    <m/>
    <m/>
    <m/>
    <m/>
    <s v="No"/>
    <m/>
    <m/>
    <m/>
    <m/>
    <m/>
    <x v="0"/>
    <s v="Muy importante"/>
    <s v="Muy importante"/>
    <s v="Muy importante"/>
    <s v="Muy importante"/>
    <s v="Muy importante"/>
    <s v="Muy importante"/>
    <s v="Muy importante"/>
    <s v="Ninguna"/>
    <m/>
    <x v="2"/>
    <x v="2"/>
    <x v="0"/>
    <x v="0"/>
    <x v="2"/>
    <x v="2"/>
    <x v="0"/>
    <x v="1"/>
    <x v="0"/>
    <x v="0"/>
    <x v="0"/>
    <x v="0"/>
    <m/>
    <s v="Dueño o propietario"/>
    <m/>
    <n v="16"/>
    <n v="31"/>
    <s v="Completo"/>
    <m/>
    <m/>
    <m/>
    <m/>
    <m/>
    <m/>
    <s v="LA SEGUNDA SUCURSAL QUE ESTA EN ASUNCION ESTA BAJO OTRO RUC, EL DUEÑO DE ESA SUCURSAL ES SU PAREJA"/>
    <s v="5 a 10 personas ocupadas"/>
    <s v="5 a 10 personas ocupadas"/>
    <x v="0"/>
    <s v="Servicios a los hogares"/>
    <x v="0"/>
    <x v="0"/>
    <x v="0"/>
    <x v="0"/>
    <x v="1"/>
    <x v="0"/>
    <x v="0"/>
    <x v="0"/>
    <x v="0"/>
    <x v="0"/>
    <x v="1"/>
    <x v="0"/>
    <x v="1"/>
    <x v="1"/>
    <x v="0"/>
    <x v="0"/>
    <x v="0"/>
    <x v="0"/>
    <x v="0"/>
    <x v="1"/>
    <x v="0"/>
    <x v="1"/>
    <x v="1"/>
    <x v="0"/>
    <x v="0"/>
    <x v="0"/>
    <x v="0"/>
    <s v="VENTA"/>
    <m/>
    <m/>
    <m/>
    <m/>
    <m/>
    <s v="ADMINISTRACIÓN Y GESTIÓN"/>
    <m/>
    <m/>
    <m/>
    <m/>
    <m/>
    <n v="13.268656716417899"/>
    <x v="1"/>
    <x v="1"/>
    <x v="1"/>
    <x v="0"/>
    <x v="0"/>
    <s v="Total"/>
  </r>
  <r>
    <n v="592593"/>
    <x v="0"/>
    <x v="1"/>
    <s v="Itauguá"/>
    <n v="86200"/>
    <s v="SERVICIOS DE CONSULTORIO MEDICO"/>
    <s v="Servicio"/>
    <s v="Servicios a los hogares"/>
    <s v="Micro (5 a 10 personas ocupadas)"/>
    <n v="20062024"/>
    <n v="20"/>
    <s v="Junio"/>
    <s v="Año Resultado Final"/>
    <n v="15"/>
    <n v="41"/>
    <n v="2072024"/>
    <n v="2"/>
    <s v="Julio"/>
    <s v="Año Resultado Final"/>
    <n v="2000"/>
    <n v="23"/>
    <x v="2"/>
    <s v="SERVICIO MEDICO DE MEDICINA FAMILIAR"/>
    <s v="Actividades de médicos y odontólogos"/>
    <s v="Único"/>
    <x v="0"/>
    <m/>
    <m/>
    <n v="5"/>
    <n v="5"/>
    <n v="2"/>
    <n v="3"/>
    <n v="6.7891891891891802"/>
    <n v="10.18378378378377"/>
    <n v="0"/>
    <n v="0"/>
    <n v="0"/>
    <n v="0"/>
    <n v="3.3945945945945901"/>
    <n v="0"/>
    <n v="0"/>
    <n v="0"/>
    <n v="13.57837837837836"/>
    <n v="0"/>
    <n v="0"/>
    <n v="0"/>
    <n v="16.972972972972951"/>
    <n v="5"/>
    <n v="0"/>
    <n v="0"/>
    <n v="0"/>
    <n v="0"/>
    <n v="1"/>
    <n v="0"/>
    <n v="0"/>
    <n v="0"/>
    <n v="4"/>
    <n v="0"/>
    <n v="0"/>
    <n v="0"/>
    <n v="5"/>
    <x v="0"/>
    <m/>
    <m/>
    <x v="1"/>
    <m/>
    <m/>
    <x v="0"/>
    <m/>
    <m/>
    <x v="0"/>
    <m/>
    <m/>
    <x v="0"/>
    <m/>
    <m/>
    <x v="0"/>
    <m/>
    <m/>
    <m/>
    <m/>
    <m/>
    <m/>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2"/>
    <x v="2"/>
    <x v="1"/>
    <x v="0"/>
    <x v="0"/>
    <x v="2"/>
    <x v="1"/>
    <x v="1"/>
    <x v="1"/>
    <x v="1"/>
    <x v="1"/>
    <x v="0"/>
    <m/>
    <s v="Jefe / Encargado (no propietario)"/>
    <m/>
    <n v="17"/>
    <n v="9"/>
    <s v="Completo"/>
    <m/>
    <m/>
    <m/>
    <m/>
    <m/>
    <m/>
    <m/>
    <s v="5 a 10 personas ocupadas"/>
    <s v="5 a 10 personas ocupadas"/>
    <x v="0"/>
    <s v="Servicios a los hogares"/>
    <x v="0"/>
    <x v="0"/>
    <x v="0"/>
    <x v="0"/>
    <x v="0"/>
    <x v="0"/>
    <x v="0"/>
    <x v="0"/>
    <x v="0"/>
    <x v="0"/>
    <x v="1"/>
    <x v="0"/>
    <x v="0"/>
    <x v="0"/>
    <x v="0"/>
    <x v="0"/>
    <x v="0"/>
    <x v="0"/>
    <x v="0"/>
    <x v="1"/>
    <x v="0"/>
    <x v="1"/>
    <x v="0"/>
    <x v="0"/>
    <x v="0"/>
    <x v="0"/>
    <x v="0"/>
    <m/>
    <m/>
    <m/>
    <m/>
    <m/>
    <m/>
    <m/>
    <m/>
    <m/>
    <m/>
    <m/>
    <m/>
    <n v="3.3945945945945901"/>
    <x v="0"/>
    <x v="0"/>
    <x v="1"/>
    <x v="1"/>
    <x v="2"/>
    <s v="Total"/>
  </r>
  <r>
    <n v="593010"/>
    <x v="0"/>
    <x v="0"/>
    <s v="San Roque"/>
    <n v="14101"/>
    <s v="CONFECCION DE PRENDAS DE VESTIR EXTERIOR"/>
    <s v="Industria"/>
    <s v="Manufactura"/>
    <s v="Micro (5 a 10 personas ocupadas)"/>
    <n v="4062024"/>
    <n v="4"/>
    <s v="Junio"/>
    <s v="Año Resultado Final"/>
    <n v="10"/>
    <n v="24"/>
    <n v="15072024"/>
    <n v="15"/>
    <s v="Julio"/>
    <s v="Año Resultado Final"/>
    <n v="2010"/>
    <n v="13"/>
    <x v="0"/>
    <s v="CONFECCION DE PRENDAS FINAS EXTERIOR"/>
    <s v="Confección de prendas de vestir exterior, excepto prendas de cuero y piel"/>
    <s v="Único"/>
    <x v="0"/>
    <m/>
    <m/>
    <n v="5"/>
    <n v="5"/>
    <n v="2"/>
    <n v="3"/>
    <n v="19.212121212121222"/>
    <n v="28.818181818181834"/>
    <n v="0"/>
    <n v="0"/>
    <n v="0"/>
    <n v="0"/>
    <n v="48.030303030303052"/>
    <n v="0"/>
    <n v="0"/>
    <n v="0"/>
    <n v="0"/>
    <n v="0"/>
    <n v="0"/>
    <n v="0"/>
    <n v="48.030303030303052"/>
    <n v="5"/>
    <n v="0"/>
    <n v="0"/>
    <n v="0"/>
    <n v="0"/>
    <n v="5"/>
    <n v="0"/>
    <n v="0"/>
    <n v="0"/>
    <n v="0"/>
    <n v="0"/>
    <n v="0"/>
    <n v="0"/>
    <n v="5"/>
    <x v="1"/>
    <s v="Decisión del directorio/propietarios de la empresa"/>
    <m/>
    <x v="0"/>
    <s v="Decisión del directorio/propietarios de la empresa"/>
    <m/>
    <x v="1"/>
    <s v="Decisión del directorio/propietarios de la empresa"/>
    <m/>
    <x v="1"/>
    <s v="Decisión del directorio/propietarios de la empresa"/>
    <m/>
    <x v="1"/>
    <s v="Decisión del directorio/propietarios de la empresa"/>
    <m/>
    <x v="1"/>
    <m/>
    <n v="9121"/>
    <s v="AYUDANTE DE TERMINACION  LIMPIEZA Y DOBLADO"/>
    <s v="No"/>
    <s v="No"/>
    <s v="No"/>
    <m/>
    <m/>
    <m/>
    <m/>
    <m/>
    <m/>
    <m/>
    <m/>
    <m/>
    <m/>
    <m/>
    <m/>
    <m/>
    <m/>
    <m/>
    <m/>
    <m/>
    <m/>
    <m/>
    <m/>
    <m/>
    <m/>
    <m/>
    <m/>
    <m/>
    <m/>
    <m/>
    <m/>
    <m/>
    <m/>
    <m/>
    <m/>
    <m/>
    <m/>
    <m/>
    <m/>
    <m/>
    <m/>
    <m/>
    <m/>
    <m/>
    <m/>
    <m/>
    <m/>
    <x v="0"/>
    <x v="0"/>
    <x v="1"/>
    <x v="1"/>
    <x v="0"/>
    <x v="1"/>
    <x v="0"/>
    <x v="0"/>
    <x v="0"/>
    <x v="0"/>
    <x v="1"/>
    <x v="1"/>
    <x v="0"/>
    <m/>
    <m/>
    <m/>
    <m/>
    <m/>
    <m/>
    <m/>
    <m/>
    <m/>
    <m/>
    <s v="Contactos personales del empleador"/>
    <m/>
    <m/>
    <m/>
    <x v="2"/>
    <x v="0"/>
    <x v="2"/>
    <x v="2"/>
    <x v="2"/>
    <x v="2"/>
    <x v="1"/>
    <x v="0"/>
    <x v="1"/>
    <x v="1"/>
    <s v="Ninguna"/>
    <m/>
    <m/>
    <m/>
    <m/>
    <m/>
    <m/>
    <x v="1"/>
    <m/>
    <m/>
    <x v="1"/>
    <m/>
    <m/>
    <m/>
    <x v="1"/>
    <x v="1"/>
    <x v="1"/>
    <x v="1"/>
    <x v="1"/>
    <x v="1"/>
    <m/>
    <m/>
    <x v="2"/>
    <s v="Poco probable"/>
    <s v="Probable"/>
    <s v="Poco probable"/>
    <s v="Poco probable"/>
    <s v="Poco 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Poco importante"/>
    <s v="Poco importante"/>
    <s v="Importante"/>
    <s v="Poco importante"/>
    <s v="Importante"/>
    <s v="Ninguna"/>
    <m/>
    <x v="2"/>
    <x v="2"/>
    <x v="0"/>
    <x v="2"/>
    <x v="2"/>
    <x v="2"/>
    <x v="1"/>
    <x v="1"/>
    <x v="1"/>
    <x v="1"/>
    <x v="1"/>
    <x v="0"/>
    <m/>
    <s v="Dueño o propietario"/>
    <m/>
    <n v="8"/>
    <n v="25"/>
    <s v="Completo"/>
    <m/>
    <m/>
    <m/>
    <m/>
    <m/>
    <m/>
    <s v="EDGAR ROMERO CARTA DE PRESENTCION?EL SEÑOR SON PIDIO PARA MAÑANA POR QUE ERA LARGO C3A COMPLETO"/>
    <s v="5 a 10 personas ocupadas"/>
    <s v="5 a 10 personas ocupadas"/>
    <x v="1"/>
    <s v="Manufactura"/>
    <x v="0"/>
    <x v="0"/>
    <x v="0"/>
    <x v="0"/>
    <x v="0"/>
    <x v="0"/>
    <x v="0"/>
    <x v="0"/>
    <x v="1"/>
    <x v="0"/>
    <x v="1"/>
    <x v="0"/>
    <x v="0"/>
    <x v="0"/>
    <x v="0"/>
    <x v="0"/>
    <x v="0"/>
    <x v="0"/>
    <x v="0"/>
    <x v="1"/>
    <x v="0"/>
    <x v="1"/>
    <x v="0"/>
    <x v="0"/>
    <x v="0"/>
    <x v="0"/>
    <x v="0"/>
    <m/>
    <m/>
    <m/>
    <m/>
    <m/>
    <m/>
    <m/>
    <m/>
    <m/>
    <m/>
    <m/>
    <m/>
    <n v="9.6060606060606109"/>
    <x v="2"/>
    <x v="1"/>
    <x v="1"/>
    <x v="1"/>
    <x v="2"/>
    <s v="Total"/>
  </r>
  <r>
    <n v="593670"/>
    <x v="0"/>
    <x v="0"/>
    <s v="San Roque"/>
    <n v="14101"/>
    <s v="CONFECCION DE PRENDAS DE VESTIR EXTERIOR"/>
    <s v="Industria"/>
    <s v="Manufactura"/>
    <s v="Pequeñas (11 a 30 personas ocupadas)"/>
    <n v="6062024"/>
    <n v="6"/>
    <s v="Junio"/>
    <s v="Año Resultado Final"/>
    <n v="9"/>
    <n v="50"/>
    <n v="25072024"/>
    <n v="25"/>
    <s v="Julio"/>
    <s v="Año Resultado Final"/>
    <n v="2004"/>
    <n v="19"/>
    <x v="0"/>
    <s v="SERVICIOS DE SERIGRAFIA SOBRE TELA"/>
    <s v="Acabado de productos textiles"/>
    <s v="Casa Matriz"/>
    <x v="1"/>
    <n v="2"/>
    <n v="1"/>
    <n v="12"/>
    <n v="6"/>
    <n v="3"/>
    <n v="3"/>
    <n v="23.936170212765962"/>
    <n v="23.936170212765962"/>
    <n v="0"/>
    <n v="0"/>
    <n v="0"/>
    <n v="0"/>
    <n v="47.872340425531924"/>
    <n v="0"/>
    <n v="0"/>
    <n v="0"/>
    <n v="0"/>
    <n v="0"/>
    <n v="0"/>
    <n v="0"/>
    <n v="47.872340425531924"/>
    <n v="6"/>
    <n v="0"/>
    <n v="0"/>
    <n v="0"/>
    <n v="0"/>
    <n v="6"/>
    <n v="0"/>
    <n v="0"/>
    <n v="0"/>
    <n v="0"/>
    <n v="0"/>
    <n v="0"/>
    <n v="0"/>
    <n v="6"/>
    <x v="0"/>
    <m/>
    <m/>
    <x v="1"/>
    <m/>
    <m/>
    <x v="0"/>
    <m/>
    <m/>
    <x v="1"/>
    <s v="Decisión del directorio/propietarios de la empresa"/>
    <m/>
    <x v="1"/>
    <s v="Decisión del directorio/propietarios de la empresa"/>
    <m/>
    <x v="1"/>
    <m/>
    <n v="7533"/>
    <s v="COSTURERO"/>
    <s v="Sí"/>
    <s v="No"/>
    <s v="Sí"/>
    <n v="7322"/>
    <s v="SERIGRAFISTA"/>
    <s v="Sí"/>
    <s v="No"/>
    <s v="No"/>
    <m/>
    <m/>
    <m/>
    <m/>
    <m/>
    <m/>
    <m/>
    <m/>
    <m/>
    <m/>
    <m/>
    <m/>
    <m/>
    <m/>
    <m/>
    <m/>
    <m/>
    <m/>
    <m/>
    <m/>
    <m/>
    <m/>
    <m/>
    <m/>
    <m/>
    <m/>
    <m/>
    <m/>
    <m/>
    <m/>
    <m/>
    <m/>
    <m/>
    <m/>
    <m/>
    <m/>
    <m/>
    <m/>
    <m/>
    <x v="1"/>
    <x v="0"/>
    <x v="0"/>
    <x v="1"/>
    <x v="0"/>
    <x v="0"/>
    <x v="0"/>
    <x v="1"/>
    <x v="1"/>
    <x v="0"/>
    <x v="0"/>
    <x v="1"/>
    <x v="0"/>
    <m/>
    <m/>
    <m/>
    <s v="Redes sociales de la empresa (Facebook, Twitter, Instagram, etc)"/>
    <m/>
    <m/>
    <m/>
    <m/>
    <m/>
    <m/>
    <m/>
    <m/>
    <m/>
    <m/>
    <x v="0"/>
    <x v="0"/>
    <x v="0"/>
    <x v="1"/>
    <x v="0"/>
    <x v="1"/>
    <x v="0"/>
    <x v="1"/>
    <x v="1"/>
    <x v="2"/>
    <s v="Ninguna"/>
    <m/>
    <m/>
    <m/>
    <m/>
    <m/>
    <m/>
    <x v="1"/>
    <m/>
    <s v="Transformación de competencia"/>
    <x v="1"/>
    <m/>
    <m/>
    <m/>
    <x v="0"/>
    <x v="0"/>
    <x v="0"/>
    <x v="0"/>
    <x v="0"/>
    <x v="0"/>
    <m/>
    <m/>
    <x v="2"/>
    <s v="Muy probable"/>
    <s v="Poco probable"/>
    <s v="Muy probable"/>
    <s v="Probable"/>
    <s v="Probable"/>
    <x v="0"/>
    <s v="diseñador grafico"/>
    <n v="2166"/>
    <n v="3"/>
    <n v="0"/>
    <n v="1"/>
    <n v="0"/>
    <n v="0"/>
    <s v="logistica chofer de camioneta"/>
    <n v="8322"/>
    <n v="2"/>
    <n v="0"/>
    <n v="2"/>
    <n v="0"/>
    <n v="0"/>
    <m/>
    <m/>
    <m/>
    <m/>
    <m/>
    <m/>
    <m/>
    <m/>
    <m/>
    <m/>
    <m/>
    <m/>
    <m/>
    <m/>
    <m/>
    <m/>
    <m/>
    <m/>
    <m/>
    <m/>
    <m/>
    <x v="0"/>
    <m/>
    <m/>
    <m/>
    <m/>
    <m/>
    <m/>
    <m/>
    <m/>
    <m/>
    <x v="0"/>
    <x v="0"/>
    <x v="0"/>
    <x v="0"/>
    <x v="1"/>
    <x v="1"/>
    <x v="0"/>
    <x v="0"/>
    <m/>
    <x v="0"/>
    <s v="MANEJO DE PROGRAMAS PUBLICITARIOS"/>
    <s v="Herramientas digitales para la gestión y productividad"/>
    <s v="DISEÑADOR GRAFICO"/>
    <n v="2166"/>
    <m/>
    <m/>
    <m/>
    <m/>
    <m/>
    <m/>
    <m/>
    <m/>
    <m/>
    <m/>
    <m/>
    <m/>
    <m/>
    <m/>
    <m/>
    <m/>
    <m/>
    <m/>
    <m/>
    <m/>
    <s v="No"/>
    <m/>
    <m/>
    <m/>
    <m/>
    <m/>
    <x v="1"/>
    <s v="Importante"/>
    <s v="Importante"/>
    <s v="Muy importante"/>
    <s v="Importante"/>
    <s v="Muy importante"/>
    <s v="Muy importante"/>
    <s v="Muy importante"/>
    <s v="Ninguna"/>
    <m/>
    <x v="2"/>
    <x v="2"/>
    <x v="0"/>
    <x v="1"/>
    <x v="0"/>
    <x v="0"/>
    <x v="0"/>
    <x v="0"/>
    <x v="0"/>
    <x v="0"/>
    <x v="0"/>
    <x v="0"/>
    <m/>
    <s v="Dueño o propietario"/>
    <m/>
    <n v="8"/>
    <n v="43"/>
    <s v="Completo"/>
    <m/>
    <m/>
    <m/>
    <m/>
    <m/>
    <m/>
    <m/>
    <s v="11 a 30 personas ocupadas"/>
    <s v="5 a 10 personas ocupadas"/>
    <x v="1"/>
    <s v="Manufactura"/>
    <x v="0"/>
    <x v="0"/>
    <x v="0"/>
    <x v="0"/>
    <x v="0"/>
    <x v="0"/>
    <x v="1"/>
    <x v="0"/>
    <x v="0"/>
    <x v="0"/>
    <x v="0"/>
    <x v="0"/>
    <x v="0"/>
    <x v="0"/>
    <x v="0"/>
    <x v="0"/>
    <x v="1"/>
    <x v="0"/>
    <x v="0"/>
    <x v="0"/>
    <x v="0"/>
    <x v="1"/>
    <x v="0"/>
    <x v="0"/>
    <x v="0"/>
    <x v="0"/>
    <x v="0"/>
    <s v="PUBLICIDAD"/>
    <m/>
    <m/>
    <m/>
    <m/>
    <m/>
    <s v="ADMINISTRACIÓN Y GESTIÓN"/>
    <m/>
    <m/>
    <m/>
    <m/>
    <m/>
    <n v="7.9787234042553203"/>
    <x v="1"/>
    <x v="1"/>
    <x v="0"/>
    <x v="0"/>
    <x v="0"/>
    <s v="Total"/>
  </r>
  <r>
    <n v="593749"/>
    <x v="0"/>
    <x v="1"/>
    <s v="Itá"/>
    <n v="47711"/>
    <s v="VENTA AL POR MENOR DE PRENDAS DE VESTIR NUEVAS"/>
    <s v="Comercio"/>
    <s v="Comercio"/>
    <s v="Micro (5 a 10 personas ocupadas)"/>
    <n v="26062024"/>
    <n v="26"/>
    <s v="Junio"/>
    <s v="Año Resultado Final"/>
    <n v="14"/>
    <n v="37"/>
    <n v="26062024"/>
    <n v="26"/>
    <s v="Junio"/>
    <s v="Año Resultado Final"/>
    <n v="2017"/>
    <n v="6"/>
    <x v="3"/>
    <s v="VENTA DE ROPAS DE VESTIR NUEVAS  EXTERIOR AL POR MENOR"/>
    <s v="Comercio al por menor de prendas de vestir"/>
    <s v="Casa Matriz"/>
    <x v="1"/>
    <n v="3"/>
    <n v="3"/>
    <n v="7"/>
    <n v="7"/>
    <n v="1"/>
    <n v="6"/>
    <n v="8.2844036697247692"/>
    <n v="49.706422018348619"/>
    <n v="0"/>
    <n v="0"/>
    <n v="0"/>
    <n v="0"/>
    <n v="33.137614678899077"/>
    <n v="0"/>
    <n v="8.2844036697247692"/>
    <n v="0"/>
    <n v="0"/>
    <n v="16.568807339449538"/>
    <n v="0"/>
    <n v="0"/>
    <n v="57.990825688073386"/>
    <n v="7"/>
    <n v="0"/>
    <n v="0"/>
    <n v="0"/>
    <n v="0"/>
    <n v="4"/>
    <n v="0"/>
    <n v="1"/>
    <n v="0"/>
    <n v="0"/>
    <n v="2"/>
    <n v="0"/>
    <n v="0"/>
    <n v="7"/>
    <x v="1"/>
    <s v="Decisión del directorio/propietarios de la empresa"/>
    <m/>
    <x v="1"/>
    <m/>
    <m/>
    <x v="0"/>
    <m/>
    <m/>
    <x v="0"/>
    <m/>
    <m/>
    <x v="0"/>
    <m/>
    <m/>
    <x v="1"/>
    <m/>
    <n v="5222"/>
    <s v="ENCARGADA DE LOCAL"/>
    <s v="Sí"/>
    <s v="No"/>
    <s v="No"/>
    <m/>
    <m/>
    <m/>
    <m/>
    <m/>
    <m/>
    <m/>
    <m/>
    <m/>
    <m/>
    <m/>
    <m/>
    <m/>
    <m/>
    <m/>
    <m/>
    <m/>
    <m/>
    <m/>
    <m/>
    <m/>
    <m/>
    <m/>
    <m/>
    <m/>
    <m/>
    <m/>
    <m/>
    <m/>
    <m/>
    <m/>
    <m/>
    <m/>
    <m/>
    <m/>
    <m/>
    <m/>
    <m/>
    <m/>
    <m/>
    <m/>
    <m/>
    <m/>
    <m/>
    <x v="1"/>
    <x v="0"/>
    <x v="0"/>
    <x v="0"/>
    <x v="1"/>
    <x v="1"/>
    <x v="0"/>
    <x v="0"/>
    <x v="0"/>
    <x v="0"/>
    <x v="1"/>
    <x v="1"/>
    <x v="0"/>
    <m/>
    <m/>
    <m/>
    <m/>
    <m/>
    <m/>
    <s v="Recomendaciones de trabajadores de la empresa u otros actores"/>
    <m/>
    <m/>
    <s v="Avisos en las inmediaciones de la empresa"/>
    <s v="Contactos personales del empleador"/>
    <m/>
    <m/>
    <m/>
    <x v="0"/>
    <x v="0"/>
    <x v="1"/>
    <x v="0"/>
    <x v="0"/>
    <x v="2"/>
    <x v="0"/>
    <x v="0"/>
    <x v="1"/>
    <x v="1"/>
    <s v="Ninguna"/>
    <m/>
    <m/>
    <m/>
    <s v="Ambos"/>
    <s v="Ambos"/>
    <m/>
    <x v="1"/>
    <m/>
    <m/>
    <x v="1"/>
    <m/>
    <m/>
    <m/>
    <x v="0"/>
    <x v="0"/>
    <x v="0"/>
    <x v="0"/>
    <x v="0"/>
    <x v="1"/>
    <m/>
    <m/>
    <x v="2"/>
    <s v="Probable"/>
    <s v="Poco probable"/>
    <s v="Poco probable"/>
    <s v="Probable"/>
    <s v="Muy probable"/>
    <x v="0"/>
    <s v="vendedor"/>
    <n v="5223"/>
    <n v="2"/>
    <n v="2"/>
    <n v="0"/>
    <n v="0"/>
    <n v="0"/>
    <m/>
    <m/>
    <m/>
    <m/>
    <m/>
    <m/>
    <m/>
    <m/>
    <m/>
    <m/>
    <m/>
    <m/>
    <m/>
    <m/>
    <m/>
    <m/>
    <m/>
    <m/>
    <m/>
    <m/>
    <m/>
    <m/>
    <m/>
    <m/>
    <m/>
    <m/>
    <m/>
    <m/>
    <x v="0"/>
    <m/>
    <m/>
    <m/>
    <m/>
    <m/>
    <m/>
    <m/>
    <m/>
    <m/>
    <x v="0"/>
    <x v="0"/>
    <x v="0"/>
    <x v="0"/>
    <x v="1"/>
    <x v="1"/>
    <x v="0"/>
    <x v="0"/>
    <m/>
    <x v="0"/>
    <s v="CAPACITACION DE INFORMATICA AVANZADO"/>
    <s v="Operación básica de computadoras"/>
    <s v="COBRADOR"/>
    <n v="4214"/>
    <s v="ATENCION AL  CLIENTE"/>
    <s v="Técnicas de recepción y atención al cliente"/>
    <s v="VENDEDORA DE SALON"/>
    <n v="5223"/>
    <m/>
    <m/>
    <m/>
    <m/>
    <m/>
    <m/>
    <m/>
    <m/>
    <m/>
    <m/>
    <m/>
    <m/>
    <m/>
    <m/>
    <m/>
    <m/>
    <s v="Si"/>
    <s v="No"/>
    <m/>
    <m/>
    <m/>
    <m/>
    <x v="1"/>
    <s v="Importante"/>
    <s v="Muy importante"/>
    <s v="Muy importante"/>
    <s v="Muy importante"/>
    <s v="Muy importante"/>
    <s v="Muy importante"/>
    <s v="Muy importante"/>
    <s v="Ninguna"/>
    <m/>
    <x v="2"/>
    <x v="1"/>
    <x v="0"/>
    <x v="1"/>
    <x v="2"/>
    <x v="0"/>
    <x v="1"/>
    <x v="1"/>
    <x v="0"/>
    <x v="1"/>
    <x v="0"/>
    <x v="0"/>
    <m/>
    <s v="Dueño o propietario"/>
    <m/>
    <n v="16"/>
    <n v="28"/>
    <s v="Completo"/>
    <m/>
    <m/>
    <m/>
    <m/>
    <m/>
    <m/>
    <m/>
    <s v="5 a 10 personas ocupadas"/>
    <s v="5 a 10 personas ocupadas"/>
    <x v="2"/>
    <s v="Comercio"/>
    <x v="0"/>
    <x v="0"/>
    <x v="0"/>
    <x v="0"/>
    <x v="1"/>
    <x v="0"/>
    <x v="0"/>
    <x v="0"/>
    <x v="0"/>
    <x v="0"/>
    <x v="1"/>
    <x v="0"/>
    <x v="0"/>
    <x v="1"/>
    <x v="0"/>
    <x v="0"/>
    <x v="0"/>
    <x v="0"/>
    <x v="0"/>
    <x v="1"/>
    <x v="0"/>
    <x v="0"/>
    <x v="1"/>
    <x v="0"/>
    <x v="0"/>
    <x v="0"/>
    <x v="0"/>
    <s v="OFIMATICA"/>
    <s v="ATENCIÓN AL CLIENTE, RECEPCIÓN"/>
    <m/>
    <m/>
    <m/>
    <m/>
    <s v="TIC"/>
    <s v="ADMINISTRACIÓN Y GESTIÓN"/>
    <m/>
    <m/>
    <m/>
    <m/>
    <n v="8.2844036697247692"/>
    <x v="1"/>
    <x v="1"/>
    <x v="0"/>
    <x v="0"/>
    <x v="0"/>
    <s v="Total"/>
  </r>
  <r>
    <n v="593858"/>
    <x v="0"/>
    <x v="1"/>
    <s v="Luque"/>
    <n v="14101"/>
    <s v="CONFECCION DE PRENDAS DE VESTIR EXTERIOR PARA NIÑOS"/>
    <s v="Industria"/>
    <s v="Manufactura"/>
    <s v="Micro (5 a 10 personas ocupadas)"/>
    <n v="27062024"/>
    <n v="27"/>
    <s v="Junio"/>
    <s v="Año Resultado Final"/>
    <n v="12"/>
    <n v="11"/>
    <n v="2072024"/>
    <n v="2"/>
    <s v="Julio"/>
    <s v="Año Resultado Final"/>
    <n v="2010"/>
    <n v="13"/>
    <x v="0"/>
    <s v="CONFECCIÓN DE PRENDA DE VESTIR EXTERIOR PARA NIÑOS"/>
    <s v="Confección de prendas de vestir exterior, excepto prendas de cuero y piel"/>
    <s v="Único"/>
    <x v="0"/>
    <m/>
    <m/>
    <n v="5"/>
    <n v="5"/>
    <n v="1"/>
    <n v="4"/>
    <n v="4.7936507936507899"/>
    <n v="19.17460317460316"/>
    <n v="0"/>
    <n v="0"/>
    <n v="0"/>
    <n v="0"/>
    <n v="19.17460317460316"/>
    <n v="0"/>
    <n v="0"/>
    <n v="0"/>
    <n v="4.7936507936507899"/>
    <n v="0"/>
    <n v="0"/>
    <n v="0"/>
    <n v="23.968253968253951"/>
    <n v="5"/>
    <n v="0"/>
    <n v="0"/>
    <n v="0"/>
    <n v="0"/>
    <n v="4"/>
    <n v="0"/>
    <n v="0"/>
    <n v="0"/>
    <n v="1"/>
    <n v="0"/>
    <n v="0"/>
    <n v="0"/>
    <n v="5"/>
    <x v="1"/>
    <s v="Decisión del directorio/propietarios de la empresa"/>
    <m/>
    <x v="0"/>
    <s v="Decisión del directorio/propietarios de la empresa"/>
    <m/>
    <x v="0"/>
    <m/>
    <m/>
    <x v="0"/>
    <m/>
    <m/>
    <x v="0"/>
    <m/>
    <m/>
    <x v="0"/>
    <m/>
    <m/>
    <m/>
    <m/>
    <m/>
    <m/>
    <m/>
    <m/>
    <m/>
    <m/>
    <m/>
    <m/>
    <m/>
    <m/>
    <m/>
    <m/>
    <m/>
    <m/>
    <m/>
    <m/>
    <m/>
    <m/>
    <m/>
    <m/>
    <m/>
    <m/>
    <m/>
    <m/>
    <m/>
    <m/>
    <m/>
    <m/>
    <m/>
    <m/>
    <m/>
    <m/>
    <m/>
    <m/>
    <m/>
    <m/>
    <m/>
    <m/>
    <m/>
    <m/>
    <m/>
    <m/>
    <m/>
    <m/>
    <m/>
    <m/>
    <x v="0"/>
    <x v="1"/>
    <x v="0"/>
    <x v="0"/>
    <x v="0"/>
    <x v="0"/>
    <x v="0"/>
    <x v="0"/>
    <x v="1"/>
    <x v="0"/>
    <x v="0"/>
    <x v="1"/>
    <x v="0"/>
    <m/>
    <m/>
    <m/>
    <m/>
    <m/>
    <m/>
    <s v="Recomendaciones de trabajadores de la empresa u otros actores"/>
    <m/>
    <m/>
    <m/>
    <s v="Contactos personales del empleador"/>
    <m/>
    <m/>
    <m/>
    <x v="0"/>
    <x v="0"/>
    <x v="2"/>
    <x v="2"/>
    <x v="0"/>
    <x v="2"/>
    <x v="0"/>
    <x v="0"/>
    <x v="1"/>
    <x v="1"/>
    <s v="Ninguna"/>
    <m/>
    <m/>
    <m/>
    <m/>
    <m/>
    <m/>
    <x v="1"/>
    <m/>
    <m/>
    <x v="1"/>
    <m/>
    <m/>
    <m/>
    <x v="1"/>
    <x v="1"/>
    <x v="1"/>
    <x v="1"/>
    <x v="1"/>
    <x v="1"/>
    <m/>
    <m/>
    <x v="2"/>
    <s v="Poco probable"/>
    <s v="Poco probable"/>
    <s v="Poco probable"/>
    <s v="Probable"/>
    <s v="Probable"/>
    <x v="0"/>
    <s v="costurera de maquinas semi industriales"/>
    <n v="8153"/>
    <n v="1"/>
    <n v="1"/>
    <n v="1"/>
    <n v="1"/>
    <n v="1"/>
    <m/>
    <m/>
    <m/>
    <m/>
    <m/>
    <m/>
    <m/>
    <m/>
    <m/>
    <m/>
    <m/>
    <m/>
    <m/>
    <m/>
    <m/>
    <m/>
    <m/>
    <m/>
    <m/>
    <m/>
    <m/>
    <m/>
    <m/>
    <m/>
    <m/>
    <m/>
    <m/>
    <m/>
    <x v="0"/>
    <m/>
    <m/>
    <m/>
    <m/>
    <m/>
    <m/>
    <m/>
    <m/>
    <m/>
    <x v="0"/>
    <x v="0"/>
    <x v="0"/>
    <x v="0"/>
    <x v="0"/>
    <x v="0"/>
    <x v="0"/>
    <x v="0"/>
    <m/>
    <x v="0"/>
    <s v="MANEJO PARA HACER EL OJAL EN MAQUINAS Y PEGADO DE BOTONES"/>
    <s v="Corte y confección en industrias"/>
    <s v="COSTURERA DE MAQUINAS"/>
    <n v="8153"/>
    <m/>
    <m/>
    <m/>
    <m/>
    <m/>
    <m/>
    <m/>
    <m/>
    <m/>
    <m/>
    <m/>
    <m/>
    <m/>
    <m/>
    <m/>
    <m/>
    <m/>
    <m/>
    <m/>
    <m/>
    <s v="No"/>
    <m/>
    <m/>
    <m/>
    <m/>
    <m/>
    <x v="0"/>
    <s v="Importante"/>
    <s v="Importante"/>
    <s v="Importante"/>
    <s v="Importante"/>
    <s v="Muy importante"/>
    <s v="Muy importante"/>
    <s v="Importante"/>
    <s v="Ninguna"/>
    <m/>
    <x v="2"/>
    <x v="2"/>
    <x v="0"/>
    <x v="0"/>
    <x v="2"/>
    <x v="0"/>
    <x v="1"/>
    <x v="0"/>
    <x v="0"/>
    <x v="1"/>
    <x v="0"/>
    <x v="0"/>
    <m/>
    <s v="Dueño o propietario"/>
    <m/>
    <n v="7"/>
    <n v="22"/>
    <s v="Completo"/>
    <m/>
    <m/>
    <m/>
    <m/>
    <m/>
    <m/>
    <m/>
    <s v="5 a 10 personas ocupadas"/>
    <s v="5 a 10 personas ocupadas"/>
    <x v="1"/>
    <s v="Manufactura"/>
    <x v="0"/>
    <x v="0"/>
    <x v="0"/>
    <x v="0"/>
    <x v="0"/>
    <x v="0"/>
    <x v="0"/>
    <x v="0"/>
    <x v="0"/>
    <x v="0"/>
    <x v="1"/>
    <x v="0"/>
    <x v="0"/>
    <x v="0"/>
    <x v="0"/>
    <x v="0"/>
    <x v="1"/>
    <x v="0"/>
    <x v="0"/>
    <x v="1"/>
    <x v="0"/>
    <x v="1"/>
    <x v="0"/>
    <x v="0"/>
    <x v="0"/>
    <x v="1"/>
    <x v="0"/>
    <s v="TEXTIL Y CONFECCIÓN"/>
    <m/>
    <m/>
    <m/>
    <m/>
    <m/>
    <s v="TEXTIL Y CONFECCIÓN"/>
    <m/>
    <m/>
    <m/>
    <m/>
    <m/>
    <n v="4.7936507936507899"/>
    <x v="0"/>
    <x v="0"/>
    <x v="1"/>
    <x v="0"/>
    <x v="0"/>
    <s v="Total"/>
  </r>
  <r>
    <n v="594108"/>
    <x v="0"/>
    <x v="0"/>
    <s v="La Catedral"/>
    <n v="18110"/>
    <s v="ACTIVIDADES DE IMPRESIONES VARIAS SOBRE MATERIALES DIVERSOS"/>
    <s v="Industria"/>
    <s v="Manufactura"/>
    <s v="Micro (5 a 10 personas ocupadas)"/>
    <n v="8072024"/>
    <n v="8"/>
    <s v="Julio"/>
    <s v="Año Resultado Final"/>
    <n v="9"/>
    <n v="2"/>
    <n v="8072024"/>
    <n v="8"/>
    <s v="Julio"/>
    <s v="Año Resultado Final"/>
    <n v="2017"/>
    <n v="6"/>
    <x v="3"/>
    <s v="SERVICIOS DE IMPRESION EN GENERAL EN TODO TIPO DE MATERIAL"/>
    <s v="Actividades de impresión"/>
    <s v="Único"/>
    <x v="0"/>
    <m/>
    <m/>
    <n v="5"/>
    <n v="5"/>
    <n v="4"/>
    <n v="1"/>
    <n v="38.424242424242443"/>
    <n v="9.6060606060606109"/>
    <n v="0"/>
    <n v="0"/>
    <n v="0"/>
    <n v="0"/>
    <n v="38.424242424242443"/>
    <n v="0"/>
    <n v="0"/>
    <n v="0"/>
    <n v="0"/>
    <n v="9.6060606060606109"/>
    <n v="0"/>
    <n v="0"/>
    <n v="48.030303030303052"/>
    <n v="5"/>
    <n v="0"/>
    <n v="0"/>
    <n v="0"/>
    <n v="0"/>
    <n v="4"/>
    <n v="0"/>
    <n v="0"/>
    <n v="0"/>
    <n v="0"/>
    <n v="1"/>
    <n v="0"/>
    <n v="0"/>
    <n v="5"/>
    <x v="0"/>
    <m/>
    <m/>
    <x v="1"/>
    <m/>
    <m/>
    <x v="1"/>
    <s v="Decisión del directorio/propietarios de la empresa"/>
    <m/>
    <x v="0"/>
    <m/>
    <m/>
    <x v="0"/>
    <m/>
    <m/>
    <x v="1"/>
    <m/>
    <n v="7322"/>
    <s v="AYUDANTE DE IMPRESION"/>
    <s v="Sí"/>
    <s v="Sí"/>
    <s v="No"/>
    <m/>
    <m/>
    <m/>
    <m/>
    <m/>
    <m/>
    <m/>
    <m/>
    <m/>
    <m/>
    <s v="Candidatos sin habilidades blandas o socioemocionales (proactividad, actitud de aprendizaje, compromiso, entre otros)"/>
    <m/>
    <m/>
    <m/>
    <m/>
    <m/>
    <m/>
    <m/>
    <m/>
    <m/>
    <m/>
    <m/>
    <m/>
    <m/>
    <m/>
    <m/>
    <m/>
    <m/>
    <m/>
    <m/>
    <m/>
    <m/>
    <m/>
    <m/>
    <s v="Capacitar a los trabajadores actuales para que puedan cumplir funciones que estaban asignadas a esa vacante"/>
    <m/>
    <m/>
    <m/>
    <m/>
    <m/>
    <m/>
    <m/>
    <m/>
    <m/>
    <x v="1"/>
    <x v="0"/>
    <x v="0"/>
    <x v="1"/>
    <x v="0"/>
    <x v="1"/>
    <x v="0"/>
    <x v="1"/>
    <x v="0"/>
    <x v="0"/>
    <x v="1"/>
    <x v="1"/>
    <x v="0"/>
    <m/>
    <m/>
    <m/>
    <m/>
    <m/>
    <m/>
    <s v="Recomendaciones de trabajadores de la empresa u otros actores"/>
    <m/>
    <m/>
    <m/>
    <s v="Contactos personales del empleador"/>
    <m/>
    <m/>
    <m/>
    <x v="0"/>
    <x v="0"/>
    <x v="0"/>
    <x v="1"/>
    <x v="0"/>
    <x v="2"/>
    <x v="0"/>
    <x v="0"/>
    <x v="0"/>
    <x v="1"/>
    <s v="Ninguna"/>
    <m/>
    <m/>
    <m/>
    <m/>
    <m/>
    <m/>
    <x v="1"/>
    <m/>
    <m/>
    <x v="3"/>
    <m/>
    <m/>
    <m/>
    <x v="1"/>
    <x v="1"/>
    <x v="1"/>
    <x v="0"/>
    <x v="1"/>
    <x v="1"/>
    <m/>
    <m/>
    <x v="2"/>
    <s v="Poco probable"/>
    <s v="Poco probable"/>
    <s v="Poco probable"/>
    <s v="Probable"/>
    <s v="Probable"/>
    <x v="1"/>
    <m/>
    <m/>
    <m/>
    <m/>
    <m/>
    <m/>
    <m/>
    <m/>
    <m/>
    <m/>
    <m/>
    <m/>
    <m/>
    <m/>
    <m/>
    <m/>
    <m/>
    <m/>
    <m/>
    <m/>
    <m/>
    <m/>
    <m/>
    <m/>
    <m/>
    <m/>
    <m/>
    <m/>
    <m/>
    <m/>
    <m/>
    <m/>
    <m/>
    <m/>
    <m/>
    <x v="0"/>
    <m/>
    <m/>
    <m/>
    <m/>
    <m/>
    <m/>
    <m/>
    <m/>
    <m/>
    <x v="1"/>
    <x v="0"/>
    <x v="1"/>
    <x v="1"/>
    <x v="1"/>
    <x v="0"/>
    <x v="0"/>
    <x v="0"/>
    <m/>
    <x v="0"/>
    <s v="MANEJO DE MAQUINARIAS DE IMPRESION"/>
    <s v="Serigrafía"/>
    <s v="OPERADOR DE MAQUINARIA"/>
    <n v="7322"/>
    <s v="CONTROL DE CALIDAD"/>
    <s v="Gestión de la producción y calidad"/>
    <s v="AYUDANTE DE IMPRESION"/>
    <n v="7322"/>
    <s v="SEGURIDAD INDUSTRIAL"/>
    <s v="Seguridad industrial y salud ocupacional"/>
    <s v="AYUDANTES DE IMPRESION"/>
    <n v="7322"/>
    <m/>
    <m/>
    <m/>
    <m/>
    <m/>
    <m/>
    <m/>
    <m/>
    <m/>
    <m/>
    <m/>
    <m/>
    <s v="Si"/>
    <s v="Si"/>
    <s v="No"/>
    <m/>
    <m/>
    <m/>
    <x v="1"/>
    <s v="Importante"/>
    <s v="Importante"/>
    <s v="Poco importante"/>
    <s v="Importante"/>
    <s v="Importante"/>
    <s v="Importante"/>
    <s v="Poco importante"/>
    <s v="Ninguna"/>
    <m/>
    <x v="0"/>
    <x v="2"/>
    <x v="0"/>
    <x v="0"/>
    <x v="2"/>
    <x v="0"/>
    <x v="1"/>
    <x v="1"/>
    <x v="1"/>
    <x v="0"/>
    <x v="0"/>
    <x v="0"/>
    <m/>
    <s v="Dueño o propietario"/>
    <m/>
    <n v="9"/>
    <n v="59"/>
    <s v="Completo"/>
    <m/>
    <m/>
    <m/>
    <m/>
    <m/>
    <m/>
    <s v="ESTA SERIA SU DIRECCION PARTICULA BARRIO LAS MERCEDES AVDA COSTANERA Y GENERAL SANTOS ESTA LA MAQUINARIA EN LA CASA DE SU MADRE EN DONDE REALIZA LOS TRABAJOS"/>
    <s v="5 a 10 personas ocupadas"/>
    <s v="5 a 10 personas ocupadas"/>
    <x v="1"/>
    <s v="Manufactura"/>
    <x v="0"/>
    <x v="0"/>
    <x v="0"/>
    <x v="0"/>
    <x v="0"/>
    <x v="0"/>
    <x v="1"/>
    <x v="0"/>
    <x v="0"/>
    <x v="0"/>
    <x v="1"/>
    <x v="0"/>
    <x v="0"/>
    <x v="0"/>
    <x v="0"/>
    <x v="0"/>
    <x v="0"/>
    <x v="0"/>
    <x v="0"/>
    <x v="1"/>
    <x v="0"/>
    <x v="1"/>
    <x v="0"/>
    <x v="0"/>
    <x v="1"/>
    <x v="0"/>
    <x v="0"/>
    <s v="INDUSTRIAS GRÁFICAS"/>
    <s v="GESTIÓN DE CALIDAD"/>
    <s v="SALUD Y SEGURIDAD OCUPACIONAL"/>
    <m/>
    <m/>
    <m/>
    <s v="INDUSTRIAS GRÁFICAS"/>
    <s v="ADMINISTRACIÓN Y GESTIÓN"/>
    <s v="SALUD Y SEGURIDAD OCUPACIONAL"/>
    <m/>
    <m/>
    <m/>
    <n v="9.6060606060606109"/>
    <x v="1"/>
    <x v="2"/>
    <x v="0"/>
    <x v="0"/>
    <x v="0"/>
    <s v="Total"/>
  </r>
  <r>
    <n v="594227"/>
    <x v="0"/>
    <x v="1"/>
    <s v="Ñemby"/>
    <n v="45209"/>
    <s v="SERVICIOS DE CAMBIO DE VOLANTES DE VEHICULOS"/>
    <s v="Comercio"/>
    <s v="Comercio"/>
    <s v="Pequeñas (11 a 30 personas ocupadas)"/>
    <n v="22072024"/>
    <n v="22"/>
    <s v="Julio"/>
    <s v="Año Resultado Final"/>
    <n v="11"/>
    <n v="3"/>
    <n v="31072024"/>
    <n v="31"/>
    <s v="Julio"/>
    <s v="Año Resultado Final"/>
    <n v="2014"/>
    <n v="9"/>
    <x v="3"/>
    <s v="SERVICIO DE TALLER MECÁNICO DE AUTOS"/>
    <s v="Mantenimiento y reparación mecánica de vehículos"/>
    <s v="Único"/>
    <x v="0"/>
    <m/>
    <m/>
    <n v="7"/>
    <n v="7"/>
    <n v="7"/>
    <n v="0"/>
    <n v="57.990825688073386"/>
    <n v="0"/>
    <n v="0"/>
    <n v="0"/>
    <n v="0"/>
    <n v="0"/>
    <n v="0"/>
    <n v="16.568807339449538"/>
    <n v="16.568807339449538"/>
    <n v="0"/>
    <n v="24.853211009174309"/>
    <n v="0"/>
    <n v="0"/>
    <n v="0"/>
    <n v="57.990825688073386"/>
    <n v="7"/>
    <n v="0"/>
    <n v="0"/>
    <n v="0"/>
    <n v="0"/>
    <n v="0"/>
    <n v="2"/>
    <n v="2"/>
    <n v="0"/>
    <n v="3"/>
    <n v="0"/>
    <n v="0"/>
    <n v="0"/>
    <n v="7"/>
    <x v="1"/>
    <s v="Decisión del directorio/propietarios de la empresa"/>
    <m/>
    <x v="0"/>
    <s v="Decisión del directorio/propietarios de la empresa"/>
    <m/>
    <x v="0"/>
    <m/>
    <m/>
    <x v="0"/>
    <m/>
    <m/>
    <x v="0"/>
    <m/>
    <m/>
    <x v="1"/>
    <m/>
    <n v="7231"/>
    <s v="AYUDANTE MECÁNICO"/>
    <s v="Sí"/>
    <s v="No"/>
    <s v="No"/>
    <m/>
    <m/>
    <m/>
    <m/>
    <m/>
    <m/>
    <m/>
    <m/>
    <m/>
    <m/>
    <m/>
    <m/>
    <m/>
    <m/>
    <m/>
    <m/>
    <m/>
    <m/>
    <m/>
    <m/>
    <m/>
    <m/>
    <m/>
    <m/>
    <m/>
    <m/>
    <m/>
    <m/>
    <m/>
    <m/>
    <m/>
    <m/>
    <m/>
    <m/>
    <m/>
    <m/>
    <m/>
    <m/>
    <m/>
    <m/>
    <m/>
    <m/>
    <m/>
    <m/>
    <x v="0"/>
    <x v="0"/>
    <x v="0"/>
    <x v="0"/>
    <x v="0"/>
    <x v="1"/>
    <x v="1"/>
    <x v="0"/>
    <x v="0"/>
    <x v="0"/>
    <x v="1"/>
    <x v="1"/>
    <x v="0"/>
    <m/>
    <m/>
    <m/>
    <m/>
    <m/>
    <m/>
    <s v="Recomendaciones de trabajadores de la empresa u otros actores"/>
    <m/>
    <m/>
    <m/>
    <s v="Contactos personales del empleador"/>
    <m/>
    <m/>
    <m/>
    <x v="0"/>
    <x v="1"/>
    <x v="2"/>
    <x v="2"/>
    <x v="2"/>
    <x v="2"/>
    <x v="1"/>
    <x v="0"/>
    <x v="1"/>
    <x v="1"/>
    <s v="Ninguna"/>
    <m/>
    <m/>
    <m/>
    <m/>
    <m/>
    <m/>
    <x v="1"/>
    <m/>
    <m/>
    <x v="1"/>
    <m/>
    <m/>
    <m/>
    <x v="1"/>
    <x v="1"/>
    <x v="1"/>
    <x v="1"/>
    <x v="1"/>
    <x v="1"/>
    <m/>
    <m/>
    <x v="1"/>
    <s v="Poco probable"/>
    <s v="Poco probable"/>
    <s v="Poco probable"/>
    <s v="Poco probable"/>
    <s v="Poco probable"/>
    <x v="2"/>
    <m/>
    <m/>
    <m/>
    <m/>
    <m/>
    <m/>
    <m/>
    <m/>
    <m/>
    <m/>
    <m/>
    <m/>
    <m/>
    <m/>
    <m/>
    <m/>
    <m/>
    <m/>
    <m/>
    <m/>
    <m/>
    <m/>
    <m/>
    <m/>
    <m/>
    <m/>
    <m/>
    <m/>
    <m/>
    <m/>
    <m/>
    <m/>
    <m/>
    <m/>
    <m/>
    <x v="0"/>
    <m/>
    <m/>
    <m/>
    <m/>
    <m/>
    <m/>
    <m/>
    <m/>
    <m/>
    <x v="0"/>
    <x v="0"/>
    <x v="0"/>
    <x v="0"/>
    <x v="1"/>
    <x v="1"/>
    <x v="0"/>
    <x v="0"/>
    <m/>
    <x v="0"/>
    <s v="CAPACITACIONES DE INYECCIÓN ELECTRÓNICA"/>
    <s v="Mecánica del automóvil"/>
    <s v="MECANICO"/>
    <n v="7231"/>
    <s v="CAPACITACIONES PARA REFRIGERACIÓN"/>
    <s v="Técnicas de refrigeracion y climatización"/>
    <s v="ELECTRICISTA"/>
    <n v="7412"/>
    <m/>
    <m/>
    <m/>
    <m/>
    <m/>
    <m/>
    <m/>
    <m/>
    <m/>
    <m/>
    <m/>
    <m/>
    <m/>
    <m/>
    <m/>
    <m/>
    <s v="Si"/>
    <s v="No"/>
    <m/>
    <m/>
    <m/>
    <m/>
    <x v="1"/>
    <s v="Importante"/>
    <s v="Importante"/>
    <s v="Importante"/>
    <s v="Muy importante"/>
    <s v="Muy importante"/>
    <s v="Muy importante"/>
    <s v="Muy importante"/>
    <s v="Ninguna"/>
    <m/>
    <x v="2"/>
    <x v="2"/>
    <x v="0"/>
    <x v="0"/>
    <x v="2"/>
    <x v="0"/>
    <x v="0"/>
    <x v="1"/>
    <x v="0"/>
    <x v="1"/>
    <x v="0"/>
    <x v="0"/>
    <m/>
    <s v="Dueño o propietario"/>
    <m/>
    <n v="9"/>
    <n v="36"/>
    <s v="Completo"/>
    <m/>
    <m/>
    <m/>
    <m/>
    <m/>
    <m/>
    <m/>
    <s v="5 a 10 personas ocupadas"/>
    <s v="5 a 10 personas ocupadas"/>
    <x v="2"/>
    <s v="Comercio"/>
    <x v="0"/>
    <x v="0"/>
    <x v="0"/>
    <x v="0"/>
    <x v="0"/>
    <x v="0"/>
    <x v="1"/>
    <x v="0"/>
    <x v="0"/>
    <x v="0"/>
    <x v="1"/>
    <x v="0"/>
    <x v="0"/>
    <x v="0"/>
    <x v="0"/>
    <x v="0"/>
    <x v="0"/>
    <x v="0"/>
    <x v="0"/>
    <x v="1"/>
    <x v="0"/>
    <x v="1"/>
    <x v="0"/>
    <x v="0"/>
    <x v="1"/>
    <x v="0"/>
    <x v="0"/>
    <s v="ELECTROMECANICA AUTOMOTRIZ"/>
    <s v="ELECTRICIDAD AUTOMOTRIZ"/>
    <m/>
    <m/>
    <m/>
    <m/>
    <s v="AUTOMOTORES"/>
    <s v="AUTOMOTORES"/>
    <m/>
    <m/>
    <m/>
    <m/>
    <n v="8.2844036697247692"/>
    <x v="1"/>
    <x v="1"/>
    <x v="1"/>
    <x v="0"/>
    <x v="0"/>
    <s v="Total"/>
  </r>
  <r>
    <n v="596497"/>
    <x v="0"/>
    <x v="1"/>
    <s v="Itauguá"/>
    <n v="56109"/>
    <s v="SERVICIOS DE VENTA DE MINUTAS"/>
    <s v="Servicio"/>
    <s v="Restaurantes y hoteles"/>
    <s v="Micro (5 a 10 personas ocupadas)"/>
    <n v="20062024"/>
    <n v="20"/>
    <s v="Junio"/>
    <s v="Año Resultado Final"/>
    <n v="13"/>
    <n v="9"/>
    <n v="20062024"/>
    <n v="20"/>
    <s v="Junio"/>
    <s v="Año Resultado Final"/>
    <n v="2015"/>
    <n v="8"/>
    <x v="3"/>
    <s v="ELABORACION DE EMPANADA PARA COPETIN"/>
    <s v="Otros servicios de suministro de alimentos para consumo inmediato  n.c.p."/>
    <s v="Único"/>
    <x v="0"/>
    <m/>
    <m/>
    <n v="5"/>
    <n v="5"/>
    <n v="2"/>
    <n v="3"/>
    <n v="6.7891891891891802"/>
    <n v="10.18378378378377"/>
    <n v="0"/>
    <n v="0"/>
    <n v="0"/>
    <n v="3.3945945945945901"/>
    <n v="6.7891891891891802"/>
    <n v="0"/>
    <n v="0"/>
    <n v="0"/>
    <n v="3.3945945945945901"/>
    <n v="3.3945945945945901"/>
    <n v="0"/>
    <n v="0"/>
    <n v="16.972972972972951"/>
    <n v="5"/>
    <n v="0"/>
    <n v="0"/>
    <n v="0"/>
    <n v="1"/>
    <n v="2"/>
    <n v="0"/>
    <n v="0"/>
    <n v="0"/>
    <n v="1"/>
    <n v="1"/>
    <n v="0"/>
    <n v="0"/>
    <n v="5"/>
    <x v="0"/>
    <m/>
    <m/>
    <x v="1"/>
    <m/>
    <m/>
    <x v="0"/>
    <m/>
    <m/>
    <x v="0"/>
    <m/>
    <m/>
    <x v="0"/>
    <m/>
    <m/>
    <x v="0"/>
    <m/>
    <m/>
    <m/>
    <m/>
    <m/>
    <m/>
    <m/>
    <m/>
    <m/>
    <m/>
    <m/>
    <m/>
    <m/>
    <m/>
    <m/>
    <m/>
    <m/>
    <m/>
    <m/>
    <m/>
    <m/>
    <m/>
    <m/>
    <m/>
    <m/>
    <m/>
    <m/>
    <m/>
    <m/>
    <m/>
    <m/>
    <m/>
    <m/>
    <m/>
    <m/>
    <m/>
    <m/>
    <m/>
    <m/>
    <m/>
    <m/>
    <m/>
    <m/>
    <m/>
    <m/>
    <m/>
    <m/>
    <m/>
    <m/>
    <m/>
    <x v="0"/>
    <x v="0"/>
    <x v="0"/>
    <x v="0"/>
    <x v="1"/>
    <x v="1"/>
    <x v="1"/>
    <x v="0"/>
    <x v="0"/>
    <x v="1"/>
    <x v="1"/>
    <x v="1"/>
    <x v="0"/>
    <m/>
    <m/>
    <m/>
    <m/>
    <m/>
    <m/>
    <m/>
    <m/>
    <m/>
    <m/>
    <s v="Contactos personales del empleador"/>
    <m/>
    <m/>
    <m/>
    <x v="0"/>
    <x v="0"/>
    <x v="2"/>
    <x v="2"/>
    <x v="0"/>
    <x v="2"/>
    <x v="1"/>
    <x v="0"/>
    <x v="1"/>
    <x v="1"/>
    <s v="Ninguna"/>
    <m/>
    <m/>
    <m/>
    <m/>
    <m/>
    <m/>
    <x v="1"/>
    <m/>
    <m/>
    <x v="1"/>
    <m/>
    <m/>
    <m/>
    <x v="1"/>
    <x v="1"/>
    <x v="1"/>
    <x v="1"/>
    <x v="1"/>
    <x v="1"/>
    <m/>
    <m/>
    <x v="2"/>
    <s v="Poco probable"/>
    <s v="Probable"/>
    <s v="Poco probable"/>
    <s v="Poco probable"/>
    <s v="Poco probable"/>
    <x v="3"/>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0"/>
    <x v="1"/>
    <x v="0"/>
    <x v="1"/>
    <x v="0"/>
    <x v="0"/>
    <x v="1"/>
    <x v="1"/>
    <x v="1"/>
    <x v="1"/>
    <x v="1"/>
    <x v="0"/>
    <m/>
    <s v="Dueño o propietario"/>
    <m/>
    <n v="14"/>
    <n v="12"/>
    <s v="Completo"/>
    <m/>
    <m/>
    <m/>
    <m/>
    <m/>
    <m/>
    <m/>
    <s v="5 a 10 personas ocupadas"/>
    <s v="5 a 10 personas ocupadas"/>
    <x v="0"/>
    <s v="Restaurantes y hoteles"/>
    <x v="0"/>
    <x v="0"/>
    <x v="0"/>
    <x v="0"/>
    <x v="0"/>
    <x v="0"/>
    <x v="0"/>
    <x v="0"/>
    <x v="0"/>
    <x v="0"/>
    <x v="1"/>
    <x v="0"/>
    <x v="0"/>
    <x v="0"/>
    <x v="0"/>
    <x v="0"/>
    <x v="0"/>
    <x v="0"/>
    <x v="0"/>
    <x v="1"/>
    <x v="0"/>
    <x v="1"/>
    <x v="0"/>
    <x v="0"/>
    <x v="0"/>
    <x v="0"/>
    <x v="0"/>
    <m/>
    <m/>
    <m/>
    <m/>
    <m/>
    <m/>
    <m/>
    <m/>
    <m/>
    <m/>
    <m/>
    <m/>
    <n v="3.3945945945945901"/>
    <x v="0"/>
    <x v="0"/>
    <x v="1"/>
    <x v="1"/>
    <x v="2"/>
    <s v="Total"/>
  </r>
  <r>
    <n v="596926"/>
    <x v="0"/>
    <x v="0"/>
    <s v="Recoleta"/>
    <n v="56101"/>
    <s v="SERVICIO DE COMIDAS A LA CARTA SERVIDAS EN PLATO"/>
    <s v="Servicio"/>
    <s v="Restaurantes y hoteles"/>
    <s v="Micro (5 a 10 personas ocupadas)"/>
    <n v="27062024"/>
    <n v="27"/>
    <s v="Junio"/>
    <s v="Año Resultado Final"/>
    <n v="11"/>
    <n v="47"/>
    <n v="28062024"/>
    <n v="28"/>
    <s v="Junio"/>
    <s v="Año Resultado Final"/>
    <n v="2011"/>
    <n v="12"/>
    <x v="0"/>
    <s v="SERVICIOS DE COMIDAS A LA CARTA AL POR MENOR"/>
    <s v="Restaurantes y parrilladas"/>
    <s v="Único"/>
    <x v="0"/>
    <m/>
    <m/>
    <n v="7"/>
    <n v="7"/>
    <n v="6"/>
    <n v="1"/>
    <n v="79.611940298507392"/>
    <n v="13.268656716417899"/>
    <n v="0"/>
    <n v="0"/>
    <n v="0"/>
    <n v="0"/>
    <n v="92.8805970149253"/>
    <n v="0"/>
    <n v="0"/>
    <n v="0"/>
    <n v="0"/>
    <n v="0"/>
    <n v="0"/>
    <n v="0"/>
    <n v="92.8805970149253"/>
    <n v="7"/>
    <n v="0"/>
    <n v="0"/>
    <n v="0"/>
    <n v="0"/>
    <n v="7"/>
    <n v="0"/>
    <n v="0"/>
    <n v="0"/>
    <n v="0"/>
    <n v="0"/>
    <n v="0"/>
    <n v="0"/>
    <n v="7"/>
    <x v="0"/>
    <m/>
    <m/>
    <x v="1"/>
    <m/>
    <m/>
    <x v="1"/>
    <s v="Decisión del directorio/propietarios de la empresa"/>
    <m/>
    <x v="0"/>
    <m/>
    <m/>
    <x v="0"/>
    <m/>
    <m/>
    <x v="0"/>
    <m/>
    <m/>
    <m/>
    <m/>
    <m/>
    <m/>
    <m/>
    <m/>
    <m/>
    <m/>
    <m/>
    <m/>
    <m/>
    <m/>
    <m/>
    <m/>
    <m/>
    <m/>
    <m/>
    <m/>
    <m/>
    <m/>
    <m/>
    <m/>
    <m/>
    <m/>
    <m/>
    <m/>
    <m/>
    <m/>
    <m/>
    <m/>
    <m/>
    <m/>
    <m/>
    <m/>
    <m/>
    <m/>
    <m/>
    <m/>
    <m/>
    <m/>
    <m/>
    <m/>
    <m/>
    <m/>
    <m/>
    <m/>
    <m/>
    <m/>
    <x v="1"/>
    <x v="0"/>
    <x v="0"/>
    <x v="0"/>
    <x v="1"/>
    <x v="0"/>
    <x v="0"/>
    <x v="0"/>
    <x v="0"/>
    <x v="0"/>
    <x v="1"/>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oco probable"/>
    <s v="Poco probable"/>
    <s v="Poco probable"/>
    <s v="Probable"/>
    <x v="1"/>
    <m/>
    <m/>
    <m/>
    <m/>
    <m/>
    <m/>
    <m/>
    <m/>
    <m/>
    <m/>
    <m/>
    <m/>
    <m/>
    <m/>
    <m/>
    <m/>
    <m/>
    <m/>
    <m/>
    <m/>
    <m/>
    <m/>
    <m/>
    <m/>
    <m/>
    <m/>
    <m/>
    <m/>
    <m/>
    <m/>
    <m/>
    <m/>
    <m/>
    <m/>
    <m/>
    <x v="0"/>
    <m/>
    <m/>
    <m/>
    <m/>
    <m/>
    <m/>
    <m/>
    <m/>
    <m/>
    <x v="0"/>
    <x v="0"/>
    <x v="0"/>
    <x v="0"/>
    <x v="1"/>
    <x v="1"/>
    <x v="0"/>
    <x v="0"/>
    <m/>
    <x v="0"/>
    <s v="HABILIDADES DE VENTAS EN RESTAURANTES"/>
    <s v="Técnicas de ventas"/>
    <s v="MOZAS DE RESTAURANTE"/>
    <n v="5131"/>
    <s v="ATENCION A CLIENTES"/>
    <s v="Técnicas de recepción y atención al cliente"/>
    <s v="CAJERA DE RESTAURANTE"/>
    <n v="5230"/>
    <m/>
    <m/>
    <m/>
    <m/>
    <m/>
    <m/>
    <m/>
    <m/>
    <m/>
    <m/>
    <m/>
    <m/>
    <m/>
    <m/>
    <m/>
    <m/>
    <s v="Si"/>
    <s v="No"/>
    <m/>
    <m/>
    <m/>
    <m/>
    <x v="0"/>
    <s v="Importante"/>
    <s v="Importante"/>
    <s v="Importante"/>
    <s v="Importante"/>
    <s v="Importante"/>
    <s v="Importante"/>
    <s v="Importante"/>
    <s v="Ninguna"/>
    <m/>
    <x v="2"/>
    <x v="2"/>
    <x v="0"/>
    <x v="0"/>
    <x v="2"/>
    <x v="2"/>
    <x v="1"/>
    <x v="1"/>
    <x v="0"/>
    <x v="0"/>
    <x v="0"/>
    <x v="0"/>
    <m/>
    <s v="Dueño o propietario"/>
    <m/>
    <n v="16"/>
    <n v="26"/>
    <s v="Completo"/>
    <m/>
    <m/>
    <m/>
    <m/>
    <m/>
    <m/>
    <m/>
    <s v="5 a 10 personas ocupadas"/>
    <s v="5 a 10 personas ocupadas"/>
    <x v="0"/>
    <s v="Restaurantes y hoteles"/>
    <x v="0"/>
    <x v="0"/>
    <x v="0"/>
    <x v="0"/>
    <x v="0"/>
    <x v="0"/>
    <x v="0"/>
    <x v="0"/>
    <x v="0"/>
    <x v="0"/>
    <x v="1"/>
    <x v="0"/>
    <x v="0"/>
    <x v="0"/>
    <x v="0"/>
    <x v="0"/>
    <x v="0"/>
    <x v="0"/>
    <x v="0"/>
    <x v="1"/>
    <x v="0"/>
    <x v="1"/>
    <x v="1"/>
    <x v="0"/>
    <x v="0"/>
    <x v="0"/>
    <x v="0"/>
    <s v="VENTA"/>
    <s v="ATENCIÓN AL CLIENTE, RECEPCIÓN"/>
    <m/>
    <m/>
    <m/>
    <m/>
    <s v="ADMINISTRACIÓN Y GESTIÓN"/>
    <s v="ADMINISTRACIÓN Y GESTIÓN"/>
    <m/>
    <m/>
    <m/>
    <m/>
    <n v="13.268656716417899"/>
    <x v="0"/>
    <x v="0"/>
    <x v="1"/>
    <x v="0"/>
    <x v="0"/>
    <s v="Total"/>
  </r>
  <r>
    <n v="599371"/>
    <x v="0"/>
    <x v="1"/>
    <s v="Lambaré"/>
    <n v="14101"/>
    <s v="CONFECCIÓN DE PRENDAS DE VESTIR EXTERIOR"/>
    <s v="Industria"/>
    <s v="Manufactura"/>
    <s v="Micro (5 a 10 personas ocupadas)"/>
    <n v="2072024"/>
    <n v="2"/>
    <s v="Julio"/>
    <s v="Año Resultado Final"/>
    <n v="13"/>
    <n v="45"/>
    <n v="19072024"/>
    <n v="19"/>
    <s v="Julio"/>
    <s v="Año Resultado Final"/>
    <n v="2018"/>
    <n v="5"/>
    <x v="3"/>
    <s v="CONFECCION DE PRENDAS DE VESTIR EXTERIOR"/>
    <s v="Confección de prendas de vestir exterior, excepto prendas de cuero y piel"/>
    <s v="Único"/>
    <x v="0"/>
    <m/>
    <m/>
    <n v="9"/>
    <n v="9"/>
    <n v="4"/>
    <n v="5"/>
    <n v="19.17460317460316"/>
    <n v="23.968253968253951"/>
    <n v="0"/>
    <n v="0"/>
    <n v="19.17460317460316"/>
    <n v="9.5873015873015799"/>
    <n v="14.380952380952369"/>
    <n v="0"/>
    <n v="0"/>
    <n v="0"/>
    <n v="0"/>
    <n v="0"/>
    <n v="0"/>
    <n v="0"/>
    <n v="43.14285714285711"/>
    <n v="9"/>
    <n v="0"/>
    <n v="0"/>
    <n v="4"/>
    <n v="2"/>
    <n v="3"/>
    <n v="0"/>
    <n v="0"/>
    <n v="0"/>
    <n v="0"/>
    <n v="0"/>
    <n v="0"/>
    <n v="0"/>
    <n v="9"/>
    <x v="0"/>
    <m/>
    <m/>
    <x v="0"/>
    <s v="Decisión del directorio/propietarios de la empresa"/>
    <m/>
    <x v="0"/>
    <m/>
    <m/>
    <x v="0"/>
    <m/>
    <m/>
    <x v="0"/>
    <m/>
    <m/>
    <x v="1"/>
    <m/>
    <n v="8153"/>
    <s v="OPERARIO DE MAQUINA INDUSTRIAL"/>
    <s v="Sí"/>
    <s v="Sí"/>
    <s v="Sí"/>
    <n v="7533"/>
    <s v="AYUDANTE DE COSTURA"/>
    <s v="Sí"/>
    <s v="Sí"/>
    <s v="No"/>
    <m/>
    <m/>
    <m/>
    <m/>
    <m/>
    <m/>
    <m/>
    <m/>
    <s v="Candidatos que no aceptaron las condiciones laborales ofrecidas (ubicación, horario, remuneración)"/>
    <s v="Falta de postulantes/candidatos"/>
    <m/>
    <m/>
    <m/>
    <m/>
    <m/>
    <m/>
    <m/>
    <s v="Falta de postulantes/candidatos"/>
    <m/>
    <m/>
    <m/>
    <m/>
    <m/>
    <m/>
    <m/>
    <m/>
    <m/>
    <m/>
    <m/>
    <m/>
    <m/>
    <m/>
    <s v="Externalizar el trabajo por fuera de la empresa (outsourcing)"/>
    <m/>
    <m/>
    <m/>
    <m/>
    <m/>
    <m/>
    <x v="0"/>
    <x v="1"/>
    <x v="0"/>
    <x v="1"/>
    <x v="1"/>
    <x v="1"/>
    <x v="1"/>
    <x v="0"/>
    <x v="0"/>
    <x v="0"/>
    <x v="1"/>
    <x v="1"/>
    <x v="0"/>
    <m/>
    <m/>
    <m/>
    <m/>
    <m/>
    <m/>
    <s v="Recomendaciones de trabajadores de la empresa u otros actores"/>
    <m/>
    <m/>
    <m/>
    <m/>
    <m/>
    <m/>
    <m/>
    <x v="0"/>
    <x v="0"/>
    <x v="0"/>
    <x v="2"/>
    <x v="0"/>
    <x v="0"/>
    <x v="0"/>
    <x v="1"/>
    <x v="1"/>
    <x v="0"/>
    <s v="Ninguna"/>
    <m/>
    <m/>
    <m/>
    <m/>
    <m/>
    <m/>
    <x v="3"/>
    <m/>
    <s v="Ambos"/>
    <x v="1"/>
    <s v="Ambos"/>
    <m/>
    <m/>
    <x v="1"/>
    <x v="0"/>
    <x v="1"/>
    <x v="0"/>
    <x v="1"/>
    <x v="0"/>
    <m/>
    <m/>
    <x v="0"/>
    <s v="Probable"/>
    <s v="Poco probable"/>
    <s v="Poco probable"/>
    <s v="Probable"/>
    <s v="Poco probable"/>
    <x v="0"/>
    <s v="cortador"/>
    <n v="7532"/>
    <n v="2"/>
    <n v="2"/>
    <n v="2"/>
    <n v="2"/>
    <n v="2"/>
    <s v="operario de maquina industrial"/>
    <n v="8153"/>
    <n v="4"/>
    <n v="4"/>
    <n v="4"/>
    <n v="4"/>
    <n v="4"/>
    <s v="prevenista"/>
    <n v="3322"/>
    <n v="1"/>
    <n v="1"/>
    <n v="0"/>
    <n v="0"/>
    <n v="0"/>
    <m/>
    <m/>
    <m/>
    <m/>
    <m/>
    <m/>
    <m/>
    <m/>
    <m/>
    <m/>
    <m/>
    <m/>
    <m/>
    <m/>
    <x v="0"/>
    <m/>
    <m/>
    <m/>
    <m/>
    <m/>
    <m/>
    <m/>
    <m/>
    <m/>
    <x v="0"/>
    <x v="0"/>
    <x v="1"/>
    <x v="0"/>
    <x v="0"/>
    <x v="1"/>
    <x v="0"/>
    <x v="0"/>
    <m/>
    <x v="0"/>
    <s v="CORTE Y CONFECCION"/>
    <s v="Corte y confección en industrias"/>
    <s v="OPERARIO DE MAQUINA INDUSTRIAL"/>
    <n v="8153"/>
    <m/>
    <m/>
    <m/>
    <m/>
    <m/>
    <m/>
    <m/>
    <m/>
    <m/>
    <m/>
    <m/>
    <m/>
    <m/>
    <m/>
    <m/>
    <m/>
    <m/>
    <m/>
    <m/>
    <m/>
    <s v="No"/>
    <m/>
    <m/>
    <m/>
    <m/>
    <m/>
    <x v="0"/>
    <s v="Muy importante"/>
    <s v="Muy importante"/>
    <s v="Muy importante"/>
    <s v="Importante"/>
    <s v="Importante"/>
    <s v="Importante"/>
    <s v="Muy importante"/>
    <s v="Ninguna"/>
    <m/>
    <x v="1"/>
    <x v="1"/>
    <x v="0"/>
    <x v="0"/>
    <x v="2"/>
    <x v="0"/>
    <x v="1"/>
    <x v="1"/>
    <x v="1"/>
    <x v="1"/>
    <x v="1"/>
    <x v="0"/>
    <m/>
    <s v="Gerente / Directivo"/>
    <m/>
    <n v="7"/>
    <n v="41"/>
    <s v="Completo"/>
    <m/>
    <m/>
    <m/>
    <m/>
    <m/>
    <m/>
    <m/>
    <s v="5 a 10 personas ocupadas"/>
    <s v="5 a 10 personas ocupadas"/>
    <x v="1"/>
    <s v="Manufactura"/>
    <x v="0"/>
    <x v="0"/>
    <x v="0"/>
    <x v="0"/>
    <x v="0"/>
    <x v="0"/>
    <x v="1"/>
    <x v="1"/>
    <x v="0"/>
    <x v="0"/>
    <x v="1"/>
    <x v="1"/>
    <x v="0"/>
    <x v="0"/>
    <x v="0"/>
    <x v="1"/>
    <x v="1"/>
    <x v="0"/>
    <x v="0"/>
    <x v="1"/>
    <x v="0"/>
    <x v="1"/>
    <x v="0"/>
    <x v="0"/>
    <x v="0"/>
    <x v="1"/>
    <x v="0"/>
    <s v="TEXTIL Y CONFECCIÓN"/>
    <m/>
    <m/>
    <m/>
    <m/>
    <m/>
    <s v="TEXTIL Y CONFECCIÓN"/>
    <m/>
    <m/>
    <m/>
    <m/>
    <m/>
    <n v="4.7936507936507899"/>
    <x v="1"/>
    <x v="2"/>
    <x v="0"/>
    <x v="0"/>
    <x v="0"/>
    <s v="Total"/>
  </r>
  <r>
    <n v="600441"/>
    <x v="0"/>
    <x v="1"/>
    <s v="Ñemby"/>
    <n v="10919"/>
    <s v="ELABORACION DE PRODUCTOS DE PANADERIA"/>
    <s v="Industria"/>
    <s v="Manufactura"/>
    <s v="Micro (5 a 10 personas ocupadas)"/>
    <n v="18062024"/>
    <n v="18"/>
    <s v="Junio"/>
    <s v="Año Resultado Final"/>
    <n v="13"/>
    <n v="48"/>
    <n v="19072024"/>
    <n v="19"/>
    <s v="Julio"/>
    <s v="Año Resultado Final"/>
    <n v="2011"/>
    <n v="12"/>
    <x v="0"/>
    <s v="ELABORACION DE PRODUCTOS DE PANADERIA"/>
    <s v="Elaboración de otros productos de panadería n.c.p."/>
    <s v="Único"/>
    <x v="0"/>
    <m/>
    <m/>
    <n v="30"/>
    <n v="30"/>
    <n v="22"/>
    <n v="8"/>
    <n v="83.728155339805895"/>
    <n v="30.446601941747598"/>
    <n v="0"/>
    <n v="0"/>
    <n v="0"/>
    <n v="0"/>
    <n v="76.116504854368998"/>
    <n v="0"/>
    <n v="11.417475728155349"/>
    <n v="0"/>
    <n v="15.223300970873799"/>
    <n v="11.417475728155349"/>
    <n v="0"/>
    <n v="0"/>
    <n v="114.1747572815535"/>
    <n v="30"/>
    <n v="0"/>
    <n v="0"/>
    <n v="0"/>
    <n v="0"/>
    <n v="20"/>
    <n v="0"/>
    <n v="3"/>
    <n v="0"/>
    <n v="4"/>
    <n v="3"/>
    <n v="0"/>
    <n v="0"/>
    <n v="30"/>
    <x v="1"/>
    <s v="Decisión del directorio/propietarios de la empresa"/>
    <m/>
    <x v="1"/>
    <m/>
    <m/>
    <x v="0"/>
    <m/>
    <m/>
    <x v="0"/>
    <m/>
    <m/>
    <x v="0"/>
    <m/>
    <m/>
    <x v="1"/>
    <m/>
    <n v="8160"/>
    <s v="OPERADOR DE MAQUINAS PARA LA ELABORACION DE PRODUCTOS DE PAN"/>
    <s v="Sí"/>
    <s v="No"/>
    <s v="Sí"/>
    <n v="9321"/>
    <s v="EMPAQUETADOR MANUAL"/>
    <s v="Sí"/>
    <s v="No"/>
    <s v="Sí"/>
    <n v="8332"/>
    <s v="CONDUCTOR DE VEHICULO DE 5 MIL KILOS"/>
    <s v="Sí"/>
    <s v="No"/>
    <m/>
    <m/>
    <m/>
    <m/>
    <m/>
    <m/>
    <m/>
    <m/>
    <m/>
    <m/>
    <m/>
    <m/>
    <m/>
    <m/>
    <m/>
    <m/>
    <m/>
    <m/>
    <m/>
    <m/>
    <m/>
    <m/>
    <m/>
    <m/>
    <m/>
    <m/>
    <m/>
    <m/>
    <m/>
    <m/>
    <m/>
    <m/>
    <m/>
    <m/>
    <m/>
    <x v="1"/>
    <x v="0"/>
    <x v="0"/>
    <x v="0"/>
    <x v="0"/>
    <x v="0"/>
    <x v="0"/>
    <x v="0"/>
    <x v="0"/>
    <x v="1"/>
    <x v="1"/>
    <x v="1"/>
    <x v="0"/>
    <m/>
    <m/>
    <m/>
    <m/>
    <m/>
    <m/>
    <m/>
    <m/>
    <m/>
    <s v="Avisos en las inmediaciones de la empresa"/>
    <s v="Contactos personales del empleador"/>
    <s v="Banco de currículos de la empresa"/>
    <m/>
    <m/>
    <x v="0"/>
    <x v="0"/>
    <x v="0"/>
    <x v="1"/>
    <x v="0"/>
    <x v="0"/>
    <x v="0"/>
    <x v="1"/>
    <x v="1"/>
    <x v="0"/>
    <s v="Ninguna"/>
    <m/>
    <m/>
    <m/>
    <m/>
    <m/>
    <m/>
    <x v="3"/>
    <m/>
    <s v="Ambos"/>
    <x v="1"/>
    <s v="Nuevas contrataciones"/>
    <m/>
    <m/>
    <x v="0"/>
    <x v="0"/>
    <x v="1"/>
    <x v="0"/>
    <x v="0"/>
    <x v="1"/>
    <m/>
    <m/>
    <x v="2"/>
    <s v="Muy probable"/>
    <s v="Poco probable"/>
    <s v="Poco probable"/>
    <s v="Poco probable"/>
    <s v="Probable"/>
    <x v="1"/>
    <m/>
    <m/>
    <m/>
    <m/>
    <m/>
    <m/>
    <m/>
    <m/>
    <m/>
    <m/>
    <m/>
    <m/>
    <m/>
    <m/>
    <m/>
    <m/>
    <m/>
    <m/>
    <m/>
    <m/>
    <m/>
    <m/>
    <m/>
    <m/>
    <m/>
    <m/>
    <m/>
    <m/>
    <m/>
    <m/>
    <m/>
    <m/>
    <m/>
    <m/>
    <m/>
    <x v="0"/>
    <m/>
    <m/>
    <m/>
    <m/>
    <m/>
    <m/>
    <m/>
    <m/>
    <m/>
    <x v="1"/>
    <x v="1"/>
    <x v="1"/>
    <x v="1"/>
    <x v="0"/>
    <x v="0"/>
    <x v="0"/>
    <x v="1"/>
    <m/>
    <x v="0"/>
    <s v="MANEJO DE ALIMENTOS"/>
    <s v="Manipulación de alimentos"/>
    <s v="EMPAQUETADOR MANUAL"/>
    <n v="9321"/>
    <s v="SEGURIDAD INDUSTRIAL"/>
    <s v="Seguridad industrial y salud ocupacional"/>
    <s v="EMPAQUETADOR"/>
    <n v="9321"/>
    <s v="SEGURIDAD INDUSTRIAL"/>
    <s v="Seguridad industrial y salud ocupacional"/>
    <s v="ADMINISTRADOR"/>
    <n v="2421"/>
    <s v="SEGURIDAD INDUSTRIAL"/>
    <s v="Seguridad industrial y salud ocupacional"/>
    <s v="LIMPIADOR"/>
    <n v="9112"/>
    <m/>
    <m/>
    <m/>
    <m/>
    <m/>
    <m/>
    <m/>
    <m/>
    <s v="Si"/>
    <s v="Si"/>
    <s v="Si"/>
    <s v="No"/>
    <m/>
    <m/>
    <x v="0"/>
    <s v="Importante"/>
    <s v="Importante"/>
    <s v="Importante"/>
    <s v="Importante"/>
    <s v="Importante"/>
    <s v="Muy importante"/>
    <s v="Muy importante"/>
    <s v="Ninguna"/>
    <m/>
    <x v="2"/>
    <x v="2"/>
    <x v="0"/>
    <x v="0"/>
    <x v="0"/>
    <x v="0"/>
    <x v="1"/>
    <x v="0"/>
    <x v="1"/>
    <x v="1"/>
    <x v="0"/>
    <x v="0"/>
    <m/>
    <s v="Administrador/Contador"/>
    <m/>
    <n v="8"/>
    <n v="32"/>
    <s v="Completo"/>
    <m/>
    <m/>
    <m/>
    <m/>
    <m/>
    <m/>
    <m/>
    <s v="11 a 30 personas ocupadas"/>
    <s v="11 a 30 personas ocupadas"/>
    <x v="1"/>
    <s v="Manufactura"/>
    <x v="0"/>
    <x v="0"/>
    <x v="0"/>
    <x v="0"/>
    <x v="0"/>
    <x v="0"/>
    <x v="0"/>
    <x v="1"/>
    <x v="1"/>
    <x v="0"/>
    <x v="1"/>
    <x v="0"/>
    <x v="0"/>
    <x v="0"/>
    <x v="0"/>
    <x v="0"/>
    <x v="0"/>
    <x v="0"/>
    <x v="0"/>
    <x v="0"/>
    <x v="0"/>
    <x v="1"/>
    <x v="0"/>
    <x v="0"/>
    <x v="0"/>
    <x v="0"/>
    <x v="1"/>
    <s v="MANIPULACION DE ALIMENTOS"/>
    <s v="SALUD Y SEGURIDAD OCUPACIONAL"/>
    <s v="SALUD Y SEGURIDAD OCUPACIONAL"/>
    <s v="SALUD Y SEGURIDAD OCUPACIONAL"/>
    <m/>
    <m/>
    <s v="ALIMENTOS"/>
    <s v="SALUD Y SEGURIDAD OCUPACIONAL"/>
    <s v="SALUD Y SEGURIDAD OCUPACIONAL"/>
    <s v="SALUD Y SEGURIDAD OCUPACIONAL"/>
    <m/>
    <m/>
    <n v="3.8058252427184498"/>
    <x v="1"/>
    <x v="1"/>
    <x v="0"/>
    <x v="2"/>
    <x v="0"/>
    <s v="Total"/>
  </r>
  <r>
    <n v="600662"/>
    <x v="0"/>
    <x v="1"/>
    <s v="Ñemby"/>
    <n v="49231"/>
    <s v="SERVICIOS DE TRANSPORTE DE CARGA LOCAL"/>
    <s v="Servicio"/>
    <s v="Transporte"/>
    <s v="Grandes (con 51 o más personas ocupadas)"/>
    <n v="5072024"/>
    <n v="5"/>
    <s v="Julio"/>
    <s v="Año Resultado Final"/>
    <n v="14"/>
    <n v="33"/>
    <n v="5072024"/>
    <n v="5"/>
    <s v="Julio"/>
    <s v="Año Resultado Final"/>
    <n v="2003"/>
    <n v="20"/>
    <x v="2"/>
    <s v="SERVECIOS DE TRANSPORTE TERRESTRE DE CARGA EN CENTRAL"/>
    <s v="Transporte terrestre local de carga"/>
    <s v="Único"/>
    <x v="0"/>
    <m/>
    <m/>
    <n v="180"/>
    <n v="180"/>
    <n v="180"/>
    <n v="0"/>
    <n v="536.08695652173958"/>
    <n v="0"/>
    <n v="0"/>
    <n v="0"/>
    <n v="0"/>
    <n v="0"/>
    <n v="0"/>
    <n v="494.39130434782652"/>
    <n v="0"/>
    <n v="0"/>
    <n v="14.8913043478261"/>
    <n v="26.804347826086978"/>
    <n v="0"/>
    <n v="0"/>
    <n v="536.08695652173958"/>
    <n v="180"/>
    <n v="0"/>
    <n v="0"/>
    <n v="0"/>
    <n v="0"/>
    <n v="0"/>
    <n v="166"/>
    <n v="0"/>
    <n v="0"/>
    <n v="5"/>
    <n v="9"/>
    <n v="0"/>
    <n v="0"/>
    <n v="180"/>
    <x v="0"/>
    <m/>
    <m/>
    <x v="1"/>
    <m/>
    <m/>
    <x v="0"/>
    <m/>
    <m/>
    <x v="0"/>
    <m/>
    <m/>
    <x v="0"/>
    <m/>
    <m/>
    <x v="1"/>
    <m/>
    <n v="8332"/>
    <s v="CHOFER AYUDANTE"/>
    <s v="Sí"/>
    <s v="No"/>
    <s v="No"/>
    <m/>
    <m/>
    <m/>
    <m/>
    <m/>
    <m/>
    <m/>
    <m/>
    <m/>
    <m/>
    <m/>
    <m/>
    <m/>
    <m/>
    <m/>
    <m/>
    <m/>
    <m/>
    <m/>
    <m/>
    <m/>
    <m/>
    <m/>
    <m/>
    <m/>
    <m/>
    <m/>
    <m/>
    <m/>
    <m/>
    <m/>
    <m/>
    <m/>
    <m/>
    <m/>
    <m/>
    <m/>
    <m/>
    <m/>
    <m/>
    <m/>
    <m/>
    <m/>
    <m/>
    <x v="1"/>
    <x v="0"/>
    <x v="0"/>
    <x v="0"/>
    <x v="0"/>
    <x v="0"/>
    <x v="0"/>
    <x v="0"/>
    <x v="0"/>
    <x v="0"/>
    <x v="1"/>
    <x v="0"/>
    <x v="0"/>
    <m/>
    <m/>
    <s v="Plataforma web privada gratuita (Bolsas de trabajo) (excluyendo redes sociales)"/>
    <m/>
    <m/>
    <m/>
    <s v="Recomendaciones de trabajadores de la empresa u otros actores"/>
    <m/>
    <m/>
    <m/>
    <m/>
    <s v="Banco de currículos de la empresa"/>
    <m/>
    <m/>
    <x v="0"/>
    <x v="0"/>
    <x v="0"/>
    <x v="2"/>
    <x v="0"/>
    <x v="2"/>
    <x v="0"/>
    <x v="0"/>
    <x v="1"/>
    <x v="1"/>
    <s v="Ninguna"/>
    <m/>
    <m/>
    <m/>
    <m/>
    <m/>
    <m/>
    <x v="1"/>
    <m/>
    <m/>
    <x v="1"/>
    <m/>
    <m/>
    <m/>
    <x v="1"/>
    <x v="1"/>
    <x v="1"/>
    <x v="1"/>
    <x v="1"/>
    <x v="1"/>
    <m/>
    <m/>
    <x v="2"/>
    <s v="Poco probable"/>
    <s v="Poco probable"/>
    <s v="Poco probable"/>
    <s v="Poco probable"/>
    <s v="Probable"/>
    <x v="0"/>
    <s v="conductor de  vehiculo de 10000 kl"/>
    <n v="8332"/>
    <n v="2"/>
    <n v="2"/>
    <n v="2"/>
    <n v="2"/>
    <n v="2"/>
    <s v="ayudante de chofer"/>
    <n v="9333"/>
    <n v="2"/>
    <n v="2"/>
    <n v="2"/>
    <n v="2"/>
    <n v="2"/>
    <m/>
    <m/>
    <m/>
    <m/>
    <m/>
    <m/>
    <m/>
    <m/>
    <m/>
    <m/>
    <m/>
    <m/>
    <m/>
    <m/>
    <m/>
    <m/>
    <m/>
    <m/>
    <m/>
    <m/>
    <m/>
    <x v="0"/>
    <m/>
    <m/>
    <m/>
    <m/>
    <m/>
    <m/>
    <m/>
    <m/>
    <m/>
    <x v="0"/>
    <x v="1"/>
    <x v="1"/>
    <x v="1"/>
    <x v="0"/>
    <x v="0"/>
    <x v="0"/>
    <x v="0"/>
    <m/>
    <x v="1"/>
    <m/>
    <m/>
    <m/>
    <m/>
    <m/>
    <m/>
    <m/>
    <m/>
    <m/>
    <m/>
    <m/>
    <m/>
    <m/>
    <m/>
    <m/>
    <m/>
    <m/>
    <m/>
    <m/>
    <m/>
    <m/>
    <m/>
    <m/>
    <m/>
    <m/>
    <m/>
    <m/>
    <m/>
    <m/>
    <m/>
    <x v="0"/>
    <s v="Importante"/>
    <s v="Importante"/>
    <s v="Importante"/>
    <s v="Importante"/>
    <s v="Importante"/>
    <s v="Muy importante"/>
    <s v="Muy importante"/>
    <s v="Ninguna"/>
    <m/>
    <x v="2"/>
    <x v="2"/>
    <x v="0"/>
    <x v="0"/>
    <x v="0"/>
    <x v="0"/>
    <x v="1"/>
    <x v="1"/>
    <x v="1"/>
    <x v="1"/>
    <x v="1"/>
    <x v="0"/>
    <m/>
    <s v="Jefe / Encargado (no propietario)"/>
    <m/>
    <n v="20"/>
    <n v="21"/>
    <s v="Completo"/>
    <m/>
    <m/>
    <m/>
    <m/>
    <m/>
    <m/>
    <s v="EN LA ESTACION DE SERVICIO SHELL ANTERIOR MENTE ERA SU LOGISTICA SE MUDARON AL COSTADO DE LA CUADRA DE PETROBRAS EN EL SEGUNDO EDIFICIO ESTA SU OFICINA ACTUALMENTE"/>
    <s v="51 y más personas ocupadas"/>
    <s v="51 y más personas ocupadas"/>
    <x v="0"/>
    <s v="Transporte"/>
    <x v="0"/>
    <x v="0"/>
    <x v="0"/>
    <x v="0"/>
    <x v="0"/>
    <x v="0"/>
    <x v="0"/>
    <x v="1"/>
    <x v="0"/>
    <x v="0"/>
    <x v="1"/>
    <x v="0"/>
    <x v="0"/>
    <x v="0"/>
    <x v="0"/>
    <x v="0"/>
    <x v="1"/>
    <x v="1"/>
    <x v="0"/>
    <x v="1"/>
    <x v="0"/>
    <x v="1"/>
    <x v="0"/>
    <x v="0"/>
    <x v="0"/>
    <x v="0"/>
    <x v="0"/>
    <m/>
    <m/>
    <m/>
    <m/>
    <m/>
    <m/>
    <m/>
    <m/>
    <m/>
    <m/>
    <m/>
    <m/>
    <n v="2.97826086956522"/>
    <x v="1"/>
    <x v="1"/>
    <x v="1"/>
    <x v="0"/>
    <x v="1"/>
    <s v="Total"/>
  </r>
  <r>
    <n v="600875"/>
    <x v="0"/>
    <x v="0"/>
    <s v="Recoleta"/>
    <n v="64911"/>
    <s v="SERVICIOS DE OTORGAMIENTO DE CREDITOS SIN AVAL BANCARIO"/>
    <s v="Servicio"/>
    <s v="Intermediación financiera"/>
    <s v="Micro (5 a 10 personas ocupadas)"/>
    <n v="28062024"/>
    <n v="28"/>
    <s v="Junio"/>
    <s v="Año Resultado Final"/>
    <n v="9"/>
    <n v="48"/>
    <n v="22072024"/>
    <n v="22"/>
    <s v="Julio"/>
    <s v="Año Resultado Final"/>
    <n v="2000"/>
    <n v="23"/>
    <x v="2"/>
    <s v="SERVICIO DE OTORGAMIENTO DE CREDITOS SIN AVAL BANCARIO"/>
    <s v="Otorgamiento de crédito sin aval bancario"/>
    <s v="Único"/>
    <x v="0"/>
    <m/>
    <m/>
    <n v="10"/>
    <n v="10"/>
    <n v="7"/>
    <n v="3"/>
    <n v="92.8805970149253"/>
    <n v="39.805970149253696"/>
    <n v="0"/>
    <n v="0"/>
    <n v="0"/>
    <n v="0"/>
    <n v="0"/>
    <n v="0"/>
    <n v="0"/>
    <n v="0"/>
    <n v="66.343283582089498"/>
    <n v="66.343283582089498"/>
    <n v="0"/>
    <n v="0"/>
    <n v="132.686567164179"/>
    <n v="10"/>
    <n v="0"/>
    <n v="0"/>
    <n v="0"/>
    <n v="0"/>
    <n v="0"/>
    <n v="0"/>
    <n v="0"/>
    <n v="0"/>
    <n v="5"/>
    <n v="5"/>
    <n v="0"/>
    <n v="0"/>
    <n v="10"/>
    <x v="0"/>
    <m/>
    <m/>
    <x v="1"/>
    <m/>
    <m/>
    <x v="0"/>
    <m/>
    <m/>
    <x v="0"/>
    <m/>
    <m/>
    <x v="0"/>
    <m/>
    <m/>
    <x v="1"/>
    <m/>
    <n v="4312"/>
    <s v="AUXILIAR ADMINISTRATIVO"/>
    <s v="Sí"/>
    <s v="No"/>
    <s v="No"/>
    <m/>
    <m/>
    <m/>
    <m/>
    <m/>
    <m/>
    <m/>
    <m/>
    <m/>
    <m/>
    <m/>
    <m/>
    <m/>
    <m/>
    <m/>
    <m/>
    <m/>
    <m/>
    <m/>
    <m/>
    <m/>
    <m/>
    <m/>
    <m/>
    <m/>
    <m/>
    <m/>
    <m/>
    <m/>
    <m/>
    <m/>
    <m/>
    <m/>
    <m/>
    <m/>
    <m/>
    <m/>
    <m/>
    <m/>
    <m/>
    <m/>
    <m/>
    <m/>
    <m/>
    <x v="0"/>
    <x v="0"/>
    <x v="0"/>
    <x v="0"/>
    <x v="0"/>
    <x v="0"/>
    <x v="0"/>
    <x v="1"/>
    <x v="1"/>
    <x v="1"/>
    <x v="1"/>
    <x v="1"/>
    <x v="0"/>
    <m/>
    <m/>
    <m/>
    <m/>
    <m/>
    <m/>
    <s v="Recomendaciones de trabajadores de la empresa u otros actores"/>
    <m/>
    <m/>
    <m/>
    <s v="Contactos personales del empleador"/>
    <s v="Banco de currículos de la empresa"/>
    <m/>
    <m/>
    <x v="0"/>
    <x v="0"/>
    <x v="0"/>
    <x v="1"/>
    <x v="0"/>
    <x v="0"/>
    <x v="0"/>
    <x v="0"/>
    <x v="1"/>
    <x v="1"/>
    <s v="Ninguna"/>
    <m/>
    <m/>
    <m/>
    <m/>
    <m/>
    <m/>
    <x v="0"/>
    <m/>
    <m/>
    <x v="1"/>
    <m/>
    <m/>
    <m/>
    <x v="1"/>
    <x v="1"/>
    <x v="1"/>
    <x v="0"/>
    <x v="0"/>
    <x v="1"/>
    <m/>
    <m/>
    <x v="2"/>
    <s v="Poco probable"/>
    <s v="Poco probable"/>
    <s v="Poco probable"/>
    <s v="Poco probable"/>
    <s v="Muy probable"/>
    <x v="2"/>
    <m/>
    <m/>
    <m/>
    <m/>
    <m/>
    <m/>
    <m/>
    <m/>
    <m/>
    <m/>
    <m/>
    <m/>
    <m/>
    <m/>
    <m/>
    <m/>
    <m/>
    <m/>
    <m/>
    <m/>
    <m/>
    <m/>
    <m/>
    <m/>
    <m/>
    <m/>
    <m/>
    <m/>
    <m/>
    <m/>
    <m/>
    <m/>
    <m/>
    <m/>
    <m/>
    <x v="0"/>
    <m/>
    <m/>
    <m/>
    <m/>
    <m/>
    <m/>
    <m/>
    <m/>
    <m/>
    <x v="0"/>
    <x v="0"/>
    <x v="0"/>
    <x v="0"/>
    <x v="1"/>
    <x v="1"/>
    <x v="0"/>
    <x v="0"/>
    <m/>
    <x v="0"/>
    <s v="EXCEL AVANZADO"/>
    <s v="Microsoft Excel básico y avanzado"/>
    <s v="ADMINISTRADOR GENERAL DE LA EMPRESA"/>
    <n v="1120"/>
    <s v="ATENCION AL CLIENTE"/>
    <s v="Técnicas de recepción y atención al cliente"/>
    <s v="AUXILIAR ADMINISTRATIVO"/>
    <n v="4312"/>
    <m/>
    <m/>
    <m/>
    <m/>
    <m/>
    <m/>
    <m/>
    <m/>
    <m/>
    <m/>
    <m/>
    <m/>
    <m/>
    <m/>
    <m/>
    <m/>
    <s v="Si"/>
    <s v="No"/>
    <m/>
    <m/>
    <m/>
    <m/>
    <x v="1"/>
    <s v="Importante"/>
    <s v="Importante"/>
    <s v="Importante"/>
    <s v="Importante"/>
    <s v="Importante"/>
    <s v="Importante"/>
    <s v="Importante"/>
    <s v="Ninguna"/>
    <m/>
    <x v="2"/>
    <x v="2"/>
    <x v="0"/>
    <x v="0"/>
    <x v="0"/>
    <x v="2"/>
    <x v="0"/>
    <x v="1"/>
    <x v="0"/>
    <x v="1"/>
    <x v="0"/>
    <x v="0"/>
    <m/>
    <s v="Administrador/Contador"/>
    <m/>
    <n v="8"/>
    <n v="5"/>
    <s v="Completo"/>
    <m/>
    <m/>
    <m/>
    <m/>
    <m/>
    <m/>
    <m/>
    <s v="5 a 10 personas ocupadas"/>
    <s v="5 a 10 personas ocupadas"/>
    <x v="0"/>
    <s v="Intermediación financiera"/>
    <x v="0"/>
    <x v="0"/>
    <x v="0"/>
    <x v="1"/>
    <x v="0"/>
    <x v="0"/>
    <x v="0"/>
    <x v="0"/>
    <x v="0"/>
    <x v="0"/>
    <x v="1"/>
    <x v="0"/>
    <x v="0"/>
    <x v="0"/>
    <x v="0"/>
    <x v="0"/>
    <x v="0"/>
    <x v="0"/>
    <x v="1"/>
    <x v="1"/>
    <x v="0"/>
    <x v="0"/>
    <x v="0"/>
    <x v="0"/>
    <x v="0"/>
    <x v="0"/>
    <x v="0"/>
    <s v="OFIMATICA"/>
    <s v="ATENCIÓN AL CLIENTE, RECEPCIÓN"/>
    <m/>
    <m/>
    <m/>
    <m/>
    <s v="TIC"/>
    <s v="ADMINISTRACIÓN Y GESTIÓN"/>
    <m/>
    <m/>
    <m/>
    <m/>
    <n v="13.268656716417899"/>
    <x v="1"/>
    <x v="1"/>
    <x v="0"/>
    <x v="0"/>
    <x v="0"/>
    <s v="Total"/>
  </r>
  <r>
    <n v="601215"/>
    <x v="0"/>
    <x v="1"/>
    <s v="Villa Elisa"/>
    <n v="46302"/>
    <s v="COMERCIO AL POR MAYOR DE COMESTIBLES"/>
    <s v="Comercio"/>
    <s v="Comercio"/>
    <s v="Micro (5 a 10 personas ocupadas)"/>
    <n v="17062024"/>
    <n v="17"/>
    <s v="Junio"/>
    <s v="Año Resultado Final"/>
    <n v="13"/>
    <n v="19"/>
    <n v="12072024"/>
    <n v="12"/>
    <s v="Julio"/>
    <s v="Año Resultado Final"/>
    <n v="2006"/>
    <n v="17"/>
    <x v="0"/>
    <s v="COMERCIO AL POR MAYOR DE PRODUCTOS ALIMENTICIOS"/>
    <s v="Comercio al por mayor de comestibles, excepto carnes"/>
    <s v="Oficina administrativa"/>
    <x v="1"/>
    <n v="5"/>
    <n v="1"/>
    <n v="150"/>
    <n v="10"/>
    <n v="6"/>
    <n v="4"/>
    <n v="27.1875"/>
    <n v="18.125"/>
    <n v="0"/>
    <n v="0"/>
    <n v="0"/>
    <n v="0"/>
    <n v="0"/>
    <n v="0"/>
    <n v="4.53125"/>
    <n v="0"/>
    <n v="27.1875"/>
    <n v="4.53125"/>
    <n v="0"/>
    <n v="9.0625"/>
    <n v="45.3125"/>
    <n v="10"/>
    <n v="0"/>
    <n v="0"/>
    <n v="0"/>
    <n v="0"/>
    <n v="0"/>
    <n v="0"/>
    <n v="1"/>
    <n v="0"/>
    <n v="6"/>
    <n v="1"/>
    <n v="0"/>
    <n v="2"/>
    <n v="10"/>
    <x v="0"/>
    <m/>
    <m/>
    <x v="1"/>
    <m/>
    <m/>
    <x v="1"/>
    <s v="Decisión del directorio/propietarios de la empresa"/>
    <m/>
    <x v="0"/>
    <m/>
    <m/>
    <x v="0"/>
    <m/>
    <m/>
    <x v="1"/>
    <m/>
    <n v="2411"/>
    <s v="CONTADOR"/>
    <s v="Sí"/>
    <s v="No"/>
    <s v="Sí"/>
    <n v="4120"/>
    <s v="RECURSO HUMANO (SECRETARIO )"/>
    <s v="Sí"/>
    <s v="No"/>
    <s v="Sí"/>
    <n v="4322"/>
    <s v="ANALISIS DE PRODUCCION"/>
    <s v="Sí"/>
    <s v="No"/>
    <m/>
    <m/>
    <m/>
    <m/>
    <m/>
    <m/>
    <m/>
    <m/>
    <m/>
    <m/>
    <m/>
    <m/>
    <m/>
    <m/>
    <m/>
    <m/>
    <m/>
    <m/>
    <m/>
    <m/>
    <m/>
    <m/>
    <m/>
    <m/>
    <m/>
    <m/>
    <m/>
    <m/>
    <m/>
    <m/>
    <m/>
    <m/>
    <m/>
    <m/>
    <m/>
    <x v="0"/>
    <x v="0"/>
    <x v="0"/>
    <x v="1"/>
    <x v="0"/>
    <x v="0"/>
    <x v="0"/>
    <x v="1"/>
    <x v="0"/>
    <x v="0"/>
    <x v="0"/>
    <x v="0"/>
    <x v="0"/>
    <m/>
    <m/>
    <m/>
    <s v="Redes sociales de la empresa (Facebook, Twitter, Instagram, etc)"/>
    <m/>
    <m/>
    <s v="Recomendaciones de trabajadores de la empresa u otros actores"/>
    <m/>
    <m/>
    <s v="Avisos en las inmediaciones de la empresa"/>
    <m/>
    <m/>
    <m/>
    <m/>
    <x v="0"/>
    <x v="0"/>
    <x v="0"/>
    <x v="1"/>
    <x v="0"/>
    <x v="2"/>
    <x v="0"/>
    <x v="0"/>
    <x v="1"/>
    <x v="1"/>
    <s v="Ninguna"/>
    <m/>
    <m/>
    <m/>
    <m/>
    <m/>
    <m/>
    <x v="1"/>
    <m/>
    <m/>
    <x v="1"/>
    <m/>
    <m/>
    <m/>
    <x v="1"/>
    <x v="1"/>
    <x v="1"/>
    <x v="1"/>
    <x v="1"/>
    <x v="1"/>
    <m/>
    <m/>
    <x v="3"/>
    <s v="Probable"/>
    <s v="Poco probable"/>
    <s v="Poco probable"/>
    <s v="Probable"/>
    <s v="Muy probable"/>
    <x v="0"/>
    <s v="operativo en campo cultivo de frutas"/>
    <n v="6112"/>
    <n v="30"/>
    <n v="30"/>
    <n v="30"/>
    <n v="30"/>
    <n v="30"/>
    <s v="supervicion de campo de cultivo de frutas"/>
    <n v="6112"/>
    <n v="3"/>
    <n v="3"/>
    <n v="3"/>
    <n v="3"/>
    <n v="3"/>
    <s v="auxiliar administrativo"/>
    <n v="4419"/>
    <n v="1"/>
    <n v="1"/>
    <n v="1"/>
    <n v="1"/>
    <n v="1"/>
    <m/>
    <m/>
    <m/>
    <m/>
    <m/>
    <m/>
    <m/>
    <m/>
    <m/>
    <m/>
    <m/>
    <m/>
    <m/>
    <m/>
    <x v="0"/>
    <m/>
    <m/>
    <m/>
    <m/>
    <m/>
    <m/>
    <m/>
    <m/>
    <m/>
    <x v="0"/>
    <x v="0"/>
    <x v="0"/>
    <x v="0"/>
    <x v="1"/>
    <x v="1"/>
    <x v="0"/>
    <x v="0"/>
    <m/>
    <x v="0"/>
    <s v="TECNICOS EN MAQUINARIAS DE CULTIVO (COSECHADORAS,SEMBRADORAS)"/>
    <s v="Operación y mantenimiento de maquinarias agrícolas"/>
    <s v="MANTENIMIENTO DE MAQUINARIAS DE CULTIVO"/>
    <n v="7233"/>
    <s v="TÉCNICO AUXILIAR ADMINISTRATIVO"/>
    <s v="Operaciones auxiliares de servicios administrativos"/>
    <s v="RECURSO HUMANO SECRETARIO"/>
    <n v="4120"/>
    <m/>
    <m/>
    <m/>
    <m/>
    <m/>
    <m/>
    <m/>
    <m/>
    <m/>
    <m/>
    <m/>
    <m/>
    <m/>
    <m/>
    <m/>
    <m/>
    <s v="Si"/>
    <s v="No"/>
    <m/>
    <m/>
    <m/>
    <m/>
    <x v="0"/>
    <s v="Muy importante"/>
    <s v="Muy importante"/>
    <s v="Muy importante"/>
    <s v="Muy importante"/>
    <s v="Muy importante"/>
    <s v="Muy importante"/>
    <s v="Muy importante"/>
    <s v="Ninguna"/>
    <s v="CAPASITACION CRESIMIENTO PROFESIONAL"/>
    <x v="0"/>
    <x v="2"/>
    <x v="0"/>
    <x v="0"/>
    <x v="2"/>
    <x v="2"/>
    <x v="0"/>
    <x v="0"/>
    <x v="0"/>
    <x v="0"/>
    <x v="0"/>
    <x v="0"/>
    <m/>
    <s v="Jefe / Encargado (no propietario)"/>
    <m/>
    <n v="12"/>
    <n v="23"/>
    <s v="Completo"/>
    <m/>
    <m/>
    <m/>
    <m/>
    <m/>
    <m/>
    <m/>
    <s v="51 y más personas ocupadas"/>
    <s v="5 a 10 personas ocupadas"/>
    <x v="2"/>
    <s v="Comercio"/>
    <x v="0"/>
    <x v="1"/>
    <x v="0"/>
    <x v="1"/>
    <x v="0"/>
    <x v="0"/>
    <x v="0"/>
    <x v="0"/>
    <x v="0"/>
    <x v="0"/>
    <x v="1"/>
    <x v="0"/>
    <x v="1"/>
    <x v="0"/>
    <x v="1"/>
    <x v="0"/>
    <x v="0"/>
    <x v="0"/>
    <x v="0"/>
    <x v="1"/>
    <x v="0"/>
    <x v="0"/>
    <x v="0"/>
    <x v="0"/>
    <x v="1"/>
    <x v="0"/>
    <x v="0"/>
    <s v="MECANICA Y METALES"/>
    <s v="AUXILIAR ADMINISTRATIVO"/>
    <m/>
    <m/>
    <m/>
    <m/>
    <s v="MECANICA Y METALES"/>
    <s v="ADMINISTRACIÓN Y GESTIÓN"/>
    <m/>
    <m/>
    <m/>
    <m/>
    <n v="4.53125"/>
    <x v="1"/>
    <x v="1"/>
    <x v="1"/>
    <x v="0"/>
    <x v="0"/>
    <s v="Total"/>
  </r>
  <r>
    <n v="601283"/>
    <x v="0"/>
    <x v="1"/>
    <s v="Ñemby"/>
    <n v="36000"/>
    <s v="SERVICIOS DE  SUMINISTRO DE AGUA POTABLE"/>
    <s v="Servicio"/>
    <s v="Suministro de agua"/>
    <s v="Pequeñas (11 a 30 personas ocupadas)"/>
    <n v="19062024"/>
    <n v="19"/>
    <s v="Junio"/>
    <s v="Año Resultado Final"/>
    <n v="13"/>
    <n v="14"/>
    <n v="19062024"/>
    <n v="19"/>
    <s v="Junio"/>
    <s v="Año Resultado Final"/>
    <n v="1994"/>
    <n v="29"/>
    <x v="2"/>
    <s v="DISTRIBUCIÓN DE AGUA POTABLE"/>
    <s v="Captación, tratamiento y suministro de agua"/>
    <s v="Casa Matriz"/>
    <x v="1"/>
    <n v="3"/>
    <n v="3"/>
    <n v="15"/>
    <n v="15"/>
    <n v="12"/>
    <n v="3"/>
    <n v="57.967741935483843"/>
    <n v="14.491935483870961"/>
    <n v="0"/>
    <n v="0"/>
    <n v="24.153225806451601"/>
    <n v="0"/>
    <n v="43.475806451612883"/>
    <n v="0"/>
    <n v="0"/>
    <n v="0"/>
    <n v="4.8306451612903203"/>
    <n v="0"/>
    <n v="0"/>
    <n v="0"/>
    <n v="72.459677419354804"/>
    <n v="15"/>
    <n v="0"/>
    <n v="0"/>
    <n v="5"/>
    <n v="0"/>
    <n v="9"/>
    <n v="0"/>
    <n v="0"/>
    <n v="0"/>
    <n v="1"/>
    <n v="0"/>
    <n v="0"/>
    <n v="0"/>
    <n v="15"/>
    <x v="0"/>
    <m/>
    <m/>
    <x v="0"/>
    <s v="Decisión del directorio/propietarios de la empresa"/>
    <m/>
    <x v="1"/>
    <s v="Decisión del directorio/propietarios de la empresa"/>
    <m/>
    <x v="0"/>
    <m/>
    <m/>
    <x v="0"/>
    <m/>
    <m/>
    <x v="1"/>
    <m/>
    <n v="7126"/>
    <s v="PLOMERO"/>
    <s v="Sí"/>
    <s v="No"/>
    <s v="No"/>
    <m/>
    <m/>
    <m/>
    <m/>
    <m/>
    <m/>
    <m/>
    <m/>
    <m/>
    <m/>
    <m/>
    <m/>
    <m/>
    <m/>
    <m/>
    <m/>
    <m/>
    <m/>
    <m/>
    <m/>
    <m/>
    <m/>
    <m/>
    <m/>
    <m/>
    <m/>
    <m/>
    <m/>
    <m/>
    <m/>
    <m/>
    <m/>
    <m/>
    <m/>
    <m/>
    <m/>
    <m/>
    <m/>
    <m/>
    <m/>
    <m/>
    <m/>
    <m/>
    <m/>
    <x v="0"/>
    <x v="0"/>
    <x v="0"/>
    <x v="0"/>
    <x v="0"/>
    <x v="1"/>
    <x v="0"/>
    <x v="1"/>
    <x v="0"/>
    <x v="0"/>
    <x v="0"/>
    <x v="1"/>
    <x v="0"/>
    <m/>
    <m/>
    <m/>
    <m/>
    <m/>
    <m/>
    <m/>
    <m/>
    <m/>
    <m/>
    <s v="Contactos personales del empleador"/>
    <m/>
    <m/>
    <m/>
    <x v="0"/>
    <x v="0"/>
    <x v="0"/>
    <x v="2"/>
    <x v="0"/>
    <x v="2"/>
    <x v="2"/>
    <x v="0"/>
    <x v="1"/>
    <x v="1"/>
    <s v="Ninguna"/>
    <m/>
    <m/>
    <m/>
    <m/>
    <m/>
    <m/>
    <x v="1"/>
    <s v="Transformación de competencia"/>
    <m/>
    <x v="1"/>
    <m/>
    <m/>
    <m/>
    <x v="1"/>
    <x v="0"/>
    <x v="1"/>
    <x v="1"/>
    <x v="1"/>
    <x v="1"/>
    <m/>
    <m/>
    <x v="2"/>
    <s v="Probable"/>
    <s v="Poco probable"/>
    <s v="Poco probable"/>
    <s v="Poco probable"/>
    <s v="Probable"/>
    <x v="0"/>
    <s v="cobrador en moto"/>
    <n v="4214"/>
    <n v="2"/>
    <n v="2"/>
    <n v="2"/>
    <n v="2"/>
    <n v="2"/>
    <s v="atencion al cliente"/>
    <n v="4226"/>
    <n v="1"/>
    <n v="1"/>
    <n v="1"/>
    <n v="1"/>
    <n v="1"/>
    <m/>
    <m/>
    <m/>
    <m/>
    <m/>
    <m/>
    <m/>
    <m/>
    <m/>
    <m/>
    <m/>
    <m/>
    <m/>
    <m/>
    <m/>
    <m/>
    <m/>
    <m/>
    <m/>
    <m/>
    <m/>
    <x v="0"/>
    <m/>
    <m/>
    <m/>
    <m/>
    <m/>
    <m/>
    <m/>
    <m/>
    <m/>
    <x v="0"/>
    <x v="0"/>
    <x v="0"/>
    <x v="0"/>
    <x v="1"/>
    <x v="1"/>
    <x v="0"/>
    <x v="0"/>
    <m/>
    <x v="0"/>
    <s v="TECNICO EN ATENCION AL CLIENTE"/>
    <s v="Técnicas de recepción y atención al cliente"/>
    <s v="ATENCION AL CLIENTE"/>
    <n v="4226"/>
    <s v="TECNICO EN  PLOMERIA"/>
    <s v="Fontanería"/>
    <s v="PLOMERO"/>
    <n v="7126"/>
    <s v="TÉCNICO AUXILIAR ADMINISTRATIVO"/>
    <s v="Operaciones auxiliares de servicios administrativos"/>
    <s v="COBRADOR"/>
    <n v="4214"/>
    <m/>
    <m/>
    <m/>
    <m/>
    <m/>
    <m/>
    <m/>
    <m/>
    <m/>
    <m/>
    <m/>
    <m/>
    <s v="Si"/>
    <s v="Si"/>
    <s v="No"/>
    <m/>
    <m/>
    <m/>
    <x v="0"/>
    <s v="Muy importante"/>
    <s v="Muy importante"/>
    <s v="Muy importante"/>
    <s v="Muy importante"/>
    <s v="Importante"/>
    <s v="Importante"/>
    <s v="Muy importante"/>
    <s v="Ninguna"/>
    <m/>
    <x v="0"/>
    <x v="2"/>
    <x v="0"/>
    <x v="0"/>
    <x v="0"/>
    <x v="0"/>
    <x v="1"/>
    <x v="1"/>
    <x v="0"/>
    <x v="0"/>
    <x v="0"/>
    <x v="0"/>
    <m/>
    <s v="Jefe / Encargado (no propietario)"/>
    <m/>
    <n v="16"/>
    <n v="28"/>
    <s v="Completo"/>
    <m/>
    <m/>
    <m/>
    <m/>
    <m/>
    <m/>
    <m/>
    <s v="11 a 30 personas ocupadas"/>
    <s v="11 a 30 personas ocupadas"/>
    <x v="0"/>
    <s v="Suministro de agua"/>
    <x v="0"/>
    <x v="0"/>
    <x v="0"/>
    <x v="0"/>
    <x v="0"/>
    <x v="0"/>
    <x v="1"/>
    <x v="0"/>
    <x v="0"/>
    <x v="0"/>
    <x v="1"/>
    <x v="0"/>
    <x v="1"/>
    <x v="0"/>
    <x v="0"/>
    <x v="0"/>
    <x v="0"/>
    <x v="0"/>
    <x v="0"/>
    <x v="1"/>
    <x v="0"/>
    <x v="0"/>
    <x v="0"/>
    <x v="0"/>
    <x v="1"/>
    <x v="0"/>
    <x v="0"/>
    <s v="ATENCIÓN AL CLIENTE, RECEPCIÓN"/>
    <s v="CONSTRUCCIÓN"/>
    <s v="AUXILIAR ADMINISTRATIVO"/>
    <m/>
    <m/>
    <m/>
    <s v="ADMINISTRACIÓN Y GESTIÓN"/>
    <s v="CONSTRUCCIÓN"/>
    <s v="ADMINISTRACIÓN Y GESTIÓN"/>
    <m/>
    <m/>
    <m/>
    <n v="4.8306451612903203"/>
    <x v="1"/>
    <x v="1"/>
    <x v="0"/>
    <x v="0"/>
    <x v="0"/>
    <s v="Total"/>
  </r>
  <r>
    <n v="601780"/>
    <x v="0"/>
    <x v="0"/>
    <s v="Santisima Trinidad"/>
    <n v="78000"/>
    <s v="SERVICIOS DE PERSONAL PARA DELIVERY"/>
    <s v="Servicio"/>
    <s v="Servicios a las empresas"/>
    <s v="Medianas (31 a 50 personas ocupadas)"/>
    <n v="6062024"/>
    <n v="6"/>
    <s v="Junio"/>
    <s v="Año Resultado Final"/>
    <n v="14"/>
    <n v="26"/>
    <n v="31072024"/>
    <n v="31"/>
    <s v="Julio"/>
    <s v="Año Resultado Final"/>
    <n v="2021"/>
    <n v="2"/>
    <x v="3"/>
    <s v="SERVICIO DE PERSONAL PARA DELIVERY"/>
    <s v="Actividades relacionadas con el suministro de empleo"/>
    <s v="Único"/>
    <x v="0"/>
    <m/>
    <m/>
    <n v="8"/>
    <n v="8"/>
    <n v="6"/>
    <n v="2"/>
    <n v="79.611940298507392"/>
    <n v="26.537313432835798"/>
    <n v="0"/>
    <n v="0"/>
    <n v="0"/>
    <n v="0"/>
    <n v="0"/>
    <n v="0"/>
    <n v="0"/>
    <n v="0"/>
    <n v="92.8805970149253"/>
    <n v="13.268656716417899"/>
    <n v="0"/>
    <n v="0"/>
    <n v="106.14925373134319"/>
    <n v="8"/>
    <n v="0"/>
    <n v="0"/>
    <n v="0"/>
    <n v="0"/>
    <n v="0"/>
    <n v="0"/>
    <n v="0"/>
    <n v="0"/>
    <n v="7"/>
    <n v="1"/>
    <n v="0"/>
    <n v="0"/>
    <n v="8"/>
    <x v="0"/>
    <m/>
    <m/>
    <x v="0"/>
    <s v="Decisión del directorio/propietarios de la empresa"/>
    <m/>
    <x v="0"/>
    <m/>
    <m/>
    <x v="0"/>
    <m/>
    <m/>
    <x v="0"/>
    <m/>
    <m/>
    <x v="0"/>
    <m/>
    <m/>
    <m/>
    <m/>
    <m/>
    <m/>
    <m/>
    <m/>
    <m/>
    <m/>
    <m/>
    <m/>
    <m/>
    <m/>
    <m/>
    <m/>
    <m/>
    <m/>
    <m/>
    <m/>
    <m/>
    <m/>
    <m/>
    <m/>
    <m/>
    <m/>
    <m/>
    <m/>
    <m/>
    <m/>
    <m/>
    <m/>
    <m/>
    <m/>
    <m/>
    <m/>
    <m/>
    <m/>
    <m/>
    <m/>
    <m/>
    <m/>
    <m/>
    <m/>
    <m/>
    <m/>
    <m/>
    <m/>
    <m/>
    <m/>
    <x v="0"/>
    <x v="0"/>
    <x v="0"/>
    <x v="0"/>
    <x v="0"/>
    <x v="1"/>
    <x v="0"/>
    <x v="1"/>
    <x v="1"/>
    <x v="0"/>
    <x v="1"/>
    <x v="0"/>
    <x v="0"/>
    <m/>
    <m/>
    <m/>
    <s v="Redes sociales de la empresa (Facebook, Twitter, Instagram, etc)"/>
    <m/>
    <m/>
    <m/>
    <m/>
    <m/>
    <m/>
    <m/>
    <m/>
    <m/>
    <m/>
    <x v="0"/>
    <x v="0"/>
    <x v="0"/>
    <x v="1"/>
    <x v="0"/>
    <x v="0"/>
    <x v="0"/>
    <x v="2"/>
    <x v="1"/>
    <x v="1"/>
    <s v="Ninguna"/>
    <m/>
    <m/>
    <m/>
    <m/>
    <m/>
    <m/>
    <x v="0"/>
    <m/>
    <m/>
    <x v="1"/>
    <m/>
    <m/>
    <m/>
    <x v="1"/>
    <x v="1"/>
    <x v="1"/>
    <x v="0"/>
    <x v="1"/>
    <x v="1"/>
    <m/>
    <m/>
    <x v="2"/>
    <s v="Poco probable"/>
    <s v="Poco probable"/>
    <s v="Poco probable"/>
    <s v="Poco probable"/>
    <s v="Poco probable"/>
    <x v="2"/>
    <m/>
    <m/>
    <m/>
    <m/>
    <m/>
    <m/>
    <m/>
    <m/>
    <m/>
    <m/>
    <m/>
    <m/>
    <m/>
    <m/>
    <m/>
    <m/>
    <m/>
    <m/>
    <m/>
    <m/>
    <m/>
    <m/>
    <m/>
    <m/>
    <m/>
    <m/>
    <m/>
    <m/>
    <m/>
    <m/>
    <m/>
    <m/>
    <m/>
    <m/>
    <m/>
    <x v="0"/>
    <m/>
    <m/>
    <m/>
    <m/>
    <m/>
    <m/>
    <m/>
    <m/>
    <m/>
    <x v="0"/>
    <x v="0"/>
    <x v="0"/>
    <x v="0"/>
    <x v="0"/>
    <x v="0"/>
    <x v="0"/>
    <x v="0"/>
    <m/>
    <x v="1"/>
    <m/>
    <m/>
    <m/>
    <m/>
    <m/>
    <m/>
    <m/>
    <m/>
    <m/>
    <m/>
    <m/>
    <m/>
    <m/>
    <m/>
    <m/>
    <m/>
    <m/>
    <m/>
    <m/>
    <m/>
    <m/>
    <m/>
    <m/>
    <m/>
    <m/>
    <m/>
    <m/>
    <m/>
    <m/>
    <m/>
    <x v="0"/>
    <s v="Importante"/>
    <s v="Importante"/>
    <s v="Importante"/>
    <s v="Importante"/>
    <s v="Importante"/>
    <s v="Importante"/>
    <s v="Importante"/>
    <s v="Ninguna"/>
    <m/>
    <x v="0"/>
    <x v="1"/>
    <x v="0"/>
    <x v="0"/>
    <x v="2"/>
    <x v="2"/>
    <x v="1"/>
    <x v="1"/>
    <x v="0"/>
    <x v="1"/>
    <x v="0"/>
    <x v="0"/>
    <m/>
    <s v="Jefe / Encargado (no propietario)"/>
    <m/>
    <n v="8"/>
    <n v="1"/>
    <s v="Completo"/>
    <m/>
    <m/>
    <m/>
    <m/>
    <m/>
    <m/>
    <s v="SANDRA TOLEDO TAMBIEN ADMINISTRADORA DE  FANATICOS AUTORIZO QUE LA ENCARGADA RESPONDA EL CUESTIONARIO."/>
    <s v="5 a 10 personas ocupadas"/>
    <s v="5 a 10 personas ocupadas"/>
    <x v="0"/>
    <s v="Servicios a las empresas"/>
    <x v="0"/>
    <x v="0"/>
    <x v="0"/>
    <x v="0"/>
    <x v="0"/>
    <x v="0"/>
    <x v="0"/>
    <x v="0"/>
    <x v="0"/>
    <x v="0"/>
    <x v="1"/>
    <x v="0"/>
    <x v="0"/>
    <x v="0"/>
    <x v="0"/>
    <x v="0"/>
    <x v="0"/>
    <x v="0"/>
    <x v="0"/>
    <x v="1"/>
    <x v="0"/>
    <x v="1"/>
    <x v="0"/>
    <x v="0"/>
    <x v="0"/>
    <x v="0"/>
    <x v="0"/>
    <m/>
    <m/>
    <m/>
    <m/>
    <m/>
    <m/>
    <m/>
    <m/>
    <m/>
    <m/>
    <m/>
    <m/>
    <n v="13.268656716417899"/>
    <x v="0"/>
    <x v="0"/>
    <x v="0"/>
    <x v="0"/>
    <x v="1"/>
    <s v="Total"/>
  </r>
  <r>
    <n v="601930"/>
    <x v="0"/>
    <x v="0"/>
    <s v="Santisima Trinidad"/>
    <n v="14101"/>
    <s v="ACTIVIDADES DE CONFECCION DE PRENDAS DE VESTIR EXTERIOR"/>
    <s v="Industria"/>
    <s v="Manufactura"/>
    <s v="Micro (5 a 10 personas ocupadas)"/>
    <n v="5072024"/>
    <n v="5"/>
    <s v="Julio"/>
    <s v="Año Resultado Final"/>
    <n v="11"/>
    <n v="2"/>
    <n v="7072024"/>
    <n v="7"/>
    <s v="Julio"/>
    <s v="Año Resultado Final"/>
    <n v="2009"/>
    <n v="14"/>
    <x v="0"/>
    <s v="CONFECCION DE PRENDAS DE VESTIR EXTERNO"/>
    <s v="Confección de prendas de vestir exterior, excepto prendas de cuero y piel"/>
    <s v="Único"/>
    <x v="0"/>
    <m/>
    <m/>
    <n v="6"/>
    <n v="6"/>
    <n v="2"/>
    <n v="4"/>
    <n v="19.212121212121222"/>
    <n v="38.424242424242443"/>
    <n v="0"/>
    <n v="0"/>
    <n v="0"/>
    <n v="0"/>
    <n v="57.636363636363669"/>
    <n v="0"/>
    <n v="0"/>
    <n v="0"/>
    <n v="0"/>
    <n v="0"/>
    <n v="0"/>
    <n v="0"/>
    <n v="57.636363636363669"/>
    <n v="6"/>
    <n v="0"/>
    <n v="0"/>
    <n v="0"/>
    <n v="0"/>
    <n v="6"/>
    <n v="0"/>
    <n v="0"/>
    <n v="0"/>
    <n v="0"/>
    <n v="0"/>
    <n v="0"/>
    <n v="0"/>
    <n v="6"/>
    <x v="0"/>
    <m/>
    <m/>
    <x v="1"/>
    <m/>
    <m/>
    <x v="1"/>
    <s v="Decisión del directorio/propietarios de la empresa"/>
    <m/>
    <x v="0"/>
    <m/>
    <m/>
    <x v="0"/>
    <m/>
    <m/>
    <x v="0"/>
    <m/>
    <m/>
    <m/>
    <m/>
    <m/>
    <m/>
    <m/>
    <m/>
    <m/>
    <m/>
    <m/>
    <m/>
    <m/>
    <m/>
    <m/>
    <m/>
    <m/>
    <m/>
    <m/>
    <m/>
    <m/>
    <m/>
    <m/>
    <m/>
    <m/>
    <m/>
    <m/>
    <m/>
    <m/>
    <m/>
    <m/>
    <m/>
    <m/>
    <m/>
    <m/>
    <m/>
    <m/>
    <m/>
    <m/>
    <m/>
    <m/>
    <m/>
    <m/>
    <m/>
    <m/>
    <m/>
    <m/>
    <m/>
    <m/>
    <m/>
    <x v="0"/>
    <x v="0"/>
    <x v="0"/>
    <x v="0"/>
    <x v="0"/>
    <x v="0"/>
    <x v="0"/>
    <x v="0"/>
    <x v="0"/>
    <x v="0"/>
    <x v="0"/>
    <x v="0"/>
    <x v="0"/>
    <m/>
    <m/>
    <m/>
    <m/>
    <m/>
    <m/>
    <s v="Recomendaciones de trabajadores de la empresa u otros actores"/>
    <m/>
    <m/>
    <m/>
    <s v="Contactos personales del empleador"/>
    <m/>
    <m/>
    <m/>
    <x v="0"/>
    <x v="0"/>
    <x v="2"/>
    <x v="2"/>
    <x v="2"/>
    <x v="2"/>
    <x v="1"/>
    <x v="0"/>
    <x v="1"/>
    <x v="1"/>
    <s v="Ninguna"/>
    <m/>
    <m/>
    <m/>
    <m/>
    <m/>
    <m/>
    <x v="1"/>
    <m/>
    <m/>
    <x v="1"/>
    <m/>
    <m/>
    <m/>
    <x v="1"/>
    <x v="1"/>
    <x v="1"/>
    <x v="1"/>
    <x v="1"/>
    <x v="1"/>
    <m/>
    <m/>
    <x v="2"/>
    <s v="Poco probable"/>
    <s v="Poco probable"/>
    <s v="Poco probable"/>
    <s v="Probable"/>
    <s v="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Poco importante"/>
    <s v="Importante"/>
    <s v="Importante"/>
    <s v="Importante"/>
    <s v="Muy importante"/>
    <s v="Muy importante"/>
    <s v="Ninguna"/>
    <m/>
    <x v="2"/>
    <x v="2"/>
    <x v="0"/>
    <x v="0"/>
    <x v="0"/>
    <x v="0"/>
    <x v="1"/>
    <x v="1"/>
    <x v="1"/>
    <x v="1"/>
    <x v="1"/>
    <x v="0"/>
    <m/>
    <s v="Otro"/>
    <s v="SECRETARIA ADMINISTRATIVA"/>
    <n v="12"/>
    <n v="5"/>
    <s v="Completo"/>
    <m/>
    <m/>
    <m/>
    <m/>
    <m/>
    <m/>
    <m/>
    <s v="5 a 10 personas ocupadas"/>
    <s v="5 a 10 personas ocupadas"/>
    <x v="1"/>
    <s v="Manufactura"/>
    <x v="0"/>
    <x v="0"/>
    <x v="0"/>
    <x v="0"/>
    <x v="0"/>
    <x v="0"/>
    <x v="0"/>
    <x v="0"/>
    <x v="0"/>
    <x v="0"/>
    <x v="1"/>
    <x v="0"/>
    <x v="0"/>
    <x v="0"/>
    <x v="0"/>
    <x v="0"/>
    <x v="0"/>
    <x v="0"/>
    <x v="0"/>
    <x v="1"/>
    <x v="0"/>
    <x v="1"/>
    <x v="0"/>
    <x v="0"/>
    <x v="0"/>
    <x v="0"/>
    <x v="0"/>
    <m/>
    <m/>
    <m/>
    <m/>
    <m/>
    <m/>
    <m/>
    <m/>
    <m/>
    <m/>
    <m/>
    <m/>
    <n v="9.6060606060606109"/>
    <x v="0"/>
    <x v="0"/>
    <x v="1"/>
    <x v="1"/>
    <x v="2"/>
    <s v="Total"/>
  </r>
  <r>
    <n v="602028"/>
    <x v="0"/>
    <x v="1"/>
    <s v="Lambaré"/>
    <n v="43210"/>
    <s v="SERVICIOS DE INSTALACION DE  CABLEADO PARA TELECOMUNICACIONES"/>
    <s v="Industria"/>
    <s v="Construcción"/>
    <s v="Pequeñas (11 a 30 personas ocupadas)"/>
    <n v="12062024"/>
    <n v="12"/>
    <s v="Junio"/>
    <s v="Año Resultado Final"/>
    <n v="13"/>
    <n v="41"/>
    <n v="14062024"/>
    <n v="14"/>
    <s v="Junio"/>
    <s v="Año Resultado Final"/>
    <n v="2009"/>
    <n v="14"/>
    <x v="0"/>
    <s v="SERVICIO EN TELECOMUNICACIONES"/>
    <s v="Instalaciones eléctricas, electromecánicas y electrónicas"/>
    <s v="Único"/>
    <x v="0"/>
    <m/>
    <m/>
    <n v="28"/>
    <n v="28"/>
    <n v="22"/>
    <n v="6"/>
    <n v="83.728155339805895"/>
    <n v="22.834951456310698"/>
    <n v="0"/>
    <n v="0"/>
    <n v="0"/>
    <n v="7.6116504854368996"/>
    <n v="60.893203883495197"/>
    <n v="0"/>
    <n v="0"/>
    <n v="3.8058252427184498"/>
    <n v="34.25242718446605"/>
    <n v="0"/>
    <n v="0"/>
    <n v="0"/>
    <n v="106.5631067961166"/>
    <n v="28"/>
    <n v="0"/>
    <n v="0"/>
    <n v="0"/>
    <n v="2"/>
    <n v="16"/>
    <n v="0"/>
    <n v="0"/>
    <n v="1"/>
    <n v="9"/>
    <n v="0"/>
    <n v="0"/>
    <n v="0"/>
    <n v="28"/>
    <x v="0"/>
    <m/>
    <m/>
    <x v="0"/>
    <s v="Convenios con organizaciones privadas y/o ONG"/>
    <m/>
    <x v="0"/>
    <m/>
    <m/>
    <x v="0"/>
    <m/>
    <m/>
    <x v="0"/>
    <m/>
    <m/>
    <x v="0"/>
    <m/>
    <m/>
    <m/>
    <m/>
    <m/>
    <m/>
    <m/>
    <m/>
    <m/>
    <m/>
    <m/>
    <m/>
    <m/>
    <m/>
    <m/>
    <m/>
    <m/>
    <m/>
    <m/>
    <m/>
    <m/>
    <m/>
    <m/>
    <m/>
    <m/>
    <m/>
    <m/>
    <m/>
    <m/>
    <m/>
    <m/>
    <m/>
    <m/>
    <m/>
    <m/>
    <m/>
    <m/>
    <m/>
    <m/>
    <m/>
    <m/>
    <m/>
    <m/>
    <m/>
    <m/>
    <m/>
    <m/>
    <m/>
    <m/>
    <m/>
    <x v="1"/>
    <x v="0"/>
    <x v="0"/>
    <x v="0"/>
    <x v="0"/>
    <x v="0"/>
    <x v="0"/>
    <x v="1"/>
    <x v="0"/>
    <x v="0"/>
    <x v="0"/>
    <x v="0"/>
    <x v="0"/>
    <m/>
    <m/>
    <m/>
    <s v="Redes sociales de la empresa (Facebook, Twitter, Instagram, etc)"/>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oco probable"/>
    <s v="Muy probable"/>
    <x v="0"/>
    <s v="tecnico torristas"/>
    <n v="7215"/>
    <n v="3"/>
    <n v="3"/>
    <n v="3"/>
    <n v="3"/>
    <n v="3"/>
    <s v="tecnico supervisor"/>
    <n v="7215"/>
    <n v="1"/>
    <n v="1"/>
    <n v="1"/>
    <n v="1"/>
    <n v="1"/>
    <s v="TECNICO EN DOCUMENTACION"/>
    <n v="4419"/>
    <n v="1"/>
    <n v="0"/>
    <n v="1"/>
    <n v="0"/>
    <n v="0"/>
    <m/>
    <m/>
    <m/>
    <m/>
    <m/>
    <m/>
    <m/>
    <m/>
    <m/>
    <m/>
    <m/>
    <m/>
    <m/>
    <m/>
    <x v="0"/>
    <m/>
    <m/>
    <m/>
    <m/>
    <m/>
    <m/>
    <m/>
    <m/>
    <m/>
    <x v="0"/>
    <x v="0"/>
    <x v="1"/>
    <x v="0"/>
    <x v="1"/>
    <x v="0"/>
    <x v="0"/>
    <x v="0"/>
    <m/>
    <x v="0"/>
    <s v="AVANCES SOBRE EQUIPOS TECNOLOGICOS NUEVOS AL RUBRO DE TELECOMUNICACION"/>
    <s v="OTROS"/>
    <s v="TECNICO TORRISTAS"/>
    <n v="7215"/>
    <s v="AVANCES SOBRE EQUIPOS TECNOLOGICOS NUEVOS AL RUBRO DE TELECOMUNICACION"/>
    <s v="OTROS"/>
    <s v="TECNICO SUPERVISOR"/>
    <n v="7215"/>
    <s v="AVANCES SOBRE EQUIPOS TECNOLOGICOS NUEVOS AL RUBRO DE TELECOMUNICACION"/>
    <s v="OTROS"/>
    <s v="TECNICO DE DOCUMENTACION"/>
    <n v="4416"/>
    <s v="AVANCES SOBRE EQUIPOS TECNOLOGICOS NUEVOS AL RUBRO DE TELECOMUNICACION"/>
    <s v="OTROS"/>
    <s v="GERENTE DE PROYECTO"/>
    <n v="1330"/>
    <s v="HIGIENE Y SEGURIDAD OCUPACIONAL"/>
    <s v="Seguridad industrial y salud ocupacional"/>
    <s v="GERENTE DE PROYECTO"/>
    <n v="1330"/>
    <m/>
    <m/>
    <m/>
    <m/>
    <s v="Si"/>
    <s v="Si"/>
    <s v="Si"/>
    <s v="Si"/>
    <s v="No"/>
    <m/>
    <x v="0"/>
    <s v="Muy importante"/>
    <s v="Muy importante"/>
    <s v="Muy importante"/>
    <s v="Muy importante"/>
    <s v="Muy importante"/>
    <s v="Muy importante"/>
    <s v="Muy importante"/>
    <s v="Ninguna"/>
    <m/>
    <x v="2"/>
    <x v="2"/>
    <x v="0"/>
    <x v="1"/>
    <x v="1"/>
    <x v="0"/>
    <x v="1"/>
    <x v="1"/>
    <x v="0"/>
    <x v="0"/>
    <x v="0"/>
    <x v="0"/>
    <m/>
    <s v="Gerente / Directivo"/>
    <m/>
    <n v="16"/>
    <n v="30"/>
    <s v="Completo"/>
    <m/>
    <m/>
    <m/>
    <m/>
    <m/>
    <m/>
    <m/>
    <s v="11 a 30 personas ocupadas"/>
    <s v="11 a 30 personas ocupadas"/>
    <x v="1"/>
    <s v="Construcción"/>
    <x v="0"/>
    <x v="0"/>
    <x v="0"/>
    <x v="0"/>
    <x v="0"/>
    <x v="0"/>
    <x v="0"/>
    <x v="0"/>
    <x v="0"/>
    <x v="0"/>
    <x v="1"/>
    <x v="0"/>
    <x v="1"/>
    <x v="0"/>
    <x v="0"/>
    <x v="1"/>
    <x v="0"/>
    <x v="0"/>
    <x v="1"/>
    <x v="1"/>
    <x v="0"/>
    <x v="0"/>
    <x v="0"/>
    <x v="0"/>
    <x v="1"/>
    <x v="0"/>
    <x v="0"/>
    <s v="TELECOMUNICACIONES"/>
    <s v="TELECOMUNICACIONES"/>
    <s v="TELECOMUNICACIONES"/>
    <s v="TELECOMUNICACIONES"/>
    <s v="SALUD Y SEGURIDAD OCUPACIONAL"/>
    <m/>
    <s v="TELECOMUNICACIONES"/>
    <s v="TELECOMUNICACIONES"/>
    <s v="TELECOMUNICACIONES"/>
    <s v="TELECOMUNICACIONES"/>
    <s v="SALUD Y SEGURIDAD OCUPACIONAL"/>
    <m/>
    <n v="3.8058252427184498"/>
    <x v="0"/>
    <x v="0"/>
    <x v="1"/>
    <x v="0"/>
    <x v="0"/>
    <s v="Total"/>
  </r>
  <r>
    <n v="602161"/>
    <x v="0"/>
    <x v="1"/>
    <s v="Mariano Roque Alonso"/>
    <n v="25110"/>
    <s v="FABRICACION DE ESTRUCTURAS DE METAL PARA OBRAS"/>
    <s v="Industria"/>
    <s v="Manufactura"/>
    <s v="Micro (5 a 10 personas ocupadas)"/>
    <n v="11062024"/>
    <n v="11"/>
    <s v="Junio"/>
    <s v="Año Resultado Final"/>
    <n v="16"/>
    <n v="57"/>
    <n v="16062024"/>
    <n v="16"/>
    <s v="Junio"/>
    <s v="Año Resultado Final"/>
    <n v="2010"/>
    <n v="13"/>
    <x v="0"/>
    <s v="FABRICACIÓN DE ESTRUCTURAS DE METALES PARA OBRA"/>
    <s v="Fabricación de productos metálicos para uso estructural"/>
    <s v="Único"/>
    <x v="0"/>
    <m/>
    <m/>
    <n v="12"/>
    <n v="12"/>
    <n v="11"/>
    <n v="1"/>
    <n v="41.864077669902947"/>
    <n v="3.8058252427184498"/>
    <n v="0"/>
    <n v="0"/>
    <n v="0"/>
    <n v="0"/>
    <n v="22.834951456310698"/>
    <n v="7.6116504854368996"/>
    <n v="0"/>
    <n v="0"/>
    <n v="15.223300970873799"/>
    <n v="0"/>
    <n v="0"/>
    <n v="0"/>
    <n v="45.669902912621396"/>
    <n v="12"/>
    <n v="0"/>
    <n v="0"/>
    <n v="0"/>
    <n v="0"/>
    <n v="6"/>
    <n v="2"/>
    <n v="0"/>
    <n v="0"/>
    <n v="4"/>
    <n v="0"/>
    <n v="0"/>
    <n v="0"/>
    <n v="12"/>
    <x v="0"/>
    <m/>
    <m/>
    <x v="1"/>
    <m/>
    <m/>
    <x v="0"/>
    <m/>
    <m/>
    <x v="0"/>
    <m/>
    <m/>
    <x v="0"/>
    <m/>
    <m/>
    <x v="1"/>
    <m/>
    <n v="7214"/>
    <s v="AYUDANTE PARA OBRA"/>
    <s v="Sí"/>
    <s v="No"/>
    <s v="No"/>
    <m/>
    <m/>
    <m/>
    <m/>
    <m/>
    <m/>
    <m/>
    <m/>
    <m/>
    <m/>
    <m/>
    <m/>
    <m/>
    <m/>
    <m/>
    <m/>
    <m/>
    <m/>
    <m/>
    <m/>
    <m/>
    <m/>
    <m/>
    <m/>
    <m/>
    <m/>
    <m/>
    <m/>
    <m/>
    <m/>
    <m/>
    <m/>
    <m/>
    <m/>
    <m/>
    <m/>
    <m/>
    <m/>
    <m/>
    <m/>
    <m/>
    <m/>
    <m/>
    <m/>
    <x v="0"/>
    <x v="0"/>
    <x v="0"/>
    <x v="0"/>
    <x v="0"/>
    <x v="1"/>
    <x v="0"/>
    <x v="1"/>
    <x v="0"/>
    <x v="1"/>
    <x v="1"/>
    <x v="1"/>
    <x v="0"/>
    <m/>
    <m/>
    <s v="Plataforma web privada gratuita (Bolsas de trabajo) (excluyendo redes sociales)"/>
    <s v="Redes sociales de la empresa (Facebook, Twitter, Instagram, etc)"/>
    <m/>
    <m/>
    <m/>
    <m/>
    <m/>
    <m/>
    <m/>
    <m/>
    <m/>
    <m/>
    <x v="0"/>
    <x v="0"/>
    <x v="0"/>
    <x v="1"/>
    <x v="0"/>
    <x v="1"/>
    <x v="0"/>
    <x v="2"/>
    <x v="1"/>
    <x v="2"/>
    <s v="Ninguna"/>
    <m/>
    <m/>
    <m/>
    <m/>
    <m/>
    <m/>
    <x v="1"/>
    <m/>
    <m/>
    <x v="1"/>
    <m/>
    <m/>
    <m/>
    <x v="1"/>
    <x v="1"/>
    <x v="1"/>
    <x v="1"/>
    <x v="1"/>
    <x v="1"/>
    <m/>
    <m/>
    <x v="2"/>
    <s v="Poco probable"/>
    <s v="Poco probable"/>
    <s v="Poco probable"/>
    <s v="Poco probable"/>
    <s v="Poco probable"/>
    <x v="0"/>
    <s v="AYUDANTE DE OBRAS"/>
    <n v="9313"/>
    <n v="1"/>
    <n v="1"/>
    <n v="3"/>
    <n v="2"/>
    <n v="2"/>
    <s v="Soldadores diseños de meta"/>
    <n v="7212"/>
    <n v="5"/>
    <n v="5"/>
    <n v="0"/>
    <n v="0"/>
    <n v="0"/>
    <s v="Montador de ESTRUCTURAS Metálicas"/>
    <n v="7214"/>
    <n v="1"/>
    <n v="1"/>
    <n v="1"/>
    <n v="1"/>
    <n v="1"/>
    <m/>
    <m/>
    <m/>
    <m/>
    <m/>
    <m/>
    <m/>
    <m/>
    <m/>
    <m/>
    <m/>
    <m/>
    <m/>
    <m/>
    <x v="0"/>
    <m/>
    <m/>
    <m/>
    <m/>
    <m/>
    <m/>
    <m/>
    <m/>
    <m/>
    <x v="1"/>
    <x v="1"/>
    <x v="1"/>
    <x v="1"/>
    <x v="0"/>
    <x v="0"/>
    <x v="0"/>
    <x v="1"/>
    <m/>
    <x v="0"/>
    <s v="SEGURIDAD INDUSTRIAL"/>
    <s v="Seguridad industrial y salud ocupacional"/>
    <s v="CONTROL DE OBRAS"/>
    <n v="7214"/>
    <m/>
    <m/>
    <m/>
    <m/>
    <m/>
    <m/>
    <m/>
    <m/>
    <m/>
    <m/>
    <m/>
    <m/>
    <m/>
    <m/>
    <m/>
    <m/>
    <m/>
    <m/>
    <m/>
    <m/>
    <s v="No"/>
    <m/>
    <m/>
    <m/>
    <m/>
    <m/>
    <x v="0"/>
    <s v="Importante"/>
    <s v="Importante"/>
    <s v="Importante"/>
    <s v="Muy importante"/>
    <s v="Muy importante"/>
    <s v="Muy importante"/>
    <s v="Muy importante"/>
    <s v="Ninguna"/>
    <m/>
    <x v="2"/>
    <x v="2"/>
    <x v="0"/>
    <x v="0"/>
    <x v="0"/>
    <x v="2"/>
    <x v="0"/>
    <x v="0"/>
    <x v="0"/>
    <x v="0"/>
    <x v="0"/>
    <x v="0"/>
    <m/>
    <s v="Administrador/Contador"/>
    <m/>
    <n v="22"/>
    <n v="35"/>
    <s v="Completo"/>
    <m/>
    <m/>
    <m/>
    <m/>
    <m/>
    <m/>
    <s v="NINGUNA"/>
    <s v="11 a 30 personas ocupadas"/>
    <s v="11 a 30 personas ocupadas"/>
    <x v="1"/>
    <s v="Manufactura"/>
    <x v="0"/>
    <x v="0"/>
    <x v="0"/>
    <x v="0"/>
    <x v="0"/>
    <x v="0"/>
    <x v="1"/>
    <x v="0"/>
    <x v="0"/>
    <x v="0"/>
    <x v="1"/>
    <x v="0"/>
    <x v="0"/>
    <x v="0"/>
    <x v="0"/>
    <x v="1"/>
    <x v="0"/>
    <x v="1"/>
    <x v="0"/>
    <x v="1"/>
    <x v="0"/>
    <x v="1"/>
    <x v="0"/>
    <x v="0"/>
    <x v="1"/>
    <x v="0"/>
    <x v="0"/>
    <s v="SALUD Y SEGURIDAD OCUPACIONAL"/>
    <m/>
    <m/>
    <m/>
    <m/>
    <m/>
    <s v="SALUD Y SEGURIDAD OCUPACIONAL"/>
    <m/>
    <m/>
    <m/>
    <m/>
    <m/>
    <n v="3.8058252427184498"/>
    <x v="1"/>
    <x v="1"/>
    <x v="1"/>
    <x v="2"/>
    <x v="0"/>
    <s v="Total"/>
  </r>
  <r>
    <n v="602292"/>
    <x v="0"/>
    <x v="1"/>
    <s v="Lambaré"/>
    <n v="14101"/>
    <s v="CONFECCION DE PRENDAS DE VESTIR PARA BEBE"/>
    <s v="Industria"/>
    <s v="Manufactura"/>
    <s v="Pequeñas (11 a 30 personas ocupadas)"/>
    <n v="19072024"/>
    <n v="19"/>
    <s v="Julio"/>
    <s v="Año Resultado Final"/>
    <n v="13"/>
    <n v="47"/>
    <n v="29072024"/>
    <n v="29"/>
    <s v="Julio"/>
    <s v="Año Resultado Final"/>
    <n v="2014"/>
    <n v="9"/>
    <x v="3"/>
    <s v="VENTA AL POR MAYOR DE BIJUOTERIE"/>
    <s v="Comercio al por mayor de artículos de óptica, fotografía, relojería, joyería y fantasías"/>
    <s v="Único"/>
    <x v="0"/>
    <m/>
    <m/>
    <n v="8"/>
    <n v="8"/>
    <n v="1"/>
    <n v="7"/>
    <n v="8.2844036697247692"/>
    <n v="57.990825688073386"/>
    <n v="0"/>
    <n v="0"/>
    <n v="8.2844036697247692"/>
    <n v="0"/>
    <n v="8.2844036697247692"/>
    <n v="0"/>
    <n v="8.2844036697247692"/>
    <n v="0"/>
    <n v="41.422018348623844"/>
    <n v="0"/>
    <n v="0"/>
    <n v="0"/>
    <n v="66.275229357798153"/>
    <n v="8"/>
    <n v="0"/>
    <n v="0"/>
    <n v="1"/>
    <n v="0"/>
    <n v="1"/>
    <n v="0"/>
    <n v="1"/>
    <n v="0"/>
    <n v="5"/>
    <n v="0"/>
    <n v="0"/>
    <n v="0"/>
    <n v="8"/>
    <x v="1"/>
    <s v="Decisión del directorio/propietarios de la empresa"/>
    <m/>
    <x v="0"/>
    <s v="Decisión del directorio/propietarios de la empresa"/>
    <m/>
    <x v="1"/>
    <s v="Decisión del directorio/propietarios de la empresa"/>
    <m/>
    <x v="0"/>
    <m/>
    <m/>
    <x v="0"/>
    <m/>
    <m/>
    <x v="1"/>
    <m/>
    <n v="9334"/>
    <s v="REPOSITOR"/>
    <s v="Sí"/>
    <s v="No"/>
    <s v="Sí"/>
    <n v="1420"/>
    <s v="ENCARGADO DE EMPRESA"/>
    <s v="Sí"/>
    <s v="No"/>
    <s v="Sí"/>
    <n v="8332"/>
    <s v="CHOFER DE CAMION"/>
    <s v="Sí"/>
    <s v="Sí"/>
    <m/>
    <m/>
    <m/>
    <m/>
    <m/>
    <m/>
    <m/>
    <m/>
    <m/>
    <m/>
    <m/>
    <m/>
    <m/>
    <m/>
    <m/>
    <m/>
    <m/>
    <m/>
    <m/>
    <m/>
    <s v="Candidatos que no aceptaron las condiciones laborales ofrecidas (ubicación, horario, remuneración)"/>
    <s v="Falta de postulantes/candidatos"/>
    <m/>
    <m/>
    <s v="Aumentar la remuneración para hacer la vacante más atractiva"/>
    <m/>
    <m/>
    <m/>
    <m/>
    <m/>
    <m/>
    <m/>
    <m/>
    <m/>
    <m/>
    <x v="0"/>
    <x v="0"/>
    <x v="0"/>
    <x v="0"/>
    <x v="0"/>
    <x v="0"/>
    <x v="0"/>
    <x v="1"/>
    <x v="0"/>
    <x v="0"/>
    <x v="1"/>
    <x v="1"/>
    <x v="0"/>
    <m/>
    <m/>
    <m/>
    <s v="Redes sociales de la empresa (Facebook, Twitter, Instagram, etc)"/>
    <m/>
    <m/>
    <s v="Recomendaciones de trabajadores de la empresa u otros actores"/>
    <m/>
    <m/>
    <m/>
    <m/>
    <m/>
    <m/>
    <m/>
    <x v="0"/>
    <x v="0"/>
    <x v="0"/>
    <x v="2"/>
    <x v="0"/>
    <x v="0"/>
    <x v="0"/>
    <x v="0"/>
    <x v="1"/>
    <x v="1"/>
    <s v="Ninguna"/>
    <m/>
    <m/>
    <m/>
    <m/>
    <m/>
    <m/>
    <x v="0"/>
    <m/>
    <m/>
    <x v="1"/>
    <m/>
    <m/>
    <m/>
    <x v="0"/>
    <x v="1"/>
    <x v="0"/>
    <x v="1"/>
    <x v="1"/>
    <x v="1"/>
    <m/>
    <m/>
    <x v="2"/>
    <s v="Probable"/>
    <s v="Poco probable"/>
    <s v="Poco probable"/>
    <s v="Probable"/>
    <s v="Probable"/>
    <x v="0"/>
    <s v="Vendedor/a de Salon"/>
    <n v="5223"/>
    <n v="2"/>
    <n v="0"/>
    <n v="0"/>
    <n v="0"/>
    <n v="0"/>
    <s v="Vendedor/a Externo Mayorista"/>
    <n v="3322"/>
    <n v="1"/>
    <n v="0"/>
    <n v="0"/>
    <n v="0"/>
    <n v="0"/>
    <m/>
    <m/>
    <m/>
    <m/>
    <m/>
    <m/>
    <m/>
    <m/>
    <m/>
    <m/>
    <m/>
    <m/>
    <m/>
    <m/>
    <m/>
    <m/>
    <m/>
    <m/>
    <m/>
    <m/>
    <m/>
    <x v="0"/>
    <m/>
    <m/>
    <m/>
    <m/>
    <m/>
    <m/>
    <m/>
    <m/>
    <m/>
    <x v="0"/>
    <x v="0"/>
    <x v="1"/>
    <x v="1"/>
    <x v="1"/>
    <x v="1"/>
    <x v="0"/>
    <x v="0"/>
    <m/>
    <x v="0"/>
    <s v="CAPACITACIÓNES EN OFIMATICA"/>
    <s v="Operación básica de computadoras"/>
    <s v="VENDEDORA DE SALON"/>
    <n v="5223"/>
    <m/>
    <m/>
    <m/>
    <m/>
    <m/>
    <m/>
    <m/>
    <m/>
    <m/>
    <m/>
    <m/>
    <m/>
    <m/>
    <m/>
    <m/>
    <m/>
    <m/>
    <m/>
    <m/>
    <m/>
    <s v="No"/>
    <m/>
    <m/>
    <m/>
    <m/>
    <m/>
    <x v="1"/>
    <s v="Importante"/>
    <s v="Importante"/>
    <s v="Muy importante"/>
    <s v="Importante"/>
    <s v="Importante"/>
    <s v="Muy importante"/>
    <s v="Importante"/>
    <s v="Ninguna"/>
    <m/>
    <x v="2"/>
    <x v="2"/>
    <x v="0"/>
    <x v="0"/>
    <x v="0"/>
    <x v="0"/>
    <x v="1"/>
    <x v="1"/>
    <x v="0"/>
    <x v="0"/>
    <x v="0"/>
    <x v="0"/>
    <m/>
    <s v="Jefe / Encargado (no propietario)"/>
    <m/>
    <n v="8"/>
    <n v="29"/>
    <s v="Completo"/>
    <m/>
    <m/>
    <m/>
    <m/>
    <m/>
    <m/>
    <m/>
    <s v="5 a 10 personas ocupadas"/>
    <s v="5 a 10 personas ocupadas"/>
    <x v="2"/>
    <s v="Comercio"/>
    <x v="1"/>
    <x v="0"/>
    <x v="0"/>
    <x v="0"/>
    <x v="0"/>
    <x v="0"/>
    <x v="0"/>
    <x v="1"/>
    <x v="1"/>
    <x v="0"/>
    <x v="1"/>
    <x v="1"/>
    <x v="0"/>
    <x v="1"/>
    <x v="0"/>
    <x v="0"/>
    <x v="0"/>
    <x v="0"/>
    <x v="0"/>
    <x v="1"/>
    <x v="0"/>
    <x v="1"/>
    <x v="1"/>
    <x v="0"/>
    <x v="0"/>
    <x v="0"/>
    <x v="0"/>
    <s v="OFIMATICA"/>
    <m/>
    <m/>
    <m/>
    <m/>
    <m/>
    <s v="TIC"/>
    <m/>
    <m/>
    <m/>
    <m/>
    <m/>
    <n v="8.2844036697247692"/>
    <x v="1"/>
    <x v="2"/>
    <x v="0"/>
    <x v="0"/>
    <x v="0"/>
    <s v="Total"/>
  </r>
  <r>
    <n v="602798"/>
    <x v="0"/>
    <x v="1"/>
    <s v="Ñemby"/>
    <n v="36000"/>
    <s v="ACTIVIDADES DE SUMINISTRO DE AGUA POTABLE"/>
    <s v="Servicio"/>
    <s v="Suministro de agua"/>
    <s v="Micro (5 a 10 personas ocupadas)"/>
    <n v="19062024"/>
    <n v="19"/>
    <s v="Junio"/>
    <s v="Año Resultado Final"/>
    <n v="10"/>
    <n v="59"/>
    <n v="19072024"/>
    <n v="19"/>
    <s v="Julio"/>
    <s v="Año Resultado Final"/>
    <n v="1994"/>
    <n v="29"/>
    <x v="2"/>
    <s v="SERVICIO DE PROVINCION DE AGUA POTABLE"/>
    <s v="Captación, tratamiento y suministro de agua"/>
    <s v="Único"/>
    <x v="0"/>
    <m/>
    <m/>
    <n v="6"/>
    <n v="6"/>
    <n v="6"/>
    <n v="0"/>
    <n v="20.367567567567541"/>
    <n v="0"/>
    <n v="0"/>
    <n v="0"/>
    <n v="0"/>
    <n v="0"/>
    <n v="0"/>
    <n v="10.18378378378377"/>
    <n v="0"/>
    <n v="0"/>
    <n v="6.7891891891891802"/>
    <n v="0"/>
    <n v="3.3945945945945901"/>
    <n v="0"/>
    <n v="20.367567567567541"/>
    <n v="6"/>
    <n v="0"/>
    <n v="0"/>
    <n v="0"/>
    <n v="0"/>
    <n v="0"/>
    <n v="3"/>
    <n v="0"/>
    <n v="0"/>
    <n v="2"/>
    <n v="0"/>
    <n v="1"/>
    <n v="0"/>
    <n v="6"/>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0"/>
    <x v="0"/>
    <x v="0"/>
    <x v="0"/>
    <x v="0"/>
    <x v="1"/>
    <x v="0"/>
    <x v="1"/>
    <x v="1"/>
    <x v="0"/>
    <x v="0"/>
    <x v="1"/>
    <x v="0"/>
    <m/>
    <m/>
    <m/>
    <m/>
    <m/>
    <m/>
    <s v="Recomendaciones de trabajadores de la empresa u otros actores"/>
    <m/>
    <m/>
    <s v="Avisos en las inmediaciones de la empresa"/>
    <s v="Contactos personales del empleador"/>
    <m/>
    <m/>
    <m/>
    <x v="0"/>
    <x v="0"/>
    <x v="0"/>
    <x v="1"/>
    <x v="1"/>
    <x v="2"/>
    <x v="2"/>
    <x v="0"/>
    <x v="1"/>
    <x v="1"/>
    <s v="Ninguna"/>
    <m/>
    <m/>
    <m/>
    <m/>
    <m/>
    <s v="Transformación de competencia"/>
    <x v="1"/>
    <s v="Transformación de competencia"/>
    <m/>
    <x v="1"/>
    <m/>
    <m/>
    <m/>
    <x v="0"/>
    <x v="1"/>
    <x v="1"/>
    <x v="1"/>
    <x v="1"/>
    <x v="1"/>
    <m/>
    <m/>
    <x v="3"/>
    <s v="Poco probable"/>
    <s v="Poco probable"/>
    <s v="Probable"/>
    <s v="Probable"/>
    <s v="Probable"/>
    <x v="2"/>
    <m/>
    <m/>
    <m/>
    <m/>
    <m/>
    <m/>
    <m/>
    <m/>
    <m/>
    <m/>
    <m/>
    <m/>
    <m/>
    <m/>
    <m/>
    <m/>
    <m/>
    <m/>
    <m/>
    <m/>
    <m/>
    <m/>
    <m/>
    <m/>
    <m/>
    <m/>
    <m/>
    <m/>
    <m/>
    <m/>
    <m/>
    <m/>
    <m/>
    <m/>
    <m/>
    <x v="0"/>
    <m/>
    <m/>
    <m/>
    <m/>
    <m/>
    <m/>
    <m/>
    <m/>
    <m/>
    <x v="0"/>
    <x v="0"/>
    <x v="0"/>
    <x v="0"/>
    <x v="1"/>
    <x v="1"/>
    <x v="0"/>
    <x v="0"/>
    <m/>
    <x v="0"/>
    <s v="CAPACITACIÓN EN TÉCNICO PARA MECANICOS  EN MAQUINAS EN GENERAL"/>
    <s v="Mecánica"/>
    <s v="TÉCNICO EN MANTENIMIENTO DE BOMBAS DE AGUA"/>
    <n v="7233"/>
    <s v="CAPACITACION CONTABLE (CONTABILIDAD)"/>
    <s v="Contabilidad básica"/>
    <s v="ADMINISTRATIVO (AUXILIAR CONTABLE)"/>
    <n v="4311"/>
    <s v="CAPACITACION DE PLOMERIA"/>
    <s v="Fontanería"/>
    <s v="PLOMERO"/>
    <n v="7126"/>
    <s v="ELECTRICIDAD INDUSTRIAL"/>
    <s v="Electricidad"/>
    <s v="ELECTRICISTAS"/>
    <n v="7411"/>
    <m/>
    <m/>
    <m/>
    <m/>
    <m/>
    <m/>
    <m/>
    <m/>
    <s v="Si"/>
    <s v="Si"/>
    <s v="Si"/>
    <s v="No"/>
    <m/>
    <m/>
    <x v="3"/>
    <s v="Muy importante"/>
    <s v="Importante"/>
    <s v="Importante"/>
    <s v="Muy importante"/>
    <s v="Importante"/>
    <s v="Importante"/>
    <s v="Importante"/>
    <s v="Ninguna"/>
    <m/>
    <x v="0"/>
    <x v="1"/>
    <x v="0"/>
    <x v="1"/>
    <x v="0"/>
    <x v="2"/>
    <x v="0"/>
    <x v="0"/>
    <x v="0"/>
    <x v="0"/>
    <x v="0"/>
    <x v="0"/>
    <m/>
    <s v="Otro"/>
    <s v="PRESIDENTE DE COMISION"/>
    <n v="7"/>
    <n v="31"/>
    <s v="Completo"/>
    <m/>
    <m/>
    <m/>
    <m/>
    <m/>
    <m/>
    <m/>
    <s v="5 a 10 personas ocupadas"/>
    <s v="5 a 10 personas ocupadas"/>
    <x v="0"/>
    <s v="Suministro de agua"/>
    <x v="0"/>
    <x v="0"/>
    <x v="0"/>
    <x v="0"/>
    <x v="0"/>
    <x v="0"/>
    <x v="0"/>
    <x v="0"/>
    <x v="0"/>
    <x v="0"/>
    <x v="1"/>
    <x v="0"/>
    <x v="0"/>
    <x v="0"/>
    <x v="0"/>
    <x v="0"/>
    <x v="0"/>
    <x v="0"/>
    <x v="0"/>
    <x v="1"/>
    <x v="0"/>
    <x v="0"/>
    <x v="0"/>
    <x v="0"/>
    <x v="1"/>
    <x v="0"/>
    <x v="0"/>
    <s v="MECANICA Y METALES"/>
    <s v="CONTABILIDAD Y AUDITORIA"/>
    <s v="CONSTRUCCIÓN"/>
    <s v="ELECTRICIDAD Y ELECTRONICA"/>
    <m/>
    <m/>
    <s v="MECANICA Y METALES"/>
    <s v="ADMINISTRACIÓN Y GESTIÓN"/>
    <s v="CONSTRUCCIÓN"/>
    <s v="ELECTRICIDAD Y ELECTRONICA"/>
    <m/>
    <m/>
    <n v="3.3945945945945901"/>
    <x v="0"/>
    <x v="0"/>
    <x v="0"/>
    <x v="0"/>
    <x v="0"/>
    <s v="Total"/>
  </r>
  <r>
    <n v="603352"/>
    <x v="0"/>
    <x v="1"/>
    <s v="Villa Elisa"/>
    <n v="49229"/>
    <s v="SERVICIO DE TRANSPORTE EN BUSES PARA EXCURCIONES"/>
    <s v="Servicio"/>
    <s v="Transporte"/>
    <s v="Pequeñas (11 a 30 personas ocupadas)"/>
    <n v="26062024"/>
    <n v="26"/>
    <s v="Junio"/>
    <s v="Año Resultado Final"/>
    <n v="8"/>
    <n v="52"/>
    <n v="26062024"/>
    <n v="26"/>
    <s v="Junio"/>
    <s v="Año Resultado Final"/>
    <n v="2013"/>
    <n v="10"/>
    <x v="0"/>
    <s v="SERVICIOS DE TRANSPORTE PRIVADO DE PERSONAS"/>
    <s v="Otros tipos de transporte de pasajeros por vía terrestre n.c.p."/>
    <s v="Único"/>
    <x v="0"/>
    <m/>
    <m/>
    <n v="12"/>
    <n v="12"/>
    <n v="7"/>
    <n v="5"/>
    <n v="33.814516129032242"/>
    <n v="24.153225806451601"/>
    <n v="0"/>
    <n v="0"/>
    <n v="0"/>
    <n v="0"/>
    <n v="19.322580645161281"/>
    <n v="9.6612903225806406"/>
    <n v="9.6612903225806406"/>
    <n v="0"/>
    <n v="9.6612903225806406"/>
    <n v="0"/>
    <n v="9.6612903225806406"/>
    <n v="0"/>
    <n v="57.967741935483843"/>
    <n v="12"/>
    <n v="0"/>
    <n v="0"/>
    <n v="0"/>
    <n v="0"/>
    <n v="4"/>
    <n v="2"/>
    <n v="2"/>
    <n v="0"/>
    <n v="2"/>
    <n v="0"/>
    <n v="2"/>
    <n v="0"/>
    <n v="12"/>
    <x v="0"/>
    <m/>
    <m/>
    <x v="0"/>
    <s v="Decisión del directorio/propietarios de la empresa"/>
    <m/>
    <x v="1"/>
    <s v="Decisión del directorio/propietarios de la empresa"/>
    <m/>
    <x v="0"/>
    <m/>
    <m/>
    <x v="0"/>
    <m/>
    <m/>
    <x v="0"/>
    <m/>
    <m/>
    <m/>
    <m/>
    <m/>
    <m/>
    <m/>
    <m/>
    <m/>
    <m/>
    <m/>
    <m/>
    <m/>
    <m/>
    <m/>
    <m/>
    <m/>
    <m/>
    <m/>
    <m/>
    <m/>
    <m/>
    <m/>
    <m/>
    <m/>
    <m/>
    <m/>
    <m/>
    <m/>
    <m/>
    <m/>
    <m/>
    <m/>
    <m/>
    <m/>
    <m/>
    <m/>
    <m/>
    <m/>
    <m/>
    <m/>
    <m/>
    <m/>
    <m/>
    <m/>
    <m/>
    <m/>
    <m/>
    <m/>
    <m/>
    <x v="1"/>
    <x v="0"/>
    <x v="1"/>
    <x v="0"/>
    <x v="1"/>
    <x v="1"/>
    <x v="0"/>
    <x v="0"/>
    <x v="1"/>
    <x v="0"/>
    <x v="0"/>
    <x v="1"/>
    <x v="0"/>
    <m/>
    <m/>
    <m/>
    <s v="Redes sociales de la empresa (Facebook, Twitter, Instagram, etc)"/>
    <m/>
    <m/>
    <s v="Recomendaciones de trabajadores de la empresa u otros actores"/>
    <m/>
    <m/>
    <m/>
    <s v="Contactos personales del empleador"/>
    <m/>
    <m/>
    <m/>
    <x v="0"/>
    <x v="0"/>
    <x v="0"/>
    <x v="0"/>
    <x v="0"/>
    <x v="1"/>
    <x v="0"/>
    <x v="1"/>
    <x v="0"/>
    <x v="0"/>
    <s v="Ninguna"/>
    <m/>
    <m/>
    <m/>
    <m/>
    <s v="Nuevas contrataciones"/>
    <m/>
    <x v="1"/>
    <m/>
    <s v="Nuevas contrataciones"/>
    <x v="3"/>
    <s v="Nuevas contrataciones"/>
    <m/>
    <m/>
    <x v="0"/>
    <x v="0"/>
    <x v="0"/>
    <x v="0"/>
    <x v="0"/>
    <x v="0"/>
    <m/>
    <m/>
    <x v="2"/>
    <s v="Probable"/>
    <s v="Poco probable"/>
    <s v="Poco probable"/>
    <s v="Probable"/>
    <s v="Probable"/>
    <x v="0"/>
    <s v="administrador"/>
    <n v="2421"/>
    <n v="1"/>
    <n v="1"/>
    <n v="1"/>
    <n v="1"/>
    <n v="1"/>
    <s v="coordinador del servicio de transporte"/>
    <n v="4323"/>
    <n v="1"/>
    <n v="1"/>
    <n v="1"/>
    <n v="1"/>
    <n v="1"/>
    <s v="choferes"/>
    <n v="8331"/>
    <n v="4"/>
    <n v="4"/>
    <n v="4"/>
    <n v="4"/>
    <n v="4"/>
    <s v="LIMPIADOR SERVICIOS GENERALES"/>
    <n v="9112"/>
    <n v="1"/>
    <n v="1"/>
    <n v="1"/>
    <n v="1"/>
    <n v="1"/>
    <m/>
    <m/>
    <m/>
    <m/>
    <m/>
    <m/>
    <m/>
    <x v="0"/>
    <m/>
    <m/>
    <m/>
    <m/>
    <m/>
    <m/>
    <m/>
    <m/>
    <m/>
    <x v="0"/>
    <x v="0"/>
    <x v="0"/>
    <x v="0"/>
    <x v="1"/>
    <x v="1"/>
    <x v="0"/>
    <x v="0"/>
    <m/>
    <x v="0"/>
    <s v="TECNICO EN VENTA"/>
    <s v="Técnicas de ventas"/>
    <s v="VENDEDOR DEL SERVICIO"/>
    <n v="4221"/>
    <s v="TÉCNICO ATENCION AL CLIENTE"/>
    <s v="Técnicas de recepción y atención al cliente"/>
    <s v="ATENCION AL CLIENTE"/>
    <n v="4226"/>
    <m/>
    <m/>
    <m/>
    <m/>
    <m/>
    <m/>
    <m/>
    <m/>
    <m/>
    <m/>
    <m/>
    <m/>
    <m/>
    <m/>
    <m/>
    <m/>
    <s v="Si"/>
    <s v="No"/>
    <m/>
    <m/>
    <m/>
    <m/>
    <x v="1"/>
    <s v="Muy importante"/>
    <s v="Muy importante"/>
    <s v="Muy importante"/>
    <s v="Muy importante"/>
    <s v="Muy importante"/>
    <s v="Muy importante"/>
    <s v="Importante"/>
    <s v="Ninguna"/>
    <m/>
    <x v="2"/>
    <x v="2"/>
    <x v="0"/>
    <x v="1"/>
    <x v="0"/>
    <x v="0"/>
    <x v="0"/>
    <x v="0"/>
    <x v="0"/>
    <x v="0"/>
    <x v="0"/>
    <x v="0"/>
    <m/>
    <s v="Dueño o propietario"/>
    <m/>
    <n v="11"/>
    <n v="53"/>
    <s v="Completo"/>
    <m/>
    <m/>
    <m/>
    <m/>
    <m/>
    <m/>
    <m/>
    <s v="11 a 30 personas ocupadas"/>
    <s v="11 a 30 personas ocupadas"/>
    <x v="0"/>
    <s v="Transporte"/>
    <x v="0"/>
    <x v="0"/>
    <x v="0"/>
    <x v="0"/>
    <x v="0"/>
    <x v="0"/>
    <x v="0"/>
    <x v="0"/>
    <x v="0"/>
    <x v="0"/>
    <x v="0"/>
    <x v="0"/>
    <x v="1"/>
    <x v="0"/>
    <x v="0"/>
    <x v="0"/>
    <x v="1"/>
    <x v="1"/>
    <x v="0"/>
    <x v="1"/>
    <x v="0"/>
    <x v="0"/>
    <x v="0"/>
    <x v="0"/>
    <x v="0"/>
    <x v="0"/>
    <x v="0"/>
    <s v="VENTA"/>
    <s v="ATENCIÓN AL CLIENTE, RECEPCIÓN"/>
    <m/>
    <m/>
    <m/>
    <m/>
    <s v="ADMINISTRACIÓN Y GESTIÓN"/>
    <s v="ADMINISTRACIÓN Y GESTIÓN"/>
    <m/>
    <m/>
    <m/>
    <m/>
    <n v="4.8306451612903203"/>
    <x v="0"/>
    <x v="0"/>
    <x v="0"/>
    <x v="0"/>
    <x v="0"/>
    <s v="Total"/>
  </r>
  <r>
    <n v="603589"/>
    <x v="0"/>
    <x v="1"/>
    <s v="Luque"/>
    <n v="41002"/>
    <s v="SERVICIOS DE CONSTRUCCIÓN DE EDIFICIOS"/>
    <s v="Industria"/>
    <s v="Construcción"/>
    <s v="Grandes (con 51 o más personas ocupadas)"/>
    <n v="10072024"/>
    <n v="10"/>
    <s v="Julio"/>
    <s v="Año Resultado Final"/>
    <n v="13"/>
    <n v="59"/>
    <n v="30072024"/>
    <n v="30"/>
    <s v="Julio"/>
    <s v="Año Resultado Final"/>
    <n v="2013"/>
    <n v="10"/>
    <x v="0"/>
    <s v="CONTRUCCIONES DE OBRAS DE VIVIENDAS FAMILIAR"/>
    <s v="Construcción de edificios"/>
    <s v="Único"/>
    <x v="0"/>
    <m/>
    <m/>
    <n v="45"/>
    <n v="45"/>
    <n v="43"/>
    <n v="2"/>
    <n v="151.9333333333332"/>
    <n v="7.0666666666666602"/>
    <n v="0"/>
    <n v="0"/>
    <n v="151.9333333333332"/>
    <n v="0"/>
    <n v="0"/>
    <n v="0"/>
    <n v="0"/>
    <n v="0"/>
    <n v="7.0666666666666602"/>
    <n v="0"/>
    <n v="0"/>
    <n v="0"/>
    <n v="158.99999999999986"/>
    <n v="45"/>
    <n v="0"/>
    <n v="0"/>
    <n v="43"/>
    <n v="0"/>
    <n v="0"/>
    <n v="0"/>
    <n v="0"/>
    <n v="0"/>
    <n v="2"/>
    <n v="0"/>
    <n v="0"/>
    <n v="0"/>
    <n v="45"/>
    <x v="0"/>
    <m/>
    <m/>
    <x v="1"/>
    <m/>
    <m/>
    <x v="0"/>
    <m/>
    <m/>
    <x v="0"/>
    <m/>
    <m/>
    <x v="0"/>
    <m/>
    <m/>
    <x v="1"/>
    <m/>
    <n v="9313"/>
    <s v="AYUDANTE ALBAÑIL"/>
    <s v="Sí"/>
    <s v="No"/>
    <s v="Sí"/>
    <n v="7112"/>
    <s v="OFICIAL lBAÑIL"/>
    <s v="Sí"/>
    <s v="No"/>
    <s v="No"/>
    <m/>
    <m/>
    <m/>
    <m/>
    <m/>
    <m/>
    <m/>
    <m/>
    <m/>
    <m/>
    <m/>
    <m/>
    <m/>
    <m/>
    <m/>
    <m/>
    <m/>
    <m/>
    <m/>
    <m/>
    <m/>
    <m/>
    <m/>
    <m/>
    <m/>
    <m/>
    <m/>
    <m/>
    <m/>
    <m/>
    <m/>
    <m/>
    <m/>
    <m/>
    <m/>
    <m/>
    <m/>
    <m/>
    <m/>
    <x v="0"/>
    <x v="0"/>
    <x v="0"/>
    <x v="1"/>
    <x v="1"/>
    <x v="1"/>
    <x v="0"/>
    <x v="1"/>
    <x v="0"/>
    <x v="0"/>
    <x v="1"/>
    <x v="1"/>
    <x v="0"/>
    <m/>
    <m/>
    <m/>
    <m/>
    <m/>
    <m/>
    <s v="Recomendaciones de trabajadores de la empresa u otros actores"/>
    <m/>
    <m/>
    <m/>
    <s v="Contactos personales del empleador"/>
    <m/>
    <m/>
    <m/>
    <x v="0"/>
    <x v="0"/>
    <x v="0"/>
    <x v="1"/>
    <x v="0"/>
    <x v="1"/>
    <x v="0"/>
    <x v="0"/>
    <x v="1"/>
    <x v="1"/>
    <s v="Ninguna"/>
    <m/>
    <m/>
    <m/>
    <m/>
    <m/>
    <m/>
    <x v="1"/>
    <m/>
    <m/>
    <x v="1"/>
    <m/>
    <m/>
    <m/>
    <x v="1"/>
    <x v="1"/>
    <x v="1"/>
    <x v="1"/>
    <x v="1"/>
    <x v="1"/>
    <m/>
    <m/>
    <x v="0"/>
    <s v="Poco probable"/>
    <s v="Poco probable"/>
    <s v="Poco probable"/>
    <s v="Probable"/>
    <s v="Probable"/>
    <x v="2"/>
    <m/>
    <m/>
    <m/>
    <m/>
    <m/>
    <m/>
    <m/>
    <m/>
    <m/>
    <m/>
    <m/>
    <m/>
    <m/>
    <m/>
    <m/>
    <m/>
    <m/>
    <m/>
    <m/>
    <m/>
    <m/>
    <m/>
    <m/>
    <m/>
    <m/>
    <m/>
    <m/>
    <m/>
    <m/>
    <m/>
    <m/>
    <m/>
    <m/>
    <m/>
    <m/>
    <x v="0"/>
    <m/>
    <m/>
    <m/>
    <m/>
    <m/>
    <m/>
    <m/>
    <m/>
    <m/>
    <x v="0"/>
    <x v="0"/>
    <x v="1"/>
    <x v="0"/>
    <x v="1"/>
    <x v="1"/>
    <x v="0"/>
    <x v="0"/>
    <m/>
    <x v="0"/>
    <s v="OPERADOR DE HORMIGONERA"/>
    <s v="Operación y mantenimiento de maquinarias de la construcción"/>
    <s v="AYUDANTE ALBAÑIL"/>
    <n v="9313"/>
    <m/>
    <m/>
    <m/>
    <m/>
    <m/>
    <m/>
    <m/>
    <m/>
    <m/>
    <m/>
    <m/>
    <m/>
    <m/>
    <m/>
    <m/>
    <m/>
    <m/>
    <m/>
    <m/>
    <m/>
    <s v="No"/>
    <m/>
    <m/>
    <m/>
    <m/>
    <m/>
    <x v="0"/>
    <s v="Importante"/>
    <s v="Importante"/>
    <s v="Importante"/>
    <s v="Importante"/>
    <s v="Importante"/>
    <s v="Importante"/>
    <s v="Importante"/>
    <s v="Ninguna"/>
    <m/>
    <x v="2"/>
    <x v="2"/>
    <x v="0"/>
    <x v="0"/>
    <x v="2"/>
    <x v="2"/>
    <x v="1"/>
    <x v="0"/>
    <x v="0"/>
    <x v="1"/>
    <x v="0"/>
    <x v="0"/>
    <m/>
    <s v="Dueño o propietario"/>
    <m/>
    <n v="18"/>
    <n v="19"/>
    <s v="Completo"/>
    <m/>
    <m/>
    <m/>
    <m/>
    <m/>
    <m/>
    <s v="ENTREVISTA REALIZADA EN RAKIURA"/>
    <s v="31 a 50 personas ocupadas"/>
    <s v="31 a 50 personas ocupadas"/>
    <x v="1"/>
    <s v="Construcción"/>
    <x v="0"/>
    <x v="0"/>
    <x v="0"/>
    <x v="0"/>
    <x v="0"/>
    <x v="0"/>
    <x v="1"/>
    <x v="0"/>
    <x v="1"/>
    <x v="0"/>
    <x v="1"/>
    <x v="0"/>
    <x v="0"/>
    <x v="0"/>
    <x v="0"/>
    <x v="0"/>
    <x v="0"/>
    <x v="0"/>
    <x v="0"/>
    <x v="1"/>
    <x v="0"/>
    <x v="1"/>
    <x v="0"/>
    <x v="0"/>
    <x v="0"/>
    <x v="0"/>
    <x v="1"/>
    <s v="USO Y REPARACIÓN DE MAQUINARIAS, HERRAMIENTAS Y EQUIPOS"/>
    <m/>
    <m/>
    <m/>
    <m/>
    <m/>
    <s v="USO Y REPARACIÓN DE MAQUINARIAS, HERRAMIENTAS Y EQUIPOS"/>
    <m/>
    <m/>
    <m/>
    <m/>
    <m/>
    <n v="3.5333333333333301"/>
    <x v="1"/>
    <x v="1"/>
    <x v="1"/>
    <x v="0"/>
    <x v="0"/>
    <s v="Total"/>
  </r>
  <r>
    <n v="603984"/>
    <x v="0"/>
    <x v="0"/>
    <s v="San Roque"/>
    <n v="64911"/>
    <s v="SERVICIOS DE OTORGAMIENTO DE CREDITOS SIN AVAL BANCARIO"/>
    <s v="Servicio"/>
    <s v="Intermediación financiera"/>
    <s v="Micro (5 a 10 personas ocupadas)"/>
    <n v="17072024"/>
    <n v="17"/>
    <s v="Julio"/>
    <s v="Año Resultado Final"/>
    <n v="8"/>
    <n v="30"/>
    <n v="17072024"/>
    <n v="17"/>
    <s v="Julio"/>
    <s v="Año Resultado Final"/>
    <n v="2015"/>
    <n v="8"/>
    <x v="3"/>
    <s v="ACTIVIDADES DE INTERMEDIACION DE CREDITOS EN BENEFICIO DE OTROS"/>
    <s v="Actividades Auxiliares de la intermediación financiera, excepto la financiación de planes de seguros y de pensiones"/>
    <s v="Único"/>
    <x v="0"/>
    <m/>
    <m/>
    <n v="6"/>
    <n v="6"/>
    <n v="4"/>
    <n v="2"/>
    <n v="53.074626865671597"/>
    <n v="26.537313432835798"/>
    <n v="0"/>
    <n v="0"/>
    <n v="0"/>
    <n v="0"/>
    <n v="13.268656716417899"/>
    <n v="0"/>
    <n v="0"/>
    <n v="0"/>
    <n v="39.805970149253696"/>
    <n v="0"/>
    <n v="26.537313432835798"/>
    <n v="0"/>
    <n v="79.611940298507392"/>
    <n v="6"/>
    <n v="0"/>
    <n v="0"/>
    <n v="0"/>
    <n v="0"/>
    <n v="1"/>
    <n v="0"/>
    <n v="0"/>
    <n v="0"/>
    <n v="3"/>
    <n v="0"/>
    <n v="2"/>
    <n v="0"/>
    <n v="6"/>
    <x v="0"/>
    <m/>
    <m/>
    <x v="1"/>
    <m/>
    <m/>
    <x v="0"/>
    <m/>
    <m/>
    <x v="0"/>
    <m/>
    <m/>
    <x v="0"/>
    <m/>
    <m/>
    <x v="0"/>
    <m/>
    <m/>
    <m/>
    <m/>
    <m/>
    <m/>
    <m/>
    <m/>
    <m/>
    <m/>
    <m/>
    <m/>
    <m/>
    <m/>
    <m/>
    <m/>
    <m/>
    <m/>
    <m/>
    <m/>
    <m/>
    <m/>
    <m/>
    <m/>
    <m/>
    <m/>
    <m/>
    <m/>
    <m/>
    <m/>
    <m/>
    <m/>
    <m/>
    <m/>
    <m/>
    <m/>
    <m/>
    <m/>
    <m/>
    <m/>
    <m/>
    <m/>
    <m/>
    <m/>
    <m/>
    <m/>
    <m/>
    <m/>
    <m/>
    <m/>
    <x v="0"/>
    <x v="0"/>
    <x v="0"/>
    <x v="0"/>
    <x v="1"/>
    <x v="0"/>
    <x v="0"/>
    <x v="1"/>
    <x v="0"/>
    <x v="0"/>
    <x v="1"/>
    <x v="1"/>
    <x v="0"/>
    <m/>
    <m/>
    <m/>
    <m/>
    <m/>
    <m/>
    <s v="Recomendaciones de trabajadores de la empresa u otros actores"/>
    <m/>
    <m/>
    <m/>
    <m/>
    <m/>
    <m/>
    <m/>
    <x v="0"/>
    <x v="0"/>
    <x v="0"/>
    <x v="2"/>
    <x v="2"/>
    <x v="2"/>
    <x v="2"/>
    <x v="0"/>
    <x v="1"/>
    <x v="1"/>
    <s v="Ninguna"/>
    <m/>
    <m/>
    <m/>
    <m/>
    <m/>
    <m/>
    <x v="1"/>
    <s v="Transformación de competencia"/>
    <m/>
    <x v="1"/>
    <m/>
    <m/>
    <m/>
    <x v="0"/>
    <x v="0"/>
    <x v="1"/>
    <x v="1"/>
    <x v="1"/>
    <x v="1"/>
    <m/>
    <m/>
    <x v="2"/>
    <s v="Probable"/>
    <s v="Poco probable"/>
    <s v="Poco probable"/>
    <s v="Poco probable"/>
    <s v="Probable"/>
    <x v="0"/>
    <s v="Vendedores de credito"/>
    <n v="3312"/>
    <n v="1"/>
    <n v="1"/>
    <n v="2"/>
    <n v="2"/>
    <n v="2"/>
    <m/>
    <m/>
    <m/>
    <m/>
    <m/>
    <m/>
    <m/>
    <m/>
    <m/>
    <m/>
    <m/>
    <m/>
    <m/>
    <m/>
    <m/>
    <m/>
    <m/>
    <m/>
    <m/>
    <m/>
    <m/>
    <m/>
    <m/>
    <m/>
    <m/>
    <m/>
    <m/>
    <m/>
    <x v="0"/>
    <m/>
    <m/>
    <m/>
    <m/>
    <m/>
    <m/>
    <m/>
    <m/>
    <m/>
    <x v="0"/>
    <x v="0"/>
    <x v="0"/>
    <x v="0"/>
    <x v="1"/>
    <x v="1"/>
    <x v="0"/>
    <x v="0"/>
    <m/>
    <x v="0"/>
    <s v="ESTRATEGIAS Y HABILIDADES PARA LA OPTIMIZACION DE VENTAS."/>
    <s v="Técnicas de ventas"/>
    <s v="VENDEDORES DE CREDITO"/>
    <n v="3312"/>
    <m/>
    <m/>
    <m/>
    <m/>
    <m/>
    <m/>
    <m/>
    <m/>
    <m/>
    <m/>
    <m/>
    <m/>
    <m/>
    <m/>
    <m/>
    <m/>
    <m/>
    <m/>
    <m/>
    <m/>
    <s v="No"/>
    <m/>
    <m/>
    <m/>
    <m/>
    <m/>
    <x v="1"/>
    <s v="Muy importante"/>
    <s v="Importante"/>
    <s v="Importante"/>
    <s v="Importante"/>
    <s v="Importante"/>
    <s v="Importante"/>
    <s v="Importante"/>
    <s v="Ninguna"/>
    <m/>
    <x v="2"/>
    <x v="2"/>
    <x v="0"/>
    <x v="0"/>
    <x v="0"/>
    <x v="0"/>
    <x v="0"/>
    <x v="0"/>
    <x v="0"/>
    <x v="0"/>
    <x v="0"/>
    <x v="0"/>
    <m/>
    <s v="Gerente / Directivo"/>
    <m/>
    <n v="15"/>
    <n v="34"/>
    <s v="Completo"/>
    <m/>
    <m/>
    <m/>
    <m/>
    <m/>
    <m/>
    <s v="LA EMPRESA SE ENCARGA DE VENDER CREDITOS DE OTRAS EMPRESAS SE CREO   PARA CUBRIR LA NECESIDAD DE VENTAS DE SERVIFIN QUE ES DE LA EMPRESA FAMILIAR, ELLOS AL INICIAR LA EMPRESA LLEGARON A TENER 30 VENDEDORES COMISIONISTAS QUE EL DIRECTOR DIJO QUE EN ESOS TIEMPOS LAS VENTAS DE CREDITOS ESTABAN DE MODA"/>
    <s v="5 a 10 personas ocupadas"/>
    <s v="5 a 10 personas ocupadas"/>
    <x v="0"/>
    <s v="Intermediación financiera"/>
    <x v="0"/>
    <x v="0"/>
    <x v="0"/>
    <x v="0"/>
    <x v="0"/>
    <x v="0"/>
    <x v="0"/>
    <x v="0"/>
    <x v="0"/>
    <x v="0"/>
    <x v="1"/>
    <x v="1"/>
    <x v="0"/>
    <x v="0"/>
    <x v="0"/>
    <x v="0"/>
    <x v="0"/>
    <x v="0"/>
    <x v="0"/>
    <x v="1"/>
    <x v="1"/>
    <x v="1"/>
    <x v="0"/>
    <x v="0"/>
    <x v="0"/>
    <x v="0"/>
    <x v="0"/>
    <s v="VENTA"/>
    <m/>
    <m/>
    <m/>
    <m/>
    <m/>
    <s v="ADMINISTRACIÓN Y GESTIÓN"/>
    <m/>
    <m/>
    <m/>
    <m/>
    <m/>
    <n v="13.268656716417899"/>
    <x v="0"/>
    <x v="0"/>
    <x v="0"/>
    <x v="0"/>
    <x v="0"/>
    <s v="Total"/>
  </r>
  <r>
    <n v="604110"/>
    <x v="0"/>
    <x v="1"/>
    <s v="Luque"/>
    <n v="20931"/>
    <s v="FABRICACION DE JABONES DETERGENTES Y PREPARADOS DE LIMPIEZA"/>
    <s v="Industria"/>
    <s v="Manufactura"/>
    <s v="Pequeñas (11 a 30 personas ocupadas)"/>
    <n v="18062024"/>
    <n v="18"/>
    <s v="Junio"/>
    <s v="Año Resultado Final"/>
    <n v="15"/>
    <n v="23"/>
    <n v="25072024"/>
    <n v="25"/>
    <s v="Julio"/>
    <s v="Año Resultado Final"/>
    <n v="2015"/>
    <n v="8"/>
    <x v="3"/>
    <s v="FABRICACION DE PERFUMES"/>
    <s v="Fabricación de cosméticos, perfumes y artículos de tocador"/>
    <s v="Único"/>
    <x v="0"/>
    <m/>
    <m/>
    <n v="35"/>
    <n v="35"/>
    <n v="17"/>
    <n v="18"/>
    <n v="60.066666666666613"/>
    <n v="63.599999999999945"/>
    <n v="0"/>
    <n v="0"/>
    <n v="0"/>
    <n v="0"/>
    <n v="52.99999999999995"/>
    <n v="17.66666666666665"/>
    <n v="0"/>
    <n v="0"/>
    <n v="28.266666666666641"/>
    <n v="17.66666666666665"/>
    <n v="7.0666666666666602"/>
    <n v="0"/>
    <n v="123.66666666666656"/>
    <n v="35"/>
    <n v="0"/>
    <n v="0"/>
    <n v="0"/>
    <n v="0"/>
    <n v="15"/>
    <n v="5"/>
    <n v="0"/>
    <n v="0"/>
    <n v="8"/>
    <n v="5"/>
    <n v="2"/>
    <n v="0"/>
    <n v="35"/>
    <x v="0"/>
    <m/>
    <m/>
    <x v="0"/>
    <s v="Convenio con organizaciones públicas"/>
    <m/>
    <x v="1"/>
    <s v="Decisión del directorio/propietarios de la empresa"/>
    <m/>
    <x v="0"/>
    <m/>
    <m/>
    <x v="0"/>
    <m/>
    <m/>
    <x v="1"/>
    <m/>
    <n v="9334"/>
    <s v="REPOSITOR DE SUPERMERCADOS"/>
    <s v="Sí"/>
    <s v="No"/>
    <s v="No"/>
    <m/>
    <m/>
    <m/>
    <m/>
    <m/>
    <m/>
    <m/>
    <m/>
    <m/>
    <m/>
    <m/>
    <m/>
    <m/>
    <m/>
    <m/>
    <m/>
    <m/>
    <m/>
    <m/>
    <m/>
    <m/>
    <m/>
    <m/>
    <m/>
    <m/>
    <m/>
    <m/>
    <m/>
    <m/>
    <m/>
    <m/>
    <m/>
    <m/>
    <m/>
    <m/>
    <m/>
    <m/>
    <m/>
    <m/>
    <m/>
    <m/>
    <m/>
    <m/>
    <m/>
    <x v="0"/>
    <x v="1"/>
    <x v="0"/>
    <x v="0"/>
    <x v="0"/>
    <x v="0"/>
    <x v="0"/>
    <x v="1"/>
    <x v="0"/>
    <x v="0"/>
    <x v="0"/>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1"/>
    <x v="1"/>
    <s v="Ninguna"/>
    <m/>
    <m/>
    <m/>
    <m/>
    <m/>
    <m/>
    <x v="2"/>
    <m/>
    <m/>
    <x v="1"/>
    <m/>
    <m/>
    <m/>
    <x v="1"/>
    <x v="1"/>
    <x v="1"/>
    <x v="0"/>
    <x v="1"/>
    <x v="1"/>
    <m/>
    <m/>
    <x v="1"/>
    <s v="Poco probable"/>
    <s v="Poco probable"/>
    <s v="Poco probable"/>
    <s v="Probable"/>
    <s v="Muy probable"/>
    <x v="0"/>
    <s v="ASESOR DE VENTAS"/>
    <n v="2431"/>
    <n v="5"/>
    <n v="0"/>
    <n v="0"/>
    <n v="0"/>
    <n v="0"/>
    <s v="SUPERVISOR DE VENTAS"/>
    <n v="5222"/>
    <n v="2"/>
    <n v="0"/>
    <n v="0"/>
    <n v="0"/>
    <n v="0"/>
    <s v="OPERARIO DE FÁBRICA"/>
    <n v="8131"/>
    <n v="5"/>
    <n v="0"/>
    <n v="0"/>
    <n v="0"/>
    <n v="0"/>
    <m/>
    <m/>
    <m/>
    <m/>
    <m/>
    <m/>
    <m/>
    <m/>
    <m/>
    <m/>
    <m/>
    <m/>
    <m/>
    <m/>
    <x v="0"/>
    <m/>
    <m/>
    <m/>
    <m/>
    <m/>
    <m/>
    <m/>
    <m/>
    <m/>
    <x v="0"/>
    <x v="0"/>
    <x v="1"/>
    <x v="1"/>
    <x v="1"/>
    <x v="1"/>
    <x v="0"/>
    <x v="0"/>
    <m/>
    <x v="0"/>
    <s v="ATENCIÓN AL CLIENTE"/>
    <s v="Técnicas de recepción y atención al cliente"/>
    <s v="RECEPCIONISTA"/>
    <n v="4226"/>
    <s v="TECNICAS DE VENTA"/>
    <s v="Técnicas de ventas"/>
    <s v="ASESORES DE VENTA"/>
    <n v="3322"/>
    <m/>
    <m/>
    <m/>
    <m/>
    <m/>
    <m/>
    <m/>
    <m/>
    <m/>
    <m/>
    <m/>
    <m/>
    <m/>
    <m/>
    <m/>
    <m/>
    <s v="Si"/>
    <s v="No"/>
    <m/>
    <m/>
    <m/>
    <m/>
    <x v="1"/>
    <s v="Muy importante"/>
    <s v="Importante"/>
    <s v="Importante"/>
    <s v="Importante"/>
    <s v="Importante"/>
    <s v="Importante"/>
    <s v="Importante"/>
    <s v="Ninguna"/>
    <m/>
    <x v="0"/>
    <x v="1"/>
    <x v="0"/>
    <x v="0"/>
    <x v="0"/>
    <x v="0"/>
    <x v="1"/>
    <x v="0"/>
    <x v="0"/>
    <x v="0"/>
    <x v="0"/>
    <x v="0"/>
    <m/>
    <s v="Administrador/Contador"/>
    <m/>
    <n v="11"/>
    <n v="55"/>
    <s v="Completo"/>
    <m/>
    <m/>
    <m/>
    <m/>
    <m/>
    <m/>
    <m/>
    <s v="31 a 50 personas ocupadas"/>
    <s v="31 a 50 personas ocupadas"/>
    <x v="1"/>
    <s v="Manufactura"/>
    <x v="0"/>
    <x v="0"/>
    <x v="0"/>
    <x v="0"/>
    <x v="0"/>
    <x v="0"/>
    <x v="0"/>
    <x v="0"/>
    <x v="1"/>
    <x v="0"/>
    <x v="0"/>
    <x v="0"/>
    <x v="0"/>
    <x v="1"/>
    <x v="0"/>
    <x v="0"/>
    <x v="1"/>
    <x v="0"/>
    <x v="0"/>
    <x v="1"/>
    <x v="1"/>
    <x v="0"/>
    <x v="0"/>
    <x v="0"/>
    <x v="0"/>
    <x v="0"/>
    <x v="0"/>
    <s v="ATENCIÓN AL CLIENTE, RECEPCIÓN"/>
    <s v="VENTA"/>
    <m/>
    <m/>
    <m/>
    <m/>
    <s v="ADMINISTRACIÓN Y GESTIÓN"/>
    <s v="ADMINISTRACIÓN Y GESTIÓN"/>
    <m/>
    <m/>
    <m/>
    <m/>
    <n v="3.5333333333333301"/>
    <x v="1"/>
    <x v="1"/>
    <x v="0"/>
    <x v="0"/>
    <x v="0"/>
    <s v="Total"/>
  </r>
  <r>
    <n v="604163"/>
    <x v="0"/>
    <x v="0"/>
    <s v="Lambaré"/>
    <n v="56101"/>
    <s v="SERVICIOS DE RESTAURANTE"/>
    <s v="Servicio"/>
    <s v="Restaurantes y hoteles"/>
    <s v="Pequeñas (11 a 30 personas ocupadas)"/>
    <n v="11062024"/>
    <n v="11"/>
    <s v="Junio"/>
    <s v="Año Resultado Final"/>
    <n v="10"/>
    <n v="15"/>
    <n v="8072024"/>
    <n v="8"/>
    <s v="Julio"/>
    <s v="Año Resultado Final"/>
    <n v="2016"/>
    <n v="7"/>
    <x v="3"/>
    <s v="SERVICIOS DE RESTAURANTE"/>
    <s v="Restaurantes y parrilladas"/>
    <s v="Único"/>
    <x v="0"/>
    <m/>
    <m/>
    <n v="12"/>
    <n v="12"/>
    <n v="7"/>
    <n v="5"/>
    <n v="110.06024096385569"/>
    <n v="78.614457831325495"/>
    <n v="0"/>
    <n v="0"/>
    <n v="0"/>
    <n v="0"/>
    <n v="94.3373493975906"/>
    <n v="78.614457831325495"/>
    <n v="0"/>
    <n v="0"/>
    <n v="15.722891566265099"/>
    <n v="0"/>
    <n v="0"/>
    <n v="0"/>
    <n v="188.6746987951812"/>
    <n v="12"/>
    <n v="0"/>
    <n v="0"/>
    <n v="0"/>
    <n v="0"/>
    <n v="6"/>
    <n v="5"/>
    <n v="0"/>
    <n v="0"/>
    <n v="1"/>
    <n v="0"/>
    <n v="0"/>
    <n v="0"/>
    <n v="12"/>
    <x v="1"/>
    <s v="Decisión del directorio/propietarios de la empresa"/>
    <m/>
    <x v="0"/>
    <s v="Decisión del directorio/propietarios de la empresa"/>
    <m/>
    <x v="1"/>
    <s v="Decisión del directorio/propietarios de la empresa"/>
    <m/>
    <x v="1"/>
    <s v="Decisión del directorio/propietarios de la empresa"/>
    <m/>
    <x v="0"/>
    <m/>
    <m/>
    <x v="1"/>
    <m/>
    <n v="5131"/>
    <s v="MOZO"/>
    <s v="Sí"/>
    <s v="Sí"/>
    <s v="No"/>
    <m/>
    <m/>
    <m/>
    <m/>
    <m/>
    <m/>
    <m/>
    <m/>
    <m/>
    <m/>
    <m/>
    <m/>
    <m/>
    <s v="Candidatos que no aceptaron las condiciones laborales ofrecidas (ubicación, horario, remuneración)"/>
    <m/>
    <m/>
    <m/>
    <m/>
    <m/>
    <m/>
    <m/>
    <m/>
    <m/>
    <m/>
    <m/>
    <m/>
    <m/>
    <m/>
    <m/>
    <m/>
    <m/>
    <m/>
    <m/>
    <m/>
    <m/>
    <m/>
    <m/>
    <m/>
    <m/>
    <m/>
    <s v="Aumentar los esfuerzos en el reclutamiento (más divulgación de la vacante, más bolsas de empleo)"/>
    <m/>
    <m/>
    <m/>
    <x v="1"/>
    <x v="0"/>
    <x v="0"/>
    <x v="0"/>
    <x v="1"/>
    <x v="1"/>
    <x v="0"/>
    <x v="1"/>
    <x v="0"/>
    <x v="0"/>
    <x v="1"/>
    <x v="1"/>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2"/>
    <x v="0"/>
    <x v="2"/>
    <x v="0"/>
    <x v="1"/>
    <x v="1"/>
    <x v="1"/>
    <s v="Ninguna"/>
    <m/>
    <m/>
    <m/>
    <m/>
    <m/>
    <m/>
    <x v="1"/>
    <m/>
    <s v="Transformación de competencia"/>
    <x v="1"/>
    <m/>
    <m/>
    <m/>
    <x v="1"/>
    <x v="1"/>
    <x v="1"/>
    <x v="1"/>
    <x v="1"/>
    <x v="0"/>
    <m/>
    <m/>
    <x v="0"/>
    <s v="Poco probable"/>
    <s v="Poco probable"/>
    <s v="Poco probable"/>
    <s v="Poco probable"/>
    <s v="Probable"/>
    <x v="1"/>
    <m/>
    <m/>
    <m/>
    <m/>
    <m/>
    <m/>
    <m/>
    <m/>
    <m/>
    <m/>
    <m/>
    <m/>
    <m/>
    <m/>
    <m/>
    <m/>
    <m/>
    <m/>
    <m/>
    <m/>
    <m/>
    <m/>
    <m/>
    <m/>
    <m/>
    <m/>
    <m/>
    <m/>
    <m/>
    <m/>
    <m/>
    <m/>
    <m/>
    <m/>
    <m/>
    <x v="0"/>
    <m/>
    <m/>
    <m/>
    <m/>
    <m/>
    <m/>
    <m/>
    <m/>
    <m/>
    <x v="0"/>
    <x v="0"/>
    <x v="0"/>
    <x v="0"/>
    <x v="1"/>
    <x v="1"/>
    <x v="0"/>
    <x v="0"/>
    <m/>
    <x v="0"/>
    <s v="TECNICO ATENCIÓN AL CLIENTE"/>
    <s v="Técnicas de recepción y atención al cliente"/>
    <s v="ATENCIÓN AL CLIENTE"/>
    <n v="5246"/>
    <s v="TÉCNICO AUXILIAR ADMINISTRATIVO"/>
    <s v="Operaciones auxiliares de servicios administrativos"/>
    <s v="AUXILIAR ADMINISTRATIVA"/>
    <n v="4419"/>
    <m/>
    <m/>
    <m/>
    <m/>
    <m/>
    <m/>
    <m/>
    <m/>
    <m/>
    <m/>
    <m/>
    <m/>
    <m/>
    <m/>
    <m/>
    <m/>
    <s v="Si"/>
    <s v="No"/>
    <m/>
    <m/>
    <m/>
    <m/>
    <x v="1"/>
    <s v="Muy importante"/>
    <s v="Importante"/>
    <s v="Muy importante"/>
    <s v="Muy importante"/>
    <s v="Muy importante"/>
    <s v="Muy importante"/>
    <s v="Muy importante"/>
    <s v="Ninguna"/>
    <m/>
    <x v="2"/>
    <x v="2"/>
    <x v="0"/>
    <x v="0"/>
    <x v="0"/>
    <x v="2"/>
    <x v="0"/>
    <x v="0"/>
    <x v="0"/>
    <x v="0"/>
    <x v="0"/>
    <x v="0"/>
    <m/>
    <s v="Dueño o propietario"/>
    <m/>
    <n v="12"/>
    <n v="10"/>
    <s v="Completo"/>
    <m/>
    <m/>
    <m/>
    <m/>
    <m/>
    <m/>
    <m/>
    <s v="11 a 30 personas ocupadas"/>
    <s v="11 a 30 personas ocupadas"/>
    <x v="0"/>
    <s v="Restaurantes y hoteles"/>
    <x v="0"/>
    <x v="0"/>
    <x v="0"/>
    <x v="0"/>
    <x v="1"/>
    <x v="0"/>
    <x v="0"/>
    <x v="0"/>
    <x v="0"/>
    <x v="0"/>
    <x v="1"/>
    <x v="0"/>
    <x v="0"/>
    <x v="0"/>
    <x v="0"/>
    <x v="0"/>
    <x v="0"/>
    <x v="0"/>
    <x v="0"/>
    <x v="1"/>
    <x v="0"/>
    <x v="0"/>
    <x v="1"/>
    <x v="0"/>
    <x v="0"/>
    <x v="0"/>
    <x v="0"/>
    <s v="ATENCIÓN AL CLIENTE, RECEPCIÓN"/>
    <s v="AUXILIAR ADMINISTRATIVO"/>
    <m/>
    <m/>
    <m/>
    <m/>
    <s v="ADMINISTRACIÓN Y GESTIÓN"/>
    <s v="ADMINISTRACIÓN Y GESTIÓN"/>
    <m/>
    <m/>
    <m/>
    <m/>
    <n v="15.722891566265099"/>
    <x v="1"/>
    <x v="2"/>
    <x v="0"/>
    <x v="0"/>
    <x v="0"/>
    <s v="Total"/>
  </r>
  <r>
    <n v="604305"/>
    <x v="0"/>
    <x v="1"/>
    <s v="Lambaré"/>
    <n v="10919"/>
    <s v="ELABORACION DE PRODUCTOS DE PANADERIA"/>
    <s v="Industria"/>
    <s v="Manufactura"/>
    <s v="Pequeñas (11 a 30 personas ocupadas)"/>
    <n v="17072024"/>
    <n v="17"/>
    <s v="Julio"/>
    <s v="Año Resultado Final"/>
    <n v="14"/>
    <n v="37"/>
    <n v="24072024"/>
    <n v="24"/>
    <s v="Julio"/>
    <s v="Año Resultado Final"/>
    <n v="2011"/>
    <n v="12"/>
    <x v="0"/>
    <s v="ELABORACIÓN DE PRODUCTOS DE CONFITERIA"/>
    <s v="Elaboración de galletitas y bizcochos"/>
    <s v="Casa Matriz"/>
    <x v="1"/>
    <n v="3"/>
    <n v="3"/>
    <n v="50"/>
    <n v="50"/>
    <n v="25"/>
    <n v="25"/>
    <n v="88.333333333333258"/>
    <n v="88.333333333333258"/>
    <n v="0"/>
    <n v="0"/>
    <n v="0"/>
    <n v="0"/>
    <n v="98.933333333333238"/>
    <n v="0"/>
    <n v="42.399999999999963"/>
    <n v="10.599999999999991"/>
    <n v="21.199999999999982"/>
    <n v="0"/>
    <n v="0"/>
    <n v="3.5333333333333301"/>
    <n v="176.66666666666652"/>
    <n v="50"/>
    <n v="0"/>
    <n v="0"/>
    <n v="0"/>
    <n v="0"/>
    <n v="28"/>
    <n v="0"/>
    <n v="12"/>
    <n v="3"/>
    <n v="6"/>
    <n v="0"/>
    <n v="0"/>
    <n v="1"/>
    <n v="50"/>
    <x v="0"/>
    <m/>
    <m/>
    <x v="0"/>
    <s v="Contrato de aprendizaje (Código laboral y Resolución N° 1159/19)"/>
    <m/>
    <x v="1"/>
    <s v="Decisión del directorio/propietarios de la empresa"/>
    <m/>
    <x v="0"/>
    <m/>
    <m/>
    <x v="0"/>
    <m/>
    <m/>
    <x v="1"/>
    <m/>
    <n v="3434"/>
    <s v="COCINERO (CHEFF)"/>
    <s v="Sí"/>
    <s v="Sí"/>
    <s v="Sí"/>
    <n v="9412"/>
    <s v="AYUDANTE COCINA"/>
    <s v="Sí"/>
    <s v="Sí"/>
    <s v="Sí"/>
    <n v="5131"/>
    <s v="MOZOS"/>
    <s v="No"/>
    <s v="Sí"/>
    <s v="Candidatos sin capacitación o habilidades técnicas necesarios"/>
    <s v="Candidatos sin habilidades blandas o socioemocionales (proactividad, actitud de aprendizaje, compromiso, entre otros)"/>
    <m/>
    <s v="Candidatos con falt de experiencia laboral"/>
    <m/>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m/>
    <s v="Candidatos sin habilidades blandas o socioemocionales (proactividad, actitud de aprendizaje, compromiso, entre otros)"/>
    <m/>
    <m/>
    <m/>
    <m/>
    <m/>
    <m/>
    <m/>
    <m/>
    <s v="Reasignar / redefinir los puestos de trabajo existentes"/>
    <s v="Utilizar tecnología o maquinaria para sustituir el trabajo de la vacante"/>
    <m/>
    <m/>
    <m/>
    <s v="Aumentar los esfuerzos en el reclutamiento (más divulgación de la vacante, más bolsas de empleo)"/>
    <m/>
    <m/>
    <m/>
    <x v="1"/>
    <x v="0"/>
    <x v="0"/>
    <x v="0"/>
    <x v="0"/>
    <x v="0"/>
    <x v="0"/>
    <x v="1"/>
    <x v="0"/>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2"/>
    <x v="2"/>
    <x v="0"/>
    <s v="Si utiliza actualmente"/>
    <s v="TECNOLOGIA EN MAQUINARIAS"/>
    <m/>
    <m/>
    <m/>
    <m/>
    <m/>
    <x v="1"/>
    <m/>
    <m/>
    <x v="1"/>
    <s v="Transformación de competencia"/>
    <m/>
    <m/>
    <x v="1"/>
    <x v="0"/>
    <x v="1"/>
    <x v="1"/>
    <x v="1"/>
    <x v="1"/>
    <m/>
    <m/>
    <x v="2"/>
    <s v="Probable"/>
    <s v="Poco probable"/>
    <s v="Probable"/>
    <s v="Probable"/>
    <s v="Probable"/>
    <x v="0"/>
    <s v="atención al cliente"/>
    <n v="5246"/>
    <n v="2"/>
    <n v="2"/>
    <n v="4"/>
    <n v="5"/>
    <n v="5"/>
    <s v="PERSONAL DE PRODUCCIÓN COCINERO"/>
    <n v="5120"/>
    <n v="4"/>
    <n v="4"/>
    <n v="4"/>
    <n v="6"/>
    <n v="10"/>
    <s v="personal de mantenimiento general"/>
    <n v="9622"/>
    <n v="1"/>
    <n v="1"/>
    <n v="1"/>
    <n v="1"/>
    <n v="1"/>
    <m/>
    <m/>
    <m/>
    <m/>
    <m/>
    <m/>
    <m/>
    <m/>
    <m/>
    <m/>
    <m/>
    <m/>
    <m/>
    <m/>
    <x v="0"/>
    <m/>
    <m/>
    <m/>
    <m/>
    <m/>
    <m/>
    <m/>
    <m/>
    <m/>
    <x v="1"/>
    <x v="1"/>
    <x v="0"/>
    <x v="0"/>
    <x v="1"/>
    <x v="1"/>
    <x v="0"/>
    <x v="0"/>
    <m/>
    <x v="0"/>
    <s v="CAPACITACIÓN EN PLOMERIA"/>
    <s v="Fontanería"/>
    <s v="PERSONAL DE MANTENIMIENTO"/>
    <n v="9622"/>
    <s v="CAPACITACION EN ELECTRICIDAD DEL HOGAR"/>
    <s v="Electricidad"/>
    <s v="PERSONAL MANTENIMIENTO"/>
    <n v="9622"/>
    <s v="SOPORTE TECNICO DE MANTENIMIENTO DE BALANZAS, MAQUINARIAS VARIAS DE COCINA"/>
    <s v="Electrónica"/>
    <s v="ENCARGADO DE MANTENIMIENTO"/>
    <n v="7421"/>
    <s v="BUENA PRACTICAS DE MANUFACTURA"/>
    <s v="Manipulación de alimentos"/>
    <s v="COCINERO"/>
    <n v="5120"/>
    <s v="CAPACITACIÓN EN  SEGURIDAD CONTRA INCENDIO"/>
    <s v="Seguridad industrial y salud ocupacional"/>
    <s v="CONFITERO"/>
    <n v="7512"/>
    <m/>
    <m/>
    <m/>
    <m/>
    <s v="Si"/>
    <s v="Si"/>
    <s v="Si"/>
    <s v="Si"/>
    <s v="No"/>
    <m/>
    <x v="0"/>
    <s v="Muy importante"/>
    <s v="Muy importante"/>
    <s v="Muy importante"/>
    <s v="Muy importante"/>
    <s v="Muy importante"/>
    <s v="Muy importante"/>
    <s v="Muy importante"/>
    <s v="Ninguna"/>
    <m/>
    <x v="2"/>
    <x v="2"/>
    <x v="0"/>
    <x v="0"/>
    <x v="0"/>
    <x v="0"/>
    <x v="1"/>
    <x v="1"/>
    <x v="0"/>
    <x v="0"/>
    <x v="0"/>
    <x v="0"/>
    <m/>
    <s v="Dueño o propietario"/>
    <m/>
    <n v="7"/>
    <n v="32"/>
    <s v="Completo"/>
    <m/>
    <m/>
    <m/>
    <m/>
    <m/>
    <m/>
    <m/>
    <s v="31 a 50 personas ocupadas"/>
    <s v="31 a 50 personas ocupadas"/>
    <x v="1"/>
    <s v="Manufactura"/>
    <x v="0"/>
    <x v="0"/>
    <x v="1"/>
    <x v="0"/>
    <x v="1"/>
    <x v="0"/>
    <x v="0"/>
    <x v="0"/>
    <x v="1"/>
    <x v="0"/>
    <x v="1"/>
    <x v="0"/>
    <x v="0"/>
    <x v="1"/>
    <x v="0"/>
    <x v="0"/>
    <x v="0"/>
    <x v="1"/>
    <x v="0"/>
    <x v="1"/>
    <x v="0"/>
    <x v="1"/>
    <x v="1"/>
    <x v="0"/>
    <x v="1"/>
    <x v="0"/>
    <x v="1"/>
    <s v="CONSTRUCCIÓN"/>
    <s v="ELECTRICIDAD Y ELECTRONICA"/>
    <s v="ELECTRICIDAD Y ELECTRONICA"/>
    <s v="GESTIÓN DE CALIDAD"/>
    <s v="SINIESTROS Y PRIMEROS AUXILIOS"/>
    <m/>
    <s v="CONSTRUCCIÓN"/>
    <s v="ELECTRICIDAD Y ELECTRONICA"/>
    <s v="ELECTRICIDAD Y ELECTRONICA"/>
    <s v="ADMINISTRACIÓN Y GESTIÓN"/>
    <s v="SINIESTROS Y PRIMEROS AUXILIOS"/>
    <m/>
    <n v="3.5333333333333301"/>
    <x v="2"/>
    <x v="2"/>
    <x v="0"/>
    <x v="0"/>
    <x v="0"/>
    <s v="Total"/>
  </r>
  <r>
    <n v="604752"/>
    <x v="0"/>
    <x v="0"/>
    <s v="Recoleta"/>
    <n v="81210"/>
    <s v="SERVICIO DE LIMPIEZA GENERAL DE EDIFICIOS"/>
    <s v="Servicio"/>
    <s v="Servicios a las empresas"/>
    <s v="Medianas (31 a 50 personas ocupadas)"/>
    <n v="6062024"/>
    <n v="6"/>
    <s v="Junio"/>
    <s v="Año Resultado Final"/>
    <n v="9"/>
    <n v="24"/>
    <n v="26072024"/>
    <n v="26"/>
    <s v="Julio"/>
    <s v="Año Resultado Final"/>
    <n v="2005"/>
    <n v="18"/>
    <x v="0"/>
    <s v="SERVICIO DE LIMPIEZA GENERAL DE EDIFICIOS"/>
    <s v="Limpieza general de edificios"/>
    <s v="Único"/>
    <x v="0"/>
    <m/>
    <m/>
    <n v="200"/>
    <n v="200"/>
    <n v="140"/>
    <n v="60"/>
    <n v="1109.6296296296302"/>
    <n v="475.55555555555583"/>
    <n v="0"/>
    <n v="0"/>
    <n v="364.59259259259278"/>
    <n v="150.59259259259267"/>
    <n v="951.11111111111165"/>
    <n v="0"/>
    <n v="0"/>
    <n v="0"/>
    <n v="118.88888888888896"/>
    <n v="0"/>
    <n v="0"/>
    <n v="0"/>
    <n v="1585.1851851851859"/>
    <n v="200"/>
    <n v="0"/>
    <n v="0"/>
    <n v="46"/>
    <n v="19"/>
    <n v="120"/>
    <n v="0"/>
    <n v="0"/>
    <n v="0"/>
    <n v="15"/>
    <n v="0"/>
    <n v="0"/>
    <n v="0"/>
    <n v="200"/>
    <x v="0"/>
    <m/>
    <m/>
    <x v="1"/>
    <m/>
    <m/>
    <x v="0"/>
    <m/>
    <m/>
    <x v="0"/>
    <m/>
    <m/>
    <x v="0"/>
    <m/>
    <m/>
    <x v="1"/>
    <m/>
    <n v="9112"/>
    <s v="OPERARIOS DE LIMPIEZA PARA OFICINAS"/>
    <s v="No"/>
    <s v="No"/>
    <s v="No"/>
    <m/>
    <m/>
    <m/>
    <m/>
    <m/>
    <m/>
    <m/>
    <m/>
    <m/>
    <m/>
    <m/>
    <m/>
    <m/>
    <m/>
    <m/>
    <m/>
    <m/>
    <m/>
    <m/>
    <m/>
    <m/>
    <m/>
    <m/>
    <m/>
    <m/>
    <m/>
    <m/>
    <m/>
    <m/>
    <m/>
    <m/>
    <m/>
    <m/>
    <m/>
    <m/>
    <m/>
    <m/>
    <m/>
    <m/>
    <m/>
    <m/>
    <m/>
    <m/>
    <m/>
    <x v="0"/>
    <x v="0"/>
    <x v="0"/>
    <x v="0"/>
    <x v="0"/>
    <x v="1"/>
    <x v="0"/>
    <x v="0"/>
    <x v="0"/>
    <x v="0"/>
    <x v="1"/>
    <x v="1"/>
    <x v="0"/>
    <m/>
    <m/>
    <s v="Plataforma web privada gratuita (Bolsas de trabajo) (excluyendo redes sociales)"/>
    <s v="Redes sociales de la empresa (Facebook, Twitter, Instagram, etc)"/>
    <s v="Servicio Público de Empleo del Ministerio de Trabajo"/>
    <m/>
    <m/>
    <m/>
    <m/>
    <m/>
    <m/>
    <s v="Banco de currículos de la empresa"/>
    <m/>
    <m/>
    <x v="0"/>
    <x v="0"/>
    <x v="0"/>
    <x v="2"/>
    <x v="0"/>
    <x v="1"/>
    <x v="0"/>
    <x v="0"/>
    <x v="1"/>
    <x v="1"/>
    <s v="Ninguna"/>
    <m/>
    <m/>
    <m/>
    <m/>
    <m/>
    <m/>
    <x v="1"/>
    <m/>
    <m/>
    <x v="1"/>
    <m/>
    <m/>
    <m/>
    <x v="1"/>
    <x v="1"/>
    <x v="1"/>
    <x v="1"/>
    <x v="1"/>
    <x v="1"/>
    <m/>
    <m/>
    <x v="2"/>
    <s v="Probable"/>
    <s v="Poco probable"/>
    <s v="Poco probable"/>
    <s v="Poco probable"/>
    <s v="Poco probable"/>
    <x v="0"/>
    <s v="OPERARIOS DE LIMPIEZA"/>
    <n v="9112"/>
    <n v="10"/>
    <n v="15"/>
    <n v="20"/>
    <n v="0"/>
    <n v="0"/>
    <m/>
    <m/>
    <m/>
    <m/>
    <m/>
    <m/>
    <m/>
    <m/>
    <m/>
    <m/>
    <m/>
    <m/>
    <m/>
    <m/>
    <m/>
    <m/>
    <m/>
    <m/>
    <m/>
    <m/>
    <m/>
    <m/>
    <m/>
    <m/>
    <m/>
    <m/>
    <m/>
    <m/>
    <x v="0"/>
    <m/>
    <m/>
    <m/>
    <m/>
    <m/>
    <m/>
    <m/>
    <m/>
    <m/>
    <x v="0"/>
    <x v="0"/>
    <x v="0"/>
    <x v="0"/>
    <x v="1"/>
    <x v="1"/>
    <x v="0"/>
    <x v="0"/>
    <m/>
    <x v="0"/>
    <s v="FINANZAS PERSONALES PARA MANEJO DE GASTOS"/>
    <s v="Educación financiera"/>
    <s v="OPERARIOS DE LIMPIEZA GENERAL"/>
    <n v="9112"/>
    <s v="TECNICAS DE UTILIZACION DE PRODUCTOS DE LIMPIEZA"/>
    <s v="Limpieza de establecimientos"/>
    <s v="OPERARIOS DE LIMPIEZA GENERAL"/>
    <n v="9112"/>
    <s v="SEGURIDAD INDUSTRIAL Y SALUD OCUPACIONAL"/>
    <s v="Seguridad industrial y salud ocupacional"/>
    <s v="OPERARIOS DE LIMPIEZA DE SECTORES DE ELECTROMECANICA"/>
    <n v="9112"/>
    <m/>
    <m/>
    <m/>
    <m/>
    <m/>
    <m/>
    <m/>
    <m/>
    <m/>
    <m/>
    <m/>
    <m/>
    <s v="Si"/>
    <s v="Si"/>
    <s v="No"/>
    <m/>
    <m/>
    <m/>
    <x v="0"/>
    <s v="Muy importante"/>
    <s v="Importante"/>
    <s v="Muy importante"/>
    <s v="Muy importante"/>
    <s v="Muy importante"/>
    <s v="Muy importante"/>
    <s v="Muy importante"/>
    <s v="Ninguna"/>
    <m/>
    <x v="0"/>
    <x v="2"/>
    <x v="1"/>
    <x v="0"/>
    <x v="0"/>
    <x v="0"/>
    <x v="0"/>
    <x v="0"/>
    <x v="0"/>
    <x v="0"/>
    <x v="0"/>
    <x v="0"/>
    <m/>
    <s v="Jefe / Encargado (no propietario)"/>
    <m/>
    <n v="7"/>
    <n v="34"/>
    <s v="Completo"/>
    <m/>
    <m/>
    <m/>
    <m/>
    <m/>
    <m/>
    <s v="LA INFORMANTE INDICO ESTAR MUY INTERESADA EN PARTICIPAR DE LAS CAPACITACIONES, PRINCIPALMENTE ADOPTANDO LOS MODELOS EUROPEOS"/>
    <s v="51 y más personas ocupadas"/>
    <s v="51 y más personas ocupadas"/>
    <x v="0"/>
    <s v="Servicios a las empresas"/>
    <x v="0"/>
    <x v="0"/>
    <x v="0"/>
    <x v="0"/>
    <x v="0"/>
    <x v="0"/>
    <x v="0"/>
    <x v="0"/>
    <x v="1"/>
    <x v="0"/>
    <x v="1"/>
    <x v="0"/>
    <x v="0"/>
    <x v="0"/>
    <x v="0"/>
    <x v="0"/>
    <x v="0"/>
    <x v="1"/>
    <x v="0"/>
    <x v="1"/>
    <x v="0"/>
    <x v="1"/>
    <x v="0"/>
    <x v="0"/>
    <x v="0"/>
    <x v="0"/>
    <x v="1"/>
    <s v="GESTIÓN FINANCIERA"/>
    <s v="LIMPIEZA"/>
    <s v="SALUD Y SEGURIDAD OCUPACIONAL"/>
    <m/>
    <m/>
    <m/>
    <s v="ADMINISTRACIÓN Y GESTIÓN"/>
    <s v="ATENCIÓN A MESAS"/>
    <s v="SALUD Y SEGURIDAD OCUPACIONAL"/>
    <m/>
    <m/>
    <m/>
    <n v="7.92592592592593"/>
    <x v="2"/>
    <x v="1"/>
    <x v="1"/>
    <x v="0"/>
    <x v="0"/>
    <s v="Total"/>
  </r>
  <r>
    <n v="604836"/>
    <x v="0"/>
    <x v="0"/>
    <s v="San Roque"/>
    <n v="47731"/>
    <s v="COMERCIO AL POR MENOR DE ARTICULOS DE OPTICA"/>
    <s v="Comercio"/>
    <s v="Comercio"/>
    <s v="Medianas (31 a 50 personas ocupadas)"/>
    <n v="25062024"/>
    <n v="25"/>
    <s v="Junio"/>
    <s v="Año Resultado Final"/>
    <n v="14"/>
    <n v="30"/>
    <n v="1072024"/>
    <n v="1"/>
    <s v="Julio"/>
    <s v="Año Resultado Final"/>
    <n v="2009"/>
    <n v="14"/>
    <x v="0"/>
    <s v="VENTA AL POR MAYOR DE PRODUCTOS OPTICOS"/>
    <s v="Comercio al por menor de equipos fotográficos, óptico y de precisión"/>
    <s v="Casa Matriz"/>
    <x v="1"/>
    <n v="3"/>
    <n v="1"/>
    <n v="28"/>
    <n v="16"/>
    <n v="6"/>
    <n v="10"/>
    <n v="185.769230769231"/>
    <n v="309.61538461538498"/>
    <n v="0"/>
    <n v="0"/>
    <n v="0"/>
    <n v="0"/>
    <n v="154.80769230769249"/>
    <n v="0"/>
    <n v="92.8846153846155"/>
    <n v="30.961538461538499"/>
    <n v="92.8846153846155"/>
    <n v="123.846153846154"/>
    <n v="0"/>
    <n v="0"/>
    <n v="495.38461538461598"/>
    <n v="16"/>
    <n v="0"/>
    <n v="0"/>
    <n v="0"/>
    <n v="0"/>
    <n v="5"/>
    <n v="0"/>
    <n v="3"/>
    <n v="1"/>
    <n v="3"/>
    <n v="4"/>
    <n v="0"/>
    <n v="0"/>
    <n v="16"/>
    <x v="1"/>
    <s v="Decisión del directorio/propietarios de la empresa"/>
    <m/>
    <x v="0"/>
    <s v="Decisión del directorio/propietarios de la empresa"/>
    <m/>
    <x v="1"/>
    <s v="Decisión del directorio/propietarios de la empresa"/>
    <m/>
    <x v="0"/>
    <m/>
    <m/>
    <x v="0"/>
    <m/>
    <m/>
    <x v="1"/>
    <m/>
    <n v="3322"/>
    <s v="VENDEDOR VISITADOR"/>
    <s v="Sí"/>
    <s v="Sí"/>
    <s v="Sí"/>
    <n v="5244"/>
    <s v="VENDEDOR CALL CENTER"/>
    <s v="Sí"/>
    <s v="No"/>
    <s v="Sí"/>
    <n v="9621"/>
    <s v="DELIVERY"/>
    <s v="Sí"/>
    <s v="No"/>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m/>
    <m/>
    <m/>
    <m/>
    <m/>
    <m/>
    <m/>
    <m/>
    <m/>
    <m/>
    <m/>
    <m/>
    <m/>
    <m/>
    <m/>
    <m/>
    <m/>
    <m/>
    <m/>
    <s v="Aumentar la remuneración para hacer la vacante más atractiva"/>
    <s v="Capacitar a los trabajadores actuales para que puedan cumplir funciones que estaban asignadas a esa vacante"/>
    <m/>
    <m/>
    <m/>
    <m/>
    <m/>
    <m/>
    <m/>
    <m/>
    <m/>
    <x v="0"/>
    <x v="0"/>
    <x v="0"/>
    <x v="0"/>
    <x v="0"/>
    <x v="0"/>
    <x v="0"/>
    <x v="1"/>
    <x v="0"/>
    <x v="0"/>
    <x v="0"/>
    <x v="1"/>
    <x v="0"/>
    <m/>
    <m/>
    <m/>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1"/>
    <x v="0"/>
    <x v="0"/>
    <x v="0"/>
    <x v="0"/>
    <x v="0"/>
    <x v="0"/>
    <s v="Ninguna"/>
    <m/>
    <m/>
    <m/>
    <m/>
    <m/>
    <m/>
    <x v="3"/>
    <m/>
    <m/>
    <x v="0"/>
    <s v="Nuevas contrataciones"/>
    <m/>
    <m/>
    <x v="0"/>
    <x v="0"/>
    <x v="1"/>
    <x v="0"/>
    <x v="0"/>
    <x v="0"/>
    <m/>
    <m/>
    <x v="2"/>
    <s v="Muy probable"/>
    <s v="Poco probable"/>
    <s v="Probable"/>
    <s v="Probable"/>
    <s v="Muy probable"/>
    <x v="0"/>
    <s v="VENDEDOR CALL CENTER"/>
    <n v="5244"/>
    <n v="1"/>
    <n v="0"/>
    <n v="2"/>
    <n v="0"/>
    <n v="0"/>
    <s v="vendedor visitador"/>
    <n v="3322"/>
    <n v="2"/>
    <n v="0"/>
    <n v="1"/>
    <n v="0"/>
    <n v="0"/>
    <s v="ayudante de deposito"/>
    <n v="9333"/>
    <n v="1"/>
    <n v="1"/>
    <n v="0"/>
    <n v="0"/>
    <n v="0"/>
    <s v="Delivery"/>
    <n v="9621"/>
    <n v="1"/>
    <n v="2"/>
    <n v="0"/>
    <n v="0"/>
    <n v="0"/>
    <m/>
    <m/>
    <m/>
    <m/>
    <m/>
    <m/>
    <m/>
    <x v="0"/>
    <m/>
    <m/>
    <m/>
    <m/>
    <m/>
    <m/>
    <m/>
    <m/>
    <m/>
    <x v="0"/>
    <x v="0"/>
    <x v="0"/>
    <x v="0"/>
    <x v="1"/>
    <x v="1"/>
    <x v="0"/>
    <x v="0"/>
    <m/>
    <x v="0"/>
    <s v="CAPACITACION DE DE VENTAS"/>
    <s v="Técnicas de ventas"/>
    <s v="VENDEDOR CALL CENTER"/>
    <n v="5244"/>
    <s v="CAPACITACION DE VENTAS VENDEDOR VISITADOR"/>
    <s v="Técnicas de ventas"/>
    <s v="VENDEDOR VISITADOR"/>
    <n v="5243"/>
    <s v="CAPACITACION DE MANEJO DE MAQUINARIAS DE CORTE DE CRISTAL"/>
    <s v="OTROS"/>
    <s v="MONTADOR OPTICO"/>
    <n v="3254"/>
    <m/>
    <m/>
    <m/>
    <m/>
    <m/>
    <m/>
    <m/>
    <m/>
    <m/>
    <m/>
    <m/>
    <m/>
    <s v="Si"/>
    <s v="Si"/>
    <s v="No"/>
    <m/>
    <m/>
    <m/>
    <x v="1"/>
    <s v="Muy importante"/>
    <s v="Muy importante"/>
    <s v="Muy importante"/>
    <s v="Importante"/>
    <s v="Muy importante"/>
    <s v="Importante"/>
    <s v="Muy importante"/>
    <s v="Ninguna"/>
    <m/>
    <x v="0"/>
    <x v="2"/>
    <x v="0"/>
    <x v="0"/>
    <x v="2"/>
    <x v="0"/>
    <x v="0"/>
    <x v="0"/>
    <x v="0"/>
    <x v="0"/>
    <x v="0"/>
    <x v="0"/>
    <m/>
    <s v="Gerente / Directivo"/>
    <m/>
    <n v="15"/>
    <n v="15"/>
    <s v="Completo"/>
    <m/>
    <m/>
    <m/>
    <m/>
    <m/>
    <m/>
    <s v="NINGUNA"/>
    <s v="11 a 30 personas ocupadas"/>
    <s v="11 a 30 personas ocupadas"/>
    <x v="2"/>
    <s v="Comercio"/>
    <x v="0"/>
    <x v="0"/>
    <x v="1"/>
    <x v="0"/>
    <x v="1"/>
    <x v="0"/>
    <x v="0"/>
    <x v="0"/>
    <x v="1"/>
    <x v="0"/>
    <x v="1"/>
    <x v="1"/>
    <x v="0"/>
    <x v="1"/>
    <x v="0"/>
    <x v="0"/>
    <x v="0"/>
    <x v="1"/>
    <x v="0"/>
    <x v="1"/>
    <x v="1"/>
    <x v="1"/>
    <x v="1"/>
    <x v="0"/>
    <x v="0"/>
    <x v="0"/>
    <x v="0"/>
    <s v="VENTA"/>
    <s v="VENTA"/>
    <s v="USO Y REPARACIÓN DE MAQUINARIAS, HERRAMIENTAS Y EQUIPOS"/>
    <m/>
    <m/>
    <m/>
    <s v="ADMINISTRACIÓN Y GESTIÓN"/>
    <s v="ADMINISTRACIÓN Y GESTIÓN"/>
    <s v="USO Y REPARACIÓN DE MAQUINARIAS, HERRAMIENTAS Y EQUIPOS"/>
    <m/>
    <m/>
    <m/>
    <n v="30.961538461538499"/>
    <x v="1"/>
    <x v="2"/>
    <x v="0"/>
    <x v="0"/>
    <x v="0"/>
    <s v="Total"/>
  </r>
  <r>
    <n v="605042"/>
    <x v="0"/>
    <x v="0"/>
    <s v="Santisima Trinidad"/>
    <n v="41002"/>
    <s v="ACTIVIDAD DE CONSTRUCCION DE PROYECTOS DE OBRAS CIVILES"/>
    <s v="Industria"/>
    <s v="Construcción"/>
    <s v="Grandes (con 51 o más personas ocupadas)"/>
    <n v="22072024"/>
    <n v="22"/>
    <s v="Julio"/>
    <s v="Año Resultado Final"/>
    <n v="10"/>
    <n v="29"/>
    <n v="5082024"/>
    <n v="5"/>
    <s v="Agosto"/>
    <s v="Año Resultado Final"/>
    <n v="1974"/>
    <n v="49"/>
    <x v="1"/>
    <s v="CONSTRUCCIÓN DE PROYECTOS DE OBRAS CIVILES"/>
    <s v="Construcción de edificios"/>
    <s v="Casa Matriz"/>
    <x v="1"/>
    <n v="3"/>
    <n v="2"/>
    <n v="607"/>
    <n v="235"/>
    <n v="178"/>
    <n v="57"/>
    <n v="178"/>
    <n v="57"/>
    <n v="0"/>
    <n v="0"/>
    <n v="0"/>
    <n v="0"/>
    <n v="65"/>
    <n v="0"/>
    <n v="0"/>
    <n v="0"/>
    <n v="153"/>
    <n v="12"/>
    <n v="5"/>
    <n v="0"/>
    <n v="235"/>
    <n v="235"/>
    <n v="0"/>
    <n v="0"/>
    <n v="0"/>
    <n v="0"/>
    <n v="65"/>
    <n v="0"/>
    <n v="0"/>
    <n v="0"/>
    <n v="153"/>
    <n v="12"/>
    <n v="5"/>
    <n v="0"/>
    <n v="235"/>
    <x v="0"/>
    <m/>
    <m/>
    <x v="0"/>
    <s v="Convenios con organizaciones privadas y/o ONG"/>
    <m/>
    <x v="0"/>
    <m/>
    <m/>
    <x v="0"/>
    <m/>
    <m/>
    <x v="0"/>
    <m/>
    <m/>
    <x v="1"/>
    <m/>
    <n v="3323"/>
    <s v="ANALISTA DE COMPRAS"/>
    <s v="Sí"/>
    <s v="No"/>
    <s v="Sí"/>
    <n v="9622"/>
    <s v="ENCARGADO DE MANTENIMIENTO"/>
    <s v="Sí"/>
    <s v="No"/>
    <s v="Sí"/>
    <n v="8332"/>
    <s v="CHOFER DE TRANSPORTE VOLQUETE"/>
    <s v="Sí"/>
    <s v="No"/>
    <m/>
    <m/>
    <m/>
    <m/>
    <m/>
    <m/>
    <m/>
    <m/>
    <m/>
    <m/>
    <m/>
    <m/>
    <m/>
    <m/>
    <m/>
    <m/>
    <m/>
    <m/>
    <m/>
    <m/>
    <m/>
    <m/>
    <m/>
    <m/>
    <m/>
    <m/>
    <m/>
    <m/>
    <m/>
    <m/>
    <m/>
    <m/>
    <m/>
    <m/>
    <m/>
    <x v="0"/>
    <x v="0"/>
    <x v="0"/>
    <x v="0"/>
    <x v="0"/>
    <x v="0"/>
    <x v="0"/>
    <x v="1"/>
    <x v="1"/>
    <x v="0"/>
    <x v="0"/>
    <x v="1"/>
    <x v="0"/>
    <m/>
    <m/>
    <m/>
    <s v="Redes sociales de la empresa (Facebook, Twitter, Instagram, etc)"/>
    <m/>
    <s v="Redes de profesionales o egresados"/>
    <s v="Recomendaciones de trabajadores de la empresa u otros actores"/>
    <s v="Contratación de empresas de reclutamiento"/>
    <m/>
    <m/>
    <s v="Contactos personales del empleador"/>
    <s v="Banco de currículos de la empresa"/>
    <m/>
    <m/>
    <x v="0"/>
    <x v="0"/>
    <x v="0"/>
    <x v="1"/>
    <x v="0"/>
    <x v="1"/>
    <x v="0"/>
    <x v="0"/>
    <x v="1"/>
    <x v="2"/>
    <s v="Ninguna"/>
    <m/>
    <m/>
    <m/>
    <m/>
    <m/>
    <m/>
    <x v="1"/>
    <m/>
    <m/>
    <x v="1"/>
    <m/>
    <m/>
    <m/>
    <x v="1"/>
    <x v="1"/>
    <x v="1"/>
    <x v="1"/>
    <x v="1"/>
    <x v="1"/>
    <m/>
    <m/>
    <x v="2"/>
    <s v="Muy probable"/>
    <s v="Poco probable"/>
    <s v="Poco probable"/>
    <s v="Muy probable"/>
    <s v="Muy probable"/>
    <x v="2"/>
    <m/>
    <m/>
    <m/>
    <m/>
    <m/>
    <m/>
    <m/>
    <m/>
    <m/>
    <m/>
    <m/>
    <m/>
    <m/>
    <m/>
    <m/>
    <m/>
    <m/>
    <m/>
    <m/>
    <m/>
    <m/>
    <m/>
    <m/>
    <m/>
    <m/>
    <m/>
    <m/>
    <m/>
    <m/>
    <m/>
    <m/>
    <m/>
    <m/>
    <m/>
    <m/>
    <x v="0"/>
    <m/>
    <m/>
    <m/>
    <m/>
    <m/>
    <m/>
    <m/>
    <m/>
    <m/>
    <x v="0"/>
    <x v="0"/>
    <x v="0"/>
    <x v="0"/>
    <x v="1"/>
    <x v="1"/>
    <x v="0"/>
    <x v="0"/>
    <m/>
    <x v="0"/>
    <s v="CONOCIMIENTO SOBRE GERENCIAR PROYECTOS ( SOLICITAR, PREPARAR, EJECUTAR)"/>
    <s v="Gestión de proyectos"/>
    <s v="INGENIERO DE OBRAS"/>
    <n v="2142"/>
    <s v="CONOCIMIENTO SOBRE  EL PROGRAMA EN SAP"/>
    <s v="Redes y sistemas informáticos"/>
    <s v="TECNICOS INFORMATICOS"/>
    <n v="3511"/>
    <s v="CONOCIMIENTO SOBRE PROGRAMA NUEVEBOX"/>
    <s v="Herramientas digitales para la gestión y productividad"/>
    <s v="AUXILIAR DE RRHH"/>
    <n v="4416"/>
    <s v="CURSO DE LABORATORISTA VIAL"/>
    <s v="OTROS"/>
    <s v="ENCARGADO DE LABORATORIO DE OBRAS"/>
    <n v="3112"/>
    <s v="CONOCIMIENTO SOBRE TECNICAS DE PAVIMENTACION VIAL"/>
    <s v="OTROS"/>
    <s v="OPERARIO DE MAQUINARIA PESADA PARA OBRAS VIALES"/>
    <n v="8342"/>
    <m/>
    <m/>
    <m/>
    <m/>
    <s v="Si"/>
    <s v="Si"/>
    <s v="Si"/>
    <s v="Si"/>
    <s v="No"/>
    <m/>
    <x v="1"/>
    <s v="Muy importante"/>
    <s v="Muy importante"/>
    <s v="Muy importante"/>
    <s v="Muy importante"/>
    <s v="Muy importante"/>
    <s v="Muy importante"/>
    <s v="Muy importante"/>
    <s v="Ninguna"/>
    <m/>
    <x v="0"/>
    <x v="2"/>
    <x v="0"/>
    <x v="1"/>
    <x v="1"/>
    <x v="0"/>
    <x v="0"/>
    <x v="0"/>
    <x v="0"/>
    <x v="0"/>
    <x v="0"/>
    <x v="0"/>
    <m/>
    <s v="Gerente / Directivo"/>
    <m/>
    <n v="14"/>
    <n v="36"/>
    <s v="Completo"/>
    <m/>
    <m/>
    <m/>
    <m/>
    <m/>
    <m/>
    <m/>
    <s v="51 y más personas ocupadas"/>
    <s v="51 y más personas ocupadas"/>
    <x v="1"/>
    <s v="Construcción"/>
    <x v="0"/>
    <x v="0"/>
    <x v="1"/>
    <x v="0"/>
    <x v="0"/>
    <x v="0"/>
    <x v="0"/>
    <x v="1"/>
    <x v="1"/>
    <x v="0"/>
    <x v="1"/>
    <x v="0"/>
    <x v="0"/>
    <x v="0"/>
    <x v="0"/>
    <x v="0"/>
    <x v="0"/>
    <x v="0"/>
    <x v="0"/>
    <x v="0"/>
    <x v="1"/>
    <x v="0"/>
    <x v="0"/>
    <x v="0"/>
    <x v="0"/>
    <x v="1"/>
    <x v="0"/>
    <s v="CONSTRUCCIÓN"/>
    <s v="USO DE SISTEMAS Y SOFTWARE ESPECIALIZADOS"/>
    <s v="USO DE SISTEMAS Y SOFTWARE ESPECIALIZADOS"/>
    <s v="CONSTRUCCIÓN"/>
    <s v="CONSTRUCCIÓN"/>
    <m/>
    <s v="CONSTRUCCIÓN"/>
    <s v="TIC"/>
    <s v="TIC"/>
    <s v="CONSTRUCCIÓN"/>
    <s v="CONSTRUCCIÓN"/>
    <m/>
    <n v="1"/>
    <x v="1"/>
    <x v="1"/>
    <x v="1"/>
    <x v="0"/>
    <x v="0"/>
    <s v="Total"/>
  </r>
  <r>
    <n v="605431"/>
    <x v="0"/>
    <x v="0"/>
    <s v="San Roque"/>
    <n v="56101"/>
    <s v="SERVICIOS DE VENTA DE COMIDAS EN RESTAURANTES Y PARRILLADAS"/>
    <s v="Servicio"/>
    <s v="Restaurantes y hoteles"/>
    <s v="Pequeñas (11 a 30 personas ocupadas)"/>
    <n v="23072024"/>
    <n v="23"/>
    <s v="Julio"/>
    <s v="Año Resultado Final"/>
    <n v="10"/>
    <n v="53"/>
    <n v="23072024"/>
    <n v="23"/>
    <s v="Julio"/>
    <s v="Año Resultado Final"/>
    <n v="1998"/>
    <n v="25"/>
    <x v="2"/>
    <s v="SERVICIO DE VENTA DE COMIDA CHINA EN RESTAURANTE"/>
    <s v="Restaurantes y parrilladas"/>
    <s v="Casa Matriz"/>
    <x v="1"/>
    <n v="3"/>
    <n v="3"/>
    <n v="60"/>
    <n v="60"/>
    <n v="48"/>
    <n v="12"/>
    <n v="380.44444444444463"/>
    <n v="95.111111111111157"/>
    <n v="0"/>
    <n v="0"/>
    <n v="0"/>
    <n v="190.22222222222231"/>
    <n v="229.85185185185196"/>
    <n v="0"/>
    <n v="0"/>
    <n v="0"/>
    <n v="15.85185185185186"/>
    <n v="23.777777777777789"/>
    <n v="15.85185185185186"/>
    <n v="0"/>
    <n v="475.55555555555583"/>
    <n v="60"/>
    <n v="0"/>
    <n v="0"/>
    <n v="0"/>
    <n v="24"/>
    <n v="29"/>
    <n v="0"/>
    <n v="0"/>
    <n v="0"/>
    <n v="2"/>
    <n v="3"/>
    <n v="2"/>
    <n v="0"/>
    <n v="60"/>
    <x v="1"/>
    <s v="Decisión del directorio/propietarios de la empresa"/>
    <m/>
    <x v="1"/>
    <m/>
    <m/>
    <x v="0"/>
    <m/>
    <m/>
    <x v="1"/>
    <s v="Decisión del directorio/propietarios de la empresa"/>
    <m/>
    <x v="0"/>
    <m/>
    <m/>
    <x v="1"/>
    <m/>
    <n v="9112"/>
    <s v="LIMPIADORA"/>
    <s v="Sí"/>
    <s v="Sí"/>
    <s v="Sí"/>
    <n v="5230"/>
    <s v="CAJERO"/>
    <s v="Sí"/>
    <s v="No"/>
    <s v="Sí"/>
    <n v="9412"/>
    <s v="AYUDANTE DE COCINA"/>
    <s v="Sí"/>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s v="Capacitar a los trabajadores actuales para que puedan cumplir funciones que estaban asignadas a esa vacante"/>
    <m/>
    <m/>
    <m/>
    <m/>
    <m/>
    <s v="Aumentar los esfuerzos en el reclutamiento (más divulgación de la vacante, más bolsas de empleo)"/>
    <m/>
    <m/>
    <m/>
    <x v="1"/>
    <x v="0"/>
    <x v="0"/>
    <x v="0"/>
    <x v="1"/>
    <x v="1"/>
    <x v="0"/>
    <x v="0"/>
    <x v="0"/>
    <x v="0"/>
    <x v="0"/>
    <x v="1"/>
    <x v="1"/>
    <s v="NO POSEER ANTECEDENTES"/>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0"/>
    <x v="0"/>
    <x v="2"/>
    <x v="1"/>
    <x v="1"/>
    <s v="Ninguna"/>
    <m/>
    <m/>
    <m/>
    <m/>
    <m/>
    <m/>
    <x v="0"/>
    <m/>
    <m/>
    <x v="1"/>
    <m/>
    <m/>
    <m/>
    <x v="0"/>
    <x v="1"/>
    <x v="1"/>
    <x v="1"/>
    <x v="1"/>
    <x v="1"/>
    <m/>
    <m/>
    <x v="2"/>
    <s v="Probable"/>
    <s v="Poco probable"/>
    <s v="Poco probable"/>
    <s v="Probable"/>
    <s v="Probable"/>
    <x v="0"/>
    <s v="Chef de comidas chinas"/>
    <n v="3434"/>
    <n v="1"/>
    <n v="1"/>
    <n v="1"/>
    <n v="1"/>
    <n v="0"/>
    <s v="limpiadores"/>
    <n v="9112"/>
    <n v="1"/>
    <n v="1"/>
    <n v="1"/>
    <n v="1"/>
    <n v="1"/>
    <s v="mozos(atencion al cliente)"/>
    <n v="5131"/>
    <n v="2"/>
    <n v="2"/>
    <n v="2"/>
    <n v="2"/>
    <n v="2"/>
    <m/>
    <m/>
    <m/>
    <m/>
    <m/>
    <m/>
    <m/>
    <m/>
    <m/>
    <m/>
    <m/>
    <m/>
    <m/>
    <m/>
    <x v="0"/>
    <m/>
    <m/>
    <m/>
    <m/>
    <m/>
    <m/>
    <m/>
    <m/>
    <m/>
    <x v="0"/>
    <x v="0"/>
    <x v="0"/>
    <x v="0"/>
    <x v="1"/>
    <x v="1"/>
    <x v="0"/>
    <x v="0"/>
    <m/>
    <x v="0"/>
    <s v="ESPECIALIZACION EN PROTOCOLO DE SERVICIO (ANTES, DURANTE Y DESPUES) TANTO EN EL EN TRATO CON EL CLIENTE, COMO EN SEGURIDAD E HIGIENE EN LA MANIPULACION DE LOS ALIMENTOS."/>
    <s v="Técnicas de recepción y atención al cliente"/>
    <s v="MOZOS( ATENCION AL CLIENTE)"/>
    <n v="5131"/>
    <s v="TECNICAS EN CUMPLIMIENTO DE CUIDADO E HIGIENE DE LOS MATERIALES QUE SE UTILIZAN EN LA COCINA Y TECNICAS PARA LA CORRECTA UTILIZACION DE PRODUCTOS DE LIMPIEZA"/>
    <s v="Seguridad industrial y salud ocupacional"/>
    <s v="LIMPIADORES"/>
    <n v="9112"/>
    <s v="CAPACITACION EN PREVENCION DE INCENDIO Y SEGURIDAD"/>
    <s v="Seguridad industrial y salud ocupacional"/>
    <s v="MOZOS (ATENCION AL CLIENTE)"/>
    <n v="5131"/>
    <s v="CAPACITACION EN PREVENCION DE INCENDIO Y SEGURIDAD"/>
    <s v="Seguridad industrial y salud ocupacional"/>
    <s v="CHEF"/>
    <n v="3434"/>
    <m/>
    <m/>
    <m/>
    <m/>
    <m/>
    <m/>
    <m/>
    <m/>
    <s v="Si"/>
    <s v="Si"/>
    <s v="Si"/>
    <s v="No"/>
    <m/>
    <m/>
    <x v="0"/>
    <s v="Muy importante"/>
    <s v="Importante"/>
    <s v="Importante"/>
    <s v="Importante"/>
    <s v="Importante"/>
    <s v="Muy importante"/>
    <s v="Muy importante"/>
    <s v="Ninguna"/>
    <m/>
    <x v="2"/>
    <x v="2"/>
    <x v="0"/>
    <x v="1"/>
    <x v="2"/>
    <x v="0"/>
    <x v="0"/>
    <x v="0"/>
    <x v="0"/>
    <x v="0"/>
    <x v="0"/>
    <x v="0"/>
    <m/>
    <s v="Dueño o propietario"/>
    <m/>
    <n v="17"/>
    <n v="26"/>
    <s v="Completo"/>
    <m/>
    <m/>
    <m/>
    <m/>
    <m/>
    <m/>
    <m/>
    <s v="51 y más personas ocupadas"/>
    <s v="51 y más personas ocupadas"/>
    <x v="0"/>
    <s v="Restaurantes y hoteles"/>
    <x v="0"/>
    <x v="0"/>
    <x v="0"/>
    <x v="0"/>
    <x v="1"/>
    <x v="0"/>
    <x v="0"/>
    <x v="0"/>
    <x v="1"/>
    <x v="0"/>
    <x v="1"/>
    <x v="1"/>
    <x v="0"/>
    <x v="1"/>
    <x v="0"/>
    <x v="0"/>
    <x v="0"/>
    <x v="1"/>
    <x v="0"/>
    <x v="1"/>
    <x v="1"/>
    <x v="1"/>
    <x v="1"/>
    <x v="0"/>
    <x v="0"/>
    <x v="0"/>
    <x v="1"/>
    <s v="ATENCIÓN AL CLIENTE, RECEPCIÓN"/>
    <s v="LIMPIEZA"/>
    <s v="SINIESTROS Y PRIMEROS AUXILIOS"/>
    <s v="SALUD Y SEGURIDAD OCUPACIONAL"/>
    <m/>
    <m/>
    <s v="ADMINISTRACIÓN Y GESTIÓN"/>
    <s v="OTROS TIPOS DE CAPACITACIONES RELACIONADOS A OTROS SERVICIOS"/>
    <s v="SINIESTROS Y PRIMEROS AUXILIOS"/>
    <s v="SALUD Y SEGURIDAD OCUPACIONAL"/>
    <m/>
    <m/>
    <n v="7.92592592592593"/>
    <x v="1"/>
    <x v="2"/>
    <x v="0"/>
    <x v="0"/>
    <x v="0"/>
    <s v="Total"/>
  </r>
  <r>
    <n v="605553"/>
    <x v="0"/>
    <x v="1"/>
    <s v="Fernando de la Mora"/>
    <n v="13940"/>
    <s v="FABRICACION DE CORDONES DE PVC PARA SILLONES"/>
    <s v="Industria"/>
    <s v="Manufactura"/>
    <s v="Micro (5 a 10 personas ocupadas)"/>
    <n v="12062024"/>
    <n v="12"/>
    <s v="Junio"/>
    <s v="Año Resultado Final"/>
    <n v="10"/>
    <n v="18"/>
    <n v="26062024"/>
    <n v="26"/>
    <s v="Junio"/>
    <s v="Año Resultado Final"/>
    <n v="2017"/>
    <n v="6"/>
    <x v="3"/>
    <s v="FABRICACION DE CORDONES DE PVC PARA SILLONES"/>
    <s v="Fabricación de cuerdas, cordeles, bramantes y redes"/>
    <s v="Único"/>
    <x v="0"/>
    <m/>
    <m/>
    <n v="6"/>
    <n v="6"/>
    <n v="6"/>
    <n v="0"/>
    <n v="28.761904761904738"/>
    <n v="0"/>
    <n v="0"/>
    <n v="0"/>
    <n v="0"/>
    <n v="0"/>
    <n v="9.5873015873015799"/>
    <n v="14.380952380952369"/>
    <n v="0"/>
    <n v="0"/>
    <n v="4.7936507936507899"/>
    <n v="0"/>
    <n v="0"/>
    <n v="0"/>
    <n v="28.761904761904738"/>
    <n v="6"/>
    <n v="0"/>
    <n v="0"/>
    <n v="0"/>
    <n v="0"/>
    <n v="2"/>
    <n v="3"/>
    <n v="0"/>
    <n v="0"/>
    <n v="1"/>
    <n v="0"/>
    <n v="0"/>
    <n v="0"/>
    <n v="6"/>
    <x v="0"/>
    <m/>
    <m/>
    <x v="1"/>
    <m/>
    <m/>
    <x v="0"/>
    <m/>
    <m/>
    <x v="0"/>
    <m/>
    <m/>
    <x v="0"/>
    <m/>
    <m/>
    <x v="0"/>
    <m/>
    <m/>
    <m/>
    <m/>
    <m/>
    <m/>
    <m/>
    <m/>
    <m/>
    <m/>
    <m/>
    <m/>
    <m/>
    <m/>
    <m/>
    <m/>
    <m/>
    <m/>
    <m/>
    <m/>
    <m/>
    <m/>
    <m/>
    <m/>
    <m/>
    <m/>
    <m/>
    <m/>
    <m/>
    <m/>
    <m/>
    <m/>
    <m/>
    <m/>
    <m/>
    <m/>
    <m/>
    <m/>
    <m/>
    <m/>
    <m/>
    <m/>
    <m/>
    <m/>
    <m/>
    <m/>
    <m/>
    <m/>
    <m/>
    <m/>
    <x v="1"/>
    <x v="0"/>
    <x v="0"/>
    <x v="1"/>
    <x v="1"/>
    <x v="0"/>
    <x v="0"/>
    <x v="0"/>
    <x v="0"/>
    <x v="0"/>
    <x v="1"/>
    <x v="1"/>
    <x v="0"/>
    <m/>
    <m/>
    <m/>
    <s v="Redes sociales de la empresa (Facebook, Twitter, Instagram, etc)"/>
    <m/>
    <m/>
    <s v="Recomendaciones de trabajadores de la empresa u otros actores"/>
    <m/>
    <m/>
    <m/>
    <s v="Contactos personales del empleador"/>
    <m/>
    <m/>
    <m/>
    <x v="0"/>
    <x v="0"/>
    <x v="0"/>
    <x v="2"/>
    <x v="0"/>
    <x v="2"/>
    <x v="0"/>
    <x v="1"/>
    <x v="1"/>
    <x v="1"/>
    <s v="Ninguna"/>
    <m/>
    <m/>
    <m/>
    <m/>
    <m/>
    <m/>
    <x v="1"/>
    <m/>
    <s v="Transformación de competencia"/>
    <x v="1"/>
    <m/>
    <m/>
    <m/>
    <x v="0"/>
    <x v="1"/>
    <x v="0"/>
    <x v="1"/>
    <x v="1"/>
    <x v="1"/>
    <m/>
    <m/>
    <x v="2"/>
    <s v="Poco probable"/>
    <s v="Poco probable"/>
    <s v="Poco probable"/>
    <s v="Poco probable"/>
    <s v="Probable"/>
    <x v="2"/>
    <m/>
    <m/>
    <m/>
    <m/>
    <m/>
    <m/>
    <m/>
    <m/>
    <m/>
    <m/>
    <m/>
    <m/>
    <m/>
    <m/>
    <m/>
    <m/>
    <m/>
    <m/>
    <m/>
    <m/>
    <m/>
    <m/>
    <m/>
    <m/>
    <m/>
    <m/>
    <m/>
    <m/>
    <m/>
    <m/>
    <m/>
    <m/>
    <m/>
    <m/>
    <m/>
    <x v="0"/>
    <m/>
    <m/>
    <m/>
    <m/>
    <m/>
    <m/>
    <m/>
    <m/>
    <m/>
    <x v="0"/>
    <x v="0"/>
    <x v="0"/>
    <x v="0"/>
    <x v="1"/>
    <x v="1"/>
    <x v="0"/>
    <x v="0"/>
    <m/>
    <x v="0"/>
    <s v="HABILIDADES DE VENTA"/>
    <s v="Técnicas de ventas"/>
    <s v="CHOFER VENDEDOR EN VEHICULO LIVIANO"/>
    <n v="8322"/>
    <s v="PRIMEROS AUXILIOS CON ENFASIS EN QUEMADURAS Y CORTES"/>
    <s v="Primeros auxilios"/>
    <s v="OPERARIO DE MAQUINAS EXTRUSORA"/>
    <n v="8142"/>
    <m/>
    <m/>
    <m/>
    <m/>
    <m/>
    <m/>
    <m/>
    <m/>
    <m/>
    <m/>
    <m/>
    <m/>
    <m/>
    <m/>
    <m/>
    <m/>
    <s v="Si"/>
    <s v="No"/>
    <m/>
    <m/>
    <m/>
    <m/>
    <x v="0"/>
    <s v="Importante"/>
    <s v="Importante"/>
    <s v="Importante"/>
    <s v="Importante"/>
    <s v="Importante"/>
    <s v="Muy importante"/>
    <s v="Muy importante"/>
    <s v="Ninguna"/>
    <m/>
    <x v="2"/>
    <x v="2"/>
    <x v="0"/>
    <x v="2"/>
    <x v="2"/>
    <x v="2"/>
    <x v="1"/>
    <x v="1"/>
    <x v="0"/>
    <x v="0"/>
    <x v="0"/>
    <x v="0"/>
    <m/>
    <s v="Dueño o propietario"/>
    <m/>
    <n v="16"/>
    <n v="50"/>
    <s v="Completo"/>
    <m/>
    <m/>
    <m/>
    <m/>
    <m/>
    <m/>
    <s v="TINGLADO SEGUNDO EDIFICIO SOBRE LA CALLE FULGENCIO R. MORENO LLENDO HACIA ZAVALAS CUE FRENTE A LA CASA N° 1126"/>
    <s v="5 a 10 personas ocupadas"/>
    <s v="5 a 10 personas ocupadas"/>
    <x v="1"/>
    <s v="Manufactura"/>
    <x v="0"/>
    <x v="0"/>
    <x v="0"/>
    <x v="0"/>
    <x v="0"/>
    <x v="0"/>
    <x v="0"/>
    <x v="0"/>
    <x v="0"/>
    <x v="0"/>
    <x v="1"/>
    <x v="0"/>
    <x v="0"/>
    <x v="0"/>
    <x v="0"/>
    <x v="0"/>
    <x v="0"/>
    <x v="0"/>
    <x v="0"/>
    <x v="1"/>
    <x v="0"/>
    <x v="1"/>
    <x v="0"/>
    <x v="0"/>
    <x v="0"/>
    <x v="1"/>
    <x v="0"/>
    <s v="VENTA"/>
    <s v="SINIESTROS Y PRIMEROS AUXILIOS"/>
    <m/>
    <m/>
    <m/>
    <m/>
    <s v="ADMINISTRACIÓN Y GESTIÓN"/>
    <s v="SINIESTROS Y PRIMEROS AUXILIOS"/>
    <m/>
    <m/>
    <m/>
    <m/>
    <n v="4.7936507936507899"/>
    <x v="0"/>
    <x v="0"/>
    <x v="0"/>
    <x v="0"/>
    <x v="0"/>
    <s v="Total"/>
  </r>
  <r>
    <n v="605824"/>
    <x v="0"/>
    <x v="0"/>
    <s v="Recoleta"/>
    <n v="56210"/>
    <s v="SERVICIOS DE CATERING PARA EVENTOS"/>
    <s v="Servicio"/>
    <s v="Restaurantes y hoteles"/>
    <s v="Pequeñas (11 a 30 personas ocupadas)"/>
    <n v="24062024"/>
    <n v="24"/>
    <s v="Junio"/>
    <s v="Año Resultado Final"/>
    <n v="14"/>
    <n v="55"/>
    <n v="24062024"/>
    <n v="24"/>
    <s v="Junio"/>
    <s v="Año Resultado Final"/>
    <n v="2017"/>
    <n v="6"/>
    <x v="3"/>
    <s v="SERVICIO DE CATERING"/>
    <s v="Abastecimiento de eventos"/>
    <s v="Casa Matriz"/>
    <x v="1"/>
    <n v="2"/>
    <n v="2"/>
    <n v="23"/>
    <n v="23"/>
    <n v="12"/>
    <n v="11"/>
    <n v="188.6746987951812"/>
    <n v="172.9518072289161"/>
    <n v="0"/>
    <n v="0"/>
    <n v="0"/>
    <n v="0"/>
    <n v="298.73493975903688"/>
    <n v="0"/>
    <n v="0"/>
    <n v="0"/>
    <n v="62.891566265060398"/>
    <n v="0"/>
    <n v="0"/>
    <n v="0"/>
    <n v="361.6265060240973"/>
    <n v="23"/>
    <n v="0"/>
    <n v="0"/>
    <n v="0"/>
    <n v="0"/>
    <n v="19"/>
    <n v="0"/>
    <n v="0"/>
    <n v="0"/>
    <n v="4"/>
    <n v="0"/>
    <n v="0"/>
    <n v="0"/>
    <n v="23"/>
    <x v="0"/>
    <m/>
    <m/>
    <x v="1"/>
    <m/>
    <m/>
    <x v="0"/>
    <m/>
    <m/>
    <x v="0"/>
    <m/>
    <m/>
    <x v="0"/>
    <m/>
    <m/>
    <x v="1"/>
    <m/>
    <n v="9412"/>
    <s v="AUXILIAR DE COCINA"/>
    <s v="Sí"/>
    <s v="No"/>
    <s v="Sí"/>
    <n v="4419"/>
    <s v="AUXILIAR ADMINISTRATIVO"/>
    <s v="Sí"/>
    <s v="No"/>
    <s v="No"/>
    <m/>
    <m/>
    <m/>
    <m/>
    <m/>
    <m/>
    <m/>
    <m/>
    <m/>
    <m/>
    <m/>
    <m/>
    <m/>
    <m/>
    <m/>
    <m/>
    <m/>
    <m/>
    <m/>
    <m/>
    <m/>
    <m/>
    <m/>
    <m/>
    <m/>
    <m/>
    <m/>
    <m/>
    <m/>
    <m/>
    <m/>
    <m/>
    <m/>
    <m/>
    <m/>
    <m/>
    <m/>
    <m/>
    <m/>
    <x v="0"/>
    <x v="0"/>
    <x v="0"/>
    <x v="1"/>
    <x v="1"/>
    <x v="1"/>
    <x v="1"/>
    <x v="1"/>
    <x v="0"/>
    <x v="0"/>
    <x v="1"/>
    <x v="1"/>
    <x v="0"/>
    <m/>
    <m/>
    <m/>
    <s v="Redes sociales de la empresa (Facebook, Twitter, Instagram, etc)"/>
    <m/>
    <m/>
    <s v="Recomendaciones de trabajadores de la empresa u otros actores"/>
    <s v="Contratación de empresas de reclutamiento"/>
    <m/>
    <m/>
    <m/>
    <m/>
    <m/>
    <m/>
    <x v="0"/>
    <x v="0"/>
    <x v="0"/>
    <x v="1"/>
    <x v="0"/>
    <x v="1"/>
    <x v="0"/>
    <x v="2"/>
    <x v="1"/>
    <x v="1"/>
    <s v="Ninguna"/>
    <m/>
    <m/>
    <m/>
    <m/>
    <m/>
    <m/>
    <x v="1"/>
    <m/>
    <m/>
    <x v="1"/>
    <m/>
    <m/>
    <m/>
    <x v="1"/>
    <x v="1"/>
    <x v="1"/>
    <x v="1"/>
    <x v="1"/>
    <x v="1"/>
    <m/>
    <m/>
    <x v="2"/>
    <s v="Poco probable"/>
    <s v="Poco probable"/>
    <s v="Poco probable"/>
    <s v="Probable"/>
    <s v="Probable"/>
    <x v="0"/>
    <s v="parrillero"/>
    <n v="5120"/>
    <n v="3"/>
    <n v="3"/>
    <n v="3"/>
    <n v="3"/>
    <n v="3"/>
    <s v="AUXILIAR DE COCINA"/>
    <n v="9412"/>
    <n v="3"/>
    <n v="3"/>
    <n v="3"/>
    <n v="3"/>
    <n v="3"/>
    <s v="AUXILIAR ADMINISTRATIVO"/>
    <n v="4419"/>
    <n v="1"/>
    <n v="0"/>
    <n v="0"/>
    <n v="0"/>
    <n v="0"/>
    <m/>
    <m/>
    <m/>
    <m/>
    <m/>
    <m/>
    <m/>
    <m/>
    <m/>
    <m/>
    <m/>
    <m/>
    <m/>
    <m/>
    <x v="0"/>
    <m/>
    <m/>
    <m/>
    <m/>
    <m/>
    <m/>
    <m/>
    <m/>
    <m/>
    <x v="0"/>
    <x v="0"/>
    <x v="0"/>
    <x v="0"/>
    <x v="1"/>
    <x v="1"/>
    <x v="0"/>
    <x v="0"/>
    <m/>
    <x v="0"/>
    <s v="MANIPULACION DE ALIMENTOS( BPM) BUENAS PRACTICAS DE MANIPULACION"/>
    <s v="Manipulación de alimentos"/>
    <s v="AUXILIAR DE COCINA"/>
    <n v="9412"/>
    <s v="MANIPULACION DE ALIMENTOS"/>
    <s v="Manipulación de alimentos"/>
    <s v="PARRILLERO"/>
    <n v="5120"/>
    <s v="ATENCION DEL CLIENTE"/>
    <s v="Técnicas de recepción y atención al cliente"/>
    <s v="AUXILIAR COMERCIAL (EL QUE TOMA LOS PEDIDOS)"/>
    <n v="3322"/>
    <s v="ATENCION AL CLIENTE"/>
    <s v="Técnicas de recepción y atención al cliente"/>
    <s v="PARRILLERO"/>
    <n v="5120"/>
    <m/>
    <m/>
    <m/>
    <m/>
    <m/>
    <m/>
    <m/>
    <m/>
    <s v="Si"/>
    <s v="Si"/>
    <s v="Si"/>
    <s v="No"/>
    <m/>
    <m/>
    <x v="0"/>
    <s v="Muy importante"/>
    <s v="Muy importante"/>
    <s v="Muy importante"/>
    <s v="Muy importante"/>
    <s v="Muy importante"/>
    <s v="Muy importante"/>
    <s v="Muy importante"/>
    <s v="Ninguna"/>
    <m/>
    <x v="2"/>
    <x v="2"/>
    <x v="0"/>
    <x v="0"/>
    <x v="2"/>
    <x v="2"/>
    <x v="0"/>
    <x v="1"/>
    <x v="0"/>
    <x v="0"/>
    <x v="0"/>
    <x v="0"/>
    <m/>
    <s v="Gerente / Directivo"/>
    <m/>
    <n v="15"/>
    <n v="17"/>
    <s v="Completo"/>
    <m/>
    <m/>
    <m/>
    <m/>
    <m/>
    <m/>
    <m/>
    <s v="11 a 30 personas ocupadas"/>
    <s v="11 a 30 personas ocupadas"/>
    <x v="0"/>
    <s v="Restaurantes y hoteles"/>
    <x v="0"/>
    <x v="0"/>
    <x v="0"/>
    <x v="1"/>
    <x v="0"/>
    <x v="0"/>
    <x v="0"/>
    <x v="0"/>
    <x v="1"/>
    <x v="0"/>
    <x v="1"/>
    <x v="0"/>
    <x v="1"/>
    <x v="1"/>
    <x v="0"/>
    <x v="0"/>
    <x v="0"/>
    <x v="1"/>
    <x v="0"/>
    <x v="1"/>
    <x v="1"/>
    <x v="1"/>
    <x v="1"/>
    <x v="0"/>
    <x v="0"/>
    <x v="0"/>
    <x v="1"/>
    <s v="MANIPULACION DE ALIMENTOS"/>
    <s v="MANIPULACION DE ALIMENTOS"/>
    <s v="ATENCIÓN AL CLIENTE, RECEPCIÓN"/>
    <s v="ATENCIÓN AL CLIENTE, RECEPCIÓN"/>
    <m/>
    <m/>
    <s v="ALIMENTOS"/>
    <s v="ALIMENTOS"/>
    <s v="ADMINISTRACIÓN Y GESTIÓN"/>
    <s v="ADMINISTRACIÓN Y GESTIÓN"/>
    <m/>
    <m/>
    <n v="15.722891566265099"/>
    <x v="1"/>
    <x v="1"/>
    <x v="1"/>
    <x v="0"/>
    <x v="0"/>
    <s v="Total"/>
  </r>
  <r>
    <n v="605908"/>
    <x v="0"/>
    <x v="0"/>
    <s v="Recoleta"/>
    <n v="36000"/>
    <s v="SERVICIOS DE TRATAMIENTO DE AGUA EN TODOS SUS ESTADIOS"/>
    <s v="Servicio"/>
    <s v="Suministro de agua"/>
    <s v="Micro (5 a 10 personas ocupadas)"/>
    <n v="6062024"/>
    <n v="6"/>
    <s v="Junio"/>
    <s v="Año Resultado Final"/>
    <n v="11"/>
    <n v="32"/>
    <n v="10072024"/>
    <n v="10"/>
    <s v="Julio"/>
    <s v="Año Resultado Final"/>
    <n v="2001"/>
    <n v="22"/>
    <x v="2"/>
    <s v="SERVICIO DE TRATAMIENTO DE AGUA"/>
    <s v="Captación, tratamiento y suministro de agua"/>
    <s v="Único"/>
    <x v="0"/>
    <m/>
    <m/>
    <n v="23"/>
    <n v="23"/>
    <n v="15"/>
    <n v="8"/>
    <n v="235.84337349397649"/>
    <n v="125.7831325301208"/>
    <n v="0"/>
    <n v="0"/>
    <n v="0"/>
    <n v="0"/>
    <n v="125.7831325301208"/>
    <n v="15.722891566265099"/>
    <n v="31.445783132530199"/>
    <n v="0"/>
    <n v="110.06024096385569"/>
    <n v="78.614457831325495"/>
    <n v="0"/>
    <n v="0"/>
    <n v="361.6265060240973"/>
    <n v="23"/>
    <n v="0"/>
    <n v="0"/>
    <n v="0"/>
    <n v="0"/>
    <n v="8"/>
    <n v="1"/>
    <n v="2"/>
    <n v="0"/>
    <n v="7"/>
    <n v="5"/>
    <n v="0"/>
    <n v="0"/>
    <n v="23"/>
    <x v="0"/>
    <m/>
    <m/>
    <x v="1"/>
    <m/>
    <m/>
    <x v="0"/>
    <m/>
    <m/>
    <x v="0"/>
    <m/>
    <m/>
    <x v="0"/>
    <m/>
    <m/>
    <x v="1"/>
    <m/>
    <n v="2412"/>
    <s v="ENCARGADO DE UNIDAD ADMINISTRATIVA DE NEGOCIOS"/>
    <s v="No"/>
    <s v="Sí"/>
    <s v="Sí"/>
    <n v="2433"/>
    <s v="VENDEDOR CONSULTIVO EN SEGURIDAD INDUSTRIAL"/>
    <s v="Sí"/>
    <s v="Sí"/>
    <s v="No"/>
    <m/>
    <m/>
    <m/>
    <m/>
    <s v="Candidatos sin capacitación o habilidades técnicas necesarios"/>
    <m/>
    <m/>
    <s v="Candidatos con falt de experiencia laboral"/>
    <s v="Candidatos que no aceptaron las condiciones laborales ofrecidas (ubicación, horario, remuneración)"/>
    <s v="Falta de postulantes/candidatos"/>
    <m/>
    <m/>
    <s v="Candidatos sin capacitación o habilidades técnicas necesarios"/>
    <m/>
    <m/>
    <m/>
    <s v="Candidatos que no aceptaron las condiciones laborales ofrecidas (ubicación, horario, remuneración)"/>
    <s v="Falta de postulantes/candidatos"/>
    <m/>
    <m/>
    <m/>
    <m/>
    <m/>
    <m/>
    <m/>
    <m/>
    <m/>
    <m/>
    <s v="Aumentar la remuneración para hacer la vacante más atractiva"/>
    <s v="Capacitar a los trabajadores actuales para que puedan cumplir funciones que estaban asignadas a esa vacante"/>
    <m/>
    <s v="Utilizar tecnología o maquinaria para sustituir el trabajo de la vacante"/>
    <s v="Externalizar el trabajo por fuera de la empresa (outsourcing)"/>
    <s v="Incorporar trabajadores temporales a través de agencias"/>
    <m/>
    <s v="Aumentar los esfuerzos en el reclutamiento (más divulgación de la vacante, más bolsas de empleo)"/>
    <s v="Contratar trabajadores del exterior"/>
    <m/>
    <m/>
    <x v="0"/>
    <x v="0"/>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s v="Contactos personales del empleador"/>
    <s v="Banco de currículos de la empresa"/>
    <m/>
    <m/>
    <x v="0"/>
    <x v="0"/>
    <x v="0"/>
    <x v="1"/>
    <x v="0"/>
    <x v="1"/>
    <x v="0"/>
    <x v="2"/>
    <x v="2"/>
    <x v="0"/>
    <s v="Ninguna"/>
    <m/>
    <m/>
    <m/>
    <m/>
    <m/>
    <m/>
    <x v="1"/>
    <m/>
    <m/>
    <x v="1"/>
    <s v="Ambos"/>
    <m/>
    <m/>
    <x v="0"/>
    <x v="0"/>
    <x v="1"/>
    <x v="1"/>
    <x v="1"/>
    <x v="0"/>
    <m/>
    <m/>
    <x v="2"/>
    <s v="Muy probable"/>
    <s v="Poco probable"/>
    <s v="Poco probable"/>
    <s v="Probable"/>
    <s v="Muy probable"/>
    <x v="0"/>
    <s v="Ingeniero electromecánico"/>
    <n v="2151"/>
    <n v="0"/>
    <n v="2"/>
    <n v="0"/>
    <n v="1"/>
    <n v="0"/>
    <s v="tecnico en electricidad"/>
    <n v="3113"/>
    <n v="2"/>
    <n v="2"/>
    <n v="2"/>
    <n v="2"/>
    <n v="2"/>
    <m/>
    <m/>
    <m/>
    <m/>
    <m/>
    <m/>
    <m/>
    <m/>
    <m/>
    <m/>
    <m/>
    <m/>
    <m/>
    <m/>
    <m/>
    <m/>
    <m/>
    <m/>
    <m/>
    <m/>
    <m/>
    <x v="0"/>
    <m/>
    <m/>
    <m/>
    <m/>
    <m/>
    <m/>
    <m/>
    <m/>
    <m/>
    <x v="0"/>
    <x v="0"/>
    <x v="0"/>
    <x v="0"/>
    <x v="1"/>
    <x v="1"/>
    <x v="0"/>
    <x v="0"/>
    <m/>
    <x v="0"/>
    <s v="SOLDADURA EN ACERO INOXIDABLE"/>
    <s v="Soldadura"/>
    <s v="TECNICOS INSTALACIONES Y MANTENIMIENTO DE SISTEMAS DE TRATAMIENTO DE AGUAS"/>
    <n v="7126"/>
    <m/>
    <m/>
    <m/>
    <m/>
    <m/>
    <m/>
    <m/>
    <m/>
    <m/>
    <m/>
    <m/>
    <m/>
    <m/>
    <m/>
    <m/>
    <m/>
    <m/>
    <m/>
    <m/>
    <m/>
    <s v="No"/>
    <m/>
    <m/>
    <m/>
    <m/>
    <m/>
    <x v="0"/>
    <s v="Muy importante"/>
    <s v="Muy importante"/>
    <s v="Importante"/>
    <s v="Importante"/>
    <s v="Importante"/>
    <s v="Muy importante"/>
    <s v="Importante"/>
    <s v="Ninguna"/>
    <m/>
    <x v="2"/>
    <x v="2"/>
    <x v="0"/>
    <x v="0"/>
    <x v="0"/>
    <x v="0"/>
    <x v="0"/>
    <x v="0"/>
    <x v="0"/>
    <x v="0"/>
    <x v="0"/>
    <x v="0"/>
    <m/>
    <s v="Gerente / Directivo"/>
    <m/>
    <n v="14"/>
    <n v="21"/>
    <s v="Completo"/>
    <m/>
    <m/>
    <m/>
    <m/>
    <m/>
    <m/>
    <m/>
    <s v="11 a 30 personas ocupadas"/>
    <s v="11 a 30 personas ocupadas"/>
    <x v="0"/>
    <s v="Suministro de agua"/>
    <x v="0"/>
    <x v="1"/>
    <x v="0"/>
    <x v="0"/>
    <x v="0"/>
    <x v="0"/>
    <x v="0"/>
    <x v="0"/>
    <x v="0"/>
    <x v="0"/>
    <x v="0"/>
    <x v="1"/>
    <x v="0"/>
    <x v="0"/>
    <x v="0"/>
    <x v="0"/>
    <x v="0"/>
    <x v="0"/>
    <x v="0"/>
    <x v="1"/>
    <x v="0"/>
    <x v="1"/>
    <x v="0"/>
    <x v="0"/>
    <x v="1"/>
    <x v="0"/>
    <x v="0"/>
    <s v="MECANICA Y METALES"/>
    <m/>
    <m/>
    <m/>
    <m/>
    <m/>
    <s v="MECANICA Y METALES"/>
    <m/>
    <m/>
    <m/>
    <m/>
    <m/>
    <n v="15.722891566265099"/>
    <x v="2"/>
    <x v="2"/>
    <x v="0"/>
    <x v="0"/>
    <x v="0"/>
    <s v="Total"/>
  </r>
  <r>
    <n v="606101"/>
    <x v="0"/>
    <x v="1"/>
    <s v="Villa Elisa"/>
    <n v="22290"/>
    <s v="FABRICACION DE TUBOS DE PLASTICOS"/>
    <s v="Industria"/>
    <s v="Manufactura"/>
    <s v="Pequeñas (11 a 30 personas ocupadas)"/>
    <n v="11072024"/>
    <n v="11"/>
    <s v="Julio"/>
    <s v="Año Resultado Final"/>
    <n v="14"/>
    <n v="12"/>
    <n v="23072024"/>
    <n v="23"/>
    <s v="Julio"/>
    <s v="Año Resultado Final"/>
    <n v="1989"/>
    <n v="34"/>
    <x v="1"/>
    <s v="FABRICACION DE CAÑOS DE  PLASTICOS"/>
    <s v="Fabricación de otros productos de plástico"/>
    <s v="Casa Matriz"/>
    <x v="1"/>
    <n v="5"/>
    <n v="3"/>
    <n v="190"/>
    <n v="170"/>
    <n v="145"/>
    <n v="25"/>
    <n v="392.0370370370365"/>
    <n v="67.59259259259251"/>
    <n v="0"/>
    <n v="0"/>
    <n v="0"/>
    <n v="27.037037037037003"/>
    <n v="216.29629629629602"/>
    <n v="0"/>
    <n v="0"/>
    <n v="108.14814814814801"/>
    <n v="18.925925925925903"/>
    <n v="81.111111111111001"/>
    <n v="0"/>
    <n v="8.1111111111111001"/>
    <n v="459.62962962962905"/>
    <n v="170"/>
    <n v="0"/>
    <n v="0"/>
    <n v="0"/>
    <n v="10"/>
    <n v="80"/>
    <n v="0"/>
    <n v="0"/>
    <n v="40"/>
    <n v="7"/>
    <n v="30"/>
    <n v="0"/>
    <n v="3"/>
    <n v="170"/>
    <x v="0"/>
    <m/>
    <m/>
    <x v="1"/>
    <m/>
    <m/>
    <x v="0"/>
    <m/>
    <m/>
    <x v="0"/>
    <m/>
    <m/>
    <x v="0"/>
    <m/>
    <m/>
    <x v="1"/>
    <m/>
    <n v="8142"/>
    <s v="OPERARIO DE MAQUINAS INDUSTRIAL"/>
    <s v="No"/>
    <s v="Sí"/>
    <s v="Sí"/>
    <n v="8344"/>
    <s v="MONTACARGUISTA"/>
    <s v="No"/>
    <s v="Sí"/>
    <s v="No"/>
    <m/>
    <m/>
    <m/>
    <m/>
    <m/>
    <m/>
    <m/>
    <m/>
    <s v="Candidatos que no aceptaron las condiciones laborales ofrecidas (ubicación, horario, remuneración)"/>
    <m/>
    <s v="Otra"/>
    <s v="DOCUMENTACION SOLICITADA ANTECEDENTE LIMPIO"/>
    <m/>
    <m/>
    <m/>
    <m/>
    <m/>
    <s v="Falta de postulantes/candidatos"/>
    <m/>
    <m/>
    <m/>
    <m/>
    <m/>
    <m/>
    <m/>
    <m/>
    <m/>
    <m/>
    <m/>
    <m/>
    <m/>
    <m/>
    <m/>
    <m/>
    <m/>
    <s v="Aumentar los esfuerzos en el reclutamiento (más divulgación de la vacante, más bolsas de empleo)"/>
    <m/>
    <m/>
    <m/>
    <x v="1"/>
    <x v="0"/>
    <x v="0"/>
    <x v="0"/>
    <x v="0"/>
    <x v="0"/>
    <x v="0"/>
    <x v="1"/>
    <x v="0"/>
    <x v="0"/>
    <x v="1"/>
    <x v="0"/>
    <x v="0"/>
    <m/>
    <m/>
    <s v="Plataforma web privada gratuita (Bolsas de trabajo) (excluyendo redes sociales)"/>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0"/>
    <x v="1"/>
    <x v="2"/>
    <s v="Ninguna"/>
    <m/>
    <m/>
    <m/>
    <m/>
    <m/>
    <m/>
    <x v="0"/>
    <m/>
    <m/>
    <x v="1"/>
    <m/>
    <m/>
    <m/>
    <x v="0"/>
    <x v="0"/>
    <x v="1"/>
    <x v="0"/>
    <x v="0"/>
    <x v="1"/>
    <m/>
    <m/>
    <x v="2"/>
    <s v="Poco probable"/>
    <s v="Poco probable"/>
    <s v="Poco probable"/>
    <s v="Poco probable"/>
    <s v="Muy probable"/>
    <x v="2"/>
    <m/>
    <m/>
    <m/>
    <m/>
    <m/>
    <m/>
    <m/>
    <m/>
    <m/>
    <m/>
    <m/>
    <m/>
    <m/>
    <m/>
    <m/>
    <m/>
    <m/>
    <m/>
    <m/>
    <m/>
    <m/>
    <m/>
    <m/>
    <m/>
    <m/>
    <m/>
    <m/>
    <m/>
    <m/>
    <m/>
    <m/>
    <m/>
    <m/>
    <m/>
    <m/>
    <x v="0"/>
    <m/>
    <m/>
    <m/>
    <m/>
    <m/>
    <m/>
    <m/>
    <m/>
    <m/>
    <x v="1"/>
    <x v="0"/>
    <x v="0"/>
    <x v="0"/>
    <x v="0"/>
    <x v="1"/>
    <x v="0"/>
    <x v="0"/>
    <m/>
    <x v="0"/>
    <s v="SEGURIDAD INDUSTRIAL"/>
    <s v="Seguridad industrial y salud ocupacional"/>
    <s v="OPERARIO DE MAQUINA"/>
    <n v="8142"/>
    <m/>
    <m/>
    <m/>
    <m/>
    <m/>
    <m/>
    <m/>
    <m/>
    <m/>
    <m/>
    <m/>
    <m/>
    <m/>
    <m/>
    <m/>
    <m/>
    <m/>
    <m/>
    <m/>
    <m/>
    <s v="No"/>
    <m/>
    <m/>
    <m/>
    <m/>
    <m/>
    <x v="0"/>
    <s v="Importante"/>
    <s v="Importante"/>
    <s v="Muy importante"/>
    <s v="Muy importante"/>
    <s v="Muy importante"/>
    <s v="Muy importante"/>
    <s v="Muy importante"/>
    <s v="Ninguna"/>
    <m/>
    <x v="2"/>
    <x v="2"/>
    <x v="0"/>
    <x v="0"/>
    <x v="0"/>
    <x v="0"/>
    <x v="1"/>
    <x v="1"/>
    <x v="1"/>
    <x v="1"/>
    <x v="1"/>
    <x v="0"/>
    <m/>
    <s v="Jefe / Encargado (no propietario)"/>
    <m/>
    <n v="20"/>
    <n v="22"/>
    <s v="Completo"/>
    <m/>
    <m/>
    <m/>
    <m/>
    <m/>
    <m/>
    <s v="CONSORCIO MOLECOR/ TITAN SE DISOLVIO ENTRE EL 2022 APROXIMADAMENTE"/>
    <s v="51 y más personas ocupadas"/>
    <s v="51 y más personas ocupadas"/>
    <x v="1"/>
    <s v="Manufactura"/>
    <x v="0"/>
    <x v="0"/>
    <x v="0"/>
    <x v="0"/>
    <x v="0"/>
    <x v="0"/>
    <x v="0"/>
    <x v="1"/>
    <x v="0"/>
    <x v="0"/>
    <x v="1"/>
    <x v="0"/>
    <x v="0"/>
    <x v="0"/>
    <x v="0"/>
    <x v="0"/>
    <x v="0"/>
    <x v="0"/>
    <x v="0"/>
    <x v="1"/>
    <x v="0"/>
    <x v="1"/>
    <x v="0"/>
    <x v="0"/>
    <x v="0"/>
    <x v="1"/>
    <x v="0"/>
    <s v="SALUD Y SEGURIDAD OCUPACIONAL"/>
    <m/>
    <m/>
    <m/>
    <m/>
    <m/>
    <s v="SALUD Y SEGURIDAD OCUPACIONAL"/>
    <m/>
    <m/>
    <m/>
    <m/>
    <m/>
    <n v="2.7037037037037002"/>
    <x v="2"/>
    <x v="2"/>
    <x v="0"/>
    <x v="0"/>
    <x v="0"/>
    <s v="Total"/>
  </r>
  <r>
    <n v="606185"/>
    <x v="0"/>
    <x v="1"/>
    <s v="Lambaré"/>
    <n v="47521"/>
    <s v="COMERCIO AL POR MENOR DE ARTÍCULOS DE FERRETERÍA"/>
    <s v="Comercio"/>
    <s v="Comercio"/>
    <s v="Micro (5 a 10 personas ocupadas)"/>
    <n v="12062024"/>
    <n v="12"/>
    <s v="Junio"/>
    <s v="Año Resultado Final"/>
    <n v="8"/>
    <n v="23"/>
    <n v="12062024"/>
    <n v="12"/>
    <s v="Junio"/>
    <s v="Año Resultado Final"/>
    <n v="2010"/>
    <n v="13"/>
    <x v="0"/>
    <s v="VENTA AL POR MENOR DE ARTICULOS DE FERRETERIA"/>
    <s v="Comercio al por menor de artículos de ferretería"/>
    <s v="Único"/>
    <x v="0"/>
    <m/>
    <m/>
    <n v="6"/>
    <n v="6"/>
    <n v="4"/>
    <n v="2"/>
    <n v="33.137614678899077"/>
    <n v="16.568807339449538"/>
    <n v="0"/>
    <n v="0"/>
    <n v="0"/>
    <n v="0"/>
    <n v="33.137614678899077"/>
    <n v="0"/>
    <n v="0"/>
    <n v="0"/>
    <n v="16.568807339449538"/>
    <n v="0"/>
    <n v="0"/>
    <n v="0"/>
    <n v="49.706422018348619"/>
    <n v="6"/>
    <n v="0"/>
    <n v="0"/>
    <n v="0"/>
    <n v="0"/>
    <n v="4"/>
    <n v="0"/>
    <n v="0"/>
    <n v="0"/>
    <n v="2"/>
    <n v="0"/>
    <n v="0"/>
    <n v="0"/>
    <n v="6"/>
    <x v="0"/>
    <m/>
    <m/>
    <x v="1"/>
    <m/>
    <m/>
    <x v="0"/>
    <m/>
    <m/>
    <x v="0"/>
    <m/>
    <m/>
    <x v="0"/>
    <m/>
    <m/>
    <x v="0"/>
    <m/>
    <m/>
    <m/>
    <m/>
    <m/>
    <m/>
    <m/>
    <m/>
    <m/>
    <m/>
    <m/>
    <m/>
    <m/>
    <m/>
    <m/>
    <m/>
    <m/>
    <m/>
    <m/>
    <m/>
    <m/>
    <m/>
    <m/>
    <m/>
    <m/>
    <m/>
    <m/>
    <m/>
    <m/>
    <m/>
    <m/>
    <m/>
    <m/>
    <m/>
    <m/>
    <m/>
    <m/>
    <m/>
    <m/>
    <m/>
    <m/>
    <m/>
    <m/>
    <m/>
    <m/>
    <m/>
    <m/>
    <m/>
    <m/>
    <m/>
    <x v="0"/>
    <x v="1"/>
    <x v="0"/>
    <x v="1"/>
    <x v="0"/>
    <x v="1"/>
    <x v="1"/>
    <x v="1"/>
    <x v="0"/>
    <x v="0"/>
    <x v="0"/>
    <x v="1"/>
    <x v="0"/>
    <m/>
    <m/>
    <m/>
    <m/>
    <m/>
    <m/>
    <s v="Recomendaciones de trabajadores de la empresa u otros actores"/>
    <m/>
    <m/>
    <s v="Avisos en las inmediaciones de la empresa"/>
    <m/>
    <m/>
    <m/>
    <m/>
    <x v="0"/>
    <x v="0"/>
    <x v="0"/>
    <x v="1"/>
    <x v="0"/>
    <x v="1"/>
    <x v="0"/>
    <x v="0"/>
    <x v="1"/>
    <x v="1"/>
    <s v="Ninguna"/>
    <m/>
    <m/>
    <m/>
    <m/>
    <m/>
    <m/>
    <x v="1"/>
    <m/>
    <m/>
    <x v="1"/>
    <m/>
    <m/>
    <m/>
    <x v="1"/>
    <x v="1"/>
    <x v="1"/>
    <x v="1"/>
    <x v="1"/>
    <x v="1"/>
    <m/>
    <m/>
    <x v="1"/>
    <s v="Probable"/>
    <s v="Poco probable"/>
    <s v="Poco probable"/>
    <s v="Probable"/>
    <s v="Probable"/>
    <x v="0"/>
    <s v="VENDEDOR de salon"/>
    <n v="5223"/>
    <n v="2"/>
    <n v="0"/>
    <n v="0"/>
    <n v="0"/>
    <n v="0"/>
    <m/>
    <m/>
    <m/>
    <m/>
    <m/>
    <m/>
    <m/>
    <m/>
    <m/>
    <m/>
    <m/>
    <m/>
    <m/>
    <m/>
    <m/>
    <m/>
    <m/>
    <m/>
    <m/>
    <m/>
    <m/>
    <m/>
    <m/>
    <m/>
    <m/>
    <m/>
    <m/>
    <m/>
    <x v="0"/>
    <m/>
    <m/>
    <m/>
    <m/>
    <m/>
    <m/>
    <m/>
    <m/>
    <m/>
    <x v="0"/>
    <x v="0"/>
    <x v="0"/>
    <x v="1"/>
    <x v="0"/>
    <x v="0"/>
    <x v="0"/>
    <x v="0"/>
    <m/>
    <x v="1"/>
    <m/>
    <m/>
    <m/>
    <m/>
    <m/>
    <m/>
    <m/>
    <m/>
    <m/>
    <m/>
    <m/>
    <m/>
    <m/>
    <m/>
    <m/>
    <m/>
    <m/>
    <m/>
    <m/>
    <m/>
    <m/>
    <m/>
    <m/>
    <m/>
    <m/>
    <m/>
    <m/>
    <m/>
    <m/>
    <m/>
    <x v="0"/>
    <s v="Importante"/>
    <s v="Importante"/>
    <s v="Importante"/>
    <s v="Importante"/>
    <s v="Importante"/>
    <s v="Importante"/>
    <s v="Importante"/>
    <s v="Ninguna"/>
    <m/>
    <x v="2"/>
    <x v="2"/>
    <x v="0"/>
    <x v="0"/>
    <x v="2"/>
    <x v="2"/>
    <x v="1"/>
    <x v="1"/>
    <x v="1"/>
    <x v="1"/>
    <x v="1"/>
    <x v="0"/>
    <m/>
    <s v="Jefe / Encargado (no propietario)"/>
    <m/>
    <n v="8"/>
    <n v="52"/>
    <s v="Completo"/>
    <m/>
    <m/>
    <m/>
    <m/>
    <m/>
    <m/>
    <s v="SIN COMENTARIOS"/>
    <s v="5 a 10 personas ocupadas"/>
    <s v="5 a 10 personas ocupadas"/>
    <x v="2"/>
    <s v="Comercio"/>
    <x v="0"/>
    <x v="0"/>
    <x v="0"/>
    <x v="0"/>
    <x v="0"/>
    <x v="0"/>
    <x v="0"/>
    <x v="0"/>
    <x v="0"/>
    <x v="0"/>
    <x v="1"/>
    <x v="0"/>
    <x v="0"/>
    <x v="1"/>
    <x v="0"/>
    <x v="0"/>
    <x v="0"/>
    <x v="0"/>
    <x v="0"/>
    <x v="1"/>
    <x v="0"/>
    <x v="1"/>
    <x v="0"/>
    <x v="0"/>
    <x v="0"/>
    <x v="0"/>
    <x v="0"/>
    <m/>
    <m/>
    <m/>
    <m/>
    <m/>
    <m/>
    <m/>
    <m/>
    <m/>
    <m/>
    <m/>
    <m/>
    <n v="8.2844036697247692"/>
    <x v="0"/>
    <x v="0"/>
    <x v="1"/>
    <x v="0"/>
    <x v="1"/>
    <s v="Total"/>
  </r>
  <r>
    <n v="606443"/>
    <x v="0"/>
    <x v="1"/>
    <s v="Capiatá"/>
    <n v="46302"/>
    <s v="COMERCIO AL POR MAYOR DE ALMIDON ARROZ Y HARINA"/>
    <s v="Comercio"/>
    <s v="Comercio"/>
    <s v="Micro (5 a 10 personas ocupadas)"/>
    <n v="11072024"/>
    <n v="11"/>
    <s v="Julio"/>
    <s v="Año Resultado Final"/>
    <n v="13"/>
    <n v="44"/>
    <n v="2082024"/>
    <n v="2"/>
    <s v="Agosto"/>
    <s v="Año Resultado Final"/>
    <n v="2018"/>
    <n v="5"/>
    <x v="3"/>
    <s v="COMERCIO AL POR MAYOR DE ALMIDON, ARROZ Y HARINA"/>
    <s v="Comercio al por mayor de comestibles, excepto carnes"/>
    <s v="Único"/>
    <x v="0"/>
    <m/>
    <m/>
    <n v="13"/>
    <n v="13"/>
    <n v="13"/>
    <n v="0"/>
    <n v="164.46511627907012"/>
    <n v="0"/>
    <n v="0"/>
    <n v="0"/>
    <n v="0"/>
    <n v="0"/>
    <n v="139.16279069767469"/>
    <n v="0"/>
    <n v="0"/>
    <n v="0"/>
    <n v="25.302325581395401"/>
    <n v="0"/>
    <n v="0"/>
    <n v="0"/>
    <n v="164.46511627907012"/>
    <n v="13"/>
    <n v="0"/>
    <n v="0"/>
    <n v="0"/>
    <n v="0"/>
    <n v="11"/>
    <n v="0"/>
    <n v="0"/>
    <n v="0"/>
    <n v="2"/>
    <n v="0"/>
    <n v="0"/>
    <n v="0"/>
    <n v="13"/>
    <x v="1"/>
    <s v="Decisión del directorio/propietarios de la empresa"/>
    <m/>
    <x v="1"/>
    <m/>
    <m/>
    <x v="0"/>
    <m/>
    <m/>
    <x v="0"/>
    <m/>
    <m/>
    <x v="0"/>
    <m/>
    <m/>
    <x v="1"/>
    <m/>
    <n v="1211"/>
    <s v="ADMINISTRATIVA GENERAL"/>
    <s v="Sí"/>
    <s v="No"/>
    <s v="No"/>
    <m/>
    <m/>
    <m/>
    <m/>
    <m/>
    <m/>
    <m/>
    <m/>
    <m/>
    <m/>
    <m/>
    <m/>
    <m/>
    <m/>
    <m/>
    <m/>
    <m/>
    <m/>
    <m/>
    <m/>
    <m/>
    <m/>
    <m/>
    <m/>
    <m/>
    <m/>
    <m/>
    <m/>
    <m/>
    <m/>
    <m/>
    <m/>
    <m/>
    <m/>
    <m/>
    <m/>
    <m/>
    <m/>
    <m/>
    <m/>
    <m/>
    <m/>
    <m/>
    <m/>
    <x v="1"/>
    <x v="0"/>
    <x v="0"/>
    <x v="0"/>
    <x v="0"/>
    <x v="0"/>
    <x v="0"/>
    <x v="1"/>
    <x v="1"/>
    <x v="0"/>
    <x v="0"/>
    <x v="0"/>
    <x v="0"/>
    <m/>
    <m/>
    <m/>
    <s v="Redes sociales de la empresa (Facebook, Twitter, Instagram, etc)"/>
    <m/>
    <m/>
    <s v="Recomendaciones de trabajadores de la empresa u otros actores"/>
    <m/>
    <m/>
    <m/>
    <m/>
    <s v="Banco de currículos de la empresa"/>
    <m/>
    <m/>
    <x v="0"/>
    <x v="0"/>
    <x v="0"/>
    <x v="1"/>
    <x v="0"/>
    <x v="2"/>
    <x v="0"/>
    <x v="2"/>
    <x v="1"/>
    <x v="1"/>
    <s v="Ninguna"/>
    <m/>
    <m/>
    <m/>
    <m/>
    <m/>
    <m/>
    <x v="1"/>
    <m/>
    <m/>
    <x v="1"/>
    <m/>
    <m/>
    <m/>
    <x v="1"/>
    <x v="1"/>
    <x v="1"/>
    <x v="1"/>
    <x v="1"/>
    <x v="1"/>
    <m/>
    <m/>
    <x v="2"/>
    <s v="Muy probable"/>
    <s v="Poco probable"/>
    <s v="Poco probable"/>
    <s v="Probable"/>
    <s v="Probable"/>
    <x v="0"/>
    <s v="OPERARIO DE LOGÍSTICA CHOFER REPARTIDOR DE PRODUCTOS"/>
    <n v="8332"/>
    <n v="3"/>
    <n v="0"/>
    <n v="0"/>
    <n v="0"/>
    <n v="0"/>
    <m/>
    <m/>
    <m/>
    <m/>
    <m/>
    <m/>
    <m/>
    <m/>
    <m/>
    <m/>
    <m/>
    <m/>
    <m/>
    <m/>
    <m/>
    <m/>
    <m/>
    <m/>
    <m/>
    <m/>
    <m/>
    <m/>
    <m/>
    <m/>
    <m/>
    <m/>
    <m/>
    <m/>
    <x v="1"/>
    <m/>
    <s v="Todo nuestro personal es plenamente competente, no se necesita capacitación"/>
    <m/>
    <m/>
    <m/>
    <m/>
    <m/>
    <s v="Otro"/>
    <s v="DEPENDE DE COMO VA EL COMERCIO PARA LLEGAR A CAPACITARSE"/>
    <x v="1"/>
    <x v="1"/>
    <x v="1"/>
    <x v="1"/>
    <x v="0"/>
    <x v="0"/>
    <x v="0"/>
    <x v="0"/>
    <m/>
    <x v="2"/>
    <m/>
    <m/>
    <m/>
    <m/>
    <m/>
    <m/>
    <m/>
    <m/>
    <m/>
    <m/>
    <m/>
    <m/>
    <m/>
    <m/>
    <m/>
    <m/>
    <m/>
    <m/>
    <m/>
    <m/>
    <m/>
    <m/>
    <m/>
    <m/>
    <m/>
    <m/>
    <m/>
    <m/>
    <m/>
    <m/>
    <x v="2"/>
    <s v="Importante"/>
    <s v="Importante"/>
    <s v="Importante"/>
    <s v="Importante"/>
    <s v="Importante"/>
    <s v="Muy importante"/>
    <s v="Muy importante"/>
    <s v="Ninguna"/>
    <m/>
    <x v="2"/>
    <x v="2"/>
    <x v="0"/>
    <x v="0"/>
    <x v="0"/>
    <x v="2"/>
    <x v="0"/>
    <x v="0"/>
    <x v="0"/>
    <x v="0"/>
    <x v="0"/>
    <x v="0"/>
    <m/>
    <s v="Administrador/Contador"/>
    <m/>
    <n v="12"/>
    <n v="25"/>
    <s v="Completo"/>
    <m/>
    <m/>
    <m/>
    <m/>
    <m/>
    <m/>
    <m/>
    <s v="11 a 30 personas ocupadas"/>
    <s v="11 a 30 personas ocupadas"/>
    <x v="2"/>
    <s v="Comercio"/>
    <x v="1"/>
    <x v="0"/>
    <x v="0"/>
    <x v="0"/>
    <x v="0"/>
    <x v="0"/>
    <x v="0"/>
    <x v="0"/>
    <x v="0"/>
    <x v="0"/>
    <x v="1"/>
    <x v="0"/>
    <x v="0"/>
    <x v="0"/>
    <x v="0"/>
    <x v="0"/>
    <x v="1"/>
    <x v="0"/>
    <x v="0"/>
    <x v="1"/>
    <x v="0"/>
    <x v="1"/>
    <x v="0"/>
    <x v="0"/>
    <x v="0"/>
    <x v="0"/>
    <x v="0"/>
    <m/>
    <m/>
    <m/>
    <m/>
    <m/>
    <m/>
    <m/>
    <m/>
    <m/>
    <m/>
    <m/>
    <m/>
    <n v="12.6511627906977"/>
    <x v="1"/>
    <x v="1"/>
    <x v="1"/>
    <x v="1"/>
    <x v="2"/>
    <s v="Total"/>
  </r>
  <r>
    <n v="606548"/>
    <x v="0"/>
    <x v="0"/>
    <s v="Santisima Trinidad"/>
    <n v="45203"/>
    <s v="SERVICIOS DE CHAPERÍA Y PINTURA PARA VEHICULOS"/>
    <s v="Comercio"/>
    <s v="Comercio"/>
    <s v="Micro (5 a 10 personas ocupadas)"/>
    <n v="6062024"/>
    <n v="6"/>
    <s v="Junio"/>
    <s v="Año Resultado Final"/>
    <n v="11"/>
    <n v="55"/>
    <n v="6062024"/>
    <n v="6"/>
    <s v="Junio"/>
    <s v="Año Resultado Final"/>
    <n v="2017"/>
    <n v="6"/>
    <x v="3"/>
    <s v="SERVICIO DE CHAPERIA Y PINTURA PARA VEHICULOS"/>
    <s v="Talleres de chapería y pintura"/>
    <s v="Único"/>
    <x v="0"/>
    <m/>
    <m/>
    <n v="5"/>
    <n v="5"/>
    <n v="4"/>
    <n v="1"/>
    <n v="91"/>
    <n v="22.75"/>
    <n v="0"/>
    <n v="0"/>
    <n v="0"/>
    <n v="0"/>
    <n v="45.5"/>
    <n v="45.5"/>
    <n v="0"/>
    <n v="0"/>
    <n v="0"/>
    <n v="22.75"/>
    <n v="0"/>
    <n v="0"/>
    <n v="113.75"/>
    <n v="5"/>
    <n v="0"/>
    <n v="0"/>
    <n v="0"/>
    <n v="0"/>
    <n v="2"/>
    <n v="2"/>
    <n v="0"/>
    <n v="0"/>
    <n v="0"/>
    <n v="1"/>
    <n v="0"/>
    <n v="0"/>
    <n v="5"/>
    <x v="0"/>
    <m/>
    <m/>
    <x v="1"/>
    <m/>
    <m/>
    <x v="0"/>
    <m/>
    <m/>
    <x v="0"/>
    <m/>
    <m/>
    <x v="0"/>
    <m/>
    <m/>
    <x v="0"/>
    <m/>
    <m/>
    <m/>
    <m/>
    <m/>
    <m/>
    <m/>
    <m/>
    <m/>
    <m/>
    <m/>
    <m/>
    <m/>
    <m/>
    <m/>
    <m/>
    <m/>
    <m/>
    <m/>
    <m/>
    <m/>
    <m/>
    <m/>
    <m/>
    <m/>
    <m/>
    <m/>
    <m/>
    <m/>
    <m/>
    <m/>
    <m/>
    <m/>
    <m/>
    <m/>
    <m/>
    <m/>
    <m/>
    <m/>
    <m/>
    <m/>
    <m/>
    <m/>
    <m/>
    <m/>
    <m/>
    <m/>
    <m/>
    <m/>
    <m/>
    <x v="0"/>
    <x v="0"/>
    <x v="0"/>
    <x v="1"/>
    <x v="0"/>
    <x v="1"/>
    <x v="1"/>
    <x v="0"/>
    <x v="0"/>
    <x v="0"/>
    <x v="0"/>
    <x v="0"/>
    <x v="0"/>
    <m/>
    <m/>
    <m/>
    <s v="Redes sociales de la empresa (Facebook, Twitter, Instagram, etc)"/>
    <m/>
    <m/>
    <m/>
    <m/>
    <m/>
    <m/>
    <m/>
    <m/>
    <m/>
    <m/>
    <x v="0"/>
    <x v="0"/>
    <x v="0"/>
    <x v="2"/>
    <x v="0"/>
    <x v="2"/>
    <x v="0"/>
    <x v="0"/>
    <x v="1"/>
    <x v="1"/>
    <s v="Ninguna"/>
    <m/>
    <m/>
    <m/>
    <m/>
    <m/>
    <m/>
    <x v="1"/>
    <m/>
    <m/>
    <x v="1"/>
    <m/>
    <m/>
    <m/>
    <x v="1"/>
    <x v="1"/>
    <x v="1"/>
    <x v="1"/>
    <x v="1"/>
    <x v="1"/>
    <m/>
    <m/>
    <x v="2"/>
    <s v="Poco probable"/>
    <s v="Poco probable"/>
    <s v="Poco probable"/>
    <s v="Poco probable"/>
    <s v="Probable"/>
    <x v="0"/>
    <s v="pintor automotriz"/>
    <n v="7132"/>
    <n v="2"/>
    <n v="2"/>
    <n v="2"/>
    <n v="2"/>
    <n v="2"/>
    <m/>
    <m/>
    <m/>
    <m/>
    <m/>
    <m/>
    <m/>
    <m/>
    <m/>
    <m/>
    <m/>
    <m/>
    <m/>
    <m/>
    <m/>
    <m/>
    <m/>
    <m/>
    <m/>
    <m/>
    <m/>
    <m/>
    <m/>
    <m/>
    <m/>
    <m/>
    <m/>
    <m/>
    <x v="0"/>
    <m/>
    <m/>
    <m/>
    <m/>
    <m/>
    <m/>
    <m/>
    <m/>
    <m/>
    <x v="1"/>
    <x v="1"/>
    <x v="1"/>
    <x v="1"/>
    <x v="0"/>
    <x v="0"/>
    <x v="0"/>
    <x v="1"/>
    <m/>
    <x v="0"/>
    <s v="TERMINACION DE AUTOMOTRIZ"/>
    <s v="Mecánica del automóvil"/>
    <s v="PINTOR TERMINADOR DE VEHICULOS"/>
    <n v="7132"/>
    <m/>
    <m/>
    <m/>
    <m/>
    <m/>
    <m/>
    <m/>
    <m/>
    <m/>
    <m/>
    <m/>
    <m/>
    <m/>
    <m/>
    <m/>
    <m/>
    <m/>
    <m/>
    <m/>
    <m/>
    <s v="No"/>
    <m/>
    <m/>
    <m/>
    <m/>
    <m/>
    <x v="0"/>
    <s v="Poco importante"/>
    <s v="Poco importante"/>
    <s v="Muy importante"/>
    <s v="Poco importante"/>
    <s v="Importante"/>
    <s v="Muy importante"/>
    <s v="Importante"/>
    <s v="Ninguna"/>
    <m/>
    <x v="0"/>
    <x v="1"/>
    <x v="0"/>
    <x v="0"/>
    <x v="2"/>
    <x v="0"/>
    <x v="1"/>
    <x v="1"/>
    <x v="0"/>
    <x v="0"/>
    <x v="0"/>
    <x v="0"/>
    <m/>
    <s v="Jefe / Encargado (no propietario)"/>
    <m/>
    <n v="14"/>
    <n v="10"/>
    <s v="Completo"/>
    <m/>
    <m/>
    <m/>
    <m/>
    <m/>
    <m/>
    <m/>
    <s v="5 a 10 personas ocupadas"/>
    <s v="5 a 10 personas ocupadas"/>
    <x v="2"/>
    <s v="Comercio"/>
    <x v="0"/>
    <x v="0"/>
    <x v="0"/>
    <x v="0"/>
    <x v="0"/>
    <x v="0"/>
    <x v="0"/>
    <x v="0"/>
    <x v="0"/>
    <x v="0"/>
    <x v="1"/>
    <x v="0"/>
    <x v="0"/>
    <x v="0"/>
    <x v="0"/>
    <x v="1"/>
    <x v="0"/>
    <x v="0"/>
    <x v="0"/>
    <x v="1"/>
    <x v="0"/>
    <x v="1"/>
    <x v="0"/>
    <x v="0"/>
    <x v="1"/>
    <x v="0"/>
    <x v="0"/>
    <s v="CHAPERIA Y PINTURA"/>
    <m/>
    <m/>
    <m/>
    <m/>
    <m/>
    <s v="AUTOMOTORES"/>
    <m/>
    <m/>
    <m/>
    <m/>
    <m/>
    <n v="22.75"/>
    <x v="0"/>
    <x v="0"/>
    <x v="1"/>
    <x v="2"/>
    <x v="0"/>
    <s v="Total"/>
  </r>
  <r>
    <n v="606814"/>
    <x v="0"/>
    <x v="1"/>
    <s v="Ypané"/>
    <n v="43210"/>
    <s v="SERVICIOS DE INSTALACIONES ELECTRICAS EN OBRAS"/>
    <s v="Industria"/>
    <s v="Construcción"/>
    <s v="Pequeñas (11 a 30 personas ocupadas)"/>
    <n v="21062024"/>
    <n v="21"/>
    <s v="Junio"/>
    <s v="Año Resultado Final"/>
    <n v="13"/>
    <n v="51"/>
    <n v="21062024"/>
    <n v="21"/>
    <s v="Junio"/>
    <s v="Año Resultado Final"/>
    <n v="2014"/>
    <n v="9"/>
    <x v="3"/>
    <s v="SERVICIOS DE INSTALACIONES ELECTRICAS INDUSTRIALES"/>
    <s v="Construcción de proyectos de servicios públicos"/>
    <s v="Único"/>
    <x v="0"/>
    <m/>
    <m/>
    <n v="23"/>
    <n v="23"/>
    <n v="20"/>
    <n v="3"/>
    <n v="76.116504854368998"/>
    <n v="11.417475728155349"/>
    <n v="0"/>
    <n v="0"/>
    <n v="0"/>
    <n v="7.6116504854368996"/>
    <n v="3.8058252427184498"/>
    <n v="0"/>
    <n v="7.6116504854368996"/>
    <n v="0"/>
    <n v="26.64077669902915"/>
    <n v="26.64077669902915"/>
    <n v="11.417475728155349"/>
    <n v="3.8058252427184498"/>
    <n v="87.53398058252435"/>
    <n v="23"/>
    <n v="0"/>
    <n v="0"/>
    <n v="0"/>
    <n v="2"/>
    <n v="1"/>
    <n v="0"/>
    <n v="2"/>
    <n v="0"/>
    <n v="7"/>
    <n v="7"/>
    <n v="3"/>
    <n v="1"/>
    <n v="23"/>
    <x v="0"/>
    <m/>
    <m/>
    <x v="0"/>
    <s v="Decisión del directorio/propietarios de la empresa"/>
    <m/>
    <x v="0"/>
    <m/>
    <m/>
    <x v="0"/>
    <m/>
    <m/>
    <x v="0"/>
    <m/>
    <m/>
    <x v="1"/>
    <m/>
    <n v="3113"/>
    <s v="TECNICO EN ELECTRICIDAD"/>
    <s v="No"/>
    <s v="Sí"/>
    <s v="Sí"/>
    <n v="2151"/>
    <s v="INGENIERO ELECTRICIDAD"/>
    <s v="No"/>
    <s v="Sí"/>
    <s v="Sí"/>
    <n v="2151"/>
    <s v="RESIDENTE DE OBRAS ( INGENIERO ELÉCTRICO)"/>
    <s v="No"/>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m/>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m/>
    <m/>
    <s v="Falta de postulantes/candidatos"/>
    <m/>
    <m/>
    <s v="Candidatos sin capacitación o habilidades técnicas necesarios"/>
    <s v="Candidatos sin habilidades blandas o socioemocionales (proactividad, actitud de aprendizaje, compromiso, entre otros)"/>
    <m/>
    <s v="Candidatos con falt de experiencia laboral"/>
    <m/>
    <s v="Falta de postulantes/candidatos"/>
    <m/>
    <m/>
    <s v="Aumentar la remuneración para hacer la vacante más atractiva"/>
    <s v="Capacitar a los trabajadores actuales para que puedan cumplir funciones que estaban asignadas a esa vacante"/>
    <s v="Reasignar / redefinir los puestos de trabajo existentes"/>
    <m/>
    <s v="Externalizar el trabajo por fuera de la empresa (outsourcing)"/>
    <m/>
    <m/>
    <s v="Aumentar los esfuerzos en el reclutamiento (más divulgación de la vacante, más bolsas de empleo)"/>
    <m/>
    <m/>
    <m/>
    <x v="0"/>
    <x v="0"/>
    <x v="0"/>
    <x v="0"/>
    <x v="0"/>
    <x v="0"/>
    <x v="1"/>
    <x v="0"/>
    <x v="1"/>
    <x v="0"/>
    <x v="0"/>
    <x v="0"/>
    <x v="1"/>
    <s v="RECIDENCIA DE LA ZONA"/>
    <m/>
    <m/>
    <s v="Redes sociales de la empresa (Facebook, Twitter, Instagram, etc)"/>
    <m/>
    <m/>
    <s v="Recomendaciones de trabajadores de la empresa u otros actores"/>
    <m/>
    <m/>
    <m/>
    <s v="Contactos personales del empleador"/>
    <m/>
    <m/>
    <m/>
    <x v="0"/>
    <x v="0"/>
    <x v="0"/>
    <x v="1"/>
    <x v="0"/>
    <x v="1"/>
    <x v="0"/>
    <x v="0"/>
    <x v="2"/>
    <x v="1"/>
    <s v="Ninguna"/>
    <m/>
    <m/>
    <m/>
    <m/>
    <m/>
    <m/>
    <x v="1"/>
    <m/>
    <m/>
    <x v="1"/>
    <m/>
    <m/>
    <m/>
    <x v="1"/>
    <x v="1"/>
    <x v="1"/>
    <x v="1"/>
    <x v="1"/>
    <x v="1"/>
    <m/>
    <m/>
    <x v="2"/>
    <s v="Poco probable"/>
    <s v="Poco probable"/>
    <s v="Poco probable"/>
    <s v="Probable"/>
    <s v="Probable"/>
    <x v="0"/>
    <s v="Técnico de electricidad"/>
    <n v="3113"/>
    <n v="15"/>
    <n v="0"/>
    <n v="0"/>
    <n v="0"/>
    <n v="0"/>
    <s v="ingeniero en mecatronica"/>
    <n v="2144"/>
    <n v="2"/>
    <n v="0"/>
    <n v="0"/>
    <n v="0"/>
    <n v="0"/>
    <s v="SOPORTE DE HARDWARE"/>
    <n v="3511"/>
    <n v="2"/>
    <n v="0"/>
    <n v="0"/>
    <n v="0"/>
    <n v="0"/>
    <m/>
    <m/>
    <m/>
    <m/>
    <m/>
    <m/>
    <m/>
    <m/>
    <m/>
    <m/>
    <m/>
    <m/>
    <m/>
    <m/>
    <x v="0"/>
    <m/>
    <m/>
    <m/>
    <m/>
    <m/>
    <m/>
    <m/>
    <m/>
    <m/>
    <x v="0"/>
    <x v="0"/>
    <x v="0"/>
    <x v="0"/>
    <x v="1"/>
    <x v="1"/>
    <x v="0"/>
    <x v="0"/>
    <m/>
    <x v="0"/>
    <s v="CAPACITACIÓNES EN INSTRUMENTOS ELECTRODOMÉSTICOS"/>
    <s v="Electrónica"/>
    <s v="TECNICO INSTRUMENTISTA"/>
    <n v="7311"/>
    <s v="PROGRAMACION DE PLC"/>
    <s v="Redes y sistemas informáticos"/>
    <s v="ASISTENTE DE PROGRAMACION"/>
    <n v="3513"/>
    <m/>
    <m/>
    <m/>
    <m/>
    <m/>
    <m/>
    <m/>
    <m/>
    <m/>
    <m/>
    <m/>
    <m/>
    <m/>
    <m/>
    <m/>
    <m/>
    <s v="Si"/>
    <s v="No"/>
    <m/>
    <m/>
    <m/>
    <m/>
    <x v="1"/>
    <s v="Muy importante"/>
    <s v="Muy importante"/>
    <s v="Importante"/>
    <s v="Importante"/>
    <s v="Muy importante"/>
    <s v="Muy importante"/>
    <s v="Muy importante"/>
    <s v="Ninguna"/>
    <m/>
    <x v="0"/>
    <x v="2"/>
    <x v="0"/>
    <x v="1"/>
    <x v="0"/>
    <x v="0"/>
    <x v="0"/>
    <x v="0"/>
    <x v="0"/>
    <x v="1"/>
    <x v="0"/>
    <x v="0"/>
    <m/>
    <s v="Gerente / Directivo"/>
    <m/>
    <n v="18"/>
    <n v="22"/>
    <s v="Completo"/>
    <m/>
    <m/>
    <m/>
    <m/>
    <m/>
    <m/>
    <m/>
    <s v="11 a 30 personas ocupadas"/>
    <s v="11 a 30 personas ocupadas"/>
    <x v="1"/>
    <s v="Construcción"/>
    <x v="0"/>
    <x v="1"/>
    <x v="1"/>
    <x v="0"/>
    <x v="0"/>
    <x v="0"/>
    <x v="0"/>
    <x v="0"/>
    <x v="0"/>
    <x v="0"/>
    <x v="0"/>
    <x v="1"/>
    <x v="0"/>
    <x v="0"/>
    <x v="0"/>
    <x v="0"/>
    <x v="0"/>
    <x v="0"/>
    <x v="0"/>
    <x v="1"/>
    <x v="1"/>
    <x v="1"/>
    <x v="0"/>
    <x v="0"/>
    <x v="1"/>
    <x v="0"/>
    <x v="0"/>
    <s v="ELECTRICIDAD Y ELECTRONICA"/>
    <s v="ELECTRICIDAD Y ELECTRONICA"/>
    <m/>
    <m/>
    <m/>
    <m/>
    <s v="ELECTRICIDAD Y ELECTRONICA"/>
    <s v="ELECTRICIDAD Y ELECTRONICA"/>
    <m/>
    <m/>
    <m/>
    <m/>
    <n v="3.8058252427184498"/>
    <x v="2"/>
    <x v="2"/>
    <x v="1"/>
    <x v="0"/>
    <x v="0"/>
    <s v="Total"/>
  </r>
  <r>
    <n v="606862"/>
    <x v="0"/>
    <x v="1"/>
    <s v="Fernando de la Mora"/>
    <n v="47723"/>
    <s v="COMERCIO AL POR MENOR DE ARTICULO DE MANICURA"/>
    <s v="Comercio"/>
    <s v="Comercio"/>
    <s v="Micro (5 a 10 personas ocupadas)"/>
    <n v="27062024"/>
    <n v="27"/>
    <s v="Junio"/>
    <s v="Año Resultado Final"/>
    <n v="10"/>
    <n v="4"/>
    <n v="22072024"/>
    <n v="22"/>
    <s v="Julio"/>
    <s v="Año Resultado Final"/>
    <n v="2017"/>
    <n v="6"/>
    <x v="3"/>
    <s v="VENTA AL POR MAYOR DE ARTICULOS PARA MANICURA"/>
    <s v="Comercio al por mayor de productos cosméticos y perfumería"/>
    <s v="Casa Matriz"/>
    <x v="1"/>
    <n v="4"/>
    <n v="4"/>
    <n v="18"/>
    <n v="18"/>
    <n v="7"/>
    <n v="11"/>
    <n v="88.558139534883907"/>
    <n v="139.16279069767469"/>
    <n v="0"/>
    <n v="0"/>
    <n v="12.6511627906977"/>
    <n v="0"/>
    <n v="126.511627906977"/>
    <n v="0"/>
    <n v="0"/>
    <n v="0"/>
    <n v="37.953488372093105"/>
    <n v="37.953488372093105"/>
    <n v="12.6511627906977"/>
    <n v="0"/>
    <n v="227.7209302325586"/>
    <n v="18"/>
    <n v="0"/>
    <n v="0"/>
    <n v="1"/>
    <n v="0"/>
    <n v="10"/>
    <n v="0"/>
    <n v="0"/>
    <n v="0"/>
    <n v="3"/>
    <n v="3"/>
    <n v="1"/>
    <n v="0"/>
    <n v="18"/>
    <x v="1"/>
    <s v="Decisión del directorio/propietarios de la empresa"/>
    <m/>
    <x v="1"/>
    <m/>
    <m/>
    <x v="1"/>
    <s v="Decisión del directorio/propietarios de la empresa"/>
    <m/>
    <x v="0"/>
    <m/>
    <m/>
    <x v="0"/>
    <m/>
    <m/>
    <x v="1"/>
    <m/>
    <n v="5223"/>
    <s v="VENDEDOR DE SALÓN EN TIENDA"/>
    <s v="Sí"/>
    <s v="No"/>
    <s v="Sí"/>
    <n v="2166"/>
    <s v="DISEÑADOR GRAFICO"/>
    <s v="Sí"/>
    <s v="No"/>
    <s v="No"/>
    <m/>
    <m/>
    <m/>
    <m/>
    <m/>
    <m/>
    <m/>
    <m/>
    <m/>
    <m/>
    <m/>
    <m/>
    <m/>
    <m/>
    <m/>
    <m/>
    <m/>
    <m/>
    <m/>
    <m/>
    <m/>
    <m/>
    <m/>
    <m/>
    <m/>
    <m/>
    <m/>
    <m/>
    <m/>
    <m/>
    <m/>
    <m/>
    <m/>
    <m/>
    <m/>
    <m/>
    <m/>
    <m/>
    <m/>
    <x v="0"/>
    <x v="0"/>
    <x v="0"/>
    <x v="0"/>
    <x v="0"/>
    <x v="0"/>
    <x v="0"/>
    <x v="1"/>
    <x v="0"/>
    <x v="0"/>
    <x v="0"/>
    <x v="1"/>
    <x v="0"/>
    <m/>
    <m/>
    <m/>
    <s v="Redes sociales de la empresa (Facebook, Twitter, Instagram, etc)"/>
    <m/>
    <m/>
    <m/>
    <m/>
    <m/>
    <m/>
    <s v="Contactos personales del empleador"/>
    <s v="Banco de currículos de la empresa"/>
    <m/>
    <m/>
    <x v="0"/>
    <x v="0"/>
    <x v="0"/>
    <x v="1"/>
    <x v="0"/>
    <x v="0"/>
    <x v="0"/>
    <x v="1"/>
    <x v="1"/>
    <x v="0"/>
    <s v="Ninguna"/>
    <m/>
    <m/>
    <m/>
    <m/>
    <m/>
    <m/>
    <x v="0"/>
    <m/>
    <s v="Transformación de competencia"/>
    <x v="1"/>
    <s v="Transformación de competencia"/>
    <m/>
    <m/>
    <x v="1"/>
    <x v="0"/>
    <x v="1"/>
    <x v="0"/>
    <x v="0"/>
    <x v="1"/>
    <m/>
    <m/>
    <x v="2"/>
    <s v="Muy probable"/>
    <s v="Poco probable"/>
    <s v="Poco probable"/>
    <s v="Probable"/>
    <s v="Muy probable"/>
    <x v="0"/>
    <s v="ANALISTA DE SISTEMAS"/>
    <n v="2511"/>
    <n v="2"/>
    <n v="0"/>
    <n v="0"/>
    <n v="0"/>
    <n v="0"/>
    <s v="ASISTENTE DE RRHH"/>
    <n v="4416"/>
    <n v="1"/>
    <n v="0"/>
    <n v="0"/>
    <n v="0"/>
    <n v="0"/>
    <s v="AUXILIAR ADMINISTRATIVO"/>
    <n v="4419"/>
    <n v="1"/>
    <n v="0"/>
    <n v="0"/>
    <n v="0"/>
    <n v="0"/>
    <m/>
    <m/>
    <m/>
    <m/>
    <m/>
    <m/>
    <m/>
    <m/>
    <m/>
    <m/>
    <m/>
    <m/>
    <m/>
    <m/>
    <x v="0"/>
    <m/>
    <m/>
    <m/>
    <m/>
    <m/>
    <m/>
    <m/>
    <m/>
    <m/>
    <x v="0"/>
    <x v="0"/>
    <x v="0"/>
    <x v="0"/>
    <x v="1"/>
    <x v="1"/>
    <x v="0"/>
    <x v="0"/>
    <m/>
    <x v="0"/>
    <s v="TECNICAS DE ATENCION AL CLIENTE"/>
    <s v="Técnicas de recepción y atención al cliente"/>
    <s v="VENDEDORES DE SALON DE TIENDA"/>
    <n v="5223"/>
    <m/>
    <m/>
    <m/>
    <m/>
    <m/>
    <m/>
    <m/>
    <m/>
    <m/>
    <m/>
    <m/>
    <m/>
    <m/>
    <m/>
    <m/>
    <m/>
    <m/>
    <m/>
    <m/>
    <m/>
    <s v="Si"/>
    <s v="No"/>
    <m/>
    <m/>
    <m/>
    <m/>
    <x v="0"/>
    <s v="Muy importante"/>
    <s v="Muy importante"/>
    <s v="Muy importante"/>
    <s v="Muy importante"/>
    <s v="Importante"/>
    <s v="Importante"/>
    <s v="Importante"/>
    <s v="Ninguna"/>
    <m/>
    <x v="2"/>
    <x v="2"/>
    <x v="1"/>
    <x v="0"/>
    <x v="0"/>
    <x v="0"/>
    <x v="0"/>
    <x v="1"/>
    <x v="0"/>
    <x v="1"/>
    <x v="0"/>
    <x v="0"/>
    <m/>
    <s v="Jefe / Encargado (no propietario)"/>
    <m/>
    <n v="8"/>
    <n v="6"/>
    <s v="Completo"/>
    <m/>
    <m/>
    <m/>
    <m/>
    <m/>
    <m/>
    <m/>
    <s v="11 a 30 personas ocupadas"/>
    <s v="11 a 30 personas ocupadas"/>
    <x v="2"/>
    <s v="Comercio"/>
    <x v="0"/>
    <x v="1"/>
    <x v="0"/>
    <x v="0"/>
    <x v="1"/>
    <x v="0"/>
    <x v="0"/>
    <x v="0"/>
    <x v="0"/>
    <x v="0"/>
    <x v="0"/>
    <x v="0"/>
    <x v="1"/>
    <x v="0"/>
    <x v="0"/>
    <x v="0"/>
    <x v="0"/>
    <x v="0"/>
    <x v="0"/>
    <x v="1"/>
    <x v="0"/>
    <x v="1"/>
    <x v="1"/>
    <x v="0"/>
    <x v="0"/>
    <x v="0"/>
    <x v="0"/>
    <s v="ATENCIÓN AL CLIENTE, RECEPCIÓN"/>
    <m/>
    <m/>
    <m/>
    <m/>
    <m/>
    <s v="ADMINISTRACIÓN Y GESTIÓN"/>
    <m/>
    <m/>
    <m/>
    <m/>
    <m/>
    <n v="12.6511627906977"/>
    <x v="1"/>
    <x v="1"/>
    <x v="0"/>
    <x v="0"/>
    <x v="0"/>
    <s v="Total"/>
  </r>
  <r>
    <n v="606950"/>
    <x v="0"/>
    <x v="1"/>
    <s v="San Lorenzo"/>
    <n v="43210"/>
    <s v="SERVICIOS DE MANTENIMIENTO DE REDES DE MEDIA Y ALTA TENSION"/>
    <s v="Industria"/>
    <s v="Construcción"/>
    <s v="Pequeñas (11 a 30 personas ocupadas)"/>
    <n v="18072024"/>
    <n v="18"/>
    <s v="Julio"/>
    <s v="Año Resultado Final"/>
    <n v="8"/>
    <n v="27"/>
    <n v="18072024"/>
    <n v="18"/>
    <s v="Julio"/>
    <s v="Año Resultado Final"/>
    <n v="2017"/>
    <n v="6"/>
    <x v="3"/>
    <s v="SERVICIO DE MANTENIMIENTO DE REDES DE MEDIA Y ALTA TENSION."/>
    <s v="Construcción de proyectos de servicios públicos"/>
    <s v="Casa Matriz"/>
    <x v="1"/>
    <n v="2"/>
    <n v="1"/>
    <n v="19"/>
    <n v="6"/>
    <n v="3"/>
    <n v="3"/>
    <n v="11.417475728155349"/>
    <n v="11.417475728155349"/>
    <n v="0"/>
    <n v="0"/>
    <n v="0"/>
    <n v="0"/>
    <n v="3.8058252427184498"/>
    <n v="0"/>
    <n v="0"/>
    <n v="0"/>
    <n v="7.6116504854368996"/>
    <n v="7.6116504854368996"/>
    <n v="3.8058252427184498"/>
    <n v="0"/>
    <n v="22.834951456310698"/>
    <n v="6"/>
    <n v="0"/>
    <n v="0"/>
    <n v="0"/>
    <n v="0"/>
    <n v="1"/>
    <n v="0"/>
    <n v="0"/>
    <n v="0"/>
    <n v="2"/>
    <n v="2"/>
    <n v="1"/>
    <n v="0"/>
    <n v="6"/>
    <x v="1"/>
    <s v="Decisión del directorio/propietarios de la empresa"/>
    <m/>
    <x v="1"/>
    <m/>
    <m/>
    <x v="0"/>
    <m/>
    <m/>
    <x v="0"/>
    <m/>
    <m/>
    <x v="0"/>
    <m/>
    <m/>
    <x v="0"/>
    <m/>
    <m/>
    <m/>
    <m/>
    <m/>
    <m/>
    <m/>
    <m/>
    <m/>
    <m/>
    <m/>
    <m/>
    <m/>
    <m/>
    <m/>
    <m/>
    <m/>
    <m/>
    <m/>
    <m/>
    <m/>
    <m/>
    <m/>
    <m/>
    <m/>
    <m/>
    <m/>
    <m/>
    <m/>
    <m/>
    <m/>
    <m/>
    <m/>
    <m/>
    <m/>
    <m/>
    <m/>
    <m/>
    <m/>
    <m/>
    <m/>
    <m/>
    <m/>
    <m/>
    <m/>
    <m/>
    <m/>
    <m/>
    <m/>
    <m/>
    <x v="0"/>
    <x v="0"/>
    <x v="0"/>
    <x v="1"/>
    <x v="0"/>
    <x v="0"/>
    <x v="0"/>
    <x v="0"/>
    <x v="0"/>
    <x v="0"/>
    <x v="0"/>
    <x v="0"/>
    <x v="0"/>
    <m/>
    <m/>
    <m/>
    <m/>
    <m/>
    <m/>
    <s v="Recomendaciones de trabajadores de la empresa u otros actores"/>
    <m/>
    <m/>
    <m/>
    <s v="Contactos personales del empleador"/>
    <m/>
    <m/>
    <m/>
    <x v="0"/>
    <x v="0"/>
    <x v="0"/>
    <x v="1"/>
    <x v="2"/>
    <x v="2"/>
    <x v="0"/>
    <x v="0"/>
    <x v="1"/>
    <x v="1"/>
    <s v="Ninguna"/>
    <m/>
    <m/>
    <m/>
    <m/>
    <m/>
    <m/>
    <x v="1"/>
    <m/>
    <m/>
    <x v="1"/>
    <m/>
    <m/>
    <m/>
    <x v="1"/>
    <x v="1"/>
    <x v="1"/>
    <x v="1"/>
    <x v="1"/>
    <x v="1"/>
    <m/>
    <m/>
    <x v="2"/>
    <s v="Poco probable"/>
    <s v="Poco probable"/>
    <s v="Poco probable"/>
    <s v="Poco probable"/>
    <s v="Probable"/>
    <x v="2"/>
    <m/>
    <m/>
    <m/>
    <m/>
    <m/>
    <m/>
    <m/>
    <m/>
    <m/>
    <m/>
    <m/>
    <m/>
    <m/>
    <m/>
    <m/>
    <m/>
    <m/>
    <m/>
    <m/>
    <m/>
    <m/>
    <m/>
    <m/>
    <m/>
    <m/>
    <m/>
    <m/>
    <m/>
    <m/>
    <m/>
    <m/>
    <m/>
    <m/>
    <m/>
    <m/>
    <x v="0"/>
    <m/>
    <m/>
    <m/>
    <m/>
    <m/>
    <m/>
    <m/>
    <m/>
    <m/>
    <x v="0"/>
    <x v="0"/>
    <x v="0"/>
    <x v="0"/>
    <x v="0"/>
    <x v="1"/>
    <x v="0"/>
    <x v="0"/>
    <m/>
    <x v="0"/>
    <s v="TECNICAS DE CONOCIMIENTOS Y HABILIDADES EN MEDIA TENSION PARA SEGURIDAD COMO EVALUACION DE RIESGOS, PARA DESARROLLAR Y EJECUTAR MEDIDAS PARA EL MANEJO DE RIESGO."/>
    <s v="Seguridad industrial y salud ocupacional"/>
    <s v="OFICIAL DE MEDIA TENSION"/>
    <n v="7413"/>
    <s v="ESPECIALIZACION EN OPERACIONES DE MAQUINAS DE GRUA."/>
    <s v="Operación y mantenimiento de maquinarias industriales"/>
    <s v="CHOFER GRUISTA"/>
    <n v="8343"/>
    <m/>
    <m/>
    <m/>
    <m/>
    <m/>
    <m/>
    <m/>
    <m/>
    <m/>
    <m/>
    <m/>
    <m/>
    <m/>
    <m/>
    <m/>
    <m/>
    <s v="Si"/>
    <s v="No"/>
    <m/>
    <m/>
    <m/>
    <m/>
    <x v="1"/>
    <s v="Muy importante"/>
    <s v="Importante"/>
    <s v="Muy importante"/>
    <s v="Importante"/>
    <s v="Muy importante"/>
    <s v="Muy importante"/>
    <s v="Importante"/>
    <s v="Ninguna"/>
    <m/>
    <x v="2"/>
    <x v="2"/>
    <x v="0"/>
    <x v="0"/>
    <x v="0"/>
    <x v="0"/>
    <x v="0"/>
    <x v="0"/>
    <x v="0"/>
    <x v="0"/>
    <x v="0"/>
    <x v="0"/>
    <m/>
    <s v="Administrador/Contador"/>
    <m/>
    <n v="10"/>
    <n v="4"/>
    <s v="Completo"/>
    <m/>
    <m/>
    <m/>
    <m/>
    <m/>
    <m/>
    <m/>
    <s v="11 a 30 personas ocupadas"/>
    <s v="5 a 10 personas ocupadas"/>
    <x v="1"/>
    <s v="Construcción"/>
    <x v="0"/>
    <x v="0"/>
    <x v="0"/>
    <x v="0"/>
    <x v="0"/>
    <x v="0"/>
    <x v="0"/>
    <x v="0"/>
    <x v="0"/>
    <x v="0"/>
    <x v="1"/>
    <x v="0"/>
    <x v="0"/>
    <x v="0"/>
    <x v="0"/>
    <x v="0"/>
    <x v="0"/>
    <x v="0"/>
    <x v="0"/>
    <x v="1"/>
    <x v="0"/>
    <x v="1"/>
    <x v="0"/>
    <x v="0"/>
    <x v="1"/>
    <x v="1"/>
    <x v="0"/>
    <s v="SALUD Y SEGURIDAD OCUPACIONAL"/>
    <s v="USO Y REPARACIÓN DE MAQUINARIAS, HERRAMIENTAS Y EQUIPOS"/>
    <m/>
    <m/>
    <m/>
    <m/>
    <s v="SALUD Y SEGURIDAD OCUPACIONAL"/>
    <s v="USO Y REPARACIÓN DE MAQUINARIAS, HERRAMIENTAS Y EQUIPOS"/>
    <m/>
    <m/>
    <m/>
    <m/>
    <n v="3.8058252427184498"/>
    <x v="0"/>
    <x v="0"/>
    <x v="1"/>
    <x v="0"/>
    <x v="0"/>
    <s v="Total"/>
  </r>
  <r>
    <n v="607319"/>
    <x v="0"/>
    <x v="1"/>
    <s v="Lambaré"/>
    <n v="47111"/>
    <s v="COMERCIO AL POR MENOR EN SUPERMERCADOS"/>
    <s v="Comercio"/>
    <s v="Comercio"/>
    <s v="Grandes (con 51 o más personas ocupadas)"/>
    <n v="12062024"/>
    <n v="12"/>
    <s v="Junio"/>
    <s v="Año Resultado Final"/>
    <n v="9"/>
    <n v="31"/>
    <n v="19072024"/>
    <n v="19"/>
    <s v="Julio"/>
    <s v="Año Resultado Final"/>
    <n v="2018"/>
    <n v="5"/>
    <x v="3"/>
    <s v="VENTA AL POR MENOR DE PRODUCTOS DE SUPERMERCADO"/>
    <s v="Comercio al por menor en hipermercados y supermercados"/>
    <s v="Casa Matriz"/>
    <x v="1"/>
    <n v="4"/>
    <n v="4"/>
    <n v="727"/>
    <n v="727"/>
    <n v="299"/>
    <n v="428"/>
    <n v="299"/>
    <n v="428"/>
    <n v="0"/>
    <n v="0"/>
    <n v="30"/>
    <n v="0"/>
    <n v="391"/>
    <n v="120"/>
    <n v="0"/>
    <n v="0"/>
    <n v="180"/>
    <n v="0"/>
    <n v="6"/>
    <n v="0"/>
    <n v="727"/>
    <n v="727"/>
    <n v="0"/>
    <n v="0"/>
    <n v="30"/>
    <n v="0"/>
    <n v="391"/>
    <n v="120"/>
    <n v="0"/>
    <n v="0"/>
    <n v="180"/>
    <n v="0"/>
    <n v="6"/>
    <n v="0"/>
    <n v="727"/>
    <x v="1"/>
    <s v="Ley para incorporación de personas con discapacidad (Ley 4962/13)"/>
    <m/>
    <x v="0"/>
    <s v="Convenio con organizaciones públicas"/>
    <m/>
    <x v="1"/>
    <s v="Decisión del directorio/propietarios de la empresa"/>
    <m/>
    <x v="1"/>
    <s v="Ley para incorporación de personas con discapacidad (Ley 4962/13)"/>
    <m/>
    <x v="0"/>
    <m/>
    <m/>
    <x v="1"/>
    <m/>
    <n v="7512"/>
    <s v="PANADERO"/>
    <s v="No"/>
    <s v="Sí"/>
    <s v="Sí"/>
    <n v="7511"/>
    <s v="CARNICERO"/>
    <s v="Sí"/>
    <s v="Sí"/>
    <s v="Sí"/>
    <n v="9334"/>
    <s v="REPOSITOR"/>
    <s v="Sí"/>
    <s v="No"/>
    <s v="Candidatos sin capacitación o habilidades técnicas necesarios"/>
    <m/>
    <m/>
    <s v="Candidatos con falt de experiencia laboral"/>
    <m/>
    <s v="Falta de postulantes/candidatos"/>
    <m/>
    <m/>
    <s v="Candidatos sin capacitación o habilidades técnicas necesarios"/>
    <m/>
    <m/>
    <s v="Candidatos con falt de experiencia laboral"/>
    <m/>
    <s v="Falta de postulantes/candidatos"/>
    <m/>
    <m/>
    <m/>
    <m/>
    <m/>
    <m/>
    <m/>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1"/>
    <x v="0"/>
    <x v="0"/>
    <x v="0"/>
    <x v="0"/>
    <x v="0"/>
    <x v="0"/>
    <x v="1"/>
    <x v="0"/>
    <x v="0"/>
    <x v="0"/>
    <x v="0"/>
    <x v="0"/>
    <m/>
    <m/>
    <m/>
    <s v="Redes sociales de la empresa (Facebook, Twitter, Instagram, etc)"/>
    <s v="Servicio Público de Empleo del Ministerio de Trabajo"/>
    <m/>
    <m/>
    <m/>
    <s v="Ferias de empleo"/>
    <m/>
    <s v="Contactos personales del empleador"/>
    <s v="Banco de currículos de la empresa"/>
    <m/>
    <m/>
    <x v="0"/>
    <x v="0"/>
    <x v="0"/>
    <x v="1"/>
    <x v="0"/>
    <x v="1"/>
    <x v="0"/>
    <x v="0"/>
    <x v="2"/>
    <x v="0"/>
    <s v="Ninguna"/>
    <m/>
    <m/>
    <m/>
    <m/>
    <m/>
    <m/>
    <x v="1"/>
    <m/>
    <m/>
    <x v="1"/>
    <s v="Transformación de competencia"/>
    <m/>
    <m/>
    <x v="0"/>
    <x v="0"/>
    <x v="0"/>
    <x v="0"/>
    <x v="0"/>
    <x v="0"/>
    <m/>
    <m/>
    <x v="2"/>
    <s v="Muy probable"/>
    <s v="Poco probable"/>
    <s v="Poco probable"/>
    <s v="Probable"/>
    <s v="Muy probable"/>
    <x v="0"/>
    <s v="cajero"/>
    <n v="5230"/>
    <n v="40"/>
    <n v="30"/>
    <n v="30"/>
    <n v="20"/>
    <n v="20"/>
    <s v="seguridad"/>
    <n v="5414"/>
    <n v="15"/>
    <n v="15"/>
    <n v="15"/>
    <n v="15"/>
    <n v="15"/>
    <s v="limpiador"/>
    <n v="9112"/>
    <n v="10"/>
    <n v="10"/>
    <n v="10"/>
    <n v="10"/>
    <n v="10"/>
    <s v="CARNICERO"/>
    <n v="7511"/>
    <n v="10"/>
    <n v="10"/>
    <n v="10"/>
    <n v="10"/>
    <n v="10"/>
    <s v="PANADERO"/>
    <n v="7512"/>
    <n v="12"/>
    <n v="12"/>
    <n v="12"/>
    <n v="12"/>
    <n v="12"/>
    <x v="0"/>
    <m/>
    <m/>
    <m/>
    <m/>
    <m/>
    <m/>
    <m/>
    <m/>
    <m/>
    <x v="0"/>
    <x v="0"/>
    <x v="0"/>
    <x v="0"/>
    <x v="1"/>
    <x v="1"/>
    <x v="0"/>
    <x v="0"/>
    <m/>
    <x v="0"/>
    <s v="TÉCNICO EN VENTA"/>
    <s v="Técnicas de ventas"/>
    <s v="VENDEDOR ATENCIÓN AL CLIENTE, EN MOSTRADOR"/>
    <n v="5223"/>
    <s v="TECNICA PARA LA ATENCION AL CLIENTE"/>
    <s v="Técnicas de recepción y atención al cliente"/>
    <s v="RECEPCIÓNISTA"/>
    <n v="4226"/>
    <s v="TÉCNICO EN PRODUCCIÓN"/>
    <s v="Gestión de la producción y calidad"/>
    <s v="CARNICERO"/>
    <n v="7511"/>
    <m/>
    <m/>
    <m/>
    <m/>
    <m/>
    <m/>
    <m/>
    <m/>
    <m/>
    <m/>
    <m/>
    <m/>
    <s v="Si"/>
    <s v="Si"/>
    <s v="No"/>
    <m/>
    <m/>
    <m/>
    <x v="1"/>
    <s v="Muy importante"/>
    <s v="Muy importante"/>
    <s v="Muy importante"/>
    <s v="Muy importante"/>
    <s v="Muy importante"/>
    <s v="Muy importante"/>
    <s v="Muy importante"/>
    <s v="Ninguna"/>
    <m/>
    <x v="1"/>
    <x v="2"/>
    <x v="1"/>
    <x v="1"/>
    <x v="1"/>
    <x v="1"/>
    <x v="0"/>
    <x v="0"/>
    <x v="0"/>
    <x v="0"/>
    <x v="0"/>
    <x v="0"/>
    <m/>
    <s v="Jefe / Encargado (no propietario)"/>
    <m/>
    <n v="7"/>
    <n v="50"/>
    <s v="Completo"/>
    <m/>
    <m/>
    <m/>
    <m/>
    <m/>
    <m/>
    <m/>
    <s v="51 y más personas ocupadas"/>
    <s v="51 y más personas ocupadas"/>
    <x v="2"/>
    <s v="Comercio"/>
    <x v="0"/>
    <x v="0"/>
    <x v="0"/>
    <x v="0"/>
    <x v="0"/>
    <x v="0"/>
    <x v="1"/>
    <x v="0"/>
    <x v="1"/>
    <x v="0"/>
    <x v="1"/>
    <x v="0"/>
    <x v="0"/>
    <x v="1"/>
    <x v="0"/>
    <x v="1"/>
    <x v="0"/>
    <x v="1"/>
    <x v="0"/>
    <x v="1"/>
    <x v="0"/>
    <x v="0"/>
    <x v="1"/>
    <x v="0"/>
    <x v="1"/>
    <x v="0"/>
    <x v="0"/>
    <s v="VENTA"/>
    <s v="ATENCIÓN AL CLIENTE, RECEPCIÓN"/>
    <s v="OTROS"/>
    <m/>
    <m/>
    <m/>
    <s v="ADMINISTRACIÓN Y GESTIÓN"/>
    <s v="ADMINISTRACIÓN Y GESTIÓN"/>
    <s v="ATENCIÓN A MESAS"/>
    <m/>
    <m/>
    <m/>
    <n v="1"/>
    <x v="2"/>
    <x v="2"/>
    <x v="0"/>
    <x v="0"/>
    <x v="0"/>
    <s v="Total"/>
  </r>
  <r>
    <n v="607503"/>
    <x v="0"/>
    <x v="1"/>
    <s v="Fernando de la Mora"/>
    <n v="86909"/>
    <s v="SERVICIOS DE AMBULANCIA"/>
    <s v="Servicio"/>
    <s v="Servicios a los hogares"/>
    <s v="Micro (5 a 10 personas ocupadas)"/>
    <n v="12062024"/>
    <n v="12"/>
    <s v="Junio"/>
    <s v="Año Resultado Final"/>
    <n v="16"/>
    <n v="15"/>
    <n v="12062024"/>
    <n v="12"/>
    <s v="Junio"/>
    <s v="Año Resultado Final"/>
    <n v="2010"/>
    <n v="13"/>
    <x v="0"/>
    <s v="SERVICIOS DE AMBULANCIA"/>
    <s v="Otras actividades relacionadas con la salud humana"/>
    <s v="Único"/>
    <x v="0"/>
    <m/>
    <m/>
    <n v="5"/>
    <n v="5"/>
    <n v="2"/>
    <n v="3"/>
    <n v="6.7891891891891802"/>
    <n v="10.18378378378377"/>
    <n v="0"/>
    <n v="0"/>
    <n v="0"/>
    <n v="0"/>
    <n v="0"/>
    <n v="0"/>
    <n v="0"/>
    <n v="0"/>
    <n v="3.3945945945945901"/>
    <n v="10.18378378378377"/>
    <n v="3.3945945945945901"/>
    <n v="0"/>
    <n v="16.972972972972951"/>
    <n v="5"/>
    <n v="0"/>
    <n v="0"/>
    <n v="0"/>
    <n v="0"/>
    <n v="0"/>
    <n v="0"/>
    <n v="0"/>
    <n v="0"/>
    <n v="1"/>
    <n v="3"/>
    <n v="1"/>
    <n v="0"/>
    <n v="5"/>
    <x v="0"/>
    <m/>
    <m/>
    <x v="1"/>
    <m/>
    <m/>
    <x v="0"/>
    <m/>
    <m/>
    <x v="0"/>
    <m/>
    <m/>
    <x v="0"/>
    <m/>
    <m/>
    <x v="0"/>
    <m/>
    <m/>
    <m/>
    <m/>
    <m/>
    <m/>
    <m/>
    <m/>
    <m/>
    <m/>
    <m/>
    <m/>
    <m/>
    <m/>
    <m/>
    <m/>
    <m/>
    <m/>
    <m/>
    <m/>
    <m/>
    <m/>
    <m/>
    <m/>
    <m/>
    <m/>
    <m/>
    <m/>
    <m/>
    <m/>
    <m/>
    <m/>
    <m/>
    <m/>
    <m/>
    <m/>
    <m/>
    <m/>
    <m/>
    <m/>
    <m/>
    <m/>
    <m/>
    <m/>
    <m/>
    <m/>
    <m/>
    <m/>
    <m/>
    <m/>
    <x v="1"/>
    <x v="0"/>
    <x v="0"/>
    <x v="0"/>
    <x v="1"/>
    <x v="0"/>
    <x v="0"/>
    <x v="1"/>
    <x v="0"/>
    <x v="0"/>
    <x v="1"/>
    <x v="1"/>
    <x v="0"/>
    <m/>
    <m/>
    <m/>
    <m/>
    <m/>
    <m/>
    <m/>
    <m/>
    <m/>
    <m/>
    <s v="Contactos personales del empleador"/>
    <m/>
    <m/>
    <m/>
    <x v="0"/>
    <x v="0"/>
    <x v="0"/>
    <x v="1"/>
    <x v="0"/>
    <x v="1"/>
    <x v="0"/>
    <x v="0"/>
    <x v="1"/>
    <x v="1"/>
    <s v="Ninguna"/>
    <m/>
    <m/>
    <m/>
    <m/>
    <m/>
    <m/>
    <x v="1"/>
    <m/>
    <m/>
    <x v="1"/>
    <m/>
    <m/>
    <m/>
    <x v="1"/>
    <x v="1"/>
    <x v="1"/>
    <x v="1"/>
    <x v="1"/>
    <x v="1"/>
    <m/>
    <m/>
    <x v="2"/>
    <s v="Poco probable"/>
    <s v="Poco probable"/>
    <s v="Poco probable"/>
    <s v="Poco probable"/>
    <s v="Poco probable"/>
    <x v="0"/>
    <s v="paramedico"/>
    <n v="2240"/>
    <n v="10"/>
    <n v="10"/>
    <n v="10"/>
    <n v="10"/>
    <n v="10"/>
    <s v="administrador"/>
    <n v="2421"/>
    <n v="1"/>
    <n v="0"/>
    <n v="0"/>
    <n v="0"/>
    <n v="0"/>
    <m/>
    <m/>
    <m/>
    <m/>
    <m/>
    <m/>
    <m/>
    <m/>
    <m/>
    <m/>
    <m/>
    <m/>
    <m/>
    <m/>
    <m/>
    <m/>
    <m/>
    <m/>
    <m/>
    <m/>
    <m/>
    <x v="0"/>
    <m/>
    <m/>
    <m/>
    <m/>
    <m/>
    <m/>
    <m/>
    <m/>
    <m/>
    <x v="0"/>
    <x v="0"/>
    <x v="1"/>
    <x v="0"/>
    <x v="1"/>
    <x v="0"/>
    <x v="0"/>
    <x v="0"/>
    <m/>
    <x v="0"/>
    <s v="MANEJO DE DESFRIBILADORES"/>
    <s v="OTROS"/>
    <s v="PARAMEDICO"/>
    <n v="2240"/>
    <s v="MANEJO DE RCP"/>
    <s v="OTROS"/>
    <s v="PARAMEDICO"/>
    <n v="2240"/>
    <s v="MANEJO DE APARATO DE ELECTROCARDIOGRAMA"/>
    <s v="OTROS"/>
    <s v="PARAMEDICO"/>
    <n v="2240"/>
    <m/>
    <m/>
    <m/>
    <m/>
    <m/>
    <m/>
    <m/>
    <m/>
    <m/>
    <m/>
    <m/>
    <m/>
    <s v="Si"/>
    <s v="Si"/>
    <s v="No"/>
    <m/>
    <m/>
    <m/>
    <x v="0"/>
    <s v="Importante"/>
    <s v="Importante"/>
    <s v="Importante"/>
    <s v="Muy importante"/>
    <s v="Muy importante"/>
    <s v="Muy importante"/>
    <s v="Muy importante"/>
    <s v="Ninguna"/>
    <m/>
    <x v="2"/>
    <x v="2"/>
    <x v="0"/>
    <x v="0"/>
    <x v="0"/>
    <x v="0"/>
    <x v="0"/>
    <x v="0"/>
    <x v="0"/>
    <x v="0"/>
    <x v="0"/>
    <x v="0"/>
    <m/>
    <s v="Dueño o propietario"/>
    <m/>
    <n v="16"/>
    <n v="43"/>
    <s v="Completo"/>
    <m/>
    <m/>
    <m/>
    <m/>
    <m/>
    <m/>
    <m/>
    <s v="5 a 10 personas ocupadas"/>
    <s v="5 a 10 personas ocupadas"/>
    <x v="0"/>
    <s v="Servicios a los hogares"/>
    <x v="0"/>
    <x v="0"/>
    <x v="0"/>
    <x v="0"/>
    <x v="0"/>
    <x v="0"/>
    <x v="0"/>
    <x v="0"/>
    <x v="0"/>
    <x v="0"/>
    <x v="0"/>
    <x v="0"/>
    <x v="0"/>
    <x v="0"/>
    <x v="0"/>
    <x v="0"/>
    <x v="0"/>
    <x v="0"/>
    <x v="0"/>
    <x v="0"/>
    <x v="0"/>
    <x v="1"/>
    <x v="0"/>
    <x v="0"/>
    <x v="0"/>
    <x v="0"/>
    <x v="0"/>
    <s v="SALUD Y SEGURIDAD OCUPACIONAL"/>
    <s v="SALUD Y SEGURIDAD OCUPACIONAL"/>
    <s v="SALUD Y SEGURIDAD OCUPACIONAL"/>
    <m/>
    <m/>
    <m/>
    <s v="SALUD Y SEGURIDAD OCUPACIONAL"/>
    <s v="SALUD Y SEGURIDAD OCUPACIONAL"/>
    <s v="SALUD Y SEGURIDAD OCUPACIONAL"/>
    <m/>
    <m/>
    <m/>
    <n v="3.3945945945945901"/>
    <x v="0"/>
    <x v="0"/>
    <x v="1"/>
    <x v="0"/>
    <x v="0"/>
    <s v="Total"/>
  </r>
  <r>
    <n v="607533"/>
    <x v="0"/>
    <x v="0"/>
    <s v="Recoleta"/>
    <n v="56210"/>
    <s v="SERVICIOS DE CATERING DE BOCADITOS AL POR MAYOR"/>
    <s v="Servicio"/>
    <s v="Restaurantes y hoteles"/>
    <s v="Micro (5 a 10 personas ocupadas)"/>
    <n v="9072024"/>
    <n v="9"/>
    <s v="Julio"/>
    <s v="Año Resultado Final"/>
    <n v="9"/>
    <n v="40"/>
    <n v="24072024"/>
    <n v="24"/>
    <s v="Julio"/>
    <s v="Año Resultado Final"/>
    <n v="2016"/>
    <n v="7"/>
    <x v="3"/>
    <s v="FABRICACIÓN DE ALIMENTOS CONGELADOS (PASTAS)"/>
    <s v="Elaboración de pastas alimenticias y productos farináceos similares"/>
    <s v="Único"/>
    <x v="0"/>
    <m/>
    <m/>
    <n v="9"/>
    <n v="9"/>
    <n v="4"/>
    <n v="5"/>
    <n v="38.424242424242443"/>
    <n v="48.030303030303052"/>
    <n v="0"/>
    <n v="0"/>
    <n v="0"/>
    <n v="0"/>
    <n v="67.242424242424278"/>
    <n v="0"/>
    <n v="0"/>
    <n v="0"/>
    <n v="19.212121212121222"/>
    <n v="0"/>
    <n v="0"/>
    <n v="0"/>
    <n v="86.454545454545496"/>
    <n v="9"/>
    <n v="0"/>
    <n v="0"/>
    <n v="0"/>
    <n v="0"/>
    <n v="7"/>
    <n v="0"/>
    <n v="0"/>
    <n v="0"/>
    <n v="2"/>
    <n v="0"/>
    <n v="0"/>
    <n v="0"/>
    <n v="9"/>
    <x v="1"/>
    <s v="Decisión del directorio/propietarios de la empresa"/>
    <m/>
    <x v="0"/>
    <s v="Decisión del directorio/propietarios de la empresa"/>
    <m/>
    <x v="0"/>
    <m/>
    <m/>
    <x v="0"/>
    <m/>
    <m/>
    <x v="0"/>
    <m/>
    <m/>
    <x v="1"/>
    <m/>
    <n v="8160"/>
    <s v="ELABORADOR DE PRODUCTOS CONGELADOS"/>
    <s v="Sí"/>
    <s v="Sí"/>
    <s v="Sí"/>
    <n v="7512"/>
    <s v="PANADERO"/>
    <s v="Sí"/>
    <s v="No"/>
    <s v="No"/>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s v="Reasignar / redefinir los puestos de trabajo existentes"/>
    <m/>
    <m/>
    <s v="Incorporar trabajadores temporales a través de agencias"/>
    <m/>
    <s v="Aumentar los esfuerzos en el reclutamiento (más divulgación de la vacante, más bolsas de empleo)"/>
    <s v="Contratar trabajadores del exterior"/>
    <m/>
    <m/>
    <x v="0"/>
    <x v="0"/>
    <x v="0"/>
    <x v="0"/>
    <x v="0"/>
    <x v="1"/>
    <x v="0"/>
    <x v="0"/>
    <x v="0"/>
    <x v="0"/>
    <x v="1"/>
    <x v="1"/>
    <x v="0"/>
    <m/>
    <m/>
    <s v="Plataforma web privada gratuita (Bolsas de trabajo) (excluyendo redes sociales)"/>
    <m/>
    <m/>
    <m/>
    <s v="Recomendaciones de trabajadores de la empresa u otros actores"/>
    <m/>
    <m/>
    <m/>
    <m/>
    <m/>
    <m/>
    <m/>
    <x v="0"/>
    <x v="0"/>
    <x v="0"/>
    <x v="1"/>
    <x v="0"/>
    <x v="0"/>
    <x v="0"/>
    <x v="0"/>
    <x v="1"/>
    <x v="0"/>
    <s v="Ninguna"/>
    <m/>
    <m/>
    <m/>
    <m/>
    <m/>
    <m/>
    <x v="0"/>
    <m/>
    <m/>
    <x v="1"/>
    <s v="Transformación de competencia"/>
    <m/>
    <m/>
    <x v="0"/>
    <x v="1"/>
    <x v="1"/>
    <x v="1"/>
    <x v="1"/>
    <x v="0"/>
    <m/>
    <m/>
    <x v="1"/>
    <s v="Muy probable"/>
    <s v="Poco probable"/>
    <s v="Probable"/>
    <s v="Probable"/>
    <s v="Probable"/>
    <x v="0"/>
    <s v="Coordinador de Logística"/>
    <n v="4321"/>
    <n v="1"/>
    <n v="0"/>
    <n v="0"/>
    <n v="0"/>
    <n v="0"/>
    <s v="Facturador"/>
    <n v="4311"/>
    <n v="1"/>
    <n v="0"/>
    <n v="0"/>
    <n v="0"/>
    <n v="0"/>
    <m/>
    <m/>
    <m/>
    <m/>
    <m/>
    <m/>
    <m/>
    <m/>
    <m/>
    <m/>
    <m/>
    <m/>
    <m/>
    <m/>
    <m/>
    <m/>
    <m/>
    <m/>
    <m/>
    <m/>
    <m/>
    <x v="0"/>
    <m/>
    <m/>
    <m/>
    <m/>
    <m/>
    <m/>
    <m/>
    <m/>
    <m/>
    <x v="0"/>
    <x v="0"/>
    <x v="1"/>
    <x v="0"/>
    <x v="0"/>
    <x v="0"/>
    <x v="0"/>
    <x v="0"/>
    <m/>
    <x v="0"/>
    <s v="CAPACITACIÓNES EN ELABORACIÓN DE LOS PRODUCTOS"/>
    <s v="Operación y mantenimiento de maquinarias de industrias alimentarias"/>
    <s v="COCINERA"/>
    <n v="5120"/>
    <m/>
    <m/>
    <m/>
    <m/>
    <m/>
    <m/>
    <m/>
    <m/>
    <m/>
    <m/>
    <m/>
    <m/>
    <m/>
    <m/>
    <m/>
    <m/>
    <m/>
    <m/>
    <m/>
    <m/>
    <s v="No"/>
    <m/>
    <m/>
    <m/>
    <m/>
    <m/>
    <x v="0"/>
    <s v="Importante"/>
    <s v="Importante"/>
    <s v="Importante"/>
    <s v="Importante"/>
    <s v="Importante"/>
    <s v="Importante"/>
    <s v="Importante"/>
    <s v="Ninguna"/>
    <m/>
    <x v="0"/>
    <x v="1"/>
    <x v="1"/>
    <x v="0"/>
    <x v="0"/>
    <x v="0"/>
    <x v="1"/>
    <x v="0"/>
    <x v="0"/>
    <x v="1"/>
    <x v="0"/>
    <x v="0"/>
    <m/>
    <s v="Administrador/Contador"/>
    <m/>
    <n v="8"/>
    <n v="1"/>
    <s v="Completo"/>
    <m/>
    <m/>
    <m/>
    <m/>
    <m/>
    <m/>
    <m/>
    <s v="5 a 10 personas ocupadas"/>
    <s v="5 a 10 personas ocupadas"/>
    <x v="1"/>
    <s v="Manufactura"/>
    <x v="0"/>
    <x v="0"/>
    <x v="0"/>
    <x v="0"/>
    <x v="0"/>
    <x v="0"/>
    <x v="1"/>
    <x v="1"/>
    <x v="0"/>
    <x v="0"/>
    <x v="1"/>
    <x v="0"/>
    <x v="1"/>
    <x v="0"/>
    <x v="0"/>
    <x v="0"/>
    <x v="0"/>
    <x v="0"/>
    <x v="0"/>
    <x v="1"/>
    <x v="0"/>
    <x v="1"/>
    <x v="1"/>
    <x v="0"/>
    <x v="0"/>
    <x v="0"/>
    <x v="0"/>
    <s v="GASTRONOMIA"/>
    <m/>
    <m/>
    <m/>
    <m/>
    <m/>
    <s v="ALIMENTOS"/>
    <m/>
    <m/>
    <m/>
    <m/>
    <m/>
    <n v="9.6060606060606109"/>
    <x v="1"/>
    <x v="2"/>
    <x v="0"/>
    <x v="0"/>
    <x v="0"/>
    <s v="Total"/>
  </r>
  <r>
    <n v="607697"/>
    <x v="0"/>
    <x v="0"/>
    <s v="San Roque"/>
    <n v="46550"/>
    <s v="COMERCIO AL POR MAYOR DE NEBULIZADORES Y TENSIOMETROS"/>
    <s v="Comercio"/>
    <s v="Comercio"/>
    <s v="Medianas (31 a 50 personas ocupadas)"/>
    <n v="11062024"/>
    <n v="11"/>
    <s v="Junio"/>
    <s v="Año Resultado Final"/>
    <n v="16"/>
    <n v="4"/>
    <n v="25072024"/>
    <n v="25"/>
    <s v="Julio"/>
    <s v="Año Resultado Final"/>
    <n v="1992"/>
    <n v="31"/>
    <x v="1"/>
    <s v="VENTA POR MAYOR DE NEBULIZADORES"/>
    <s v="Comercio al por mayor de maquinaria y equipo para uso médico y hospitalario"/>
    <s v="Casa Matriz"/>
    <x v="1"/>
    <n v="2"/>
    <n v="2"/>
    <n v="23"/>
    <n v="23"/>
    <n v="13"/>
    <n v="10"/>
    <n v="402.50000000000051"/>
    <n v="309.61538461538498"/>
    <n v="0"/>
    <n v="0"/>
    <n v="0"/>
    <n v="0"/>
    <n v="433.46153846153896"/>
    <n v="0"/>
    <n v="0"/>
    <n v="0"/>
    <n v="123.846153846154"/>
    <n v="61.923076923076998"/>
    <n v="92.8846153846155"/>
    <n v="0"/>
    <n v="712.11538461538544"/>
    <n v="23"/>
    <n v="0"/>
    <n v="0"/>
    <n v="0"/>
    <n v="0"/>
    <n v="14"/>
    <n v="0"/>
    <n v="0"/>
    <n v="0"/>
    <n v="4"/>
    <n v="2"/>
    <n v="3"/>
    <n v="0"/>
    <n v="23"/>
    <x v="1"/>
    <s v="Decisión del directorio/propietarios de la empresa"/>
    <m/>
    <x v="1"/>
    <m/>
    <m/>
    <x v="1"/>
    <s v="Decisión del directorio/propietarios de la empresa"/>
    <m/>
    <x v="0"/>
    <m/>
    <m/>
    <x v="0"/>
    <m/>
    <m/>
    <x v="1"/>
    <m/>
    <n v="5244"/>
    <s v="VENDEDOR POR PLATAFORMA"/>
    <s v="Sí"/>
    <s v="No"/>
    <s v="Sí"/>
    <n v="5244"/>
    <s v="VENDEDOR DE CALL CENTER"/>
    <s v="Sí"/>
    <s v="Sí"/>
    <s v="Sí"/>
    <n v="8322"/>
    <s v="CHOFER REPARTIDOR"/>
    <s v="Sí"/>
    <s v="No"/>
    <m/>
    <m/>
    <m/>
    <m/>
    <m/>
    <m/>
    <m/>
    <m/>
    <s v="Candidatos sin capacitación o habilidades técnicas necesarios"/>
    <s v="Candidatos sin habilidades blandas o socioemocionales (proactividad, actitud de aprendizaje, compromiso, entre otros)"/>
    <m/>
    <m/>
    <m/>
    <m/>
    <m/>
    <m/>
    <m/>
    <m/>
    <m/>
    <m/>
    <m/>
    <m/>
    <m/>
    <m/>
    <m/>
    <s v="Capacitar a los trabajadores actuales para que puedan cumplir funciones que estaban asignadas a esa vacante"/>
    <m/>
    <s v="Utilizar tecnología o maquinaria para sustituir el trabajo de la vacante"/>
    <m/>
    <m/>
    <m/>
    <m/>
    <m/>
    <m/>
    <m/>
    <x v="1"/>
    <x v="1"/>
    <x v="0"/>
    <x v="0"/>
    <x v="0"/>
    <x v="0"/>
    <x v="0"/>
    <x v="1"/>
    <x v="1"/>
    <x v="0"/>
    <x v="0"/>
    <x v="0"/>
    <x v="0"/>
    <m/>
    <m/>
    <m/>
    <s v="Redes sociales de la empresa (Facebook, Twitter, Instagram, etc)"/>
    <m/>
    <m/>
    <s v="Recomendaciones de trabajadores de la empresa u otros actores"/>
    <s v="Contratación de empresas de reclutamiento"/>
    <m/>
    <m/>
    <m/>
    <m/>
    <m/>
    <m/>
    <x v="0"/>
    <x v="0"/>
    <x v="0"/>
    <x v="1"/>
    <x v="0"/>
    <x v="1"/>
    <x v="0"/>
    <x v="0"/>
    <x v="1"/>
    <x v="1"/>
    <s v="Ninguna"/>
    <m/>
    <m/>
    <m/>
    <m/>
    <m/>
    <m/>
    <x v="1"/>
    <m/>
    <m/>
    <x v="1"/>
    <m/>
    <m/>
    <m/>
    <x v="1"/>
    <x v="1"/>
    <x v="1"/>
    <x v="1"/>
    <x v="1"/>
    <x v="1"/>
    <m/>
    <m/>
    <x v="3"/>
    <s v="Muy probable"/>
    <s v="Poco probable"/>
    <s v="Poco probable"/>
    <s v="Muy probable"/>
    <s v="Muy probable"/>
    <x v="0"/>
    <s v="vendedor por plataforma"/>
    <n v="5244"/>
    <n v="2"/>
    <n v="2"/>
    <n v="2"/>
    <n v="2"/>
    <n v="2"/>
    <s v="vendedor digital"/>
    <n v="5244"/>
    <n v="1"/>
    <n v="1"/>
    <n v="1"/>
    <n v="1"/>
    <n v="1"/>
    <s v="call center"/>
    <n v="4222"/>
    <n v="1"/>
    <n v="1"/>
    <n v="1"/>
    <n v="1"/>
    <n v="1"/>
    <m/>
    <m/>
    <m/>
    <m/>
    <m/>
    <m/>
    <m/>
    <m/>
    <m/>
    <m/>
    <m/>
    <m/>
    <m/>
    <m/>
    <x v="0"/>
    <m/>
    <m/>
    <m/>
    <m/>
    <m/>
    <m/>
    <m/>
    <m/>
    <m/>
    <x v="1"/>
    <x v="0"/>
    <x v="0"/>
    <x v="0"/>
    <x v="0"/>
    <x v="1"/>
    <x v="0"/>
    <x v="0"/>
    <m/>
    <x v="0"/>
    <s v="CAPACITACION DE VENTAS DIGITALES"/>
    <s v="Técnicas de ventas"/>
    <s v="VENDEDOR POR PLATAFORMAS"/>
    <n v="5244"/>
    <s v="CAPACITACION DE VENTA POR REDES"/>
    <s v="Técnicas de ventas"/>
    <s v="CALL CENTER"/>
    <n v="4222"/>
    <s v="CAPACITACION DE PLATAFORMAS"/>
    <s v="Herramientas digitales para la gestión y productividad"/>
    <s v="CALL CENTER"/>
    <n v="4222"/>
    <s v="CAPACITACION DE VENTAS MAYORISTAS"/>
    <s v="Técnicas de ventas"/>
    <s v="VENDEDORES POR PLATAFORMA"/>
    <n v="5244"/>
    <m/>
    <m/>
    <m/>
    <m/>
    <m/>
    <m/>
    <m/>
    <m/>
    <s v="Si"/>
    <s v="Si"/>
    <s v="Si"/>
    <s v="No"/>
    <m/>
    <m/>
    <x v="1"/>
    <s v="Muy importante"/>
    <s v="Importante"/>
    <s v="Importante"/>
    <s v="Importante"/>
    <s v="Muy importante"/>
    <s v="Importante"/>
    <s v="Muy importante"/>
    <s v="Ninguna"/>
    <m/>
    <x v="2"/>
    <x v="2"/>
    <x v="0"/>
    <x v="0"/>
    <x v="0"/>
    <x v="0"/>
    <x v="0"/>
    <x v="0"/>
    <x v="0"/>
    <x v="0"/>
    <x v="0"/>
    <x v="0"/>
    <m/>
    <s v="Gerente / Directivo"/>
    <m/>
    <n v="8"/>
    <n v="4"/>
    <s v="Completo"/>
    <m/>
    <m/>
    <m/>
    <m/>
    <m/>
    <m/>
    <s v="NINGUNA"/>
    <s v="11 a 30 personas ocupadas"/>
    <s v="11 a 30 personas ocupadas"/>
    <x v="2"/>
    <s v="Comercio"/>
    <x v="0"/>
    <x v="0"/>
    <x v="0"/>
    <x v="0"/>
    <x v="1"/>
    <x v="0"/>
    <x v="0"/>
    <x v="1"/>
    <x v="0"/>
    <x v="0"/>
    <x v="1"/>
    <x v="0"/>
    <x v="1"/>
    <x v="1"/>
    <x v="0"/>
    <x v="0"/>
    <x v="0"/>
    <x v="0"/>
    <x v="0"/>
    <x v="1"/>
    <x v="0"/>
    <x v="0"/>
    <x v="1"/>
    <x v="0"/>
    <x v="0"/>
    <x v="0"/>
    <x v="0"/>
    <s v="HERRAMIENTAS DIGITALES PARA VENTA"/>
    <s v="USO Y MANEJO DE REDES SOCIALES"/>
    <s v="USO DE SISTEMAS Y SOFTWARE ESPECIALIZADOS"/>
    <s v="VENTA"/>
    <m/>
    <m/>
    <s v="ADMINISTRACIÓN Y GESTIÓN"/>
    <s v="TIC"/>
    <s v="TIC"/>
    <s v="ADMINISTRACIÓN Y GESTIÓN"/>
    <m/>
    <m/>
    <n v="30.961538461538499"/>
    <x v="1"/>
    <x v="2"/>
    <x v="1"/>
    <x v="0"/>
    <x v="0"/>
    <s v="Total"/>
  </r>
  <r>
    <n v="607700"/>
    <x v="0"/>
    <x v="1"/>
    <s v="San Lorenzo"/>
    <n v="14101"/>
    <s v="CONFECCION DE PRENDAS DE VESTIR EXTERIOR"/>
    <s v="Industria"/>
    <s v="Manufactura"/>
    <s v="Grandes (con 51 o más personas ocupadas)"/>
    <n v="18062024"/>
    <n v="18"/>
    <s v="Junio"/>
    <s v="Año Resultado Final"/>
    <n v="11"/>
    <n v="19"/>
    <n v="26072024"/>
    <n v="26"/>
    <s v="Julio"/>
    <s v="Año Resultado Final"/>
    <n v="1988"/>
    <n v="35"/>
    <x v="1"/>
    <s v="FABRICACION DE PRENDAS DE JEANS"/>
    <s v="Confección de prendas de vestir exterior, excepto prendas de cuero y piel"/>
    <s v="Casa Matriz"/>
    <x v="1"/>
    <n v="8"/>
    <n v="7"/>
    <n v="250"/>
    <n v="246"/>
    <n v="123"/>
    <n v="123"/>
    <n v="123"/>
    <n v="123"/>
    <n v="0"/>
    <n v="0"/>
    <n v="10"/>
    <n v="0"/>
    <n v="136"/>
    <n v="0"/>
    <n v="0"/>
    <n v="0"/>
    <n v="50"/>
    <n v="30"/>
    <n v="20"/>
    <n v="0"/>
    <n v="246"/>
    <n v="246"/>
    <n v="0"/>
    <n v="0"/>
    <n v="10"/>
    <n v="0"/>
    <n v="136"/>
    <n v="0"/>
    <n v="0"/>
    <n v="0"/>
    <n v="50"/>
    <n v="30"/>
    <n v="20"/>
    <n v="0"/>
    <n v="246"/>
    <x v="0"/>
    <m/>
    <m/>
    <x v="0"/>
    <s v="Decisión del directorio/propietarios de la empresa"/>
    <m/>
    <x v="1"/>
    <s v="Decisión del directorio/propietarios de la empresa"/>
    <m/>
    <x v="0"/>
    <m/>
    <m/>
    <x v="0"/>
    <m/>
    <m/>
    <x v="1"/>
    <m/>
    <n v="5223"/>
    <s v="VENDEDOR DE SALON"/>
    <s v="Sí"/>
    <s v="No"/>
    <s v="Sí"/>
    <n v="5222"/>
    <s v="SUPERVISOR DE VENTA"/>
    <s v="Sí"/>
    <s v="No"/>
    <s v="Sí"/>
    <n v="7533"/>
    <s v="MOLDE BASISTA"/>
    <s v="No"/>
    <s v="Sí"/>
    <m/>
    <m/>
    <m/>
    <m/>
    <m/>
    <m/>
    <m/>
    <m/>
    <m/>
    <m/>
    <m/>
    <m/>
    <m/>
    <m/>
    <m/>
    <m/>
    <s v="Candidatos sin capacitación o habilidades técnicas necesarios"/>
    <m/>
    <m/>
    <m/>
    <m/>
    <s v="Falta de postulantes/candidatos"/>
    <m/>
    <m/>
    <s v="Aumentar la remuneración para hacer la vacante más atractiva"/>
    <m/>
    <m/>
    <m/>
    <m/>
    <m/>
    <m/>
    <m/>
    <m/>
    <m/>
    <m/>
    <x v="0"/>
    <x v="0"/>
    <x v="0"/>
    <x v="0"/>
    <x v="0"/>
    <x v="1"/>
    <x v="0"/>
    <x v="1"/>
    <x v="1"/>
    <x v="0"/>
    <x v="0"/>
    <x v="1"/>
    <x v="0"/>
    <m/>
    <m/>
    <m/>
    <s v="Redes sociales de la empresa (Facebook, Twitter, Instagram, etc)"/>
    <m/>
    <m/>
    <s v="Recomendaciones de trabajadores de la empresa u otros actores"/>
    <s v="Contratación de empresas de reclutamiento"/>
    <m/>
    <m/>
    <m/>
    <s v="Banco de currículos de la empresa"/>
    <m/>
    <m/>
    <x v="0"/>
    <x v="0"/>
    <x v="0"/>
    <x v="1"/>
    <x v="0"/>
    <x v="1"/>
    <x v="0"/>
    <x v="2"/>
    <x v="0"/>
    <x v="2"/>
    <s v="Ninguna"/>
    <m/>
    <m/>
    <m/>
    <m/>
    <m/>
    <m/>
    <x v="1"/>
    <m/>
    <m/>
    <x v="2"/>
    <m/>
    <m/>
    <m/>
    <x v="1"/>
    <x v="0"/>
    <x v="1"/>
    <x v="1"/>
    <x v="1"/>
    <x v="1"/>
    <m/>
    <m/>
    <x v="3"/>
    <s v="Probable"/>
    <s v="Poco probable"/>
    <s v="Probable"/>
    <s v="Probable"/>
    <s v="Muy probable"/>
    <x v="2"/>
    <m/>
    <m/>
    <m/>
    <m/>
    <m/>
    <m/>
    <m/>
    <m/>
    <m/>
    <m/>
    <m/>
    <m/>
    <m/>
    <m/>
    <m/>
    <m/>
    <m/>
    <m/>
    <m/>
    <m/>
    <m/>
    <m/>
    <m/>
    <m/>
    <m/>
    <m/>
    <m/>
    <m/>
    <m/>
    <m/>
    <m/>
    <m/>
    <m/>
    <m/>
    <m/>
    <x v="0"/>
    <m/>
    <m/>
    <m/>
    <m/>
    <m/>
    <m/>
    <m/>
    <m/>
    <m/>
    <x v="1"/>
    <x v="0"/>
    <x v="1"/>
    <x v="0"/>
    <x v="1"/>
    <x v="0"/>
    <x v="0"/>
    <x v="0"/>
    <m/>
    <x v="0"/>
    <s v="CAPACITACION DE MECANICA INDUSTRIAL"/>
    <s v="Operación y mantenimiento de maquinarias industriales"/>
    <s v="ENCARGADO DE MANTENIMIENTO DE MAQUINARIAS"/>
    <n v="7233"/>
    <s v="CAPACITACION DE MECANICA INDUSTRIAL"/>
    <s v="Mecánica"/>
    <s v="AYUDANTE DE MANTENIMIENTO DE MAQUINARIAS"/>
    <n v="7233"/>
    <s v="CAPACITACION DE VENTAS"/>
    <s v="Técnicas de ventas"/>
    <s v="VENDEDORES DE SALON"/>
    <n v="5223"/>
    <s v="CAPACITACION DE INFORMATICA INTERMEDIA A AVANZADA"/>
    <s v="Operación básica de computadoras"/>
    <s v="ASISTENTE INFORMATICO"/>
    <n v="3511"/>
    <m/>
    <m/>
    <m/>
    <m/>
    <m/>
    <m/>
    <m/>
    <m/>
    <s v="Si"/>
    <s v="Si"/>
    <s v="Si"/>
    <s v="No"/>
    <m/>
    <m/>
    <x v="0"/>
    <s v="Importante"/>
    <s v="Importante"/>
    <s v="Muy importante"/>
    <s v="Importante"/>
    <s v="Importante"/>
    <s v="Muy importante"/>
    <s v="Muy importante"/>
    <s v="Ninguna"/>
    <m/>
    <x v="1"/>
    <x v="1"/>
    <x v="0"/>
    <x v="1"/>
    <x v="1"/>
    <x v="2"/>
    <x v="0"/>
    <x v="0"/>
    <x v="0"/>
    <x v="1"/>
    <x v="0"/>
    <x v="0"/>
    <m/>
    <s v="Administrador/Contador"/>
    <m/>
    <n v="12"/>
    <n v="31"/>
    <s v="Completo"/>
    <m/>
    <m/>
    <m/>
    <m/>
    <m/>
    <m/>
    <s v="NINGUNA"/>
    <s v="51 y más personas ocupadas"/>
    <s v="51 y más personas ocupadas"/>
    <x v="1"/>
    <s v="Manufactura"/>
    <x v="0"/>
    <x v="0"/>
    <x v="0"/>
    <x v="0"/>
    <x v="1"/>
    <x v="0"/>
    <x v="1"/>
    <x v="0"/>
    <x v="0"/>
    <x v="0"/>
    <x v="1"/>
    <x v="0"/>
    <x v="0"/>
    <x v="0"/>
    <x v="0"/>
    <x v="0"/>
    <x v="0"/>
    <x v="0"/>
    <x v="0"/>
    <x v="1"/>
    <x v="1"/>
    <x v="1"/>
    <x v="1"/>
    <x v="0"/>
    <x v="1"/>
    <x v="0"/>
    <x v="0"/>
    <s v="MECANICA Y METALES"/>
    <s v="MECANICA Y METALES"/>
    <s v="VENTA"/>
    <s v="OFIMATICA"/>
    <m/>
    <m/>
    <s v="MECANICA Y METALES"/>
    <s v="MECANICA Y METALES"/>
    <s v="ADMINISTRACIÓN Y GESTIÓN"/>
    <s v="TIC"/>
    <m/>
    <m/>
    <n v="1"/>
    <x v="2"/>
    <x v="2"/>
    <x v="0"/>
    <x v="0"/>
    <x v="0"/>
    <s v="Total"/>
  </r>
  <r>
    <n v="607702"/>
    <x v="0"/>
    <x v="0"/>
    <s v="Recoleta"/>
    <n v="10101"/>
    <s v="ACTIVIDADES DE MATANZA DE GANADO VACUNO Y PROCESAMIENTO DE CARNE"/>
    <s v="Industria"/>
    <s v="Manufactura"/>
    <s v="Grandes (con 51 o más personas ocupadas)"/>
    <n v="7062024"/>
    <n v="7"/>
    <s v="Junio"/>
    <s v="Año Resultado Final"/>
    <n v="14"/>
    <n v="24"/>
    <n v="26072024"/>
    <n v="26"/>
    <s v="Julio"/>
    <s v="Año Resultado Final"/>
    <n v="1985"/>
    <n v="38"/>
    <x v="1"/>
    <s v="ACTIVIDAD DE FAENA Y PROCESAMIENTO DE RECES VACUNAS"/>
    <s v="Matanza de ganado vacuno y procesamiento de su carne"/>
    <s v="Casa Matriz"/>
    <x v="1"/>
    <n v="7"/>
    <n v="5"/>
    <n v="1076"/>
    <n v="936"/>
    <n v="796"/>
    <n v="140"/>
    <n v="796"/>
    <n v="140"/>
    <n v="0"/>
    <n v="0"/>
    <n v="280"/>
    <n v="0"/>
    <n v="557"/>
    <n v="0"/>
    <n v="0"/>
    <n v="0"/>
    <n v="46"/>
    <n v="28"/>
    <n v="25"/>
    <n v="0"/>
    <n v="936"/>
    <n v="936"/>
    <n v="0"/>
    <n v="0"/>
    <n v="280"/>
    <n v="0"/>
    <n v="557"/>
    <n v="0"/>
    <n v="0"/>
    <n v="0"/>
    <n v="46"/>
    <n v="28"/>
    <n v="25"/>
    <n v="0"/>
    <n v="936"/>
    <x v="1"/>
    <s v="Decisión del directorio/propietarios de la empresa"/>
    <m/>
    <x v="0"/>
    <s v="Decisión del directorio/propietarios de la empresa"/>
    <m/>
    <x v="0"/>
    <m/>
    <m/>
    <x v="0"/>
    <m/>
    <m/>
    <x v="0"/>
    <m/>
    <m/>
    <x v="1"/>
    <m/>
    <n v="7511"/>
    <s v="DESPOSTADOR DE CARNE"/>
    <s v="Sí"/>
    <s v="No"/>
    <s v="Sí"/>
    <n v="8160"/>
    <s v="OPERARIO DE MAQUINA DE PRODUCCION EN FRIGORIFICO"/>
    <s v="Sí"/>
    <s v="No"/>
    <s v="Sí"/>
    <n v="7511"/>
    <s v="CUCHILLEROS"/>
    <s v="Sí"/>
    <s v="No"/>
    <m/>
    <m/>
    <m/>
    <m/>
    <m/>
    <m/>
    <m/>
    <m/>
    <m/>
    <m/>
    <m/>
    <m/>
    <m/>
    <m/>
    <m/>
    <m/>
    <m/>
    <m/>
    <m/>
    <m/>
    <m/>
    <m/>
    <m/>
    <m/>
    <m/>
    <m/>
    <m/>
    <m/>
    <m/>
    <m/>
    <m/>
    <m/>
    <m/>
    <m/>
    <m/>
    <x v="0"/>
    <x v="0"/>
    <x v="0"/>
    <x v="1"/>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m/>
    <s v="Ferias de empleo"/>
    <m/>
    <m/>
    <s v="Banco de currículos de la empresa"/>
    <m/>
    <m/>
    <x v="0"/>
    <x v="0"/>
    <x v="0"/>
    <x v="1"/>
    <x v="0"/>
    <x v="1"/>
    <x v="0"/>
    <x v="0"/>
    <x v="2"/>
    <x v="2"/>
    <s v="Ninguna"/>
    <m/>
    <m/>
    <m/>
    <m/>
    <m/>
    <m/>
    <x v="1"/>
    <m/>
    <m/>
    <x v="1"/>
    <m/>
    <m/>
    <m/>
    <x v="1"/>
    <x v="1"/>
    <x v="1"/>
    <x v="1"/>
    <x v="1"/>
    <x v="1"/>
    <m/>
    <m/>
    <x v="2"/>
    <s v="Probable"/>
    <s v="Poco probable"/>
    <s v="Probable"/>
    <s v="Probable"/>
    <s v="Probable"/>
    <x v="2"/>
    <m/>
    <m/>
    <m/>
    <m/>
    <m/>
    <m/>
    <m/>
    <m/>
    <m/>
    <m/>
    <m/>
    <m/>
    <m/>
    <m/>
    <m/>
    <m/>
    <m/>
    <m/>
    <m/>
    <m/>
    <m/>
    <m/>
    <m/>
    <m/>
    <m/>
    <m/>
    <m/>
    <m/>
    <m/>
    <m/>
    <m/>
    <m/>
    <m/>
    <m/>
    <m/>
    <x v="0"/>
    <m/>
    <m/>
    <m/>
    <m/>
    <m/>
    <m/>
    <m/>
    <m/>
    <m/>
    <x v="1"/>
    <x v="0"/>
    <x v="0"/>
    <x v="0"/>
    <x v="1"/>
    <x v="1"/>
    <x v="0"/>
    <x v="0"/>
    <m/>
    <x v="0"/>
    <s v="CAPACITACION EN ELECTRICIDAD INDUSTRIAL"/>
    <s v="Electricidad"/>
    <s v="OPERARIOS DE MANTENIMIENTO DE MAQUINAS"/>
    <n v="7233"/>
    <s v="CAPACITACION EN REFRIGERACION"/>
    <s v="Técnicas de refrigeracion y climatización"/>
    <s v="OPERARIOS DE MANTENIMIENTO DE MAQUINAS"/>
    <n v="7233"/>
    <s v="CAPACITACION EN MECANICA INDUSTRIAL"/>
    <s v="Mecánica"/>
    <s v="OPERARIOS DE MANTENIMIENTO DE MAQUINAS"/>
    <n v="7233"/>
    <s v="AUTOMATIZACION DE MAQUINARIAS DE PRODUCCION"/>
    <s v="Operación y mantenimiento de maquinarias de industrias alimentarias"/>
    <s v="OPERARIOS DE MAQUINARIAS DE PRODUCCION"/>
    <n v="8160"/>
    <m/>
    <m/>
    <m/>
    <m/>
    <m/>
    <m/>
    <m/>
    <m/>
    <s v="Si"/>
    <s v="Si"/>
    <s v="Si"/>
    <s v="No"/>
    <m/>
    <m/>
    <x v="1"/>
    <s v="Importante"/>
    <s v="Importante"/>
    <s v="Importante"/>
    <s v="Importante"/>
    <s v="Importante"/>
    <s v="Importante"/>
    <s v="Muy importante"/>
    <s v="Ninguna"/>
    <m/>
    <x v="1"/>
    <x v="1"/>
    <x v="1"/>
    <x v="1"/>
    <x v="1"/>
    <x v="1"/>
    <x v="0"/>
    <x v="0"/>
    <x v="0"/>
    <x v="0"/>
    <x v="0"/>
    <x v="0"/>
    <m/>
    <s v="Gerente / Directivo"/>
    <m/>
    <n v="7"/>
    <n v="29"/>
    <s v="Completo"/>
    <m/>
    <m/>
    <m/>
    <m/>
    <m/>
    <m/>
    <m/>
    <s v="51 y más personas ocupadas"/>
    <s v="51 y más personas ocupadas"/>
    <x v="1"/>
    <s v="Manufactura"/>
    <x v="0"/>
    <x v="0"/>
    <x v="0"/>
    <x v="0"/>
    <x v="0"/>
    <x v="0"/>
    <x v="1"/>
    <x v="1"/>
    <x v="0"/>
    <x v="0"/>
    <x v="1"/>
    <x v="0"/>
    <x v="0"/>
    <x v="0"/>
    <x v="0"/>
    <x v="0"/>
    <x v="0"/>
    <x v="0"/>
    <x v="0"/>
    <x v="1"/>
    <x v="0"/>
    <x v="1"/>
    <x v="0"/>
    <x v="0"/>
    <x v="1"/>
    <x v="1"/>
    <x v="0"/>
    <s v="ELECTRICIDAD Y ELECTRONICA"/>
    <s v="ELECTRICIDAD Y ELECTRONICA"/>
    <s v="MECANICA Y METALES"/>
    <s v="USO Y REPARACIÓN DE MAQUINARIAS, HERRAMIENTAS Y EQUIPOS"/>
    <m/>
    <m/>
    <s v="ELECTRICIDAD Y ELECTRONICA"/>
    <s v="ELECTRICIDAD Y ELECTRONICA"/>
    <s v="MECANICA Y METALES"/>
    <s v="USO Y REPARACIÓN DE MAQUINARIAS, HERRAMIENTAS Y EQUIPOS"/>
    <m/>
    <m/>
    <n v="1"/>
    <x v="1"/>
    <x v="1"/>
    <x v="1"/>
    <x v="0"/>
    <x v="0"/>
    <s v="Total"/>
  </r>
  <r>
    <n v="607727"/>
    <x v="0"/>
    <x v="1"/>
    <s v="Lambaré"/>
    <n v="69200"/>
    <s v="SERVICIOS DE ESTUDIO CONTABLE"/>
    <s v="Servicio"/>
    <s v="Servicios a las empresas"/>
    <s v="Micro (5 a 10 personas ocupadas)"/>
    <n v="10072024"/>
    <n v="10"/>
    <s v="Julio"/>
    <s v="Año Resultado Final"/>
    <n v="10"/>
    <n v="26"/>
    <n v="24072024"/>
    <n v="24"/>
    <s v="Julio"/>
    <s v="Año Resultado Final"/>
    <n v="2015"/>
    <n v="8"/>
    <x v="3"/>
    <s v="SERVICIOS DE CONSULTORIA CONTABLE"/>
    <s v="Actividades de servicios de contabilidad, teneduría de libros, auditoría y asesoría fiscales"/>
    <s v="Único"/>
    <x v="0"/>
    <m/>
    <m/>
    <n v="5"/>
    <n v="5"/>
    <n v="0"/>
    <n v="5"/>
    <n v="0"/>
    <n v="16.972972972972951"/>
    <n v="0"/>
    <n v="0"/>
    <n v="0"/>
    <n v="0"/>
    <n v="0"/>
    <n v="0"/>
    <n v="0"/>
    <n v="0"/>
    <n v="10.18378378378377"/>
    <n v="0"/>
    <n v="6.7891891891891802"/>
    <n v="0"/>
    <n v="16.972972972972951"/>
    <n v="5"/>
    <n v="0"/>
    <n v="0"/>
    <n v="0"/>
    <n v="0"/>
    <n v="0"/>
    <n v="0"/>
    <n v="0"/>
    <n v="0"/>
    <n v="3"/>
    <n v="0"/>
    <n v="2"/>
    <n v="0"/>
    <n v="5"/>
    <x v="1"/>
    <s v="Decisión del directorio/propietarios de la empresa"/>
    <m/>
    <x v="0"/>
    <s v="Decisión del directorio/propietarios de la empresa"/>
    <m/>
    <x v="1"/>
    <s v="Decisión del directorio/propietarios de la empresa"/>
    <m/>
    <x v="0"/>
    <m/>
    <m/>
    <x v="0"/>
    <m/>
    <m/>
    <x v="1"/>
    <m/>
    <n v="2411"/>
    <s v="SUB CONTADOR"/>
    <s v="Sí"/>
    <s v="No"/>
    <s v="Sí"/>
    <n v="4311"/>
    <s v="ORDENANZA"/>
    <s v="Sí"/>
    <s v="No"/>
    <s v="No"/>
    <m/>
    <m/>
    <m/>
    <m/>
    <m/>
    <m/>
    <m/>
    <m/>
    <m/>
    <m/>
    <m/>
    <m/>
    <m/>
    <m/>
    <m/>
    <m/>
    <m/>
    <m/>
    <m/>
    <m/>
    <m/>
    <m/>
    <m/>
    <m/>
    <m/>
    <m/>
    <m/>
    <m/>
    <m/>
    <m/>
    <m/>
    <m/>
    <m/>
    <m/>
    <m/>
    <m/>
    <m/>
    <m/>
    <m/>
    <x v="0"/>
    <x v="0"/>
    <x v="0"/>
    <x v="0"/>
    <x v="1"/>
    <x v="0"/>
    <x v="0"/>
    <x v="1"/>
    <x v="1"/>
    <x v="0"/>
    <x v="0"/>
    <x v="0"/>
    <x v="0"/>
    <m/>
    <m/>
    <m/>
    <s v="Redes sociales de la empresa (Facebook, Twitter, Instagram, etc)"/>
    <m/>
    <s v="Redes de profesionales o egresados"/>
    <s v="Recomendaciones de trabajadores de la empresa u otros actores"/>
    <m/>
    <m/>
    <m/>
    <m/>
    <m/>
    <m/>
    <m/>
    <x v="0"/>
    <x v="0"/>
    <x v="0"/>
    <x v="1"/>
    <x v="0"/>
    <x v="2"/>
    <x v="0"/>
    <x v="0"/>
    <x v="2"/>
    <x v="1"/>
    <s v="Ninguna"/>
    <m/>
    <m/>
    <m/>
    <m/>
    <m/>
    <m/>
    <x v="1"/>
    <m/>
    <m/>
    <x v="1"/>
    <m/>
    <m/>
    <m/>
    <x v="1"/>
    <x v="1"/>
    <x v="1"/>
    <x v="1"/>
    <x v="1"/>
    <x v="1"/>
    <m/>
    <m/>
    <x v="2"/>
    <s v="Probable"/>
    <s v="Poco probable"/>
    <s v="Poco probable"/>
    <s v="Probable"/>
    <s v="Probable"/>
    <x v="0"/>
    <s v="SUPERVISOR DE DEPÓSITO EN STOCK VENTA"/>
    <n v="4321"/>
    <n v="1"/>
    <n v="1"/>
    <n v="1"/>
    <n v="1"/>
    <n v="1"/>
    <s v="jefatura administrativo"/>
    <n v="2421"/>
    <n v="1"/>
    <n v="1"/>
    <n v="1"/>
    <n v="1"/>
    <n v="0"/>
    <s v="vendedor oline"/>
    <n v="5244"/>
    <n v="1"/>
    <n v="1"/>
    <n v="1"/>
    <n v="1"/>
    <n v="1"/>
    <m/>
    <m/>
    <m/>
    <m/>
    <m/>
    <m/>
    <m/>
    <m/>
    <m/>
    <m/>
    <m/>
    <m/>
    <m/>
    <m/>
    <x v="0"/>
    <m/>
    <m/>
    <m/>
    <m/>
    <m/>
    <m/>
    <m/>
    <m/>
    <m/>
    <x v="1"/>
    <x v="1"/>
    <x v="0"/>
    <x v="0"/>
    <x v="1"/>
    <x v="1"/>
    <x v="0"/>
    <x v="0"/>
    <m/>
    <x v="0"/>
    <s v="CAPACITACION EN INTELIGENCIA ARTIFICIAL"/>
    <s v="Herramientas digitales para la gestión y productividad"/>
    <s v="CONTADOR"/>
    <n v="2411"/>
    <s v="CAPACITACIONES EN SEPRELAC"/>
    <s v="OTROS"/>
    <s v="ABOGADOS"/>
    <n v="2611"/>
    <m/>
    <m/>
    <m/>
    <m/>
    <m/>
    <m/>
    <m/>
    <m/>
    <m/>
    <m/>
    <m/>
    <m/>
    <m/>
    <m/>
    <m/>
    <m/>
    <s v="Si"/>
    <s v="No"/>
    <m/>
    <m/>
    <m/>
    <m/>
    <x v="3"/>
    <s v="Importante"/>
    <s v="Importante"/>
    <s v="Muy importante"/>
    <s v="Importante"/>
    <s v="Importante"/>
    <s v="Poco importante"/>
    <s v="Importante"/>
    <s v="Ninguna"/>
    <m/>
    <x v="2"/>
    <x v="1"/>
    <x v="0"/>
    <x v="0"/>
    <x v="0"/>
    <x v="0"/>
    <x v="0"/>
    <x v="0"/>
    <x v="0"/>
    <x v="0"/>
    <x v="0"/>
    <x v="0"/>
    <m/>
    <s v="Dueño o propietario"/>
    <m/>
    <n v="7"/>
    <n v="35"/>
    <s v="Completo"/>
    <m/>
    <m/>
    <m/>
    <m/>
    <m/>
    <m/>
    <m/>
    <s v="5 a 10 personas ocupadas"/>
    <s v="5 a 10 personas ocupadas"/>
    <x v="0"/>
    <s v="Servicios a las empresas"/>
    <x v="0"/>
    <x v="1"/>
    <x v="0"/>
    <x v="1"/>
    <x v="0"/>
    <x v="0"/>
    <x v="0"/>
    <x v="0"/>
    <x v="0"/>
    <x v="0"/>
    <x v="0"/>
    <x v="0"/>
    <x v="1"/>
    <x v="1"/>
    <x v="0"/>
    <x v="0"/>
    <x v="0"/>
    <x v="0"/>
    <x v="0"/>
    <x v="0"/>
    <x v="0"/>
    <x v="1"/>
    <x v="0"/>
    <x v="0"/>
    <x v="0"/>
    <x v="0"/>
    <x v="0"/>
    <s v="HERRAMIENTAS DE ANÁLISIS DE DATOS"/>
    <s v="NORMATIVAS Y REGULACIONES DEL MERCADO"/>
    <m/>
    <m/>
    <m/>
    <m/>
    <s v="TIC"/>
    <s v="PROGRAMAS GUBERNAMENTALES"/>
    <m/>
    <m/>
    <m/>
    <m/>
    <n v="3.3945945945945901"/>
    <x v="1"/>
    <x v="1"/>
    <x v="1"/>
    <x v="0"/>
    <x v="0"/>
    <s v="Total"/>
  </r>
  <r>
    <n v="607733"/>
    <x v="0"/>
    <x v="1"/>
    <s v="Ñemby"/>
    <n v="46693"/>
    <s v="COMERCIO AL POR MAYOR DE DESECHOS Y MATERIALES PARA RECICLAR"/>
    <s v="Comercio"/>
    <s v="Comercio"/>
    <s v="Grandes (con 51 o más personas ocupadas)"/>
    <n v="9072024"/>
    <n v="9"/>
    <s v="Julio"/>
    <s v="Año Resultado Final"/>
    <n v="14"/>
    <n v="37"/>
    <n v="9072024"/>
    <n v="9"/>
    <s v="Julio"/>
    <s v="Año Resultado Final"/>
    <n v="1997"/>
    <n v="26"/>
    <x v="2"/>
    <s v="COMERCIO DE DESECHOS Y MATERIALES PARA RECICLAR AL POR MAYOR"/>
    <s v="Comercio al por mayor de desechos y materiales para reciclar"/>
    <s v="Sucursal"/>
    <x v="1"/>
    <n v="2"/>
    <n v="1"/>
    <n v="144"/>
    <n v="105"/>
    <n v="87"/>
    <n v="18"/>
    <n v="394.21875"/>
    <n v="81.5625"/>
    <n v="27.1875"/>
    <n v="0"/>
    <n v="49.84375"/>
    <n v="22.65625"/>
    <n v="294.53125"/>
    <n v="0"/>
    <n v="0"/>
    <n v="0"/>
    <n v="77.03125"/>
    <n v="0"/>
    <n v="4.53125"/>
    <n v="0"/>
    <n v="475.78125"/>
    <n v="105"/>
    <n v="6"/>
    <n v="0"/>
    <n v="11"/>
    <n v="5"/>
    <n v="65"/>
    <n v="0"/>
    <n v="0"/>
    <n v="0"/>
    <n v="17"/>
    <n v="0"/>
    <n v="1"/>
    <n v="0"/>
    <n v="105"/>
    <x v="1"/>
    <s v="Decisión del directorio/propietarios de la empresa"/>
    <m/>
    <x v="0"/>
    <s v="Decisión del directorio/propietarios de la empresa"/>
    <m/>
    <x v="1"/>
    <s v="Decisión del directorio/propietarios de la empresa"/>
    <m/>
    <x v="0"/>
    <m/>
    <m/>
    <x v="0"/>
    <m/>
    <m/>
    <x v="1"/>
    <m/>
    <n v="9333"/>
    <s v="OPERARIOS DE PRODUCCIÓN"/>
    <s v="Sí"/>
    <s v="No"/>
    <s v="No"/>
    <m/>
    <m/>
    <m/>
    <m/>
    <m/>
    <m/>
    <m/>
    <m/>
    <m/>
    <m/>
    <m/>
    <m/>
    <m/>
    <m/>
    <m/>
    <m/>
    <m/>
    <m/>
    <m/>
    <m/>
    <m/>
    <m/>
    <m/>
    <m/>
    <m/>
    <m/>
    <m/>
    <m/>
    <m/>
    <m/>
    <m/>
    <m/>
    <m/>
    <m/>
    <m/>
    <m/>
    <m/>
    <m/>
    <m/>
    <m/>
    <m/>
    <m/>
    <m/>
    <m/>
    <x v="0"/>
    <x v="0"/>
    <x v="0"/>
    <x v="1"/>
    <x v="1"/>
    <x v="1"/>
    <x v="0"/>
    <x v="1"/>
    <x v="0"/>
    <x v="0"/>
    <x v="0"/>
    <x v="0"/>
    <x v="0"/>
    <m/>
    <m/>
    <m/>
    <s v="Redes sociales de la empresa (Facebook, Twitter, Instagram, etc)"/>
    <m/>
    <m/>
    <m/>
    <m/>
    <m/>
    <s v="Avisos en las inmediaciones de la empresa"/>
    <m/>
    <m/>
    <m/>
    <m/>
    <x v="0"/>
    <x v="0"/>
    <x v="0"/>
    <x v="1"/>
    <x v="0"/>
    <x v="1"/>
    <x v="2"/>
    <x v="1"/>
    <x v="0"/>
    <x v="0"/>
    <s v="Ninguna"/>
    <m/>
    <m/>
    <m/>
    <m/>
    <m/>
    <m/>
    <x v="1"/>
    <s v="Transformación de competencia"/>
    <s v="Transformación de competencia"/>
    <x v="0"/>
    <s v="Transformación de competencia"/>
    <m/>
    <m/>
    <x v="0"/>
    <x v="0"/>
    <x v="0"/>
    <x v="0"/>
    <x v="1"/>
    <x v="1"/>
    <m/>
    <m/>
    <x v="1"/>
    <s v="Probable"/>
    <s v="Poco probable"/>
    <s v="Poco probable"/>
    <s v="Probable"/>
    <s v="Muy probable"/>
    <x v="1"/>
    <m/>
    <m/>
    <m/>
    <m/>
    <m/>
    <m/>
    <m/>
    <m/>
    <m/>
    <m/>
    <m/>
    <m/>
    <m/>
    <m/>
    <m/>
    <m/>
    <m/>
    <m/>
    <m/>
    <m/>
    <m/>
    <m/>
    <m/>
    <m/>
    <m/>
    <m/>
    <m/>
    <m/>
    <m/>
    <m/>
    <m/>
    <m/>
    <m/>
    <m/>
    <m/>
    <x v="0"/>
    <m/>
    <m/>
    <m/>
    <m/>
    <m/>
    <m/>
    <m/>
    <m/>
    <m/>
    <x v="0"/>
    <x v="0"/>
    <x v="0"/>
    <x v="0"/>
    <x v="1"/>
    <x v="1"/>
    <x v="0"/>
    <x v="0"/>
    <m/>
    <x v="0"/>
    <s v="CAPACITACIÓNES EN MANTENIMIENTO DE EQUIPOS HIDRÁULICOS"/>
    <s v="Operación y mantenimiento de maquinarias industriales"/>
    <s v="MECANICO"/>
    <n v="7231"/>
    <s v="CAPACITACIÓNES DE SOLDADURAS"/>
    <s v="Soldadura"/>
    <s v="SOLDADOR"/>
    <n v="7212"/>
    <m/>
    <m/>
    <m/>
    <m/>
    <m/>
    <m/>
    <m/>
    <m/>
    <m/>
    <m/>
    <m/>
    <m/>
    <m/>
    <m/>
    <m/>
    <m/>
    <s v="Si"/>
    <s v="No"/>
    <m/>
    <m/>
    <m/>
    <m/>
    <x v="1"/>
    <s v="Muy importante"/>
    <s v="Muy importante"/>
    <s v="Muy importante"/>
    <s v="Muy importante"/>
    <s v="Muy importante"/>
    <s v="Muy importante"/>
    <s v="Muy importante"/>
    <s v="Ninguna"/>
    <m/>
    <x v="1"/>
    <x v="2"/>
    <x v="0"/>
    <x v="1"/>
    <x v="0"/>
    <x v="2"/>
    <x v="1"/>
    <x v="1"/>
    <x v="1"/>
    <x v="0"/>
    <x v="0"/>
    <x v="0"/>
    <m/>
    <s v="Gerente / Directivo"/>
    <m/>
    <n v="15"/>
    <n v="30"/>
    <s v="Completo"/>
    <m/>
    <m/>
    <m/>
    <m/>
    <m/>
    <m/>
    <m/>
    <s v="51 y más personas ocupadas"/>
    <s v="51 y más personas ocupadas"/>
    <x v="2"/>
    <s v="Comercio"/>
    <x v="0"/>
    <x v="0"/>
    <x v="0"/>
    <x v="0"/>
    <x v="0"/>
    <x v="0"/>
    <x v="0"/>
    <x v="0"/>
    <x v="1"/>
    <x v="0"/>
    <x v="1"/>
    <x v="0"/>
    <x v="0"/>
    <x v="0"/>
    <x v="0"/>
    <x v="0"/>
    <x v="0"/>
    <x v="0"/>
    <x v="0"/>
    <x v="1"/>
    <x v="0"/>
    <x v="1"/>
    <x v="0"/>
    <x v="0"/>
    <x v="1"/>
    <x v="0"/>
    <x v="0"/>
    <s v="MECANICA Y METALES"/>
    <s v="MECANICA Y METALES"/>
    <m/>
    <m/>
    <m/>
    <m/>
    <s v="MECANICA Y METALES"/>
    <s v="MECANICA Y METALES"/>
    <m/>
    <m/>
    <m/>
    <m/>
    <n v="4.53125"/>
    <x v="1"/>
    <x v="1"/>
    <x v="0"/>
    <x v="0"/>
    <x v="0"/>
    <s v="Total"/>
  </r>
  <r>
    <n v="607738"/>
    <x v="0"/>
    <x v="0"/>
    <s v="Recoleta"/>
    <n v="68100"/>
    <s v="ACTIVIDADES INMOBILIARIAS"/>
    <s v="Servicio"/>
    <s v="Servicios inmobiliarios"/>
    <s v="Grandes (con 51 o más personas ocupadas)"/>
    <n v="16072024"/>
    <n v="16"/>
    <s v="Julio"/>
    <s v="Año Resultado Final"/>
    <n v="10"/>
    <n v="1"/>
    <n v="17072024"/>
    <n v="17"/>
    <s v="Julio"/>
    <s v="Año Resultado Final"/>
    <n v="2004"/>
    <n v="19"/>
    <x v="0"/>
    <s v="VENTA DE LOTES Y BARRIO CERRADO"/>
    <s v="Actividades inmobiliarias realizadas con bienes propios o arrendados"/>
    <s v="Casa Matriz"/>
    <x v="1"/>
    <n v="7"/>
    <n v="2"/>
    <n v="268"/>
    <n v="169"/>
    <n v="97"/>
    <n v="72"/>
    <n v="97"/>
    <n v="72"/>
    <n v="0"/>
    <n v="0"/>
    <n v="0"/>
    <n v="0"/>
    <n v="109"/>
    <n v="10"/>
    <n v="0"/>
    <n v="0"/>
    <n v="40"/>
    <n v="0"/>
    <n v="10"/>
    <n v="0"/>
    <n v="169"/>
    <n v="169"/>
    <n v="0"/>
    <n v="0"/>
    <n v="0"/>
    <n v="0"/>
    <n v="109"/>
    <n v="10"/>
    <n v="0"/>
    <n v="0"/>
    <n v="40"/>
    <n v="0"/>
    <n v="10"/>
    <n v="0"/>
    <n v="169"/>
    <x v="0"/>
    <m/>
    <m/>
    <x v="0"/>
    <s v="Decisión del directorio/propietarios de la empresa"/>
    <m/>
    <x v="0"/>
    <m/>
    <m/>
    <x v="0"/>
    <m/>
    <m/>
    <x v="0"/>
    <m/>
    <m/>
    <x v="1"/>
    <m/>
    <n v="4416"/>
    <s v="ASISTENTE DE SELECCION DE PERSONAL"/>
    <s v="Sí"/>
    <s v="No"/>
    <s v="Sí"/>
    <n v="3123"/>
    <s v="FISCAL DE OBRA"/>
    <s v="Sí"/>
    <s v="No"/>
    <s v="Sí"/>
    <n v="2431"/>
    <s v="ASESOR COMERCIAL"/>
    <s v="Sí"/>
    <s v="No"/>
    <m/>
    <m/>
    <m/>
    <m/>
    <m/>
    <m/>
    <m/>
    <m/>
    <m/>
    <m/>
    <m/>
    <m/>
    <m/>
    <m/>
    <m/>
    <m/>
    <m/>
    <m/>
    <m/>
    <m/>
    <m/>
    <m/>
    <m/>
    <m/>
    <m/>
    <m/>
    <m/>
    <m/>
    <m/>
    <m/>
    <m/>
    <m/>
    <m/>
    <m/>
    <m/>
    <x v="0"/>
    <x v="1"/>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1"/>
    <x v="0"/>
    <x v="0"/>
    <x v="1"/>
    <x v="2"/>
    <s v="Ninguna"/>
    <m/>
    <m/>
    <m/>
    <m/>
    <m/>
    <m/>
    <x v="1"/>
    <m/>
    <m/>
    <x v="1"/>
    <m/>
    <m/>
    <m/>
    <x v="1"/>
    <x v="1"/>
    <x v="1"/>
    <x v="1"/>
    <x v="1"/>
    <x v="1"/>
    <m/>
    <m/>
    <x v="2"/>
    <s v="Probable"/>
    <s v="Poco probable"/>
    <s v="Poco probable"/>
    <s v="Poco probable"/>
    <s v="Muy probable"/>
    <x v="2"/>
    <m/>
    <m/>
    <m/>
    <m/>
    <m/>
    <m/>
    <m/>
    <m/>
    <m/>
    <m/>
    <m/>
    <m/>
    <m/>
    <m/>
    <m/>
    <m/>
    <m/>
    <m/>
    <m/>
    <m/>
    <m/>
    <m/>
    <m/>
    <m/>
    <m/>
    <m/>
    <m/>
    <m/>
    <m/>
    <m/>
    <m/>
    <m/>
    <m/>
    <m/>
    <m/>
    <x v="0"/>
    <m/>
    <m/>
    <m/>
    <m/>
    <m/>
    <m/>
    <m/>
    <m/>
    <m/>
    <x v="1"/>
    <x v="1"/>
    <x v="1"/>
    <x v="0"/>
    <x v="0"/>
    <x v="0"/>
    <x v="0"/>
    <x v="0"/>
    <m/>
    <x v="1"/>
    <m/>
    <m/>
    <m/>
    <m/>
    <m/>
    <m/>
    <m/>
    <m/>
    <m/>
    <m/>
    <m/>
    <m/>
    <m/>
    <m/>
    <m/>
    <m/>
    <m/>
    <m/>
    <m/>
    <m/>
    <m/>
    <m/>
    <m/>
    <m/>
    <m/>
    <m/>
    <m/>
    <m/>
    <m/>
    <m/>
    <x v="1"/>
    <s v="Importante"/>
    <s v="Muy importante"/>
    <s v="Muy importante"/>
    <s v="Muy importante"/>
    <s v="Muy importante"/>
    <s v="Muy importante"/>
    <s v="Muy importante"/>
    <s v="Ninguna"/>
    <m/>
    <x v="0"/>
    <x v="1"/>
    <x v="0"/>
    <x v="0"/>
    <x v="0"/>
    <x v="1"/>
    <x v="0"/>
    <x v="1"/>
    <x v="0"/>
    <x v="0"/>
    <x v="0"/>
    <x v="0"/>
    <m/>
    <s v="Jefe / Encargado (no propietario)"/>
    <m/>
    <n v="5"/>
    <n v="20"/>
    <s v="Completo"/>
    <m/>
    <m/>
    <m/>
    <m/>
    <m/>
    <m/>
    <m/>
    <s v="51 y más personas ocupadas"/>
    <s v="51 y más personas ocupadas"/>
    <x v="0"/>
    <s v="Servicios inmobiliarios"/>
    <x v="0"/>
    <x v="1"/>
    <x v="1"/>
    <x v="1"/>
    <x v="0"/>
    <x v="0"/>
    <x v="0"/>
    <x v="0"/>
    <x v="0"/>
    <x v="0"/>
    <x v="1"/>
    <x v="0"/>
    <x v="0"/>
    <x v="0"/>
    <x v="0"/>
    <x v="0"/>
    <x v="0"/>
    <x v="0"/>
    <x v="0"/>
    <x v="1"/>
    <x v="0"/>
    <x v="1"/>
    <x v="0"/>
    <x v="0"/>
    <x v="0"/>
    <x v="0"/>
    <x v="0"/>
    <m/>
    <m/>
    <m/>
    <m/>
    <m/>
    <m/>
    <m/>
    <m/>
    <m/>
    <m/>
    <m/>
    <m/>
    <n v="1"/>
    <x v="1"/>
    <x v="1"/>
    <x v="1"/>
    <x v="0"/>
    <x v="1"/>
    <s v="Total"/>
  </r>
  <r>
    <n v="607746"/>
    <x v="0"/>
    <x v="0"/>
    <s v="Santisima Trinidad"/>
    <n v="41002"/>
    <s v="ACTIVIDADES DE CONSTRUCCIÓN DE EDIFICIOS"/>
    <s v="Industria"/>
    <s v="Construcción"/>
    <s v="Medianas (31 a 50 personas ocupadas)"/>
    <n v="9072024"/>
    <n v="9"/>
    <s v="Julio"/>
    <s v="Año Resultado Final"/>
    <n v="11"/>
    <n v="50"/>
    <n v="30072024"/>
    <n v="30"/>
    <s v="Julio"/>
    <s v="Año Resultado Final"/>
    <n v="2008"/>
    <n v="15"/>
    <x v="0"/>
    <s v="ACTIVIDADES DE CONTRUCCIONES VIALES"/>
    <s v="Construcción de carreteras y vías férreas, puentes y túneles"/>
    <s v="Único"/>
    <x v="0"/>
    <m/>
    <m/>
    <n v="9"/>
    <n v="9"/>
    <n v="4"/>
    <n v="5"/>
    <n v="38.424242424242443"/>
    <n v="48.030303030303052"/>
    <n v="0"/>
    <n v="0"/>
    <n v="0"/>
    <n v="0"/>
    <n v="38.424242424242443"/>
    <n v="0"/>
    <n v="0"/>
    <n v="0"/>
    <n v="28.818181818181834"/>
    <n v="9.6060606060606109"/>
    <n v="9.6060606060606109"/>
    <n v="0"/>
    <n v="86.454545454545496"/>
    <n v="9"/>
    <n v="0"/>
    <n v="0"/>
    <n v="0"/>
    <n v="0"/>
    <n v="4"/>
    <n v="0"/>
    <n v="0"/>
    <n v="0"/>
    <n v="3"/>
    <n v="1"/>
    <n v="1"/>
    <n v="0"/>
    <n v="9"/>
    <x v="1"/>
    <s v="Decisión del directorio/propietarios de la empresa"/>
    <m/>
    <x v="0"/>
    <s v="Convenios con organizaciones privadas y/o ONG"/>
    <m/>
    <x v="0"/>
    <m/>
    <m/>
    <x v="0"/>
    <m/>
    <m/>
    <x v="0"/>
    <m/>
    <m/>
    <x v="1"/>
    <m/>
    <n v="2142"/>
    <s v="INGENIERÍA CIVIL"/>
    <s v="Sí"/>
    <s v="No"/>
    <s v="No"/>
    <m/>
    <m/>
    <m/>
    <m/>
    <m/>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s v="Ferias de empleo"/>
    <m/>
    <m/>
    <s v="Banco de currículos de la empresa"/>
    <m/>
    <m/>
    <x v="0"/>
    <x v="0"/>
    <x v="0"/>
    <x v="1"/>
    <x v="0"/>
    <x v="0"/>
    <x v="0"/>
    <x v="0"/>
    <x v="1"/>
    <x v="2"/>
    <s v="Ninguna"/>
    <m/>
    <m/>
    <m/>
    <m/>
    <m/>
    <m/>
    <x v="3"/>
    <m/>
    <m/>
    <x v="1"/>
    <m/>
    <m/>
    <m/>
    <x v="1"/>
    <x v="0"/>
    <x v="1"/>
    <x v="0"/>
    <x v="1"/>
    <x v="1"/>
    <m/>
    <m/>
    <x v="2"/>
    <s v="Poco probable"/>
    <s v="Poco probable"/>
    <s v="Poco probable"/>
    <s v="Probable"/>
    <s v="Muy probable"/>
    <x v="0"/>
    <s v="residentes de obras (ingeniero)"/>
    <n v="2142"/>
    <n v="1"/>
    <n v="1"/>
    <n v="1"/>
    <n v="1"/>
    <n v="1"/>
    <s v="administrador de obra"/>
    <n v="3123"/>
    <n v="1"/>
    <n v="1"/>
    <n v="1"/>
    <n v="0"/>
    <n v="0"/>
    <s v="auxiliar administrativo de obra"/>
    <n v="4419"/>
    <n v="1"/>
    <n v="0"/>
    <n v="0"/>
    <n v="0"/>
    <n v="0"/>
    <s v="encargado de deposito"/>
    <n v="4321"/>
    <n v="1"/>
    <n v="0"/>
    <n v="0"/>
    <n v="0"/>
    <n v="0"/>
    <s v="encargado de maquina y equipos"/>
    <n v="3123"/>
    <n v="1"/>
    <n v="1"/>
    <n v="1"/>
    <n v="1"/>
    <n v="1"/>
    <x v="0"/>
    <m/>
    <m/>
    <m/>
    <m/>
    <m/>
    <m/>
    <m/>
    <m/>
    <m/>
    <x v="0"/>
    <x v="0"/>
    <x v="1"/>
    <x v="0"/>
    <x v="1"/>
    <x v="1"/>
    <x v="0"/>
    <x v="0"/>
    <m/>
    <x v="0"/>
    <s v="TECNICAS AVANZADAS DE EXCEL"/>
    <s v="Microsoft Excel básico y avanzado"/>
    <s v="AUXILIAR DE DEPOSITO,RRHH,TESORERIA,CONTABILIDAD"/>
    <n v="4419"/>
    <s v="PERFIL 4 W"/>
    <s v="Oficiales de la construcción, pintores, mármoleros y afines"/>
    <s v="INGENIERO CIVILES"/>
    <n v="2142"/>
    <m/>
    <m/>
    <m/>
    <m/>
    <m/>
    <m/>
    <m/>
    <m/>
    <m/>
    <m/>
    <m/>
    <m/>
    <m/>
    <m/>
    <m/>
    <m/>
    <s v="Si"/>
    <s v="No"/>
    <m/>
    <m/>
    <m/>
    <m/>
    <x v="1"/>
    <s v="Muy importante"/>
    <s v="Muy importante"/>
    <s v="Importante"/>
    <s v="Importante"/>
    <s v="Muy importante"/>
    <s v="Muy importante"/>
    <s v="Muy importante"/>
    <s v="Ninguna"/>
    <m/>
    <x v="2"/>
    <x v="1"/>
    <x v="0"/>
    <x v="0"/>
    <x v="0"/>
    <x v="1"/>
    <x v="0"/>
    <x v="0"/>
    <x v="0"/>
    <x v="0"/>
    <x v="0"/>
    <x v="0"/>
    <m/>
    <s v="Jefe / Encargado (no propietario)"/>
    <m/>
    <n v="8"/>
    <n v="10"/>
    <s v="Completo"/>
    <m/>
    <m/>
    <m/>
    <m/>
    <m/>
    <m/>
    <m/>
    <s v="5 a 10 personas ocupadas"/>
    <s v="5 a 10 personas ocupadas"/>
    <x v="1"/>
    <s v="Construcción"/>
    <x v="0"/>
    <x v="1"/>
    <x v="0"/>
    <x v="0"/>
    <x v="0"/>
    <x v="0"/>
    <x v="0"/>
    <x v="0"/>
    <x v="0"/>
    <x v="0"/>
    <x v="0"/>
    <x v="1"/>
    <x v="1"/>
    <x v="0"/>
    <x v="0"/>
    <x v="0"/>
    <x v="0"/>
    <x v="0"/>
    <x v="0"/>
    <x v="0"/>
    <x v="0"/>
    <x v="0"/>
    <x v="0"/>
    <x v="0"/>
    <x v="0"/>
    <x v="0"/>
    <x v="0"/>
    <s v="OFIMATICA"/>
    <s v="USO DE SISTEMAS Y SOFTWARE ESPECIALIZADOS"/>
    <m/>
    <m/>
    <m/>
    <m/>
    <s v="TIC"/>
    <s v="TIC"/>
    <m/>
    <m/>
    <m/>
    <m/>
    <n v="9.6060606060606109"/>
    <x v="1"/>
    <x v="1"/>
    <x v="0"/>
    <x v="0"/>
    <x v="0"/>
    <s v="Total"/>
  </r>
  <r>
    <n v="607807"/>
    <x v="0"/>
    <x v="1"/>
    <s v="Lambaré"/>
    <n v="68100"/>
    <s v="SERVICIOS DE ALQUILER DE DEPARTAMENTOS"/>
    <s v="Servicio"/>
    <s v="Servicios inmobiliarios"/>
    <s v="Micro (5 a 10 personas ocupadas)"/>
    <n v="13062024"/>
    <n v="13"/>
    <s v="Junio"/>
    <s v="Año Resultado Final"/>
    <n v="12"/>
    <n v="59"/>
    <n v="6082024"/>
    <n v="6"/>
    <s v="Agosto"/>
    <s v="Año Resultado Final"/>
    <n v="2000"/>
    <n v="23"/>
    <x v="2"/>
    <s v="ALQUILERES CONDOMINIO"/>
    <s v="Actividades inmobiliarias realizadas con bienes propios o arrendados"/>
    <s v="Único"/>
    <x v="0"/>
    <m/>
    <m/>
    <n v="5"/>
    <n v="5"/>
    <n v="3"/>
    <n v="2"/>
    <n v="10.18378378378377"/>
    <n v="6.7891891891891802"/>
    <n v="0"/>
    <n v="0"/>
    <n v="0"/>
    <n v="0"/>
    <n v="13.57837837837836"/>
    <n v="0"/>
    <n v="0"/>
    <n v="0"/>
    <n v="3.3945945945945901"/>
    <n v="0"/>
    <n v="0"/>
    <n v="0"/>
    <n v="16.972972972972951"/>
    <n v="5"/>
    <n v="0"/>
    <n v="0"/>
    <n v="0"/>
    <n v="0"/>
    <n v="4"/>
    <n v="0"/>
    <n v="0"/>
    <n v="0"/>
    <n v="1"/>
    <n v="0"/>
    <n v="0"/>
    <n v="0"/>
    <n v="5"/>
    <x v="0"/>
    <m/>
    <m/>
    <x v="1"/>
    <m/>
    <m/>
    <x v="0"/>
    <m/>
    <m/>
    <x v="0"/>
    <m/>
    <m/>
    <x v="0"/>
    <m/>
    <m/>
    <x v="0"/>
    <m/>
    <m/>
    <m/>
    <m/>
    <m/>
    <m/>
    <m/>
    <m/>
    <m/>
    <m/>
    <m/>
    <m/>
    <m/>
    <m/>
    <m/>
    <m/>
    <m/>
    <m/>
    <m/>
    <m/>
    <m/>
    <m/>
    <m/>
    <m/>
    <m/>
    <m/>
    <m/>
    <m/>
    <m/>
    <m/>
    <m/>
    <m/>
    <m/>
    <m/>
    <m/>
    <m/>
    <m/>
    <m/>
    <m/>
    <m/>
    <m/>
    <m/>
    <m/>
    <m/>
    <m/>
    <m/>
    <m/>
    <m/>
    <m/>
    <m/>
    <x v="1"/>
    <x v="0"/>
    <x v="0"/>
    <x v="0"/>
    <x v="0"/>
    <x v="0"/>
    <x v="0"/>
    <x v="0"/>
    <x v="1"/>
    <x v="0"/>
    <x v="0"/>
    <x v="1"/>
    <x v="0"/>
    <m/>
    <m/>
    <m/>
    <m/>
    <m/>
    <m/>
    <s v="Recomendaciones de trabajadores de la empresa u otros actores"/>
    <m/>
    <m/>
    <m/>
    <m/>
    <m/>
    <m/>
    <m/>
    <x v="0"/>
    <x v="0"/>
    <x v="0"/>
    <x v="2"/>
    <x v="2"/>
    <x v="2"/>
    <x v="1"/>
    <x v="0"/>
    <x v="1"/>
    <x v="1"/>
    <s v="Ninguna"/>
    <m/>
    <m/>
    <m/>
    <m/>
    <m/>
    <m/>
    <x v="1"/>
    <m/>
    <m/>
    <x v="1"/>
    <m/>
    <m/>
    <m/>
    <x v="1"/>
    <x v="1"/>
    <x v="1"/>
    <x v="1"/>
    <x v="1"/>
    <x v="1"/>
    <m/>
    <m/>
    <x v="2"/>
    <s v="Poco probable"/>
    <s v="Poco probable"/>
    <s v="Poco probable"/>
    <s v="Poco probable"/>
    <s v="Poco probable"/>
    <x v="1"/>
    <m/>
    <m/>
    <m/>
    <m/>
    <m/>
    <m/>
    <m/>
    <m/>
    <m/>
    <m/>
    <m/>
    <m/>
    <m/>
    <m/>
    <m/>
    <m/>
    <m/>
    <m/>
    <m/>
    <m/>
    <m/>
    <m/>
    <m/>
    <m/>
    <m/>
    <m/>
    <m/>
    <m/>
    <m/>
    <m/>
    <m/>
    <m/>
    <m/>
    <m/>
    <m/>
    <x v="0"/>
    <m/>
    <m/>
    <m/>
    <m/>
    <m/>
    <m/>
    <m/>
    <m/>
    <m/>
    <x v="0"/>
    <x v="0"/>
    <x v="0"/>
    <x v="1"/>
    <x v="1"/>
    <x v="1"/>
    <x v="0"/>
    <x v="0"/>
    <m/>
    <x v="1"/>
    <m/>
    <m/>
    <m/>
    <m/>
    <m/>
    <m/>
    <m/>
    <m/>
    <m/>
    <m/>
    <m/>
    <m/>
    <m/>
    <m/>
    <m/>
    <m/>
    <m/>
    <m/>
    <m/>
    <m/>
    <m/>
    <m/>
    <m/>
    <m/>
    <m/>
    <m/>
    <m/>
    <m/>
    <m/>
    <m/>
    <x v="0"/>
    <s v="Poco importante"/>
    <s v="Poco importante"/>
    <s v="Importante"/>
    <s v="Importante"/>
    <s v="Importante"/>
    <s v="Importante"/>
    <s v="Importante"/>
    <s v="Ninguna"/>
    <m/>
    <x v="2"/>
    <x v="2"/>
    <x v="0"/>
    <x v="0"/>
    <x v="2"/>
    <x v="0"/>
    <x v="1"/>
    <x v="1"/>
    <x v="1"/>
    <x v="1"/>
    <x v="1"/>
    <x v="0"/>
    <m/>
    <s v="Administrador/Contador"/>
    <m/>
    <n v="12"/>
    <n v="42"/>
    <s v="Completo"/>
    <m/>
    <m/>
    <m/>
    <m/>
    <m/>
    <m/>
    <m/>
    <s v="5 a 10 personas ocupadas"/>
    <s v="5 a 10 personas ocupadas"/>
    <x v="0"/>
    <s v="Servicios inmobiliarios"/>
    <x v="0"/>
    <x v="0"/>
    <x v="0"/>
    <x v="0"/>
    <x v="0"/>
    <x v="0"/>
    <x v="0"/>
    <x v="0"/>
    <x v="0"/>
    <x v="0"/>
    <x v="1"/>
    <x v="0"/>
    <x v="0"/>
    <x v="0"/>
    <x v="0"/>
    <x v="0"/>
    <x v="0"/>
    <x v="0"/>
    <x v="0"/>
    <x v="1"/>
    <x v="0"/>
    <x v="1"/>
    <x v="0"/>
    <x v="0"/>
    <x v="0"/>
    <x v="0"/>
    <x v="0"/>
    <m/>
    <m/>
    <m/>
    <m/>
    <m/>
    <m/>
    <m/>
    <m/>
    <m/>
    <m/>
    <m/>
    <m/>
    <n v="3.3945945945945901"/>
    <x v="0"/>
    <x v="0"/>
    <x v="1"/>
    <x v="0"/>
    <x v="1"/>
    <s v="Total"/>
  </r>
  <r>
    <n v="607898"/>
    <x v="0"/>
    <x v="1"/>
    <s v="Lambaré"/>
    <n v="68100"/>
    <s v="SERVICIOS DE ALQUILER DE SALON PARA EVENTOS"/>
    <s v="Servicio"/>
    <s v="Servicios inmobiliarios"/>
    <s v="Micro (5 a 10 personas ocupadas)"/>
    <n v="25072024"/>
    <n v="25"/>
    <s v="Julio"/>
    <s v="Año Resultado Final"/>
    <n v="10"/>
    <n v="42"/>
    <n v="31072024"/>
    <n v="31"/>
    <s v="Julio"/>
    <s v="Año Resultado Final"/>
    <n v="2017"/>
    <n v="6"/>
    <x v="3"/>
    <s v="SERVICIOS DE DECORACIÓN PARA EVENTOS"/>
    <s v="Actividades de diseño especializado"/>
    <s v="Único"/>
    <x v="0"/>
    <m/>
    <m/>
    <n v="7"/>
    <n v="7"/>
    <n v="4"/>
    <n v="3"/>
    <n v="13.57837837837836"/>
    <n v="10.18378378378377"/>
    <n v="0"/>
    <n v="0"/>
    <n v="0"/>
    <n v="0"/>
    <n v="16.972972972972951"/>
    <n v="0"/>
    <n v="0"/>
    <n v="0"/>
    <n v="0"/>
    <n v="6.7891891891891802"/>
    <n v="0"/>
    <n v="0"/>
    <n v="23.762162162162131"/>
    <n v="7"/>
    <n v="0"/>
    <n v="0"/>
    <n v="0"/>
    <n v="0"/>
    <n v="5"/>
    <n v="0"/>
    <n v="0"/>
    <n v="0"/>
    <n v="0"/>
    <n v="2"/>
    <n v="0"/>
    <n v="0"/>
    <n v="7"/>
    <x v="1"/>
    <s v="Decisión del directorio/propietarios de la empresa"/>
    <m/>
    <x v="1"/>
    <m/>
    <m/>
    <x v="0"/>
    <m/>
    <m/>
    <x v="0"/>
    <m/>
    <m/>
    <x v="0"/>
    <m/>
    <m/>
    <x v="1"/>
    <m/>
    <n v="9333"/>
    <s v="ESTIBADORES"/>
    <s v="Sí"/>
    <s v="No"/>
    <s v="Sí"/>
    <n v="9412"/>
    <s v="LAVAVAJILLAS"/>
    <s v="Sí"/>
    <s v="No"/>
    <s v="No"/>
    <m/>
    <m/>
    <m/>
    <m/>
    <m/>
    <m/>
    <m/>
    <m/>
    <m/>
    <m/>
    <m/>
    <m/>
    <m/>
    <m/>
    <m/>
    <m/>
    <m/>
    <m/>
    <m/>
    <m/>
    <m/>
    <m/>
    <m/>
    <m/>
    <m/>
    <m/>
    <m/>
    <m/>
    <m/>
    <m/>
    <m/>
    <m/>
    <m/>
    <m/>
    <m/>
    <m/>
    <m/>
    <m/>
    <m/>
    <x v="1"/>
    <x v="0"/>
    <x v="0"/>
    <x v="0"/>
    <x v="1"/>
    <x v="0"/>
    <x v="0"/>
    <x v="0"/>
    <x v="0"/>
    <x v="0"/>
    <x v="1"/>
    <x v="1"/>
    <x v="0"/>
    <m/>
    <m/>
    <m/>
    <m/>
    <m/>
    <m/>
    <s v="Recomendaciones de trabajadores de la empresa u otros actores"/>
    <m/>
    <m/>
    <m/>
    <m/>
    <m/>
    <m/>
    <m/>
    <x v="0"/>
    <x v="0"/>
    <x v="0"/>
    <x v="2"/>
    <x v="0"/>
    <x v="2"/>
    <x v="0"/>
    <x v="0"/>
    <x v="1"/>
    <x v="1"/>
    <s v="Ninguna"/>
    <m/>
    <m/>
    <m/>
    <m/>
    <m/>
    <m/>
    <x v="1"/>
    <m/>
    <m/>
    <x v="1"/>
    <m/>
    <m/>
    <m/>
    <x v="1"/>
    <x v="1"/>
    <x v="1"/>
    <x v="1"/>
    <x v="1"/>
    <x v="1"/>
    <m/>
    <m/>
    <x v="2"/>
    <s v="Probable"/>
    <s v="Poco probable"/>
    <s v="Poco probable"/>
    <s v="Probable"/>
    <s v="Probable"/>
    <x v="1"/>
    <m/>
    <m/>
    <m/>
    <m/>
    <m/>
    <m/>
    <m/>
    <m/>
    <m/>
    <m/>
    <m/>
    <m/>
    <m/>
    <m/>
    <m/>
    <m/>
    <m/>
    <m/>
    <m/>
    <m/>
    <m/>
    <m/>
    <m/>
    <m/>
    <m/>
    <m/>
    <m/>
    <m/>
    <m/>
    <m/>
    <m/>
    <m/>
    <m/>
    <m/>
    <m/>
    <x v="0"/>
    <m/>
    <m/>
    <m/>
    <m/>
    <m/>
    <m/>
    <m/>
    <m/>
    <m/>
    <x v="0"/>
    <x v="0"/>
    <x v="0"/>
    <x v="0"/>
    <x v="1"/>
    <x v="1"/>
    <x v="0"/>
    <x v="0"/>
    <m/>
    <x v="1"/>
    <m/>
    <m/>
    <m/>
    <m/>
    <m/>
    <m/>
    <m/>
    <m/>
    <m/>
    <m/>
    <m/>
    <m/>
    <m/>
    <m/>
    <m/>
    <m/>
    <m/>
    <m/>
    <m/>
    <m/>
    <m/>
    <m/>
    <m/>
    <m/>
    <m/>
    <m/>
    <m/>
    <m/>
    <m/>
    <m/>
    <x v="0"/>
    <s v="Importante"/>
    <s v="Importante"/>
    <s v="Importante"/>
    <s v="Importante"/>
    <s v="Importante"/>
    <s v="Muy importante"/>
    <s v="Muy importante"/>
    <s v="Ninguna"/>
    <m/>
    <x v="2"/>
    <x v="2"/>
    <x v="0"/>
    <x v="0"/>
    <x v="0"/>
    <x v="0"/>
    <x v="1"/>
    <x v="1"/>
    <x v="0"/>
    <x v="0"/>
    <x v="0"/>
    <x v="0"/>
    <m/>
    <s v="Dueño o propietario"/>
    <m/>
    <n v="9"/>
    <n v="43"/>
    <s v="Completo"/>
    <m/>
    <m/>
    <m/>
    <m/>
    <m/>
    <m/>
    <m/>
    <s v="5 a 10 personas ocupadas"/>
    <s v="5 a 10 personas ocupadas"/>
    <x v="0"/>
    <s v="Servicios a las empresas"/>
    <x v="0"/>
    <x v="0"/>
    <x v="0"/>
    <x v="0"/>
    <x v="0"/>
    <x v="0"/>
    <x v="0"/>
    <x v="0"/>
    <x v="1"/>
    <x v="0"/>
    <x v="1"/>
    <x v="0"/>
    <x v="0"/>
    <x v="0"/>
    <x v="0"/>
    <x v="0"/>
    <x v="0"/>
    <x v="0"/>
    <x v="0"/>
    <x v="1"/>
    <x v="0"/>
    <x v="1"/>
    <x v="0"/>
    <x v="0"/>
    <x v="0"/>
    <x v="0"/>
    <x v="0"/>
    <m/>
    <m/>
    <m/>
    <m/>
    <m/>
    <m/>
    <m/>
    <m/>
    <m/>
    <m/>
    <m/>
    <m/>
    <n v="3.3945945945945901"/>
    <x v="1"/>
    <x v="1"/>
    <x v="1"/>
    <x v="0"/>
    <x v="1"/>
    <s v="Total"/>
  </r>
  <r>
    <n v="608044"/>
    <x v="0"/>
    <x v="1"/>
    <s v="Ñemby"/>
    <n v="69200"/>
    <s v="SERVICIOS DE CONTABILIDAD"/>
    <s v="Servicio"/>
    <s v="Servicios a las empresas"/>
    <s v="Micro (5 a 10 personas ocupadas)"/>
    <n v="19062024"/>
    <n v="19"/>
    <s v="Junio"/>
    <s v="Año Resultado Final"/>
    <n v="10"/>
    <n v="51"/>
    <n v="16072024"/>
    <n v="16"/>
    <s v="Julio"/>
    <s v="Año Resultado Final"/>
    <n v="2003"/>
    <n v="20"/>
    <x v="2"/>
    <s v="SERVICIOS DE CONTABILIDAD"/>
    <s v="Actividades de servicios de contabilidad, teneduría de libros, auditoría y asesoría fiscales"/>
    <s v="Único"/>
    <x v="0"/>
    <m/>
    <m/>
    <n v="6"/>
    <n v="6"/>
    <n v="3"/>
    <n v="3"/>
    <n v="10.18378378378377"/>
    <n v="10.18378378378377"/>
    <n v="0"/>
    <n v="0"/>
    <n v="0"/>
    <n v="0"/>
    <n v="0"/>
    <n v="3.3945945945945901"/>
    <n v="0"/>
    <n v="0"/>
    <n v="10.18378378378377"/>
    <n v="6.7891891891891802"/>
    <n v="0"/>
    <n v="0"/>
    <n v="20.367567567567541"/>
    <n v="6"/>
    <n v="0"/>
    <n v="0"/>
    <n v="0"/>
    <n v="0"/>
    <n v="0"/>
    <n v="1"/>
    <n v="0"/>
    <n v="0"/>
    <n v="3"/>
    <n v="2"/>
    <n v="0"/>
    <n v="0"/>
    <n v="6"/>
    <x v="0"/>
    <m/>
    <m/>
    <x v="0"/>
    <s v="Decisión del directorio/propietarios de la empresa"/>
    <m/>
    <x v="0"/>
    <m/>
    <m/>
    <x v="0"/>
    <m/>
    <m/>
    <x v="0"/>
    <m/>
    <m/>
    <x v="0"/>
    <m/>
    <m/>
    <m/>
    <m/>
    <m/>
    <m/>
    <m/>
    <m/>
    <m/>
    <m/>
    <m/>
    <m/>
    <m/>
    <m/>
    <m/>
    <m/>
    <m/>
    <m/>
    <m/>
    <m/>
    <m/>
    <m/>
    <m/>
    <m/>
    <m/>
    <m/>
    <m/>
    <m/>
    <m/>
    <m/>
    <m/>
    <m/>
    <m/>
    <m/>
    <m/>
    <m/>
    <m/>
    <m/>
    <m/>
    <m/>
    <m/>
    <m/>
    <m/>
    <m/>
    <m/>
    <m/>
    <m/>
    <m/>
    <m/>
    <m/>
    <x v="0"/>
    <x v="0"/>
    <x v="0"/>
    <x v="0"/>
    <x v="0"/>
    <x v="0"/>
    <x v="0"/>
    <x v="1"/>
    <x v="1"/>
    <x v="0"/>
    <x v="0"/>
    <x v="0"/>
    <x v="0"/>
    <m/>
    <m/>
    <m/>
    <m/>
    <m/>
    <s v="Redes de profesionales o egresados"/>
    <s v="Recomendaciones de trabajadores de la empresa u otros actores"/>
    <m/>
    <m/>
    <s v="Avisos en las inmediaciones de la empresa"/>
    <s v="Contactos personales del empleador"/>
    <m/>
    <m/>
    <m/>
    <x v="0"/>
    <x v="0"/>
    <x v="0"/>
    <x v="1"/>
    <x v="0"/>
    <x v="0"/>
    <x v="0"/>
    <x v="2"/>
    <x v="0"/>
    <x v="1"/>
    <s v="Ninguna"/>
    <m/>
    <m/>
    <m/>
    <m/>
    <m/>
    <m/>
    <x v="0"/>
    <m/>
    <m/>
    <x v="0"/>
    <m/>
    <m/>
    <m/>
    <x v="0"/>
    <x v="0"/>
    <x v="0"/>
    <x v="0"/>
    <x v="0"/>
    <x v="1"/>
    <m/>
    <m/>
    <x v="2"/>
    <s v="Probable"/>
    <s v="Poco probable"/>
    <s v="Poco probable"/>
    <s v="Probable"/>
    <s v="Probable"/>
    <x v="1"/>
    <m/>
    <m/>
    <m/>
    <m/>
    <m/>
    <m/>
    <m/>
    <m/>
    <m/>
    <m/>
    <m/>
    <m/>
    <m/>
    <m/>
    <m/>
    <m/>
    <m/>
    <m/>
    <m/>
    <m/>
    <m/>
    <m/>
    <m/>
    <m/>
    <m/>
    <m/>
    <m/>
    <m/>
    <m/>
    <m/>
    <m/>
    <m/>
    <m/>
    <m/>
    <m/>
    <x v="0"/>
    <m/>
    <m/>
    <m/>
    <m/>
    <m/>
    <m/>
    <m/>
    <m/>
    <m/>
    <x v="1"/>
    <x v="0"/>
    <x v="0"/>
    <x v="0"/>
    <x v="1"/>
    <x v="1"/>
    <x v="0"/>
    <x v="0"/>
    <m/>
    <x v="0"/>
    <s v="CONTABILIDAD"/>
    <s v="Contabilidad básica"/>
    <s v="AUXILIAR CONTABLE"/>
    <n v="4311"/>
    <s v="CONTABILIDAD"/>
    <s v="Contabilidad básica"/>
    <s v="CONTADOR"/>
    <n v="2411"/>
    <s v="INFORMATICA AVANZADA"/>
    <s v="Operación básica de computadoras"/>
    <s v="AUXILIAR CONTABLE"/>
    <n v="4311"/>
    <s v="INFORMATICA AVANZADA"/>
    <s v="Operación básica de computadoras"/>
    <s v="CONTADOR"/>
    <n v="2411"/>
    <m/>
    <m/>
    <m/>
    <m/>
    <m/>
    <m/>
    <m/>
    <m/>
    <s v="Si"/>
    <s v="Si"/>
    <s v="Si"/>
    <s v="No"/>
    <m/>
    <m/>
    <x v="3"/>
    <s v="Muy importante"/>
    <s v="Muy importante"/>
    <s v="Importante"/>
    <s v="Muy importante"/>
    <s v="Muy importante"/>
    <s v="Muy importante"/>
    <s v="Muy importante"/>
    <s v="Ninguna"/>
    <m/>
    <x v="2"/>
    <x v="0"/>
    <x v="0"/>
    <x v="0"/>
    <x v="0"/>
    <x v="0"/>
    <x v="1"/>
    <x v="1"/>
    <x v="0"/>
    <x v="1"/>
    <x v="0"/>
    <x v="0"/>
    <m/>
    <s v="Dueño o propietario"/>
    <m/>
    <n v="18"/>
    <n v="51"/>
    <s v="Completo"/>
    <m/>
    <m/>
    <m/>
    <m/>
    <m/>
    <m/>
    <m/>
    <s v="5 a 10 personas ocupadas"/>
    <s v="5 a 10 personas ocupadas"/>
    <x v="0"/>
    <s v="Servicios a las empresas"/>
    <x v="0"/>
    <x v="0"/>
    <x v="0"/>
    <x v="0"/>
    <x v="0"/>
    <x v="0"/>
    <x v="0"/>
    <x v="0"/>
    <x v="0"/>
    <x v="0"/>
    <x v="1"/>
    <x v="0"/>
    <x v="0"/>
    <x v="0"/>
    <x v="0"/>
    <x v="0"/>
    <x v="0"/>
    <x v="0"/>
    <x v="0"/>
    <x v="0"/>
    <x v="0"/>
    <x v="0"/>
    <x v="0"/>
    <x v="0"/>
    <x v="0"/>
    <x v="0"/>
    <x v="0"/>
    <s v="CONTABILIDAD Y AUDITORIA"/>
    <s v="CONTABILIDAD Y AUDITORIA"/>
    <s v="OFIMATICA"/>
    <s v="OFIMATICA"/>
    <m/>
    <m/>
    <s v="ADMINISTRACIÓN Y GESTIÓN"/>
    <s v="ADMINISTRACIÓN Y GESTIÓN"/>
    <s v="TIC"/>
    <s v="TIC"/>
    <m/>
    <m/>
    <n v="3.3945945945945901"/>
    <x v="0"/>
    <x v="0"/>
    <x v="0"/>
    <x v="0"/>
    <x v="0"/>
    <s v="Total"/>
  </r>
  <r>
    <n v="608242"/>
    <x v="0"/>
    <x v="1"/>
    <s v="Ñemby"/>
    <n v="25110"/>
    <s v="FABRICACION DE ESTRUCTURAS DE METALPARA TINGLADOS"/>
    <s v="Industria"/>
    <s v="Manufactura"/>
    <s v="Pequeñas (11 a 30 personas ocupadas)"/>
    <n v="16072024"/>
    <n v="16"/>
    <s v="Julio"/>
    <s v="Año Resultado Final"/>
    <n v="13"/>
    <n v="45"/>
    <n v="19072024"/>
    <n v="19"/>
    <s v="Julio"/>
    <s v="Año Resultado Final"/>
    <n v="2004"/>
    <n v="19"/>
    <x v="0"/>
    <s v="FABRICACION DE ESTRUCTURA DE METAL PARA TECHO ( TINGLADO)"/>
    <s v="Fabricación de productos metálicos para uso estructural"/>
    <s v="Único"/>
    <x v="0"/>
    <m/>
    <m/>
    <n v="16"/>
    <n v="16"/>
    <n v="15"/>
    <n v="1"/>
    <n v="57.087378640776748"/>
    <n v="3.8058252427184498"/>
    <n v="0"/>
    <n v="0"/>
    <n v="0"/>
    <n v="0"/>
    <n v="34.25242718446605"/>
    <n v="19.029126213592249"/>
    <n v="0"/>
    <n v="3.8058252427184498"/>
    <n v="0"/>
    <n v="3.8058252427184498"/>
    <n v="0"/>
    <n v="0"/>
    <n v="60.893203883495197"/>
    <n v="16"/>
    <n v="0"/>
    <n v="0"/>
    <n v="0"/>
    <n v="0"/>
    <n v="9"/>
    <n v="5"/>
    <n v="0"/>
    <n v="1"/>
    <n v="0"/>
    <n v="1"/>
    <n v="0"/>
    <n v="0"/>
    <n v="16"/>
    <x v="0"/>
    <m/>
    <m/>
    <x v="1"/>
    <m/>
    <m/>
    <x v="0"/>
    <m/>
    <m/>
    <x v="0"/>
    <m/>
    <m/>
    <x v="0"/>
    <m/>
    <m/>
    <x v="0"/>
    <m/>
    <m/>
    <m/>
    <m/>
    <m/>
    <m/>
    <m/>
    <m/>
    <m/>
    <m/>
    <m/>
    <m/>
    <m/>
    <m/>
    <m/>
    <m/>
    <m/>
    <m/>
    <m/>
    <m/>
    <m/>
    <m/>
    <m/>
    <m/>
    <m/>
    <m/>
    <m/>
    <m/>
    <m/>
    <m/>
    <m/>
    <m/>
    <m/>
    <m/>
    <m/>
    <m/>
    <m/>
    <m/>
    <m/>
    <m/>
    <m/>
    <m/>
    <m/>
    <m/>
    <m/>
    <m/>
    <m/>
    <m/>
    <m/>
    <m/>
    <x v="0"/>
    <x v="0"/>
    <x v="0"/>
    <x v="1"/>
    <x v="0"/>
    <x v="1"/>
    <x v="0"/>
    <x v="1"/>
    <x v="0"/>
    <x v="0"/>
    <x v="0"/>
    <x v="1"/>
    <x v="0"/>
    <m/>
    <m/>
    <m/>
    <s v="Redes sociales de la empresa (Facebook, Twitter, Instagram, etc)"/>
    <m/>
    <m/>
    <s v="Recomendaciones de trabajadores de la empresa u otros actores"/>
    <m/>
    <m/>
    <m/>
    <s v="Contactos personales del empleador"/>
    <m/>
    <m/>
    <m/>
    <x v="0"/>
    <x v="0"/>
    <x v="0"/>
    <x v="0"/>
    <x v="0"/>
    <x v="0"/>
    <x v="0"/>
    <x v="0"/>
    <x v="1"/>
    <x v="1"/>
    <s v="Ninguna"/>
    <m/>
    <m/>
    <m/>
    <m/>
    <s v="Transformación de competencia"/>
    <m/>
    <x v="0"/>
    <m/>
    <m/>
    <x v="1"/>
    <m/>
    <m/>
    <m/>
    <x v="0"/>
    <x v="0"/>
    <x v="0"/>
    <x v="0"/>
    <x v="0"/>
    <x v="1"/>
    <m/>
    <m/>
    <x v="2"/>
    <s v="Poco probable"/>
    <s v="Poco probable"/>
    <s v="Poco probable"/>
    <s v="Probable"/>
    <s v="Probable"/>
    <x v="1"/>
    <m/>
    <m/>
    <m/>
    <m/>
    <m/>
    <m/>
    <m/>
    <m/>
    <m/>
    <m/>
    <m/>
    <m/>
    <m/>
    <m/>
    <m/>
    <m/>
    <m/>
    <m/>
    <m/>
    <m/>
    <m/>
    <m/>
    <m/>
    <m/>
    <m/>
    <m/>
    <m/>
    <m/>
    <m/>
    <m/>
    <m/>
    <m/>
    <m/>
    <m/>
    <m/>
    <x v="0"/>
    <m/>
    <m/>
    <m/>
    <m/>
    <m/>
    <m/>
    <m/>
    <m/>
    <m/>
    <x v="1"/>
    <x v="0"/>
    <x v="1"/>
    <x v="0"/>
    <x v="1"/>
    <x v="0"/>
    <x v="0"/>
    <x v="0"/>
    <m/>
    <x v="0"/>
    <s v="SEGURIDAD INDUSTRIAL"/>
    <s v="Seguridad industrial y salud ocupacional"/>
    <s v="HERRERO"/>
    <n v="7221"/>
    <s v="SEGURIDAD INDUSTRIAL"/>
    <s v="Seguridad industrial y salud ocupacional"/>
    <s v="AYUDANTE HERRERO"/>
    <n v="7221"/>
    <s v="CONTABILIDAD"/>
    <s v="Contabilidad básica"/>
    <s v="AUXILIAR CONTABLE"/>
    <n v="4311"/>
    <m/>
    <m/>
    <m/>
    <m/>
    <m/>
    <m/>
    <m/>
    <m/>
    <m/>
    <m/>
    <m/>
    <m/>
    <s v="Si"/>
    <s v="Si"/>
    <s v="No"/>
    <m/>
    <m/>
    <m/>
    <x v="3"/>
    <s v="Importante"/>
    <s v="Importante"/>
    <s v="Muy importante"/>
    <s v="Muy importante"/>
    <s v="Importante"/>
    <s v="Muy importante"/>
    <s v="Muy importante"/>
    <s v="Ninguna"/>
    <m/>
    <x v="0"/>
    <x v="1"/>
    <x v="0"/>
    <x v="0"/>
    <x v="0"/>
    <x v="0"/>
    <x v="0"/>
    <x v="0"/>
    <x v="0"/>
    <x v="0"/>
    <x v="0"/>
    <x v="0"/>
    <m/>
    <s v="Jefe / Encargado (no propietario)"/>
    <m/>
    <n v="8"/>
    <n v="8"/>
    <s v="Completo"/>
    <m/>
    <m/>
    <m/>
    <m/>
    <m/>
    <m/>
    <m/>
    <s v="11 a 30 personas ocupadas"/>
    <s v="11 a 30 personas ocupadas"/>
    <x v="1"/>
    <s v="Manufactura"/>
    <x v="0"/>
    <x v="0"/>
    <x v="0"/>
    <x v="0"/>
    <x v="0"/>
    <x v="0"/>
    <x v="0"/>
    <x v="0"/>
    <x v="0"/>
    <x v="0"/>
    <x v="1"/>
    <x v="0"/>
    <x v="0"/>
    <x v="0"/>
    <x v="0"/>
    <x v="0"/>
    <x v="0"/>
    <x v="0"/>
    <x v="0"/>
    <x v="1"/>
    <x v="0"/>
    <x v="0"/>
    <x v="0"/>
    <x v="0"/>
    <x v="1"/>
    <x v="0"/>
    <x v="0"/>
    <s v="SALUD Y SEGURIDAD OCUPACIONAL"/>
    <s v="SALUD Y SEGURIDAD OCUPACIONAL"/>
    <s v="CONTABILIDAD Y AUDITORIA"/>
    <m/>
    <m/>
    <m/>
    <s v="SALUD Y SEGURIDAD OCUPACIONAL"/>
    <s v="SALUD Y SEGURIDAD OCUPACIONAL"/>
    <s v="ADMINISTRACIÓN Y GESTIÓN"/>
    <m/>
    <m/>
    <m/>
    <n v="3.8058252427184498"/>
    <x v="0"/>
    <x v="0"/>
    <x v="0"/>
    <x v="0"/>
    <x v="0"/>
    <s v="Total"/>
  </r>
  <r>
    <n v="608510"/>
    <x v="0"/>
    <x v="1"/>
    <s v="Lambaré"/>
    <n v="10911"/>
    <s v="ELABORACION DE PRODUCTOS DE CONFITERIA"/>
    <s v="Industria"/>
    <s v="Manufactura"/>
    <s v="Micro (5 a 10 personas ocupadas)"/>
    <n v="19072024"/>
    <n v="19"/>
    <s v="Julio"/>
    <s v="Año Resultado Final"/>
    <n v="10"/>
    <n v="52"/>
    <n v="22072024"/>
    <n v="22"/>
    <s v="Julio"/>
    <s v="Año Resultado Final"/>
    <n v="2017"/>
    <n v="6"/>
    <x v="3"/>
    <s v="ELABORACION DE PRODUCTOS DE CONFITERIA"/>
    <s v="Elaboración de galletitas y bizcochos"/>
    <s v="Único"/>
    <x v="0"/>
    <m/>
    <m/>
    <n v="16"/>
    <n v="16"/>
    <n v="5"/>
    <n v="11"/>
    <n v="19.029126213592249"/>
    <n v="41.864077669902947"/>
    <n v="0"/>
    <n v="0"/>
    <n v="0"/>
    <n v="0"/>
    <n v="30.446601941747598"/>
    <n v="0"/>
    <n v="3.8058252427184498"/>
    <n v="0"/>
    <n v="11.417475728155349"/>
    <n v="11.417475728155349"/>
    <n v="3.8058252427184498"/>
    <n v="0"/>
    <n v="60.893203883495197"/>
    <n v="16"/>
    <n v="0"/>
    <n v="0"/>
    <n v="0"/>
    <n v="0"/>
    <n v="8"/>
    <n v="0"/>
    <n v="1"/>
    <n v="0"/>
    <n v="3"/>
    <n v="3"/>
    <n v="1"/>
    <n v="0"/>
    <n v="16"/>
    <x v="0"/>
    <m/>
    <m/>
    <x v="1"/>
    <m/>
    <m/>
    <x v="0"/>
    <m/>
    <m/>
    <x v="0"/>
    <m/>
    <m/>
    <x v="0"/>
    <m/>
    <m/>
    <x v="1"/>
    <m/>
    <n v="5131"/>
    <s v="MOSO"/>
    <s v="Sí"/>
    <s v="No"/>
    <s v="Sí"/>
    <n v="5230"/>
    <s v="CAJERO"/>
    <s v="Sí"/>
    <s v="No"/>
    <s v="Sí"/>
    <n v="7512"/>
    <s v="REPOSTERO"/>
    <s v="Sí"/>
    <s v="No"/>
    <m/>
    <m/>
    <m/>
    <m/>
    <m/>
    <m/>
    <m/>
    <m/>
    <m/>
    <m/>
    <m/>
    <m/>
    <m/>
    <m/>
    <m/>
    <m/>
    <m/>
    <m/>
    <m/>
    <m/>
    <m/>
    <m/>
    <m/>
    <m/>
    <m/>
    <m/>
    <m/>
    <m/>
    <m/>
    <m/>
    <m/>
    <m/>
    <m/>
    <m/>
    <m/>
    <x v="1"/>
    <x v="1"/>
    <x v="0"/>
    <x v="0"/>
    <x v="0"/>
    <x v="0"/>
    <x v="0"/>
    <x v="1"/>
    <x v="1"/>
    <x v="0"/>
    <x v="0"/>
    <x v="0"/>
    <x v="0"/>
    <m/>
    <m/>
    <m/>
    <s v="Redes sociales de la empresa (Facebook, Twitter, Instagram, etc)"/>
    <m/>
    <m/>
    <m/>
    <m/>
    <m/>
    <s v="Avisos en las inmediaciones de la empresa"/>
    <s v="Contactos personales del empleador"/>
    <s v="Banco de currículos de la empresa"/>
    <m/>
    <m/>
    <x v="0"/>
    <x v="0"/>
    <x v="0"/>
    <x v="1"/>
    <x v="0"/>
    <x v="1"/>
    <x v="0"/>
    <x v="1"/>
    <x v="0"/>
    <x v="0"/>
    <s v="Ninguna"/>
    <m/>
    <m/>
    <m/>
    <m/>
    <m/>
    <m/>
    <x v="1"/>
    <m/>
    <s v="Ambos"/>
    <x v="2"/>
    <s v="Ambos"/>
    <m/>
    <m/>
    <x v="0"/>
    <x v="0"/>
    <x v="0"/>
    <x v="0"/>
    <x v="0"/>
    <x v="0"/>
    <m/>
    <m/>
    <x v="2"/>
    <s v="Probable"/>
    <s v="Poco probable"/>
    <s v="Poco probable"/>
    <s v="Poco probable"/>
    <s v="Probable"/>
    <x v="2"/>
    <m/>
    <m/>
    <m/>
    <m/>
    <m/>
    <m/>
    <m/>
    <m/>
    <m/>
    <m/>
    <m/>
    <m/>
    <m/>
    <m/>
    <m/>
    <m/>
    <m/>
    <m/>
    <m/>
    <m/>
    <m/>
    <m/>
    <m/>
    <m/>
    <m/>
    <m/>
    <m/>
    <m/>
    <m/>
    <m/>
    <m/>
    <m/>
    <m/>
    <m/>
    <m/>
    <x v="0"/>
    <m/>
    <m/>
    <m/>
    <m/>
    <m/>
    <m/>
    <m/>
    <m/>
    <m/>
    <x v="0"/>
    <x v="0"/>
    <x v="0"/>
    <x v="0"/>
    <x v="1"/>
    <x v="1"/>
    <x v="0"/>
    <x v="0"/>
    <m/>
    <x v="0"/>
    <s v="CAPACITACION DE REPOSTERIA"/>
    <s v="Cocina y repostería"/>
    <s v="JEFE DE REPOSTERO"/>
    <n v="7512"/>
    <s v="CAPACITACION DE REPOSTERIA"/>
    <s v="Cocina y repostería"/>
    <s v="AYUDANTE DE REPOSTERIA"/>
    <n v="7512"/>
    <s v="CAPACITACION DE BARISMO"/>
    <s v="Camareros de mesa o barra"/>
    <s v="BARISTA"/>
    <n v="5132"/>
    <m/>
    <m/>
    <m/>
    <m/>
    <m/>
    <m/>
    <m/>
    <m/>
    <m/>
    <m/>
    <m/>
    <m/>
    <s v="Si"/>
    <s v="Si"/>
    <s v="No"/>
    <m/>
    <m/>
    <m/>
    <x v="0"/>
    <s v="Importante"/>
    <s v="Importante"/>
    <s v="Importante"/>
    <s v="Importante"/>
    <s v="Importante"/>
    <s v="Muy importante"/>
    <s v="Muy importante"/>
    <s v="Ninguna"/>
    <m/>
    <x v="0"/>
    <x v="1"/>
    <x v="1"/>
    <x v="0"/>
    <x v="0"/>
    <x v="0"/>
    <x v="1"/>
    <x v="1"/>
    <x v="1"/>
    <x v="1"/>
    <x v="1"/>
    <x v="0"/>
    <m/>
    <s v="Jefe / Encargado (no propietario)"/>
    <m/>
    <n v="7"/>
    <n v="4"/>
    <s v="Completo"/>
    <m/>
    <m/>
    <m/>
    <m/>
    <m/>
    <m/>
    <m/>
    <s v="11 a 30 personas ocupadas"/>
    <s v="11 a 30 personas ocupadas"/>
    <x v="1"/>
    <s v="Manufactura"/>
    <x v="0"/>
    <x v="0"/>
    <x v="0"/>
    <x v="0"/>
    <x v="1"/>
    <x v="0"/>
    <x v="1"/>
    <x v="0"/>
    <x v="0"/>
    <x v="0"/>
    <x v="1"/>
    <x v="0"/>
    <x v="0"/>
    <x v="0"/>
    <x v="0"/>
    <x v="0"/>
    <x v="0"/>
    <x v="0"/>
    <x v="0"/>
    <x v="1"/>
    <x v="0"/>
    <x v="1"/>
    <x v="1"/>
    <x v="0"/>
    <x v="1"/>
    <x v="0"/>
    <x v="0"/>
    <s v="PANADERIA Y CONFITERIA"/>
    <s v="PANADERIA Y CONFITERIA"/>
    <s v="ATENCIÓN A MESAS"/>
    <m/>
    <m/>
    <m/>
    <s v="ALIMENTOS"/>
    <s v="ALIMENTOS"/>
    <s v="ATENCIÓN A MESAS"/>
    <m/>
    <m/>
    <m/>
    <n v="3.8058252427184498"/>
    <x v="1"/>
    <x v="1"/>
    <x v="0"/>
    <x v="0"/>
    <x v="0"/>
    <s v="Total"/>
  </r>
  <r>
    <n v="608516"/>
    <x v="0"/>
    <x v="1"/>
    <s v="Villa Elisa"/>
    <n v="38302"/>
    <s v="ACTIVIDADES DE RECICLADO DE PAPELES"/>
    <s v="Servicio"/>
    <s v="Suministro de agua"/>
    <s v="Micro (5 a 10 personas ocupadas)"/>
    <n v="11072024"/>
    <n v="11"/>
    <s v="Julio"/>
    <s v="Año Resultado Final"/>
    <n v="14"/>
    <n v="29"/>
    <n v="12072024"/>
    <n v="12"/>
    <s v="Julio"/>
    <s v="Año Resultado Final"/>
    <n v="2002"/>
    <n v="21"/>
    <x v="2"/>
    <s v="ACTIVIDADES DE RECICLADO DE PAPELES Y CARTONES"/>
    <s v="Recuperación de materiales no metálicos"/>
    <s v="Único"/>
    <x v="0"/>
    <m/>
    <m/>
    <n v="9"/>
    <n v="9"/>
    <n v="7"/>
    <n v="2"/>
    <n v="23.762162162162131"/>
    <n v="6.7891891891891802"/>
    <n v="0"/>
    <n v="0"/>
    <n v="10.18378378378377"/>
    <n v="0"/>
    <n v="16.972972972972951"/>
    <n v="0"/>
    <n v="0"/>
    <n v="0"/>
    <n v="3.3945945945945901"/>
    <n v="0"/>
    <n v="0"/>
    <n v="0"/>
    <n v="30.551351351351311"/>
    <n v="9"/>
    <n v="0"/>
    <n v="0"/>
    <n v="3"/>
    <n v="0"/>
    <n v="5"/>
    <n v="0"/>
    <n v="0"/>
    <n v="0"/>
    <n v="1"/>
    <n v="0"/>
    <n v="0"/>
    <n v="0"/>
    <n v="9"/>
    <x v="0"/>
    <m/>
    <m/>
    <x v="1"/>
    <m/>
    <m/>
    <x v="0"/>
    <m/>
    <m/>
    <x v="0"/>
    <m/>
    <m/>
    <x v="0"/>
    <m/>
    <m/>
    <x v="0"/>
    <m/>
    <m/>
    <m/>
    <m/>
    <m/>
    <m/>
    <m/>
    <m/>
    <m/>
    <m/>
    <m/>
    <m/>
    <m/>
    <m/>
    <m/>
    <m/>
    <m/>
    <m/>
    <m/>
    <m/>
    <m/>
    <m/>
    <m/>
    <m/>
    <m/>
    <m/>
    <m/>
    <m/>
    <m/>
    <m/>
    <m/>
    <m/>
    <m/>
    <m/>
    <m/>
    <m/>
    <m/>
    <m/>
    <m/>
    <m/>
    <m/>
    <m/>
    <m/>
    <m/>
    <m/>
    <m/>
    <m/>
    <m/>
    <m/>
    <m/>
    <x v="0"/>
    <x v="0"/>
    <x v="0"/>
    <x v="1"/>
    <x v="0"/>
    <x v="0"/>
    <x v="1"/>
    <x v="0"/>
    <x v="0"/>
    <x v="0"/>
    <x v="1"/>
    <x v="1"/>
    <x v="0"/>
    <m/>
    <m/>
    <m/>
    <m/>
    <m/>
    <m/>
    <s v="Recomendaciones de trabajadores de la empresa u otros actores"/>
    <m/>
    <m/>
    <m/>
    <m/>
    <m/>
    <m/>
    <m/>
    <x v="0"/>
    <x v="0"/>
    <x v="0"/>
    <x v="2"/>
    <x v="2"/>
    <x v="0"/>
    <x v="1"/>
    <x v="0"/>
    <x v="1"/>
    <x v="1"/>
    <s v="Ninguna"/>
    <m/>
    <m/>
    <m/>
    <m/>
    <m/>
    <m/>
    <x v="0"/>
    <m/>
    <m/>
    <x v="1"/>
    <m/>
    <m/>
    <m/>
    <x v="1"/>
    <x v="1"/>
    <x v="1"/>
    <x v="0"/>
    <x v="0"/>
    <x v="1"/>
    <m/>
    <m/>
    <x v="1"/>
    <s v="Poco probable"/>
    <s v="Poco probable"/>
    <s v="Poco probable"/>
    <s v="Poco probable"/>
    <s v="Poco probable"/>
    <x v="2"/>
    <m/>
    <m/>
    <m/>
    <m/>
    <m/>
    <m/>
    <m/>
    <m/>
    <m/>
    <m/>
    <m/>
    <m/>
    <m/>
    <m/>
    <m/>
    <m/>
    <m/>
    <m/>
    <m/>
    <m/>
    <m/>
    <m/>
    <m/>
    <m/>
    <m/>
    <m/>
    <m/>
    <m/>
    <m/>
    <m/>
    <m/>
    <m/>
    <m/>
    <m/>
    <m/>
    <x v="1"/>
    <s v="La empresa no tiene recursos para capacitar"/>
    <m/>
    <m/>
    <m/>
    <m/>
    <s v="La capacitación no es una prioridad para la empresa"/>
    <s v="Muchos trabajadores son temporales y puede que no permanezcan en nuestra empresa"/>
    <m/>
    <m/>
    <x v="1"/>
    <x v="1"/>
    <x v="1"/>
    <x v="1"/>
    <x v="0"/>
    <x v="0"/>
    <x v="0"/>
    <x v="0"/>
    <m/>
    <x v="2"/>
    <m/>
    <m/>
    <m/>
    <m/>
    <m/>
    <m/>
    <m/>
    <m/>
    <m/>
    <m/>
    <m/>
    <m/>
    <m/>
    <m/>
    <m/>
    <m/>
    <m/>
    <m/>
    <m/>
    <m/>
    <m/>
    <m/>
    <m/>
    <m/>
    <m/>
    <m/>
    <m/>
    <m/>
    <m/>
    <m/>
    <x v="2"/>
    <s v="Poco importante"/>
    <s v="Poco importante"/>
    <s v="Importante"/>
    <s v="Poco importante"/>
    <s v="Poco importante"/>
    <s v="Importante"/>
    <s v="Importante"/>
    <s v="Ninguna"/>
    <m/>
    <x v="2"/>
    <x v="2"/>
    <x v="0"/>
    <x v="0"/>
    <x v="2"/>
    <x v="2"/>
    <x v="1"/>
    <x v="1"/>
    <x v="1"/>
    <x v="1"/>
    <x v="1"/>
    <x v="0"/>
    <m/>
    <s v="Dueño o propietario"/>
    <m/>
    <n v="7"/>
    <n v="58"/>
    <s v="Completo"/>
    <m/>
    <m/>
    <m/>
    <m/>
    <m/>
    <m/>
    <m/>
    <s v="5 a 10 personas ocupadas"/>
    <s v="5 a 10 personas ocupadas"/>
    <x v="0"/>
    <s v="Suministro de agua"/>
    <x v="0"/>
    <x v="0"/>
    <x v="0"/>
    <x v="0"/>
    <x v="0"/>
    <x v="0"/>
    <x v="0"/>
    <x v="0"/>
    <x v="0"/>
    <x v="0"/>
    <x v="1"/>
    <x v="0"/>
    <x v="0"/>
    <x v="0"/>
    <x v="0"/>
    <x v="0"/>
    <x v="0"/>
    <x v="0"/>
    <x v="0"/>
    <x v="1"/>
    <x v="0"/>
    <x v="1"/>
    <x v="0"/>
    <x v="0"/>
    <x v="0"/>
    <x v="0"/>
    <x v="0"/>
    <m/>
    <m/>
    <m/>
    <m/>
    <m/>
    <m/>
    <m/>
    <m/>
    <m/>
    <m/>
    <m/>
    <m/>
    <n v="3.3945945945945901"/>
    <x v="0"/>
    <x v="0"/>
    <x v="0"/>
    <x v="1"/>
    <x v="2"/>
    <s v="Total"/>
  </r>
  <r>
    <n v="608551"/>
    <x v="0"/>
    <x v="1"/>
    <s v="Villa Elisa"/>
    <n v="56101"/>
    <s v="SERVICIOS DE RESTAURANTE"/>
    <s v="Servicio"/>
    <s v="Restaurantes y hoteles"/>
    <s v="Pequeñas (11 a 30 personas ocupadas)"/>
    <n v="26062024"/>
    <n v="26"/>
    <s v="Junio"/>
    <s v="Año Resultado Final"/>
    <n v="9"/>
    <n v="55"/>
    <n v="19072024"/>
    <n v="19"/>
    <s v="Julio"/>
    <s v="Año Resultado Final"/>
    <n v="2012"/>
    <n v="11"/>
    <x v="0"/>
    <s v="ELABORACIÓN DE PRODUCTOS DE PANADERÍA"/>
    <s v="Elaboración de otros productos de panadería n.c.p."/>
    <s v="Casa Matriz"/>
    <x v="1"/>
    <n v="4"/>
    <n v="4"/>
    <n v="21"/>
    <n v="21"/>
    <n v="12"/>
    <n v="9"/>
    <n v="45.669902912621396"/>
    <n v="34.25242718446605"/>
    <n v="0"/>
    <n v="0"/>
    <n v="0"/>
    <n v="0"/>
    <n v="26.64077669902915"/>
    <n v="0"/>
    <n v="30.446601941747598"/>
    <n v="0"/>
    <n v="22.834951456310698"/>
    <n v="0"/>
    <n v="0"/>
    <n v="0"/>
    <n v="79.922330097087439"/>
    <n v="21"/>
    <n v="0"/>
    <n v="0"/>
    <n v="0"/>
    <n v="0"/>
    <n v="7"/>
    <n v="0"/>
    <n v="8"/>
    <n v="0"/>
    <n v="6"/>
    <n v="0"/>
    <n v="0"/>
    <n v="0"/>
    <n v="21"/>
    <x v="0"/>
    <m/>
    <m/>
    <x v="0"/>
    <s v="Decisión del directorio/propietarios de la empresa"/>
    <m/>
    <x v="1"/>
    <s v="Decisión del directorio/propietarios de la empresa"/>
    <m/>
    <x v="1"/>
    <s v="Decisión del directorio/propietarios de la empresa"/>
    <m/>
    <x v="1"/>
    <s v="Decisión del directorio/propietarios de la empresa"/>
    <m/>
    <x v="1"/>
    <m/>
    <n v="5223"/>
    <s v="VENDEDORA DE SALON"/>
    <s v="Sí"/>
    <s v="No"/>
    <s v="Sí"/>
    <n v="9112"/>
    <s v="PERSONAL DE LIMPIEZA"/>
    <s v="Sí"/>
    <s v="No"/>
    <s v="No"/>
    <m/>
    <m/>
    <m/>
    <m/>
    <m/>
    <m/>
    <m/>
    <m/>
    <m/>
    <m/>
    <m/>
    <m/>
    <m/>
    <m/>
    <m/>
    <m/>
    <m/>
    <m/>
    <m/>
    <m/>
    <m/>
    <m/>
    <m/>
    <m/>
    <m/>
    <m/>
    <m/>
    <m/>
    <m/>
    <m/>
    <m/>
    <m/>
    <m/>
    <m/>
    <m/>
    <m/>
    <m/>
    <m/>
    <m/>
    <x v="1"/>
    <x v="0"/>
    <x v="0"/>
    <x v="0"/>
    <x v="1"/>
    <x v="0"/>
    <x v="0"/>
    <x v="1"/>
    <x v="1"/>
    <x v="0"/>
    <x v="0"/>
    <x v="0"/>
    <x v="0"/>
    <m/>
    <m/>
    <m/>
    <m/>
    <m/>
    <m/>
    <s v="Recomendaciones de trabajadores de la empresa u otros actores"/>
    <m/>
    <m/>
    <m/>
    <m/>
    <m/>
    <m/>
    <m/>
    <x v="0"/>
    <x v="0"/>
    <x v="0"/>
    <x v="1"/>
    <x v="0"/>
    <x v="0"/>
    <x v="0"/>
    <x v="2"/>
    <x v="1"/>
    <x v="1"/>
    <s v="Ninguna"/>
    <m/>
    <m/>
    <m/>
    <m/>
    <m/>
    <m/>
    <x v="0"/>
    <m/>
    <m/>
    <x v="1"/>
    <m/>
    <m/>
    <m/>
    <x v="0"/>
    <x v="0"/>
    <x v="1"/>
    <x v="0"/>
    <x v="1"/>
    <x v="1"/>
    <m/>
    <m/>
    <x v="1"/>
    <s v="Muy probable"/>
    <s v="Poco probable"/>
    <s v="Poco probable"/>
    <s v="Poco probable"/>
    <s v="Probable"/>
    <x v="1"/>
    <m/>
    <m/>
    <m/>
    <m/>
    <m/>
    <m/>
    <m/>
    <m/>
    <m/>
    <m/>
    <m/>
    <m/>
    <m/>
    <m/>
    <m/>
    <m/>
    <m/>
    <m/>
    <m/>
    <m/>
    <m/>
    <m/>
    <m/>
    <m/>
    <m/>
    <m/>
    <m/>
    <m/>
    <m/>
    <m/>
    <m/>
    <m/>
    <m/>
    <m/>
    <m/>
    <x v="0"/>
    <m/>
    <m/>
    <m/>
    <m/>
    <m/>
    <m/>
    <m/>
    <m/>
    <m/>
    <x v="0"/>
    <x v="0"/>
    <x v="1"/>
    <x v="0"/>
    <x v="1"/>
    <x v="1"/>
    <x v="0"/>
    <x v="0"/>
    <m/>
    <x v="0"/>
    <s v="CAPACITACIÓN PARA MANIPULACIÓN DE ALIMENTOS HIGIENE Y SEGURIDAD"/>
    <s v="Manipulación de alimentos"/>
    <s v="PANADERIA Y CONFITERÍA"/>
    <n v="7512"/>
    <m/>
    <m/>
    <m/>
    <m/>
    <m/>
    <m/>
    <m/>
    <m/>
    <m/>
    <m/>
    <m/>
    <m/>
    <m/>
    <m/>
    <m/>
    <m/>
    <m/>
    <m/>
    <m/>
    <m/>
    <s v="No"/>
    <m/>
    <m/>
    <m/>
    <m/>
    <m/>
    <x v="1"/>
    <s v="Muy importante"/>
    <s v="Muy importante"/>
    <s v="Muy importante"/>
    <s v="Importante"/>
    <s v="Importante"/>
    <s v="Muy importante"/>
    <s v="Muy importante"/>
    <s v="Ninguna"/>
    <m/>
    <x v="2"/>
    <x v="2"/>
    <x v="0"/>
    <x v="0"/>
    <x v="2"/>
    <x v="2"/>
    <x v="1"/>
    <x v="1"/>
    <x v="0"/>
    <x v="1"/>
    <x v="0"/>
    <x v="0"/>
    <m/>
    <s v="Administrador/Contador"/>
    <m/>
    <n v="7"/>
    <n v="48"/>
    <s v="Completo"/>
    <m/>
    <m/>
    <m/>
    <m/>
    <m/>
    <m/>
    <m/>
    <s v="11 a 30 personas ocupadas"/>
    <s v="11 a 30 personas ocupadas"/>
    <x v="1"/>
    <s v="Manufactura"/>
    <x v="0"/>
    <x v="0"/>
    <x v="0"/>
    <x v="0"/>
    <x v="1"/>
    <x v="0"/>
    <x v="0"/>
    <x v="0"/>
    <x v="1"/>
    <x v="0"/>
    <x v="1"/>
    <x v="0"/>
    <x v="0"/>
    <x v="0"/>
    <x v="0"/>
    <x v="0"/>
    <x v="0"/>
    <x v="0"/>
    <x v="0"/>
    <x v="1"/>
    <x v="0"/>
    <x v="1"/>
    <x v="0"/>
    <x v="0"/>
    <x v="1"/>
    <x v="0"/>
    <x v="0"/>
    <s v="MANIPULACION DE ALIMENTOS"/>
    <m/>
    <m/>
    <m/>
    <m/>
    <m/>
    <s v="ALIMENTOS"/>
    <m/>
    <m/>
    <m/>
    <m/>
    <m/>
    <n v="3.8058252427184498"/>
    <x v="1"/>
    <x v="1"/>
    <x v="0"/>
    <x v="0"/>
    <x v="0"/>
    <s v="Total"/>
  </r>
  <r>
    <n v="609474"/>
    <x v="0"/>
    <x v="1"/>
    <s v="San Antonio"/>
    <n v="45204"/>
    <s v="SERVICIO DE TALLER DE GOMERIA"/>
    <s v="Comercio"/>
    <s v="Comercio"/>
    <s v="Micro (5 a 10 personas ocupadas)"/>
    <n v="20062024"/>
    <n v="20"/>
    <s v="Junio"/>
    <s v="Año Resultado Final"/>
    <n v="14"/>
    <n v="9"/>
    <n v="20062024"/>
    <n v="20"/>
    <s v="Junio"/>
    <s v="Año Resultado Final"/>
    <n v="2002"/>
    <n v="21"/>
    <x v="2"/>
    <s v="SERVICIO DE TALLER DE GOMERIA"/>
    <s v="Talleres de gomería"/>
    <s v="Único"/>
    <x v="0"/>
    <m/>
    <m/>
    <n v="5"/>
    <n v="5"/>
    <n v="5"/>
    <n v="0"/>
    <n v="41.422018348623844"/>
    <n v="0"/>
    <n v="0"/>
    <n v="0"/>
    <n v="0"/>
    <n v="8.2844036697247692"/>
    <n v="16.568807339449538"/>
    <n v="16.568807339449538"/>
    <n v="0"/>
    <n v="0"/>
    <n v="0"/>
    <n v="0"/>
    <n v="0"/>
    <n v="0"/>
    <n v="41.422018348623844"/>
    <n v="5"/>
    <n v="0"/>
    <n v="0"/>
    <n v="0"/>
    <n v="1"/>
    <n v="2"/>
    <n v="2"/>
    <n v="0"/>
    <n v="0"/>
    <n v="0"/>
    <n v="0"/>
    <n v="0"/>
    <n v="0"/>
    <n v="5"/>
    <x v="1"/>
    <s v="Decisión del directorio/propietarios de la empresa"/>
    <m/>
    <x v="0"/>
    <s v="Decisión del directorio/propietarios de la empresa"/>
    <m/>
    <x v="0"/>
    <m/>
    <m/>
    <x v="0"/>
    <m/>
    <m/>
    <x v="0"/>
    <m/>
    <m/>
    <x v="0"/>
    <m/>
    <m/>
    <m/>
    <m/>
    <m/>
    <m/>
    <m/>
    <m/>
    <m/>
    <m/>
    <m/>
    <m/>
    <m/>
    <m/>
    <m/>
    <m/>
    <m/>
    <m/>
    <m/>
    <m/>
    <m/>
    <m/>
    <m/>
    <m/>
    <m/>
    <m/>
    <m/>
    <m/>
    <m/>
    <m/>
    <m/>
    <m/>
    <m/>
    <m/>
    <m/>
    <m/>
    <m/>
    <m/>
    <m/>
    <m/>
    <m/>
    <m/>
    <m/>
    <m/>
    <m/>
    <m/>
    <m/>
    <m/>
    <m/>
    <m/>
    <x v="1"/>
    <x v="0"/>
    <x v="0"/>
    <x v="1"/>
    <x v="1"/>
    <x v="0"/>
    <x v="0"/>
    <x v="0"/>
    <x v="1"/>
    <x v="0"/>
    <x v="1"/>
    <x v="1"/>
    <x v="0"/>
    <m/>
    <m/>
    <m/>
    <m/>
    <m/>
    <m/>
    <s v="Recomendaciones de trabajadores de la empresa u otros actores"/>
    <m/>
    <m/>
    <m/>
    <s v="Contactos personales del empleador"/>
    <m/>
    <m/>
    <m/>
    <x v="0"/>
    <x v="0"/>
    <x v="1"/>
    <x v="0"/>
    <x v="0"/>
    <x v="0"/>
    <x v="0"/>
    <x v="1"/>
    <x v="1"/>
    <x v="1"/>
    <s v="Ninguna"/>
    <m/>
    <m/>
    <m/>
    <s v="Nuevas contrataciones"/>
    <s v="Nuevas contrataciones"/>
    <m/>
    <x v="0"/>
    <m/>
    <s v="Transformación de competencia"/>
    <x v="1"/>
    <m/>
    <m/>
    <m/>
    <x v="0"/>
    <x v="1"/>
    <x v="0"/>
    <x v="1"/>
    <x v="0"/>
    <x v="1"/>
    <m/>
    <m/>
    <x v="3"/>
    <s v="Muy probable"/>
    <s v="Poco probable"/>
    <s v="Poco probable"/>
    <s v="Poco probable"/>
    <s v="Muy probable"/>
    <x v="0"/>
    <s v="VENDEDOR DE SALON EN LOCAL PROPIO (NEUMÁTICOS, CAMARA, CUBIERTAS)"/>
    <n v="5223"/>
    <n v="1"/>
    <n v="1"/>
    <n v="1"/>
    <n v="0"/>
    <n v="0"/>
    <s v="administrador"/>
    <n v="2421"/>
    <n v="1"/>
    <n v="1"/>
    <n v="0"/>
    <n v="0"/>
    <n v="0"/>
    <s v="gomero"/>
    <n v="7231"/>
    <n v="3"/>
    <n v="4"/>
    <n v="0"/>
    <n v="0"/>
    <n v="0"/>
    <m/>
    <m/>
    <m/>
    <m/>
    <m/>
    <m/>
    <m/>
    <m/>
    <m/>
    <m/>
    <m/>
    <m/>
    <m/>
    <m/>
    <x v="0"/>
    <m/>
    <m/>
    <m/>
    <m/>
    <m/>
    <m/>
    <m/>
    <m/>
    <m/>
    <x v="0"/>
    <x v="0"/>
    <x v="0"/>
    <x v="0"/>
    <x v="0"/>
    <x v="1"/>
    <x v="0"/>
    <x v="0"/>
    <m/>
    <x v="1"/>
    <m/>
    <m/>
    <m/>
    <m/>
    <m/>
    <m/>
    <m/>
    <m/>
    <m/>
    <m/>
    <m/>
    <m/>
    <m/>
    <m/>
    <m/>
    <m/>
    <m/>
    <m/>
    <m/>
    <m/>
    <m/>
    <m/>
    <m/>
    <m/>
    <m/>
    <m/>
    <m/>
    <m/>
    <m/>
    <m/>
    <x v="0"/>
    <s v="Muy importante"/>
    <s v="Muy importante"/>
    <s v="Importante"/>
    <s v="Muy importante"/>
    <s v="Importante"/>
    <s v="Muy importante"/>
    <s v="Importante"/>
    <s v="Ninguna"/>
    <m/>
    <x v="2"/>
    <x v="2"/>
    <x v="0"/>
    <x v="0"/>
    <x v="2"/>
    <x v="0"/>
    <x v="1"/>
    <x v="1"/>
    <x v="0"/>
    <x v="0"/>
    <x v="0"/>
    <x v="0"/>
    <m/>
    <s v="Dueño o propietario"/>
    <m/>
    <n v="21"/>
    <n v="17"/>
    <s v="Completo"/>
    <m/>
    <m/>
    <m/>
    <m/>
    <m/>
    <m/>
    <m/>
    <s v="5 a 10 personas ocupadas"/>
    <s v="5 a 10 personas ocupadas"/>
    <x v="2"/>
    <s v="Comercio"/>
    <x v="0"/>
    <x v="0"/>
    <x v="0"/>
    <x v="0"/>
    <x v="0"/>
    <x v="0"/>
    <x v="0"/>
    <x v="0"/>
    <x v="0"/>
    <x v="0"/>
    <x v="0"/>
    <x v="0"/>
    <x v="0"/>
    <x v="1"/>
    <x v="0"/>
    <x v="1"/>
    <x v="0"/>
    <x v="0"/>
    <x v="0"/>
    <x v="1"/>
    <x v="0"/>
    <x v="1"/>
    <x v="0"/>
    <x v="0"/>
    <x v="0"/>
    <x v="0"/>
    <x v="0"/>
    <m/>
    <m/>
    <m/>
    <m/>
    <m/>
    <m/>
    <m/>
    <m/>
    <m/>
    <m/>
    <m/>
    <m/>
    <n v="8.2844036697247692"/>
    <x v="0"/>
    <x v="0"/>
    <x v="0"/>
    <x v="0"/>
    <x v="1"/>
    <s v="Total"/>
  </r>
  <r>
    <n v="609645"/>
    <x v="0"/>
    <x v="1"/>
    <s v="Villa Elisa"/>
    <n v="46460"/>
    <s v="VENTA AL POR MAYOR DE ARTICULOS DE ILUMINACION"/>
    <s v="Comercio"/>
    <s v="Comercio"/>
    <s v="Micro (5 a 10 personas ocupadas)"/>
    <n v="17062024"/>
    <n v="17"/>
    <s v="Junio"/>
    <s v="Año Resultado Final"/>
    <n v="11"/>
    <n v="27"/>
    <n v="17062024"/>
    <n v="17"/>
    <s v="Junio"/>
    <s v="Año Resultado Final"/>
    <n v="2014"/>
    <n v="9"/>
    <x v="3"/>
    <s v="VENTA AL POR MAYOR DE PRODUCTOS DE ILUMINACION"/>
    <s v="Comercio al por mayor de muebles y artículos de iluminación"/>
    <s v="Único"/>
    <x v="0"/>
    <m/>
    <m/>
    <n v="8"/>
    <n v="8"/>
    <n v="5"/>
    <n v="3"/>
    <n v="41.422018348623844"/>
    <n v="24.853211009174309"/>
    <n v="0"/>
    <n v="0"/>
    <n v="0"/>
    <n v="0"/>
    <n v="8.2844036697247692"/>
    <n v="0"/>
    <n v="0"/>
    <n v="0"/>
    <n v="41.422018348623844"/>
    <n v="16.568807339449538"/>
    <n v="0"/>
    <n v="0"/>
    <n v="66.275229357798153"/>
    <n v="8"/>
    <n v="0"/>
    <n v="0"/>
    <n v="0"/>
    <n v="0"/>
    <n v="1"/>
    <n v="0"/>
    <n v="0"/>
    <n v="0"/>
    <n v="5"/>
    <n v="2"/>
    <n v="0"/>
    <n v="0"/>
    <n v="8"/>
    <x v="1"/>
    <s v="Decisión del directorio/propietarios de la empresa"/>
    <m/>
    <x v="0"/>
    <s v="Decisión del directorio/propietarios de la empresa"/>
    <m/>
    <x v="0"/>
    <m/>
    <m/>
    <x v="0"/>
    <m/>
    <m/>
    <x v="0"/>
    <m/>
    <m/>
    <x v="0"/>
    <m/>
    <m/>
    <m/>
    <m/>
    <m/>
    <m/>
    <m/>
    <m/>
    <m/>
    <m/>
    <m/>
    <m/>
    <m/>
    <m/>
    <m/>
    <m/>
    <m/>
    <m/>
    <m/>
    <m/>
    <m/>
    <m/>
    <m/>
    <m/>
    <m/>
    <m/>
    <m/>
    <m/>
    <m/>
    <m/>
    <m/>
    <m/>
    <m/>
    <m/>
    <m/>
    <m/>
    <m/>
    <m/>
    <m/>
    <m/>
    <m/>
    <m/>
    <m/>
    <m/>
    <m/>
    <m/>
    <m/>
    <m/>
    <m/>
    <m/>
    <x v="1"/>
    <x v="0"/>
    <x v="0"/>
    <x v="1"/>
    <x v="1"/>
    <x v="1"/>
    <x v="0"/>
    <x v="0"/>
    <x v="0"/>
    <x v="0"/>
    <x v="1"/>
    <x v="1"/>
    <x v="0"/>
    <m/>
    <m/>
    <m/>
    <s v="Redes sociales de la empresa (Facebook, Twitter, Instagram, etc)"/>
    <m/>
    <m/>
    <m/>
    <m/>
    <m/>
    <m/>
    <s v="Contactos personales del empleador"/>
    <m/>
    <m/>
    <m/>
    <x v="0"/>
    <x v="0"/>
    <x v="0"/>
    <x v="1"/>
    <x v="0"/>
    <x v="0"/>
    <x v="0"/>
    <x v="1"/>
    <x v="1"/>
    <x v="1"/>
    <s v="Ninguna"/>
    <m/>
    <m/>
    <m/>
    <m/>
    <m/>
    <m/>
    <x v="3"/>
    <m/>
    <s v="Nuevas contrataciones"/>
    <x v="1"/>
    <m/>
    <m/>
    <m/>
    <x v="1"/>
    <x v="0"/>
    <x v="0"/>
    <x v="1"/>
    <x v="1"/>
    <x v="1"/>
    <m/>
    <m/>
    <x v="2"/>
    <s v="Poco probable"/>
    <s v="Poco probable"/>
    <s v="Poco probable"/>
    <s v="Probable"/>
    <s v="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Importante"/>
    <s v="Importante"/>
    <s v="Ninguna"/>
    <m/>
    <x v="2"/>
    <x v="2"/>
    <x v="0"/>
    <x v="0"/>
    <x v="0"/>
    <x v="0"/>
    <x v="1"/>
    <x v="1"/>
    <x v="1"/>
    <x v="1"/>
    <x v="1"/>
    <x v="0"/>
    <m/>
    <s v="Jefe / Encargado (no propietario)"/>
    <m/>
    <n v="19"/>
    <n v="6"/>
    <s v="Completo"/>
    <m/>
    <m/>
    <m/>
    <m/>
    <m/>
    <m/>
    <s v="GRUPO D.C DENTRO HAY OTRAS EMPRESAS EN TOTAL 12 LA IMFORMACION TOME SOLO SEGUN LA RAZON SOCIAL"/>
    <s v="5 a 10 personas ocupadas"/>
    <s v="5 a 10 personas ocupadas"/>
    <x v="2"/>
    <s v="Comercio"/>
    <x v="0"/>
    <x v="0"/>
    <x v="0"/>
    <x v="0"/>
    <x v="0"/>
    <x v="0"/>
    <x v="0"/>
    <x v="0"/>
    <x v="0"/>
    <x v="0"/>
    <x v="1"/>
    <x v="0"/>
    <x v="0"/>
    <x v="0"/>
    <x v="0"/>
    <x v="0"/>
    <x v="0"/>
    <x v="0"/>
    <x v="0"/>
    <x v="1"/>
    <x v="0"/>
    <x v="1"/>
    <x v="0"/>
    <x v="0"/>
    <x v="0"/>
    <x v="0"/>
    <x v="0"/>
    <m/>
    <m/>
    <m/>
    <m/>
    <m/>
    <m/>
    <m/>
    <m/>
    <m/>
    <m/>
    <m/>
    <m/>
    <n v="8.2844036697247692"/>
    <x v="0"/>
    <x v="0"/>
    <x v="0"/>
    <x v="1"/>
    <x v="2"/>
    <s v="Total"/>
  </r>
  <r>
    <n v="609983"/>
    <x v="0"/>
    <x v="1"/>
    <s v="Itá"/>
    <n v="68100"/>
    <s v="SERVICIOS DE ALQUILER DE SALON PARA EVENTOS"/>
    <s v="Servicio"/>
    <s v="Servicios inmobiliarios"/>
    <s v="Micro (5 a 10 personas ocupadas)"/>
    <n v="25062024"/>
    <n v="25"/>
    <s v="Junio"/>
    <s v="Año Resultado Final"/>
    <n v="15"/>
    <n v="36"/>
    <n v="19072024"/>
    <n v="19"/>
    <s v="Julio"/>
    <s v="Año Resultado Final"/>
    <n v="2019"/>
    <n v="4"/>
    <x v="3"/>
    <s v="SERVICIO ALQUILER DE SILLAS, MESAS, MANTELES PARA EVENTOS"/>
    <s v="Alquiler y arrendamiento de otros efectos personales y enseres domésticos n.c.p."/>
    <s v="Único"/>
    <x v="0"/>
    <m/>
    <m/>
    <n v="5"/>
    <n v="5"/>
    <n v="2"/>
    <n v="3"/>
    <n v="6.7891891891891802"/>
    <n v="10.18378378378377"/>
    <n v="0"/>
    <n v="0"/>
    <n v="0"/>
    <n v="0"/>
    <n v="0"/>
    <n v="0"/>
    <n v="0"/>
    <n v="0"/>
    <n v="6.7891891891891802"/>
    <n v="10.18378378378377"/>
    <n v="0"/>
    <n v="0"/>
    <n v="16.972972972972951"/>
    <n v="5"/>
    <n v="0"/>
    <n v="0"/>
    <n v="0"/>
    <n v="0"/>
    <n v="0"/>
    <n v="0"/>
    <n v="0"/>
    <n v="0"/>
    <n v="2"/>
    <n v="3"/>
    <n v="0"/>
    <n v="0"/>
    <n v="5"/>
    <x v="1"/>
    <s v="Decisión del directorio/propietarios de la empresa"/>
    <m/>
    <x v="1"/>
    <m/>
    <m/>
    <x v="0"/>
    <m/>
    <m/>
    <x v="1"/>
    <s v="Decisión del directorio/propietarios de la empresa"/>
    <m/>
    <x v="0"/>
    <m/>
    <m/>
    <x v="0"/>
    <m/>
    <m/>
    <m/>
    <m/>
    <m/>
    <m/>
    <m/>
    <m/>
    <m/>
    <m/>
    <m/>
    <m/>
    <m/>
    <m/>
    <m/>
    <m/>
    <m/>
    <m/>
    <m/>
    <m/>
    <m/>
    <m/>
    <m/>
    <m/>
    <m/>
    <m/>
    <m/>
    <m/>
    <m/>
    <m/>
    <m/>
    <m/>
    <m/>
    <m/>
    <m/>
    <m/>
    <m/>
    <m/>
    <m/>
    <m/>
    <m/>
    <m/>
    <m/>
    <m/>
    <m/>
    <m/>
    <m/>
    <m/>
    <m/>
    <m/>
    <x v="0"/>
    <x v="0"/>
    <x v="0"/>
    <x v="1"/>
    <x v="1"/>
    <x v="1"/>
    <x v="1"/>
    <x v="1"/>
    <x v="0"/>
    <x v="0"/>
    <x v="0"/>
    <x v="1"/>
    <x v="0"/>
    <m/>
    <m/>
    <m/>
    <m/>
    <m/>
    <m/>
    <m/>
    <m/>
    <m/>
    <m/>
    <s v="Contactos personales del empleador"/>
    <m/>
    <m/>
    <m/>
    <x v="0"/>
    <x v="0"/>
    <x v="0"/>
    <x v="0"/>
    <x v="2"/>
    <x v="2"/>
    <x v="0"/>
    <x v="0"/>
    <x v="1"/>
    <x v="1"/>
    <s v="Ninguna"/>
    <m/>
    <m/>
    <m/>
    <m/>
    <s v="Ambos"/>
    <m/>
    <x v="1"/>
    <m/>
    <m/>
    <x v="1"/>
    <m/>
    <m/>
    <m/>
    <x v="1"/>
    <x v="1"/>
    <x v="0"/>
    <x v="1"/>
    <x v="0"/>
    <x v="1"/>
    <m/>
    <m/>
    <x v="3"/>
    <s v="Poco probable"/>
    <s v="Poco probable"/>
    <s v="Poco probable"/>
    <s v="Poco probable"/>
    <s v="Probable"/>
    <x v="2"/>
    <m/>
    <m/>
    <m/>
    <m/>
    <m/>
    <m/>
    <m/>
    <m/>
    <m/>
    <m/>
    <m/>
    <m/>
    <m/>
    <m/>
    <m/>
    <m/>
    <m/>
    <m/>
    <m/>
    <m/>
    <m/>
    <m/>
    <m/>
    <m/>
    <m/>
    <m/>
    <m/>
    <m/>
    <m/>
    <m/>
    <m/>
    <m/>
    <m/>
    <m/>
    <m/>
    <x v="0"/>
    <m/>
    <m/>
    <m/>
    <m/>
    <m/>
    <m/>
    <m/>
    <m/>
    <m/>
    <x v="0"/>
    <x v="0"/>
    <x v="0"/>
    <x v="0"/>
    <x v="1"/>
    <x v="1"/>
    <x v="0"/>
    <x v="0"/>
    <m/>
    <x v="0"/>
    <s v="CAPACITACIÓN  SOBRE MANEJO DE HERRAMIENTAS DE INFORMÁTICA"/>
    <s v="Operación básica de computadoras"/>
    <s v="DISEÑADOR GRÁFICO"/>
    <n v="2166"/>
    <s v="CAPACITACIÓN EN GLOBOLOGIA"/>
    <s v="Artes plásticas y manualidades"/>
    <s v="DECORADOR"/>
    <n v="3432"/>
    <s v="CAPACITACIONES  SOBRE PREPARADO DE REGALOS EMPRESARIALES PERSONALIZADOS"/>
    <s v="Artes plásticas y manualidades"/>
    <s v="AYUDANTE DE DISEÑADOR  GRAFICO"/>
    <n v="3118"/>
    <m/>
    <m/>
    <m/>
    <m/>
    <m/>
    <m/>
    <m/>
    <m/>
    <m/>
    <m/>
    <m/>
    <m/>
    <s v="Si"/>
    <s v="Si"/>
    <s v="No"/>
    <m/>
    <m/>
    <m/>
    <x v="1"/>
    <s v="Muy importante"/>
    <s v="Muy importante"/>
    <s v="Muy importante"/>
    <s v="Muy importante"/>
    <s v="Muy importante"/>
    <s v="Muy importante"/>
    <s v="Muy importante"/>
    <s v="Ninguna"/>
    <m/>
    <x v="2"/>
    <x v="2"/>
    <x v="0"/>
    <x v="1"/>
    <x v="1"/>
    <x v="2"/>
    <x v="1"/>
    <x v="1"/>
    <x v="0"/>
    <x v="0"/>
    <x v="0"/>
    <x v="0"/>
    <m/>
    <s v="Dueño o propietario"/>
    <m/>
    <n v="7"/>
    <n v="39"/>
    <s v="Completo"/>
    <m/>
    <m/>
    <m/>
    <m/>
    <m/>
    <m/>
    <m/>
    <s v="5 a 10 personas ocupadas"/>
    <s v="5 a 10 personas ocupadas"/>
    <x v="0"/>
    <s v="Servicios a las empresas"/>
    <x v="0"/>
    <x v="0"/>
    <x v="0"/>
    <x v="0"/>
    <x v="0"/>
    <x v="0"/>
    <x v="0"/>
    <x v="0"/>
    <x v="0"/>
    <x v="0"/>
    <x v="1"/>
    <x v="0"/>
    <x v="0"/>
    <x v="0"/>
    <x v="0"/>
    <x v="0"/>
    <x v="0"/>
    <x v="0"/>
    <x v="0"/>
    <x v="0"/>
    <x v="1"/>
    <x v="1"/>
    <x v="0"/>
    <x v="0"/>
    <x v="0"/>
    <x v="0"/>
    <x v="0"/>
    <s v="OFIMATICA"/>
    <s v="DECORACIÓN"/>
    <s v="INDUSTRIAS GRÁFICAS"/>
    <m/>
    <m/>
    <m/>
    <s v="TIC"/>
    <s v="OTROS TIPOS DE CAPACITACIONES RELACIONADOS A OTROS SERVICIOS"/>
    <s v="INDUSTRIAS GRÁFICAS"/>
    <m/>
    <m/>
    <m/>
    <n v="3.3945945945945901"/>
    <x v="0"/>
    <x v="0"/>
    <x v="0"/>
    <x v="0"/>
    <x v="0"/>
    <s v="Total"/>
  </r>
  <r>
    <n v="610544"/>
    <x v="0"/>
    <x v="1"/>
    <s v="Itauguá"/>
    <n v="47300"/>
    <s v="VENTA AL POR MENOR DE COMBUSTIBLES PARA VEHICULOS"/>
    <s v="Comercio"/>
    <s v="Comercio"/>
    <s v="Micro (5 a 10 personas ocupadas)"/>
    <n v="20062024"/>
    <n v="20"/>
    <s v="Junio"/>
    <s v="Año Resultado Final"/>
    <n v="16"/>
    <n v="1"/>
    <n v="20062024"/>
    <n v="20"/>
    <s v="Junio"/>
    <s v="Año Resultado Final"/>
    <n v="2016"/>
    <n v="7"/>
    <x v="3"/>
    <s v="VENTA AL POR MENOR DE COMBUSTIBLE PARA VEHICULOS"/>
    <s v="Comercio al por menor de combustible para vehículos automotores en comercios especializados"/>
    <s v="Único"/>
    <x v="0"/>
    <m/>
    <m/>
    <n v="15"/>
    <n v="15"/>
    <n v="8"/>
    <n v="7"/>
    <n v="101.2093023255816"/>
    <n v="88.558139534883907"/>
    <n v="0"/>
    <n v="0"/>
    <n v="0"/>
    <n v="0"/>
    <n v="101.2093023255816"/>
    <n v="0"/>
    <n v="0"/>
    <n v="25.302325581395401"/>
    <n v="25.302325581395401"/>
    <n v="25.302325581395401"/>
    <n v="12.6511627906977"/>
    <n v="0"/>
    <n v="189.76744186046551"/>
    <n v="15"/>
    <n v="0"/>
    <n v="0"/>
    <n v="0"/>
    <n v="0"/>
    <n v="8"/>
    <n v="0"/>
    <n v="0"/>
    <n v="2"/>
    <n v="2"/>
    <n v="2"/>
    <n v="1"/>
    <n v="0"/>
    <n v="15"/>
    <x v="0"/>
    <m/>
    <m/>
    <x v="1"/>
    <m/>
    <m/>
    <x v="0"/>
    <m/>
    <m/>
    <x v="0"/>
    <m/>
    <m/>
    <x v="0"/>
    <m/>
    <m/>
    <x v="0"/>
    <m/>
    <m/>
    <m/>
    <m/>
    <m/>
    <m/>
    <m/>
    <m/>
    <m/>
    <m/>
    <m/>
    <m/>
    <m/>
    <m/>
    <m/>
    <m/>
    <m/>
    <m/>
    <m/>
    <m/>
    <m/>
    <m/>
    <m/>
    <m/>
    <m/>
    <m/>
    <m/>
    <m/>
    <m/>
    <m/>
    <m/>
    <m/>
    <m/>
    <m/>
    <m/>
    <m/>
    <m/>
    <m/>
    <m/>
    <m/>
    <m/>
    <m/>
    <m/>
    <m/>
    <m/>
    <m/>
    <m/>
    <m/>
    <m/>
    <m/>
    <x v="1"/>
    <x v="0"/>
    <x v="0"/>
    <x v="0"/>
    <x v="1"/>
    <x v="1"/>
    <x v="0"/>
    <x v="1"/>
    <x v="0"/>
    <x v="0"/>
    <x v="1"/>
    <x v="1"/>
    <x v="0"/>
    <m/>
    <m/>
    <m/>
    <m/>
    <m/>
    <m/>
    <s v="Recomendaciones de trabajadores de la empresa u otros actores"/>
    <m/>
    <m/>
    <m/>
    <s v="Contactos personales del empleador"/>
    <m/>
    <m/>
    <m/>
    <x v="0"/>
    <x v="0"/>
    <x v="0"/>
    <x v="1"/>
    <x v="0"/>
    <x v="1"/>
    <x v="0"/>
    <x v="0"/>
    <x v="1"/>
    <x v="0"/>
    <s v="Ninguna"/>
    <m/>
    <m/>
    <m/>
    <m/>
    <m/>
    <m/>
    <x v="1"/>
    <m/>
    <m/>
    <x v="1"/>
    <s v="Transformación de competencia"/>
    <m/>
    <m/>
    <x v="0"/>
    <x v="0"/>
    <x v="1"/>
    <x v="0"/>
    <x v="0"/>
    <x v="0"/>
    <m/>
    <m/>
    <x v="2"/>
    <s v="Poco probable"/>
    <s v="Poco probable"/>
    <s v="Poco probable"/>
    <s v="Poco probable"/>
    <s v="Muy probable"/>
    <x v="1"/>
    <m/>
    <m/>
    <m/>
    <m/>
    <m/>
    <m/>
    <m/>
    <m/>
    <m/>
    <m/>
    <m/>
    <m/>
    <m/>
    <m/>
    <m/>
    <m/>
    <m/>
    <m/>
    <m/>
    <m/>
    <m/>
    <m/>
    <m/>
    <m/>
    <m/>
    <m/>
    <m/>
    <m/>
    <m/>
    <m/>
    <m/>
    <m/>
    <m/>
    <m/>
    <m/>
    <x v="0"/>
    <m/>
    <m/>
    <m/>
    <m/>
    <m/>
    <m/>
    <m/>
    <m/>
    <m/>
    <x v="0"/>
    <x v="0"/>
    <x v="0"/>
    <x v="0"/>
    <x v="1"/>
    <x v="1"/>
    <x v="0"/>
    <x v="0"/>
    <m/>
    <x v="0"/>
    <s v="TECNICAS DE VENTA EN TIENDA"/>
    <s v="Técnicas de ventas"/>
    <s v="CAJERA DE MOSTRADOR DE TIENDA"/>
    <n v="5230"/>
    <s v="TECNICAS DE VENTAS"/>
    <s v="Técnicas de ventas"/>
    <s v="PLAYEROS DE COMBUSTIBLE PARA VEHICULOS"/>
    <n v="5245"/>
    <s v="ATENCION AL CLIENTE EN TIENDA"/>
    <s v="Técnicas de recepción y atención al cliente"/>
    <s v="CAJERA DE MOSTRADOR DE TIENDA"/>
    <n v="5230"/>
    <s v="TECNICAS DE MANIPULACION DE PICO DE MANGUERA DE COMBUSTIBLE"/>
    <s v="Seguridad industrial y salud ocupacional"/>
    <s v="PLAYERO DE CARGA DE COMBUSTIBLE PARA VEHICULOS"/>
    <n v="5245"/>
    <m/>
    <m/>
    <m/>
    <m/>
    <m/>
    <m/>
    <m/>
    <m/>
    <s v="Si"/>
    <s v="Si"/>
    <s v="Si"/>
    <s v="No"/>
    <m/>
    <m/>
    <x v="0"/>
    <s v="Importante"/>
    <s v="Importante"/>
    <s v="Importante"/>
    <s v="Importante"/>
    <s v="Importante"/>
    <s v="Muy importante"/>
    <s v="Importante"/>
    <s v="Ninguna"/>
    <m/>
    <x v="2"/>
    <x v="2"/>
    <x v="1"/>
    <x v="0"/>
    <x v="0"/>
    <x v="0"/>
    <x v="0"/>
    <x v="0"/>
    <x v="0"/>
    <x v="0"/>
    <x v="0"/>
    <x v="0"/>
    <m/>
    <s v="Jefe / Encargado (no propietario)"/>
    <m/>
    <n v="16"/>
    <n v="44"/>
    <s v="Completo"/>
    <m/>
    <m/>
    <m/>
    <m/>
    <m/>
    <m/>
    <m/>
    <s v="11 a 30 personas ocupadas"/>
    <s v="11 a 30 personas ocupadas"/>
    <x v="2"/>
    <s v="Comercio"/>
    <x v="0"/>
    <x v="0"/>
    <x v="0"/>
    <x v="0"/>
    <x v="0"/>
    <x v="0"/>
    <x v="0"/>
    <x v="0"/>
    <x v="0"/>
    <x v="0"/>
    <x v="1"/>
    <x v="0"/>
    <x v="0"/>
    <x v="0"/>
    <x v="0"/>
    <x v="0"/>
    <x v="0"/>
    <x v="0"/>
    <x v="0"/>
    <x v="1"/>
    <x v="0"/>
    <x v="1"/>
    <x v="1"/>
    <x v="0"/>
    <x v="0"/>
    <x v="0"/>
    <x v="0"/>
    <s v="VENTA"/>
    <s v="VENTA"/>
    <s v="ATENCIÓN AL CLIENTE, RECEPCIÓN"/>
    <s v="USO Y REPARACIÓN DE MAQUINARIAS, HERRAMIENTAS Y EQUIPOS"/>
    <m/>
    <m/>
    <s v="ADMINISTRACIÓN Y GESTIÓN"/>
    <s v="ADMINISTRACIÓN Y GESTIÓN"/>
    <s v="ADMINISTRACIÓN Y GESTIÓN"/>
    <s v="USO Y REPARACIÓN DE MAQUINARIAS, HERRAMIENTAS Y EQUIPOS"/>
    <m/>
    <m/>
    <n v="12.6511627906977"/>
    <x v="0"/>
    <x v="0"/>
    <x v="0"/>
    <x v="0"/>
    <x v="0"/>
    <s v="Total"/>
  </r>
  <r>
    <n v="610601"/>
    <x v="0"/>
    <x v="1"/>
    <s v="Itauguá"/>
    <n v="29200"/>
    <s v="FABRICACION DE CARROCERIAS DE METAL PARA VEHICULOS"/>
    <s v="Industria"/>
    <s v="Manufactura"/>
    <s v="Micro (5 a 10 personas ocupadas)"/>
    <n v="20062024"/>
    <n v="20"/>
    <s v="Junio"/>
    <s v="Año Resultado Final"/>
    <n v="10"/>
    <n v="34"/>
    <n v="20062024"/>
    <n v="20"/>
    <s v="Junio"/>
    <s v="Año Resultado Final"/>
    <n v="2006"/>
    <n v="17"/>
    <x v="0"/>
    <s v="FABRICACION DE CARROCERIAS DE METAL PARA VEHICULOS"/>
    <s v="Fabricación de carrocerías para vehículos automotores; fabricación de remolques y semirremolques"/>
    <s v="Único"/>
    <x v="0"/>
    <m/>
    <m/>
    <n v="7"/>
    <n v="7"/>
    <n v="6"/>
    <n v="1"/>
    <n v="28.761904761904738"/>
    <n v="4.7936507936507899"/>
    <n v="0"/>
    <n v="4.7936507936507899"/>
    <n v="4.7936507936507899"/>
    <n v="0"/>
    <n v="23.968253968253951"/>
    <n v="0"/>
    <n v="0"/>
    <n v="0"/>
    <n v="0"/>
    <n v="0"/>
    <n v="0"/>
    <n v="0"/>
    <n v="33.555555555555529"/>
    <n v="7"/>
    <n v="0"/>
    <n v="1"/>
    <n v="1"/>
    <n v="0"/>
    <n v="5"/>
    <n v="0"/>
    <n v="0"/>
    <n v="0"/>
    <n v="0"/>
    <n v="0"/>
    <n v="0"/>
    <n v="0"/>
    <n v="7"/>
    <x v="0"/>
    <m/>
    <m/>
    <x v="1"/>
    <m/>
    <m/>
    <x v="0"/>
    <m/>
    <m/>
    <x v="0"/>
    <m/>
    <m/>
    <x v="0"/>
    <m/>
    <m/>
    <x v="1"/>
    <m/>
    <n v="4419"/>
    <s v="AUXILIAR ADMINISTRATIVO"/>
    <s v="Sí"/>
    <s v="No"/>
    <s v="No"/>
    <m/>
    <m/>
    <m/>
    <m/>
    <m/>
    <m/>
    <m/>
    <m/>
    <m/>
    <m/>
    <m/>
    <m/>
    <m/>
    <m/>
    <m/>
    <m/>
    <m/>
    <m/>
    <m/>
    <m/>
    <m/>
    <m/>
    <m/>
    <m/>
    <m/>
    <m/>
    <m/>
    <m/>
    <m/>
    <m/>
    <m/>
    <m/>
    <m/>
    <m/>
    <m/>
    <m/>
    <m/>
    <m/>
    <m/>
    <m/>
    <m/>
    <m/>
    <m/>
    <m/>
    <x v="0"/>
    <x v="0"/>
    <x v="0"/>
    <x v="1"/>
    <x v="0"/>
    <x v="0"/>
    <x v="0"/>
    <x v="0"/>
    <x v="0"/>
    <x v="0"/>
    <x v="1"/>
    <x v="1"/>
    <x v="0"/>
    <m/>
    <m/>
    <m/>
    <m/>
    <m/>
    <m/>
    <s v="Recomendaciones de trabajadores de la empresa u otros actores"/>
    <m/>
    <m/>
    <m/>
    <s v="Contactos personales del empleador"/>
    <m/>
    <m/>
    <m/>
    <x v="0"/>
    <x v="0"/>
    <x v="0"/>
    <x v="2"/>
    <x v="0"/>
    <x v="2"/>
    <x v="0"/>
    <x v="0"/>
    <x v="1"/>
    <x v="1"/>
    <s v="Ninguna"/>
    <m/>
    <m/>
    <m/>
    <m/>
    <m/>
    <m/>
    <x v="1"/>
    <m/>
    <m/>
    <x v="1"/>
    <m/>
    <m/>
    <m/>
    <x v="1"/>
    <x v="1"/>
    <x v="1"/>
    <x v="1"/>
    <x v="1"/>
    <x v="1"/>
    <m/>
    <m/>
    <x v="2"/>
    <s v="Poco probable"/>
    <s v="Probable"/>
    <s v="Poco probable"/>
    <s v="Poco probable"/>
    <s v="Poco probable"/>
    <x v="2"/>
    <m/>
    <m/>
    <m/>
    <m/>
    <m/>
    <m/>
    <m/>
    <m/>
    <m/>
    <m/>
    <m/>
    <m/>
    <m/>
    <m/>
    <m/>
    <m/>
    <m/>
    <m/>
    <m/>
    <m/>
    <m/>
    <m/>
    <m/>
    <m/>
    <m/>
    <m/>
    <m/>
    <m/>
    <m/>
    <m/>
    <m/>
    <m/>
    <m/>
    <m/>
    <m/>
    <x v="0"/>
    <m/>
    <m/>
    <m/>
    <m/>
    <m/>
    <m/>
    <m/>
    <m/>
    <m/>
    <x v="0"/>
    <x v="0"/>
    <x v="0"/>
    <x v="0"/>
    <x v="1"/>
    <x v="1"/>
    <x v="0"/>
    <x v="0"/>
    <m/>
    <x v="0"/>
    <s v="MANEJO CORRECTO DE CARGAS PESADAS"/>
    <s v="OTROS"/>
    <s v="SOLDADOR DE CARROCERIAS"/>
    <n v="7212"/>
    <m/>
    <m/>
    <m/>
    <m/>
    <m/>
    <m/>
    <m/>
    <m/>
    <m/>
    <m/>
    <m/>
    <m/>
    <m/>
    <m/>
    <m/>
    <m/>
    <m/>
    <m/>
    <m/>
    <m/>
    <s v="No"/>
    <m/>
    <m/>
    <m/>
    <m/>
    <m/>
    <x v="0"/>
    <s v="Importante"/>
    <s v="Importante"/>
    <s v="Importante"/>
    <s v="Importante"/>
    <s v="Importante"/>
    <s v="Importante"/>
    <s v="Importante"/>
    <s v="Ninguna"/>
    <m/>
    <x v="2"/>
    <x v="2"/>
    <x v="0"/>
    <x v="0"/>
    <x v="2"/>
    <x v="2"/>
    <x v="0"/>
    <x v="1"/>
    <x v="0"/>
    <x v="0"/>
    <x v="0"/>
    <x v="0"/>
    <m/>
    <s v="Dueño o propietario"/>
    <m/>
    <n v="11"/>
    <n v="12"/>
    <s v="Completo"/>
    <m/>
    <m/>
    <m/>
    <m/>
    <m/>
    <m/>
    <m/>
    <s v="5 a 10 personas ocupadas"/>
    <s v="5 a 10 personas ocupadas"/>
    <x v="1"/>
    <s v="Manufactura"/>
    <x v="0"/>
    <x v="0"/>
    <x v="0"/>
    <x v="1"/>
    <x v="0"/>
    <x v="0"/>
    <x v="0"/>
    <x v="0"/>
    <x v="0"/>
    <x v="0"/>
    <x v="1"/>
    <x v="0"/>
    <x v="0"/>
    <x v="0"/>
    <x v="0"/>
    <x v="0"/>
    <x v="0"/>
    <x v="0"/>
    <x v="0"/>
    <x v="1"/>
    <x v="0"/>
    <x v="1"/>
    <x v="0"/>
    <x v="0"/>
    <x v="1"/>
    <x v="0"/>
    <x v="0"/>
    <s v="SALUD Y SEGURIDAD OCUPACIONAL"/>
    <m/>
    <m/>
    <m/>
    <m/>
    <m/>
    <s v="SALUD Y SEGURIDAD OCUPACIONAL"/>
    <m/>
    <m/>
    <m/>
    <m/>
    <m/>
    <n v="4.7936507936507899"/>
    <x v="1"/>
    <x v="1"/>
    <x v="1"/>
    <x v="0"/>
    <x v="0"/>
    <s v="Total"/>
  </r>
  <r>
    <n v="615821"/>
    <x v="0"/>
    <x v="1"/>
    <s v="Areguá"/>
    <n v="56101"/>
    <s v="SERVICIOS DE RESTAURANTES"/>
    <s v="Servicio"/>
    <s v="Restaurantes y hoteles"/>
    <s v="Micro (5 a 10 personas ocupadas)"/>
    <n v="18072024"/>
    <n v="18"/>
    <s v="Julio"/>
    <s v="Año Resultado Final"/>
    <n v="10"/>
    <n v="16"/>
    <n v="26072024"/>
    <n v="26"/>
    <s v="Julio"/>
    <s v="Año Resultado Final"/>
    <n v="2011"/>
    <n v="12"/>
    <x v="0"/>
    <s v="VENTA DE COMIDAS EN RESTAURAN"/>
    <s v="Restaurantes y parrilladas"/>
    <s v="Único"/>
    <x v="0"/>
    <m/>
    <m/>
    <n v="10"/>
    <n v="10"/>
    <n v="2"/>
    <n v="8"/>
    <n v="6.7891891891891802"/>
    <n v="27.156756756756721"/>
    <n v="0"/>
    <n v="0"/>
    <n v="10.18378378378377"/>
    <n v="0"/>
    <n v="6.7891891891891802"/>
    <n v="0"/>
    <n v="0"/>
    <n v="0"/>
    <n v="10.18378378378377"/>
    <n v="6.7891891891891802"/>
    <n v="0"/>
    <n v="0"/>
    <n v="33.945945945945901"/>
    <n v="10"/>
    <n v="0"/>
    <n v="0"/>
    <n v="3"/>
    <n v="0"/>
    <n v="2"/>
    <n v="0"/>
    <n v="0"/>
    <n v="0"/>
    <n v="3"/>
    <n v="2"/>
    <n v="0"/>
    <n v="0"/>
    <n v="10"/>
    <x v="0"/>
    <m/>
    <m/>
    <x v="1"/>
    <m/>
    <m/>
    <x v="0"/>
    <m/>
    <m/>
    <x v="0"/>
    <m/>
    <m/>
    <x v="0"/>
    <m/>
    <m/>
    <x v="1"/>
    <m/>
    <n v="9412"/>
    <s v="AYUDANTE DE COCINA"/>
    <s v="Sí"/>
    <s v="No"/>
    <s v="Sí"/>
    <n v="5131"/>
    <s v="MOZO"/>
    <s v="Sí"/>
    <s v="No"/>
    <s v="Sí"/>
    <n v="8321"/>
    <s v="DELIVERY EN MOTOCICLETA"/>
    <s v="Sí"/>
    <s v="Sí"/>
    <m/>
    <m/>
    <m/>
    <m/>
    <m/>
    <m/>
    <m/>
    <m/>
    <m/>
    <m/>
    <m/>
    <m/>
    <m/>
    <m/>
    <m/>
    <m/>
    <m/>
    <m/>
    <m/>
    <m/>
    <s v="Candidatos que no aceptaron las condiciones laborales ofrecidas (ubicación, horario, remuneración)"/>
    <m/>
    <m/>
    <m/>
    <m/>
    <m/>
    <s v="Reasignar / redefinir los puestos de trabajo existentes"/>
    <m/>
    <m/>
    <m/>
    <m/>
    <m/>
    <m/>
    <m/>
    <m/>
    <x v="0"/>
    <x v="1"/>
    <x v="0"/>
    <x v="0"/>
    <x v="1"/>
    <x v="1"/>
    <x v="0"/>
    <x v="1"/>
    <x v="0"/>
    <x v="0"/>
    <x v="1"/>
    <x v="1"/>
    <x v="0"/>
    <m/>
    <m/>
    <m/>
    <s v="Redes sociales de la empresa (Facebook, Twitter, Instagram, etc)"/>
    <m/>
    <m/>
    <s v="Recomendaciones de trabajadores de la empresa u otros actores"/>
    <m/>
    <m/>
    <m/>
    <s v="Contactos personales del empleador"/>
    <m/>
    <m/>
    <m/>
    <x v="0"/>
    <x v="0"/>
    <x v="0"/>
    <x v="2"/>
    <x v="0"/>
    <x v="2"/>
    <x v="0"/>
    <x v="0"/>
    <x v="1"/>
    <x v="1"/>
    <s v="Ninguna"/>
    <m/>
    <m/>
    <m/>
    <m/>
    <m/>
    <m/>
    <x v="1"/>
    <m/>
    <m/>
    <x v="1"/>
    <m/>
    <m/>
    <m/>
    <x v="1"/>
    <x v="1"/>
    <x v="1"/>
    <x v="1"/>
    <x v="1"/>
    <x v="1"/>
    <m/>
    <m/>
    <x v="2"/>
    <s v="Probable"/>
    <s v="Poco probable"/>
    <s v="Poco probable"/>
    <s v="Poco probable"/>
    <s v="Poco probable"/>
    <x v="2"/>
    <m/>
    <m/>
    <m/>
    <m/>
    <m/>
    <m/>
    <m/>
    <m/>
    <m/>
    <m/>
    <m/>
    <m/>
    <m/>
    <m/>
    <m/>
    <m/>
    <m/>
    <m/>
    <m/>
    <m/>
    <m/>
    <m/>
    <m/>
    <m/>
    <m/>
    <m/>
    <m/>
    <m/>
    <m/>
    <m/>
    <m/>
    <m/>
    <m/>
    <m/>
    <m/>
    <x v="0"/>
    <m/>
    <m/>
    <m/>
    <m/>
    <m/>
    <m/>
    <m/>
    <m/>
    <m/>
    <x v="0"/>
    <x v="0"/>
    <x v="0"/>
    <x v="1"/>
    <x v="1"/>
    <x v="1"/>
    <x v="0"/>
    <x v="0"/>
    <m/>
    <x v="0"/>
    <s v="TECNICAS DE ATENCION AL CLIENTE"/>
    <s v="Técnicas de recepción y atención al cliente"/>
    <s v="MOZOS"/>
    <n v="5131"/>
    <s v="TECNICAS DE ATENCION AL CLIENTE"/>
    <s v="Técnicas de recepción y atención al cliente"/>
    <s v="DELIVERY EN MOTOCICLETA"/>
    <n v="8321"/>
    <s v="HIGIENE Y SALUBRIDAD"/>
    <s v="Seguridad industrial y salud ocupacional"/>
    <s v="COCINERA"/>
    <n v="5120"/>
    <s v="TECNICAS DE UTILIZACION DE UTENSILIOS DE COCINA"/>
    <s v="Menajería"/>
    <s v="COCINERA"/>
    <n v="5120"/>
    <m/>
    <m/>
    <m/>
    <m/>
    <m/>
    <m/>
    <m/>
    <m/>
    <s v="Si"/>
    <s v="Si"/>
    <s v="Si"/>
    <s v="No"/>
    <m/>
    <m/>
    <x v="0"/>
    <s v="Importante"/>
    <s v="Importante"/>
    <s v="Muy importante"/>
    <s v="Muy importante"/>
    <s v="Importante"/>
    <s v="Muy importante"/>
    <s v="Muy importante"/>
    <s v="Ninguna"/>
    <m/>
    <x v="2"/>
    <x v="2"/>
    <x v="0"/>
    <x v="0"/>
    <x v="2"/>
    <x v="0"/>
    <x v="0"/>
    <x v="0"/>
    <x v="0"/>
    <x v="0"/>
    <x v="0"/>
    <x v="0"/>
    <m/>
    <s v="Dueño o propietario"/>
    <m/>
    <n v="7"/>
    <n v="25"/>
    <s v="Completo"/>
    <m/>
    <m/>
    <m/>
    <m/>
    <m/>
    <m/>
    <m/>
    <s v="5 a 10 personas ocupadas"/>
    <s v="5 a 10 personas ocupadas"/>
    <x v="0"/>
    <s v="Restaurantes y hoteles"/>
    <x v="0"/>
    <x v="0"/>
    <x v="0"/>
    <x v="0"/>
    <x v="1"/>
    <x v="0"/>
    <x v="0"/>
    <x v="1"/>
    <x v="1"/>
    <x v="0"/>
    <x v="1"/>
    <x v="0"/>
    <x v="0"/>
    <x v="0"/>
    <x v="0"/>
    <x v="0"/>
    <x v="0"/>
    <x v="0"/>
    <x v="0"/>
    <x v="1"/>
    <x v="0"/>
    <x v="1"/>
    <x v="1"/>
    <x v="0"/>
    <x v="0"/>
    <x v="1"/>
    <x v="0"/>
    <s v="ATENCIÓN AL CLIENTE, RECEPCIÓN"/>
    <s v="ATENCIÓN AL CLIENTE, RECEPCIÓN"/>
    <s v="LIMPIEZA"/>
    <s v="GASTRONOMIA"/>
    <m/>
    <m/>
    <s v="ADMINISTRACIÓN Y GESTIÓN"/>
    <s v="ADMINISTRACIÓN Y GESTIÓN"/>
    <s v="OTROS TIPOS DE CAPACITACIONES RELACIONADOS A OTROS SERVICIOS"/>
    <s v="ALIMENTOS"/>
    <m/>
    <m/>
    <n v="3.3945945945945901"/>
    <x v="1"/>
    <x v="2"/>
    <x v="1"/>
    <x v="0"/>
    <x v="0"/>
    <s v="Total"/>
  </r>
  <r>
    <n v="618079"/>
    <x v="0"/>
    <x v="1"/>
    <s v="Capiatá"/>
    <n v="79110"/>
    <s v="ACTIVIDADES DE LAS AGENCIAS DE VIAJES"/>
    <s v="Servicio"/>
    <s v="Servicios a las empresas"/>
    <s v="Pequeñas (11 a 30 personas ocupadas)"/>
    <n v="13082024"/>
    <n v="13"/>
    <s v="Agosto"/>
    <s v="Año Resultado Final"/>
    <n v="7"/>
    <n v="39"/>
    <n v="16082024"/>
    <n v="16"/>
    <s v="Agosto"/>
    <s v="Año Resultado Final"/>
    <n v="2016"/>
    <n v="7"/>
    <x v="3"/>
    <s v="VENTAS DE PAQUETES DE TURISMO ( AGENCIA DE VIAJES)"/>
    <s v="Actividades de las agencias de viajes"/>
    <s v="Único"/>
    <x v="0"/>
    <m/>
    <m/>
    <n v="7"/>
    <n v="7"/>
    <n v="1"/>
    <n v="6"/>
    <n v="3.3945945945945901"/>
    <n v="20.367567567567541"/>
    <n v="0"/>
    <n v="0"/>
    <n v="0"/>
    <n v="0"/>
    <n v="10.18378378378377"/>
    <n v="0"/>
    <n v="0"/>
    <n v="0"/>
    <n v="3.3945945945945901"/>
    <n v="10.18378378378377"/>
    <n v="0"/>
    <n v="0"/>
    <n v="23.762162162162131"/>
    <n v="7"/>
    <n v="0"/>
    <n v="0"/>
    <n v="0"/>
    <n v="0"/>
    <n v="3"/>
    <n v="0"/>
    <n v="0"/>
    <n v="0"/>
    <n v="1"/>
    <n v="3"/>
    <n v="0"/>
    <n v="0"/>
    <n v="7"/>
    <x v="1"/>
    <s v="Decisión del directorio/propietarios de la empresa"/>
    <m/>
    <x v="0"/>
    <s v="Decisión del directorio/propietarios de la empresa"/>
    <m/>
    <x v="1"/>
    <s v="Decisión del directorio/propietarios de la empresa"/>
    <m/>
    <x v="0"/>
    <m/>
    <m/>
    <x v="0"/>
    <m/>
    <m/>
    <x v="1"/>
    <m/>
    <n v="5113"/>
    <s v="GUIA DE TURISMO"/>
    <s v="Sí"/>
    <s v="No"/>
    <s v="Sí"/>
    <n v="4226"/>
    <s v="RECEPCIONISTA"/>
    <s v="Sí"/>
    <s v="Sí"/>
    <s v="Sí"/>
    <n v="4221"/>
    <s v="PROMOTORA"/>
    <s v="Sí"/>
    <s v="Sí"/>
    <m/>
    <m/>
    <m/>
    <m/>
    <m/>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m/>
    <m/>
    <m/>
    <m/>
    <s v="Capacitar a los trabajadores actuales para que puedan cumplir funciones que estaban asignadas a esa vacante"/>
    <s v="Reasignar / redefinir los puestos de trabajo existentes"/>
    <m/>
    <m/>
    <m/>
    <s v="Redefinir el perfil y características de la vacante"/>
    <m/>
    <m/>
    <m/>
    <m/>
    <x v="1"/>
    <x v="0"/>
    <x v="0"/>
    <x v="0"/>
    <x v="0"/>
    <x v="0"/>
    <x v="0"/>
    <x v="1"/>
    <x v="1"/>
    <x v="0"/>
    <x v="0"/>
    <x v="0"/>
    <x v="0"/>
    <m/>
    <m/>
    <m/>
    <s v="Redes sociales de la empresa (Facebook, Twitter, Instagram, etc)"/>
    <m/>
    <m/>
    <m/>
    <m/>
    <m/>
    <m/>
    <s v="Contactos personales del empleador"/>
    <m/>
    <m/>
    <m/>
    <x v="0"/>
    <x v="0"/>
    <x v="0"/>
    <x v="1"/>
    <x v="0"/>
    <x v="1"/>
    <x v="0"/>
    <x v="2"/>
    <x v="0"/>
    <x v="2"/>
    <s v="Ninguna"/>
    <m/>
    <m/>
    <m/>
    <m/>
    <m/>
    <m/>
    <x v="1"/>
    <m/>
    <m/>
    <x v="0"/>
    <m/>
    <m/>
    <m/>
    <x v="1"/>
    <x v="1"/>
    <x v="1"/>
    <x v="0"/>
    <x v="1"/>
    <x v="0"/>
    <m/>
    <m/>
    <x v="0"/>
    <s v="Probable"/>
    <s v="Poco probable"/>
    <s v="Probable"/>
    <s v="Probable"/>
    <s v="Probable"/>
    <x v="0"/>
    <s v="vendedoras"/>
    <n v="4221"/>
    <n v="5"/>
    <n v="5"/>
    <n v="0"/>
    <n v="0"/>
    <n v="0"/>
    <s v="GUIA DE HOTELERIA Y TURISMO"/>
    <n v="5113"/>
    <n v="5"/>
    <n v="5"/>
    <n v="0"/>
    <n v="0"/>
    <n v="0"/>
    <s v="CONTADOR"/>
    <n v="2411"/>
    <n v="1"/>
    <n v="1"/>
    <n v="0"/>
    <n v="0"/>
    <n v="0"/>
    <m/>
    <m/>
    <m/>
    <m/>
    <m/>
    <m/>
    <m/>
    <m/>
    <m/>
    <m/>
    <m/>
    <m/>
    <m/>
    <m/>
    <x v="0"/>
    <m/>
    <m/>
    <m/>
    <m/>
    <m/>
    <m/>
    <m/>
    <m/>
    <m/>
    <x v="1"/>
    <x v="0"/>
    <x v="0"/>
    <x v="0"/>
    <x v="1"/>
    <x v="0"/>
    <x v="0"/>
    <x v="0"/>
    <m/>
    <x v="0"/>
    <s v="CAPACITACIÓN EN TECNICAS DE VENTAS"/>
    <s v="Técnicas de ventas"/>
    <s v="VENDEDORES DE SALON (AGENTES DE VIAJE)"/>
    <n v="4221"/>
    <s v="CAPACITACIÓN A ATENCION AL CLIENTE"/>
    <s v="Técnicas de recepción y atención al cliente"/>
    <s v="VENDEDORES DE SALON ( AGENCIA DE VIAJE)"/>
    <n v="4221"/>
    <m/>
    <m/>
    <m/>
    <m/>
    <m/>
    <m/>
    <m/>
    <m/>
    <m/>
    <m/>
    <m/>
    <m/>
    <m/>
    <m/>
    <m/>
    <m/>
    <s v="Si"/>
    <s v="Si"/>
    <s v="No"/>
    <m/>
    <m/>
    <m/>
    <x v="0"/>
    <s v="Muy importante"/>
    <s v="Muy importante"/>
    <s v="Muy importante"/>
    <s v="Muy importante"/>
    <s v="Importante"/>
    <s v="Muy importante"/>
    <s v="Muy importante"/>
    <s v="Ninguna"/>
    <m/>
    <x v="2"/>
    <x v="2"/>
    <x v="0"/>
    <x v="0"/>
    <x v="2"/>
    <x v="0"/>
    <x v="0"/>
    <x v="0"/>
    <x v="0"/>
    <x v="0"/>
    <x v="0"/>
    <x v="0"/>
    <m/>
    <s v="Dueño o propietario"/>
    <m/>
    <n v="15"/>
    <n v="21"/>
    <s v="Completo"/>
    <m/>
    <m/>
    <m/>
    <m/>
    <m/>
    <m/>
    <m/>
    <s v="5 a 10 personas ocupadas"/>
    <s v="5 a 10 personas ocupadas"/>
    <x v="0"/>
    <s v="Servicios a las empresas"/>
    <x v="0"/>
    <x v="0"/>
    <x v="0"/>
    <x v="1"/>
    <x v="1"/>
    <x v="0"/>
    <x v="0"/>
    <x v="0"/>
    <x v="0"/>
    <x v="0"/>
    <x v="0"/>
    <x v="0"/>
    <x v="1"/>
    <x v="1"/>
    <x v="0"/>
    <x v="0"/>
    <x v="0"/>
    <x v="0"/>
    <x v="0"/>
    <x v="1"/>
    <x v="0"/>
    <x v="0"/>
    <x v="0"/>
    <x v="0"/>
    <x v="0"/>
    <x v="0"/>
    <x v="0"/>
    <s v="VENTA"/>
    <s v="ATENCIÓN AL CLIENTE, RECEPCIÓN"/>
    <m/>
    <m/>
    <m/>
    <m/>
    <s v="ADMINISTRACIÓN Y GESTIÓN"/>
    <s v="ADMINISTRACIÓN Y GESTIÓN"/>
    <m/>
    <m/>
    <m/>
    <m/>
    <n v="3.3945945945945901"/>
    <x v="1"/>
    <x v="2"/>
    <x v="0"/>
    <x v="0"/>
    <x v="0"/>
    <s v="Total"/>
  </r>
  <r>
    <n v="618786"/>
    <x v="0"/>
    <x v="1"/>
    <s v="Capiatá"/>
    <n v="56109"/>
    <s v="SERVICIOS DE VENTA DE MINUTAS"/>
    <s v="Servicio"/>
    <s v="Restaurantes y hoteles"/>
    <s v="Micro (5 a 10 personas ocupadas)"/>
    <n v="27062024"/>
    <n v="27"/>
    <s v="Junio"/>
    <s v="Año Resultado Final"/>
    <n v="7"/>
    <n v="6"/>
    <n v="2072024"/>
    <n v="2"/>
    <s v="Julio"/>
    <s v="Año Resultado Final"/>
    <n v="2012"/>
    <n v="11"/>
    <x v="0"/>
    <s v="SERVICIO DE COMIDAS RAPIDA(HAMBURGUESA, LOMITO,PIZZA)"/>
    <s v="Otros servicios de suministro de alimentos para consumo inmediato  n.c.p."/>
    <s v="Único"/>
    <x v="0"/>
    <m/>
    <m/>
    <n v="7"/>
    <n v="7"/>
    <n v="3"/>
    <n v="4"/>
    <n v="10.18378378378377"/>
    <n v="13.57837837837836"/>
    <n v="0"/>
    <n v="0"/>
    <n v="0"/>
    <n v="0"/>
    <n v="16.972972972972951"/>
    <n v="0"/>
    <n v="0"/>
    <n v="0"/>
    <n v="3.3945945945945901"/>
    <n v="3.3945945945945901"/>
    <n v="0"/>
    <n v="0"/>
    <n v="23.762162162162131"/>
    <n v="7"/>
    <n v="0"/>
    <n v="0"/>
    <n v="0"/>
    <n v="0"/>
    <n v="5"/>
    <n v="0"/>
    <n v="0"/>
    <n v="0"/>
    <n v="1"/>
    <n v="1"/>
    <n v="0"/>
    <n v="0"/>
    <n v="7"/>
    <x v="1"/>
    <s v="Decisión del directorio/propietarios de la empresa"/>
    <m/>
    <x v="1"/>
    <m/>
    <m/>
    <x v="0"/>
    <m/>
    <m/>
    <x v="0"/>
    <m/>
    <m/>
    <x v="0"/>
    <m/>
    <m/>
    <x v="1"/>
    <m/>
    <n v="9411"/>
    <s v="PLANCHERA (PARA HACER HAMBURGUESAS)"/>
    <s v="Sí"/>
    <s v="No"/>
    <s v="Sí"/>
    <n v="9412"/>
    <s v="AYUDANTE DE COCINA"/>
    <s v="Sí"/>
    <s v="No"/>
    <s v="No"/>
    <m/>
    <m/>
    <m/>
    <m/>
    <m/>
    <m/>
    <m/>
    <m/>
    <m/>
    <m/>
    <m/>
    <m/>
    <m/>
    <m/>
    <m/>
    <m/>
    <m/>
    <m/>
    <m/>
    <m/>
    <m/>
    <m/>
    <m/>
    <m/>
    <m/>
    <m/>
    <m/>
    <m/>
    <m/>
    <m/>
    <m/>
    <m/>
    <m/>
    <m/>
    <m/>
    <m/>
    <m/>
    <m/>
    <m/>
    <x v="0"/>
    <x v="1"/>
    <x v="0"/>
    <x v="0"/>
    <x v="0"/>
    <x v="1"/>
    <x v="1"/>
    <x v="0"/>
    <x v="0"/>
    <x v="0"/>
    <x v="1"/>
    <x v="1"/>
    <x v="0"/>
    <m/>
    <m/>
    <m/>
    <m/>
    <m/>
    <m/>
    <s v="Recomendaciones de trabajadores de la empresa u otros actores"/>
    <m/>
    <m/>
    <m/>
    <s v="Contactos personales del empleador"/>
    <m/>
    <m/>
    <m/>
    <x v="0"/>
    <x v="0"/>
    <x v="0"/>
    <x v="2"/>
    <x v="0"/>
    <x v="2"/>
    <x v="0"/>
    <x v="2"/>
    <x v="1"/>
    <x v="1"/>
    <s v="Ninguna"/>
    <m/>
    <m/>
    <m/>
    <m/>
    <m/>
    <m/>
    <x v="1"/>
    <m/>
    <m/>
    <x v="1"/>
    <m/>
    <m/>
    <m/>
    <x v="1"/>
    <x v="1"/>
    <x v="1"/>
    <x v="1"/>
    <x v="1"/>
    <x v="1"/>
    <m/>
    <m/>
    <x v="2"/>
    <s v="Probable"/>
    <s v="Poco probable"/>
    <s v="Poco probable"/>
    <s v="Poco probable"/>
    <s v="Probable"/>
    <x v="0"/>
    <s v="atención al cliente (mozo)"/>
    <n v="5131"/>
    <n v="1"/>
    <n v="1"/>
    <n v="1"/>
    <n v="0"/>
    <n v="0"/>
    <s v="pizzero"/>
    <n v="9411"/>
    <n v="1"/>
    <n v="0"/>
    <n v="0"/>
    <n v="0"/>
    <n v="0"/>
    <s v="delivery en moto"/>
    <n v="8321"/>
    <n v="1"/>
    <n v="1"/>
    <n v="0"/>
    <n v="0"/>
    <n v="0"/>
    <m/>
    <m/>
    <m/>
    <m/>
    <m/>
    <m/>
    <m/>
    <m/>
    <m/>
    <m/>
    <m/>
    <m/>
    <m/>
    <m/>
    <x v="0"/>
    <m/>
    <m/>
    <m/>
    <m/>
    <m/>
    <m/>
    <m/>
    <m/>
    <m/>
    <x v="0"/>
    <x v="0"/>
    <x v="1"/>
    <x v="0"/>
    <x v="1"/>
    <x v="0"/>
    <x v="0"/>
    <x v="0"/>
    <m/>
    <x v="0"/>
    <s v="MANEJO DE OFIMÁTICA EXCEL"/>
    <s v="Microsoft Excel básico y avanzado"/>
    <s v="CAJERA"/>
    <n v="5230"/>
    <s v="ELABORACIÓN DE MATERIA PRIMA PARA LA PRODUCCION DE PIZZAS"/>
    <s v="Cocina de minutas"/>
    <s v="AYUDANTE DE COCINA PIZZERO"/>
    <n v="9412"/>
    <m/>
    <m/>
    <m/>
    <m/>
    <m/>
    <m/>
    <m/>
    <m/>
    <m/>
    <m/>
    <m/>
    <m/>
    <m/>
    <m/>
    <m/>
    <m/>
    <s v="Si"/>
    <s v="No"/>
    <m/>
    <m/>
    <m/>
    <m/>
    <x v="0"/>
    <s v="Importante"/>
    <s v="Importante"/>
    <s v="Importante"/>
    <s v="Muy importante"/>
    <s v="Muy importante"/>
    <s v="Importante"/>
    <s v="Muy importante"/>
    <s v="Ninguna"/>
    <m/>
    <x v="0"/>
    <x v="1"/>
    <x v="0"/>
    <x v="0"/>
    <x v="2"/>
    <x v="0"/>
    <x v="0"/>
    <x v="0"/>
    <x v="0"/>
    <x v="0"/>
    <x v="0"/>
    <x v="0"/>
    <m/>
    <s v="Dueño o propietario"/>
    <m/>
    <n v="18"/>
    <n v="58"/>
    <s v="Completo"/>
    <m/>
    <m/>
    <m/>
    <m/>
    <m/>
    <m/>
    <m/>
    <s v="5 a 10 personas ocupadas"/>
    <s v="5 a 10 personas ocupadas"/>
    <x v="0"/>
    <s v="Restaurantes y hoteles"/>
    <x v="0"/>
    <x v="0"/>
    <x v="0"/>
    <x v="0"/>
    <x v="0"/>
    <x v="0"/>
    <x v="0"/>
    <x v="0"/>
    <x v="1"/>
    <x v="0"/>
    <x v="1"/>
    <x v="0"/>
    <x v="0"/>
    <x v="1"/>
    <x v="0"/>
    <x v="0"/>
    <x v="1"/>
    <x v="1"/>
    <x v="0"/>
    <x v="1"/>
    <x v="0"/>
    <x v="1"/>
    <x v="1"/>
    <x v="0"/>
    <x v="0"/>
    <x v="0"/>
    <x v="1"/>
    <s v="OFIMATICA"/>
    <s v="GASTRONOMIA"/>
    <m/>
    <m/>
    <m/>
    <m/>
    <s v="TIC"/>
    <s v="ALIMENTOS"/>
    <m/>
    <m/>
    <m/>
    <m/>
    <n v="3.3945945945945901"/>
    <x v="1"/>
    <x v="1"/>
    <x v="1"/>
    <x v="0"/>
    <x v="0"/>
    <s v="Total"/>
  </r>
  <r>
    <n v="621112"/>
    <x v="0"/>
    <x v="1"/>
    <s v="Guarambaré"/>
    <n v="60100"/>
    <s v="SERVICIOS DE PROGRAMACION DE RADIO"/>
    <s v="Servicio"/>
    <s v="Telecomunicaciones"/>
    <s v="Micro (5 a 10 personas ocupadas)"/>
    <n v="24062024"/>
    <n v="24"/>
    <s v="Junio"/>
    <s v="Año Resultado Final"/>
    <n v="14"/>
    <n v="56"/>
    <n v="25062024"/>
    <n v="25"/>
    <s v="Junio"/>
    <s v="Año Resultado Final"/>
    <n v="2010"/>
    <n v="13"/>
    <x v="0"/>
    <s v="SERVICIOS DE PROGRMAS DE RADIO FM"/>
    <s v="Actividades programación y difusión de radio"/>
    <s v="Único"/>
    <x v="0"/>
    <m/>
    <m/>
    <n v="15"/>
    <n v="15"/>
    <n v="12"/>
    <n v="3"/>
    <n v="57.967741935483843"/>
    <n v="14.491935483870961"/>
    <n v="0"/>
    <n v="0"/>
    <n v="0"/>
    <n v="0"/>
    <n v="9.6612903225806406"/>
    <n v="0"/>
    <n v="9.6612903225806406"/>
    <n v="0"/>
    <n v="38.645161290322562"/>
    <n v="9.6612903225806406"/>
    <n v="4.8306451612903203"/>
    <n v="0"/>
    <n v="72.459677419354804"/>
    <n v="15"/>
    <n v="0"/>
    <n v="0"/>
    <n v="0"/>
    <n v="0"/>
    <n v="2"/>
    <n v="0"/>
    <n v="2"/>
    <n v="0"/>
    <n v="8"/>
    <n v="2"/>
    <n v="1"/>
    <n v="0"/>
    <n v="15"/>
    <x v="1"/>
    <s v="Contrato de aprendizaje (Código laboral y Resolución N° 1159/19)"/>
    <m/>
    <x v="0"/>
    <s v="Convenio con organizaciones públicas"/>
    <m/>
    <x v="1"/>
    <s v="Decisión del directorio/propietarios de la empresa"/>
    <m/>
    <x v="0"/>
    <m/>
    <m/>
    <x v="0"/>
    <m/>
    <m/>
    <x v="1"/>
    <m/>
    <n v="2656"/>
    <s v="RELATOR DE DEPORTE"/>
    <s v="Sí"/>
    <s v="Sí"/>
    <s v="Sí"/>
    <n v="3521"/>
    <s v="OPERADORES DE RADIO"/>
    <s v="Sí"/>
    <s v="Sí"/>
    <s v="No"/>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s v="Candidatos con falt de experiencia laboral"/>
    <m/>
    <s v="Falta de postulantes/candidatos"/>
    <m/>
    <m/>
    <m/>
    <m/>
    <m/>
    <m/>
    <m/>
    <m/>
    <m/>
    <m/>
    <m/>
    <m/>
    <m/>
    <m/>
    <m/>
    <m/>
    <m/>
    <s v="Aumentar los esfuerzos en el reclutamiento (más divulgación de la vacante, más bolsas de empleo)"/>
    <m/>
    <m/>
    <m/>
    <x v="1"/>
    <x v="0"/>
    <x v="0"/>
    <x v="0"/>
    <x v="0"/>
    <x v="0"/>
    <x v="0"/>
    <x v="1"/>
    <x v="1"/>
    <x v="0"/>
    <x v="0"/>
    <x v="1"/>
    <x v="0"/>
    <m/>
    <m/>
    <m/>
    <s v="Redes sociales de la empresa (Facebook, Twitter, Instagram, etc)"/>
    <m/>
    <m/>
    <s v="Recomendaciones de trabajadores de la empresa u otros actores"/>
    <m/>
    <m/>
    <m/>
    <m/>
    <s v="Banco de currículos de la empresa"/>
    <m/>
    <m/>
    <x v="0"/>
    <x v="0"/>
    <x v="0"/>
    <x v="1"/>
    <x v="0"/>
    <x v="0"/>
    <x v="0"/>
    <x v="2"/>
    <x v="2"/>
    <x v="1"/>
    <s v="Ninguna"/>
    <m/>
    <m/>
    <m/>
    <m/>
    <m/>
    <m/>
    <x v="3"/>
    <m/>
    <m/>
    <x v="1"/>
    <m/>
    <m/>
    <m/>
    <x v="0"/>
    <x v="0"/>
    <x v="0"/>
    <x v="0"/>
    <x v="0"/>
    <x v="1"/>
    <m/>
    <m/>
    <x v="2"/>
    <s v="Poco probable"/>
    <s v="Poco probable"/>
    <s v="Poco probable"/>
    <s v="Probable"/>
    <s v="Probable"/>
    <x v="0"/>
    <s v="operador de radio"/>
    <n v="3521"/>
    <n v="1"/>
    <n v="0"/>
    <n v="0"/>
    <n v="0"/>
    <n v="0"/>
    <s v="relator"/>
    <n v="2656"/>
    <n v="2"/>
    <n v="0"/>
    <n v="0"/>
    <n v="0"/>
    <n v="0"/>
    <m/>
    <m/>
    <m/>
    <m/>
    <m/>
    <m/>
    <m/>
    <m/>
    <m/>
    <m/>
    <m/>
    <m/>
    <m/>
    <m/>
    <m/>
    <m/>
    <m/>
    <m/>
    <m/>
    <m/>
    <m/>
    <x v="0"/>
    <m/>
    <m/>
    <m/>
    <m/>
    <m/>
    <m/>
    <m/>
    <m/>
    <m/>
    <x v="0"/>
    <x v="0"/>
    <x v="0"/>
    <x v="0"/>
    <x v="1"/>
    <x v="1"/>
    <x v="1"/>
    <x v="0"/>
    <s v="CREATIVIDAD"/>
    <x v="0"/>
    <s v="CAPACITACION DE OPERADOR DE RADIO"/>
    <s v="OTROS"/>
    <s v="OPERADOR DE RADIO"/>
    <n v="3521"/>
    <s v="EDICION AUDIOVISUAL"/>
    <s v="OTROS"/>
    <s v="OPERADOR DE RADIO"/>
    <n v="3521"/>
    <m/>
    <m/>
    <m/>
    <m/>
    <m/>
    <m/>
    <m/>
    <m/>
    <m/>
    <m/>
    <m/>
    <m/>
    <m/>
    <m/>
    <m/>
    <m/>
    <s v="Si"/>
    <s v="No"/>
    <m/>
    <m/>
    <m/>
    <m/>
    <x v="0"/>
    <s v="Importante"/>
    <s v="Muy importante"/>
    <s v="Importante"/>
    <s v="Muy importante"/>
    <s v="Muy importante"/>
    <s v="Muy importante"/>
    <s v="Importante"/>
    <s v="Ninguna"/>
    <m/>
    <x v="0"/>
    <x v="0"/>
    <x v="0"/>
    <x v="1"/>
    <x v="1"/>
    <x v="0"/>
    <x v="1"/>
    <x v="1"/>
    <x v="0"/>
    <x v="0"/>
    <x v="0"/>
    <x v="0"/>
    <m/>
    <s v="Gerente / Directivo"/>
    <m/>
    <n v="15"/>
    <n v="48"/>
    <s v="Completo"/>
    <m/>
    <m/>
    <m/>
    <m/>
    <m/>
    <m/>
    <m/>
    <s v="11 a 30 personas ocupadas"/>
    <s v="11 a 30 personas ocupadas"/>
    <x v="0"/>
    <s v="Telecomunicaciones"/>
    <x v="0"/>
    <x v="1"/>
    <x v="1"/>
    <x v="0"/>
    <x v="0"/>
    <x v="0"/>
    <x v="0"/>
    <x v="0"/>
    <x v="0"/>
    <x v="0"/>
    <x v="0"/>
    <x v="1"/>
    <x v="0"/>
    <x v="0"/>
    <x v="0"/>
    <x v="0"/>
    <x v="0"/>
    <x v="0"/>
    <x v="0"/>
    <x v="1"/>
    <x v="1"/>
    <x v="1"/>
    <x v="0"/>
    <x v="0"/>
    <x v="0"/>
    <x v="0"/>
    <x v="0"/>
    <s v="IMAGEN, SONIDO Y COMUNICACIÓN"/>
    <s v="IMAGEN, SONIDO Y COMUNICACIÓN"/>
    <m/>
    <m/>
    <m/>
    <m/>
    <s v="IMAGEN, SONIDO Y COMUNICACIÓN"/>
    <s v="IMAGEN, SONIDO Y COMUNICACIÓN"/>
    <m/>
    <m/>
    <m/>
    <m/>
    <n v="4.8306451612903203"/>
    <x v="1"/>
    <x v="2"/>
    <x v="0"/>
    <x v="0"/>
    <x v="0"/>
    <s v="Total"/>
  </r>
  <r>
    <n v="622915"/>
    <x v="0"/>
    <x v="1"/>
    <s v="Itauguá"/>
    <n v="56102"/>
    <s v="SERVICIOS DE VENTA DE POLLO AL SPIEDO"/>
    <s v="Servicio"/>
    <s v="Restaurantes y hoteles"/>
    <s v="Micro (5 a 10 personas ocupadas)"/>
    <n v="19062024"/>
    <n v="19"/>
    <s v="Junio"/>
    <s v="Año Resultado Final"/>
    <n v="11"/>
    <n v="17"/>
    <n v="21072024"/>
    <n v="21"/>
    <s v="Julio"/>
    <s v="Año Resultado Final"/>
    <n v="2018"/>
    <n v="5"/>
    <x v="3"/>
    <s v="SERVICIOS DE VENTA DE POLLO AL SPIEDO"/>
    <s v="Rotiserías"/>
    <s v="Único"/>
    <x v="0"/>
    <m/>
    <m/>
    <n v="6"/>
    <n v="6"/>
    <n v="3"/>
    <n v="3"/>
    <n v="10.18378378378377"/>
    <n v="10.18378378378377"/>
    <n v="0"/>
    <n v="0"/>
    <n v="0"/>
    <n v="0"/>
    <n v="13.57837837837836"/>
    <n v="6.7891891891891802"/>
    <n v="0"/>
    <n v="0"/>
    <n v="0"/>
    <n v="0"/>
    <n v="0"/>
    <n v="0"/>
    <n v="20.367567567567541"/>
    <n v="6"/>
    <n v="0"/>
    <n v="0"/>
    <n v="0"/>
    <n v="0"/>
    <n v="4"/>
    <n v="2"/>
    <n v="0"/>
    <n v="0"/>
    <n v="0"/>
    <n v="0"/>
    <n v="0"/>
    <n v="0"/>
    <n v="6"/>
    <x v="0"/>
    <m/>
    <m/>
    <x v="1"/>
    <m/>
    <m/>
    <x v="0"/>
    <m/>
    <m/>
    <x v="0"/>
    <m/>
    <m/>
    <x v="0"/>
    <m/>
    <m/>
    <x v="0"/>
    <m/>
    <m/>
    <m/>
    <m/>
    <m/>
    <m/>
    <m/>
    <m/>
    <m/>
    <m/>
    <m/>
    <m/>
    <m/>
    <m/>
    <m/>
    <m/>
    <m/>
    <m/>
    <m/>
    <m/>
    <m/>
    <m/>
    <m/>
    <m/>
    <m/>
    <m/>
    <m/>
    <m/>
    <m/>
    <m/>
    <m/>
    <m/>
    <m/>
    <m/>
    <m/>
    <m/>
    <m/>
    <m/>
    <m/>
    <m/>
    <m/>
    <m/>
    <m/>
    <m/>
    <m/>
    <m/>
    <m/>
    <m/>
    <m/>
    <m/>
    <x v="0"/>
    <x v="0"/>
    <x v="0"/>
    <x v="0"/>
    <x v="1"/>
    <x v="1"/>
    <x v="1"/>
    <x v="0"/>
    <x v="0"/>
    <x v="0"/>
    <x v="1"/>
    <x v="1"/>
    <x v="0"/>
    <m/>
    <m/>
    <m/>
    <m/>
    <m/>
    <m/>
    <m/>
    <m/>
    <m/>
    <m/>
    <s v="Contactos personales del empleador"/>
    <m/>
    <m/>
    <m/>
    <x v="0"/>
    <x v="0"/>
    <x v="2"/>
    <x v="2"/>
    <x v="0"/>
    <x v="2"/>
    <x v="0"/>
    <x v="0"/>
    <x v="1"/>
    <x v="1"/>
    <s v="Ninguna"/>
    <m/>
    <m/>
    <m/>
    <m/>
    <m/>
    <m/>
    <x v="1"/>
    <m/>
    <m/>
    <x v="1"/>
    <m/>
    <m/>
    <m/>
    <x v="1"/>
    <x v="1"/>
    <x v="1"/>
    <x v="1"/>
    <x v="1"/>
    <x v="1"/>
    <m/>
    <m/>
    <x v="2"/>
    <s v="Probable"/>
    <s v="Poco probable"/>
    <s v="Poco probable"/>
    <s v="Poco probable"/>
    <s v="Poco probable"/>
    <x v="0"/>
    <s v="parrillero"/>
    <n v="5120"/>
    <n v="2"/>
    <n v="2"/>
    <n v="0"/>
    <n v="0"/>
    <n v="0"/>
    <s v="cocinera"/>
    <n v="5120"/>
    <n v="1"/>
    <n v="1"/>
    <n v="0"/>
    <n v="0"/>
    <n v="0"/>
    <m/>
    <m/>
    <m/>
    <m/>
    <m/>
    <m/>
    <m/>
    <m/>
    <m/>
    <m/>
    <m/>
    <m/>
    <m/>
    <m/>
    <m/>
    <m/>
    <m/>
    <m/>
    <m/>
    <m/>
    <m/>
    <x v="1"/>
    <m/>
    <m/>
    <m/>
    <m/>
    <m/>
    <m/>
    <m/>
    <m/>
    <m/>
    <x v="1"/>
    <x v="1"/>
    <x v="1"/>
    <x v="1"/>
    <x v="0"/>
    <x v="0"/>
    <x v="0"/>
    <x v="0"/>
    <m/>
    <x v="2"/>
    <m/>
    <m/>
    <m/>
    <m/>
    <m/>
    <m/>
    <m/>
    <m/>
    <m/>
    <m/>
    <m/>
    <m/>
    <m/>
    <m/>
    <m/>
    <m/>
    <m/>
    <m/>
    <m/>
    <m/>
    <m/>
    <m/>
    <m/>
    <m/>
    <m/>
    <m/>
    <m/>
    <m/>
    <m/>
    <m/>
    <x v="2"/>
    <s v="Poco importante"/>
    <s v="Poco importante"/>
    <s v="Poco importante"/>
    <s v="Poco importante"/>
    <s v="Poco importante"/>
    <s v="Importante"/>
    <s v="Importante"/>
    <s v="Ninguna"/>
    <m/>
    <x v="2"/>
    <x v="2"/>
    <x v="0"/>
    <x v="0"/>
    <x v="2"/>
    <x v="2"/>
    <x v="1"/>
    <x v="1"/>
    <x v="1"/>
    <x v="1"/>
    <x v="1"/>
    <x v="0"/>
    <m/>
    <s v="Dueño o propietario"/>
    <m/>
    <n v="22"/>
    <n v="19"/>
    <s v="Completo"/>
    <m/>
    <m/>
    <m/>
    <m/>
    <m/>
    <m/>
    <m/>
    <s v="5 a 10 personas ocupadas"/>
    <s v="5 a 10 personas ocupadas"/>
    <x v="0"/>
    <s v="Restaurantes y hoteles"/>
    <x v="0"/>
    <x v="0"/>
    <x v="0"/>
    <x v="0"/>
    <x v="0"/>
    <x v="0"/>
    <x v="0"/>
    <x v="0"/>
    <x v="0"/>
    <x v="0"/>
    <x v="1"/>
    <x v="0"/>
    <x v="0"/>
    <x v="1"/>
    <x v="0"/>
    <x v="0"/>
    <x v="0"/>
    <x v="0"/>
    <x v="0"/>
    <x v="1"/>
    <x v="0"/>
    <x v="1"/>
    <x v="0"/>
    <x v="0"/>
    <x v="0"/>
    <x v="0"/>
    <x v="0"/>
    <m/>
    <m/>
    <m/>
    <m/>
    <m/>
    <m/>
    <m/>
    <m/>
    <m/>
    <m/>
    <m/>
    <m/>
    <n v="3.3945945945945901"/>
    <x v="0"/>
    <x v="0"/>
    <x v="1"/>
    <x v="1"/>
    <x v="2"/>
    <s v="Total"/>
  </r>
  <r>
    <n v="625046"/>
    <x v="0"/>
    <x v="1"/>
    <s v="Limpio"/>
    <n v="55102"/>
    <s v="ACTIVIDADES DE ALOJAMIENTO EN MOTELES"/>
    <s v="Servicio"/>
    <s v="Restaurantes y hoteles"/>
    <s v="Micro (5 a 10 personas ocupadas)"/>
    <n v="14062024"/>
    <n v="14"/>
    <s v="Junio"/>
    <s v="Año Resultado Final"/>
    <n v="10"/>
    <n v="13"/>
    <n v="14062024"/>
    <n v="14"/>
    <s v="Junio"/>
    <s v="Año Resultado Final"/>
    <n v="2019"/>
    <n v="4"/>
    <x v="3"/>
    <s v="SERVICIO DE ALOJAMIENTO DE MOTEL"/>
    <s v="Actividades de alojamiento en casas de huéspedes y moteles"/>
    <s v="Único"/>
    <x v="0"/>
    <m/>
    <m/>
    <n v="7"/>
    <n v="7"/>
    <n v="4"/>
    <n v="3"/>
    <n v="13.57837837837836"/>
    <n v="10.18378378378377"/>
    <n v="0"/>
    <n v="0"/>
    <n v="3.3945945945945901"/>
    <n v="0"/>
    <n v="16.972972972972951"/>
    <n v="0"/>
    <n v="0"/>
    <n v="0"/>
    <n v="0"/>
    <n v="3.3945945945945901"/>
    <n v="0"/>
    <n v="0"/>
    <n v="23.762162162162131"/>
    <n v="7"/>
    <n v="0"/>
    <n v="0"/>
    <n v="1"/>
    <n v="0"/>
    <n v="5"/>
    <n v="0"/>
    <n v="0"/>
    <n v="0"/>
    <n v="0"/>
    <n v="1"/>
    <n v="0"/>
    <n v="0"/>
    <n v="7"/>
    <x v="1"/>
    <s v="Decisión del directorio/propietarios de la empresa"/>
    <m/>
    <x v="1"/>
    <m/>
    <m/>
    <x v="1"/>
    <s v="Decisión del directorio/propietarios de la empresa"/>
    <m/>
    <x v="0"/>
    <m/>
    <m/>
    <x v="0"/>
    <m/>
    <m/>
    <x v="0"/>
    <m/>
    <m/>
    <m/>
    <m/>
    <m/>
    <m/>
    <m/>
    <m/>
    <m/>
    <m/>
    <m/>
    <m/>
    <m/>
    <m/>
    <m/>
    <m/>
    <m/>
    <m/>
    <m/>
    <m/>
    <m/>
    <m/>
    <m/>
    <m/>
    <m/>
    <m/>
    <m/>
    <m/>
    <m/>
    <m/>
    <m/>
    <m/>
    <m/>
    <m/>
    <m/>
    <m/>
    <m/>
    <m/>
    <m/>
    <m/>
    <m/>
    <m/>
    <m/>
    <m/>
    <m/>
    <m/>
    <m/>
    <m/>
    <m/>
    <m/>
    <x v="1"/>
    <x v="0"/>
    <x v="0"/>
    <x v="0"/>
    <x v="0"/>
    <x v="1"/>
    <x v="0"/>
    <x v="1"/>
    <x v="0"/>
    <x v="0"/>
    <x v="1"/>
    <x v="1"/>
    <x v="0"/>
    <m/>
    <m/>
    <m/>
    <m/>
    <m/>
    <m/>
    <s v="Recomendaciones de trabajadores de la empresa u otros actores"/>
    <m/>
    <m/>
    <m/>
    <s v="Contactos personales del empleador"/>
    <s v="Banco de currículos de la empresa"/>
    <m/>
    <m/>
    <x v="0"/>
    <x v="0"/>
    <x v="0"/>
    <x v="1"/>
    <x v="0"/>
    <x v="0"/>
    <x v="2"/>
    <x v="0"/>
    <x v="1"/>
    <x v="2"/>
    <s v="Ninguna"/>
    <m/>
    <m/>
    <m/>
    <m/>
    <m/>
    <m/>
    <x v="0"/>
    <s v="Transformación de competencia"/>
    <m/>
    <x v="1"/>
    <m/>
    <m/>
    <m/>
    <x v="0"/>
    <x v="0"/>
    <x v="1"/>
    <x v="1"/>
    <x v="1"/>
    <x v="1"/>
    <m/>
    <m/>
    <x v="2"/>
    <s v="Poco probable"/>
    <s v="Poco probable"/>
    <s v="Poco probable"/>
    <s v="Probable"/>
    <s v="Probable"/>
    <x v="0"/>
    <s v="MUCAMA"/>
    <n v="9112"/>
    <n v="1"/>
    <n v="1"/>
    <n v="1"/>
    <n v="0"/>
    <n v="0"/>
    <s v="cajera/o computarizado"/>
    <n v="5230"/>
    <n v="1"/>
    <n v="1"/>
    <n v="0"/>
    <n v="0"/>
    <n v="0"/>
    <m/>
    <m/>
    <m/>
    <m/>
    <m/>
    <m/>
    <m/>
    <m/>
    <m/>
    <m/>
    <m/>
    <m/>
    <m/>
    <m/>
    <m/>
    <m/>
    <m/>
    <m/>
    <m/>
    <m/>
    <m/>
    <x v="0"/>
    <m/>
    <m/>
    <m/>
    <m/>
    <m/>
    <m/>
    <m/>
    <m/>
    <m/>
    <x v="1"/>
    <x v="1"/>
    <x v="0"/>
    <x v="1"/>
    <x v="1"/>
    <x v="1"/>
    <x v="0"/>
    <x v="0"/>
    <m/>
    <x v="0"/>
    <s v="ATENCION AL CLIENTE PARA RESOLVER CONFLICTOS VIA TELEFONICA"/>
    <s v="Atención al cliente a través de medios interactivos o digitales"/>
    <s v="TECNICO EN SEGURIDAD EN SALUD"/>
    <n v="3257"/>
    <m/>
    <m/>
    <m/>
    <m/>
    <m/>
    <m/>
    <m/>
    <m/>
    <m/>
    <m/>
    <m/>
    <m/>
    <m/>
    <m/>
    <m/>
    <m/>
    <m/>
    <m/>
    <m/>
    <m/>
    <s v="No"/>
    <m/>
    <m/>
    <m/>
    <m/>
    <m/>
    <x v="3"/>
    <s v="Importante"/>
    <s v="Importante"/>
    <s v="Importante"/>
    <s v="Muy importante"/>
    <s v="Importante"/>
    <s v="Importante"/>
    <s v="Muy importante"/>
    <s v="Ninguna"/>
    <m/>
    <x v="2"/>
    <x v="2"/>
    <x v="0"/>
    <x v="0"/>
    <x v="0"/>
    <x v="0"/>
    <x v="1"/>
    <x v="1"/>
    <x v="0"/>
    <x v="1"/>
    <x v="0"/>
    <x v="0"/>
    <m/>
    <s v="Jefe / Encargado (no propietario)"/>
    <m/>
    <n v="21"/>
    <n v="10"/>
    <s v="Completo"/>
    <m/>
    <m/>
    <m/>
    <m/>
    <m/>
    <m/>
    <m/>
    <s v="5 a 10 personas ocupadas"/>
    <s v="5 a 10 personas ocupadas"/>
    <x v="0"/>
    <s v="Restaurantes y hoteles"/>
    <x v="0"/>
    <x v="0"/>
    <x v="0"/>
    <x v="0"/>
    <x v="0"/>
    <x v="0"/>
    <x v="0"/>
    <x v="0"/>
    <x v="0"/>
    <x v="0"/>
    <x v="1"/>
    <x v="0"/>
    <x v="0"/>
    <x v="1"/>
    <x v="0"/>
    <x v="0"/>
    <x v="0"/>
    <x v="1"/>
    <x v="0"/>
    <x v="1"/>
    <x v="1"/>
    <x v="1"/>
    <x v="0"/>
    <x v="0"/>
    <x v="0"/>
    <x v="0"/>
    <x v="0"/>
    <s v="ATENCIÓN AL CLIENTE, RECEPCIÓN"/>
    <m/>
    <m/>
    <m/>
    <m/>
    <m/>
    <s v="ADMINISTRACIÓN Y GESTIÓN"/>
    <m/>
    <m/>
    <m/>
    <m/>
    <m/>
    <n v="3.3945945945945901"/>
    <x v="0"/>
    <x v="0"/>
    <x v="0"/>
    <x v="0"/>
    <x v="0"/>
    <s v="Total"/>
  </r>
  <r>
    <n v="627732"/>
    <x v="0"/>
    <x v="1"/>
    <s v="Mariano Roque Alonso"/>
    <n v="56109"/>
    <s v="SERVICIOS DE VENTA DE LOMITOS"/>
    <s v="Servicio"/>
    <s v="Restaurantes y hoteles"/>
    <s v="Micro (5 a 10 personas ocupadas)"/>
    <n v="9072024"/>
    <n v="9"/>
    <s v="Julio"/>
    <s v="Año Resultado Final"/>
    <n v="16"/>
    <n v="39"/>
    <n v="26072024"/>
    <n v="26"/>
    <s v="Julio"/>
    <s v="Año Resultado Final"/>
    <n v="2018"/>
    <n v="5"/>
    <x v="3"/>
    <s v="SERVICIOS DE VENTA DE LOMITOS"/>
    <s v="Otros servicios de suministro de alimentos para consumo inmediato  n.c.p."/>
    <s v="Único"/>
    <x v="0"/>
    <m/>
    <m/>
    <n v="5"/>
    <n v="5"/>
    <n v="2"/>
    <n v="3"/>
    <n v="6.7891891891891802"/>
    <n v="10.18378378378377"/>
    <n v="0"/>
    <n v="0"/>
    <n v="0"/>
    <n v="0"/>
    <n v="6.7891891891891802"/>
    <n v="6.7891891891891802"/>
    <n v="0"/>
    <n v="0"/>
    <n v="0"/>
    <n v="3.3945945945945901"/>
    <n v="0"/>
    <n v="0"/>
    <n v="16.972972972972951"/>
    <n v="5"/>
    <n v="0"/>
    <n v="0"/>
    <n v="0"/>
    <n v="0"/>
    <n v="2"/>
    <n v="2"/>
    <n v="0"/>
    <n v="0"/>
    <n v="0"/>
    <n v="1"/>
    <n v="0"/>
    <n v="0"/>
    <n v="5"/>
    <x v="0"/>
    <m/>
    <m/>
    <x v="1"/>
    <m/>
    <m/>
    <x v="0"/>
    <m/>
    <m/>
    <x v="0"/>
    <m/>
    <m/>
    <x v="0"/>
    <m/>
    <m/>
    <x v="1"/>
    <m/>
    <n v="9411"/>
    <s v="PLANCHERO"/>
    <s v="Sí"/>
    <s v="No"/>
    <s v="No"/>
    <m/>
    <m/>
    <m/>
    <m/>
    <m/>
    <m/>
    <m/>
    <m/>
    <m/>
    <m/>
    <m/>
    <m/>
    <m/>
    <m/>
    <m/>
    <m/>
    <m/>
    <m/>
    <m/>
    <m/>
    <m/>
    <m/>
    <m/>
    <m/>
    <m/>
    <m/>
    <m/>
    <m/>
    <m/>
    <m/>
    <m/>
    <m/>
    <m/>
    <m/>
    <m/>
    <m/>
    <m/>
    <m/>
    <m/>
    <m/>
    <m/>
    <m/>
    <m/>
    <m/>
    <x v="0"/>
    <x v="0"/>
    <x v="0"/>
    <x v="0"/>
    <x v="0"/>
    <x v="1"/>
    <x v="0"/>
    <x v="0"/>
    <x v="0"/>
    <x v="0"/>
    <x v="1"/>
    <x v="1"/>
    <x v="0"/>
    <m/>
    <m/>
    <m/>
    <s v="Redes sociales de la empresa (Facebook, Twitter, Instagram, etc)"/>
    <m/>
    <m/>
    <s v="Recomendaciones de trabajadores de la empresa u otros actores"/>
    <m/>
    <m/>
    <m/>
    <s v="Contactos personales del empleador"/>
    <m/>
    <m/>
    <m/>
    <x v="2"/>
    <x v="0"/>
    <x v="2"/>
    <x v="2"/>
    <x v="0"/>
    <x v="2"/>
    <x v="0"/>
    <x v="2"/>
    <x v="1"/>
    <x v="1"/>
    <s v="Ninguna"/>
    <m/>
    <m/>
    <m/>
    <m/>
    <m/>
    <m/>
    <x v="1"/>
    <m/>
    <m/>
    <x v="1"/>
    <m/>
    <m/>
    <m/>
    <x v="1"/>
    <x v="1"/>
    <x v="1"/>
    <x v="1"/>
    <x v="1"/>
    <x v="1"/>
    <m/>
    <m/>
    <x v="1"/>
    <s v="Poco probable"/>
    <s v="Poco probable"/>
    <s v="Poco probable"/>
    <s v="Poco probable"/>
    <s v="Poco probable"/>
    <x v="2"/>
    <m/>
    <m/>
    <m/>
    <m/>
    <m/>
    <m/>
    <m/>
    <m/>
    <m/>
    <m/>
    <m/>
    <m/>
    <m/>
    <m/>
    <m/>
    <m/>
    <m/>
    <m/>
    <m/>
    <m/>
    <m/>
    <m/>
    <m/>
    <m/>
    <m/>
    <m/>
    <m/>
    <m/>
    <m/>
    <m/>
    <m/>
    <m/>
    <m/>
    <m/>
    <m/>
    <x v="0"/>
    <m/>
    <m/>
    <m/>
    <m/>
    <m/>
    <m/>
    <m/>
    <m/>
    <m/>
    <x v="0"/>
    <x v="0"/>
    <x v="1"/>
    <x v="1"/>
    <x v="0"/>
    <x v="0"/>
    <x v="0"/>
    <x v="0"/>
    <m/>
    <x v="0"/>
    <s v="CONOCIMIENTO DE ATENCIÓN AL CLIENTE"/>
    <s v="Técnicas de recepción y atención al cliente"/>
    <s v="ATENCION AL CLIENTE"/>
    <n v="5246"/>
    <m/>
    <m/>
    <m/>
    <m/>
    <m/>
    <m/>
    <m/>
    <m/>
    <m/>
    <m/>
    <m/>
    <m/>
    <m/>
    <m/>
    <m/>
    <m/>
    <m/>
    <m/>
    <m/>
    <m/>
    <s v="No"/>
    <m/>
    <m/>
    <m/>
    <m/>
    <m/>
    <x v="3"/>
    <s v="Poco importante"/>
    <s v="Importante"/>
    <s v="Importante"/>
    <s v="Muy importante"/>
    <s v="Importante"/>
    <s v="Importante"/>
    <s v="Importante"/>
    <s v="Ninguna"/>
    <m/>
    <x v="2"/>
    <x v="2"/>
    <x v="0"/>
    <x v="2"/>
    <x v="2"/>
    <x v="2"/>
    <x v="0"/>
    <x v="0"/>
    <x v="0"/>
    <x v="0"/>
    <x v="0"/>
    <x v="0"/>
    <m/>
    <s v="Dueño o propietario"/>
    <m/>
    <n v="8"/>
    <n v="0"/>
    <s v="Completo"/>
    <m/>
    <m/>
    <m/>
    <m/>
    <m/>
    <m/>
    <s v="NINGUNA"/>
    <s v="5 a 10 personas ocupadas"/>
    <s v="5 a 10 personas ocupadas"/>
    <x v="0"/>
    <s v="Restaurantes y hoteles"/>
    <x v="0"/>
    <x v="0"/>
    <x v="0"/>
    <x v="0"/>
    <x v="0"/>
    <x v="0"/>
    <x v="0"/>
    <x v="0"/>
    <x v="1"/>
    <x v="0"/>
    <x v="1"/>
    <x v="0"/>
    <x v="0"/>
    <x v="0"/>
    <x v="0"/>
    <x v="0"/>
    <x v="0"/>
    <x v="0"/>
    <x v="0"/>
    <x v="1"/>
    <x v="0"/>
    <x v="1"/>
    <x v="1"/>
    <x v="0"/>
    <x v="0"/>
    <x v="0"/>
    <x v="0"/>
    <s v="ATENCIÓN AL CLIENTE, RECEPCIÓN"/>
    <m/>
    <m/>
    <m/>
    <m/>
    <m/>
    <s v="ADMINISTRACIÓN Y GESTIÓN"/>
    <m/>
    <m/>
    <m/>
    <m/>
    <m/>
    <n v="3.3945945945945901"/>
    <x v="1"/>
    <x v="1"/>
    <x v="1"/>
    <x v="0"/>
    <x v="0"/>
    <s v="Total"/>
  </r>
  <r>
    <n v="633930"/>
    <x v="0"/>
    <x v="1"/>
    <s v="San Lorenzo"/>
    <n v="25110"/>
    <s v="FABRICACION DE ESTRUCTURA METALICA PARA ESTACION DE SERVICIOS"/>
    <s v="Industria"/>
    <s v="Manufactura"/>
    <s v="Micro (5 a 10 personas ocupadas)"/>
    <n v="27062024"/>
    <n v="27"/>
    <s v="Junio"/>
    <s v="Año Resultado Final"/>
    <n v="10"/>
    <n v="16"/>
    <n v="27062024"/>
    <n v="27"/>
    <s v="Junio"/>
    <s v="Año Resultado Final"/>
    <n v="2014"/>
    <n v="9"/>
    <x v="3"/>
    <s v="FABRICACION DE ESTRUCTURA METALICA PARA ESTACION DE SERVICIO"/>
    <s v="Fabricación de productos metálicos para uso estructural"/>
    <s v="Único"/>
    <x v="0"/>
    <m/>
    <m/>
    <n v="5"/>
    <n v="5"/>
    <n v="5"/>
    <n v="0"/>
    <n v="23.968253968253951"/>
    <n v="0"/>
    <n v="0"/>
    <n v="0"/>
    <n v="0"/>
    <n v="0"/>
    <n v="23.968253968253951"/>
    <n v="0"/>
    <n v="0"/>
    <n v="0"/>
    <n v="0"/>
    <n v="0"/>
    <n v="0"/>
    <n v="0"/>
    <n v="23.968253968253951"/>
    <n v="5"/>
    <n v="0"/>
    <n v="0"/>
    <n v="0"/>
    <n v="0"/>
    <n v="5"/>
    <n v="0"/>
    <n v="0"/>
    <n v="0"/>
    <n v="0"/>
    <n v="0"/>
    <n v="0"/>
    <n v="0"/>
    <n v="5"/>
    <x v="0"/>
    <m/>
    <m/>
    <x v="1"/>
    <m/>
    <m/>
    <x v="0"/>
    <m/>
    <m/>
    <x v="0"/>
    <m/>
    <m/>
    <x v="0"/>
    <m/>
    <m/>
    <x v="1"/>
    <m/>
    <n v="7212"/>
    <s v="SOLDADORES"/>
    <s v="Sí"/>
    <s v="No"/>
    <s v="Sí"/>
    <n v="7214"/>
    <s v="MONTADOR"/>
    <s v="Sí"/>
    <s v="No"/>
    <s v="No"/>
    <m/>
    <m/>
    <m/>
    <m/>
    <m/>
    <m/>
    <m/>
    <m/>
    <m/>
    <m/>
    <m/>
    <m/>
    <m/>
    <m/>
    <m/>
    <m/>
    <m/>
    <m/>
    <m/>
    <m/>
    <m/>
    <m/>
    <m/>
    <m/>
    <m/>
    <m/>
    <m/>
    <m/>
    <m/>
    <m/>
    <m/>
    <m/>
    <m/>
    <m/>
    <m/>
    <m/>
    <m/>
    <m/>
    <m/>
    <x v="0"/>
    <x v="0"/>
    <x v="0"/>
    <x v="0"/>
    <x v="0"/>
    <x v="1"/>
    <x v="0"/>
    <x v="0"/>
    <x v="0"/>
    <x v="0"/>
    <x v="0"/>
    <x v="1"/>
    <x v="0"/>
    <m/>
    <m/>
    <m/>
    <m/>
    <m/>
    <m/>
    <s v="Recomendaciones de trabajadores de la empresa u otros actores"/>
    <m/>
    <m/>
    <m/>
    <s v="Contactos personales del empleador"/>
    <m/>
    <m/>
    <m/>
    <x v="0"/>
    <x v="0"/>
    <x v="0"/>
    <x v="0"/>
    <x v="0"/>
    <x v="0"/>
    <x v="0"/>
    <x v="0"/>
    <x v="1"/>
    <x v="1"/>
    <s v="Ninguna"/>
    <m/>
    <m/>
    <m/>
    <m/>
    <s v="Transformación de competencia"/>
    <m/>
    <x v="0"/>
    <m/>
    <m/>
    <x v="1"/>
    <m/>
    <m/>
    <m/>
    <x v="0"/>
    <x v="0"/>
    <x v="1"/>
    <x v="1"/>
    <x v="1"/>
    <x v="1"/>
    <m/>
    <m/>
    <x v="2"/>
    <s v="Probable"/>
    <s v="Poco probable"/>
    <s v="Poco probable"/>
    <s v="Probable"/>
    <s v="Probable"/>
    <x v="0"/>
    <s v="Montador"/>
    <n v="7214"/>
    <n v="1"/>
    <n v="1"/>
    <n v="1"/>
    <n v="1"/>
    <n v="1"/>
    <s v="soldador"/>
    <n v="7212"/>
    <n v="1"/>
    <n v="1"/>
    <n v="1"/>
    <n v="1"/>
    <n v="1"/>
    <s v="Ayudante de Soldador"/>
    <n v="7212"/>
    <n v="1"/>
    <n v="1"/>
    <n v="1"/>
    <n v="1"/>
    <n v="1"/>
    <m/>
    <m/>
    <m/>
    <m/>
    <m/>
    <m/>
    <m/>
    <m/>
    <m/>
    <m/>
    <m/>
    <m/>
    <m/>
    <m/>
    <x v="0"/>
    <m/>
    <m/>
    <m/>
    <m/>
    <m/>
    <m/>
    <m/>
    <m/>
    <m/>
    <x v="0"/>
    <x v="0"/>
    <x v="0"/>
    <x v="0"/>
    <x v="1"/>
    <x v="1"/>
    <x v="0"/>
    <x v="0"/>
    <m/>
    <x v="0"/>
    <s v="TECNICAS DE SEGURIDAD"/>
    <s v="Seguridad industrial y salud ocupacional"/>
    <s v="MONTADORES"/>
    <n v="7214"/>
    <s v="TECNICAS DE CORTE Y SOLDADURA"/>
    <s v="Soldadura"/>
    <s v="SOLDADOR"/>
    <n v="7212"/>
    <m/>
    <m/>
    <m/>
    <m/>
    <m/>
    <m/>
    <m/>
    <m/>
    <m/>
    <m/>
    <m/>
    <m/>
    <m/>
    <m/>
    <m/>
    <m/>
    <s v="Si"/>
    <s v="No"/>
    <m/>
    <m/>
    <m/>
    <m/>
    <x v="0"/>
    <s v="Muy importante"/>
    <s v="Muy importante"/>
    <s v="Importante"/>
    <s v="Importante"/>
    <s v="Importante"/>
    <s v="Muy importante"/>
    <s v="Importante"/>
    <s v="Ninguna"/>
    <m/>
    <x v="2"/>
    <x v="2"/>
    <x v="0"/>
    <x v="0"/>
    <x v="2"/>
    <x v="0"/>
    <x v="0"/>
    <x v="0"/>
    <x v="0"/>
    <x v="0"/>
    <x v="0"/>
    <x v="0"/>
    <m/>
    <s v="Dueño o propietario"/>
    <m/>
    <n v="20"/>
    <n v="22"/>
    <s v="Completo"/>
    <m/>
    <m/>
    <m/>
    <m/>
    <m/>
    <m/>
    <m/>
    <s v="5 a 10 personas ocupadas"/>
    <s v="5 a 10 personas ocupadas"/>
    <x v="1"/>
    <s v="Manufactura"/>
    <x v="0"/>
    <x v="0"/>
    <x v="0"/>
    <x v="0"/>
    <x v="0"/>
    <x v="0"/>
    <x v="1"/>
    <x v="0"/>
    <x v="0"/>
    <x v="0"/>
    <x v="1"/>
    <x v="0"/>
    <x v="0"/>
    <x v="0"/>
    <x v="0"/>
    <x v="1"/>
    <x v="0"/>
    <x v="0"/>
    <x v="0"/>
    <x v="1"/>
    <x v="0"/>
    <x v="1"/>
    <x v="0"/>
    <x v="0"/>
    <x v="1"/>
    <x v="0"/>
    <x v="0"/>
    <s v="SALUD Y SEGURIDAD OCUPACIONAL"/>
    <s v="MECANICA Y METALES"/>
    <m/>
    <m/>
    <m/>
    <m/>
    <s v="SALUD Y SEGURIDAD OCUPACIONAL"/>
    <s v="MECANICA Y METALES"/>
    <m/>
    <m/>
    <m/>
    <m/>
    <n v="4.7936507936507899"/>
    <x v="1"/>
    <x v="1"/>
    <x v="0"/>
    <x v="0"/>
    <x v="0"/>
    <s v="Total"/>
  </r>
  <r>
    <n v="633963"/>
    <x v="0"/>
    <x v="1"/>
    <s v="San Lorenzo"/>
    <n v="56101"/>
    <s v="SERVICIOS DE VENTA DE PIZZA EN COMEDOR"/>
    <s v="Servicio"/>
    <s v="Restaurantes y hoteles"/>
    <s v="Micro (5 a 10 personas ocupadas)"/>
    <n v="18062024"/>
    <n v="18"/>
    <s v="Junio"/>
    <s v="Año Resultado Final"/>
    <n v="14"/>
    <n v="21"/>
    <n v="25072024"/>
    <n v="25"/>
    <s v="Julio"/>
    <s v="Año Resultado Final"/>
    <n v="2014"/>
    <n v="9"/>
    <x v="3"/>
    <s v="SERVICIOS DE PIZZERIA"/>
    <s v="Restaurantes y parrilladas"/>
    <s v="Único"/>
    <x v="0"/>
    <m/>
    <m/>
    <n v="5"/>
    <n v="5"/>
    <n v="3"/>
    <n v="2"/>
    <n v="10.18378378378377"/>
    <n v="6.7891891891891802"/>
    <n v="0"/>
    <n v="0"/>
    <n v="0"/>
    <n v="0"/>
    <n v="10.18378378378377"/>
    <n v="0"/>
    <n v="0"/>
    <n v="0"/>
    <n v="0"/>
    <n v="6.7891891891891802"/>
    <n v="0"/>
    <n v="0"/>
    <n v="16.972972972972951"/>
    <n v="5"/>
    <n v="0"/>
    <n v="0"/>
    <n v="0"/>
    <n v="0"/>
    <n v="3"/>
    <n v="0"/>
    <n v="0"/>
    <n v="0"/>
    <n v="0"/>
    <n v="2"/>
    <n v="0"/>
    <n v="0"/>
    <n v="5"/>
    <x v="0"/>
    <m/>
    <m/>
    <x v="1"/>
    <m/>
    <m/>
    <x v="0"/>
    <m/>
    <m/>
    <x v="0"/>
    <m/>
    <m/>
    <x v="0"/>
    <m/>
    <m/>
    <x v="1"/>
    <m/>
    <n v="9411"/>
    <s v="COCINERO, PLANCHERO DE LOMITOS"/>
    <s v="Sí"/>
    <s v="Sí"/>
    <s v="Sí"/>
    <n v="8321"/>
    <s v="DELIVERY"/>
    <s v="Sí"/>
    <s v="Sí"/>
    <s v="No"/>
    <m/>
    <m/>
    <m/>
    <m/>
    <m/>
    <s v="Candidatos sin habilidades blandas o socioemocionales (proactividad, actitud de aprendizaje, compromiso, entre otros)"/>
    <m/>
    <m/>
    <s v="Candidatos que no aceptaron las condiciones laborales ofrecidas (ubicación, horario, remuneración)"/>
    <m/>
    <m/>
    <m/>
    <m/>
    <s v="Candidatos sin habilidades blandas o socioemocionales (proactividad, actitud de aprendizaje, compromiso, entre otros)"/>
    <m/>
    <m/>
    <m/>
    <m/>
    <m/>
    <m/>
    <m/>
    <m/>
    <m/>
    <m/>
    <m/>
    <m/>
    <m/>
    <m/>
    <s v="Aumentar la remuneración para hacer la vacante más atractiva"/>
    <m/>
    <m/>
    <m/>
    <m/>
    <m/>
    <m/>
    <m/>
    <m/>
    <m/>
    <m/>
    <x v="0"/>
    <x v="1"/>
    <x v="0"/>
    <x v="0"/>
    <x v="0"/>
    <x v="1"/>
    <x v="0"/>
    <x v="0"/>
    <x v="0"/>
    <x v="0"/>
    <x v="0"/>
    <x v="1"/>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0"/>
    <x v="0"/>
    <x v="0"/>
    <x v="0"/>
    <x v="0"/>
    <x v="1"/>
    <x v="0"/>
    <s v="Ninguna"/>
    <m/>
    <m/>
    <m/>
    <m/>
    <s v="Transformación de competencia"/>
    <m/>
    <x v="0"/>
    <m/>
    <m/>
    <x v="1"/>
    <s v="Transformación de competencia"/>
    <m/>
    <m/>
    <x v="0"/>
    <x v="0"/>
    <x v="1"/>
    <x v="1"/>
    <x v="1"/>
    <x v="1"/>
    <m/>
    <m/>
    <x v="2"/>
    <s v="Muy probable"/>
    <s v="Poco probable"/>
    <s v="Poco probable"/>
    <s v="Probable"/>
    <s v="Probable"/>
    <x v="0"/>
    <s v="Mozos"/>
    <n v="5131"/>
    <n v="1"/>
    <n v="2"/>
    <n v="0"/>
    <n v="0"/>
    <n v="0"/>
    <s v="Pizzero - hornero"/>
    <n v="9411"/>
    <n v="2"/>
    <n v="0"/>
    <n v="0"/>
    <n v="0"/>
    <n v="0"/>
    <s v="Cocinera"/>
    <n v="5120"/>
    <n v="1"/>
    <n v="2"/>
    <n v="0"/>
    <n v="0"/>
    <n v="0"/>
    <s v="Delivery en moto"/>
    <n v="8321"/>
    <n v="1"/>
    <n v="2"/>
    <n v="0"/>
    <n v="0"/>
    <n v="0"/>
    <m/>
    <m/>
    <m/>
    <m/>
    <m/>
    <m/>
    <m/>
    <x v="0"/>
    <m/>
    <m/>
    <m/>
    <m/>
    <m/>
    <m/>
    <m/>
    <m/>
    <m/>
    <x v="1"/>
    <x v="0"/>
    <x v="1"/>
    <x v="1"/>
    <x v="1"/>
    <x v="1"/>
    <x v="0"/>
    <x v="0"/>
    <m/>
    <x v="0"/>
    <s v="ELABORACION DE PREPIZZAS Y PANES"/>
    <s v="Panadería y confitería"/>
    <s v="PIZZERO- HORNERO"/>
    <n v="9411"/>
    <s v="ESPECIALIZACION EN GASTRONOMIA"/>
    <s v="Gastronomía"/>
    <s v="COCINERO"/>
    <n v="5120"/>
    <s v="AMPLIAR CONOCIMIENTO PARA ELABORACION DE BEBIDAS"/>
    <s v="Camareros de mesa o barra"/>
    <s v="BARTENDER"/>
    <n v="5132"/>
    <s v="AMPLIAR CONOCIMIENTOS EN CAJA Y ATENCION AL CLIENTE"/>
    <s v="Operación de caja comercial"/>
    <s v="ATENCION AL CLIENTE"/>
    <n v="5246"/>
    <m/>
    <m/>
    <m/>
    <m/>
    <m/>
    <m/>
    <m/>
    <m/>
    <s v="Si"/>
    <s v="Si"/>
    <s v="Si"/>
    <s v="No"/>
    <m/>
    <m/>
    <x v="0"/>
    <s v="Muy importante"/>
    <s v="Muy importante"/>
    <s v="Importante"/>
    <s v="Importante"/>
    <s v="Muy importante"/>
    <s v="Muy importante"/>
    <s v="Muy importante"/>
    <s v="Ninguna"/>
    <m/>
    <x v="2"/>
    <x v="2"/>
    <x v="0"/>
    <x v="0"/>
    <x v="2"/>
    <x v="0"/>
    <x v="1"/>
    <x v="1"/>
    <x v="0"/>
    <x v="0"/>
    <x v="0"/>
    <x v="0"/>
    <m/>
    <s v="Dueño o propietario"/>
    <m/>
    <n v="8"/>
    <n v="6"/>
    <s v="Completo"/>
    <m/>
    <m/>
    <m/>
    <m/>
    <m/>
    <m/>
    <m/>
    <s v="5 a 10 personas ocupadas"/>
    <s v="5 a 10 personas ocupadas"/>
    <x v="0"/>
    <s v="Restaurantes y hoteles"/>
    <x v="0"/>
    <x v="0"/>
    <x v="0"/>
    <x v="0"/>
    <x v="0"/>
    <x v="0"/>
    <x v="0"/>
    <x v="1"/>
    <x v="1"/>
    <x v="0"/>
    <x v="1"/>
    <x v="0"/>
    <x v="0"/>
    <x v="1"/>
    <x v="0"/>
    <x v="0"/>
    <x v="1"/>
    <x v="1"/>
    <x v="0"/>
    <x v="1"/>
    <x v="0"/>
    <x v="1"/>
    <x v="1"/>
    <x v="0"/>
    <x v="0"/>
    <x v="0"/>
    <x v="1"/>
    <s v="PANADERIA Y CONFITERIA"/>
    <s v="GASTRONOMIA"/>
    <s v="ATENCIÓN A MESAS"/>
    <s v="ATENCIÓN AL CLIENTE, RECEPCIÓN"/>
    <m/>
    <m/>
    <s v="ALIMENTOS"/>
    <s v="ALIMENTOS"/>
    <s v="ATENCIÓN A MESAS"/>
    <s v="ADMINISTRACIÓN Y GESTIÓN"/>
    <m/>
    <m/>
    <n v="3.3945945945945901"/>
    <x v="1"/>
    <x v="2"/>
    <x v="0"/>
    <x v="0"/>
    <x v="0"/>
    <s v="Total"/>
  </r>
  <r>
    <n v="633967"/>
    <x v="0"/>
    <x v="1"/>
    <s v="San Lorenzo"/>
    <n v="56101"/>
    <s v="SERVICIOS DE RESTAURANTES"/>
    <s v="Servicio"/>
    <s v="Restaurantes y hoteles"/>
    <s v="Micro (5 a 10 personas ocupadas)"/>
    <n v="14062024"/>
    <n v="14"/>
    <s v="Junio"/>
    <s v="Año Resultado Final"/>
    <n v="10"/>
    <n v="14"/>
    <n v="14062024"/>
    <n v="14"/>
    <s v="Junio"/>
    <s v="Año Resultado Final"/>
    <n v="2013"/>
    <n v="10"/>
    <x v="0"/>
    <s v="SERVICIO DE RESTAURANT"/>
    <s v="Restaurantes y parrilladas"/>
    <s v="Único"/>
    <x v="0"/>
    <m/>
    <m/>
    <n v="6"/>
    <n v="6"/>
    <n v="3"/>
    <n v="3"/>
    <n v="10.18378378378377"/>
    <n v="10.18378378378377"/>
    <n v="3.3945945945945901"/>
    <n v="0"/>
    <n v="3.3945945945945901"/>
    <n v="0"/>
    <n v="6.7891891891891802"/>
    <n v="3.3945945945945901"/>
    <n v="0"/>
    <n v="3.3945945945945901"/>
    <n v="0"/>
    <n v="0"/>
    <n v="0"/>
    <n v="0"/>
    <n v="20.367567567567541"/>
    <n v="6"/>
    <n v="1"/>
    <n v="0"/>
    <n v="1"/>
    <n v="0"/>
    <n v="2"/>
    <n v="1"/>
    <n v="0"/>
    <n v="1"/>
    <n v="0"/>
    <n v="0"/>
    <n v="0"/>
    <n v="0"/>
    <n v="6"/>
    <x v="0"/>
    <m/>
    <m/>
    <x v="1"/>
    <m/>
    <m/>
    <x v="1"/>
    <s v="Decisión del directorio/propietarios de la empresa"/>
    <m/>
    <x v="0"/>
    <m/>
    <m/>
    <x v="0"/>
    <m/>
    <m/>
    <x v="1"/>
    <m/>
    <n v="5246"/>
    <s v="ATENCION AL CLIENTE"/>
    <s v="Sí"/>
    <s v="No"/>
    <s v="No"/>
    <m/>
    <m/>
    <m/>
    <m/>
    <m/>
    <m/>
    <m/>
    <m/>
    <m/>
    <m/>
    <m/>
    <m/>
    <m/>
    <m/>
    <m/>
    <m/>
    <m/>
    <m/>
    <m/>
    <m/>
    <m/>
    <m/>
    <m/>
    <m/>
    <m/>
    <m/>
    <m/>
    <m/>
    <m/>
    <m/>
    <m/>
    <m/>
    <m/>
    <m/>
    <m/>
    <m/>
    <m/>
    <m/>
    <m/>
    <m/>
    <m/>
    <m/>
    <m/>
    <m/>
    <x v="0"/>
    <x v="0"/>
    <x v="0"/>
    <x v="0"/>
    <x v="0"/>
    <x v="1"/>
    <x v="0"/>
    <x v="0"/>
    <x v="0"/>
    <x v="0"/>
    <x v="1"/>
    <x v="1"/>
    <x v="0"/>
    <m/>
    <m/>
    <m/>
    <m/>
    <m/>
    <m/>
    <s v="Recomendaciones de trabajadores de la empresa u otros actores"/>
    <m/>
    <m/>
    <m/>
    <s v="Contactos personales del empleador"/>
    <m/>
    <m/>
    <m/>
    <x v="0"/>
    <x v="0"/>
    <x v="1"/>
    <x v="2"/>
    <x v="0"/>
    <x v="2"/>
    <x v="0"/>
    <x v="0"/>
    <x v="1"/>
    <x v="1"/>
    <s v="Ninguna"/>
    <m/>
    <m/>
    <m/>
    <s v="Transformación de competencia"/>
    <m/>
    <m/>
    <x v="1"/>
    <m/>
    <m/>
    <x v="1"/>
    <m/>
    <m/>
    <m/>
    <x v="0"/>
    <x v="1"/>
    <x v="1"/>
    <x v="1"/>
    <x v="1"/>
    <x v="1"/>
    <m/>
    <m/>
    <x v="1"/>
    <s v="Muy probable"/>
    <s v="Poco probable"/>
    <s v="Poco probable"/>
    <s v="Poco probable"/>
    <s v="Probable"/>
    <x v="0"/>
    <s v="Cocinera"/>
    <n v="5120"/>
    <n v="1"/>
    <n v="1"/>
    <n v="1"/>
    <n v="1"/>
    <n v="1"/>
    <m/>
    <m/>
    <m/>
    <m/>
    <m/>
    <m/>
    <m/>
    <m/>
    <m/>
    <m/>
    <m/>
    <m/>
    <m/>
    <m/>
    <m/>
    <m/>
    <m/>
    <m/>
    <m/>
    <m/>
    <m/>
    <m/>
    <m/>
    <m/>
    <m/>
    <m/>
    <m/>
    <m/>
    <x v="0"/>
    <m/>
    <m/>
    <m/>
    <m/>
    <m/>
    <m/>
    <m/>
    <m/>
    <m/>
    <x v="1"/>
    <x v="0"/>
    <x v="1"/>
    <x v="1"/>
    <x v="1"/>
    <x v="1"/>
    <x v="0"/>
    <x v="0"/>
    <m/>
    <x v="0"/>
    <s v="CAPACITACION DE COCINA"/>
    <s v="Cocina"/>
    <s v="COCINERA"/>
    <n v="5120"/>
    <s v="CAPACITACION DE ATENCION AL CLIENTE"/>
    <s v="Técnicas de recepción y atención al cliente"/>
    <s v="MOZA"/>
    <n v="5131"/>
    <s v="CAPACITACION DE OFIMATICA"/>
    <s v="Operación básica de computadoras"/>
    <s v="DUEÑA /PROPIETARIA"/>
    <n v="1412"/>
    <m/>
    <m/>
    <m/>
    <m/>
    <m/>
    <m/>
    <m/>
    <m/>
    <m/>
    <m/>
    <m/>
    <m/>
    <s v="Si"/>
    <s v="Si"/>
    <s v="No"/>
    <m/>
    <m/>
    <m/>
    <x v="1"/>
    <s v="Muy importante"/>
    <s v="Muy importante"/>
    <s v="Importante"/>
    <s v="Importante"/>
    <s v="Muy importante"/>
    <s v="Muy importante"/>
    <s v="Muy importante"/>
    <s v="Ninguna"/>
    <m/>
    <x v="2"/>
    <x v="2"/>
    <x v="0"/>
    <x v="0"/>
    <x v="0"/>
    <x v="0"/>
    <x v="0"/>
    <x v="1"/>
    <x v="0"/>
    <x v="1"/>
    <x v="0"/>
    <x v="0"/>
    <m/>
    <s v="Dueño o propietario"/>
    <m/>
    <n v="11"/>
    <n v="50"/>
    <s v="Completo"/>
    <m/>
    <m/>
    <m/>
    <m/>
    <m/>
    <m/>
    <s v="NINGUNA"/>
    <s v="5 a 10 personas ocupadas"/>
    <s v="5 a 10 personas ocupadas"/>
    <x v="0"/>
    <s v="Restaurantes y hoteles"/>
    <x v="0"/>
    <x v="0"/>
    <x v="0"/>
    <x v="0"/>
    <x v="1"/>
    <x v="0"/>
    <x v="0"/>
    <x v="0"/>
    <x v="0"/>
    <x v="0"/>
    <x v="1"/>
    <x v="0"/>
    <x v="0"/>
    <x v="1"/>
    <x v="0"/>
    <x v="0"/>
    <x v="0"/>
    <x v="0"/>
    <x v="1"/>
    <x v="1"/>
    <x v="0"/>
    <x v="1"/>
    <x v="1"/>
    <x v="0"/>
    <x v="0"/>
    <x v="0"/>
    <x v="0"/>
    <s v="GASTRONOMIA"/>
    <s v="ATENCIÓN AL CLIENTE, RECEPCIÓN"/>
    <s v="OFIMATICA"/>
    <m/>
    <m/>
    <m/>
    <s v="ALIMENTOS"/>
    <s v="ADMINISTRACIÓN Y GESTIÓN"/>
    <s v="TIC"/>
    <m/>
    <m/>
    <m/>
    <n v="3.3945945945945901"/>
    <x v="1"/>
    <x v="1"/>
    <x v="0"/>
    <x v="0"/>
    <x v="0"/>
    <s v="Total"/>
  </r>
  <r>
    <n v="633968"/>
    <x v="0"/>
    <x v="1"/>
    <s v="San Lorenzo"/>
    <n v="56101"/>
    <s v="SERVICIOS DE VENTA DE LOMITOS Y PIZZA EN RESTAURANTES"/>
    <s v="Servicio"/>
    <s v="Restaurantes y hoteles"/>
    <s v="Micro (5 a 10 personas ocupadas)"/>
    <n v="18062024"/>
    <n v="18"/>
    <s v="Junio"/>
    <s v="Año Resultado Final"/>
    <n v="11"/>
    <n v="58"/>
    <n v="3072024"/>
    <n v="3"/>
    <s v="Julio"/>
    <s v="Año Resultado Final"/>
    <n v="2017"/>
    <n v="6"/>
    <x v="3"/>
    <s v="SERVICIO DE VENTA DE LOMITOS Y PIZZAS"/>
    <s v="Restaurantes y parrilladas"/>
    <s v="Único"/>
    <x v="0"/>
    <m/>
    <m/>
    <n v="6"/>
    <n v="6"/>
    <n v="3"/>
    <n v="3"/>
    <n v="10.18378378378377"/>
    <n v="10.18378378378377"/>
    <n v="0"/>
    <n v="0"/>
    <n v="0"/>
    <n v="0"/>
    <n v="16.972972972972951"/>
    <n v="0"/>
    <n v="0"/>
    <n v="0"/>
    <n v="0"/>
    <n v="3.3945945945945901"/>
    <n v="0"/>
    <n v="0"/>
    <n v="20.367567567567541"/>
    <n v="6"/>
    <n v="0"/>
    <n v="0"/>
    <n v="0"/>
    <n v="0"/>
    <n v="5"/>
    <n v="0"/>
    <n v="0"/>
    <n v="0"/>
    <n v="0"/>
    <n v="1"/>
    <n v="0"/>
    <n v="0"/>
    <n v="6"/>
    <x v="0"/>
    <m/>
    <m/>
    <x v="1"/>
    <m/>
    <m/>
    <x v="0"/>
    <m/>
    <m/>
    <x v="0"/>
    <m/>
    <m/>
    <x v="0"/>
    <m/>
    <m/>
    <x v="1"/>
    <m/>
    <n v="9411"/>
    <s v="PLANCHERO"/>
    <s v="Sí"/>
    <s v="Sí"/>
    <s v="Sí"/>
    <n v="9411"/>
    <s v="AYUDANTE DE PLANCHA"/>
    <s v="Sí"/>
    <s v="No"/>
    <s v="No"/>
    <m/>
    <m/>
    <m/>
    <m/>
    <m/>
    <s v="Candidatos sin habilidades blandas o socioemocionales (proactividad, actitud de aprendizaje, compromiso, entre otros)"/>
    <m/>
    <m/>
    <m/>
    <m/>
    <m/>
    <m/>
    <m/>
    <m/>
    <m/>
    <m/>
    <m/>
    <m/>
    <m/>
    <m/>
    <m/>
    <m/>
    <m/>
    <m/>
    <m/>
    <m/>
    <m/>
    <m/>
    <m/>
    <m/>
    <s v="Reasignar / redefinir los puestos de trabajo existentes"/>
    <m/>
    <m/>
    <m/>
    <m/>
    <m/>
    <m/>
    <m/>
    <m/>
    <x v="0"/>
    <x v="0"/>
    <x v="0"/>
    <x v="0"/>
    <x v="1"/>
    <x v="1"/>
    <x v="0"/>
    <x v="0"/>
    <x v="0"/>
    <x v="0"/>
    <x v="0"/>
    <x v="1"/>
    <x v="0"/>
    <m/>
    <m/>
    <m/>
    <s v="Redes sociales de la empresa (Facebook, Twitter, Instagram, etc)"/>
    <m/>
    <m/>
    <m/>
    <m/>
    <m/>
    <m/>
    <m/>
    <m/>
    <m/>
    <m/>
    <x v="0"/>
    <x v="0"/>
    <x v="1"/>
    <x v="2"/>
    <x v="0"/>
    <x v="2"/>
    <x v="0"/>
    <x v="0"/>
    <x v="1"/>
    <x v="1"/>
    <s v="Ninguna"/>
    <m/>
    <m/>
    <m/>
    <s v="Transformación de competencia"/>
    <m/>
    <m/>
    <x v="1"/>
    <m/>
    <m/>
    <x v="1"/>
    <m/>
    <m/>
    <m/>
    <x v="0"/>
    <x v="1"/>
    <x v="1"/>
    <x v="1"/>
    <x v="1"/>
    <x v="1"/>
    <m/>
    <m/>
    <x v="2"/>
    <s v="Poco probable"/>
    <s v="Poco probable"/>
    <s v="Poco probable"/>
    <s v="Poco probable"/>
    <s v="Probable"/>
    <x v="2"/>
    <m/>
    <m/>
    <m/>
    <m/>
    <m/>
    <m/>
    <m/>
    <m/>
    <m/>
    <m/>
    <m/>
    <m/>
    <m/>
    <m/>
    <m/>
    <m/>
    <m/>
    <m/>
    <m/>
    <m/>
    <m/>
    <m/>
    <m/>
    <m/>
    <m/>
    <m/>
    <m/>
    <m/>
    <m/>
    <m/>
    <m/>
    <m/>
    <m/>
    <m/>
    <m/>
    <x v="0"/>
    <m/>
    <m/>
    <m/>
    <m/>
    <m/>
    <m/>
    <m/>
    <m/>
    <m/>
    <x v="0"/>
    <x v="0"/>
    <x v="1"/>
    <x v="1"/>
    <x v="1"/>
    <x v="0"/>
    <x v="0"/>
    <x v="0"/>
    <m/>
    <x v="0"/>
    <s v="CAPACITACION DE OFIMATICA"/>
    <s v="Operación básica de computadoras"/>
    <s v="DUEÑO/PROPIETARIO"/>
    <n v="1412"/>
    <m/>
    <m/>
    <m/>
    <m/>
    <m/>
    <m/>
    <m/>
    <m/>
    <m/>
    <m/>
    <m/>
    <m/>
    <m/>
    <m/>
    <m/>
    <m/>
    <m/>
    <m/>
    <m/>
    <m/>
    <s v="No"/>
    <m/>
    <m/>
    <m/>
    <m/>
    <m/>
    <x v="0"/>
    <s v="Importante"/>
    <s v="Importante"/>
    <s v="Importante"/>
    <s v="Importante"/>
    <s v="Importante"/>
    <s v="Importante"/>
    <s v="Importante"/>
    <s v="Ninguna"/>
    <m/>
    <x v="2"/>
    <x v="2"/>
    <x v="0"/>
    <x v="0"/>
    <x v="2"/>
    <x v="0"/>
    <x v="1"/>
    <x v="1"/>
    <x v="0"/>
    <x v="1"/>
    <x v="0"/>
    <x v="0"/>
    <m/>
    <s v="Administrador/Contador"/>
    <m/>
    <n v="15"/>
    <n v="38"/>
    <s v="Completo"/>
    <m/>
    <m/>
    <m/>
    <m/>
    <m/>
    <m/>
    <s v="NINGUNA"/>
    <s v="5 a 10 personas ocupadas"/>
    <s v="5 a 10 personas ocupadas"/>
    <x v="0"/>
    <s v="Restaurantes y hoteles"/>
    <x v="0"/>
    <x v="0"/>
    <x v="0"/>
    <x v="0"/>
    <x v="0"/>
    <x v="0"/>
    <x v="0"/>
    <x v="0"/>
    <x v="1"/>
    <x v="0"/>
    <x v="1"/>
    <x v="0"/>
    <x v="0"/>
    <x v="0"/>
    <x v="0"/>
    <x v="0"/>
    <x v="0"/>
    <x v="0"/>
    <x v="1"/>
    <x v="1"/>
    <x v="0"/>
    <x v="1"/>
    <x v="0"/>
    <x v="0"/>
    <x v="0"/>
    <x v="0"/>
    <x v="0"/>
    <s v="OFIMATICA"/>
    <m/>
    <m/>
    <m/>
    <m/>
    <m/>
    <s v="TIC"/>
    <m/>
    <m/>
    <m/>
    <m/>
    <m/>
    <n v="3.3945945945945901"/>
    <x v="1"/>
    <x v="2"/>
    <x v="0"/>
    <x v="0"/>
    <x v="0"/>
    <s v="Total"/>
  </r>
  <r>
    <n v="635043"/>
    <x v="0"/>
    <x v="1"/>
    <s v="Villa Elisa"/>
    <n v="46634"/>
    <s v="COMERCIO AL POR MAYOR DE VIDRIOS"/>
    <s v="Comercio"/>
    <s v="Comercio"/>
    <s v="Pequeñas (11 a 30 personas ocupadas)"/>
    <n v="17062024"/>
    <n v="17"/>
    <s v="Junio"/>
    <s v="Año Resultado Final"/>
    <n v="15"/>
    <n v="19"/>
    <n v="17062024"/>
    <n v="17"/>
    <s v="Junio"/>
    <s v="Año Resultado Final"/>
    <n v="2018"/>
    <n v="5"/>
    <x v="3"/>
    <s v="COMERCIO AL POR MAYOR DE VIDRIOS"/>
    <s v="Comercio al por mayor de vidrio"/>
    <s v="Único"/>
    <x v="0"/>
    <m/>
    <m/>
    <n v="7"/>
    <n v="7"/>
    <n v="6"/>
    <n v="1"/>
    <n v="49.706422018348619"/>
    <n v="8.2844036697247692"/>
    <n v="0"/>
    <n v="0"/>
    <n v="0"/>
    <n v="0"/>
    <n v="49.706422018348619"/>
    <n v="0"/>
    <n v="0"/>
    <n v="0"/>
    <n v="8.2844036697247692"/>
    <n v="0"/>
    <n v="0"/>
    <n v="0"/>
    <n v="57.990825688073386"/>
    <n v="7"/>
    <n v="0"/>
    <n v="0"/>
    <n v="0"/>
    <n v="0"/>
    <n v="6"/>
    <n v="0"/>
    <n v="0"/>
    <n v="0"/>
    <n v="1"/>
    <n v="0"/>
    <n v="0"/>
    <n v="0"/>
    <n v="7"/>
    <x v="1"/>
    <s v="Ley de inserción al empleo juvenil (Ley 4951/2013, Decreto 4345/15, Ley 6305/18 - Modificación de artículo 5)"/>
    <m/>
    <x v="1"/>
    <m/>
    <m/>
    <x v="0"/>
    <m/>
    <m/>
    <x v="0"/>
    <m/>
    <m/>
    <x v="0"/>
    <m/>
    <m/>
    <x v="1"/>
    <m/>
    <n v="8332"/>
    <s v="CONDUCTOR DE VEHICULO PESADO"/>
    <s v="Sí"/>
    <s v="No"/>
    <s v="Sí"/>
    <n v="5243"/>
    <s v="VENDEDOR A DOMICILIO"/>
    <s v="Sí"/>
    <s v="No"/>
    <s v="No"/>
    <m/>
    <m/>
    <m/>
    <m/>
    <m/>
    <m/>
    <m/>
    <m/>
    <m/>
    <m/>
    <m/>
    <m/>
    <m/>
    <m/>
    <m/>
    <m/>
    <m/>
    <m/>
    <m/>
    <m/>
    <m/>
    <m/>
    <m/>
    <m/>
    <m/>
    <m/>
    <m/>
    <m/>
    <m/>
    <m/>
    <m/>
    <m/>
    <m/>
    <m/>
    <m/>
    <m/>
    <m/>
    <m/>
    <m/>
    <x v="0"/>
    <x v="1"/>
    <x v="0"/>
    <x v="0"/>
    <x v="0"/>
    <x v="1"/>
    <x v="0"/>
    <x v="1"/>
    <x v="1"/>
    <x v="0"/>
    <x v="0"/>
    <x v="1"/>
    <x v="0"/>
    <m/>
    <m/>
    <m/>
    <m/>
    <m/>
    <m/>
    <s v="Recomendaciones de trabajadores de la empresa u otros actores"/>
    <m/>
    <m/>
    <m/>
    <s v="Contactos personales del empleador"/>
    <m/>
    <m/>
    <m/>
    <x v="0"/>
    <x v="0"/>
    <x v="0"/>
    <x v="1"/>
    <x v="0"/>
    <x v="2"/>
    <x v="0"/>
    <x v="0"/>
    <x v="1"/>
    <x v="1"/>
    <s v="Ninguna"/>
    <m/>
    <m/>
    <m/>
    <m/>
    <m/>
    <m/>
    <x v="1"/>
    <m/>
    <m/>
    <x v="1"/>
    <m/>
    <m/>
    <m/>
    <x v="1"/>
    <x v="1"/>
    <x v="1"/>
    <x v="1"/>
    <x v="1"/>
    <x v="1"/>
    <m/>
    <m/>
    <x v="2"/>
    <s v="Poco probable"/>
    <s v="Poco probable"/>
    <s v="Poco probable"/>
    <s v="Poco probable"/>
    <s v="Probable"/>
    <x v="0"/>
    <s v="vendedor a domicilio"/>
    <n v="5243"/>
    <n v="1"/>
    <n v="1"/>
    <n v="1"/>
    <n v="0"/>
    <n v="0"/>
    <s v="conductor de vehiculos pesados"/>
    <n v="8332"/>
    <n v="1"/>
    <n v="1"/>
    <n v="0"/>
    <n v="0"/>
    <n v="0"/>
    <s v="INSTALADOR DE ABERTURA DE ALUMINIO Y VIDRIO"/>
    <n v="7125"/>
    <n v="2"/>
    <n v="2"/>
    <n v="2"/>
    <n v="2"/>
    <n v="2"/>
    <m/>
    <m/>
    <m/>
    <m/>
    <m/>
    <m/>
    <m/>
    <m/>
    <m/>
    <m/>
    <m/>
    <m/>
    <m/>
    <m/>
    <x v="0"/>
    <m/>
    <m/>
    <m/>
    <m/>
    <m/>
    <m/>
    <m/>
    <m/>
    <m/>
    <x v="1"/>
    <x v="0"/>
    <x v="1"/>
    <x v="1"/>
    <x v="1"/>
    <x v="0"/>
    <x v="0"/>
    <x v="0"/>
    <m/>
    <x v="0"/>
    <s v="CAPACITACION DE SEGURIDAD INDUSTRIAL"/>
    <s v="Seguridad industrial y salud ocupacional"/>
    <s v="INSTALADORES DE ABERTURA VIDRIOS"/>
    <n v="7125"/>
    <s v="INSTALACION DE ABERTURA DE VIDRIOS"/>
    <s v="Técnicas de trabajo en vidrio"/>
    <s v="INSTALADOR DE ABERTURA DE VIDRIOS"/>
    <n v="7125"/>
    <m/>
    <m/>
    <m/>
    <m/>
    <m/>
    <m/>
    <m/>
    <m/>
    <m/>
    <m/>
    <m/>
    <m/>
    <m/>
    <m/>
    <m/>
    <m/>
    <s v="Si"/>
    <s v="No"/>
    <m/>
    <m/>
    <m/>
    <m/>
    <x v="0"/>
    <s v="Muy importante"/>
    <s v="Muy importante"/>
    <s v="Muy importante"/>
    <s v="Importante"/>
    <s v="Importante"/>
    <s v="Muy importante"/>
    <s v="Importante"/>
    <s v="Ninguna"/>
    <m/>
    <x v="2"/>
    <x v="2"/>
    <x v="0"/>
    <x v="0"/>
    <x v="0"/>
    <x v="0"/>
    <x v="1"/>
    <x v="0"/>
    <x v="0"/>
    <x v="0"/>
    <x v="0"/>
    <x v="0"/>
    <m/>
    <s v="Administrador/Contador"/>
    <m/>
    <n v="19"/>
    <n v="11"/>
    <s v="Completo"/>
    <m/>
    <m/>
    <m/>
    <m/>
    <m/>
    <m/>
    <s v="INFORMACION FUE OTORGADA POR PROPIETARIO Y ADMINISTRADORA"/>
    <s v="5 a 10 personas ocupadas"/>
    <s v="5 a 10 personas ocupadas"/>
    <x v="2"/>
    <s v="Comercio"/>
    <x v="0"/>
    <x v="0"/>
    <x v="0"/>
    <x v="0"/>
    <x v="1"/>
    <x v="0"/>
    <x v="0"/>
    <x v="1"/>
    <x v="0"/>
    <x v="0"/>
    <x v="1"/>
    <x v="0"/>
    <x v="0"/>
    <x v="1"/>
    <x v="0"/>
    <x v="1"/>
    <x v="1"/>
    <x v="0"/>
    <x v="0"/>
    <x v="1"/>
    <x v="0"/>
    <x v="1"/>
    <x v="0"/>
    <x v="0"/>
    <x v="1"/>
    <x v="0"/>
    <x v="0"/>
    <s v="SALUD Y SEGURIDAD OCUPACIONAL"/>
    <s v="CONSTRUCCIÓN"/>
    <m/>
    <m/>
    <m/>
    <m/>
    <s v="SALUD Y SEGURIDAD OCUPACIONAL"/>
    <s v="CONSTRUCCIÓN"/>
    <m/>
    <m/>
    <m/>
    <m/>
    <n v="8.2844036697247692"/>
    <x v="1"/>
    <x v="1"/>
    <x v="1"/>
    <x v="0"/>
    <x v="0"/>
    <s v="Total"/>
  </r>
  <r>
    <n v="635587"/>
    <x v="0"/>
    <x v="1"/>
    <s v="Villeta"/>
    <n v="39000"/>
    <s v="ACTIVIDADES DE SANEAMIENTO Y OTROS SERVICIOS DE GESTION DE DESECHOS"/>
    <s v="Servicio"/>
    <s v="Suministro de agua"/>
    <s v="Pequeñas (11 a 30 personas ocupadas)"/>
    <n v="21062024"/>
    <n v="21"/>
    <s v="Junio"/>
    <s v="Año Resultado Final"/>
    <n v="15"/>
    <n v="32"/>
    <n v="1082024"/>
    <n v="1"/>
    <s v="Agosto"/>
    <s v="Año Resultado Final"/>
    <n v="1998"/>
    <n v="25"/>
    <x v="2"/>
    <s v="ACTIVIDAD DE SANEAMIENTO Y OTROS SERVICIOS DE GESTION DE DESECHOS"/>
    <s v="Actividades de saneamiento y otros servicios de gestión de desechos"/>
    <s v="Único"/>
    <x v="0"/>
    <m/>
    <m/>
    <n v="24"/>
    <n v="24"/>
    <n v="22"/>
    <n v="2"/>
    <n v="106.27419354838705"/>
    <n v="9.6612903225806406"/>
    <n v="0"/>
    <n v="0"/>
    <n v="67.629032258064484"/>
    <n v="19.322580645161281"/>
    <n v="24.153225806451601"/>
    <n v="0"/>
    <n v="0"/>
    <n v="0"/>
    <n v="0"/>
    <n v="4.8306451612903203"/>
    <n v="0"/>
    <n v="0"/>
    <n v="115.93548387096769"/>
    <n v="24"/>
    <n v="0"/>
    <n v="0"/>
    <n v="14"/>
    <n v="4"/>
    <n v="5"/>
    <n v="0"/>
    <n v="0"/>
    <n v="0"/>
    <n v="0"/>
    <n v="1"/>
    <n v="0"/>
    <n v="0"/>
    <n v="24"/>
    <x v="1"/>
    <s v="Decisión del directorio/propietarios de la empresa"/>
    <m/>
    <x v="0"/>
    <s v="Decisión del directorio/propietarios de la empresa"/>
    <m/>
    <x v="1"/>
    <s v="Decisión del directorio/propietarios de la empresa"/>
    <m/>
    <x v="0"/>
    <m/>
    <m/>
    <x v="0"/>
    <m/>
    <m/>
    <x v="1"/>
    <m/>
    <n v="8332"/>
    <s v="CONDUCTOR DE VEHICULO PESADO"/>
    <s v="Sí"/>
    <s v="Sí"/>
    <s v="No"/>
    <m/>
    <m/>
    <m/>
    <m/>
    <m/>
    <m/>
    <m/>
    <m/>
    <m/>
    <m/>
    <m/>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m/>
    <m/>
    <m/>
    <m/>
    <m/>
    <m/>
    <m/>
    <m/>
    <s v="Aumentar los esfuerzos en el reclutamiento (más divulgación de la vacante, más bolsas de empleo)"/>
    <m/>
    <m/>
    <m/>
    <x v="1"/>
    <x v="0"/>
    <x v="0"/>
    <x v="0"/>
    <x v="0"/>
    <x v="1"/>
    <x v="0"/>
    <x v="0"/>
    <x v="0"/>
    <x v="0"/>
    <x v="0"/>
    <x v="0"/>
    <x v="0"/>
    <m/>
    <m/>
    <m/>
    <s v="Redes sociales de la empresa (Facebook, Twitter, Instagram, etc)"/>
    <m/>
    <m/>
    <s v="Recomendaciones de trabajadores de la empresa u otros actores"/>
    <m/>
    <m/>
    <s v="Avisos en las inmediaciones de la empresa"/>
    <s v="Contactos personales del empleador"/>
    <m/>
    <m/>
    <m/>
    <x v="0"/>
    <x v="2"/>
    <x v="0"/>
    <x v="1"/>
    <x v="0"/>
    <x v="1"/>
    <x v="0"/>
    <x v="0"/>
    <x v="1"/>
    <x v="1"/>
    <s v="Ninguna"/>
    <m/>
    <m/>
    <s v="Transformación de competencia"/>
    <m/>
    <m/>
    <m/>
    <x v="1"/>
    <m/>
    <m/>
    <x v="1"/>
    <m/>
    <m/>
    <m/>
    <x v="0"/>
    <x v="1"/>
    <x v="0"/>
    <x v="0"/>
    <x v="1"/>
    <x v="1"/>
    <m/>
    <m/>
    <x v="2"/>
    <s v="Poco probable"/>
    <s v="Poco probable"/>
    <s v="Muy probable"/>
    <s v="Poco probable"/>
    <s v="Poco probable"/>
    <x v="2"/>
    <m/>
    <m/>
    <m/>
    <m/>
    <m/>
    <m/>
    <m/>
    <m/>
    <m/>
    <m/>
    <m/>
    <m/>
    <m/>
    <m/>
    <m/>
    <m/>
    <m/>
    <m/>
    <m/>
    <m/>
    <m/>
    <m/>
    <m/>
    <m/>
    <m/>
    <m/>
    <m/>
    <m/>
    <m/>
    <m/>
    <m/>
    <m/>
    <m/>
    <m/>
    <m/>
    <x v="0"/>
    <m/>
    <m/>
    <m/>
    <m/>
    <m/>
    <m/>
    <m/>
    <m/>
    <m/>
    <x v="1"/>
    <x v="0"/>
    <x v="1"/>
    <x v="1"/>
    <x v="1"/>
    <x v="0"/>
    <x v="0"/>
    <x v="0"/>
    <m/>
    <x v="0"/>
    <s v="CAPACITACION DE CONDUCCION"/>
    <s v="Conducción de vehículos"/>
    <s v="CONDUCTORES DE VEHICULOS PESADOS"/>
    <n v="8332"/>
    <m/>
    <m/>
    <m/>
    <m/>
    <m/>
    <m/>
    <m/>
    <m/>
    <m/>
    <m/>
    <m/>
    <m/>
    <m/>
    <m/>
    <m/>
    <m/>
    <m/>
    <m/>
    <m/>
    <m/>
    <s v="No"/>
    <m/>
    <m/>
    <m/>
    <m/>
    <m/>
    <x v="0"/>
    <s v="Importante"/>
    <s v="Poco importante"/>
    <s v="Muy importante"/>
    <s v="Importante"/>
    <s v="Importante"/>
    <s v="Importante"/>
    <s v="Importante"/>
    <s v="Ninguna"/>
    <m/>
    <x v="2"/>
    <x v="2"/>
    <x v="0"/>
    <x v="0"/>
    <x v="2"/>
    <x v="0"/>
    <x v="1"/>
    <x v="1"/>
    <x v="0"/>
    <x v="0"/>
    <x v="0"/>
    <x v="0"/>
    <m/>
    <s v="Jefe / Encargado (no propietario)"/>
    <m/>
    <n v="7"/>
    <n v="23"/>
    <s v="Completo"/>
    <m/>
    <m/>
    <m/>
    <m/>
    <m/>
    <m/>
    <s v="LUNES 08 DE JULIO 2024 SE HIZO CORRECCION EN C5 POSEER EXPERIENCIA EN EL CARGO"/>
    <s v="11 a 30 personas ocupadas"/>
    <s v="11 a 30 personas ocupadas"/>
    <x v="0"/>
    <s v="Suministro de agua"/>
    <x v="0"/>
    <x v="0"/>
    <x v="0"/>
    <x v="0"/>
    <x v="0"/>
    <x v="0"/>
    <x v="0"/>
    <x v="1"/>
    <x v="0"/>
    <x v="0"/>
    <x v="1"/>
    <x v="0"/>
    <x v="0"/>
    <x v="0"/>
    <x v="0"/>
    <x v="0"/>
    <x v="0"/>
    <x v="0"/>
    <x v="0"/>
    <x v="1"/>
    <x v="0"/>
    <x v="1"/>
    <x v="0"/>
    <x v="0"/>
    <x v="0"/>
    <x v="1"/>
    <x v="0"/>
    <s v="CONDUCCIÓN DE VEHICULOS"/>
    <m/>
    <m/>
    <m/>
    <m/>
    <m/>
    <s v="CONDUCCIÓN"/>
    <m/>
    <m/>
    <m/>
    <m/>
    <m/>
    <n v="4.8306451612903203"/>
    <x v="1"/>
    <x v="2"/>
    <x v="0"/>
    <x v="0"/>
    <x v="0"/>
    <s v="Total"/>
  </r>
  <r>
    <n v="637947"/>
    <x v="0"/>
    <x v="1"/>
    <s v="Lambaré"/>
    <n v="70209"/>
    <s v="SERVICIOS DE CONSULTORIA DE ADMINISTRACION DE EMPRESAS"/>
    <s v="Servicio"/>
    <s v="Servicios a las empresas"/>
    <s v="Medianas (31 a 50 personas ocupadas)"/>
    <n v="14062024"/>
    <n v="14"/>
    <s v="Junio"/>
    <s v="Año Resultado Final"/>
    <n v="14"/>
    <n v="25"/>
    <n v="31072024"/>
    <n v="31"/>
    <s v="Julio"/>
    <s v="Año Resultado Final"/>
    <n v="1998"/>
    <n v="25"/>
    <x v="2"/>
    <s v="SERVICIOS DE GESTION DOCUMENTAL Y ADMINISTRACION DE ARCHIVO DE EMPRESAS"/>
    <s v="Otras actividades de administración y consultoría de administración de empresas n.c.p."/>
    <s v="Único"/>
    <x v="0"/>
    <m/>
    <m/>
    <n v="89"/>
    <n v="89"/>
    <n v="56"/>
    <n v="33"/>
    <n v="166.78260869565233"/>
    <n v="98.282608695652257"/>
    <n v="0"/>
    <n v="0"/>
    <n v="0"/>
    <n v="0"/>
    <n v="166.78260869565233"/>
    <n v="0"/>
    <n v="0"/>
    <n v="0"/>
    <n v="89.347826086956601"/>
    <n v="0"/>
    <n v="8.9347826086956594"/>
    <n v="0"/>
    <n v="265.0652173913046"/>
    <n v="89"/>
    <n v="0"/>
    <n v="0"/>
    <n v="0"/>
    <n v="0"/>
    <n v="56"/>
    <n v="0"/>
    <n v="0"/>
    <n v="0"/>
    <n v="30"/>
    <n v="0"/>
    <n v="3"/>
    <n v="0"/>
    <n v="89"/>
    <x v="1"/>
    <s v="Decisión del directorio/propietarios de la empresa"/>
    <m/>
    <x v="1"/>
    <m/>
    <m/>
    <x v="1"/>
    <s v="Decisión del directorio/propietarios de la empresa"/>
    <m/>
    <x v="0"/>
    <m/>
    <m/>
    <x v="0"/>
    <m/>
    <m/>
    <x v="1"/>
    <m/>
    <n v="2512"/>
    <s v="DESARROLLADOR JUNIOR"/>
    <s v="Sí"/>
    <s v="No"/>
    <s v="Sí"/>
    <n v="2431"/>
    <s v="ANALISTA COMERCIAL"/>
    <s v="Sí"/>
    <s v="No"/>
    <s v="Sí"/>
    <n v="3339"/>
    <s v="ASISTENTE DE MARKETING"/>
    <s v="Sí"/>
    <s v="No"/>
    <m/>
    <m/>
    <m/>
    <m/>
    <m/>
    <m/>
    <m/>
    <m/>
    <m/>
    <m/>
    <m/>
    <m/>
    <m/>
    <m/>
    <m/>
    <m/>
    <m/>
    <m/>
    <m/>
    <m/>
    <m/>
    <m/>
    <m/>
    <m/>
    <m/>
    <m/>
    <m/>
    <m/>
    <m/>
    <m/>
    <m/>
    <m/>
    <m/>
    <m/>
    <m/>
    <x v="0"/>
    <x v="0"/>
    <x v="0"/>
    <x v="1"/>
    <x v="0"/>
    <x v="0"/>
    <x v="0"/>
    <x v="1"/>
    <x v="1"/>
    <x v="0"/>
    <x v="0"/>
    <x v="1"/>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1"/>
    <x v="0"/>
    <x v="1"/>
    <x v="0"/>
    <x v="0"/>
    <s v="Ninguna"/>
    <m/>
    <m/>
    <m/>
    <m/>
    <m/>
    <m/>
    <x v="1"/>
    <m/>
    <s v="Transformación de competencia"/>
    <x v="0"/>
    <s v="Transformación de competencia"/>
    <m/>
    <m/>
    <x v="0"/>
    <x v="1"/>
    <x v="1"/>
    <x v="1"/>
    <x v="1"/>
    <x v="1"/>
    <m/>
    <m/>
    <x v="2"/>
    <s v="Probable"/>
    <s v="Poco probable"/>
    <s v="Poco probable"/>
    <s v="Poco probable"/>
    <s v="Probable"/>
    <x v="0"/>
    <s v="VIGILANTE"/>
    <n v="5414"/>
    <n v="2"/>
    <n v="2"/>
    <n v="2"/>
    <n v="2"/>
    <n v="2"/>
    <s v="servicios generales (limpiadora)"/>
    <n v="9112"/>
    <n v="3"/>
    <n v="3"/>
    <n v="3"/>
    <n v="3"/>
    <n v="3"/>
    <s v="COORDINADOR DE SUPERVISION DE DOCUMENTACIONES"/>
    <n v="3341"/>
    <n v="3"/>
    <n v="3"/>
    <n v="3"/>
    <n v="3"/>
    <n v="3"/>
    <m/>
    <m/>
    <m/>
    <m/>
    <m/>
    <m/>
    <m/>
    <m/>
    <m/>
    <m/>
    <m/>
    <m/>
    <m/>
    <m/>
    <x v="0"/>
    <m/>
    <m/>
    <m/>
    <m/>
    <m/>
    <m/>
    <m/>
    <m/>
    <m/>
    <x v="0"/>
    <x v="0"/>
    <x v="0"/>
    <x v="0"/>
    <x v="1"/>
    <x v="1"/>
    <x v="0"/>
    <x v="0"/>
    <m/>
    <x v="0"/>
    <s v="TÉCNICO ATENCION AL CLIENTE"/>
    <s v="Técnicas de recepción y atención al cliente"/>
    <s v="ATENCION AL CLIENTE"/>
    <n v="4226"/>
    <s v="TECNICO EN TELEMARKETING"/>
    <s v="Telemarketing"/>
    <s v="VENDEDOR COMERCIAL"/>
    <n v="3322"/>
    <m/>
    <m/>
    <m/>
    <m/>
    <m/>
    <m/>
    <m/>
    <m/>
    <m/>
    <m/>
    <m/>
    <m/>
    <m/>
    <m/>
    <m/>
    <m/>
    <s v="Si"/>
    <s v="No"/>
    <m/>
    <m/>
    <m/>
    <m/>
    <x v="0"/>
    <s v="Muy importante"/>
    <s v="Muy importante"/>
    <s v="Muy importante"/>
    <s v="Muy importante"/>
    <s v="Muy importante"/>
    <s v="Muy importante"/>
    <s v="Muy importante"/>
    <s v="Ninguna"/>
    <m/>
    <x v="0"/>
    <x v="1"/>
    <x v="0"/>
    <x v="0"/>
    <x v="0"/>
    <x v="0"/>
    <x v="0"/>
    <x v="0"/>
    <x v="0"/>
    <x v="0"/>
    <x v="0"/>
    <x v="0"/>
    <m/>
    <s v="Jefe / Encargado (no propietario)"/>
    <m/>
    <n v="15"/>
    <n v="27"/>
    <s v="Completo"/>
    <m/>
    <m/>
    <m/>
    <m/>
    <m/>
    <m/>
    <m/>
    <s v="51 y más personas ocupadas"/>
    <s v="51 y más personas ocupadas"/>
    <x v="0"/>
    <s v="Servicios a las empresas"/>
    <x v="0"/>
    <x v="1"/>
    <x v="1"/>
    <x v="0"/>
    <x v="0"/>
    <x v="0"/>
    <x v="0"/>
    <x v="0"/>
    <x v="0"/>
    <x v="0"/>
    <x v="1"/>
    <x v="1"/>
    <x v="0"/>
    <x v="1"/>
    <x v="0"/>
    <x v="0"/>
    <x v="0"/>
    <x v="1"/>
    <x v="0"/>
    <x v="1"/>
    <x v="1"/>
    <x v="0"/>
    <x v="0"/>
    <x v="0"/>
    <x v="0"/>
    <x v="0"/>
    <x v="0"/>
    <s v="ATENCIÓN AL CLIENTE, RECEPCIÓN"/>
    <s v="MARKETING"/>
    <m/>
    <m/>
    <m/>
    <m/>
    <s v="ADMINISTRACIÓN Y GESTIÓN"/>
    <s v="ADMINISTRACIÓN Y GESTIÓN"/>
    <m/>
    <m/>
    <m/>
    <m/>
    <n v="2.97826086956522"/>
    <x v="1"/>
    <x v="1"/>
    <x v="0"/>
    <x v="0"/>
    <x v="0"/>
    <s v="Total"/>
  </r>
  <r>
    <n v="638148"/>
    <x v="0"/>
    <x v="1"/>
    <s v="Luque"/>
    <n v="86901"/>
    <s v="SERVICIOS DE ANALISIS CLINICOS"/>
    <s v="Servicio"/>
    <s v="Servicios a los hogares"/>
    <s v="Micro (5 a 10 personas ocupadas)"/>
    <n v="9072024"/>
    <n v="9"/>
    <s v="Julio"/>
    <s v="Año Resultado Final"/>
    <n v="14"/>
    <n v="53"/>
    <n v="26072024"/>
    <n v="26"/>
    <s v="Julio"/>
    <s v="Año Resultado Final"/>
    <n v="1999"/>
    <n v="24"/>
    <x v="2"/>
    <s v="SERVICIOS DE ANÁLISIS CLÍNICOS"/>
    <s v="Actividades de laboratorios de análisis clínicos y centros de diagnósticos"/>
    <s v="Casa Matriz"/>
    <x v="1"/>
    <n v="2"/>
    <n v="2"/>
    <n v="16"/>
    <n v="16"/>
    <n v="6"/>
    <n v="10"/>
    <n v="28.983870967741922"/>
    <n v="48.306451612903203"/>
    <n v="0"/>
    <n v="0"/>
    <n v="0"/>
    <n v="0"/>
    <n v="0"/>
    <n v="0"/>
    <n v="24.153225806451601"/>
    <n v="0"/>
    <n v="38.645161290322562"/>
    <n v="0"/>
    <n v="14.491935483870961"/>
    <n v="0"/>
    <n v="77.290322580645125"/>
    <n v="16"/>
    <n v="0"/>
    <n v="0"/>
    <n v="0"/>
    <n v="0"/>
    <n v="0"/>
    <n v="0"/>
    <n v="5"/>
    <n v="0"/>
    <n v="8"/>
    <n v="0"/>
    <n v="3"/>
    <n v="0"/>
    <n v="16"/>
    <x v="0"/>
    <m/>
    <m/>
    <x v="0"/>
    <s v="Convenios con organizaciones privadas y/o ONG"/>
    <m/>
    <x v="1"/>
    <s v="Decisión del directorio/propietarios de la empresa"/>
    <m/>
    <x v="0"/>
    <m/>
    <m/>
    <x v="0"/>
    <m/>
    <m/>
    <x v="0"/>
    <m/>
    <m/>
    <m/>
    <m/>
    <m/>
    <m/>
    <m/>
    <m/>
    <m/>
    <m/>
    <m/>
    <m/>
    <m/>
    <m/>
    <m/>
    <m/>
    <m/>
    <m/>
    <m/>
    <m/>
    <m/>
    <m/>
    <m/>
    <m/>
    <m/>
    <m/>
    <m/>
    <m/>
    <m/>
    <m/>
    <m/>
    <m/>
    <m/>
    <m/>
    <m/>
    <m/>
    <m/>
    <m/>
    <m/>
    <m/>
    <m/>
    <m/>
    <m/>
    <m/>
    <m/>
    <m/>
    <m/>
    <m/>
    <m/>
    <m/>
    <x v="1"/>
    <x v="0"/>
    <x v="0"/>
    <x v="0"/>
    <x v="0"/>
    <x v="1"/>
    <x v="0"/>
    <x v="1"/>
    <x v="1"/>
    <x v="0"/>
    <x v="0"/>
    <x v="0"/>
    <x v="0"/>
    <m/>
    <m/>
    <m/>
    <m/>
    <m/>
    <m/>
    <s v="Recomendaciones de trabajadores de la empresa u otros actores"/>
    <m/>
    <m/>
    <m/>
    <s v="Contactos personales del empleador"/>
    <m/>
    <m/>
    <m/>
    <x v="0"/>
    <x v="0"/>
    <x v="0"/>
    <x v="1"/>
    <x v="0"/>
    <x v="0"/>
    <x v="0"/>
    <x v="0"/>
    <x v="1"/>
    <x v="2"/>
    <s v="Ninguna"/>
    <m/>
    <m/>
    <m/>
    <m/>
    <m/>
    <m/>
    <x v="3"/>
    <m/>
    <m/>
    <x v="1"/>
    <m/>
    <m/>
    <m/>
    <x v="0"/>
    <x v="1"/>
    <x v="1"/>
    <x v="1"/>
    <x v="1"/>
    <x v="1"/>
    <m/>
    <m/>
    <x v="3"/>
    <s v="Probable"/>
    <s v="Poco probable"/>
    <s v="Poco probable"/>
    <s v="Poco probable"/>
    <s v="Probable"/>
    <x v="0"/>
    <s v="TÉCNICOS en laboratorio"/>
    <n v="3212"/>
    <n v="2"/>
    <n v="1"/>
    <n v="0"/>
    <n v="0"/>
    <n v="0"/>
    <s v="AUXILIAR ADMINISTRATIVA"/>
    <n v="4419"/>
    <n v="2"/>
    <n v="1"/>
    <n v="0"/>
    <n v="0"/>
    <n v="0"/>
    <s v="oficial de marketing ( lleva las redes sociales)"/>
    <n v="3339"/>
    <n v="2"/>
    <n v="0"/>
    <n v="0"/>
    <n v="0"/>
    <n v="0"/>
    <m/>
    <m/>
    <m/>
    <m/>
    <m/>
    <m/>
    <m/>
    <m/>
    <m/>
    <m/>
    <m/>
    <m/>
    <m/>
    <m/>
    <x v="0"/>
    <m/>
    <m/>
    <m/>
    <m/>
    <m/>
    <m/>
    <m/>
    <m/>
    <m/>
    <x v="0"/>
    <x v="1"/>
    <x v="1"/>
    <x v="0"/>
    <x v="1"/>
    <x v="1"/>
    <x v="0"/>
    <x v="0"/>
    <m/>
    <x v="1"/>
    <m/>
    <m/>
    <m/>
    <m/>
    <m/>
    <m/>
    <m/>
    <m/>
    <m/>
    <m/>
    <m/>
    <m/>
    <m/>
    <m/>
    <m/>
    <m/>
    <m/>
    <m/>
    <m/>
    <m/>
    <m/>
    <m/>
    <m/>
    <m/>
    <m/>
    <m/>
    <m/>
    <m/>
    <m/>
    <m/>
    <x v="0"/>
    <s v="Importante"/>
    <s v="Importante"/>
    <s v="Importante"/>
    <s v="Importante"/>
    <s v="Importante"/>
    <s v="Importante"/>
    <s v="Importante"/>
    <s v="Ninguna"/>
    <m/>
    <x v="2"/>
    <x v="2"/>
    <x v="0"/>
    <x v="0"/>
    <x v="2"/>
    <x v="2"/>
    <x v="1"/>
    <x v="1"/>
    <x v="1"/>
    <x v="1"/>
    <x v="1"/>
    <x v="0"/>
    <m/>
    <s v="Administrador/Contador"/>
    <m/>
    <n v="7"/>
    <n v="59"/>
    <s v="Completo"/>
    <m/>
    <m/>
    <m/>
    <m/>
    <m/>
    <m/>
    <s v="NINGUNA"/>
    <s v="11 a 30 personas ocupadas"/>
    <s v="11 a 30 personas ocupadas"/>
    <x v="0"/>
    <s v="Servicios a los hogares"/>
    <x v="0"/>
    <x v="0"/>
    <x v="0"/>
    <x v="0"/>
    <x v="0"/>
    <x v="0"/>
    <x v="0"/>
    <x v="0"/>
    <x v="0"/>
    <x v="0"/>
    <x v="1"/>
    <x v="1"/>
    <x v="1"/>
    <x v="0"/>
    <x v="0"/>
    <x v="0"/>
    <x v="0"/>
    <x v="0"/>
    <x v="0"/>
    <x v="1"/>
    <x v="0"/>
    <x v="1"/>
    <x v="0"/>
    <x v="0"/>
    <x v="0"/>
    <x v="0"/>
    <x v="0"/>
    <m/>
    <m/>
    <m/>
    <m/>
    <m/>
    <m/>
    <m/>
    <m/>
    <m/>
    <m/>
    <m/>
    <m/>
    <n v="4.8306451612903203"/>
    <x v="0"/>
    <x v="0"/>
    <x v="0"/>
    <x v="0"/>
    <x v="1"/>
    <s v="Total"/>
  </r>
  <r>
    <n v="638149"/>
    <x v="0"/>
    <x v="1"/>
    <s v="Itá"/>
    <n v="47300"/>
    <s v="VENTA AL POR MENOR DE COMBUSTIBLE PARA VEHICULOS"/>
    <s v="Comercio"/>
    <s v="Comercio"/>
    <s v="Pequeñas (11 a 30 personas ocupadas)"/>
    <n v="27062024"/>
    <n v="27"/>
    <s v="Junio"/>
    <s v="Año Resultado Final"/>
    <n v="11"/>
    <n v="38"/>
    <n v="27062024"/>
    <n v="27"/>
    <s v="Junio"/>
    <s v="Año Resultado Final"/>
    <n v="2013"/>
    <n v="10"/>
    <x v="0"/>
    <s v="VENTA DE COMBUSTIBLES Y COMIDAS AL POR MENOR"/>
    <s v="Comercio al por menor de combustible para vehículos automotores en comercios especializados"/>
    <s v="Sucursal"/>
    <x v="1"/>
    <n v="14"/>
    <n v="5"/>
    <n v="300"/>
    <n v="50"/>
    <n v="25"/>
    <n v="25"/>
    <n v="25"/>
    <n v="25"/>
    <n v="0"/>
    <n v="0"/>
    <n v="5"/>
    <n v="0"/>
    <n v="15"/>
    <n v="0"/>
    <n v="6"/>
    <n v="0"/>
    <n v="15"/>
    <n v="5"/>
    <n v="4"/>
    <n v="0"/>
    <n v="50"/>
    <n v="50"/>
    <n v="0"/>
    <n v="0"/>
    <n v="5"/>
    <n v="0"/>
    <n v="15"/>
    <n v="0"/>
    <n v="6"/>
    <n v="0"/>
    <n v="15"/>
    <n v="5"/>
    <n v="4"/>
    <n v="0"/>
    <n v="50"/>
    <x v="1"/>
    <s v="Decisión del directorio/propietarios de la empresa"/>
    <m/>
    <x v="0"/>
    <s v="Decisión del directorio/propietarios de la empresa"/>
    <m/>
    <x v="0"/>
    <m/>
    <m/>
    <x v="0"/>
    <m/>
    <m/>
    <x v="0"/>
    <m/>
    <m/>
    <x v="1"/>
    <m/>
    <n v="5245"/>
    <s v="ATENCION AL CLIENTE DE PLAYA"/>
    <s v="Sí"/>
    <s v="No"/>
    <s v="Sí"/>
    <n v="5223"/>
    <s v="ATENCION AL CLIENTE DE TIENDA"/>
    <s v="Sí"/>
    <s v="No"/>
    <s v="No"/>
    <m/>
    <m/>
    <m/>
    <m/>
    <m/>
    <m/>
    <m/>
    <m/>
    <m/>
    <m/>
    <m/>
    <m/>
    <m/>
    <m/>
    <m/>
    <m/>
    <m/>
    <m/>
    <m/>
    <m/>
    <m/>
    <m/>
    <m/>
    <m/>
    <m/>
    <m/>
    <m/>
    <m/>
    <m/>
    <m/>
    <m/>
    <m/>
    <m/>
    <m/>
    <m/>
    <m/>
    <m/>
    <m/>
    <m/>
    <x v="1"/>
    <x v="1"/>
    <x v="0"/>
    <x v="0"/>
    <x v="1"/>
    <x v="0"/>
    <x v="1"/>
    <x v="1"/>
    <x v="0"/>
    <x v="0"/>
    <x v="1"/>
    <x v="0"/>
    <x v="0"/>
    <m/>
    <m/>
    <s v="Plataforma web privada gratuita (Bolsas de trabajo) (excluyendo redes sociales)"/>
    <s v="Redes sociales de la empresa (Facebook, Twitter, Instagram, etc)"/>
    <m/>
    <m/>
    <s v="Recomendaciones de trabajadores de la empresa u otros actores"/>
    <m/>
    <m/>
    <m/>
    <s v="Contactos personales del empleador"/>
    <s v="Banco de currículos de la empresa"/>
    <m/>
    <m/>
    <x v="0"/>
    <x v="0"/>
    <x v="0"/>
    <x v="1"/>
    <x v="0"/>
    <x v="0"/>
    <x v="0"/>
    <x v="1"/>
    <x v="2"/>
    <x v="0"/>
    <s v="Ninguna"/>
    <m/>
    <m/>
    <m/>
    <m/>
    <m/>
    <m/>
    <x v="2"/>
    <m/>
    <s v="Ambos"/>
    <x v="1"/>
    <s v="Ambos"/>
    <m/>
    <m/>
    <x v="1"/>
    <x v="1"/>
    <x v="1"/>
    <x v="1"/>
    <x v="1"/>
    <x v="0"/>
    <m/>
    <m/>
    <x v="2"/>
    <s v="Probable"/>
    <s v="Probable"/>
    <s v="Probable"/>
    <s v="Probable"/>
    <s v="Muy probable"/>
    <x v="0"/>
    <s v="ATENCION al cliente de playa"/>
    <n v="5245"/>
    <n v="4"/>
    <n v="4"/>
    <n v="4"/>
    <n v="4"/>
    <n v="4"/>
    <s v="Atención al cliente de tienda"/>
    <n v="5223"/>
    <n v="3"/>
    <n v="3"/>
    <n v="3"/>
    <n v="3"/>
    <n v="3"/>
    <m/>
    <m/>
    <m/>
    <m/>
    <m/>
    <m/>
    <m/>
    <m/>
    <m/>
    <m/>
    <m/>
    <m/>
    <m/>
    <m/>
    <m/>
    <m/>
    <m/>
    <m/>
    <m/>
    <m/>
    <m/>
    <x v="0"/>
    <m/>
    <m/>
    <m/>
    <m/>
    <m/>
    <m/>
    <m/>
    <m/>
    <m/>
    <x v="0"/>
    <x v="0"/>
    <x v="0"/>
    <x v="0"/>
    <x v="1"/>
    <x v="1"/>
    <x v="0"/>
    <x v="0"/>
    <m/>
    <x v="0"/>
    <s v="CAPACITACIÓN DE TECNICAS DE VENTAS"/>
    <s v="Técnicas de ventas"/>
    <s v="ATENCION AL CLIENTE DE SALON"/>
    <n v="5246"/>
    <s v="CAPACITACIÓNES DE USO DE MAQUINARIAS EN COCINA"/>
    <s v="Operación y mantenimiento de maquinarias de industrias alimentarias"/>
    <s v="ATENCION AL CLIENTE EN BAR"/>
    <n v="5246"/>
    <m/>
    <m/>
    <m/>
    <m/>
    <m/>
    <m/>
    <m/>
    <m/>
    <m/>
    <m/>
    <m/>
    <m/>
    <m/>
    <m/>
    <m/>
    <m/>
    <s v="Si"/>
    <s v="Si"/>
    <s v="No"/>
    <m/>
    <m/>
    <m/>
    <x v="0"/>
    <s v="Muy importante"/>
    <s v="Muy importante"/>
    <s v="Muy importante"/>
    <s v="Muy importante"/>
    <s v="Muy importante"/>
    <s v="Muy importante"/>
    <s v="Muy importante"/>
    <s v="Ninguna"/>
    <m/>
    <x v="1"/>
    <x v="0"/>
    <x v="0"/>
    <x v="1"/>
    <x v="1"/>
    <x v="0"/>
    <x v="0"/>
    <x v="0"/>
    <x v="1"/>
    <x v="1"/>
    <x v="0"/>
    <x v="0"/>
    <m/>
    <s v="Gerente / Directivo"/>
    <m/>
    <n v="12"/>
    <n v="27"/>
    <s v="Completo"/>
    <m/>
    <m/>
    <m/>
    <m/>
    <m/>
    <m/>
    <m/>
    <s v="51 y más personas ocupadas"/>
    <s v="31 a 50 personas ocupadas"/>
    <x v="2"/>
    <s v="Comercio"/>
    <x v="0"/>
    <x v="0"/>
    <x v="0"/>
    <x v="0"/>
    <x v="1"/>
    <x v="0"/>
    <x v="0"/>
    <x v="0"/>
    <x v="0"/>
    <x v="0"/>
    <x v="1"/>
    <x v="0"/>
    <x v="0"/>
    <x v="1"/>
    <x v="0"/>
    <x v="0"/>
    <x v="0"/>
    <x v="0"/>
    <x v="0"/>
    <x v="1"/>
    <x v="0"/>
    <x v="1"/>
    <x v="1"/>
    <x v="0"/>
    <x v="0"/>
    <x v="0"/>
    <x v="0"/>
    <s v="VENTA"/>
    <s v="USO Y REPARACIÓN DE MAQUINARIAS, HERRAMIENTAS Y EQUIPOS"/>
    <m/>
    <m/>
    <m/>
    <m/>
    <s v="ADMINISTRACIÓN Y GESTIÓN"/>
    <s v="USO Y REPARACIÓN DE MAQUINARIAS, HERRAMIENTAS Y EQUIPOS"/>
    <m/>
    <m/>
    <m/>
    <m/>
    <n v="1"/>
    <x v="1"/>
    <x v="1"/>
    <x v="0"/>
    <x v="0"/>
    <x v="0"/>
    <s v="Total"/>
  </r>
  <r>
    <n v="638161"/>
    <x v="0"/>
    <x v="1"/>
    <s v="Itauguá"/>
    <n v="47111"/>
    <s v="COMERCIO AL POR MENOR EN HIPERMERCADOS Y SUPERMERCADOS"/>
    <s v="Comercio"/>
    <s v="Comercio"/>
    <s v="Micro (5 a 10 personas ocupadas)"/>
    <n v="20062024"/>
    <n v="20"/>
    <s v="Junio"/>
    <s v="Año Resultado Final"/>
    <n v="16"/>
    <n v="26"/>
    <n v="21062024"/>
    <n v="21"/>
    <s v="Junio"/>
    <s v="Año Resultado Final"/>
    <n v="2019"/>
    <n v="4"/>
    <x v="3"/>
    <s v="VENTA AL POR MENOR DE PRODUCTOS DE SUPERMERCADO"/>
    <s v="Comercio al por menor en hipermercados y supermercados"/>
    <s v="Único"/>
    <x v="0"/>
    <m/>
    <m/>
    <n v="8"/>
    <n v="8"/>
    <n v="3"/>
    <n v="5"/>
    <n v="24.853211009174309"/>
    <n v="41.422018348623844"/>
    <n v="0"/>
    <n v="0"/>
    <n v="0"/>
    <n v="16.568807339449538"/>
    <n v="41.422018348623844"/>
    <n v="0"/>
    <n v="0"/>
    <n v="0"/>
    <n v="8.2844036697247692"/>
    <n v="0"/>
    <n v="0"/>
    <n v="0"/>
    <n v="66.275229357798153"/>
    <n v="8"/>
    <n v="0"/>
    <n v="0"/>
    <n v="0"/>
    <n v="2"/>
    <n v="5"/>
    <n v="0"/>
    <n v="0"/>
    <n v="0"/>
    <n v="1"/>
    <n v="0"/>
    <n v="0"/>
    <n v="0"/>
    <n v="8"/>
    <x v="0"/>
    <m/>
    <m/>
    <x v="0"/>
    <s v="Ley de empleo parcial (Ley 6339/19, Decreto 2817/19, Resolución MTESS 951/22)"/>
    <m/>
    <x v="0"/>
    <m/>
    <m/>
    <x v="0"/>
    <m/>
    <m/>
    <x v="0"/>
    <m/>
    <m/>
    <x v="0"/>
    <m/>
    <m/>
    <m/>
    <m/>
    <m/>
    <m/>
    <m/>
    <m/>
    <m/>
    <m/>
    <m/>
    <m/>
    <m/>
    <m/>
    <m/>
    <m/>
    <m/>
    <m/>
    <m/>
    <m/>
    <m/>
    <m/>
    <m/>
    <m/>
    <m/>
    <m/>
    <m/>
    <m/>
    <m/>
    <m/>
    <m/>
    <m/>
    <m/>
    <m/>
    <m/>
    <m/>
    <m/>
    <m/>
    <m/>
    <m/>
    <m/>
    <m/>
    <m/>
    <m/>
    <m/>
    <m/>
    <m/>
    <m/>
    <m/>
    <m/>
    <x v="1"/>
    <x v="0"/>
    <x v="0"/>
    <x v="0"/>
    <x v="1"/>
    <x v="1"/>
    <x v="0"/>
    <x v="1"/>
    <x v="0"/>
    <x v="0"/>
    <x v="0"/>
    <x v="1"/>
    <x v="0"/>
    <m/>
    <m/>
    <m/>
    <m/>
    <m/>
    <m/>
    <s v="Recomendaciones de trabajadores de la empresa u otros actores"/>
    <m/>
    <m/>
    <m/>
    <s v="Contactos personales del empleador"/>
    <s v="Banco de currículos de la empresa"/>
    <m/>
    <m/>
    <x v="0"/>
    <x v="0"/>
    <x v="0"/>
    <x v="1"/>
    <x v="0"/>
    <x v="0"/>
    <x v="0"/>
    <x v="1"/>
    <x v="1"/>
    <x v="0"/>
    <s v="Ninguna"/>
    <m/>
    <m/>
    <m/>
    <m/>
    <m/>
    <m/>
    <x v="3"/>
    <m/>
    <s v="Nuevas contrataciones"/>
    <x v="1"/>
    <s v="Nuevas contrataciones"/>
    <m/>
    <m/>
    <x v="0"/>
    <x v="0"/>
    <x v="0"/>
    <x v="0"/>
    <x v="0"/>
    <x v="0"/>
    <m/>
    <m/>
    <x v="2"/>
    <s v="Probable"/>
    <s v="Poco probable"/>
    <s v="Poco probable"/>
    <s v="Poco probable"/>
    <s v="Probable"/>
    <x v="0"/>
    <s v="panadero"/>
    <n v="7512"/>
    <n v="1"/>
    <n v="0"/>
    <n v="0"/>
    <n v="0"/>
    <n v="0"/>
    <s v="carnicero"/>
    <n v="7511"/>
    <n v="1"/>
    <n v="0"/>
    <n v="0"/>
    <n v="0"/>
    <n v="0"/>
    <s v="cajera"/>
    <n v="5230"/>
    <n v="1"/>
    <n v="0"/>
    <n v="0"/>
    <n v="0"/>
    <n v="0"/>
    <m/>
    <m/>
    <m/>
    <m/>
    <m/>
    <m/>
    <m/>
    <m/>
    <m/>
    <m/>
    <m/>
    <m/>
    <m/>
    <m/>
    <x v="0"/>
    <m/>
    <m/>
    <m/>
    <m/>
    <m/>
    <m/>
    <m/>
    <m/>
    <m/>
    <x v="0"/>
    <x v="0"/>
    <x v="0"/>
    <x v="0"/>
    <x v="1"/>
    <x v="1"/>
    <x v="0"/>
    <x v="0"/>
    <m/>
    <x v="0"/>
    <s v="ATENCION AL CLIENTE"/>
    <s v="Técnicas de recepción y atención al cliente"/>
    <s v="CAJERAS"/>
    <n v="5230"/>
    <s v="ATENCION AL CLIENTE"/>
    <s v="Técnicas de recepción y atención al cliente"/>
    <s v="CARNICERO"/>
    <n v="7511"/>
    <m/>
    <m/>
    <m/>
    <m/>
    <m/>
    <m/>
    <m/>
    <m/>
    <m/>
    <m/>
    <m/>
    <m/>
    <m/>
    <m/>
    <m/>
    <m/>
    <s v="Si"/>
    <s v="No"/>
    <m/>
    <m/>
    <m/>
    <m/>
    <x v="0"/>
    <s v="Poco importante"/>
    <s v="Poco importante"/>
    <s v="Importante"/>
    <s v="Muy importante"/>
    <s v="Muy importante"/>
    <s v="Importante"/>
    <s v="Importante"/>
    <s v="Ninguna"/>
    <m/>
    <x v="0"/>
    <x v="2"/>
    <x v="0"/>
    <x v="0"/>
    <x v="2"/>
    <x v="0"/>
    <x v="0"/>
    <x v="0"/>
    <x v="0"/>
    <x v="0"/>
    <x v="0"/>
    <x v="0"/>
    <m/>
    <s v="Administrador/Contador"/>
    <m/>
    <n v="16"/>
    <n v="23"/>
    <s v="Completo"/>
    <m/>
    <m/>
    <m/>
    <m/>
    <m/>
    <m/>
    <m/>
    <s v="5 a 10 personas ocupadas"/>
    <s v="5 a 10 personas ocupadas"/>
    <x v="2"/>
    <s v="Comercio"/>
    <x v="0"/>
    <x v="0"/>
    <x v="0"/>
    <x v="0"/>
    <x v="0"/>
    <x v="0"/>
    <x v="0"/>
    <x v="0"/>
    <x v="0"/>
    <x v="0"/>
    <x v="1"/>
    <x v="0"/>
    <x v="0"/>
    <x v="1"/>
    <x v="0"/>
    <x v="1"/>
    <x v="0"/>
    <x v="0"/>
    <x v="0"/>
    <x v="1"/>
    <x v="0"/>
    <x v="1"/>
    <x v="1"/>
    <x v="0"/>
    <x v="1"/>
    <x v="0"/>
    <x v="0"/>
    <s v="ATENCIÓN AL CLIENTE, RECEPCIÓN"/>
    <s v="ATENCIÓN AL CLIENTE, RECEPCIÓN"/>
    <m/>
    <m/>
    <m/>
    <m/>
    <s v="ADMINISTRACIÓN Y GESTIÓN"/>
    <s v="ADMINISTRACIÓN Y GESTIÓN"/>
    <m/>
    <m/>
    <m/>
    <m/>
    <n v="8.2844036697247692"/>
    <x v="0"/>
    <x v="0"/>
    <x v="0"/>
    <x v="0"/>
    <x v="0"/>
    <s v="Total"/>
  </r>
  <r>
    <n v="638404"/>
    <x v="0"/>
    <x v="1"/>
    <s v="Luque"/>
    <n v="43210"/>
    <s v="SERVICIOS DE INSTALACIONES ELECTROMECANICAS EN OBRAS"/>
    <s v="Industria"/>
    <s v="Construcción"/>
    <s v="Micro (5 a 10 personas ocupadas)"/>
    <n v="20062024"/>
    <n v="20"/>
    <s v="Junio"/>
    <s v="Año Resultado Final"/>
    <n v="12"/>
    <n v="38"/>
    <n v="20062024"/>
    <n v="20"/>
    <s v="Junio"/>
    <s v="Año Resultado Final"/>
    <n v="1988"/>
    <n v="35"/>
    <x v="1"/>
    <s v="SERVICIOS DE INSTALACIONES ELECTRONICAS EN OBRAS (AIRE ACONDICIONADO, PORTON ELECTRICO Y CAMARA DE SEGURIDAD)"/>
    <s v="Instalaciones eléctricas, electromecánicas y electrónicas"/>
    <s v="Único"/>
    <x v="0"/>
    <m/>
    <m/>
    <n v="6"/>
    <n v="6"/>
    <n v="4"/>
    <n v="2"/>
    <n v="19.17460317460316"/>
    <n v="9.5873015873015799"/>
    <n v="0"/>
    <n v="0"/>
    <n v="0"/>
    <n v="0"/>
    <n v="0"/>
    <n v="4.7936507936507899"/>
    <n v="9.5873015873015799"/>
    <n v="0"/>
    <n v="4.7936507936507899"/>
    <n v="9.5873015873015799"/>
    <n v="0"/>
    <n v="0"/>
    <n v="28.761904761904738"/>
    <n v="6"/>
    <n v="0"/>
    <n v="0"/>
    <n v="0"/>
    <n v="0"/>
    <n v="0"/>
    <n v="1"/>
    <n v="2"/>
    <n v="0"/>
    <n v="1"/>
    <n v="2"/>
    <n v="0"/>
    <n v="0"/>
    <n v="6"/>
    <x v="1"/>
    <s v="Decisión del directorio/propietarios de la empresa"/>
    <m/>
    <x v="0"/>
    <s v="Decisión del directorio/propietarios de la empresa"/>
    <m/>
    <x v="0"/>
    <m/>
    <m/>
    <x v="0"/>
    <m/>
    <m/>
    <x v="0"/>
    <m/>
    <m/>
    <x v="0"/>
    <m/>
    <m/>
    <m/>
    <m/>
    <m/>
    <m/>
    <m/>
    <m/>
    <m/>
    <m/>
    <m/>
    <m/>
    <m/>
    <m/>
    <m/>
    <m/>
    <m/>
    <m/>
    <m/>
    <m/>
    <m/>
    <m/>
    <m/>
    <m/>
    <m/>
    <m/>
    <m/>
    <m/>
    <m/>
    <m/>
    <m/>
    <m/>
    <m/>
    <m/>
    <m/>
    <m/>
    <m/>
    <m/>
    <m/>
    <m/>
    <m/>
    <m/>
    <m/>
    <m/>
    <m/>
    <m/>
    <m/>
    <m/>
    <m/>
    <m/>
    <x v="1"/>
    <x v="0"/>
    <x v="0"/>
    <x v="1"/>
    <x v="1"/>
    <x v="0"/>
    <x v="0"/>
    <x v="0"/>
    <x v="0"/>
    <x v="0"/>
    <x v="1"/>
    <x v="1"/>
    <x v="0"/>
    <m/>
    <m/>
    <m/>
    <m/>
    <m/>
    <m/>
    <s v="Recomendaciones de trabajadores de la empresa u otros actores"/>
    <m/>
    <m/>
    <m/>
    <s v="Contactos personales del empleador"/>
    <m/>
    <m/>
    <m/>
    <x v="0"/>
    <x v="0"/>
    <x v="0"/>
    <x v="1"/>
    <x v="0"/>
    <x v="2"/>
    <x v="0"/>
    <x v="0"/>
    <x v="1"/>
    <x v="1"/>
    <s v="Ninguna"/>
    <m/>
    <m/>
    <m/>
    <m/>
    <m/>
    <m/>
    <x v="1"/>
    <m/>
    <m/>
    <x v="1"/>
    <m/>
    <m/>
    <m/>
    <x v="1"/>
    <x v="1"/>
    <x v="1"/>
    <x v="1"/>
    <x v="1"/>
    <x v="1"/>
    <m/>
    <m/>
    <x v="2"/>
    <s v="Probable"/>
    <s v="Poco probable"/>
    <s v="Poco probable"/>
    <s v="Probable"/>
    <s v="Muy probable"/>
    <x v="0"/>
    <s v="ayudante electrisista"/>
    <n v="7411"/>
    <n v="2"/>
    <n v="2"/>
    <n v="1"/>
    <n v="0"/>
    <n v="0"/>
    <m/>
    <m/>
    <m/>
    <m/>
    <m/>
    <m/>
    <m/>
    <m/>
    <m/>
    <m/>
    <m/>
    <m/>
    <m/>
    <m/>
    <m/>
    <m/>
    <m/>
    <m/>
    <m/>
    <m/>
    <m/>
    <m/>
    <m/>
    <m/>
    <m/>
    <m/>
    <m/>
    <m/>
    <x v="0"/>
    <m/>
    <m/>
    <m/>
    <m/>
    <m/>
    <m/>
    <m/>
    <m/>
    <m/>
    <x v="1"/>
    <x v="1"/>
    <x v="1"/>
    <x v="1"/>
    <x v="0"/>
    <x v="0"/>
    <x v="0"/>
    <x v="1"/>
    <m/>
    <x v="0"/>
    <s v="ACTUALIZACIONES Y FUNCIONES DE LA LUZ LED"/>
    <s v="Electricidad"/>
    <s v="TECNICO ELECTRISISTA"/>
    <n v="3113"/>
    <s v="CAPACITACIONES TRIBUTARIA"/>
    <s v="Educación tributaria"/>
    <s v="CONTADORA GENERAL"/>
    <n v="2411"/>
    <m/>
    <m/>
    <m/>
    <m/>
    <m/>
    <m/>
    <m/>
    <m/>
    <m/>
    <m/>
    <m/>
    <m/>
    <m/>
    <m/>
    <m/>
    <m/>
    <s v="Si"/>
    <s v="No"/>
    <m/>
    <m/>
    <m/>
    <m/>
    <x v="0"/>
    <s v="Importante"/>
    <s v="Muy importante"/>
    <s v="Importante"/>
    <s v="Poco importante"/>
    <s v="Importante"/>
    <s v="Muy importante"/>
    <s v="Importante"/>
    <s v="Ninguna"/>
    <m/>
    <x v="0"/>
    <x v="1"/>
    <x v="0"/>
    <x v="1"/>
    <x v="0"/>
    <x v="0"/>
    <x v="0"/>
    <x v="0"/>
    <x v="0"/>
    <x v="0"/>
    <x v="0"/>
    <x v="0"/>
    <m/>
    <s v="Administrador/Contador"/>
    <m/>
    <n v="13"/>
    <n v="50"/>
    <s v="Completo"/>
    <m/>
    <m/>
    <m/>
    <m/>
    <m/>
    <m/>
    <m/>
    <s v="5 a 10 personas ocupadas"/>
    <s v="5 a 10 personas ocupadas"/>
    <x v="1"/>
    <s v="Construcción"/>
    <x v="0"/>
    <x v="0"/>
    <x v="0"/>
    <x v="0"/>
    <x v="0"/>
    <x v="0"/>
    <x v="0"/>
    <x v="0"/>
    <x v="0"/>
    <x v="0"/>
    <x v="1"/>
    <x v="0"/>
    <x v="0"/>
    <x v="0"/>
    <x v="0"/>
    <x v="1"/>
    <x v="0"/>
    <x v="0"/>
    <x v="0"/>
    <x v="0"/>
    <x v="1"/>
    <x v="1"/>
    <x v="0"/>
    <x v="0"/>
    <x v="0"/>
    <x v="0"/>
    <x v="0"/>
    <s v="ELECTRICIDAD Y ELECTRONICA"/>
    <s v="CONTABILIDAD Y AUDITORIA"/>
    <m/>
    <m/>
    <m/>
    <m/>
    <s v="ELECTRICIDAD Y ELECTRONICA"/>
    <s v="ADMINISTRACIÓN Y GESTIÓN"/>
    <m/>
    <m/>
    <m/>
    <m/>
    <n v="4.7936507936507899"/>
    <x v="0"/>
    <x v="0"/>
    <x v="1"/>
    <x v="2"/>
    <x v="0"/>
    <s v="Total"/>
  </r>
  <r>
    <n v="639088"/>
    <x v="0"/>
    <x v="1"/>
    <s v="Villa Elisa"/>
    <n v="10940"/>
    <s v="ELABORACION DE EMPANADAS CRUDAS PARA LA REVENTA"/>
    <s v="Industria"/>
    <s v="Manufactura"/>
    <s v="Pequeñas (11 a 30 personas ocupadas)"/>
    <n v="5072024"/>
    <n v="5"/>
    <s v="Julio"/>
    <s v="Año Resultado Final"/>
    <n v="9"/>
    <n v="42"/>
    <n v="9072024"/>
    <n v="9"/>
    <s v="Julio"/>
    <s v="Año Resultado Final"/>
    <n v="2010"/>
    <n v="13"/>
    <x v="0"/>
    <s v="ELABORACION DE EMPANADAS CRUDAS"/>
    <s v="Elaboración de pastas alimenticias y productos farináceos similares"/>
    <s v="Único"/>
    <x v="0"/>
    <m/>
    <m/>
    <n v="32"/>
    <n v="32"/>
    <n v="17"/>
    <n v="15"/>
    <n v="60.066666666666613"/>
    <n v="52.99999999999995"/>
    <n v="0"/>
    <n v="0"/>
    <n v="0"/>
    <n v="0"/>
    <n v="109.53333333333323"/>
    <n v="0"/>
    <n v="0"/>
    <n v="0"/>
    <n v="0"/>
    <n v="3.5333333333333301"/>
    <n v="0"/>
    <n v="0"/>
    <n v="113.06666666666656"/>
    <n v="32"/>
    <n v="0"/>
    <n v="0"/>
    <n v="0"/>
    <n v="0"/>
    <n v="31"/>
    <n v="0"/>
    <n v="0"/>
    <n v="0"/>
    <n v="0"/>
    <n v="1"/>
    <n v="0"/>
    <n v="0"/>
    <n v="32"/>
    <x v="0"/>
    <m/>
    <m/>
    <x v="1"/>
    <m/>
    <m/>
    <x v="0"/>
    <m/>
    <m/>
    <x v="0"/>
    <m/>
    <m/>
    <x v="0"/>
    <m/>
    <m/>
    <x v="1"/>
    <m/>
    <n v="9412"/>
    <s v="AYUDANTE DE COCINA"/>
    <s v="Sí"/>
    <s v="No"/>
    <s v="No"/>
    <m/>
    <m/>
    <m/>
    <m/>
    <m/>
    <m/>
    <m/>
    <m/>
    <m/>
    <m/>
    <m/>
    <m/>
    <m/>
    <m/>
    <m/>
    <m/>
    <m/>
    <m/>
    <m/>
    <m/>
    <m/>
    <m/>
    <m/>
    <m/>
    <m/>
    <m/>
    <m/>
    <m/>
    <m/>
    <m/>
    <m/>
    <m/>
    <m/>
    <m/>
    <m/>
    <m/>
    <m/>
    <m/>
    <m/>
    <m/>
    <m/>
    <m/>
    <m/>
    <m/>
    <x v="0"/>
    <x v="1"/>
    <x v="0"/>
    <x v="0"/>
    <x v="0"/>
    <x v="0"/>
    <x v="0"/>
    <x v="1"/>
    <x v="0"/>
    <x v="0"/>
    <x v="0"/>
    <x v="0"/>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2"/>
    <x v="1"/>
    <s v="Ninguna"/>
    <m/>
    <m/>
    <m/>
    <m/>
    <m/>
    <m/>
    <x v="1"/>
    <m/>
    <m/>
    <x v="1"/>
    <m/>
    <m/>
    <m/>
    <x v="1"/>
    <x v="1"/>
    <x v="1"/>
    <x v="1"/>
    <x v="1"/>
    <x v="1"/>
    <m/>
    <m/>
    <x v="2"/>
    <s v="Poco probable"/>
    <s v="Poco probable"/>
    <s v="Poco probable"/>
    <s v="Probable"/>
    <s v="Probable"/>
    <x v="0"/>
    <s v="AYUDANTE DE COCINA"/>
    <n v="9412"/>
    <n v="3"/>
    <n v="3"/>
    <n v="3"/>
    <n v="3"/>
    <n v="3"/>
    <s v="vendedor"/>
    <n v="5223"/>
    <n v="2"/>
    <n v="2"/>
    <n v="2"/>
    <n v="2"/>
    <n v="2"/>
    <m/>
    <m/>
    <m/>
    <m/>
    <m/>
    <m/>
    <m/>
    <m/>
    <m/>
    <m/>
    <m/>
    <m/>
    <m/>
    <m/>
    <m/>
    <m/>
    <m/>
    <m/>
    <m/>
    <m/>
    <m/>
    <x v="0"/>
    <m/>
    <m/>
    <m/>
    <m/>
    <m/>
    <m/>
    <m/>
    <m/>
    <m/>
    <x v="0"/>
    <x v="0"/>
    <x v="0"/>
    <x v="0"/>
    <x v="1"/>
    <x v="1"/>
    <x v="1"/>
    <x v="0"/>
    <s v="RESPONSABILIDAD ETICA"/>
    <x v="0"/>
    <s v="COCINA DE COMIDA SALADA"/>
    <s v="Cocina"/>
    <s v="ENCARGADA DE COCINA"/>
    <n v="5120"/>
    <s v="TECNICAS DE VENTAS"/>
    <s v="Técnicas de ventas"/>
    <s v="VENDEDORES"/>
    <n v="5223"/>
    <m/>
    <m/>
    <m/>
    <m/>
    <m/>
    <m/>
    <m/>
    <m/>
    <m/>
    <m/>
    <m/>
    <m/>
    <m/>
    <m/>
    <m/>
    <m/>
    <s v="Si"/>
    <s v="No"/>
    <m/>
    <m/>
    <m/>
    <m/>
    <x v="0"/>
    <s v="Importante"/>
    <s v="Muy importante"/>
    <s v="Muy importante"/>
    <s v="Importante"/>
    <s v="Importante"/>
    <s v="Muy importante"/>
    <s v="Muy importante"/>
    <s v="Ninguna"/>
    <m/>
    <x v="2"/>
    <x v="2"/>
    <x v="0"/>
    <x v="0"/>
    <x v="0"/>
    <x v="0"/>
    <x v="0"/>
    <x v="0"/>
    <x v="0"/>
    <x v="0"/>
    <x v="0"/>
    <x v="0"/>
    <m/>
    <s v="Gerente / Directivo"/>
    <m/>
    <n v="16"/>
    <n v="53"/>
    <s v="Completo"/>
    <m/>
    <m/>
    <m/>
    <m/>
    <m/>
    <m/>
    <m/>
    <s v="31 a 50 personas ocupadas"/>
    <s v="31 a 50 personas ocupadas"/>
    <x v="1"/>
    <s v="Manufactura"/>
    <x v="0"/>
    <x v="0"/>
    <x v="0"/>
    <x v="0"/>
    <x v="0"/>
    <x v="0"/>
    <x v="0"/>
    <x v="0"/>
    <x v="1"/>
    <x v="0"/>
    <x v="1"/>
    <x v="0"/>
    <x v="0"/>
    <x v="1"/>
    <x v="0"/>
    <x v="0"/>
    <x v="0"/>
    <x v="1"/>
    <x v="0"/>
    <x v="1"/>
    <x v="0"/>
    <x v="1"/>
    <x v="1"/>
    <x v="0"/>
    <x v="0"/>
    <x v="0"/>
    <x v="0"/>
    <s v="GASTRONOMIA"/>
    <s v="VENTA"/>
    <m/>
    <m/>
    <m/>
    <m/>
    <s v="ALIMENTOS"/>
    <s v="ADMINISTRACIÓN Y GESTIÓN"/>
    <m/>
    <m/>
    <m/>
    <m/>
    <n v="3.5333333333333301"/>
    <x v="1"/>
    <x v="1"/>
    <x v="1"/>
    <x v="0"/>
    <x v="0"/>
    <s v="Total"/>
  </r>
  <r>
    <n v="639113"/>
    <x v="0"/>
    <x v="1"/>
    <s v="Capiatá"/>
    <n v="47300"/>
    <s v="COMERCIO AL POR MENOR DE COMBUSTIBLE PARA VEHICULOS"/>
    <s v="Comercio"/>
    <s v="Comercio"/>
    <s v="Pequeñas (11 a 30 personas ocupadas)"/>
    <n v="24062024"/>
    <n v="24"/>
    <s v="Junio"/>
    <s v="Año Resultado Final"/>
    <n v="9"/>
    <n v="43"/>
    <n v="24062024"/>
    <n v="24"/>
    <s v="Junio"/>
    <s v="Año Resultado Final"/>
    <n v="2019"/>
    <n v="4"/>
    <x v="3"/>
    <s v="COMERCIO AL POR MENOR DE COMBUSTIBLE PARA VEHICULOS"/>
    <s v="Comercio al por menor de combustible para vehículos automotores en comercios especializados"/>
    <s v="Casa Matriz"/>
    <x v="1"/>
    <n v="2"/>
    <n v="2"/>
    <n v="21"/>
    <n v="21"/>
    <n v="9"/>
    <n v="12"/>
    <n v="113.8604651162793"/>
    <n v="151.81395348837242"/>
    <n v="0"/>
    <n v="0"/>
    <n v="0"/>
    <n v="0"/>
    <n v="240.3720930232563"/>
    <n v="0"/>
    <n v="0"/>
    <n v="0"/>
    <n v="12.6511627906977"/>
    <n v="12.6511627906977"/>
    <n v="0"/>
    <n v="0"/>
    <n v="265.67441860465169"/>
    <n v="21"/>
    <n v="0"/>
    <n v="0"/>
    <n v="0"/>
    <n v="0"/>
    <n v="19"/>
    <n v="0"/>
    <n v="0"/>
    <n v="0"/>
    <n v="1"/>
    <n v="1"/>
    <n v="0"/>
    <n v="0"/>
    <n v="21"/>
    <x v="1"/>
    <s v="Decisión del directorio/propietarios de la empresa"/>
    <m/>
    <x v="0"/>
    <s v="Decisión del directorio/propietarios de la empresa"/>
    <m/>
    <x v="1"/>
    <s v="Decisión del directorio/propietarios de la empresa"/>
    <m/>
    <x v="0"/>
    <m/>
    <m/>
    <x v="0"/>
    <m/>
    <m/>
    <x v="1"/>
    <m/>
    <n v="5245"/>
    <s v="PLAYERO"/>
    <s v="Sí"/>
    <s v="No"/>
    <s v="Sí"/>
    <n v="5230"/>
    <s v="CAJERA DE SALON"/>
    <s v="Sí"/>
    <s v="No"/>
    <s v="No"/>
    <m/>
    <m/>
    <m/>
    <m/>
    <m/>
    <m/>
    <m/>
    <m/>
    <m/>
    <m/>
    <m/>
    <m/>
    <m/>
    <m/>
    <m/>
    <m/>
    <m/>
    <m/>
    <m/>
    <m/>
    <m/>
    <m/>
    <m/>
    <m/>
    <m/>
    <m/>
    <m/>
    <m/>
    <m/>
    <m/>
    <m/>
    <m/>
    <m/>
    <m/>
    <m/>
    <m/>
    <m/>
    <m/>
    <m/>
    <x v="1"/>
    <x v="1"/>
    <x v="0"/>
    <x v="0"/>
    <x v="1"/>
    <x v="0"/>
    <x v="0"/>
    <x v="1"/>
    <x v="1"/>
    <x v="0"/>
    <x v="1"/>
    <x v="1"/>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0"/>
    <x v="0"/>
    <x v="1"/>
    <x v="0"/>
    <x v="2"/>
    <s v="Ninguna"/>
    <m/>
    <m/>
    <m/>
    <m/>
    <m/>
    <m/>
    <x v="0"/>
    <m/>
    <s v="Transformación de competencia"/>
    <x v="0"/>
    <m/>
    <m/>
    <m/>
    <x v="0"/>
    <x v="0"/>
    <x v="0"/>
    <x v="0"/>
    <x v="1"/>
    <x v="1"/>
    <m/>
    <m/>
    <x v="2"/>
    <s v="Muy probable"/>
    <s v="Poco probable"/>
    <s v="Poco probable"/>
    <s v="Probable"/>
    <s v="Probable"/>
    <x v="0"/>
    <s v="playero"/>
    <n v="5245"/>
    <n v="2"/>
    <n v="2"/>
    <n v="2"/>
    <n v="2"/>
    <n v="2"/>
    <s v="cajera de salon"/>
    <n v="5230"/>
    <n v="2"/>
    <n v="0"/>
    <n v="0"/>
    <n v="2"/>
    <n v="0"/>
    <m/>
    <m/>
    <m/>
    <m/>
    <m/>
    <m/>
    <m/>
    <m/>
    <m/>
    <m/>
    <m/>
    <m/>
    <m/>
    <m/>
    <m/>
    <m/>
    <m/>
    <m/>
    <m/>
    <m/>
    <m/>
    <x v="0"/>
    <m/>
    <m/>
    <m/>
    <m/>
    <m/>
    <m/>
    <m/>
    <m/>
    <m/>
    <x v="0"/>
    <x v="0"/>
    <x v="1"/>
    <x v="1"/>
    <x v="0"/>
    <x v="1"/>
    <x v="0"/>
    <x v="0"/>
    <m/>
    <x v="0"/>
    <s v="ATENCION AL CLIENTE"/>
    <s v="Técnicas de recepción y atención al cliente"/>
    <s v="CAJERO Y PLAYERO"/>
    <n v="5230"/>
    <s v="CURSO DE CAMBIO DE ACEITE PARA TODO TIPO DE VEHICULOS"/>
    <s v="OTROS"/>
    <s v="PLAYERO"/>
    <n v="5245"/>
    <m/>
    <m/>
    <m/>
    <m/>
    <m/>
    <m/>
    <m/>
    <m/>
    <m/>
    <m/>
    <m/>
    <m/>
    <m/>
    <m/>
    <m/>
    <m/>
    <s v="Si"/>
    <s v="No"/>
    <m/>
    <m/>
    <m/>
    <m/>
    <x v="0"/>
    <s v="Muy importante"/>
    <s v="Muy importante"/>
    <s v="Importante"/>
    <s v="Importante"/>
    <s v="Importante"/>
    <s v="Importante"/>
    <s v="Importante"/>
    <s v="Ninguna"/>
    <m/>
    <x v="2"/>
    <x v="2"/>
    <x v="0"/>
    <x v="0"/>
    <x v="2"/>
    <x v="0"/>
    <x v="1"/>
    <x v="0"/>
    <x v="0"/>
    <x v="0"/>
    <x v="0"/>
    <x v="0"/>
    <m/>
    <s v="Jefe / Encargado (no propietario)"/>
    <m/>
    <n v="19"/>
    <n v="29"/>
    <s v="Completo"/>
    <m/>
    <m/>
    <m/>
    <m/>
    <m/>
    <m/>
    <m/>
    <s v="11 a 30 personas ocupadas"/>
    <s v="11 a 30 personas ocupadas"/>
    <x v="2"/>
    <s v="Comercio"/>
    <x v="0"/>
    <x v="0"/>
    <x v="0"/>
    <x v="0"/>
    <x v="1"/>
    <x v="0"/>
    <x v="0"/>
    <x v="0"/>
    <x v="0"/>
    <x v="0"/>
    <x v="1"/>
    <x v="0"/>
    <x v="0"/>
    <x v="1"/>
    <x v="0"/>
    <x v="0"/>
    <x v="0"/>
    <x v="0"/>
    <x v="0"/>
    <x v="1"/>
    <x v="0"/>
    <x v="1"/>
    <x v="1"/>
    <x v="0"/>
    <x v="0"/>
    <x v="0"/>
    <x v="0"/>
    <s v="ATENCIÓN AL CLIENTE, RECEPCIÓN"/>
    <s v="MECANICA AUTOTRIZ"/>
    <m/>
    <m/>
    <m/>
    <m/>
    <s v="ADMINISTRACIÓN Y GESTIÓN"/>
    <s v="AUTOMOTORES"/>
    <m/>
    <m/>
    <m/>
    <m/>
    <n v="12.6511627906977"/>
    <x v="1"/>
    <x v="1"/>
    <x v="0"/>
    <x v="0"/>
    <x v="0"/>
    <s v="Total"/>
  </r>
  <r>
    <n v="639186"/>
    <x v="0"/>
    <x v="1"/>
    <s v="Mariano Roque Alonso"/>
    <n v="62020"/>
    <s v="ACTIVIDADES DE CONSULTORIA Y GESTION DE SERVICIOS INFORMATICOS"/>
    <s v="Servicio"/>
    <s v="Telecomunicaciones"/>
    <s v="Micro (5 a 10 personas ocupadas)"/>
    <n v="14062024"/>
    <n v="14"/>
    <s v="Junio"/>
    <s v="Año Resultado Final"/>
    <n v="12"/>
    <n v="29"/>
    <n v="17072024"/>
    <n v="17"/>
    <s v="Julio"/>
    <s v="Año Resultado Final"/>
    <n v="2019"/>
    <n v="4"/>
    <x v="3"/>
    <s v="ACTIVIDAD DE CONSULTORIA Y GESTION DE SERVICIOS INFORMATICOS"/>
    <s v="Actividades de consultoría y gestión de servicios infromáticos"/>
    <s v="Único"/>
    <x v="0"/>
    <m/>
    <m/>
    <n v="9"/>
    <n v="9"/>
    <n v="5"/>
    <n v="4"/>
    <n v="16.972972972972951"/>
    <n v="13.57837837837836"/>
    <n v="0"/>
    <n v="0"/>
    <n v="0"/>
    <n v="0"/>
    <n v="0"/>
    <n v="0"/>
    <n v="0"/>
    <n v="0"/>
    <n v="23.762162162162131"/>
    <n v="6.7891891891891802"/>
    <n v="0"/>
    <n v="0"/>
    <n v="30.551351351351311"/>
    <n v="9"/>
    <n v="0"/>
    <n v="0"/>
    <n v="0"/>
    <n v="0"/>
    <n v="0"/>
    <n v="0"/>
    <n v="0"/>
    <n v="0"/>
    <n v="7"/>
    <n v="2"/>
    <n v="0"/>
    <n v="0"/>
    <n v="9"/>
    <x v="1"/>
    <s v="Decisión del directorio/propietarios de la empresa"/>
    <m/>
    <x v="0"/>
    <s v="Decisión del directorio/propietarios de la empresa"/>
    <m/>
    <x v="1"/>
    <s v="Decisión del directorio/propietarios de la empresa"/>
    <m/>
    <x v="0"/>
    <m/>
    <m/>
    <x v="0"/>
    <m/>
    <m/>
    <x v="1"/>
    <m/>
    <n v="3343"/>
    <s v="ASISTENTE ADMINISTRATIVO ( GESTION DE REDES SOCIALES, CONTAC"/>
    <s v="Sí"/>
    <s v="No"/>
    <s v="No"/>
    <m/>
    <m/>
    <m/>
    <m/>
    <m/>
    <m/>
    <m/>
    <m/>
    <m/>
    <m/>
    <m/>
    <m/>
    <m/>
    <m/>
    <m/>
    <m/>
    <m/>
    <m/>
    <m/>
    <m/>
    <m/>
    <m/>
    <m/>
    <m/>
    <m/>
    <m/>
    <m/>
    <m/>
    <m/>
    <m/>
    <m/>
    <m/>
    <m/>
    <m/>
    <m/>
    <m/>
    <m/>
    <m/>
    <m/>
    <m/>
    <m/>
    <m/>
    <m/>
    <m/>
    <x v="0"/>
    <x v="0"/>
    <x v="0"/>
    <x v="0"/>
    <x v="1"/>
    <x v="0"/>
    <x v="1"/>
    <x v="1"/>
    <x v="0"/>
    <x v="0"/>
    <x v="0"/>
    <x v="1"/>
    <x v="0"/>
    <m/>
    <m/>
    <m/>
    <s v="Redes sociales de la empresa (Facebook, Twitter, Instagram, etc)"/>
    <m/>
    <m/>
    <s v="Recomendaciones de trabajadores de la empresa u otros actores"/>
    <m/>
    <m/>
    <m/>
    <s v="Contactos personales del empleador"/>
    <m/>
    <m/>
    <m/>
    <x v="0"/>
    <x v="0"/>
    <x v="0"/>
    <x v="1"/>
    <x v="0"/>
    <x v="1"/>
    <x v="2"/>
    <x v="0"/>
    <x v="0"/>
    <x v="1"/>
    <s v="Ninguna"/>
    <m/>
    <m/>
    <m/>
    <m/>
    <m/>
    <m/>
    <x v="1"/>
    <s v="Nuevas contrataciones"/>
    <m/>
    <x v="3"/>
    <m/>
    <m/>
    <m/>
    <x v="0"/>
    <x v="1"/>
    <x v="0"/>
    <x v="1"/>
    <x v="0"/>
    <x v="0"/>
    <m/>
    <m/>
    <x v="2"/>
    <s v="Probable"/>
    <s v="Poco probable"/>
    <s v="Poco probable"/>
    <s v="Probable"/>
    <s v="Probable"/>
    <x v="0"/>
    <s v="ASISTENTE ADMINISTRATIVO ( firma de documentos, , RECEPCION"/>
    <n v="3343"/>
    <n v="1"/>
    <n v="1"/>
    <n v="1"/>
    <n v="1"/>
    <n v="1"/>
    <s v="SOPORTE TECNICO( ENFOQUE EN INFORMÁTICA)"/>
    <n v="3511"/>
    <n v="1"/>
    <n v="1"/>
    <n v="1"/>
    <n v="1"/>
    <n v="1"/>
    <s v="LIMPIADORA"/>
    <n v="9112"/>
    <n v="2"/>
    <n v="2"/>
    <n v="2"/>
    <n v="2"/>
    <n v="2"/>
    <m/>
    <m/>
    <m/>
    <m/>
    <m/>
    <m/>
    <m/>
    <m/>
    <m/>
    <m/>
    <m/>
    <m/>
    <m/>
    <m/>
    <x v="0"/>
    <m/>
    <m/>
    <m/>
    <m/>
    <m/>
    <m/>
    <m/>
    <m/>
    <m/>
    <x v="0"/>
    <x v="1"/>
    <x v="1"/>
    <x v="1"/>
    <x v="1"/>
    <x v="0"/>
    <x v="0"/>
    <x v="0"/>
    <m/>
    <x v="0"/>
    <s v="CONOCIMIENTO SOBRE OPERARIO DE SISTEMAS INFORMÁTICOS"/>
    <s v="Redes y sistemas informáticos"/>
    <s v="OPERDAR"/>
    <n v="2512"/>
    <s v="MARKETING ( IMPULSAR LAS REDES SOCIALES)"/>
    <s v="Marketing digital"/>
    <s v="GUIA DE REDES"/>
    <n v="3339"/>
    <m/>
    <m/>
    <m/>
    <m/>
    <m/>
    <m/>
    <m/>
    <m/>
    <m/>
    <m/>
    <m/>
    <m/>
    <m/>
    <m/>
    <m/>
    <m/>
    <s v="Si"/>
    <s v="No"/>
    <m/>
    <m/>
    <m/>
    <m/>
    <x v="0"/>
    <s v="Importante"/>
    <s v="Importante"/>
    <s v="Importante"/>
    <s v="Importante"/>
    <s v="Importante"/>
    <s v="Importante"/>
    <s v="Importante"/>
    <s v="Ninguna"/>
    <m/>
    <x v="0"/>
    <x v="1"/>
    <x v="0"/>
    <x v="0"/>
    <x v="0"/>
    <x v="0"/>
    <x v="0"/>
    <x v="0"/>
    <x v="0"/>
    <x v="0"/>
    <x v="0"/>
    <x v="0"/>
    <m/>
    <s v="Jefe / Encargado (no propietario)"/>
    <m/>
    <n v="7"/>
    <n v="59"/>
    <s v="Completo"/>
    <m/>
    <m/>
    <m/>
    <m/>
    <m/>
    <m/>
    <s v="NINGUNA"/>
    <s v="5 a 10 personas ocupadas"/>
    <s v="5 a 10 personas ocupadas"/>
    <x v="0"/>
    <s v="Telecomunicaciones"/>
    <x v="0"/>
    <x v="0"/>
    <x v="1"/>
    <x v="0"/>
    <x v="0"/>
    <x v="0"/>
    <x v="0"/>
    <x v="0"/>
    <x v="0"/>
    <x v="0"/>
    <x v="1"/>
    <x v="1"/>
    <x v="0"/>
    <x v="0"/>
    <x v="0"/>
    <x v="0"/>
    <x v="0"/>
    <x v="1"/>
    <x v="0"/>
    <x v="0"/>
    <x v="1"/>
    <x v="1"/>
    <x v="0"/>
    <x v="0"/>
    <x v="0"/>
    <x v="0"/>
    <x v="0"/>
    <s v="OFIMATICA"/>
    <s v="USO Y MANEJO DE REDES SOCIALES"/>
    <m/>
    <m/>
    <m/>
    <m/>
    <s v="TIC"/>
    <s v="TIC"/>
    <m/>
    <m/>
    <m/>
    <m/>
    <n v="3.3945945945945901"/>
    <x v="1"/>
    <x v="1"/>
    <x v="0"/>
    <x v="0"/>
    <x v="0"/>
    <s v="Total"/>
  </r>
  <r>
    <n v="639202"/>
    <x v="0"/>
    <x v="1"/>
    <s v="Capiatá"/>
    <n v="11210"/>
    <s v="ACTIVIDAD DE PRODUCCION DE AGUAS MINERALES Y SODAS"/>
    <s v="Industria"/>
    <s v="Manufactura"/>
    <s v="Micro (5 a 10 personas ocupadas)"/>
    <n v="25062024"/>
    <n v="25"/>
    <s v="Junio"/>
    <s v="Año Resultado Final"/>
    <n v="16"/>
    <n v="1"/>
    <n v="25062024"/>
    <n v="25"/>
    <s v="Junio"/>
    <s v="Año Resultado Final"/>
    <n v="2020"/>
    <n v="3"/>
    <x v="3"/>
    <s v="PRODUCCIÓN DE AGUA  MINERAL EMBOTELLADA"/>
    <s v="Producción de aguas minerales y sodas"/>
    <s v="Único"/>
    <x v="0"/>
    <m/>
    <m/>
    <n v="7"/>
    <n v="7"/>
    <n v="5"/>
    <n v="2"/>
    <n v="23.968253968253951"/>
    <n v="9.5873015873015799"/>
    <n v="0"/>
    <n v="0"/>
    <n v="0"/>
    <n v="0"/>
    <n v="19.17460317460316"/>
    <n v="4.7936507936507899"/>
    <n v="0"/>
    <n v="0"/>
    <n v="9.5873015873015799"/>
    <n v="0"/>
    <n v="0"/>
    <n v="0"/>
    <n v="33.555555555555529"/>
    <n v="7"/>
    <n v="0"/>
    <n v="0"/>
    <n v="0"/>
    <n v="0"/>
    <n v="4"/>
    <n v="1"/>
    <n v="0"/>
    <n v="0"/>
    <n v="2"/>
    <n v="0"/>
    <n v="0"/>
    <n v="0"/>
    <n v="7"/>
    <x v="1"/>
    <s v="Decisión del directorio/propietarios de la empresa"/>
    <m/>
    <x v="1"/>
    <m/>
    <m/>
    <x v="0"/>
    <m/>
    <m/>
    <x v="0"/>
    <m/>
    <m/>
    <x v="0"/>
    <m/>
    <m/>
    <x v="1"/>
    <m/>
    <n v="8332"/>
    <s v="CHOFER DE CAMION PARA DISTRIBUCIÓN"/>
    <s v="Sí"/>
    <s v="Sí"/>
    <s v="Sí"/>
    <n v="8183"/>
    <s v="OPERARIO DE MAQUINA (PARA CARGA DE AGUA EMBOTELLADA )"/>
    <s v="Sí"/>
    <s v="No"/>
    <s v="No"/>
    <m/>
    <m/>
    <m/>
    <m/>
    <m/>
    <m/>
    <m/>
    <m/>
    <s v="Candidatos que no aceptaron las condiciones laborales ofrecidas (ubicación, horario, remuneración)"/>
    <m/>
    <m/>
    <m/>
    <m/>
    <m/>
    <m/>
    <m/>
    <m/>
    <m/>
    <m/>
    <m/>
    <m/>
    <m/>
    <m/>
    <m/>
    <m/>
    <m/>
    <m/>
    <m/>
    <s v="Aumentar la remuneración para hacer la vacante más atractiva"/>
    <m/>
    <m/>
    <m/>
    <m/>
    <m/>
    <m/>
    <m/>
    <m/>
    <m/>
    <m/>
    <x v="1"/>
    <x v="1"/>
    <x v="0"/>
    <x v="0"/>
    <x v="1"/>
    <x v="0"/>
    <x v="0"/>
    <x v="0"/>
    <x v="0"/>
    <x v="0"/>
    <x v="1"/>
    <x v="1"/>
    <x v="0"/>
    <m/>
    <m/>
    <m/>
    <s v="Redes sociales de la empresa (Facebook, Twitter, Instagram, etc)"/>
    <m/>
    <m/>
    <s v="Recomendaciones de trabajadores de la empresa u otros actores"/>
    <m/>
    <m/>
    <m/>
    <m/>
    <m/>
    <m/>
    <m/>
    <x v="0"/>
    <x v="0"/>
    <x v="0"/>
    <x v="2"/>
    <x v="0"/>
    <x v="2"/>
    <x v="0"/>
    <x v="2"/>
    <x v="1"/>
    <x v="0"/>
    <s v="Ninguna"/>
    <m/>
    <m/>
    <m/>
    <m/>
    <m/>
    <m/>
    <x v="1"/>
    <m/>
    <m/>
    <x v="1"/>
    <s v="Transformación de competencia"/>
    <m/>
    <m/>
    <x v="1"/>
    <x v="1"/>
    <x v="1"/>
    <x v="1"/>
    <x v="1"/>
    <x v="0"/>
    <m/>
    <m/>
    <x v="2"/>
    <s v="Poco probable"/>
    <s v="Poco probable"/>
    <s v="Probable"/>
    <s v="Poco probable"/>
    <s v="Muy probable"/>
    <x v="0"/>
    <s v="chofer de camiones para reparto"/>
    <n v="8332"/>
    <n v="1"/>
    <n v="1"/>
    <n v="1"/>
    <n v="1"/>
    <n v="0"/>
    <s v="VENDEDORES EXTERNOS DE AGUA MINERAL"/>
    <n v="3322"/>
    <n v="1"/>
    <n v="1"/>
    <n v="1"/>
    <n v="0"/>
    <n v="0"/>
    <s v="operario de maquina semi automatica (para el procesamiento de agua embotellada)"/>
    <n v="8160"/>
    <n v="1"/>
    <n v="2"/>
    <n v="1"/>
    <n v="0"/>
    <n v="0"/>
    <m/>
    <m/>
    <m/>
    <m/>
    <m/>
    <m/>
    <m/>
    <m/>
    <m/>
    <m/>
    <m/>
    <m/>
    <m/>
    <m/>
    <x v="0"/>
    <m/>
    <m/>
    <m/>
    <m/>
    <m/>
    <m/>
    <m/>
    <m/>
    <m/>
    <x v="0"/>
    <x v="0"/>
    <x v="1"/>
    <x v="1"/>
    <x v="0"/>
    <x v="0"/>
    <x v="0"/>
    <x v="0"/>
    <m/>
    <x v="0"/>
    <s v="CUIDADO E HIGUIENE DE LOS BIDONES PARA AGUA EMBOTELLADAS"/>
    <s v="Seguridad industrial y salud ocupacional"/>
    <s v="OPERARIO DE MAQUINA EN PROCESAMIENTO DE AGUA EMBOTELLADA"/>
    <n v="8160"/>
    <s v="MANTENIMIENTO DE MAQUINA Y TRATAMIENTO DE AGUA"/>
    <s v="Operación y mantenimiento de maquinarias industriales"/>
    <s v="OPERARIO DE MAQUINA DE AGUA EMBOTELLADAS"/>
    <n v="8160"/>
    <m/>
    <m/>
    <m/>
    <m/>
    <m/>
    <m/>
    <m/>
    <m/>
    <m/>
    <m/>
    <m/>
    <m/>
    <m/>
    <m/>
    <m/>
    <m/>
    <s v="Si"/>
    <s v="No"/>
    <m/>
    <m/>
    <m/>
    <m/>
    <x v="0"/>
    <s v="Importante"/>
    <s v="Importante"/>
    <s v="Importante"/>
    <s v="Importante"/>
    <s v="Importante"/>
    <s v="Importante"/>
    <s v="Muy importante"/>
    <s v="Ninguna"/>
    <m/>
    <x v="2"/>
    <x v="1"/>
    <x v="0"/>
    <x v="0"/>
    <x v="0"/>
    <x v="0"/>
    <x v="0"/>
    <x v="0"/>
    <x v="0"/>
    <x v="0"/>
    <x v="0"/>
    <x v="0"/>
    <m/>
    <s v="Administrador/Contador"/>
    <m/>
    <n v="17"/>
    <n v="9"/>
    <s v="Completo"/>
    <m/>
    <m/>
    <m/>
    <m/>
    <m/>
    <m/>
    <m/>
    <s v="5 a 10 personas ocupadas"/>
    <s v="5 a 10 personas ocupadas"/>
    <x v="1"/>
    <s v="Manufactura"/>
    <x v="0"/>
    <x v="0"/>
    <x v="0"/>
    <x v="0"/>
    <x v="0"/>
    <x v="0"/>
    <x v="0"/>
    <x v="1"/>
    <x v="0"/>
    <x v="0"/>
    <x v="1"/>
    <x v="1"/>
    <x v="0"/>
    <x v="0"/>
    <x v="0"/>
    <x v="0"/>
    <x v="1"/>
    <x v="0"/>
    <x v="0"/>
    <x v="1"/>
    <x v="0"/>
    <x v="1"/>
    <x v="0"/>
    <x v="0"/>
    <x v="0"/>
    <x v="1"/>
    <x v="0"/>
    <s v="GESTIÓN DE CALIDAD"/>
    <s v="USO Y REPARACIÓN DE MAQUINARIAS, HERRAMIENTAS Y EQUIPOS"/>
    <m/>
    <m/>
    <m/>
    <m/>
    <s v="ADMINISTRACIÓN Y GESTIÓN"/>
    <s v="USO Y REPARACIÓN DE MAQUINARIAS, HERRAMIENTAS Y EQUIPOS"/>
    <m/>
    <m/>
    <m/>
    <m/>
    <n v="4.7936507936507899"/>
    <x v="1"/>
    <x v="2"/>
    <x v="0"/>
    <x v="0"/>
    <x v="0"/>
    <s v="Total"/>
  </r>
  <r>
    <n v="639248"/>
    <x v="0"/>
    <x v="1"/>
    <s v="Lambaré"/>
    <n v="14101"/>
    <s v="CONFECCION DE PRENDAS DE VESTIR EXTERIOR"/>
    <s v="Industria"/>
    <s v="Manufactura"/>
    <s v="Micro (5 a 10 personas ocupadas)"/>
    <n v="1072024"/>
    <n v="1"/>
    <s v="Julio"/>
    <s v="Año Resultado Final"/>
    <n v="9"/>
    <n v="34"/>
    <n v="15072024"/>
    <n v="15"/>
    <s v="Julio"/>
    <s v="Año Resultado Final"/>
    <n v="2018"/>
    <n v="5"/>
    <x v="3"/>
    <s v="CONFECCION DE ROPAS EXTERIOR, Y VENTAS"/>
    <s v="Confección de prendas de vestir exterior, excepto prendas de cuero y piel"/>
    <s v="Único"/>
    <x v="0"/>
    <m/>
    <m/>
    <n v="7"/>
    <n v="7"/>
    <n v="3"/>
    <n v="4"/>
    <n v="14.380952380952369"/>
    <n v="19.17460317460316"/>
    <n v="0"/>
    <n v="0"/>
    <n v="0"/>
    <n v="0"/>
    <n v="19.17460317460316"/>
    <n v="9.5873015873015799"/>
    <n v="0"/>
    <n v="0"/>
    <n v="4.7936507936507899"/>
    <n v="0"/>
    <n v="0"/>
    <n v="0"/>
    <n v="33.555555555555529"/>
    <n v="7"/>
    <n v="0"/>
    <n v="0"/>
    <n v="0"/>
    <n v="0"/>
    <n v="4"/>
    <n v="2"/>
    <n v="0"/>
    <n v="0"/>
    <n v="1"/>
    <n v="0"/>
    <n v="0"/>
    <n v="0"/>
    <n v="7"/>
    <x v="1"/>
    <s v="Decisión del directorio/propietarios de la empresa"/>
    <m/>
    <x v="1"/>
    <m/>
    <m/>
    <x v="1"/>
    <s v="Decisión del directorio/propietarios de la empresa"/>
    <m/>
    <x v="0"/>
    <m/>
    <m/>
    <x v="0"/>
    <m/>
    <m/>
    <x v="1"/>
    <m/>
    <n v="8153"/>
    <s v="CONFECCIONISTA DE PRENDAS TERMINACION"/>
    <s v="Sí"/>
    <s v="Sí"/>
    <s v="No"/>
    <m/>
    <m/>
    <m/>
    <m/>
    <m/>
    <m/>
    <m/>
    <m/>
    <m/>
    <m/>
    <s v="Candidatos sin habilidades blandas o socioemocionales (proactividad, actitud de aprendizaje, compromiso, entre otros)"/>
    <m/>
    <m/>
    <m/>
    <m/>
    <m/>
    <m/>
    <m/>
    <m/>
    <m/>
    <m/>
    <m/>
    <m/>
    <m/>
    <m/>
    <m/>
    <m/>
    <m/>
    <m/>
    <m/>
    <m/>
    <m/>
    <m/>
    <m/>
    <m/>
    <s v="Reasignar / redefinir los puestos de trabajo existentes"/>
    <m/>
    <m/>
    <m/>
    <m/>
    <m/>
    <m/>
    <m/>
    <m/>
    <x v="0"/>
    <x v="0"/>
    <x v="0"/>
    <x v="0"/>
    <x v="1"/>
    <x v="1"/>
    <x v="1"/>
    <x v="0"/>
    <x v="0"/>
    <x v="1"/>
    <x v="1"/>
    <x v="1"/>
    <x v="0"/>
    <m/>
    <m/>
    <m/>
    <m/>
    <m/>
    <m/>
    <m/>
    <m/>
    <m/>
    <m/>
    <s v="Contactos personales del empleador"/>
    <m/>
    <m/>
    <m/>
    <x v="2"/>
    <x v="1"/>
    <x v="2"/>
    <x v="2"/>
    <x v="2"/>
    <x v="2"/>
    <x v="1"/>
    <x v="0"/>
    <x v="1"/>
    <x v="1"/>
    <s v="Ninguna"/>
    <m/>
    <m/>
    <m/>
    <m/>
    <m/>
    <m/>
    <x v="1"/>
    <m/>
    <m/>
    <x v="1"/>
    <m/>
    <m/>
    <m/>
    <x v="1"/>
    <x v="1"/>
    <x v="1"/>
    <x v="1"/>
    <x v="1"/>
    <x v="1"/>
    <m/>
    <m/>
    <x v="1"/>
    <s v="Poco probable"/>
    <s v="Poco probable"/>
    <s v="Poco probable"/>
    <s v="Probable"/>
    <s v="Probable"/>
    <x v="0"/>
    <s v="costurero/a"/>
    <n v="7533"/>
    <n v="3"/>
    <n v="3"/>
    <n v="3"/>
    <n v="3"/>
    <n v="3"/>
    <s v="OPERARIO DE MAQUINA INDUSTRIAL COLLARETES"/>
    <n v="8153"/>
    <n v="1"/>
    <n v="1"/>
    <n v="1"/>
    <n v="1"/>
    <n v="1"/>
    <m/>
    <m/>
    <m/>
    <m/>
    <m/>
    <m/>
    <m/>
    <m/>
    <m/>
    <m/>
    <m/>
    <m/>
    <m/>
    <m/>
    <m/>
    <m/>
    <m/>
    <m/>
    <m/>
    <m/>
    <m/>
    <x v="0"/>
    <m/>
    <m/>
    <m/>
    <m/>
    <m/>
    <m/>
    <m/>
    <m/>
    <m/>
    <x v="0"/>
    <x v="0"/>
    <x v="1"/>
    <x v="1"/>
    <x v="0"/>
    <x v="0"/>
    <x v="0"/>
    <x v="0"/>
    <m/>
    <x v="0"/>
    <s v="TECNICO EN  CORTE  Y  CONFECCION"/>
    <s v="Corte y confección en industrias"/>
    <s v="COSTURERA/O"/>
    <n v="7533"/>
    <m/>
    <m/>
    <m/>
    <m/>
    <m/>
    <m/>
    <m/>
    <m/>
    <m/>
    <m/>
    <m/>
    <m/>
    <m/>
    <m/>
    <m/>
    <m/>
    <m/>
    <m/>
    <m/>
    <m/>
    <s v="No"/>
    <m/>
    <m/>
    <m/>
    <m/>
    <m/>
    <x v="3"/>
    <s v="Importante"/>
    <s v="Poco importante"/>
    <s v="Importante"/>
    <s v="Importante"/>
    <s v="Importante"/>
    <s v="Importante"/>
    <s v="Importante"/>
    <s v="Ninguna"/>
    <m/>
    <x v="2"/>
    <x v="2"/>
    <x v="0"/>
    <x v="0"/>
    <x v="0"/>
    <x v="0"/>
    <x v="1"/>
    <x v="1"/>
    <x v="0"/>
    <x v="0"/>
    <x v="0"/>
    <x v="0"/>
    <m/>
    <s v="Administrador/Contador"/>
    <m/>
    <n v="11"/>
    <n v="3"/>
    <s v="Completo"/>
    <m/>
    <m/>
    <m/>
    <m/>
    <m/>
    <m/>
    <m/>
    <s v="5 a 10 personas ocupadas"/>
    <s v="5 a 10 personas ocupadas"/>
    <x v="1"/>
    <s v="Manufactura"/>
    <x v="0"/>
    <x v="0"/>
    <x v="0"/>
    <x v="0"/>
    <x v="0"/>
    <x v="0"/>
    <x v="0"/>
    <x v="1"/>
    <x v="0"/>
    <x v="0"/>
    <x v="1"/>
    <x v="0"/>
    <x v="0"/>
    <x v="0"/>
    <x v="0"/>
    <x v="1"/>
    <x v="1"/>
    <x v="0"/>
    <x v="0"/>
    <x v="1"/>
    <x v="0"/>
    <x v="1"/>
    <x v="0"/>
    <x v="0"/>
    <x v="1"/>
    <x v="0"/>
    <x v="0"/>
    <s v="TEXTIL Y CONFECCIÓN"/>
    <m/>
    <m/>
    <m/>
    <m/>
    <m/>
    <s v="TEXTIL Y CONFECCIÓN"/>
    <m/>
    <m/>
    <m/>
    <m/>
    <m/>
    <n v="4.7936507936507899"/>
    <x v="1"/>
    <x v="2"/>
    <x v="1"/>
    <x v="0"/>
    <x v="0"/>
    <s v="Total"/>
  </r>
  <r>
    <n v="639554"/>
    <x v="0"/>
    <x v="1"/>
    <s v="Capiatá"/>
    <n v="49210"/>
    <s v="SERVICIOS DE TRANSPORTE URBANO O SUBURBANO DE PASAJEROS POR VIA TERRESTRE"/>
    <s v="Servicio"/>
    <s v="Transporte"/>
    <s v="Pequeñas (11 a 30 personas ocupadas)"/>
    <n v="21062024"/>
    <n v="21"/>
    <s v="Junio"/>
    <s v="Año Resultado Final"/>
    <n v="15"/>
    <n v="38"/>
    <n v="12072024"/>
    <n v="12"/>
    <s v="Julio"/>
    <s v="Año Resultado Final"/>
    <n v="2018"/>
    <n v="5"/>
    <x v="3"/>
    <s v="SERVICIOS DE TRANSPORTE URBANO O SUBURBANOS DE PASAJEROS POR VIA TERRESTRE"/>
    <s v="Transporte urbano o suburbano de pasajeros por vía terrestre"/>
    <s v="Único"/>
    <x v="0"/>
    <m/>
    <m/>
    <n v="15"/>
    <n v="15"/>
    <n v="14"/>
    <n v="1"/>
    <n v="67.629032258064484"/>
    <n v="4.8306451612903203"/>
    <n v="0"/>
    <n v="0"/>
    <n v="0"/>
    <n v="24.153225806451601"/>
    <n v="24.153225806451601"/>
    <n v="19.322580645161281"/>
    <n v="0"/>
    <n v="0"/>
    <n v="4.8306451612903203"/>
    <n v="0"/>
    <n v="0"/>
    <n v="0"/>
    <n v="72.459677419354804"/>
    <n v="15"/>
    <n v="0"/>
    <n v="0"/>
    <n v="0"/>
    <n v="5"/>
    <n v="5"/>
    <n v="4"/>
    <n v="0"/>
    <n v="0"/>
    <n v="1"/>
    <n v="0"/>
    <n v="0"/>
    <n v="0"/>
    <n v="15"/>
    <x v="0"/>
    <m/>
    <m/>
    <x v="1"/>
    <m/>
    <m/>
    <x v="0"/>
    <m/>
    <m/>
    <x v="0"/>
    <m/>
    <m/>
    <x v="0"/>
    <m/>
    <m/>
    <x v="1"/>
    <m/>
    <n v="8331"/>
    <s v="CHOFERES DE COLECTIVO"/>
    <s v="Sí"/>
    <s v="No"/>
    <s v="No"/>
    <m/>
    <m/>
    <m/>
    <m/>
    <m/>
    <m/>
    <m/>
    <m/>
    <m/>
    <m/>
    <m/>
    <m/>
    <m/>
    <m/>
    <m/>
    <m/>
    <m/>
    <m/>
    <m/>
    <m/>
    <m/>
    <m/>
    <m/>
    <m/>
    <m/>
    <m/>
    <m/>
    <m/>
    <m/>
    <m/>
    <m/>
    <m/>
    <m/>
    <m/>
    <m/>
    <m/>
    <m/>
    <m/>
    <m/>
    <m/>
    <m/>
    <m/>
    <m/>
    <m/>
    <x v="1"/>
    <x v="1"/>
    <x v="0"/>
    <x v="1"/>
    <x v="0"/>
    <x v="1"/>
    <x v="0"/>
    <x v="1"/>
    <x v="0"/>
    <x v="0"/>
    <x v="1"/>
    <x v="0"/>
    <x v="0"/>
    <m/>
    <m/>
    <m/>
    <m/>
    <m/>
    <m/>
    <s v="Recomendaciones de trabajadores de la empresa u otros actores"/>
    <m/>
    <m/>
    <m/>
    <m/>
    <s v="Banco de currículos de la empresa"/>
    <m/>
    <m/>
    <x v="0"/>
    <x v="0"/>
    <x v="0"/>
    <x v="2"/>
    <x v="2"/>
    <x v="2"/>
    <x v="1"/>
    <x v="0"/>
    <x v="1"/>
    <x v="1"/>
    <s v="Ninguna"/>
    <m/>
    <m/>
    <m/>
    <m/>
    <m/>
    <m/>
    <x v="1"/>
    <m/>
    <m/>
    <x v="1"/>
    <m/>
    <m/>
    <m/>
    <x v="1"/>
    <x v="1"/>
    <x v="1"/>
    <x v="1"/>
    <x v="1"/>
    <x v="1"/>
    <m/>
    <m/>
    <x v="0"/>
    <s v="Poco probable"/>
    <s v="Probable"/>
    <s v="Poco probable"/>
    <s v="Poco probable"/>
    <s v="Poco probable"/>
    <x v="3"/>
    <m/>
    <m/>
    <m/>
    <m/>
    <m/>
    <m/>
    <m/>
    <m/>
    <m/>
    <m/>
    <m/>
    <m/>
    <m/>
    <m/>
    <m/>
    <m/>
    <m/>
    <m/>
    <m/>
    <m/>
    <m/>
    <m/>
    <m/>
    <m/>
    <m/>
    <m/>
    <m/>
    <m/>
    <m/>
    <m/>
    <m/>
    <m/>
    <m/>
    <m/>
    <m/>
    <x v="0"/>
    <m/>
    <m/>
    <m/>
    <m/>
    <m/>
    <m/>
    <m/>
    <m/>
    <m/>
    <x v="1"/>
    <x v="0"/>
    <x v="1"/>
    <x v="1"/>
    <x v="0"/>
    <x v="1"/>
    <x v="1"/>
    <x v="0"/>
    <s v="CONTENCION PSICOLÓGICA"/>
    <x v="0"/>
    <s v="CONOCIMIENTO SOBRE RIESGOS Y EMERGENCIAS"/>
    <s v="Seguridad industrial y salud ocupacional"/>
    <s v="CHOFERES DE COLECTIVO"/>
    <n v="8331"/>
    <m/>
    <m/>
    <m/>
    <m/>
    <m/>
    <m/>
    <m/>
    <m/>
    <m/>
    <m/>
    <m/>
    <m/>
    <m/>
    <m/>
    <m/>
    <m/>
    <m/>
    <m/>
    <m/>
    <m/>
    <s v="No"/>
    <m/>
    <m/>
    <m/>
    <m/>
    <m/>
    <x v="0"/>
    <s v="Muy importante"/>
    <s v="Importante"/>
    <s v="Importante"/>
    <s v="Muy importante"/>
    <s v="Importante"/>
    <s v="Importante"/>
    <s v="Importante"/>
    <s v="Ninguna"/>
    <m/>
    <x v="0"/>
    <x v="2"/>
    <x v="0"/>
    <x v="0"/>
    <x v="2"/>
    <x v="2"/>
    <x v="0"/>
    <x v="0"/>
    <x v="0"/>
    <x v="0"/>
    <x v="0"/>
    <x v="0"/>
    <m/>
    <s v="Administrador/Contador"/>
    <m/>
    <n v="7"/>
    <n v="56"/>
    <s v="Completo"/>
    <m/>
    <m/>
    <m/>
    <m/>
    <m/>
    <m/>
    <s v="MARCELO MENDOZA DESTACÓ VOLVER LUNES A LAS 10HS. BRUNO PAREDES 0981578710"/>
    <s v="11 a 30 personas ocupadas"/>
    <s v="11 a 30 personas ocupadas"/>
    <x v="0"/>
    <s v="Transporte"/>
    <x v="0"/>
    <x v="0"/>
    <x v="0"/>
    <x v="0"/>
    <x v="0"/>
    <x v="0"/>
    <x v="0"/>
    <x v="1"/>
    <x v="0"/>
    <x v="0"/>
    <x v="1"/>
    <x v="0"/>
    <x v="0"/>
    <x v="0"/>
    <x v="0"/>
    <x v="0"/>
    <x v="0"/>
    <x v="0"/>
    <x v="0"/>
    <x v="1"/>
    <x v="0"/>
    <x v="1"/>
    <x v="0"/>
    <x v="0"/>
    <x v="0"/>
    <x v="1"/>
    <x v="0"/>
    <s v="SALUD Y SEGURIDAD OCUPACIONAL"/>
    <m/>
    <m/>
    <m/>
    <m/>
    <m/>
    <s v="SALUD Y SEGURIDAD OCUPACIONAL"/>
    <m/>
    <m/>
    <m/>
    <m/>
    <m/>
    <n v="4.8306451612903203"/>
    <x v="1"/>
    <x v="1"/>
    <x v="1"/>
    <x v="0"/>
    <x v="0"/>
    <s v="Total"/>
  </r>
  <r>
    <n v="639582"/>
    <x v="0"/>
    <x v="1"/>
    <s v="Ypacaraí"/>
    <n v="71103"/>
    <s v="SERVICIOS DE CONSULTORIAS DE OBRAS CIVILES"/>
    <s v="Servicio"/>
    <s v="Servicios a las empresas"/>
    <s v="Pequeñas (11 a 30 personas ocupadas)"/>
    <n v="12072024"/>
    <n v="12"/>
    <s v="Julio"/>
    <s v="Año Resultado Final"/>
    <n v="11"/>
    <n v="39"/>
    <n v="24072024"/>
    <n v="24"/>
    <s v="Julio"/>
    <s v="Año Resultado Final"/>
    <n v="2018"/>
    <n v="5"/>
    <x v="3"/>
    <s v="ALQUILER DE MAQUINARIAS PARA OBRAS VIALES SIN OPERARIOS"/>
    <s v="Alquiler y arrendamiento de maquinaria para la construcción sin operario"/>
    <s v="Único"/>
    <x v="0"/>
    <m/>
    <m/>
    <n v="10"/>
    <n v="10"/>
    <n v="9"/>
    <n v="1"/>
    <n v="30.551351351351311"/>
    <n v="3.3945945945945901"/>
    <n v="0"/>
    <n v="0"/>
    <n v="0"/>
    <n v="0"/>
    <n v="20.367567567567541"/>
    <n v="0"/>
    <n v="0"/>
    <n v="0"/>
    <n v="6.7891891891891802"/>
    <n v="3.3945945945945901"/>
    <n v="3.3945945945945901"/>
    <n v="0"/>
    <n v="33.945945945945901"/>
    <n v="10"/>
    <n v="0"/>
    <n v="0"/>
    <n v="0"/>
    <n v="0"/>
    <n v="6"/>
    <n v="0"/>
    <n v="0"/>
    <n v="0"/>
    <n v="2"/>
    <n v="1"/>
    <n v="1"/>
    <n v="0"/>
    <n v="10"/>
    <x v="1"/>
    <s v="Decisión del directorio/propietarios de la empresa"/>
    <m/>
    <x v="1"/>
    <m/>
    <m/>
    <x v="0"/>
    <m/>
    <m/>
    <x v="0"/>
    <m/>
    <m/>
    <x v="0"/>
    <m/>
    <m/>
    <x v="1"/>
    <m/>
    <n v="8342"/>
    <s v="CONDUCTOR DE MAQUINARIA VIALES"/>
    <s v="Sí"/>
    <s v="No"/>
    <s v="No"/>
    <m/>
    <m/>
    <m/>
    <m/>
    <m/>
    <m/>
    <m/>
    <m/>
    <m/>
    <m/>
    <m/>
    <m/>
    <m/>
    <m/>
    <m/>
    <m/>
    <m/>
    <m/>
    <m/>
    <m/>
    <m/>
    <m/>
    <m/>
    <m/>
    <m/>
    <m/>
    <m/>
    <m/>
    <m/>
    <m/>
    <m/>
    <m/>
    <m/>
    <m/>
    <m/>
    <m/>
    <m/>
    <m/>
    <m/>
    <m/>
    <m/>
    <m/>
    <m/>
    <m/>
    <x v="0"/>
    <x v="0"/>
    <x v="0"/>
    <x v="0"/>
    <x v="0"/>
    <x v="1"/>
    <x v="0"/>
    <x v="1"/>
    <x v="1"/>
    <x v="0"/>
    <x v="0"/>
    <x v="0"/>
    <x v="0"/>
    <m/>
    <m/>
    <m/>
    <m/>
    <m/>
    <m/>
    <s v="Recomendaciones de trabajadores de la empresa u otros actores"/>
    <m/>
    <m/>
    <m/>
    <s v="Contactos personales del empleador"/>
    <s v="Banco de currículos de la empresa"/>
    <m/>
    <m/>
    <x v="0"/>
    <x v="0"/>
    <x v="0"/>
    <x v="2"/>
    <x v="0"/>
    <x v="0"/>
    <x v="0"/>
    <x v="0"/>
    <x v="1"/>
    <x v="1"/>
    <s v="Ninguna"/>
    <m/>
    <m/>
    <m/>
    <m/>
    <m/>
    <m/>
    <x v="0"/>
    <m/>
    <m/>
    <x v="1"/>
    <m/>
    <m/>
    <m/>
    <x v="0"/>
    <x v="1"/>
    <x v="0"/>
    <x v="1"/>
    <x v="1"/>
    <x v="1"/>
    <m/>
    <m/>
    <x v="2"/>
    <s v="Poco probable"/>
    <s v="Poco probable"/>
    <s v="Poco probable"/>
    <s v="Poco probable"/>
    <s v="Poco probable"/>
    <x v="1"/>
    <m/>
    <m/>
    <m/>
    <m/>
    <m/>
    <m/>
    <m/>
    <m/>
    <m/>
    <m/>
    <m/>
    <m/>
    <m/>
    <m/>
    <m/>
    <m/>
    <m/>
    <m/>
    <m/>
    <m/>
    <m/>
    <m/>
    <m/>
    <m/>
    <m/>
    <m/>
    <m/>
    <m/>
    <m/>
    <m/>
    <m/>
    <m/>
    <m/>
    <m/>
    <m/>
    <x v="0"/>
    <m/>
    <m/>
    <m/>
    <m/>
    <m/>
    <m/>
    <m/>
    <m/>
    <m/>
    <x v="0"/>
    <x v="0"/>
    <x v="1"/>
    <x v="1"/>
    <x v="1"/>
    <x v="0"/>
    <x v="0"/>
    <x v="0"/>
    <m/>
    <x v="0"/>
    <s v="INFORMATICA BASICA INTERMEDIA"/>
    <s v="Operación básica de computadoras"/>
    <s v="AUXILIAR ADMINISTRATIVO"/>
    <n v="4419"/>
    <m/>
    <m/>
    <m/>
    <m/>
    <m/>
    <m/>
    <m/>
    <m/>
    <m/>
    <m/>
    <m/>
    <m/>
    <m/>
    <m/>
    <m/>
    <m/>
    <m/>
    <m/>
    <m/>
    <m/>
    <s v="No"/>
    <m/>
    <m/>
    <m/>
    <m/>
    <m/>
    <x v="1"/>
    <s v="Muy importante"/>
    <s v="Importante"/>
    <s v="Importante"/>
    <s v="Importante"/>
    <s v="Importante"/>
    <s v="Importante"/>
    <s v="Importante"/>
    <s v="Ninguna"/>
    <m/>
    <x v="2"/>
    <x v="2"/>
    <x v="0"/>
    <x v="0"/>
    <x v="2"/>
    <x v="2"/>
    <x v="0"/>
    <x v="1"/>
    <x v="1"/>
    <x v="1"/>
    <x v="0"/>
    <x v="0"/>
    <m/>
    <s v="Gerente / Directivo"/>
    <m/>
    <n v="8"/>
    <n v="0"/>
    <s v="Completo"/>
    <m/>
    <m/>
    <m/>
    <m/>
    <m/>
    <m/>
    <m/>
    <s v="5 a 10 personas ocupadas"/>
    <s v="5 a 10 personas ocupadas"/>
    <x v="0"/>
    <s v="Servicios a las empresas"/>
    <x v="0"/>
    <x v="0"/>
    <x v="0"/>
    <x v="0"/>
    <x v="0"/>
    <x v="0"/>
    <x v="0"/>
    <x v="1"/>
    <x v="0"/>
    <x v="0"/>
    <x v="1"/>
    <x v="0"/>
    <x v="0"/>
    <x v="0"/>
    <x v="0"/>
    <x v="0"/>
    <x v="0"/>
    <x v="0"/>
    <x v="0"/>
    <x v="1"/>
    <x v="0"/>
    <x v="0"/>
    <x v="0"/>
    <x v="0"/>
    <x v="0"/>
    <x v="0"/>
    <x v="0"/>
    <s v="OFIMATICA"/>
    <m/>
    <m/>
    <m/>
    <m/>
    <m/>
    <s v="TIC"/>
    <m/>
    <m/>
    <m/>
    <m/>
    <m/>
    <n v="3.3945945945945901"/>
    <x v="1"/>
    <x v="1"/>
    <x v="0"/>
    <x v="0"/>
    <x v="0"/>
    <s v="Total"/>
  </r>
  <r>
    <n v="639727"/>
    <x v="0"/>
    <x v="1"/>
    <s v="San Lorenzo"/>
    <n v="47734"/>
    <s v="COMERCIO AL POR MENOR DE ARTICULOS DE COTILLON"/>
    <s v="Comercio"/>
    <s v="Comercio"/>
    <s v="Medianas (31 a 50 personas ocupadas)"/>
    <n v="14062024"/>
    <n v="14"/>
    <s v="Junio"/>
    <s v="Año Resultado Final"/>
    <n v="8"/>
    <n v="58"/>
    <n v="25072024"/>
    <n v="25"/>
    <s v="Julio"/>
    <s v="Año Resultado Final"/>
    <n v="2019"/>
    <n v="4"/>
    <x v="3"/>
    <s v="COMERCIO AL POR MENOR DE PRODUCTOS DE COTILLÓN"/>
    <s v="Comercio al por menor de artesanías, fantasías y souvenirs"/>
    <s v="Casa Matriz"/>
    <x v="1"/>
    <n v="4"/>
    <n v="4"/>
    <n v="30"/>
    <n v="30"/>
    <n v="4"/>
    <n v="26"/>
    <n v="50.604651162790802"/>
    <n v="328.93023255814023"/>
    <n v="0"/>
    <n v="0"/>
    <n v="25.302325581395401"/>
    <n v="0"/>
    <n v="227.7209302325586"/>
    <n v="0"/>
    <n v="0"/>
    <n v="0"/>
    <n v="25.302325581395401"/>
    <n v="63.255813953488499"/>
    <n v="37.953488372093105"/>
    <n v="0"/>
    <n v="379.53488372093102"/>
    <n v="30"/>
    <n v="0"/>
    <n v="0"/>
    <n v="2"/>
    <n v="0"/>
    <n v="18"/>
    <n v="0"/>
    <n v="0"/>
    <n v="0"/>
    <n v="2"/>
    <n v="5"/>
    <n v="3"/>
    <n v="0"/>
    <n v="30"/>
    <x v="0"/>
    <m/>
    <m/>
    <x v="1"/>
    <m/>
    <m/>
    <x v="0"/>
    <m/>
    <m/>
    <x v="0"/>
    <m/>
    <m/>
    <x v="0"/>
    <m/>
    <m/>
    <x v="1"/>
    <m/>
    <n v="5223"/>
    <s v="VENDEDOR DE SALON"/>
    <s v="Sí"/>
    <s v="No"/>
    <s v="No"/>
    <m/>
    <m/>
    <m/>
    <m/>
    <m/>
    <m/>
    <m/>
    <m/>
    <m/>
    <m/>
    <m/>
    <m/>
    <m/>
    <m/>
    <m/>
    <m/>
    <m/>
    <m/>
    <m/>
    <m/>
    <m/>
    <m/>
    <m/>
    <m/>
    <m/>
    <m/>
    <m/>
    <m/>
    <m/>
    <m/>
    <m/>
    <m/>
    <m/>
    <m/>
    <m/>
    <m/>
    <m/>
    <m/>
    <m/>
    <m/>
    <m/>
    <m/>
    <m/>
    <m/>
    <x v="0"/>
    <x v="0"/>
    <x v="0"/>
    <x v="0"/>
    <x v="1"/>
    <x v="1"/>
    <x v="0"/>
    <x v="1"/>
    <x v="0"/>
    <x v="0"/>
    <x v="0"/>
    <x v="0"/>
    <x v="0"/>
    <m/>
    <m/>
    <m/>
    <s v="Redes sociales de la empresa (Facebook, Twitter, Instagram, etc)"/>
    <m/>
    <m/>
    <m/>
    <m/>
    <m/>
    <m/>
    <m/>
    <m/>
    <m/>
    <m/>
    <x v="0"/>
    <x v="0"/>
    <x v="0"/>
    <x v="1"/>
    <x v="0"/>
    <x v="1"/>
    <x v="0"/>
    <x v="2"/>
    <x v="0"/>
    <x v="0"/>
    <s v="Ninguna"/>
    <m/>
    <m/>
    <m/>
    <m/>
    <m/>
    <m/>
    <x v="1"/>
    <m/>
    <m/>
    <x v="0"/>
    <s v="Transformación de competencia"/>
    <m/>
    <m/>
    <x v="0"/>
    <x v="1"/>
    <x v="1"/>
    <x v="1"/>
    <x v="1"/>
    <x v="1"/>
    <m/>
    <m/>
    <x v="2"/>
    <s v="Muy probable"/>
    <s v="Poco probable"/>
    <s v="Poco probable"/>
    <s v="Poco probable"/>
    <s v="Muy probable"/>
    <x v="0"/>
    <s v="vendedor de salon"/>
    <n v="5223"/>
    <n v="10"/>
    <n v="0"/>
    <n v="0"/>
    <n v="0"/>
    <n v="0"/>
    <s v="jefe de sucursal"/>
    <n v="5222"/>
    <n v="1"/>
    <n v="0"/>
    <n v="1"/>
    <n v="0"/>
    <n v="1"/>
    <s v="AUXILIAR ADMINISTRATIVO"/>
    <n v="4419"/>
    <n v="1"/>
    <n v="0"/>
    <n v="1"/>
    <n v="0"/>
    <n v="1"/>
    <s v="cajera"/>
    <n v="5230"/>
    <n v="2"/>
    <n v="0"/>
    <n v="2"/>
    <n v="0"/>
    <n v="2"/>
    <m/>
    <m/>
    <m/>
    <m/>
    <m/>
    <m/>
    <m/>
    <x v="0"/>
    <m/>
    <m/>
    <m/>
    <m/>
    <m/>
    <m/>
    <m/>
    <m/>
    <m/>
    <x v="0"/>
    <x v="0"/>
    <x v="0"/>
    <x v="0"/>
    <x v="0"/>
    <x v="1"/>
    <x v="0"/>
    <x v="0"/>
    <m/>
    <x v="0"/>
    <s v="GESTION DE VENTAS"/>
    <s v="Técnicas de ventas"/>
    <s v="VENDEDORES DE SALON"/>
    <n v="5223"/>
    <s v="PRIMEROS AUXILIOS  BASICOS"/>
    <s v="Primeros auxilios"/>
    <s v="ATENCION AL CLIENTE"/>
    <n v="5223"/>
    <s v="PRIMEROS AUXILIOS EN SINIESTROS VIALES"/>
    <s v="Primeros auxilios"/>
    <s v="LOGISTICA DEPOSITERO"/>
    <n v="4321"/>
    <m/>
    <m/>
    <m/>
    <m/>
    <m/>
    <m/>
    <m/>
    <m/>
    <m/>
    <m/>
    <m/>
    <m/>
    <s v="Si"/>
    <s v="Si"/>
    <s v="No"/>
    <m/>
    <m/>
    <m/>
    <x v="0"/>
    <s v="Muy importante"/>
    <s v="Importante"/>
    <s v="Muy importante"/>
    <s v="Muy importante"/>
    <s v="Muy importante"/>
    <s v="Muy importante"/>
    <s v="Muy importante"/>
    <s v="Ninguna"/>
    <m/>
    <x v="0"/>
    <x v="2"/>
    <x v="0"/>
    <x v="0"/>
    <x v="2"/>
    <x v="0"/>
    <x v="0"/>
    <x v="0"/>
    <x v="0"/>
    <x v="0"/>
    <x v="0"/>
    <x v="0"/>
    <m/>
    <s v="Dueño o propietario"/>
    <m/>
    <n v="8"/>
    <n v="12"/>
    <s v="Completo"/>
    <m/>
    <m/>
    <m/>
    <m/>
    <m/>
    <m/>
    <m/>
    <s v="11 a 30 personas ocupadas"/>
    <s v="11 a 30 personas ocupadas"/>
    <x v="2"/>
    <s v="Comercio"/>
    <x v="0"/>
    <x v="0"/>
    <x v="0"/>
    <x v="0"/>
    <x v="1"/>
    <x v="0"/>
    <x v="0"/>
    <x v="0"/>
    <x v="0"/>
    <x v="0"/>
    <x v="1"/>
    <x v="0"/>
    <x v="1"/>
    <x v="1"/>
    <x v="0"/>
    <x v="0"/>
    <x v="0"/>
    <x v="0"/>
    <x v="0"/>
    <x v="1"/>
    <x v="0"/>
    <x v="0"/>
    <x v="1"/>
    <x v="0"/>
    <x v="0"/>
    <x v="0"/>
    <x v="0"/>
    <s v="VENTA"/>
    <s v="SINIESTROS Y PRIMEROS AUXILIOS"/>
    <s v="EDUCACIÓN VIAL"/>
    <m/>
    <m/>
    <m/>
    <s v="ADMINISTRACIÓN Y GESTIÓN"/>
    <s v="SINIESTROS Y PRIMEROS AUXILIOS"/>
    <s v="SERVICIOS EDUCATIVOS"/>
    <m/>
    <m/>
    <m/>
    <n v="12.6511627906977"/>
    <x v="1"/>
    <x v="1"/>
    <x v="0"/>
    <x v="0"/>
    <x v="0"/>
    <s v="Total"/>
  </r>
  <r>
    <n v="639817"/>
    <x v="0"/>
    <x v="1"/>
    <s v="Luque"/>
    <n v="49232"/>
    <s v="SERVICIOS DE TRANSPORTE TERRESTRE DE CARGA NACIONAL E INTERNACIONAL"/>
    <s v="Servicio"/>
    <s v="Transporte"/>
    <s v="Pequeñas (11 a 30 personas ocupadas)"/>
    <n v="18072024"/>
    <n v="18"/>
    <s v="Julio"/>
    <s v="Año Resultado Final"/>
    <n v="14"/>
    <n v="21"/>
    <n v="26072024"/>
    <n v="26"/>
    <s v="Julio"/>
    <s v="Año Resultado Final"/>
    <n v="2010"/>
    <n v="13"/>
    <x v="0"/>
    <s v="SERVICIO DE TRANSPORTE REFRIGERADO TERRESTRE NACIONAL E INTERNACIONAL"/>
    <s v="Transporte terrestre de carga interdepartamental e internacional"/>
    <s v="Único"/>
    <x v="0"/>
    <m/>
    <m/>
    <n v="17"/>
    <n v="17"/>
    <n v="14"/>
    <n v="3"/>
    <n v="67.629032258064484"/>
    <n v="14.491935483870961"/>
    <n v="0"/>
    <n v="0"/>
    <n v="0"/>
    <n v="0"/>
    <n v="62.798387096774164"/>
    <n v="0"/>
    <n v="0"/>
    <n v="0"/>
    <n v="0"/>
    <n v="0"/>
    <n v="4.8306451612903203"/>
    <n v="14.491935483870961"/>
    <n v="82.120967741935445"/>
    <n v="17"/>
    <n v="0"/>
    <n v="0"/>
    <n v="0"/>
    <n v="0"/>
    <n v="13"/>
    <n v="0"/>
    <n v="0"/>
    <n v="0"/>
    <n v="0"/>
    <n v="0"/>
    <n v="1"/>
    <n v="3"/>
    <n v="17"/>
    <x v="0"/>
    <m/>
    <m/>
    <x v="1"/>
    <m/>
    <m/>
    <x v="0"/>
    <m/>
    <m/>
    <x v="0"/>
    <m/>
    <m/>
    <x v="0"/>
    <m/>
    <m/>
    <x v="0"/>
    <m/>
    <m/>
    <m/>
    <m/>
    <m/>
    <m/>
    <m/>
    <m/>
    <m/>
    <m/>
    <m/>
    <m/>
    <m/>
    <m/>
    <m/>
    <m/>
    <m/>
    <m/>
    <m/>
    <m/>
    <m/>
    <m/>
    <m/>
    <m/>
    <m/>
    <m/>
    <m/>
    <m/>
    <m/>
    <m/>
    <m/>
    <m/>
    <m/>
    <m/>
    <m/>
    <m/>
    <m/>
    <m/>
    <m/>
    <m/>
    <m/>
    <m/>
    <m/>
    <m/>
    <m/>
    <m/>
    <m/>
    <m/>
    <m/>
    <m/>
    <x v="1"/>
    <x v="0"/>
    <x v="0"/>
    <x v="0"/>
    <x v="0"/>
    <x v="0"/>
    <x v="0"/>
    <x v="1"/>
    <x v="1"/>
    <x v="0"/>
    <x v="0"/>
    <x v="0"/>
    <x v="0"/>
    <m/>
    <m/>
    <m/>
    <s v="Redes sociales de la empresa (Facebook, Twitter, Instagram, etc)"/>
    <m/>
    <m/>
    <s v="Recomendaciones de trabajadores de la empresa u otros actores"/>
    <m/>
    <m/>
    <m/>
    <s v="Contactos personales del empleador"/>
    <m/>
    <m/>
    <m/>
    <x v="0"/>
    <x v="0"/>
    <x v="0"/>
    <x v="0"/>
    <x v="0"/>
    <x v="0"/>
    <x v="0"/>
    <x v="0"/>
    <x v="1"/>
    <x v="1"/>
    <s v="Ninguna"/>
    <m/>
    <m/>
    <m/>
    <m/>
    <s v="Transformación de competencia"/>
    <m/>
    <x v="0"/>
    <m/>
    <m/>
    <x v="1"/>
    <m/>
    <m/>
    <m/>
    <x v="1"/>
    <x v="0"/>
    <x v="0"/>
    <x v="0"/>
    <x v="0"/>
    <x v="0"/>
    <m/>
    <m/>
    <x v="1"/>
    <s v="Probable"/>
    <s v="Poco probable"/>
    <s v="Poco probable"/>
    <s v="Probable"/>
    <s v="Probable"/>
    <x v="0"/>
    <s v="chofer de camiones refrigerado pesado scania"/>
    <n v="8332"/>
    <n v="3"/>
    <n v="3"/>
    <n v="3"/>
    <n v="3"/>
    <n v="3"/>
    <m/>
    <m/>
    <m/>
    <m/>
    <m/>
    <m/>
    <m/>
    <m/>
    <m/>
    <m/>
    <m/>
    <m/>
    <m/>
    <m/>
    <m/>
    <m/>
    <m/>
    <m/>
    <m/>
    <m/>
    <m/>
    <m/>
    <m/>
    <m/>
    <m/>
    <m/>
    <m/>
    <m/>
    <x v="0"/>
    <m/>
    <m/>
    <m/>
    <m/>
    <m/>
    <m/>
    <m/>
    <m/>
    <m/>
    <x v="0"/>
    <x v="0"/>
    <x v="0"/>
    <x v="0"/>
    <x v="1"/>
    <x v="1"/>
    <x v="0"/>
    <x v="0"/>
    <m/>
    <x v="0"/>
    <s v="TECNICO EN REFRIGERACION DE CAMION SCANIA"/>
    <s v="Técnicas de refrigeracion y climatización"/>
    <s v="CHOFER DE CAMION DE REFRIGERACION DE CAMION SCANIA"/>
    <n v="8332"/>
    <m/>
    <m/>
    <m/>
    <m/>
    <m/>
    <m/>
    <m/>
    <m/>
    <m/>
    <m/>
    <m/>
    <m/>
    <m/>
    <m/>
    <m/>
    <m/>
    <m/>
    <m/>
    <m/>
    <m/>
    <s v="No"/>
    <m/>
    <m/>
    <m/>
    <m/>
    <m/>
    <x v="0"/>
    <s v="Importante"/>
    <s v="Muy importante"/>
    <s v="Importante"/>
    <s v="Importante"/>
    <s v="Importante"/>
    <s v="Muy importante"/>
    <s v="Muy importante"/>
    <s v="Ninguna"/>
    <m/>
    <x v="2"/>
    <x v="2"/>
    <x v="0"/>
    <x v="0"/>
    <x v="0"/>
    <x v="0"/>
    <x v="1"/>
    <x v="1"/>
    <x v="0"/>
    <x v="1"/>
    <x v="0"/>
    <x v="0"/>
    <m/>
    <s v="Jefe / Encargado (no propietario)"/>
    <m/>
    <n v="22"/>
    <n v="4"/>
    <s v="Completo"/>
    <m/>
    <m/>
    <m/>
    <m/>
    <m/>
    <m/>
    <m/>
    <s v="11 a 30 personas ocupadas"/>
    <s v="11 a 30 personas ocupadas"/>
    <x v="0"/>
    <s v="Transporte"/>
    <x v="0"/>
    <x v="0"/>
    <x v="0"/>
    <x v="0"/>
    <x v="0"/>
    <x v="0"/>
    <x v="0"/>
    <x v="0"/>
    <x v="0"/>
    <x v="0"/>
    <x v="1"/>
    <x v="0"/>
    <x v="0"/>
    <x v="0"/>
    <x v="0"/>
    <x v="0"/>
    <x v="1"/>
    <x v="0"/>
    <x v="0"/>
    <x v="1"/>
    <x v="0"/>
    <x v="1"/>
    <x v="0"/>
    <x v="0"/>
    <x v="0"/>
    <x v="1"/>
    <x v="0"/>
    <s v="ELECTRICIDAD AUTOMOTRIZ"/>
    <m/>
    <m/>
    <m/>
    <m/>
    <m/>
    <s v="AUTOMOTORES"/>
    <m/>
    <m/>
    <m/>
    <m/>
    <m/>
    <n v="4.8306451612903203"/>
    <x v="0"/>
    <x v="0"/>
    <x v="0"/>
    <x v="0"/>
    <x v="0"/>
    <s v="Total"/>
  </r>
  <r>
    <n v="639927"/>
    <x v="0"/>
    <x v="1"/>
    <s v="Luque"/>
    <n v="29300"/>
    <s v="FABRICACION DE AUTOPARTES PARA VEHICULOS"/>
    <s v="Industria"/>
    <s v="Manufactura"/>
    <s v="Grandes (con 51 o más personas ocupadas)"/>
    <n v="17062024"/>
    <n v="17"/>
    <s v="Junio"/>
    <s v="Año Resultado Final"/>
    <n v="11"/>
    <n v="32"/>
    <n v="17062024"/>
    <n v="17"/>
    <s v="Junio"/>
    <s v="Año Resultado Final"/>
    <n v="2019"/>
    <n v="4"/>
    <x v="3"/>
    <s v="FABRICACIÓN DE AUTO PARTES PARA VEHÍCULOS"/>
    <s v="Fabricación de piezas y accesorios para vehículos automotores"/>
    <s v="Único"/>
    <x v="0"/>
    <m/>
    <m/>
    <n v="843"/>
    <n v="843"/>
    <n v="404"/>
    <n v="439"/>
    <n v="404"/>
    <n v="439"/>
    <n v="0"/>
    <n v="0"/>
    <n v="0"/>
    <n v="0"/>
    <n v="821"/>
    <n v="0"/>
    <n v="0"/>
    <n v="0"/>
    <n v="13"/>
    <n v="0"/>
    <n v="9"/>
    <n v="0"/>
    <n v="843"/>
    <n v="843"/>
    <n v="0"/>
    <n v="0"/>
    <n v="0"/>
    <n v="0"/>
    <n v="821"/>
    <n v="0"/>
    <n v="0"/>
    <n v="0"/>
    <n v="13"/>
    <n v="0"/>
    <n v="9"/>
    <n v="0"/>
    <n v="843"/>
    <x v="1"/>
    <s v="Decisión del directorio/propietarios de la empresa"/>
    <m/>
    <x v="1"/>
    <m/>
    <m/>
    <x v="0"/>
    <m/>
    <m/>
    <x v="0"/>
    <m/>
    <m/>
    <x v="0"/>
    <m/>
    <m/>
    <x v="1"/>
    <m/>
    <n v="8211"/>
    <s v="OPERADORES DE MONTAJE DE ANECES"/>
    <s v="Sí"/>
    <s v="No"/>
    <s v="Sí"/>
    <n v="8211"/>
    <s v="POLIBALENTES OPERATIVA QUE CUBRE LAS AUSENCIAS"/>
    <s v="Sí"/>
    <s v="No"/>
    <s v="No"/>
    <m/>
    <m/>
    <m/>
    <m/>
    <m/>
    <m/>
    <m/>
    <m/>
    <m/>
    <m/>
    <m/>
    <m/>
    <m/>
    <m/>
    <m/>
    <m/>
    <m/>
    <m/>
    <m/>
    <m/>
    <m/>
    <m/>
    <m/>
    <m/>
    <m/>
    <m/>
    <m/>
    <m/>
    <m/>
    <m/>
    <m/>
    <m/>
    <m/>
    <m/>
    <m/>
    <m/>
    <m/>
    <m/>
    <m/>
    <x v="1"/>
    <x v="1"/>
    <x v="1"/>
    <x v="1"/>
    <x v="0"/>
    <x v="0"/>
    <x v="0"/>
    <x v="1"/>
    <x v="1"/>
    <x v="0"/>
    <x v="0"/>
    <x v="0"/>
    <x v="1"/>
    <s v="INSPECCION MEDICA"/>
    <s v="Anuncio en un medio de prensa impreso"/>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s v="Avisos en las inmediaciones de la empresa"/>
    <s v="Contactos personales del empleador"/>
    <s v="Banco de currículos de la empresa"/>
    <m/>
    <m/>
    <x v="0"/>
    <x v="0"/>
    <x v="0"/>
    <x v="1"/>
    <x v="0"/>
    <x v="1"/>
    <x v="0"/>
    <x v="0"/>
    <x v="1"/>
    <x v="2"/>
    <s v="Ninguna"/>
    <m/>
    <m/>
    <m/>
    <m/>
    <m/>
    <m/>
    <x v="1"/>
    <m/>
    <m/>
    <x v="1"/>
    <m/>
    <m/>
    <m/>
    <x v="1"/>
    <x v="1"/>
    <x v="1"/>
    <x v="1"/>
    <x v="1"/>
    <x v="1"/>
    <m/>
    <m/>
    <x v="3"/>
    <s v="Probable"/>
    <s v="Poco probable"/>
    <s v="Poco probable"/>
    <s v="Muy probable"/>
    <s v="Muy probable"/>
    <x v="0"/>
    <s v="operador de produccion de auto partes (montadores)"/>
    <n v="8211"/>
    <n v="9999"/>
    <n v="9999"/>
    <n v="9999"/>
    <n v="9999"/>
    <n v="9999"/>
    <s v="Tecnico mecatronica,electronica de autoparte"/>
    <n v="3114"/>
    <n v="9999"/>
    <n v="9999"/>
    <n v="9999"/>
    <n v="9999"/>
    <n v="9999"/>
    <s v="inspector de calidad, logistica"/>
    <n v="3122"/>
    <n v="9999"/>
    <n v="9999"/>
    <n v="9999"/>
    <n v="9999"/>
    <n v="9999"/>
    <m/>
    <m/>
    <m/>
    <m/>
    <m/>
    <m/>
    <m/>
    <m/>
    <m/>
    <m/>
    <m/>
    <m/>
    <m/>
    <m/>
    <x v="0"/>
    <m/>
    <m/>
    <m/>
    <m/>
    <m/>
    <m/>
    <m/>
    <m/>
    <m/>
    <x v="0"/>
    <x v="0"/>
    <x v="0"/>
    <x v="0"/>
    <x v="1"/>
    <x v="1"/>
    <x v="0"/>
    <x v="0"/>
    <m/>
    <x v="0"/>
    <s v="TECNICAS DE MECATRONICA PARA AUTOPARTES (COMAX)"/>
    <s v="Robótica y mecatrónica"/>
    <s v="TECNICO DE MANTENIMIENTO DE AUTOPARTE"/>
    <n v="7233"/>
    <s v="MANEJO DE ELEVADORES PALETERAS AUTOMATICAS"/>
    <s v="Operación y mantenimiento de maquinarias industriales"/>
    <s v="OPERADORES DE LOGISTICA"/>
    <n v="9333"/>
    <m/>
    <m/>
    <m/>
    <m/>
    <m/>
    <m/>
    <m/>
    <m/>
    <m/>
    <m/>
    <m/>
    <m/>
    <m/>
    <m/>
    <m/>
    <m/>
    <s v="Si"/>
    <s v="No"/>
    <m/>
    <m/>
    <m/>
    <m/>
    <x v="1"/>
    <s v="Importante"/>
    <s v="Importante"/>
    <s v="Muy importante"/>
    <s v="Muy importante"/>
    <s v="Importante"/>
    <s v="Muy importante"/>
    <s v="Muy importante"/>
    <s v="Ninguna"/>
    <m/>
    <x v="0"/>
    <x v="1"/>
    <x v="0"/>
    <x v="0"/>
    <x v="0"/>
    <x v="1"/>
    <x v="0"/>
    <x v="0"/>
    <x v="0"/>
    <x v="0"/>
    <x v="0"/>
    <x v="0"/>
    <m/>
    <s v="Gerente / Directivo"/>
    <m/>
    <n v="17"/>
    <n v="10"/>
    <s v="Completo"/>
    <m/>
    <m/>
    <m/>
    <m/>
    <m/>
    <m/>
    <m/>
    <s v="51 y más personas ocupadas"/>
    <s v="51 y más personas ocupadas"/>
    <x v="1"/>
    <s v="Manufactura"/>
    <x v="0"/>
    <x v="0"/>
    <x v="0"/>
    <x v="0"/>
    <x v="0"/>
    <x v="0"/>
    <x v="0"/>
    <x v="1"/>
    <x v="0"/>
    <x v="0"/>
    <x v="1"/>
    <x v="1"/>
    <x v="0"/>
    <x v="0"/>
    <x v="0"/>
    <x v="0"/>
    <x v="1"/>
    <x v="0"/>
    <x v="0"/>
    <x v="1"/>
    <x v="0"/>
    <x v="1"/>
    <x v="0"/>
    <x v="0"/>
    <x v="1"/>
    <x v="0"/>
    <x v="1"/>
    <s v="ELECTRICIDAD Y ELECTRONICA"/>
    <s v="USO Y REPARACIÓN DE MAQUINARIAS, HERRAMIENTAS Y EQUIPOS"/>
    <m/>
    <m/>
    <m/>
    <m/>
    <s v="ELECTRICIDAD Y ELECTRONICA"/>
    <s v="USO Y REPARACIÓN DE MAQUINARIAS, HERRAMIENTAS Y EQUIPOS"/>
    <m/>
    <m/>
    <m/>
    <m/>
    <n v="1"/>
    <x v="1"/>
    <x v="1"/>
    <x v="1"/>
    <x v="0"/>
    <x v="0"/>
    <s v="Total"/>
  </r>
  <r>
    <n v="640043"/>
    <x v="0"/>
    <x v="0"/>
    <s v="Recoleta"/>
    <n v="14101"/>
    <s v="CONFECCION DE PRENDAS DE VESTIR EXTERIOR"/>
    <s v="Industria"/>
    <s v="Manufactura"/>
    <s v="Pequeñas (11 a 30 personas ocupadas)"/>
    <n v="3072024"/>
    <n v="3"/>
    <s v="Julio"/>
    <s v="Año Resultado Final"/>
    <n v="16"/>
    <n v="56"/>
    <n v="3072024"/>
    <n v="3"/>
    <s v="Julio"/>
    <s v="Año Resultado Final"/>
    <n v="2012"/>
    <n v="11"/>
    <x v="0"/>
    <s v="VENTA DE PRENDAS DE VESTIR PARA DAMAS"/>
    <s v="Confección de prendas de vestir exterior, excepto prendas de cuero y piel"/>
    <s v="Único"/>
    <x v="0"/>
    <m/>
    <m/>
    <n v="5"/>
    <n v="5"/>
    <n v="0"/>
    <n v="5"/>
    <n v="0"/>
    <n v="48.030303030303052"/>
    <n v="0"/>
    <n v="0"/>
    <n v="0"/>
    <n v="0"/>
    <n v="9.6060606060606109"/>
    <n v="9.6060606060606109"/>
    <n v="0"/>
    <n v="0"/>
    <n v="0"/>
    <n v="28.818181818181834"/>
    <n v="0"/>
    <n v="0"/>
    <n v="48.030303030303052"/>
    <n v="5"/>
    <n v="0"/>
    <n v="0"/>
    <n v="0"/>
    <n v="0"/>
    <n v="1"/>
    <n v="1"/>
    <n v="0"/>
    <n v="0"/>
    <n v="0"/>
    <n v="3"/>
    <n v="0"/>
    <n v="0"/>
    <n v="5"/>
    <x v="0"/>
    <m/>
    <m/>
    <x v="1"/>
    <m/>
    <m/>
    <x v="0"/>
    <m/>
    <m/>
    <x v="0"/>
    <m/>
    <m/>
    <x v="0"/>
    <m/>
    <m/>
    <x v="1"/>
    <m/>
    <n v="5223"/>
    <s v="VENDEDORAS DE SALON"/>
    <s v="Sí"/>
    <s v="No"/>
    <s v="No"/>
    <m/>
    <m/>
    <m/>
    <m/>
    <m/>
    <m/>
    <m/>
    <m/>
    <m/>
    <m/>
    <m/>
    <m/>
    <m/>
    <m/>
    <m/>
    <m/>
    <m/>
    <m/>
    <m/>
    <m/>
    <m/>
    <m/>
    <m/>
    <m/>
    <m/>
    <m/>
    <m/>
    <m/>
    <m/>
    <m/>
    <m/>
    <m/>
    <m/>
    <m/>
    <m/>
    <m/>
    <m/>
    <m/>
    <m/>
    <m/>
    <m/>
    <m/>
    <m/>
    <m/>
    <x v="1"/>
    <x v="0"/>
    <x v="0"/>
    <x v="0"/>
    <x v="0"/>
    <x v="0"/>
    <x v="0"/>
    <x v="1"/>
    <x v="1"/>
    <x v="0"/>
    <x v="0"/>
    <x v="1"/>
    <x v="0"/>
    <m/>
    <m/>
    <m/>
    <s v="Redes sociales de la empresa (Facebook, Twitter, Instagram, etc)"/>
    <m/>
    <m/>
    <s v="Recomendaciones de trabajadores de la empresa u otros actores"/>
    <m/>
    <m/>
    <m/>
    <s v="Contactos personales del empleador"/>
    <m/>
    <m/>
    <m/>
    <x v="0"/>
    <x v="0"/>
    <x v="0"/>
    <x v="0"/>
    <x v="0"/>
    <x v="0"/>
    <x v="0"/>
    <x v="0"/>
    <x v="0"/>
    <x v="1"/>
    <s v="Ninguna"/>
    <m/>
    <m/>
    <m/>
    <m/>
    <s v="Nuevas contrataciones"/>
    <m/>
    <x v="0"/>
    <m/>
    <m/>
    <x v="3"/>
    <m/>
    <m/>
    <m/>
    <x v="0"/>
    <x v="0"/>
    <x v="0"/>
    <x v="0"/>
    <x v="0"/>
    <x v="1"/>
    <m/>
    <m/>
    <x v="1"/>
    <s v="Muy probable"/>
    <s v="Poco probable"/>
    <s v="Poco probable"/>
    <s v="Muy probable"/>
    <s v="Muy probable"/>
    <x v="0"/>
    <s v="vendedores online"/>
    <n v="5244"/>
    <n v="1"/>
    <n v="1"/>
    <n v="1"/>
    <n v="1"/>
    <n v="1"/>
    <s v="costureros"/>
    <n v="7533"/>
    <n v="1"/>
    <n v="1"/>
    <n v="1"/>
    <n v="1"/>
    <n v="0"/>
    <s v="cortador de tejidos"/>
    <n v="7532"/>
    <n v="1"/>
    <n v="1"/>
    <n v="1"/>
    <n v="1"/>
    <n v="0"/>
    <s v="planchador, empaquetador"/>
    <n v="9121"/>
    <n v="1"/>
    <n v="1"/>
    <n v="1"/>
    <n v="1"/>
    <n v="1"/>
    <s v="vendedores de salon"/>
    <n v="5223"/>
    <n v="2"/>
    <n v="1"/>
    <n v="2"/>
    <n v="1"/>
    <n v="2"/>
    <x v="0"/>
    <m/>
    <m/>
    <m/>
    <m/>
    <m/>
    <m/>
    <m/>
    <m/>
    <m/>
    <x v="0"/>
    <x v="0"/>
    <x v="0"/>
    <x v="0"/>
    <x v="1"/>
    <x v="1"/>
    <x v="0"/>
    <x v="0"/>
    <m/>
    <x v="0"/>
    <s v="CAPACITACION EN CUANTO A INVENTARIO DIGITALES"/>
    <s v="Herramientas digitales para la gestión y productividad"/>
    <s v="PROPIETARIA"/>
    <n v="1321"/>
    <s v="CAPACITACION EN UTILIZACION DE PAGINA WEB"/>
    <s v="Herramientas digitales para la gestión y productividad"/>
    <s v="VENDEDORES DE SALON"/>
    <n v="5223"/>
    <m/>
    <m/>
    <m/>
    <m/>
    <m/>
    <m/>
    <m/>
    <m/>
    <m/>
    <m/>
    <m/>
    <m/>
    <m/>
    <m/>
    <m/>
    <m/>
    <s v="Si"/>
    <s v="No"/>
    <m/>
    <m/>
    <m/>
    <m/>
    <x v="0"/>
    <s v="Muy importante"/>
    <s v="Muy importante"/>
    <s v="Importante"/>
    <s v="Muy importante"/>
    <s v="Muy importante"/>
    <s v="Muy importante"/>
    <s v="Muy importante"/>
    <s v="Ninguna"/>
    <m/>
    <x v="2"/>
    <x v="2"/>
    <x v="0"/>
    <x v="0"/>
    <x v="2"/>
    <x v="0"/>
    <x v="0"/>
    <x v="0"/>
    <x v="0"/>
    <x v="0"/>
    <x v="0"/>
    <x v="0"/>
    <m/>
    <s v="Dueño o propietario"/>
    <m/>
    <n v="20"/>
    <n v="0"/>
    <s v="Completo"/>
    <m/>
    <m/>
    <m/>
    <m/>
    <m/>
    <m/>
    <s v="SEGUN LO QUE COMENTA LA PROPIETARIA ANTERIORMENTE CONTABA CON 5 SUCURSALES  Y UNA FABRICA PERO QUE EN EPOCA DE PANDEMIA SE VIO OBLIGADA A CERRAR LAS MISMAS YA QUE GENERÓ DEUDAS CON PROVEEDORES, LO QUE HIZO QUE MANTENER EL RESTO DE SUCURSALES FUERA IMPOSIBLE DE SOSTENER."/>
    <s v="5 a 10 personas ocupadas"/>
    <s v="5 a 10 personas ocupadas"/>
    <x v="1"/>
    <s v="Manufactura"/>
    <x v="0"/>
    <x v="0"/>
    <x v="0"/>
    <x v="0"/>
    <x v="1"/>
    <x v="0"/>
    <x v="0"/>
    <x v="0"/>
    <x v="0"/>
    <x v="0"/>
    <x v="1"/>
    <x v="0"/>
    <x v="0"/>
    <x v="1"/>
    <x v="0"/>
    <x v="1"/>
    <x v="0"/>
    <x v="1"/>
    <x v="1"/>
    <x v="1"/>
    <x v="0"/>
    <x v="1"/>
    <x v="1"/>
    <x v="0"/>
    <x v="0"/>
    <x v="0"/>
    <x v="0"/>
    <s v="OTRAS RELACIONADAS A TIC"/>
    <s v="OFIMATICA"/>
    <m/>
    <m/>
    <m/>
    <m/>
    <s v="TIC"/>
    <s v="TIC"/>
    <m/>
    <m/>
    <m/>
    <m/>
    <n v="9.6060606060606109"/>
    <x v="1"/>
    <x v="1"/>
    <x v="0"/>
    <x v="0"/>
    <x v="0"/>
    <s v="Total"/>
  </r>
  <r>
    <n v="640063"/>
    <x v="0"/>
    <x v="1"/>
    <s v="San Lorenzo"/>
    <n v="33200"/>
    <s v="SERVICIO DE MONTAJES DE MAQUINARIAS ELECTRICAS Y ELECTROMECANICAS"/>
    <s v="Industria"/>
    <s v="Manufactura"/>
    <s v="Pequeñas (11 a 30 personas ocupadas)"/>
    <n v="18072024"/>
    <n v="18"/>
    <s v="Julio"/>
    <s v="Año Resultado Final"/>
    <n v="10"/>
    <n v="26"/>
    <n v="18072024"/>
    <n v="18"/>
    <s v="Julio"/>
    <s v="Año Resultado Final"/>
    <n v="2014"/>
    <n v="9"/>
    <x v="3"/>
    <s v="SERVICIO DE MONTAJES DE MAQUINARIAS ELECTRICAS Y ELECTROMECANICAS"/>
    <s v="Instalación de máquinas y equipos"/>
    <s v="Casa Matriz"/>
    <x v="1"/>
    <n v="3"/>
    <n v="2"/>
    <n v="29"/>
    <n v="22"/>
    <n v="19"/>
    <n v="3"/>
    <n v="72.310679611650542"/>
    <n v="11.417475728155349"/>
    <n v="0"/>
    <n v="0"/>
    <n v="0"/>
    <n v="0"/>
    <n v="64.699029126213645"/>
    <n v="0"/>
    <n v="3.8058252427184498"/>
    <n v="0"/>
    <n v="7.6116504854368996"/>
    <n v="7.6116504854368996"/>
    <n v="0"/>
    <n v="0"/>
    <n v="83.728155339805895"/>
    <n v="22"/>
    <n v="0"/>
    <n v="0"/>
    <n v="0"/>
    <n v="0"/>
    <n v="17"/>
    <n v="0"/>
    <n v="1"/>
    <n v="0"/>
    <n v="2"/>
    <n v="2"/>
    <n v="0"/>
    <n v="0"/>
    <n v="22"/>
    <x v="1"/>
    <s v="Decisión del directorio/propietarios de la empresa"/>
    <m/>
    <x v="1"/>
    <m/>
    <m/>
    <x v="0"/>
    <m/>
    <m/>
    <x v="0"/>
    <m/>
    <m/>
    <x v="0"/>
    <m/>
    <m/>
    <x v="1"/>
    <m/>
    <n v="3113"/>
    <s v="TECNICO ELECTRICISTA"/>
    <s v="Sí"/>
    <s v="Sí"/>
    <s v="Sí"/>
    <n v="7412"/>
    <s v="AYUDANTE DE ELECTRICISTA"/>
    <s v="Sí"/>
    <s v="No"/>
    <s v="Sí"/>
    <n v="8343"/>
    <s v="OPERADOR GRUISTA"/>
    <s v="No"/>
    <s v="Sí"/>
    <s v="Candidatos sin capacitación o habilidades técnicas necesarios"/>
    <m/>
    <m/>
    <m/>
    <m/>
    <s v="Falta de postulantes/candidatos"/>
    <m/>
    <m/>
    <m/>
    <m/>
    <m/>
    <m/>
    <m/>
    <m/>
    <m/>
    <m/>
    <s v="Candidatos sin capacitación o habilidades técnicas necesarios"/>
    <m/>
    <m/>
    <s v="Candidatos con falt de experiencia laboral"/>
    <s v="Candidatos que no aceptaron las condiciones laborales ofrecidas (ubicación, horario, remuneración)"/>
    <m/>
    <m/>
    <m/>
    <m/>
    <s v="Capacitar a los trabajadores actuales para que puedan cumplir funciones que estaban asignadas a esa vacante"/>
    <m/>
    <s v="Utilizar tecnología o maquinaria para sustituir el trabajo de la vacante"/>
    <s v="Externalizar el trabajo por fuera de la empresa (outsourcing)"/>
    <s v="Incorporar trabajadores temporales a través de agencias"/>
    <m/>
    <m/>
    <m/>
    <m/>
    <m/>
    <x v="0"/>
    <x v="0"/>
    <x v="0"/>
    <x v="0"/>
    <x v="0"/>
    <x v="0"/>
    <x v="0"/>
    <x v="1"/>
    <x v="0"/>
    <x v="0"/>
    <x v="0"/>
    <x v="1"/>
    <x v="0"/>
    <m/>
    <m/>
    <m/>
    <m/>
    <m/>
    <m/>
    <s v="Recomendaciones de trabajadores de la empresa u otros actores"/>
    <m/>
    <m/>
    <m/>
    <s v="Contactos personales del empleador"/>
    <s v="Banco de currículos de la empresa"/>
    <m/>
    <m/>
    <x v="0"/>
    <x v="0"/>
    <x v="0"/>
    <x v="1"/>
    <x v="0"/>
    <x v="1"/>
    <x v="0"/>
    <x v="0"/>
    <x v="1"/>
    <x v="2"/>
    <s v="Ninguna"/>
    <m/>
    <m/>
    <m/>
    <m/>
    <m/>
    <m/>
    <x v="1"/>
    <m/>
    <m/>
    <x v="1"/>
    <m/>
    <m/>
    <m/>
    <x v="1"/>
    <x v="1"/>
    <x v="1"/>
    <x v="1"/>
    <x v="1"/>
    <x v="1"/>
    <m/>
    <m/>
    <x v="2"/>
    <s v="Probable"/>
    <s v="Poco probable"/>
    <s v="Probable"/>
    <s v="Probable"/>
    <s v="Probable"/>
    <x v="1"/>
    <m/>
    <m/>
    <m/>
    <m/>
    <m/>
    <m/>
    <m/>
    <m/>
    <m/>
    <m/>
    <m/>
    <m/>
    <m/>
    <m/>
    <m/>
    <m/>
    <m/>
    <m/>
    <m/>
    <m/>
    <m/>
    <m/>
    <m/>
    <m/>
    <m/>
    <m/>
    <m/>
    <m/>
    <m/>
    <m/>
    <m/>
    <m/>
    <m/>
    <m/>
    <m/>
    <x v="0"/>
    <m/>
    <m/>
    <m/>
    <m/>
    <m/>
    <m/>
    <m/>
    <m/>
    <m/>
    <x v="0"/>
    <x v="0"/>
    <x v="0"/>
    <x v="0"/>
    <x v="1"/>
    <x v="1"/>
    <x v="0"/>
    <x v="0"/>
    <m/>
    <x v="0"/>
    <s v="CAPACITACION DE SEGURIDAD  INDUSTRIAL"/>
    <s v="Seguridad industrial y salud ocupacional"/>
    <s v="TECNICO ELECTRICISTA"/>
    <n v="3113"/>
    <s v="CAPACITACION DE SEGURIDAD INDUSTRIAL"/>
    <s v="Seguridad industrial y salud ocupacional"/>
    <s v="AYUDANTE DE ELECTRICISTA"/>
    <n v="7412"/>
    <s v="CAPACITACION DE AUTOMATIZACION INDUSTRIAL"/>
    <s v="Operación y mantenimiento de maquinarias industriales"/>
    <s v="TECNICO ELECTRICISTA"/>
    <n v="3113"/>
    <s v="CAPACITACION DE INSTALACION EN MEDIA TENSION"/>
    <s v="Electricidad"/>
    <s v="TECNICO EN OFICIALES DE LINEA"/>
    <n v="7413"/>
    <s v="CAPACITACION DE MARKETING"/>
    <s v="Marketing y comercialización"/>
    <s v="ASISTENTE ADMINISTRATIVO"/>
    <n v="3343"/>
    <m/>
    <m/>
    <m/>
    <m/>
    <s v="Si"/>
    <s v="Si"/>
    <s v="Si"/>
    <s v="Si"/>
    <s v="No"/>
    <m/>
    <x v="0"/>
    <s v="Importante"/>
    <s v="Importante"/>
    <s v="Muy importante"/>
    <s v="Muy importante"/>
    <s v="Importante"/>
    <s v="Muy importante"/>
    <s v="Importante"/>
    <s v="Ninguna"/>
    <m/>
    <x v="0"/>
    <x v="2"/>
    <x v="0"/>
    <x v="0"/>
    <x v="0"/>
    <x v="0"/>
    <x v="0"/>
    <x v="1"/>
    <x v="0"/>
    <x v="0"/>
    <x v="0"/>
    <x v="0"/>
    <m/>
    <s v="Dueño o propietario"/>
    <m/>
    <n v="12"/>
    <n v="50"/>
    <s v="Completo"/>
    <m/>
    <m/>
    <m/>
    <m/>
    <m/>
    <m/>
    <s v="NINGUNA"/>
    <s v="11 a 30 personas ocupadas"/>
    <s v="11 a 30 personas ocupadas"/>
    <x v="1"/>
    <s v="Manufactura"/>
    <x v="0"/>
    <x v="0"/>
    <x v="1"/>
    <x v="0"/>
    <x v="0"/>
    <x v="0"/>
    <x v="1"/>
    <x v="1"/>
    <x v="0"/>
    <x v="0"/>
    <x v="1"/>
    <x v="0"/>
    <x v="0"/>
    <x v="0"/>
    <x v="0"/>
    <x v="0"/>
    <x v="0"/>
    <x v="0"/>
    <x v="0"/>
    <x v="1"/>
    <x v="1"/>
    <x v="1"/>
    <x v="0"/>
    <x v="0"/>
    <x v="1"/>
    <x v="0"/>
    <x v="0"/>
    <s v="SALUD Y SEGURIDAD OCUPACIONAL"/>
    <s v="SALUD Y SEGURIDAD OCUPACIONAL"/>
    <s v="ELECTRICIDAD Y ELECTRONICA"/>
    <s v="ELECTRICIDAD Y ELECTRONICA"/>
    <s v="MARKETING"/>
    <m/>
    <s v="SALUD Y SEGURIDAD OCUPACIONAL"/>
    <s v="SALUD Y SEGURIDAD OCUPACIONAL"/>
    <s v="ELECTRICIDAD Y ELECTRONICA"/>
    <s v="ELECTRICIDAD Y ELECTRONICA"/>
    <s v="ADMINISTRACIÓN Y GESTIÓN"/>
    <m/>
    <n v="3.8058252427184498"/>
    <x v="2"/>
    <x v="2"/>
    <x v="1"/>
    <x v="0"/>
    <x v="0"/>
    <s v="Total"/>
  </r>
  <r>
    <n v="640171"/>
    <x v="0"/>
    <x v="1"/>
    <s v="Ñemby"/>
    <n v="41002"/>
    <s v="ACTIVIDAD DE CONSTRUCCION DE EDIFICIOS"/>
    <s v="Industria"/>
    <s v="Construcción"/>
    <s v="Medianas (31 a 50 personas ocupadas)"/>
    <n v="21062024"/>
    <n v="21"/>
    <s v="Junio"/>
    <s v="Año Resultado Final"/>
    <n v="14"/>
    <n v="18"/>
    <n v="3072024"/>
    <n v="3"/>
    <s v="Julio"/>
    <s v="Año Resultado Final"/>
    <n v="1984"/>
    <n v="39"/>
    <x v="1"/>
    <s v="ACTIVIDADES DE CONSTRUCCIONES CIVILES"/>
    <s v="Construcción de edificios"/>
    <s v="Único"/>
    <x v="0"/>
    <m/>
    <m/>
    <n v="30"/>
    <n v="30"/>
    <n v="28"/>
    <n v="2"/>
    <n v="106.5631067961166"/>
    <n v="7.6116504854368996"/>
    <n v="0"/>
    <n v="0"/>
    <n v="76.116504854368998"/>
    <n v="0"/>
    <n v="26.64077669902915"/>
    <n v="0"/>
    <n v="7.6116504854368996"/>
    <n v="0"/>
    <n v="3.8058252427184498"/>
    <n v="0"/>
    <n v="0"/>
    <n v="0"/>
    <n v="114.1747572815535"/>
    <n v="30"/>
    <n v="0"/>
    <n v="0"/>
    <n v="20"/>
    <n v="0"/>
    <n v="7"/>
    <n v="0"/>
    <n v="2"/>
    <n v="0"/>
    <n v="1"/>
    <n v="0"/>
    <n v="0"/>
    <n v="0"/>
    <n v="30"/>
    <x v="1"/>
    <s v="Decisión del directorio/propietarios de la empresa"/>
    <m/>
    <x v="1"/>
    <m/>
    <m/>
    <x v="0"/>
    <m/>
    <m/>
    <x v="0"/>
    <m/>
    <m/>
    <x v="0"/>
    <m/>
    <m/>
    <x v="1"/>
    <m/>
    <n v="9313"/>
    <s v="AYUDANTE DE ALBAÑILERIA"/>
    <s v="Sí"/>
    <s v="No"/>
    <s v="No"/>
    <m/>
    <m/>
    <m/>
    <m/>
    <m/>
    <m/>
    <m/>
    <m/>
    <m/>
    <m/>
    <m/>
    <m/>
    <m/>
    <m/>
    <m/>
    <m/>
    <m/>
    <m/>
    <m/>
    <m/>
    <m/>
    <m/>
    <m/>
    <m/>
    <m/>
    <m/>
    <m/>
    <m/>
    <m/>
    <m/>
    <m/>
    <m/>
    <m/>
    <m/>
    <m/>
    <m/>
    <m/>
    <m/>
    <m/>
    <m/>
    <m/>
    <m/>
    <m/>
    <m/>
    <x v="0"/>
    <x v="0"/>
    <x v="0"/>
    <x v="1"/>
    <x v="0"/>
    <x v="1"/>
    <x v="0"/>
    <x v="1"/>
    <x v="0"/>
    <x v="0"/>
    <x v="0"/>
    <x v="1"/>
    <x v="0"/>
    <m/>
    <m/>
    <m/>
    <m/>
    <m/>
    <m/>
    <s v="Recomendaciones de trabajadores de la empresa u otros actores"/>
    <m/>
    <m/>
    <m/>
    <s v="Contactos personales del empleador"/>
    <s v="Banco de currículos de la empresa"/>
    <m/>
    <m/>
    <x v="0"/>
    <x v="0"/>
    <x v="0"/>
    <x v="0"/>
    <x v="1"/>
    <x v="2"/>
    <x v="0"/>
    <x v="0"/>
    <x v="1"/>
    <x v="1"/>
    <s v="Ninguna"/>
    <m/>
    <m/>
    <m/>
    <m/>
    <s v="Ambos"/>
    <s v="Transformación de competencia"/>
    <x v="1"/>
    <m/>
    <m/>
    <x v="1"/>
    <m/>
    <m/>
    <m/>
    <x v="0"/>
    <x v="0"/>
    <x v="0"/>
    <x v="1"/>
    <x v="1"/>
    <x v="1"/>
    <m/>
    <m/>
    <x v="1"/>
    <s v="Poco probable"/>
    <s v="Poco probable"/>
    <s v="Poco probable"/>
    <s v="Probable"/>
    <s v="Probable"/>
    <x v="0"/>
    <s v="Maestro mayor de obras"/>
    <n v="7112"/>
    <n v="4"/>
    <n v="4"/>
    <n v="4"/>
    <n v="4"/>
    <n v="4"/>
    <s v="Ayudantes de albañileria para maestro obras"/>
    <n v="9313"/>
    <n v="4"/>
    <n v="4"/>
    <n v="4"/>
    <n v="4"/>
    <n v="4"/>
    <s v="Depositero"/>
    <n v="4321"/>
    <n v="1"/>
    <n v="0"/>
    <n v="0"/>
    <n v="0"/>
    <n v="0"/>
    <m/>
    <m/>
    <m/>
    <m/>
    <m/>
    <m/>
    <m/>
    <m/>
    <m/>
    <m/>
    <m/>
    <m/>
    <m/>
    <m/>
    <x v="0"/>
    <m/>
    <m/>
    <m/>
    <m/>
    <m/>
    <m/>
    <m/>
    <m/>
    <m/>
    <x v="1"/>
    <x v="0"/>
    <x v="0"/>
    <x v="0"/>
    <x v="0"/>
    <x v="1"/>
    <x v="0"/>
    <x v="0"/>
    <m/>
    <x v="0"/>
    <s v="HABILIDADES Y TECNICAS EN CONSTRUCCION DE OBRAS"/>
    <s v="Oficiales de la construcción, pintores, mármoleros y afines"/>
    <s v="MAESTRO MAYOR DE OBRAS"/>
    <n v="7112"/>
    <s v="TECNICAS Y ESPECIALIZACON EN PROTOCOLOS DE SEGURIDAD"/>
    <s v="Seguridad industrial y salud ocupacional"/>
    <s v="AYUDANTE DE ALBAÑILERIA"/>
    <n v="9313"/>
    <m/>
    <m/>
    <m/>
    <m/>
    <m/>
    <m/>
    <m/>
    <m/>
    <m/>
    <m/>
    <m/>
    <m/>
    <m/>
    <m/>
    <m/>
    <m/>
    <s v="Si"/>
    <s v="No"/>
    <m/>
    <m/>
    <m/>
    <m/>
    <x v="0"/>
    <s v="Importante"/>
    <s v="Importante"/>
    <s v="Importante"/>
    <s v="Importante"/>
    <s v="Importante"/>
    <s v="Muy importante"/>
    <s v="Muy importante"/>
    <s v="Ninguna"/>
    <m/>
    <x v="1"/>
    <x v="2"/>
    <x v="0"/>
    <x v="0"/>
    <x v="2"/>
    <x v="1"/>
    <x v="1"/>
    <x v="0"/>
    <x v="0"/>
    <x v="1"/>
    <x v="0"/>
    <x v="0"/>
    <m/>
    <s v="Administrador/Contador"/>
    <m/>
    <n v="20"/>
    <n v="40"/>
    <s v="Completo"/>
    <m/>
    <m/>
    <m/>
    <m/>
    <m/>
    <m/>
    <m/>
    <s v="11 a 30 personas ocupadas"/>
    <s v="11 a 30 personas ocupadas"/>
    <x v="1"/>
    <s v="Construcción"/>
    <x v="0"/>
    <x v="0"/>
    <x v="0"/>
    <x v="0"/>
    <x v="0"/>
    <x v="0"/>
    <x v="0"/>
    <x v="0"/>
    <x v="1"/>
    <x v="0"/>
    <x v="1"/>
    <x v="0"/>
    <x v="1"/>
    <x v="0"/>
    <x v="0"/>
    <x v="1"/>
    <x v="0"/>
    <x v="1"/>
    <x v="0"/>
    <x v="1"/>
    <x v="0"/>
    <x v="1"/>
    <x v="0"/>
    <x v="0"/>
    <x v="1"/>
    <x v="0"/>
    <x v="1"/>
    <s v="CONSTRUCCIÓN"/>
    <s v="SALUD Y SEGURIDAD OCUPACIONAL"/>
    <m/>
    <m/>
    <m/>
    <m/>
    <s v="CONSTRUCCIÓN"/>
    <s v="SALUD Y SEGURIDAD OCUPACIONAL"/>
    <m/>
    <m/>
    <m/>
    <m/>
    <n v="3.8058252427184498"/>
    <x v="1"/>
    <x v="1"/>
    <x v="0"/>
    <x v="0"/>
    <x v="0"/>
    <s v="Total"/>
  </r>
  <r>
    <n v="640366"/>
    <x v="0"/>
    <x v="1"/>
    <s v="Limpio"/>
    <n v="42100"/>
    <s v="ACTVIDADES DE CONSTRUCCIONES VIALES"/>
    <s v="Industria"/>
    <s v="Construcción"/>
    <s v="Pequeñas (11 a 30 personas ocupadas)"/>
    <n v="25072024"/>
    <n v="25"/>
    <s v="Julio"/>
    <s v="Año Resultado Final"/>
    <n v="13"/>
    <n v="22"/>
    <n v="26072024"/>
    <n v="26"/>
    <s v="Julio"/>
    <s v="Año Resultado Final"/>
    <n v="2019"/>
    <n v="4"/>
    <x v="3"/>
    <s v="ACTIVIDAD DE CONSTRUCCIÓNES VIALES"/>
    <s v="Construcción de carreteras y vías férreas, puentes y túneles"/>
    <s v="Único"/>
    <x v="0"/>
    <m/>
    <m/>
    <n v="16"/>
    <n v="16"/>
    <n v="14"/>
    <n v="2"/>
    <n v="53.2815533980583"/>
    <n v="7.6116504854368996"/>
    <n v="0"/>
    <n v="0"/>
    <n v="0"/>
    <n v="0"/>
    <n v="49.475728155339844"/>
    <n v="0"/>
    <n v="0"/>
    <n v="0"/>
    <n v="11.417475728155349"/>
    <n v="0"/>
    <n v="0"/>
    <n v="0"/>
    <n v="60.893203883495197"/>
    <n v="16"/>
    <n v="0"/>
    <n v="0"/>
    <n v="0"/>
    <n v="0"/>
    <n v="13"/>
    <n v="0"/>
    <n v="0"/>
    <n v="0"/>
    <n v="3"/>
    <n v="0"/>
    <n v="0"/>
    <n v="0"/>
    <n v="16"/>
    <x v="0"/>
    <m/>
    <m/>
    <x v="1"/>
    <m/>
    <m/>
    <x v="0"/>
    <m/>
    <m/>
    <x v="0"/>
    <m/>
    <m/>
    <x v="0"/>
    <m/>
    <m/>
    <x v="1"/>
    <m/>
    <n v="8342"/>
    <s v="OPERADOR DE MAQUINARIA RETROPALA)"/>
    <s v="Sí"/>
    <s v="No"/>
    <s v="No"/>
    <m/>
    <m/>
    <m/>
    <m/>
    <m/>
    <m/>
    <m/>
    <m/>
    <m/>
    <m/>
    <m/>
    <m/>
    <m/>
    <m/>
    <m/>
    <m/>
    <m/>
    <m/>
    <m/>
    <m/>
    <m/>
    <m/>
    <m/>
    <m/>
    <m/>
    <m/>
    <m/>
    <m/>
    <m/>
    <m/>
    <m/>
    <m/>
    <m/>
    <m/>
    <m/>
    <m/>
    <m/>
    <m/>
    <m/>
    <m/>
    <m/>
    <m/>
    <m/>
    <m/>
    <x v="1"/>
    <x v="0"/>
    <x v="0"/>
    <x v="0"/>
    <x v="0"/>
    <x v="1"/>
    <x v="0"/>
    <x v="0"/>
    <x v="0"/>
    <x v="0"/>
    <x v="0"/>
    <x v="0"/>
    <x v="0"/>
    <m/>
    <m/>
    <m/>
    <s v="Redes sociales de la empresa (Facebook, Twitter, Instagram, etc)"/>
    <m/>
    <m/>
    <m/>
    <m/>
    <m/>
    <m/>
    <m/>
    <m/>
    <m/>
    <m/>
    <x v="0"/>
    <x v="0"/>
    <x v="0"/>
    <x v="1"/>
    <x v="0"/>
    <x v="2"/>
    <x v="1"/>
    <x v="0"/>
    <x v="1"/>
    <x v="2"/>
    <s v="Ninguna"/>
    <m/>
    <m/>
    <m/>
    <m/>
    <m/>
    <m/>
    <x v="1"/>
    <m/>
    <m/>
    <x v="1"/>
    <m/>
    <m/>
    <m/>
    <x v="1"/>
    <x v="1"/>
    <x v="1"/>
    <x v="1"/>
    <x v="1"/>
    <x v="1"/>
    <m/>
    <m/>
    <x v="2"/>
    <s v="Poco probable"/>
    <s v="Poco probable"/>
    <s v="Poco probable"/>
    <s v="Probable"/>
    <s v="Probable"/>
    <x v="0"/>
    <s v="OPERADOR DE MAQUINARIA RETROPALA"/>
    <n v="8342"/>
    <n v="3"/>
    <n v="3"/>
    <n v="0"/>
    <n v="0"/>
    <n v="0"/>
    <m/>
    <m/>
    <m/>
    <m/>
    <m/>
    <m/>
    <m/>
    <m/>
    <m/>
    <m/>
    <m/>
    <m/>
    <m/>
    <m/>
    <m/>
    <m/>
    <m/>
    <m/>
    <m/>
    <m/>
    <m/>
    <m/>
    <m/>
    <m/>
    <m/>
    <m/>
    <m/>
    <m/>
    <x v="0"/>
    <m/>
    <m/>
    <m/>
    <m/>
    <m/>
    <m/>
    <m/>
    <m/>
    <m/>
    <x v="0"/>
    <x v="0"/>
    <x v="0"/>
    <x v="0"/>
    <x v="1"/>
    <x v="1"/>
    <x v="0"/>
    <x v="0"/>
    <m/>
    <x v="0"/>
    <s v="CONOCIMIENTO DE MAQUINARIA ( RETROPALA, RETROEXCAVADORA, MOTONIVELADORA)"/>
    <s v="Operación y mantenimiento de maquinarias de la construcción"/>
    <s v="OPERARIO DE MAQUINARIA"/>
    <n v="8342"/>
    <s v="CONOCIMIENTO SOBRE REPARAR VEHICULOS"/>
    <s v="Mecánica del automóvil"/>
    <s v="CHOFERES CAMIONES GRANDES"/>
    <n v="8332"/>
    <m/>
    <m/>
    <m/>
    <m/>
    <m/>
    <m/>
    <m/>
    <m/>
    <m/>
    <m/>
    <m/>
    <m/>
    <m/>
    <m/>
    <m/>
    <m/>
    <s v="Si"/>
    <s v="No"/>
    <m/>
    <m/>
    <m/>
    <m/>
    <x v="3"/>
    <s v="Importante"/>
    <s v="Importante"/>
    <s v="Muy importante"/>
    <s v="Poco importante"/>
    <s v="Muy importante"/>
    <s v="Muy importante"/>
    <s v="Muy importante"/>
    <s v="Ninguna"/>
    <m/>
    <x v="2"/>
    <x v="2"/>
    <x v="0"/>
    <x v="0"/>
    <x v="2"/>
    <x v="0"/>
    <x v="1"/>
    <x v="1"/>
    <x v="0"/>
    <x v="0"/>
    <x v="0"/>
    <x v="0"/>
    <m/>
    <s v="Dueño o propietario"/>
    <m/>
    <n v="8"/>
    <n v="45"/>
    <s v="Completo"/>
    <m/>
    <m/>
    <m/>
    <m/>
    <m/>
    <m/>
    <m/>
    <s v="11 a 30 personas ocupadas"/>
    <s v="11 a 30 personas ocupadas"/>
    <x v="1"/>
    <s v="Construcción"/>
    <x v="0"/>
    <x v="0"/>
    <x v="0"/>
    <x v="0"/>
    <x v="0"/>
    <x v="0"/>
    <x v="0"/>
    <x v="1"/>
    <x v="0"/>
    <x v="0"/>
    <x v="1"/>
    <x v="0"/>
    <x v="0"/>
    <x v="0"/>
    <x v="0"/>
    <x v="0"/>
    <x v="1"/>
    <x v="0"/>
    <x v="0"/>
    <x v="1"/>
    <x v="0"/>
    <x v="1"/>
    <x v="0"/>
    <x v="0"/>
    <x v="0"/>
    <x v="1"/>
    <x v="0"/>
    <s v="CONSTRUCCIÓN"/>
    <s v="MECANICA AUTOTRIZ"/>
    <m/>
    <m/>
    <m/>
    <m/>
    <s v="CONSTRUCCIÓN"/>
    <s v="AUTOMOTORES"/>
    <m/>
    <m/>
    <m/>
    <m/>
    <n v="3.8058252427184498"/>
    <x v="1"/>
    <x v="1"/>
    <x v="1"/>
    <x v="0"/>
    <x v="0"/>
    <s v="Total"/>
  </r>
  <r>
    <n v="640510"/>
    <x v="0"/>
    <x v="1"/>
    <s v="Fernando de la Mora"/>
    <n v="28110"/>
    <s v="ACTIVIDADES DE CONVERSION DE BICILETAS ELECTRICAS"/>
    <s v="Industria"/>
    <s v="Manufactura"/>
    <s v="Pequeñas (11 a 30 personas ocupadas)"/>
    <n v="16072024"/>
    <n v="16"/>
    <s v="Julio"/>
    <s v="Año Resultado Final"/>
    <n v="15"/>
    <n v="5"/>
    <n v="17072024"/>
    <n v="17"/>
    <s v="Julio"/>
    <s v="Año Resultado Final"/>
    <n v="2019"/>
    <n v="4"/>
    <x v="3"/>
    <s v="FABRICACION Y ENSAMBLE DE BICICLETA  ELECTRICA"/>
    <s v="Fabricación de motocicletas"/>
    <s v="Casa Matriz"/>
    <x v="1"/>
    <n v="2"/>
    <n v="2"/>
    <n v="6"/>
    <n v="6"/>
    <n v="2"/>
    <n v="4"/>
    <n v="9.5873015873015799"/>
    <n v="19.17460317460316"/>
    <n v="0"/>
    <n v="0"/>
    <n v="0"/>
    <n v="0"/>
    <n v="0"/>
    <n v="0"/>
    <n v="9.5873015873015799"/>
    <n v="0"/>
    <n v="9.5873015873015799"/>
    <n v="9.5873015873015799"/>
    <n v="0"/>
    <n v="0"/>
    <n v="28.761904761904738"/>
    <n v="6"/>
    <n v="0"/>
    <n v="0"/>
    <n v="0"/>
    <n v="0"/>
    <n v="0"/>
    <n v="0"/>
    <n v="2"/>
    <n v="0"/>
    <n v="2"/>
    <n v="2"/>
    <n v="0"/>
    <n v="0"/>
    <n v="6"/>
    <x v="0"/>
    <m/>
    <m/>
    <x v="1"/>
    <m/>
    <m/>
    <x v="0"/>
    <m/>
    <m/>
    <x v="0"/>
    <m/>
    <m/>
    <x v="0"/>
    <m/>
    <m/>
    <x v="1"/>
    <m/>
    <n v="4419"/>
    <s v="AUXILIAR  ADMINISTRATIVO"/>
    <s v="Sí"/>
    <s v="No"/>
    <s v="No"/>
    <m/>
    <m/>
    <m/>
    <m/>
    <m/>
    <m/>
    <m/>
    <m/>
    <m/>
    <m/>
    <m/>
    <m/>
    <m/>
    <m/>
    <m/>
    <m/>
    <m/>
    <m/>
    <m/>
    <m/>
    <m/>
    <m/>
    <m/>
    <m/>
    <m/>
    <m/>
    <m/>
    <m/>
    <m/>
    <m/>
    <m/>
    <m/>
    <m/>
    <m/>
    <m/>
    <m/>
    <m/>
    <m/>
    <m/>
    <m/>
    <m/>
    <m/>
    <m/>
    <m/>
    <x v="0"/>
    <x v="0"/>
    <x v="0"/>
    <x v="1"/>
    <x v="0"/>
    <x v="0"/>
    <x v="0"/>
    <x v="1"/>
    <x v="1"/>
    <x v="0"/>
    <x v="0"/>
    <x v="1"/>
    <x v="0"/>
    <m/>
    <m/>
    <s v="Plataforma web privada gratuita (Bolsas de trabajo) (excluyendo redes sociales)"/>
    <s v="Redes sociales de la empresa (Facebook, Twitter, Instagram, etc)"/>
    <m/>
    <m/>
    <s v="Recomendaciones de trabajadores de la empresa u otros actores"/>
    <m/>
    <m/>
    <m/>
    <m/>
    <m/>
    <m/>
    <m/>
    <x v="0"/>
    <x v="0"/>
    <x v="0"/>
    <x v="1"/>
    <x v="0"/>
    <x v="1"/>
    <x v="0"/>
    <x v="1"/>
    <x v="1"/>
    <x v="1"/>
    <s v="Ninguna"/>
    <m/>
    <m/>
    <m/>
    <m/>
    <m/>
    <m/>
    <x v="1"/>
    <m/>
    <s v="Transformación de competencia"/>
    <x v="1"/>
    <m/>
    <m/>
    <m/>
    <x v="1"/>
    <x v="1"/>
    <x v="1"/>
    <x v="1"/>
    <x v="0"/>
    <x v="1"/>
    <m/>
    <m/>
    <x v="2"/>
    <s v="Probable"/>
    <s v="Poco probable"/>
    <s v="Probable"/>
    <s v="Probable"/>
    <s v="Probable"/>
    <x v="0"/>
    <s v="tecnico en mecanica del automovil"/>
    <n v="7231"/>
    <n v="1"/>
    <n v="0"/>
    <n v="0"/>
    <n v="0"/>
    <n v="0"/>
    <s v="TECNICO EN MANTENIMIENTO DE BICICLETA CONVENCIONAL"/>
    <n v="8219"/>
    <n v="1"/>
    <n v="1"/>
    <n v="0"/>
    <n v="0"/>
    <n v="0"/>
    <s v="TECNICO EN ELECTRICIDAD"/>
    <n v="3113"/>
    <n v="1"/>
    <n v="0"/>
    <n v="0"/>
    <n v="0"/>
    <n v="0"/>
    <m/>
    <m/>
    <m/>
    <m/>
    <m/>
    <m/>
    <m/>
    <m/>
    <m/>
    <m/>
    <m/>
    <m/>
    <m/>
    <m/>
    <x v="0"/>
    <m/>
    <m/>
    <m/>
    <m/>
    <m/>
    <m/>
    <m/>
    <m/>
    <m/>
    <x v="0"/>
    <x v="0"/>
    <x v="0"/>
    <x v="0"/>
    <x v="1"/>
    <x v="1"/>
    <x v="0"/>
    <x v="0"/>
    <m/>
    <x v="0"/>
    <s v="TECNICO EN MANTENIMEMTO EN BICICLETA"/>
    <s v="Operación y mantenimiento de maquinarias industriales"/>
    <s v="TECNICO EN BICICLETA QUE HACE ARMADO Y MANTENIMIENTO"/>
    <n v="8219"/>
    <s v="PROGRAMACION DE SOFTWARE  DE VEHICULO"/>
    <s v="Herramientas digitales para la gestión y productividad"/>
    <s v="TECNICO EN ELECTRIDAD DEL AUTOMOVIL"/>
    <n v="7412"/>
    <s v="CURSO DE MANTENIENTO DE BATERIA DE LITIO"/>
    <s v="Mecánica del automóvil"/>
    <s v="TECNICO EN AUTOMOVIL"/>
    <n v="7231"/>
    <m/>
    <m/>
    <m/>
    <m/>
    <m/>
    <m/>
    <m/>
    <m/>
    <m/>
    <m/>
    <m/>
    <m/>
    <s v="Si"/>
    <s v="Si"/>
    <s v="No"/>
    <m/>
    <m/>
    <m/>
    <x v="3"/>
    <s v="Muy importante"/>
    <s v="Muy importante"/>
    <s v="Muy importante"/>
    <s v="Muy importante"/>
    <s v="Importante"/>
    <s v="Muy importante"/>
    <s v="Muy importante"/>
    <s v="Ninguna"/>
    <m/>
    <x v="2"/>
    <x v="2"/>
    <x v="0"/>
    <x v="1"/>
    <x v="1"/>
    <x v="0"/>
    <x v="0"/>
    <x v="0"/>
    <x v="0"/>
    <x v="0"/>
    <x v="0"/>
    <x v="0"/>
    <m/>
    <s v="Dueño o propietario"/>
    <m/>
    <n v="5"/>
    <n v="21"/>
    <s v="Completo"/>
    <m/>
    <m/>
    <m/>
    <m/>
    <m/>
    <m/>
    <m/>
    <s v="5 a 10 personas ocupadas"/>
    <s v="5 a 10 personas ocupadas"/>
    <x v="1"/>
    <s v="Manufactura"/>
    <x v="0"/>
    <x v="0"/>
    <x v="0"/>
    <x v="1"/>
    <x v="0"/>
    <x v="0"/>
    <x v="0"/>
    <x v="0"/>
    <x v="0"/>
    <x v="0"/>
    <x v="1"/>
    <x v="1"/>
    <x v="0"/>
    <x v="0"/>
    <x v="0"/>
    <x v="1"/>
    <x v="1"/>
    <x v="0"/>
    <x v="0"/>
    <x v="1"/>
    <x v="0"/>
    <x v="1"/>
    <x v="0"/>
    <x v="0"/>
    <x v="1"/>
    <x v="1"/>
    <x v="0"/>
    <s v="ELECTRICIDAD Y ELECTRONICA"/>
    <s v="ELECTRICIDAD AUTOMOTRIZ"/>
    <s v="OTROS"/>
    <m/>
    <m/>
    <m/>
    <s v="ELECTRICIDAD Y ELECTRONICA"/>
    <s v="AUTOMOTORES"/>
    <s v="ATENCIÓN A MESAS"/>
    <m/>
    <m/>
    <m/>
    <n v="4.7936507936507899"/>
    <x v="1"/>
    <x v="1"/>
    <x v="0"/>
    <x v="0"/>
    <x v="0"/>
    <s v="Total"/>
  </r>
  <r>
    <n v="640601"/>
    <x v="0"/>
    <x v="0"/>
    <s v="San Roque"/>
    <n v="62010"/>
    <s v="ACTIVIDADES DE DESARROLLO DE SOFTWARE"/>
    <s v="Servicio"/>
    <s v="Telecomunicaciones"/>
    <s v="Pequeñas (11 a 30 personas ocupadas)"/>
    <n v="5062024"/>
    <n v="5"/>
    <s v="Junio"/>
    <s v="Año Resultado Final"/>
    <n v="14"/>
    <n v="40"/>
    <n v="15072024"/>
    <n v="15"/>
    <s v="Julio"/>
    <s v="Año Resultado Final"/>
    <n v="1998"/>
    <n v="25"/>
    <x v="2"/>
    <s v="ACTIVIDADES DE DESARROLLO DE SOFTWARE"/>
    <s v="Actividades de programación informática"/>
    <s v="Único"/>
    <x v="0"/>
    <m/>
    <m/>
    <n v="35"/>
    <n v="35"/>
    <n v="21"/>
    <n v="14"/>
    <n v="213.9729729729732"/>
    <n v="142.64864864864882"/>
    <n v="0"/>
    <n v="0"/>
    <n v="0"/>
    <n v="0"/>
    <n v="10.1891891891892"/>
    <n v="0"/>
    <n v="0"/>
    <n v="0"/>
    <n v="163.0270270270272"/>
    <n v="142.64864864864882"/>
    <n v="40.756756756756801"/>
    <n v="0"/>
    <n v="356.62162162162201"/>
    <n v="35"/>
    <n v="0"/>
    <n v="0"/>
    <n v="0"/>
    <n v="0"/>
    <n v="1"/>
    <n v="0"/>
    <n v="0"/>
    <n v="0"/>
    <n v="16"/>
    <n v="14"/>
    <n v="4"/>
    <n v="0"/>
    <n v="35"/>
    <x v="1"/>
    <s v="Decisión del directorio/propietarios de la empresa"/>
    <m/>
    <x v="1"/>
    <m/>
    <m/>
    <x v="0"/>
    <m/>
    <m/>
    <x v="0"/>
    <m/>
    <m/>
    <x v="0"/>
    <m/>
    <m/>
    <x v="1"/>
    <m/>
    <n v="2514"/>
    <s v="PROGRAMADOR JUNIOR"/>
    <s v="Sí"/>
    <s v="No"/>
    <s v="No"/>
    <m/>
    <m/>
    <m/>
    <m/>
    <m/>
    <m/>
    <m/>
    <m/>
    <m/>
    <m/>
    <m/>
    <m/>
    <m/>
    <m/>
    <m/>
    <m/>
    <m/>
    <m/>
    <m/>
    <m/>
    <m/>
    <m/>
    <m/>
    <m/>
    <m/>
    <m/>
    <m/>
    <m/>
    <m/>
    <m/>
    <m/>
    <m/>
    <m/>
    <m/>
    <m/>
    <m/>
    <m/>
    <m/>
    <m/>
    <m/>
    <m/>
    <m/>
    <m/>
    <m/>
    <x v="0"/>
    <x v="0"/>
    <x v="0"/>
    <x v="1"/>
    <x v="1"/>
    <x v="0"/>
    <x v="0"/>
    <x v="1"/>
    <x v="1"/>
    <x v="0"/>
    <x v="1"/>
    <x v="1"/>
    <x v="0"/>
    <m/>
    <m/>
    <m/>
    <s v="Redes sociales de la empresa (Facebook, Twitter, Instagram, etc)"/>
    <m/>
    <m/>
    <s v="Recomendaciones de trabajadores de la empresa u otros actores"/>
    <m/>
    <m/>
    <m/>
    <m/>
    <m/>
    <m/>
    <m/>
    <x v="0"/>
    <x v="0"/>
    <x v="0"/>
    <x v="1"/>
    <x v="0"/>
    <x v="1"/>
    <x v="0"/>
    <x v="0"/>
    <x v="1"/>
    <x v="1"/>
    <s v="Ninguna"/>
    <m/>
    <m/>
    <m/>
    <m/>
    <m/>
    <m/>
    <x v="1"/>
    <m/>
    <m/>
    <x v="1"/>
    <m/>
    <m/>
    <m/>
    <x v="1"/>
    <x v="1"/>
    <x v="1"/>
    <x v="1"/>
    <x v="1"/>
    <x v="1"/>
    <m/>
    <m/>
    <x v="3"/>
    <s v="Poco probable"/>
    <s v="Poco probable"/>
    <s v="Poco probable"/>
    <s v="Probable"/>
    <s v="Probable"/>
    <x v="0"/>
    <s v="Programador Junior"/>
    <n v="2514"/>
    <n v="1"/>
    <n v="1"/>
    <n v="1"/>
    <n v="1"/>
    <n v="1"/>
    <s v="Auxiliar Administrativo"/>
    <n v="4419"/>
    <n v="0"/>
    <n v="1"/>
    <n v="0"/>
    <n v="0"/>
    <n v="0"/>
    <m/>
    <m/>
    <m/>
    <m/>
    <m/>
    <m/>
    <m/>
    <m/>
    <m/>
    <m/>
    <m/>
    <m/>
    <m/>
    <m/>
    <m/>
    <m/>
    <m/>
    <m/>
    <m/>
    <m/>
    <m/>
    <x v="1"/>
    <m/>
    <m/>
    <m/>
    <s v="La empresa no dispone de tiempo para capacitar a sus trabajadores"/>
    <m/>
    <m/>
    <m/>
    <m/>
    <m/>
    <x v="1"/>
    <x v="1"/>
    <x v="1"/>
    <x v="1"/>
    <x v="0"/>
    <x v="0"/>
    <x v="0"/>
    <x v="0"/>
    <m/>
    <x v="2"/>
    <m/>
    <m/>
    <m/>
    <m/>
    <m/>
    <m/>
    <m/>
    <m/>
    <m/>
    <m/>
    <m/>
    <m/>
    <m/>
    <m/>
    <m/>
    <m/>
    <m/>
    <m/>
    <m/>
    <m/>
    <m/>
    <m/>
    <m/>
    <m/>
    <m/>
    <m/>
    <m/>
    <m/>
    <m/>
    <m/>
    <x v="2"/>
    <s v="Importante"/>
    <s v="Importante"/>
    <s v="Importante"/>
    <s v="Poco importante"/>
    <s v="Importante"/>
    <s v="Importante"/>
    <s v="Importante"/>
    <s v="Ninguna"/>
    <m/>
    <x v="2"/>
    <x v="2"/>
    <x v="0"/>
    <x v="0"/>
    <x v="0"/>
    <x v="0"/>
    <x v="1"/>
    <x v="1"/>
    <x v="1"/>
    <x v="1"/>
    <x v="1"/>
    <x v="0"/>
    <m/>
    <s v="Administrador/Contador"/>
    <m/>
    <n v="8"/>
    <n v="1"/>
    <s v="Completo"/>
    <m/>
    <m/>
    <m/>
    <m/>
    <m/>
    <m/>
    <m/>
    <s v="31 a 50 personas ocupadas"/>
    <s v="31 a 50 personas ocupadas"/>
    <x v="0"/>
    <s v="Telecomunicaciones"/>
    <x v="0"/>
    <x v="1"/>
    <x v="0"/>
    <x v="0"/>
    <x v="0"/>
    <x v="0"/>
    <x v="0"/>
    <x v="0"/>
    <x v="0"/>
    <x v="0"/>
    <x v="0"/>
    <x v="0"/>
    <x v="1"/>
    <x v="0"/>
    <x v="0"/>
    <x v="0"/>
    <x v="0"/>
    <x v="0"/>
    <x v="0"/>
    <x v="1"/>
    <x v="0"/>
    <x v="1"/>
    <x v="0"/>
    <x v="0"/>
    <x v="0"/>
    <x v="0"/>
    <x v="0"/>
    <m/>
    <m/>
    <m/>
    <m/>
    <m/>
    <m/>
    <m/>
    <m/>
    <m/>
    <m/>
    <m/>
    <m/>
    <n v="10.1891891891892"/>
    <x v="1"/>
    <x v="1"/>
    <x v="1"/>
    <x v="1"/>
    <x v="2"/>
    <s v="Total"/>
  </r>
  <r>
    <n v="640648"/>
    <x v="0"/>
    <x v="0"/>
    <s v="San Roque"/>
    <n v="41002"/>
    <s v="ACTIVIDAD DE CONSTRUCCION DE EDIFICIOS"/>
    <s v="Industria"/>
    <s v="Construcción"/>
    <s v="Micro (5 a 10 personas ocupadas)"/>
    <n v="6062024"/>
    <n v="6"/>
    <s v="Junio"/>
    <s v="Año Resultado Final"/>
    <n v="13"/>
    <n v="51"/>
    <n v="25072024"/>
    <n v="25"/>
    <s v="Julio"/>
    <s v="Año Resultado Final"/>
    <n v="2015"/>
    <n v="8"/>
    <x v="3"/>
    <s v="SERVICIO DE CONSTRUCCIONES DE INGENIERIA CIVIL"/>
    <s v="Construcción de edificios"/>
    <s v="Único"/>
    <x v="0"/>
    <m/>
    <m/>
    <n v="5"/>
    <n v="5"/>
    <n v="3"/>
    <n v="2"/>
    <n v="28.818181818181834"/>
    <n v="19.212121212121222"/>
    <n v="0"/>
    <n v="0"/>
    <n v="0"/>
    <n v="0"/>
    <n v="0"/>
    <n v="0"/>
    <n v="0"/>
    <n v="0"/>
    <n v="38.424242424242443"/>
    <n v="0"/>
    <n v="9.6060606060606109"/>
    <n v="0"/>
    <n v="48.030303030303052"/>
    <n v="5"/>
    <n v="0"/>
    <n v="0"/>
    <n v="0"/>
    <n v="0"/>
    <n v="0"/>
    <n v="0"/>
    <n v="0"/>
    <n v="0"/>
    <n v="4"/>
    <n v="0"/>
    <n v="1"/>
    <n v="0"/>
    <n v="5"/>
    <x v="0"/>
    <m/>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1"/>
    <x v="1"/>
    <x v="0"/>
    <x v="0"/>
    <x v="1"/>
    <x v="0"/>
    <m/>
    <m/>
    <m/>
    <s v="Redes sociales de la empresa (Facebook, Twitter, Instagram, etc)"/>
    <m/>
    <m/>
    <s v="Recomendaciones de trabajadores de la empresa u otros actores"/>
    <m/>
    <m/>
    <m/>
    <s v="Contactos personales del empleador"/>
    <m/>
    <m/>
    <m/>
    <x v="0"/>
    <x v="0"/>
    <x v="0"/>
    <x v="2"/>
    <x v="0"/>
    <x v="2"/>
    <x v="1"/>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1"/>
    <x v="0"/>
    <x v="1"/>
    <x v="0"/>
    <x v="0"/>
    <x v="1"/>
    <x v="0"/>
    <x v="0"/>
    <m/>
    <x v="0"/>
    <s v="VENTAS INMOBILIARIAS"/>
    <s v="Técnicas de ventas"/>
    <s v="VENDEDOR INMOBILIARIO"/>
    <n v="3334"/>
    <s v="MARKETING DIGITAL"/>
    <s v="Marketing digital"/>
    <s v="ASISTENTE DE MARKETING"/>
    <n v="3339"/>
    <m/>
    <m/>
    <m/>
    <m/>
    <m/>
    <m/>
    <m/>
    <m/>
    <m/>
    <m/>
    <m/>
    <m/>
    <m/>
    <m/>
    <m/>
    <m/>
    <s v="Si"/>
    <s v="No"/>
    <m/>
    <m/>
    <m/>
    <m/>
    <x v="1"/>
    <s v="Importante"/>
    <s v="Importante"/>
    <s v="Importante"/>
    <s v="Importante"/>
    <s v="Importante"/>
    <s v="Importante"/>
    <s v="Importante"/>
    <s v="Ninguna"/>
    <m/>
    <x v="2"/>
    <x v="2"/>
    <x v="0"/>
    <x v="0"/>
    <x v="0"/>
    <x v="0"/>
    <x v="1"/>
    <x v="1"/>
    <x v="1"/>
    <x v="1"/>
    <x v="1"/>
    <x v="0"/>
    <m/>
    <s v="Administrador/Contador"/>
    <m/>
    <n v="8"/>
    <n v="13"/>
    <s v="Completo"/>
    <m/>
    <m/>
    <m/>
    <m/>
    <m/>
    <m/>
    <m/>
    <s v="5 a 10 personas ocupadas"/>
    <s v="5 a 10 personas ocupadas"/>
    <x v="1"/>
    <s v="Construcción"/>
    <x v="0"/>
    <x v="0"/>
    <x v="0"/>
    <x v="0"/>
    <x v="0"/>
    <x v="0"/>
    <x v="0"/>
    <x v="0"/>
    <x v="0"/>
    <x v="0"/>
    <x v="1"/>
    <x v="0"/>
    <x v="0"/>
    <x v="0"/>
    <x v="0"/>
    <x v="0"/>
    <x v="0"/>
    <x v="0"/>
    <x v="0"/>
    <x v="1"/>
    <x v="1"/>
    <x v="1"/>
    <x v="0"/>
    <x v="0"/>
    <x v="0"/>
    <x v="0"/>
    <x v="0"/>
    <s v="VENTA"/>
    <s v="MARKETING DIGITAL"/>
    <m/>
    <m/>
    <m/>
    <m/>
    <s v="ADMINISTRACIÓN Y GESTIÓN"/>
    <s v="ADMINISTRACIÓN Y GESTIÓN"/>
    <m/>
    <m/>
    <m/>
    <m/>
    <n v="9.6060606060606109"/>
    <x v="0"/>
    <x v="0"/>
    <x v="1"/>
    <x v="0"/>
    <x v="0"/>
    <s v="Total"/>
  </r>
  <r>
    <n v="640697"/>
    <x v="0"/>
    <x v="0"/>
    <s v="La Encarnación"/>
    <n v="62090"/>
    <s v="ACTIVIDADES DE TECNOLOGÍA DE LA INFORMACIÓN"/>
    <s v="Servicio"/>
    <s v="Telecomunicaciones"/>
    <s v="Micro (5 a 10 personas ocupadas)"/>
    <n v="6072024"/>
    <n v="6"/>
    <s v="Julio"/>
    <s v="Año Resultado Final"/>
    <n v="8"/>
    <n v="31"/>
    <n v="30072024"/>
    <n v="30"/>
    <s v="Julio"/>
    <s v="Año Resultado Final"/>
    <n v="2019"/>
    <n v="4"/>
    <x v="3"/>
    <s v="SERVICIOS DE TECNOLOGIA Y GESTION  DE LA INFORMACION"/>
    <s v="Otras actividades de tecnología de la información y servicios informáticos"/>
    <s v="Único"/>
    <x v="0"/>
    <m/>
    <m/>
    <n v="31"/>
    <n v="31"/>
    <n v="17"/>
    <n v="14"/>
    <n v="173.2162162162164"/>
    <n v="142.64864864864882"/>
    <n v="0"/>
    <n v="0"/>
    <n v="0"/>
    <n v="0"/>
    <n v="213.9729729729732"/>
    <n v="0"/>
    <n v="0"/>
    <n v="0"/>
    <n v="40.756756756756801"/>
    <n v="40.756756756756801"/>
    <n v="20.3783783783784"/>
    <n v="0"/>
    <n v="315.86486486486518"/>
    <n v="31"/>
    <n v="0"/>
    <n v="0"/>
    <n v="0"/>
    <n v="0"/>
    <n v="21"/>
    <n v="0"/>
    <n v="0"/>
    <n v="0"/>
    <n v="4"/>
    <n v="4"/>
    <n v="2"/>
    <n v="0"/>
    <n v="31"/>
    <x v="1"/>
    <s v="Convenio con organizaciones públicas"/>
    <m/>
    <x v="1"/>
    <m/>
    <m/>
    <x v="0"/>
    <m/>
    <m/>
    <x v="0"/>
    <m/>
    <m/>
    <x v="0"/>
    <m/>
    <m/>
    <x v="1"/>
    <m/>
    <n v="4226"/>
    <s v="RECEPCIONISTA"/>
    <s v="Sí"/>
    <s v="Sí"/>
    <s v="Sí"/>
    <n v="4419"/>
    <s v="AUXILIAR ADMINISTRATIVO"/>
    <s v="Sí"/>
    <s v="Sí"/>
    <s v="Sí"/>
    <n v="3322"/>
    <s v="ANALISTA DE VENTA (VENDEDOR EXTERNO)"/>
    <s v="Sí"/>
    <s v="Sí"/>
    <m/>
    <m/>
    <m/>
    <m/>
    <m/>
    <s v="Falta de postulantes/candidatos"/>
    <m/>
    <m/>
    <m/>
    <m/>
    <m/>
    <m/>
    <m/>
    <s v="Falta de postulantes/candidatos"/>
    <m/>
    <m/>
    <s v="Candidatos sin capacitación o habilidades técnicas necesarios"/>
    <m/>
    <m/>
    <m/>
    <m/>
    <m/>
    <m/>
    <m/>
    <m/>
    <m/>
    <m/>
    <m/>
    <m/>
    <s v="Incorporar trabajadores temporales a través de agencias"/>
    <m/>
    <m/>
    <m/>
    <m/>
    <m/>
    <x v="0"/>
    <x v="0"/>
    <x v="0"/>
    <x v="1"/>
    <x v="0"/>
    <x v="0"/>
    <x v="0"/>
    <x v="1"/>
    <x v="1"/>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m/>
    <m/>
    <m/>
    <m/>
    <m/>
    <m/>
    <x v="0"/>
    <x v="0"/>
    <x v="0"/>
    <x v="1"/>
    <x v="0"/>
    <x v="0"/>
    <x v="0"/>
    <x v="1"/>
    <x v="0"/>
    <x v="2"/>
    <s v="Ninguna"/>
    <m/>
    <m/>
    <m/>
    <m/>
    <m/>
    <m/>
    <x v="2"/>
    <m/>
    <s v="Ambos"/>
    <x v="2"/>
    <m/>
    <m/>
    <m/>
    <x v="1"/>
    <x v="0"/>
    <x v="1"/>
    <x v="1"/>
    <x v="1"/>
    <x v="1"/>
    <m/>
    <m/>
    <x v="2"/>
    <s v="Poco probable"/>
    <s v="Poco probable"/>
    <s v="Poco probable"/>
    <s v="Probable"/>
    <s v="Probable"/>
    <x v="0"/>
    <s v="AUXILIAR ADMINISTRATIVO"/>
    <n v="4419"/>
    <n v="5"/>
    <n v="5"/>
    <n v="5"/>
    <n v="5"/>
    <n v="5"/>
    <s v="CARGADOR DE DATOS Y DIGITALIZACION DE DATOS"/>
    <n v="4132"/>
    <n v="5"/>
    <n v="5"/>
    <n v="5"/>
    <n v="5"/>
    <n v="5"/>
    <s v="ingeniero de informatica"/>
    <n v="2512"/>
    <n v="5"/>
    <n v="5"/>
    <n v="5"/>
    <n v="5"/>
    <n v="5"/>
    <s v="coordinador de proyecto"/>
    <n v="1330"/>
    <n v="5"/>
    <n v="5"/>
    <n v="5"/>
    <n v="5"/>
    <n v="5"/>
    <m/>
    <m/>
    <m/>
    <m/>
    <m/>
    <m/>
    <m/>
    <x v="0"/>
    <m/>
    <m/>
    <m/>
    <m/>
    <m/>
    <m/>
    <m/>
    <m/>
    <m/>
    <x v="1"/>
    <x v="1"/>
    <x v="1"/>
    <x v="1"/>
    <x v="0"/>
    <x v="1"/>
    <x v="0"/>
    <x v="0"/>
    <m/>
    <x v="0"/>
    <s v="CAPACITACION SOBRE EL USO DE  INTELIGENCIA ARTIFICAL"/>
    <s v="Herramientas digitales para la gestión y productividad"/>
    <s v="AUXILIAR INFORMATICO"/>
    <n v="3511"/>
    <s v="CAPACITACION ADMINISTRATIVA"/>
    <s v="Operaciones auxiliares de servicios administrativos"/>
    <s v="AUXILIAR ADMINISTRATIVO"/>
    <n v="4419"/>
    <m/>
    <m/>
    <m/>
    <m/>
    <m/>
    <m/>
    <m/>
    <m/>
    <m/>
    <m/>
    <m/>
    <m/>
    <m/>
    <m/>
    <m/>
    <m/>
    <s v="Si"/>
    <s v="No"/>
    <m/>
    <m/>
    <m/>
    <m/>
    <x v="3"/>
    <s v="Muy importante"/>
    <s v="Muy importante"/>
    <s v="Importante"/>
    <s v="Importante"/>
    <s v="Importante"/>
    <s v="Importante"/>
    <s v="Importante"/>
    <s v="Ninguna"/>
    <m/>
    <x v="2"/>
    <x v="0"/>
    <x v="0"/>
    <x v="0"/>
    <x v="0"/>
    <x v="0"/>
    <x v="0"/>
    <x v="0"/>
    <x v="0"/>
    <x v="0"/>
    <x v="0"/>
    <x v="0"/>
    <m/>
    <s v="Administrador/Contador"/>
    <m/>
    <n v="15"/>
    <n v="39"/>
    <s v="Completo"/>
    <m/>
    <m/>
    <m/>
    <m/>
    <m/>
    <m/>
    <m/>
    <s v="31 a 50 personas ocupadas"/>
    <s v="31 a 50 personas ocupadas"/>
    <x v="0"/>
    <s v="Telecomunicaciones"/>
    <x v="0"/>
    <x v="0"/>
    <x v="1"/>
    <x v="1"/>
    <x v="0"/>
    <x v="0"/>
    <x v="0"/>
    <x v="0"/>
    <x v="0"/>
    <x v="1"/>
    <x v="0"/>
    <x v="0"/>
    <x v="1"/>
    <x v="0"/>
    <x v="0"/>
    <x v="0"/>
    <x v="0"/>
    <x v="0"/>
    <x v="0"/>
    <x v="1"/>
    <x v="1"/>
    <x v="0"/>
    <x v="0"/>
    <x v="0"/>
    <x v="0"/>
    <x v="0"/>
    <x v="0"/>
    <s v="HERRAMIENTAS DE ANÁLISIS DE DATOS"/>
    <s v="GESTIÓN ADMINISTRATIVA"/>
    <m/>
    <m/>
    <m/>
    <m/>
    <s v="TIC"/>
    <s v="ADMINISTRACIÓN Y GESTIÓN"/>
    <m/>
    <m/>
    <m/>
    <m/>
    <n v="10.1891891891892"/>
    <x v="1"/>
    <x v="2"/>
    <x v="0"/>
    <x v="0"/>
    <x v="0"/>
    <s v="Total"/>
  </r>
  <r>
    <n v="640837"/>
    <x v="0"/>
    <x v="0"/>
    <s v="San Roque"/>
    <n v="85102"/>
    <s v="SERVICIOS DE ENSEÑANZA PRESCOLAR Y PRIMARIA"/>
    <s v="Servicio"/>
    <s v="Servicios a los hogares"/>
    <s v="Pequeñas (11 a 30 personas ocupadas)"/>
    <n v="11062024"/>
    <n v="11"/>
    <s v="Junio"/>
    <s v="Año Resultado Final"/>
    <n v="13"/>
    <n v="24"/>
    <n v="31072024"/>
    <n v="31"/>
    <s v="Julio"/>
    <s v="Año Resultado Final"/>
    <n v="2019"/>
    <n v="4"/>
    <x v="3"/>
    <s v="SERVICIOS DE ENSEÑANZA PRESCOLAR Y PRIMARIA"/>
    <s v="enseñanza prescolar, primaria"/>
    <s v="Único"/>
    <x v="0"/>
    <m/>
    <m/>
    <n v="102"/>
    <n v="102"/>
    <n v="7"/>
    <n v="95"/>
    <n v="55.481481481481509"/>
    <n v="752.96296296296339"/>
    <n v="0"/>
    <n v="0"/>
    <n v="0"/>
    <n v="0"/>
    <n v="103.03703703703709"/>
    <n v="0"/>
    <n v="0"/>
    <n v="0"/>
    <n v="665.77777777777817"/>
    <n v="0"/>
    <n v="39.629629629629648"/>
    <n v="0"/>
    <n v="808.44444444444491"/>
    <n v="102"/>
    <n v="0"/>
    <n v="0"/>
    <n v="0"/>
    <n v="0"/>
    <n v="13"/>
    <n v="0"/>
    <n v="0"/>
    <n v="0"/>
    <n v="84"/>
    <n v="0"/>
    <n v="5"/>
    <n v="0"/>
    <n v="102"/>
    <x v="1"/>
    <s v="Decisión del directorio/propietarios de la empresa"/>
    <m/>
    <x v="1"/>
    <m/>
    <m/>
    <x v="1"/>
    <s v="Decisión del directorio/propietarios de la empresa"/>
    <m/>
    <x v="0"/>
    <m/>
    <m/>
    <x v="0"/>
    <m/>
    <m/>
    <x v="1"/>
    <m/>
    <n v="2341"/>
    <s v="DOCENTE ESCOLAR BASICADEL 1;GRADO AL 6; GRADO"/>
    <s v="Sí"/>
    <s v="No"/>
    <s v="Sí"/>
    <n v="2421"/>
    <s v="ADMINISTRADOR"/>
    <s v="Sí"/>
    <s v="No"/>
    <s v="No"/>
    <m/>
    <m/>
    <m/>
    <m/>
    <m/>
    <m/>
    <m/>
    <m/>
    <m/>
    <m/>
    <m/>
    <m/>
    <m/>
    <m/>
    <m/>
    <m/>
    <m/>
    <m/>
    <m/>
    <m/>
    <m/>
    <m/>
    <m/>
    <m/>
    <m/>
    <m/>
    <m/>
    <m/>
    <m/>
    <m/>
    <m/>
    <m/>
    <m/>
    <m/>
    <m/>
    <m/>
    <m/>
    <m/>
    <m/>
    <x v="0"/>
    <x v="0"/>
    <x v="1"/>
    <x v="0"/>
    <x v="0"/>
    <x v="0"/>
    <x v="0"/>
    <x v="1"/>
    <x v="0"/>
    <x v="0"/>
    <x v="0"/>
    <x v="0"/>
    <x v="0"/>
    <m/>
    <m/>
    <m/>
    <s v="Redes sociales de la empresa (Facebook, Twitter, Instagram, etc)"/>
    <m/>
    <s v="Redes de profesionales o egresados"/>
    <s v="Recomendaciones de trabajadores de la empresa u otros actores"/>
    <m/>
    <m/>
    <m/>
    <m/>
    <m/>
    <m/>
    <m/>
    <x v="0"/>
    <x v="0"/>
    <x v="0"/>
    <x v="1"/>
    <x v="0"/>
    <x v="0"/>
    <x v="0"/>
    <x v="0"/>
    <x v="0"/>
    <x v="1"/>
    <s v="Ninguna"/>
    <m/>
    <m/>
    <m/>
    <m/>
    <m/>
    <m/>
    <x v="0"/>
    <m/>
    <m/>
    <x v="3"/>
    <m/>
    <m/>
    <m/>
    <x v="0"/>
    <x v="0"/>
    <x v="1"/>
    <x v="0"/>
    <x v="1"/>
    <x v="0"/>
    <m/>
    <m/>
    <x v="2"/>
    <s v="Poco probable"/>
    <s v="Poco probable"/>
    <s v="Poco probable"/>
    <s v="Probable"/>
    <s v="Muy probable"/>
    <x v="0"/>
    <s v="Tecnico atencion al cliente"/>
    <n v="4226"/>
    <n v="2"/>
    <n v="2"/>
    <n v="2"/>
    <n v="2"/>
    <n v="2"/>
    <s v="tecnico auxiliar administrativo"/>
    <n v="4419"/>
    <n v="2"/>
    <n v="2"/>
    <n v="2"/>
    <n v="2"/>
    <n v="2"/>
    <m/>
    <m/>
    <m/>
    <m/>
    <m/>
    <m/>
    <m/>
    <m/>
    <m/>
    <m/>
    <m/>
    <m/>
    <m/>
    <m/>
    <m/>
    <m/>
    <m/>
    <m/>
    <m/>
    <m/>
    <m/>
    <x v="0"/>
    <m/>
    <m/>
    <m/>
    <m/>
    <m/>
    <m/>
    <m/>
    <m/>
    <m/>
    <x v="0"/>
    <x v="0"/>
    <x v="0"/>
    <x v="0"/>
    <x v="1"/>
    <x v="1"/>
    <x v="0"/>
    <x v="0"/>
    <m/>
    <x v="0"/>
    <s v="TECNICO EN INFORMÁTICA"/>
    <s v="Redes y sistemas informáticos"/>
    <s v="RECURSO HUMANO SECRETARIO"/>
    <n v="4120"/>
    <s v="TECNICO AUXILIAR EN CONTABILIDAD"/>
    <s v="Contabilidad básica"/>
    <s v="AUXILIAR ADMINISTRATIVO"/>
    <n v="4419"/>
    <m/>
    <m/>
    <m/>
    <m/>
    <m/>
    <m/>
    <m/>
    <m/>
    <m/>
    <m/>
    <m/>
    <m/>
    <m/>
    <m/>
    <m/>
    <m/>
    <s v="Si"/>
    <s v="No"/>
    <m/>
    <m/>
    <m/>
    <m/>
    <x v="0"/>
    <s v="Muy importante"/>
    <s v="Muy importante"/>
    <s v="Muy importante"/>
    <s v="Muy importante"/>
    <s v="Muy importante"/>
    <s v="Muy importante"/>
    <s v="Muy importante"/>
    <s v="Ninguna"/>
    <m/>
    <x v="0"/>
    <x v="0"/>
    <x v="0"/>
    <x v="1"/>
    <x v="1"/>
    <x v="1"/>
    <x v="1"/>
    <x v="0"/>
    <x v="0"/>
    <x v="0"/>
    <x v="0"/>
    <x v="0"/>
    <m/>
    <s v="Administrador/Contador"/>
    <m/>
    <n v="15"/>
    <n v="7"/>
    <s v="Completo"/>
    <m/>
    <m/>
    <m/>
    <m/>
    <m/>
    <m/>
    <m/>
    <s v="51 y más personas ocupadas"/>
    <s v="51 y más personas ocupadas"/>
    <x v="0"/>
    <s v="Servicios a los hogares"/>
    <x v="0"/>
    <x v="1"/>
    <x v="0"/>
    <x v="0"/>
    <x v="0"/>
    <x v="0"/>
    <x v="0"/>
    <x v="0"/>
    <x v="0"/>
    <x v="0"/>
    <x v="1"/>
    <x v="0"/>
    <x v="1"/>
    <x v="0"/>
    <x v="0"/>
    <x v="0"/>
    <x v="0"/>
    <x v="0"/>
    <x v="0"/>
    <x v="1"/>
    <x v="0"/>
    <x v="0"/>
    <x v="0"/>
    <x v="0"/>
    <x v="0"/>
    <x v="0"/>
    <x v="0"/>
    <s v="OFIMATICA"/>
    <s v="CONTABILIDAD Y AUDITORIA"/>
    <m/>
    <m/>
    <m/>
    <m/>
    <s v="TIC"/>
    <s v="ADMINISTRACIÓN Y GESTIÓN"/>
    <m/>
    <m/>
    <m/>
    <m/>
    <n v="7.92592592592593"/>
    <x v="1"/>
    <x v="1"/>
    <x v="0"/>
    <x v="0"/>
    <x v="0"/>
    <s v="Total"/>
  </r>
  <r>
    <n v="640967"/>
    <x v="0"/>
    <x v="1"/>
    <s v="Ñemby"/>
    <n v="25110"/>
    <s v="FABRICACION DE TINGLADOS"/>
    <s v="Industria"/>
    <s v="Manufactura"/>
    <s v="Pequeñas (11 a 30 personas ocupadas)"/>
    <n v="19072024"/>
    <n v="19"/>
    <s v="Julio"/>
    <s v="Año Resultado Final"/>
    <n v="15"/>
    <n v="38"/>
    <n v="24072024"/>
    <n v="24"/>
    <s v="Julio"/>
    <s v="Año Resultado Final"/>
    <n v="2019"/>
    <n v="4"/>
    <x v="3"/>
    <s v="FABRICACIÓN DE  ESTRUCTURAS METALICAS"/>
    <s v="Fabricación de productos metálicos para uso estructural"/>
    <s v="Único"/>
    <x v="0"/>
    <m/>
    <m/>
    <n v="22"/>
    <n v="22"/>
    <n v="20"/>
    <n v="2"/>
    <n v="76.116504854368998"/>
    <n v="7.6116504854368996"/>
    <n v="0"/>
    <n v="0"/>
    <n v="76.116504854368998"/>
    <n v="0"/>
    <n v="0"/>
    <n v="0"/>
    <n v="0"/>
    <n v="0"/>
    <n v="3.8058252427184498"/>
    <n v="3.8058252427184498"/>
    <n v="0"/>
    <n v="0"/>
    <n v="83.728155339805895"/>
    <n v="22"/>
    <n v="0"/>
    <n v="0"/>
    <n v="20"/>
    <n v="0"/>
    <n v="0"/>
    <n v="0"/>
    <n v="0"/>
    <n v="0"/>
    <n v="1"/>
    <n v="1"/>
    <n v="0"/>
    <n v="0"/>
    <n v="22"/>
    <x v="1"/>
    <s v="Decisión del directorio/propietarios de la empresa"/>
    <m/>
    <x v="1"/>
    <m/>
    <m/>
    <x v="1"/>
    <s v="Decisión del directorio/propietarios de la empresa"/>
    <m/>
    <x v="0"/>
    <m/>
    <m/>
    <x v="0"/>
    <m/>
    <m/>
    <x v="1"/>
    <m/>
    <n v="7214"/>
    <s v="ASISTENTE TÉCNICO"/>
    <s v="Sí"/>
    <s v="Sí"/>
    <s v="Sí"/>
    <n v="7221"/>
    <s v="AYUDANTE DE HERRERO"/>
    <s v="Sí"/>
    <s v="Sí"/>
    <s v="Sí"/>
    <n v="7221"/>
    <s v="OFICIAL DE HERREROS"/>
    <s v="Sí"/>
    <s v="No"/>
    <s v="Candidatos sin capacitación o habilidades técnicas necesarios"/>
    <m/>
    <m/>
    <m/>
    <s v="Candidatos que no aceptaron las condiciones laborales ofrecidas (ubicación, horario, remuneración)"/>
    <m/>
    <m/>
    <m/>
    <m/>
    <s v="Candidatos sin habilidades blandas o socioemocionales (proactividad, actitud de aprendizaje, compromiso, entre otros)"/>
    <m/>
    <m/>
    <s v="Candidatos que no aceptaron las condiciones laborales ofrecidas (ubicación, horario, remuneración)"/>
    <m/>
    <m/>
    <m/>
    <m/>
    <m/>
    <m/>
    <m/>
    <m/>
    <m/>
    <m/>
    <m/>
    <m/>
    <m/>
    <s v="Reasignar / redefinir los puestos de trabajo existentes"/>
    <m/>
    <m/>
    <m/>
    <m/>
    <s v="Aumentar los esfuerzos en el reclutamiento (más divulgación de la vacante, más bolsas de empleo)"/>
    <m/>
    <m/>
    <m/>
    <x v="0"/>
    <x v="1"/>
    <x v="0"/>
    <x v="1"/>
    <x v="0"/>
    <x v="0"/>
    <x v="0"/>
    <x v="0"/>
    <x v="0"/>
    <x v="0"/>
    <x v="0"/>
    <x v="1"/>
    <x v="0"/>
    <m/>
    <m/>
    <m/>
    <s v="Redes sociales de la empresa (Facebook, Twitter, Instagram, etc)"/>
    <m/>
    <m/>
    <s v="Recomendaciones de trabajadores de la empresa u otros actores"/>
    <m/>
    <m/>
    <s v="Avisos en las inmediaciones de la empresa"/>
    <s v="Contactos personales del empleador"/>
    <m/>
    <m/>
    <m/>
    <x v="0"/>
    <x v="0"/>
    <x v="0"/>
    <x v="1"/>
    <x v="0"/>
    <x v="0"/>
    <x v="0"/>
    <x v="1"/>
    <x v="1"/>
    <x v="0"/>
    <s v="Ninguna"/>
    <m/>
    <m/>
    <m/>
    <m/>
    <m/>
    <m/>
    <x v="3"/>
    <m/>
    <s v="Nuevas contrataciones"/>
    <x v="1"/>
    <s v="Transformación de competencia"/>
    <m/>
    <m/>
    <x v="1"/>
    <x v="0"/>
    <x v="0"/>
    <x v="0"/>
    <x v="0"/>
    <x v="0"/>
    <m/>
    <m/>
    <x v="3"/>
    <s v="Poco probable"/>
    <s v="Poco probable"/>
    <s v="Poco probable"/>
    <s v="Probable"/>
    <s v="Probable"/>
    <x v="0"/>
    <s v="Auxiliar Administrativo"/>
    <n v="4419"/>
    <n v="1"/>
    <n v="1"/>
    <n v="1"/>
    <n v="1"/>
    <n v="1"/>
    <s v="Ayudante de herreros"/>
    <n v="7221"/>
    <n v="6"/>
    <n v="6"/>
    <n v="6"/>
    <n v="6"/>
    <n v="6"/>
    <s v="oficial herrero"/>
    <n v="7221"/>
    <n v="6"/>
    <n v="6"/>
    <n v="6"/>
    <n v="6"/>
    <n v="6"/>
    <m/>
    <m/>
    <m/>
    <m/>
    <m/>
    <m/>
    <m/>
    <m/>
    <m/>
    <m/>
    <m/>
    <m/>
    <m/>
    <m/>
    <x v="0"/>
    <m/>
    <m/>
    <m/>
    <m/>
    <m/>
    <m/>
    <m/>
    <m/>
    <m/>
    <x v="0"/>
    <x v="0"/>
    <x v="0"/>
    <x v="0"/>
    <x v="1"/>
    <x v="1"/>
    <x v="0"/>
    <x v="0"/>
    <m/>
    <x v="0"/>
    <s v="LECTURA Y COMPRENSIÓN DE PLANOS"/>
    <s v="OTROS"/>
    <s v="OFICIAL DE HERERRO"/>
    <n v="7221"/>
    <s v="CAPACITACIÓN TRABAJOS EN ALTURA"/>
    <s v="Seguridad industrial y salud ocupacional"/>
    <s v="SOLDADOR (PUNTERO)"/>
    <n v="7212"/>
    <s v="CAPACITACIONES PARA TECNICO EN SEGURIDAD INDUSTRIAL"/>
    <s v="Seguridad industrial y salud ocupacional"/>
    <s v="SOLDADOR (PUNTEROS)"/>
    <n v="7212"/>
    <s v="CAPACITACIONES PARA SOLDADURAS"/>
    <s v="Soldadura"/>
    <s v="SOLDADOR OFICIAL"/>
    <n v="7212"/>
    <m/>
    <m/>
    <m/>
    <m/>
    <m/>
    <m/>
    <m/>
    <m/>
    <s v="Si"/>
    <s v="Si"/>
    <s v="Si"/>
    <s v="No"/>
    <m/>
    <m/>
    <x v="1"/>
    <s v="Muy importante"/>
    <s v="Importante"/>
    <s v="Muy importante"/>
    <s v="Importante"/>
    <s v="Importante"/>
    <s v="Muy importante"/>
    <s v="Muy importante"/>
    <s v="Ninguna"/>
    <m/>
    <x v="0"/>
    <x v="2"/>
    <x v="0"/>
    <x v="0"/>
    <x v="0"/>
    <x v="0"/>
    <x v="1"/>
    <x v="0"/>
    <x v="0"/>
    <x v="0"/>
    <x v="0"/>
    <x v="0"/>
    <m/>
    <s v="Jefe / Encargado (no propietario)"/>
    <m/>
    <n v="7"/>
    <n v="44"/>
    <s v="Completo"/>
    <m/>
    <m/>
    <m/>
    <m/>
    <m/>
    <m/>
    <m/>
    <s v="11 a 30 personas ocupadas"/>
    <s v="11 a 30 personas ocupadas"/>
    <x v="1"/>
    <s v="Manufactura"/>
    <x v="0"/>
    <x v="0"/>
    <x v="0"/>
    <x v="0"/>
    <x v="0"/>
    <x v="0"/>
    <x v="1"/>
    <x v="0"/>
    <x v="0"/>
    <x v="0"/>
    <x v="1"/>
    <x v="0"/>
    <x v="1"/>
    <x v="0"/>
    <x v="0"/>
    <x v="1"/>
    <x v="0"/>
    <x v="0"/>
    <x v="0"/>
    <x v="1"/>
    <x v="0"/>
    <x v="1"/>
    <x v="0"/>
    <x v="0"/>
    <x v="1"/>
    <x v="0"/>
    <x v="0"/>
    <s v="CONSTRUCCIÓN"/>
    <s v="SALUD Y SEGURIDAD OCUPACIONAL"/>
    <s v="SALUD Y SEGURIDAD OCUPACIONAL"/>
    <s v="MECANICA Y METALES"/>
    <m/>
    <m/>
    <s v="CONSTRUCCIÓN"/>
    <s v="SALUD Y SEGURIDAD OCUPACIONAL"/>
    <s v="SALUD Y SEGURIDAD OCUPACIONAL"/>
    <s v="MECANICA Y METALES"/>
    <m/>
    <m/>
    <n v="3.8058252427184498"/>
    <x v="1"/>
    <x v="2"/>
    <x v="0"/>
    <x v="0"/>
    <x v="0"/>
    <s v="Total"/>
  </r>
  <r>
    <n v="641125"/>
    <x v="0"/>
    <x v="1"/>
    <s v="Luque"/>
    <n v="11210"/>
    <s v="ACTIVIDAD DE PRODUCCION DE AGUAS MINERALES EMBOTELLADAS"/>
    <s v="Industria"/>
    <s v="Manufactura"/>
    <s v="Pequeñas (11 a 30 personas ocupadas)"/>
    <n v="19062024"/>
    <n v="19"/>
    <s v="Junio"/>
    <s v="Año Resultado Final"/>
    <n v="11"/>
    <n v="53"/>
    <n v="20062024"/>
    <n v="20"/>
    <s v="Junio"/>
    <s v="Año Resultado Final"/>
    <n v="2019"/>
    <n v="4"/>
    <x v="3"/>
    <s v="PRODUCCIÓN DE AGUA MINERAL EMBOTELLADAS"/>
    <s v="Producción de aguas minerales y sodas"/>
    <s v="Único"/>
    <x v="0"/>
    <m/>
    <m/>
    <n v="13"/>
    <n v="13"/>
    <n v="11"/>
    <n v="2"/>
    <n v="41.864077669902947"/>
    <n v="7.6116504854368996"/>
    <n v="0"/>
    <n v="0"/>
    <n v="0"/>
    <n v="0"/>
    <n v="41.864077669902947"/>
    <n v="0"/>
    <n v="0"/>
    <n v="0"/>
    <n v="3.8058252427184498"/>
    <n v="0"/>
    <n v="3.8058252427184498"/>
    <n v="0"/>
    <n v="49.475728155339844"/>
    <n v="13"/>
    <n v="0"/>
    <n v="0"/>
    <n v="0"/>
    <n v="0"/>
    <n v="11"/>
    <n v="0"/>
    <n v="0"/>
    <n v="0"/>
    <n v="1"/>
    <n v="0"/>
    <n v="1"/>
    <n v="0"/>
    <n v="13"/>
    <x v="1"/>
    <s v="Decisión del directorio/propietarios de la empresa"/>
    <m/>
    <x v="1"/>
    <m/>
    <m/>
    <x v="0"/>
    <m/>
    <m/>
    <x v="0"/>
    <m/>
    <m/>
    <x v="0"/>
    <m/>
    <m/>
    <x v="1"/>
    <m/>
    <n v="8183"/>
    <s v="OPERARIO DE PLANTA (DESINFECCION DE BIDONES)"/>
    <s v="Sí"/>
    <s v="No"/>
    <s v="No"/>
    <m/>
    <m/>
    <m/>
    <m/>
    <m/>
    <m/>
    <m/>
    <m/>
    <m/>
    <m/>
    <m/>
    <m/>
    <m/>
    <m/>
    <m/>
    <m/>
    <m/>
    <m/>
    <m/>
    <m/>
    <m/>
    <m/>
    <m/>
    <m/>
    <m/>
    <m/>
    <m/>
    <m/>
    <m/>
    <m/>
    <m/>
    <m/>
    <m/>
    <m/>
    <m/>
    <m/>
    <m/>
    <m/>
    <m/>
    <m/>
    <m/>
    <m/>
    <m/>
    <m/>
    <x v="0"/>
    <x v="1"/>
    <x v="0"/>
    <x v="0"/>
    <x v="1"/>
    <x v="0"/>
    <x v="0"/>
    <x v="0"/>
    <x v="0"/>
    <x v="0"/>
    <x v="0"/>
    <x v="1"/>
    <x v="0"/>
    <m/>
    <m/>
    <m/>
    <s v="Redes sociales de la empresa (Facebook, Twitter, Instagram, etc)"/>
    <m/>
    <m/>
    <m/>
    <m/>
    <m/>
    <m/>
    <m/>
    <m/>
    <m/>
    <m/>
    <x v="0"/>
    <x v="0"/>
    <x v="0"/>
    <x v="1"/>
    <x v="0"/>
    <x v="0"/>
    <x v="1"/>
    <x v="0"/>
    <x v="1"/>
    <x v="0"/>
    <s v="Ninguna"/>
    <m/>
    <m/>
    <m/>
    <m/>
    <m/>
    <m/>
    <x v="0"/>
    <m/>
    <m/>
    <x v="1"/>
    <s v="Nuevas contrataciones"/>
    <m/>
    <m/>
    <x v="1"/>
    <x v="1"/>
    <x v="1"/>
    <x v="1"/>
    <x v="1"/>
    <x v="0"/>
    <m/>
    <m/>
    <x v="0"/>
    <s v="Poco probable"/>
    <s v="Poco probable"/>
    <s v="Probable"/>
    <s v="Probable"/>
    <s v="Probable"/>
    <x v="2"/>
    <m/>
    <m/>
    <m/>
    <m/>
    <m/>
    <m/>
    <m/>
    <m/>
    <m/>
    <m/>
    <m/>
    <m/>
    <m/>
    <m/>
    <m/>
    <m/>
    <m/>
    <m/>
    <m/>
    <m/>
    <m/>
    <m/>
    <m/>
    <m/>
    <m/>
    <m/>
    <m/>
    <m/>
    <m/>
    <m/>
    <m/>
    <m/>
    <m/>
    <m/>
    <m/>
    <x v="0"/>
    <m/>
    <m/>
    <m/>
    <m/>
    <m/>
    <m/>
    <m/>
    <m/>
    <m/>
    <x v="0"/>
    <x v="0"/>
    <x v="0"/>
    <x v="0"/>
    <x v="1"/>
    <x v="1"/>
    <x v="0"/>
    <x v="0"/>
    <m/>
    <x v="0"/>
    <s v="PROCESO DE MAQUINAS PARA LA DESINFECCION DE BOTELLAS PARA AGUA MINERAL"/>
    <s v="Operación y mantenimiento de maquinarias industriales"/>
    <s v="OPERATIVO DE PLANTA (DESINFECCION DE BOTELLAS DE PLASTICOS)"/>
    <n v="8183"/>
    <m/>
    <m/>
    <m/>
    <m/>
    <m/>
    <m/>
    <m/>
    <m/>
    <m/>
    <m/>
    <m/>
    <m/>
    <m/>
    <m/>
    <m/>
    <m/>
    <m/>
    <m/>
    <m/>
    <m/>
    <s v="No"/>
    <m/>
    <m/>
    <m/>
    <m/>
    <m/>
    <x v="0"/>
    <s v="Importante"/>
    <s v="Muy importante"/>
    <s v="Importante"/>
    <s v="Importante"/>
    <s v="Importante"/>
    <s v="Muy importante"/>
    <s v="Muy importante"/>
    <s v="Ninguna"/>
    <m/>
    <x v="2"/>
    <x v="2"/>
    <x v="1"/>
    <x v="2"/>
    <x v="2"/>
    <x v="0"/>
    <x v="1"/>
    <x v="0"/>
    <x v="0"/>
    <x v="0"/>
    <x v="0"/>
    <x v="0"/>
    <m/>
    <s v="Gerente / Directivo"/>
    <m/>
    <n v="9"/>
    <n v="37"/>
    <s v="Completo"/>
    <m/>
    <m/>
    <m/>
    <m/>
    <m/>
    <m/>
    <s v="SOLO LA PRODUCCION DE AGUA MINERAL REALIZAN LA DISTRIBUCIÓN DE LAS AGUA EMBOTELLADAS ES TERCERIZADO"/>
    <s v="11 a 30 personas ocupadas"/>
    <s v="11 a 30 personas ocupadas"/>
    <x v="1"/>
    <s v="Manufactura"/>
    <x v="0"/>
    <x v="0"/>
    <x v="0"/>
    <x v="0"/>
    <x v="0"/>
    <x v="0"/>
    <x v="0"/>
    <x v="1"/>
    <x v="0"/>
    <x v="0"/>
    <x v="1"/>
    <x v="0"/>
    <x v="0"/>
    <x v="0"/>
    <x v="0"/>
    <x v="0"/>
    <x v="0"/>
    <x v="0"/>
    <x v="0"/>
    <x v="1"/>
    <x v="0"/>
    <x v="1"/>
    <x v="0"/>
    <x v="0"/>
    <x v="0"/>
    <x v="1"/>
    <x v="0"/>
    <s v="GESTIÓN DE CALIDAD"/>
    <m/>
    <m/>
    <m/>
    <m/>
    <m/>
    <s v="ADMINISTRACIÓN Y GESTIÓN"/>
    <m/>
    <m/>
    <m/>
    <m/>
    <m/>
    <n v="3.8058252427184498"/>
    <x v="1"/>
    <x v="1"/>
    <x v="0"/>
    <x v="0"/>
    <x v="0"/>
    <s v="Total"/>
  </r>
  <r>
    <n v="641285"/>
    <x v="0"/>
    <x v="1"/>
    <s v="San Antonio"/>
    <n v="36000"/>
    <s v="SERVICIOS DE ABASTECIMIENTO DE AGUA POTABLE"/>
    <s v="Servicio"/>
    <s v="Suministro de agua"/>
    <s v="Micro (5 a 10 personas ocupadas)"/>
    <n v="21062024"/>
    <n v="21"/>
    <s v="Junio"/>
    <s v="Año Resultado Final"/>
    <n v="9"/>
    <n v="37"/>
    <n v="8072024"/>
    <n v="8"/>
    <s v="Julio"/>
    <s v="Año Resultado Final"/>
    <n v="2002"/>
    <n v="21"/>
    <x v="2"/>
    <s v="SERVICIOS DE AGUA POTABLE"/>
    <s v="Captación, tratamiento y suministro de agua"/>
    <s v="Único"/>
    <x v="0"/>
    <m/>
    <m/>
    <n v="5"/>
    <n v="5"/>
    <n v="4"/>
    <n v="1"/>
    <n v="13.57837837837836"/>
    <n v="3.3945945945945901"/>
    <n v="0"/>
    <n v="0"/>
    <n v="3.3945945945945901"/>
    <n v="0"/>
    <n v="10.18378378378377"/>
    <n v="0"/>
    <n v="0"/>
    <n v="0"/>
    <n v="0"/>
    <n v="3.3945945945945901"/>
    <n v="0"/>
    <n v="0"/>
    <n v="16.972972972972951"/>
    <n v="5"/>
    <n v="0"/>
    <n v="0"/>
    <n v="1"/>
    <n v="0"/>
    <n v="3"/>
    <n v="0"/>
    <n v="0"/>
    <n v="0"/>
    <n v="0"/>
    <n v="1"/>
    <n v="0"/>
    <n v="0"/>
    <n v="5"/>
    <x v="0"/>
    <m/>
    <m/>
    <x v="1"/>
    <m/>
    <m/>
    <x v="1"/>
    <s v="Decisión del directorio/propietarios de la empresa"/>
    <m/>
    <x v="0"/>
    <m/>
    <m/>
    <x v="0"/>
    <m/>
    <m/>
    <x v="0"/>
    <m/>
    <m/>
    <m/>
    <m/>
    <m/>
    <m/>
    <m/>
    <m/>
    <m/>
    <m/>
    <m/>
    <m/>
    <m/>
    <m/>
    <m/>
    <m/>
    <m/>
    <m/>
    <m/>
    <m/>
    <m/>
    <m/>
    <m/>
    <m/>
    <m/>
    <m/>
    <m/>
    <m/>
    <m/>
    <m/>
    <m/>
    <m/>
    <m/>
    <m/>
    <m/>
    <m/>
    <m/>
    <m/>
    <m/>
    <m/>
    <m/>
    <m/>
    <m/>
    <m/>
    <m/>
    <m/>
    <m/>
    <m/>
    <m/>
    <m/>
    <x v="0"/>
    <x v="0"/>
    <x v="0"/>
    <x v="0"/>
    <x v="1"/>
    <x v="0"/>
    <x v="0"/>
    <x v="1"/>
    <x v="1"/>
    <x v="0"/>
    <x v="1"/>
    <x v="1"/>
    <x v="0"/>
    <m/>
    <m/>
    <m/>
    <s v="Redes sociales de la empresa (Facebook, Twitter, Instagram, etc)"/>
    <m/>
    <m/>
    <s v="Recomendaciones de trabajadores de la empresa u otros actores"/>
    <m/>
    <m/>
    <m/>
    <m/>
    <m/>
    <m/>
    <m/>
    <x v="0"/>
    <x v="0"/>
    <x v="0"/>
    <x v="1"/>
    <x v="0"/>
    <x v="0"/>
    <x v="2"/>
    <x v="0"/>
    <x v="1"/>
    <x v="1"/>
    <s v="Ninguna"/>
    <m/>
    <m/>
    <m/>
    <m/>
    <m/>
    <m/>
    <x v="3"/>
    <s v="Transformación de competencia"/>
    <m/>
    <x v="1"/>
    <m/>
    <m/>
    <m/>
    <x v="0"/>
    <x v="0"/>
    <x v="0"/>
    <x v="0"/>
    <x v="1"/>
    <x v="1"/>
    <m/>
    <m/>
    <x v="3"/>
    <s v="Probable"/>
    <s v="Poco probable"/>
    <s v="Poco probable"/>
    <s v="Probable"/>
    <s v="Probable"/>
    <x v="0"/>
    <s v="COBRADOR"/>
    <n v="4214"/>
    <n v="4"/>
    <n v="0"/>
    <n v="0"/>
    <n v="0"/>
    <n v="0"/>
    <s v="AUXILIAR ADMINISTRATIVO"/>
    <n v="4419"/>
    <n v="1"/>
    <n v="0"/>
    <n v="0"/>
    <n v="0"/>
    <n v="0"/>
    <m/>
    <m/>
    <m/>
    <m/>
    <m/>
    <m/>
    <m/>
    <m/>
    <m/>
    <m/>
    <m/>
    <m/>
    <m/>
    <m/>
    <m/>
    <m/>
    <m/>
    <m/>
    <m/>
    <m/>
    <m/>
    <x v="0"/>
    <m/>
    <m/>
    <m/>
    <m/>
    <m/>
    <m/>
    <m/>
    <m/>
    <m/>
    <x v="0"/>
    <x v="0"/>
    <x v="0"/>
    <x v="0"/>
    <x v="1"/>
    <x v="1"/>
    <x v="0"/>
    <x v="0"/>
    <m/>
    <x v="0"/>
    <s v="CAPACITACIÓN EN PLOMERIA"/>
    <s v="Fontanería"/>
    <s v="PLOMERO"/>
    <n v="7126"/>
    <s v="CAPACITACIÓN PARTE DE ELECTRICIDAD"/>
    <s v="Electricidad"/>
    <s v="ELECTRICISTA"/>
    <n v="7411"/>
    <s v="CAPACITACIÓN EN PARTE ADMINISTRATIVA"/>
    <s v="Operaciones auxiliares de servicios administrativos"/>
    <s v="AUXILIAR ADMINISTRATIVO"/>
    <n v="4419"/>
    <m/>
    <m/>
    <m/>
    <m/>
    <m/>
    <m/>
    <m/>
    <m/>
    <m/>
    <m/>
    <m/>
    <m/>
    <s v="Si"/>
    <s v="Si"/>
    <s v="No"/>
    <m/>
    <m/>
    <m/>
    <x v="0"/>
    <s v="Muy importante"/>
    <s v="Muy importante"/>
    <s v="Muy importante"/>
    <s v="Muy importante"/>
    <s v="Importante"/>
    <s v="Importante"/>
    <s v="Importante"/>
    <s v="Ninguna"/>
    <m/>
    <x v="2"/>
    <x v="2"/>
    <x v="0"/>
    <x v="0"/>
    <x v="1"/>
    <x v="0"/>
    <x v="0"/>
    <x v="0"/>
    <x v="0"/>
    <x v="0"/>
    <x v="0"/>
    <x v="0"/>
    <m/>
    <s v="Jefe / Encargado (no propietario)"/>
    <m/>
    <n v="13"/>
    <n v="40"/>
    <s v="Completo"/>
    <m/>
    <m/>
    <m/>
    <m/>
    <m/>
    <m/>
    <m/>
    <s v="5 a 10 personas ocupadas"/>
    <s v="5 a 10 personas ocupadas"/>
    <x v="0"/>
    <s v="Suministro de agua"/>
    <x v="0"/>
    <x v="0"/>
    <x v="0"/>
    <x v="0"/>
    <x v="0"/>
    <x v="0"/>
    <x v="0"/>
    <x v="0"/>
    <x v="0"/>
    <x v="0"/>
    <x v="1"/>
    <x v="0"/>
    <x v="1"/>
    <x v="0"/>
    <x v="0"/>
    <x v="0"/>
    <x v="0"/>
    <x v="0"/>
    <x v="0"/>
    <x v="1"/>
    <x v="0"/>
    <x v="0"/>
    <x v="0"/>
    <x v="0"/>
    <x v="1"/>
    <x v="0"/>
    <x v="0"/>
    <s v="CONSTRUCCIÓN"/>
    <s v="ELECTRICIDAD Y ELECTRONICA"/>
    <s v="GESTIÓN ADMINISTRATIVA"/>
    <m/>
    <m/>
    <m/>
    <s v="CONSTRUCCIÓN"/>
    <s v="ELECTRICIDAD Y ELECTRONICA"/>
    <s v="ADMINISTRACIÓN Y GESTIÓN"/>
    <m/>
    <m/>
    <m/>
    <n v="3.3945945945945901"/>
    <x v="0"/>
    <x v="0"/>
    <x v="0"/>
    <x v="0"/>
    <x v="0"/>
    <s v="Total"/>
  </r>
  <r>
    <n v="641951"/>
    <x v="0"/>
    <x v="1"/>
    <s v="San Lorenzo"/>
    <n v="31001"/>
    <s v="FABRICACION DE SOFA DE BASE DE MADERA"/>
    <s v="Industria"/>
    <s v="Manufactura"/>
    <s v="Pequeñas (11 a 30 personas ocupadas)"/>
    <n v="28062024"/>
    <n v="28"/>
    <s v="Junio"/>
    <s v="Año Resultado Final"/>
    <n v="11"/>
    <n v="29"/>
    <n v="28062024"/>
    <n v="28"/>
    <s v="Junio"/>
    <s v="Año Resultado Final"/>
    <n v="2017"/>
    <n v="6"/>
    <x v="3"/>
    <s v="FABRICACION DE MUEBLES DE MADERA"/>
    <s v="Fabricación de muebles de madera"/>
    <s v="Casa Matriz"/>
    <x v="1"/>
    <n v="2"/>
    <n v="2"/>
    <n v="17"/>
    <n v="17"/>
    <n v="12"/>
    <n v="5"/>
    <n v="45.669902912621396"/>
    <n v="19.029126213592249"/>
    <n v="0"/>
    <n v="0"/>
    <n v="0"/>
    <n v="0"/>
    <n v="57.087378640776748"/>
    <n v="0"/>
    <n v="0"/>
    <n v="0"/>
    <n v="7.6116504854368996"/>
    <n v="0"/>
    <n v="0"/>
    <n v="0"/>
    <n v="64.699029126213645"/>
    <n v="17"/>
    <n v="0"/>
    <n v="0"/>
    <n v="0"/>
    <n v="0"/>
    <n v="15"/>
    <n v="0"/>
    <n v="0"/>
    <n v="0"/>
    <n v="2"/>
    <n v="0"/>
    <n v="0"/>
    <n v="0"/>
    <n v="17"/>
    <x v="0"/>
    <m/>
    <m/>
    <x v="1"/>
    <m/>
    <m/>
    <x v="0"/>
    <m/>
    <m/>
    <x v="0"/>
    <m/>
    <m/>
    <x v="0"/>
    <m/>
    <m/>
    <x v="1"/>
    <m/>
    <n v="7522"/>
    <s v="CARPINTERO"/>
    <s v="Sí"/>
    <s v="No"/>
    <s v="Sí"/>
    <n v="7534"/>
    <s v="TAPICERO"/>
    <s v="Sí"/>
    <s v="No"/>
    <s v="Sí"/>
    <n v="7533"/>
    <s v="COSTURERAS"/>
    <s v="Sí"/>
    <s v="No"/>
    <m/>
    <m/>
    <m/>
    <m/>
    <m/>
    <m/>
    <m/>
    <m/>
    <m/>
    <m/>
    <m/>
    <m/>
    <m/>
    <m/>
    <m/>
    <m/>
    <m/>
    <m/>
    <m/>
    <m/>
    <m/>
    <m/>
    <m/>
    <m/>
    <m/>
    <m/>
    <m/>
    <m/>
    <m/>
    <m/>
    <m/>
    <m/>
    <m/>
    <m/>
    <m/>
    <x v="1"/>
    <x v="1"/>
    <x v="0"/>
    <x v="0"/>
    <x v="0"/>
    <x v="0"/>
    <x v="0"/>
    <x v="1"/>
    <x v="0"/>
    <x v="0"/>
    <x v="0"/>
    <x v="1"/>
    <x v="0"/>
    <m/>
    <m/>
    <m/>
    <s v="Redes sociales de la empresa (Facebook, Twitter, Instagram, etc)"/>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oco probable"/>
    <s v="Poco probable"/>
    <s v="Poco probable"/>
    <s v="Probable"/>
    <s v="Poco probable"/>
    <x v="2"/>
    <m/>
    <m/>
    <m/>
    <m/>
    <m/>
    <m/>
    <m/>
    <m/>
    <m/>
    <m/>
    <m/>
    <m/>
    <m/>
    <m/>
    <m/>
    <m/>
    <m/>
    <m/>
    <m/>
    <m/>
    <m/>
    <m/>
    <m/>
    <m/>
    <m/>
    <m/>
    <m/>
    <m/>
    <m/>
    <m/>
    <m/>
    <m/>
    <m/>
    <m/>
    <m/>
    <x v="1"/>
    <m/>
    <m/>
    <m/>
    <m/>
    <m/>
    <s v="La capacitación no es una prioridad para la empresa"/>
    <m/>
    <m/>
    <m/>
    <x v="1"/>
    <x v="1"/>
    <x v="1"/>
    <x v="1"/>
    <x v="0"/>
    <x v="0"/>
    <x v="0"/>
    <x v="0"/>
    <m/>
    <x v="2"/>
    <m/>
    <m/>
    <m/>
    <m/>
    <m/>
    <m/>
    <m/>
    <m/>
    <m/>
    <m/>
    <m/>
    <m/>
    <m/>
    <m/>
    <m/>
    <m/>
    <m/>
    <m/>
    <m/>
    <m/>
    <m/>
    <m/>
    <m/>
    <m/>
    <m/>
    <m/>
    <m/>
    <m/>
    <m/>
    <m/>
    <x v="2"/>
    <s v="Importante"/>
    <s v="Importante"/>
    <s v="Importante"/>
    <s v="Importante"/>
    <s v="Importante"/>
    <s v="Muy importante"/>
    <s v="Importante"/>
    <s v="Ninguna"/>
    <m/>
    <x v="2"/>
    <x v="2"/>
    <x v="0"/>
    <x v="2"/>
    <x v="2"/>
    <x v="2"/>
    <x v="1"/>
    <x v="1"/>
    <x v="0"/>
    <x v="1"/>
    <x v="0"/>
    <x v="0"/>
    <m/>
    <s v="Administrador/Contador"/>
    <m/>
    <n v="15"/>
    <n v="41"/>
    <s v="Completo"/>
    <m/>
    <m/>
    <m/>
    <m/>
    <m/>
    <m/>
    <m/>
    <s v="11 a 30 personas ocupadas"/>
    <s v="11 a 30 personas ocupadas"/>
    <x v="1"/>
    <s v="Manufactura"/>
    <x v="0"/>
    <x v="0"/>
    <x v="0"/>
    <x v="0"/>
    <x v="0"/>
    <x v="0"/>
    <x v="1"/>
    <x v="0"/>
    <x v="0"/>
    <x v="0"/>
    <x v="1"/>
    <x v="0"/>
    <x v="0"/>
    <x v="0"/>
    <x v="0"/>
    <x v="0"/>
    <x v="0"/>
    <x v="0"/>
    <x v="0"/>
    <x v="1"/>
    <x v="0"/>
    <x v="1"/>
    <x v="0"/>
    <x v="0"/>
    <x v="0"/>
    <x v="0"/>
    <x v="0"/>
    <m/>
    <m/>
    <m/>
    <m/>
    <m/>
    <m/>
    <m/>
    <m/>
    <m/>
    <m/>
    <m/>
    <m/>
    <n v="3.8058252427184498"/>
    <x v="1"/>
    <x v="1"/>
    <x v="1"/>
    <x v="1"/>
    <x v="2"/>
    <s v="Total"/>
  </r>
  <r>
    <n v="642126"/>
    <x v="0"/>
    <x v="1"/>
    <s v="Lambaré"/>
    <n v="14101"/>
    <s v="CONFECCION DE UNIFORMES PARA EMPRESAS"/>
    <s v="Industria"/>
    <s v="Manufactura"/>
    <s v="Micro (5 a 10 personas ocupadas)"/>
    <n v="14062024"/>
    <n v="14"/>
    <s v="Junio"/>
    <s v="Año Resultado Final"/>
    <n v="9"/>
    <n v="22"/>
    <n v="14062024"/>
    <n v="14"/>
    <s v="Junio"/>
    <s v="Año Resultado Final"/>
    <n v="2018"/>
    <n v="5"/>
    <x v="3"/>
    <s v="CONFECCION DE PRENDAS UNIFORMES EMPRESARIALES Y COLEGIO"/>
    <s v="Confección de prendas de vestir exterior, excepto prendas de cuero y piel"/>
    <s v="Único"/>
    <x v="0"/>
    <m/>
    <m/>
    <n v="5"/>
    <n v="5"/>
    <n v="0"/>
    <n v="5"/>
    <n v="0"/>
    <n v="23.968253968253951"/>
    <n v="0"/>
    <n v="0"/>
    <n v="0"/>
    <n v="0"/>
    <n v="9.5873015873015799"/>
    <n v="0"/>
    <n v="0"/>
    <n v="0"/>
    <n v="14.380952380952369"/>
    <n v="0"/>
    <n v="0"/>
    <n v="0"/>
    <n v="23.968253968253951"/>
    <n v="5"/>
    <n v="0"/>
    <n v="0"/>
    <n v="0"/>
    <n v="0"/>
    <n v="2"/>
    <n v="0"/>
    <n v="0"/>
    <n v="0"/>
    <n v="3"/>
    <n v="0"/>
    <n v="0"/>
    <n v="0"/>
    <n v="5"/>
    <x v="1"/>
    <s v="Decisión del directorio/propietarios de la empresa"/>
    <m/>
    <x v="1"/>
    <m/>
    <m/>
    <x v="1"/>
    <s v="Decisión del directorio/propietarios de la empresa"/>
    <m/>
    <x v="0"/>
    <m/>
    <m/>
    <x v="0"/>
    <m/>
    <m/>
    <x v="0"/>
    <m/>
    <m/>
    <m/>
    <m/>
    <m/>
    <m/>
    <m/>
    <m/>
    <m/>
    <m/>
    <m/>
    <m/>
    <m/>
    <m/>
    <m/>
    <m/>
    <m/>
    <m/>
    <m/>
    <m/>
    <m/>
    <m/>
    <m/>
    <m/>
    <m/>
    <m/>
    <m/>
    <m/>
    <m/>
    <m/>
    <m/>
    <m/>
    <m/>
    <m/>
    <m/>
    <m/>
    <m/>
    <m/>
    <m/>
    <m/>
    <m/>
    <m/>
    <m/>
    <m/>
    <m/>
    <m/>
    <m/>
    <m/>
    <m/>
    <m/>
    <x v="1"/>
    <x v="0"/>
    <x v="0"/>
    <x v="0"/>
    <x v="0"/>
    <x v="1"/>
    <x v="0"/>
    <x v="0"/>
    <x v="0"/>
    <x v="0"/>
    <x v="1"/>
    <x v="1"/>
    <x v="0"/>
    <m/>
    <m/>
    <m/>
    <s v="Redes sociales de la empresa (Facebook, Twitter, Instagram, etc)"/>
    <m/>
    <m/>
    <m/>
    <m/>
    <m/>
    <m/>
    <s v="Contactos personales del empleador"/>
    <m/>
    <m/>
    <m/>
    <x v="0"/>
    <x v="0"/>
    <x v="0"/>
    <x v="0"/>
    <x v="0"/>
    <x v="0"/>
    <x v="0"/>
    <x v="1"/>
    <x v="1"/>
    <x v="1"/>
    <s v="Ninguna"/>
    <m/>
    <m/>
    <m/>
    <m/>
    <s v="Transformación de competencia"/>
    <m/>
    <x v="3"/>
    <m/>
    <s v="Transformación de competencia"/>
    <x v="1"/>
    <m/>
    <m/>
    <m/>
    <x v="1"/>
    <x v="1"/>
    <x v="1"/>
    <x v="1"/>
    <x v="0"/>
    <x v="1"/>
    <m/>
    <m/>
    <x v="2"/>
    <s v="Probable"/>
    <s v="Poco probable"/>
    <s v="Poco probable"/>
    <s v="Probable"/>
    <s v="Probable"/>
    <x v="0"/>
    <s v="operario de maquina de bordar"/>
    <n v="8153"/>
    <n v="2"/>
    <n v="2"/>
    <n v="2"/>
    <n v="2"/>
    <n v="2"/>
    <s v="OPERARIO DE MAQUINAS DE COSER"/>
    <n v="8153"/>
    <n v="1"/>
    <n v="1"/>
    <n v="1"/>
    <n v="1"/>
    <n v="1"/>
    <m/>
    <m/>
    <m/>
    <m/>
    <m/>
    <m/>
    <m/>
    <m/>
    <m/>
    <m/>
    <m/>
    <m/>
    <m/>
    <m/>
    <m/>
    <m/>
    <m/>
    <m/>
    <m/>
    <m/>
    <m/>
    <x v="0"/>
    <m/>
    <m/>
    <m/>
    <m/>
    <m/>
    <m/>
    <m/>
    <m/>
    <m/>
    <x v="0"/>
    <x v="0"/>
    <x v="0"/>
    <x v="0"/>
    <x v="1"/>
    <x v="1"/>
    <x v="0"/>
    <x v="0"/>
    <m/>
    <x v="0"/>
    <s v="TECNICA EN CORTES DE TELAS"/>
    <s v="Corte y confección"/>
    <s v="CORTADORA"/>
    <n v="7532"/>
    <s v="TÉCNICO SERIGRAFIA SOBRE TELA"/>
    <s v="Serigrafía"/>
    <s v="SERIGRAFISTA"/>
    <n v="7322"/>
    <m/>
    <m/>
    <m/>
    <m/>
    <m/>
    <m/>
    <m/>
    <m/>
    <m/>
    <m/>
    <m/>
    <m/>
    <m/>
    <m/>
    <m/>
    <m/>
    <s v="Si"/>
    <s v="No"/>
    <m/>
    <m/>
    <m/>
    <m/>
    <x v="1"/>
    <s v="Muy importante"/>
    <s v="Muy importante"/>
    <s v="Muy importante"/>
    <s v="Muy importante"/>
    <s v="Muy importante"/>
    <s v="Importante"/>
    <s v="Muy importante"/>
    <s v="Ninguna"/>
    <m/>
    <x v="0"/>
    <x v="1"/>
    <x v="0"/>
    <x v="0"/>
    <x v="0"/>
    <x v="0"/>
    <x v="1"/>
    <x v="0"/>
    <x v="0"/>
    <x v="0"/>
    <x v="0"/>
    <x v="0"/>
    <m/>
    <s v="Dueño o propietario"/>
    <m/>
    <n v="11"/>
    <n v="55"/>
    <s v="Completo"/>
    <m/>
    <m/>
    <m/>
    <m/>
    <m/>
    <m/>
    <m/>
    <s v="5 a 10 personas ocupadas"/>
    <s v="5 a 10 personas ocupadas"/>
    <x v="1"/>
    <s v="Manufactura"/>
    <x v="0"/>
    <x v="0"/>
    <x v="0"/>
    <x v="0"/>
    <x v="0"/>
    <x v="0"/>
    <x v="0"/>
    <x v="0"/>
    <x v="0"/>
    <x v="0"/>
    <x v="1"/>
    <x v="0"/>
    <x v="0"/>
    <x v="0"/>
    <x v="0"/>
    <x v="0"/>
    <x v="1"/>
    <x v="0"/>
    <x v="0"/>
    <x v="1"/>
    <x v="0"/>
    <x v="1"/>
    <x v="0"/>
    <x v="0"/>
    <x v="1"/>
    <x v="0"/>
    <x v="0"/>
    <s v="TEXTIL Y CONFECCIÓN"/>
    <s v="TEXTIL Y CONFECCIÓN"/>
    <m/>
    <m/>
    <m/>
    <m/>
    <s v="TEXTIL Y CONFECCIÓN"/>
    <s v="TEXTIL Y CONFECCIÓN"/>
    <m/>
    <m/>
    <m/>
    <m/>
    <n v="4.7936507936507899"/>
    <x v="0"/>
    <x v="0"/>
    <x v="0"/>
    <x v="0"/>
    <x v="0"/>
    <s v="Total"/>
  </r>
  <r>
    <n v="650806"/>
    <x v="0"/>
    <x v="0"/>
    <s v="Santisima Trinidad"/>
    <n v="43210"/>
    <s v="ACTIVIDAD DE INSTALACIONES ELECTRICAS, ELECTROMECANICAS Y ELECTRONICAS"/>
    <s v="Industria"/>
    <s v="Construcción"/>
    <s v="Micro (5 a 10 personas ocupadas)"/>
    <n v="5062024"/>
    <n v="5"/>
    <s v="Junio"/>
    <s v="Año Resultado Final"/>
    <n v="11"/>
    <n v="20"/>
    <n v="17072024"/>
    <n v="17"/>
    <s v="Julio"/>
    <s v="Año Resultado Final"/>
    <n v="2019"/>
    <n v="4"/>
    <x v="3"/>
    <s v="INTSLACIONES ELECTRICAS Y ELECTROMECANICAS"/>
    <s v="Instalaciones eléctricas, electromecánicas y electrónicas"/>
    <s v="Casa Matriz"/>
    <x v="1"/>
    <n v="2"/>
    <n v="2"/>
    <n v="17"/>
    <n v="17"/>
    <n v="14"/>
    <n v="3"/>
    <n v="111.70212765957449"/>
    <n v="23.936170212765962"/>
    <n v="0"/>
    <n v="0"/>
    <n v="0"/>
    <n v="0"/>
    <n v="0"/>
    <n v="15.957446808510641"/>
    <n v="39.893617021276604"/>
    <n v="0"/>
    <n v="31.914893617021281"/>
    <n v="31.914893617021281"/>
    <n v="15.957446808510641"/>
    <n v="0"/>
    <n v="135.63829787234044"/>
    <n v="17"/>
    <n v="0"/>
    <n v="0"/>
    <n v="0"/>
    <n v="0"/>
    <n v="0"/>
    <n v="2"/>
    <n v="5"/>
    <n v="0"/>
    <n v="4"/>
    <n v="4"/>
    <n v="2"/>
    <n v="0"/>
    <n v="17"/>
    <x v="0"/>
    <m/>
    <m/>
    <x v="0"/>
    <s v="Decisión del directorio/propietarios de la empresa"/>
    <m/>
    <x v="0"/>
    <m/>
    <m/>
    <x v="0"/>
    <m/>
    <m/>
    <x v="0"/>
    <m/>
    <m/>
    <x v="1"/>
    <m/>
    <n v="7412"/>
    <s v="AYUDANTE DE OBRAS"/>
    <s v="Sí"/>
    <s v="No"/>
    <s v="Sí"/>
    <n v="3123"/>
    <s v="SUPERVISOR DE OBRAS"/>
    <s v="Sí"/>
    <s v="No"/>
    <s v="No"/>
    <m/>
    <m/>
    <m/>
    <m/>
    <m/>
    <m/>
    <m/>
    <m/>
    <m/>
    <m/>
    <m/>
    <m/>
    <m/>
    <m/>
    <m/>
    <m/>
    <m/>
    <m/>
    <m/>
    <m/>
    <m/>
    <m/>
    <m/>
    <m/>
    <m/>
    <m/>
    <m/>
    <m/>
    <m/>
    <m/>
    <m/>
    <m/>
    <m/>
    <m/>
    <m/>
    <m/>
    <m/>
    <m/>
    <m/>
    <x v="1"/>
    <x v="0"/>
    <x v="0"/>
    <x v="1"/>
    <x v="0"/>
    <x v="1"/>
    <x v="0"/>
    <x v="1"/>
    <x v="0"/>
    <x v="0"/>
    <x v="0"/>
    <x v="1"/>
    <x v="1"/>
    <s v="CHOFER QUE SEPAN MANEJAR CAMIONETAS MECANICOS"/>
    <m/>
    <m/>
    <s v="Redes sociales de la empresa (Facebook, Twitter, Instagram, etc)"/>
    <m/>
    <m/>
    <s v="Recomendaciones de trabajadores de la empresa u otros actores"/>
    <m/>
    <m/>
    <m/>
    <s v="Contactos personales del empleador"/>
    <m/>
    <m/>
    <m/>
    <x v="0"/>
    <x v="0"/>
    <x v="0"/>
    <x v="0"/>
    <x v="0"/>
    <x v="0"/>
    <x v="0"/>
    <x v="0"/>
    <x v="2"/>
    <x v="1"/>
    <s v="Ninguna"/>
    <m/>
    <m/>
    <m/>
    <m/>
    <s v="Transformación de competencia"/>
    <m/>
    <x v="0"/>
    <m/>
    <m/>
    <x v="1"/>
    <m/>
    <m/>
    <m/>
    <x v="0"/>
    <x v="0"/>
    <x v="1"/>
    <x v="0"/>
    <x v="0"/>
    <x v="0"/>
    <m/>
    <m/>
    <x v="2"/>
    <s v="Probable"/>
    <s v="Poco probable"/>
    <s v="Poco probable"/>
    <s v="Poco probable"/>
    <s v="Muy probable"/>
    <x v="0"/>
    <s v="auxiliar contable"/>
    <n v="4311"/>
    <n v="1"/>
    <n v="0"/>
    <n v="0"/>
    <n v="0"/>
    <n v="0"/>
    <s v="Proyectista de presupuesto"/>
    <n v="2142"/>
    <n v="2"/>
    <n v="0"/>
    <n v="0"/>
    <n v="0"/>
    <n v="0"/>
    <s v="supervisor de obras"/>
    <n v="3123"/>
    <n v="2"/>
    <n v="0"/>
    <n v="0"/>
    <n v="0"/>
    <n v="0"/>
    <m/>
    <m/>
    <m/>
    <m/>
    <m/>
    <m/>
    <m/>
    <m/>
    <m/>
    <m/>
    <m/>
    <m/>
    <m/>
    <m/>
    <x v="0"/>
    <m/>
    <m/>
    <m/>
    <m/>
    <m/>
    <m/>
    <m/>
    <m/>
    <m/>
    <x v="1"/>
    <x v="0"/>
    <x v="1"/>
    <x v="1"/>
    <x v="1"/>
    <x v="1"/>
    <x v="0"/>
    <x v="0"/>
    <m/>
    <x v="0"/>
    <s v="INSTALACIONES EN MEDIA TENSION"/>
    <s v="Electricidad"/>
    <s v="SUPERVISOR DE OBRAS"/>
    <n v="3123"/>
    <s v="CURSO DE COMISIONES / MEDICIONES ELECTRICAS"/>
    <s v="Electricidad"/>
    <s v="SUPERVISOR DE OBRAS"/>
    <n v="3123"/>
    <s v="SKETCHUP, AUTOCAD"/>
    <s v="Herramientas digitales para la gestión y productividad"/>
    <s v="PROYECTISTAS"/>
    <n v="2151"/>
    <m/>
    <m/>
    <m/>
    <m/>
    <m/>
    <m/>
    <m/>
    <m/>
    <m/>
    <m/>
    <m/>
    <m/>
    <s v="Si"/>
    <s v="Si"/>
    <s v="No"/>
    <m/>
    <m/>
    <m/>
    <x v="0"/>
    <s v="Muy importante"/>
    <s v="Muy importante"/>
    <s v="Muy importante"/>
    <s v="Importante"/>
    <s v="Importante"/>
    <s v="Muy importante"/>
    <s v="Muy importante"/>
    <s v="Ninguna"/>
    <m/>
    <x v="2"/>
    <x v="1"/>
    <x v="0"/>
    <x v="0"/>
    <x v="0"/>
    <x v="0"/>
    <x v="1"/>
    <x v="1"/>
    <x v="0"/>
    <x v="0"/>
    <x v="0"/>
    <x v="0"/>
    <m/>
    <s v="Dueño o propietario"/>
    <m/>
    <n v="7"/>
    <n v="24"/>
    <s v="Completo"/>
    <m/>
    <m/>
    <m/>
    <m/>
    <m/>
    <m/>
    <m/>
    <s v="11 a 30 personas ocupadas"/>
    <s v="11 a 30 personas ocupadas"/>
    <x v="1"/>
    <s v="Construcción"/>
    <x v="0"/>
    <x v="0"/>
    <x v="1"/>
    <x v="0"/>
    <x v="0"/>
    <x v="0"/>
    <x v="1"/>
    <x v="0"/>
    <x v="0"/>
    <x v="0"/>
    <x v="0"/>
    <x v="1"/>
    <x v="1"/>
    <x v="0"/>
    <x v="0"/>
    <x v="0"/>
    <x v="0"/>
    <x v="0"/>
    <x v="0"/>
    <x v="0"/>
    <x v="1"/>
    <x v="1"/>
    <x v="0"/>
    <x v="0"/>
    <x v="0"/>
    <x v="0"/>
    <x v="0"/>
    <s v="ELECTRICIDAD Y ELECTRONICA"/>
    <s v="ELECTRICIDAD Y ELECTRONICA"/>
    <s v="USO DE SISTEMAS Y SOFTWARE ESPECIALIZADOS"/>
    <m/>
    <m/>
    <m/>
    <s v="ELECTRICIDAD Y ELECTRONICA"/>
    <s v="ELECTRICIDAD Y ELECTRONICA"/>
    <s v="TIC"/>
    <m/>
    <m/>
    <m/>
    <n v="7.9787234042553203"/>
    <x v="1"/>
    <x v="1"/>
    <x v="0"/>
    <x v="0"/>
    <x v="0"/>
    <s v="Total"/>
  </r>
  <r>
    <n v="650943"/>
    <x v="0"/>
    <x v="0"/>
    <s v="San Roque"/>
    <n v="21001"/>
    <s v="FABRICACION DE MEDICAMENTOS DE USO HUMANO"/>
    <s v="Industria"/>
    <s v="Manufactura"/>
    <s v="Pequeñas (11 a 30 personas ocupadas)"/>
    <n v="5062024"/>
    <n v="5"/>
    <s v="Junio"/>
    <s v="Año Resultado Final"/>
    <n v="11"/>
    <n v="49"/>
    <n v="17062024"/>
    <n v="17"/>
    <s v="Junio"/>
    <s v="Año Resultado Final"/>
    <n v="2022"/>
    <n v="1"/>
    <x v="3"/>
    <s v="ELABORACION DE PREPARADOS MAGISTRALES"/>
    <s v="Fabricación de medicamentos de uso humano"/>
    <s v="Único"/>
    <x v="0"/>
    <m/>
    <m/>
    <n v="18"/>
    <n v="18"/>
    <n v="5"/>
    <n v="13"/>
    <n v="39.893617021276604"/>
    <n v="103.72340425531917"/>
    <n v="0"/>
    <n v="0"/>
    <n v="7.9787234042553203"/>
    <n v="0"/>
    <n v="55.851063829787243"/>
    <n v="0"/>
    <n v="23.936170212765962"/>
    <n v="0"/>
    <n v="23.936170212765962"/>
    <n v="23.936170212765962"/>
    <n v="7.9787234042553203"/>
    <n v="0"/>
    <n v="143.61702127659578"/>
    <n v="18"/>
    <n v="0"/>
    <n v="0"/>
    <n v="1"/>
    <n v="0"/>
    <n v="7"/>
    <n v="0"/>
    <n v="3"/>
    <n v="0"/>
    <n v="3"/>
    <n v="3"/>
    <n v="1"/>
    <n v="0"/>
    <n v="18"/>
    <x v="1"/>
    <s v="Decisión del directorio/propietarios de la empresa"/>
    <m/>
    <x v="0"/>
    <s v="Decisión del directorio/propietarios de la empresa"/>
    <m/>
    <x v="0"/>
    <m/>
    <m/>
    <x v="0"/>
    <m/>
    <m/>
    <x v="0"/>
    <m/>
    <m/>
    <x v="1"/>
    <m/>
    <n v="4226"/>
    <s v="ATENCION AL CLIENTE"/>
    <s v="Sí"/>
    <s v="No"/>
    <s v="Sí"/>
    <n v="3116"/>
    <s v="TECNICO EN PRODUCCION DE LABORATORIO"/>
    <s v="Sí"/>
    <s v="No"/>
    <s v="No"/>
    <m/>
    <m/>
    <m/>
    <m/>
    <m/>
    <m/>
    <m/>
    <m/>
    <m/>
    <m/>
    <m/>
    <m/>
    <m/>
    <m/>
    <m/>
    <m/>
    <m/>
    <m/>
    <m/>
    <m/>
    <m/>
    <m/>
    <m/>
    <m/>
    <m/>
    <m/>
    <m/>
    <m/>
    <m/>
    <m/>
    <m/>
    <m/>
    <m/>
    <m/>
    <m/>
    <m/>
    <m/>
    <m/>
    <m/>
    <x v="1"/>
    <x v="0"/>
    <x v="0"/>
    <x v="0"/>
    <x v="1"/>
    <x v="0"/>
    <x v="0"/>
    <x v="1"/>
    <x v="0"/>
    <x v="0"/>
    <x v="0"/>
    <x v="1"/>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2"/>
    <x v="0"/>
    <x v="0"/>
    <x v="1"/>
    <x v="1"/>
    <s v="Ninguna"/>
    <m/>
    <m/>
    <m/>
    <m/>
    <m/>
    <m/>
    <x v="1"/>
    <m/>
    <m/>
    <x v="1"/>
    <m/>
    <m/>
    <m/>
    <x v="1"/>
    <x v="1"/>
    <x v="1"/>
    <x v="1"/>
    <x v="1"/>
    <x v="1"/>
    <m/>
    <m/>
    <x v="3"/>
    <s v="Poco probable"/>
    <s v="Poco probable"/>
    <s v="Poco probable"/>
    <s v="Poco probable"/>
    <s v="Probable"/>
    <x v="0"/>
    <s v="TECNICO EN PRODUCCION"/>
    <n v="3116"/>
    <n v="0"/>
    <n v="1"/>
    <n v="0"/>
    <n v="0"/>
    <n v="0"/>
    <s v="ATENCION AL CLIENTE"/>
    <n v="4226"/>
    <n v="1"/>
    <n v="0"/>
    <n v="0"/>
    <n v="0"/>
    <n v="0"/>
    <m/>
    <m/>
    <m/>
    <m/>
    <m/>
    <m/>
    <m/>
    <m/>
    <m/>
    <m/>
    <m/>
    <m/>
    <m/>
    <m/>
    <m/>
    <m/>
    <m/>
    <m/>
    <m/>
    <m/>
    <m/>
    <x v="0"/>
    <m/>
    <m/>
    <m/>
    <m/>
    <m/>
    <m/>
    <m/>
    <m/>
    <m/>
    <x v="0"/>
    <x v="0"/>
    <x v="0"/>
    <x v="0"/>
    <x v="1"/>
    <x v="1"/>
    <x v="0"/>
    <x v="0"/>
    <m/>
    <x v="0"/>
    <s v="CAPACITACION DE AUDITORIA"/>
    <s v="Auditoría de sistemas de gestión"/>
    <s v="ATENCION AL CLIENTE"/>
    <n v="4226"/>
    <s v="CAPACITACION DE AUDITORIA"/>
    <s v="Auditoría de sistemas de gestión"/>
    <s v="TECNICO EN PRODUCCION DE MEDICAMENTOS"/>
    <n v="3116"/>
    <m/>
    <m/>
    <m/>
    <m/>
    <m/>
    <m/>
    <m/>
    <m/>
    <m/>
    <m/>
    <m/>
    <m/>
    <m/>
    <m/>
    <m/>
    <m/>
    <s v="Si"/>
    <s v="No"/>
    <m/>
    <m/>
    <m/>
    <m/>
    <x v="1"/>
    <s v="Importante"/>
    <s v="Importante"/>
    <s v="Muy importante"/>
    <s v="Muy importante"/>
    <s v="Muy importante"/>
    <s v="Muy importante"/>
    <s v="Muy importante"/>
    <s v="Ninguna"/>
    <m/>
    <x v="2"/>
    <x v="2"/>
    <x v="0"/>
    <x v="0"/>
    <x v="2"/>
    <x v="0"/>
    <x v="1"/>
    <x v="1"/>
    <x v="1"/>
    <x v="1"/>
    <x v="1"/>
    <x v="0"/>
    <m/>
    <s v="Administrador/Contador"/>
    <m/>
    <n v="14"/>
    <n v="34"/>
    <s v="Completo"/>
    <m/>
    <m/>
    <m/>
    <m/>
    <m/>
    <m/>
    <s v="EL ESTABLECIMIENTO SERIA UNA FRANQUICIA DE BOTICA MAGISTRAL.."/>
    <s v="11 a 30 personas ocupadas"/>
    <s v="11 a 30 personas ocupadas"/>
    <x v="1"/>
    <s v="Manufactura"/>
    <x v="0"/>
    <x v="0"/>
    <x v="1"/>
    <x v="1"/>
    <x v="0"/>
    <x v="0"/>
    <x v="0"/>
    <x v="0"/>
    <x v="0"/>
    <x v="0"/>
    <x v="1"/>
    <x v="1"/>
    <x v="1"/>
    <x v="0"/>
    <x v="0"/>
    <x v="0"/>
    <x v="0"/>
    <x v="0"/>
    <x v="0"/>
    <x v="1"/>
    <x v="1"/>
    <x v="0"/>
    <x v="0"/>
    <x v="0"/>
    <x v="0"/>
    <x v="0"/>
    <x v="0"/>
    <s v="CONTABILIDAD Y AUDITORIA"/>
    <s v="CONTABILIDAD Y AUDITORIA"/>
    <m/>
    <m/>
    <m/>
    <m/>
    <s v="ADMINISTRACIÓN Y GESTIÓN"/>
    <s v="ADMINISTRACIÓN Y GESTIÓN"/>
    <m/>
    <m/>
    <m/>
    <m/>
    <n v="7.9787234042553203"/>
    <x v="1"/>
    <x v="1"/>
    <x v="1"/>
    <x v="0"/>
    <x v="0"/>
    <s v="Total"/>
  </r>
  <r>
    <n v="653211"/>
    <x v="0"/>
    <x v="1"/>
    <s v="Limpio"/>
    <n v="49231"/>
    <s v="SERVICIOS DE TRANSPORTE DE CARGA A  CORTA DISTANCIA"/>
    <s v="Servicio"/>
    <s v="Transporte"/>
    <s v="Micro (5 a 10 personas ocupadas)"/>
    <n v="14062024"/>
    <n v="14"/>
    <s v="Junio"/>
    <s v="Año Resultado Final"/>
    <n v="13"/>
    <n v="30"/>
    <n v="23072024"/>
    <n v="23"/>
    <s v="Julio"/>
    <s v="Año Resultado Final"/>
    <n v="2020"/>
    <n v="3"/>
    <x v="3"/>
    <s v="SERVICIOS DE TRANSPORTE TERRESTRE DE GANADO A NIVEL NACIONAL"/>
    <s v="Transporte terrestre de carga interdepartamental e internacional"/>
    <s v="Único"/>
    <x v="0"/>
    <m/>
    <m/>
    <n v="7"/>
    <n v="7"/>
    <n v="7"/>
    <n v="0"/>
    <n v="23.762162162162131"/>
    <n v="0"/>
    <n v="0"/>
    <n v="0"/>
    <n v="0"/>
    <n v="0"/>
    <n v="16.972972972972951"/>
    <n v="0"/>
    <n v="0"/>
    <n v="0"/>
    <n v="6.7891891891891802"/>
    <n v="0"/>
    <n v="0"/>
    <n v="0"/>
    <n v="23.762162162162131"/>
    <n v="7"/>
    <n v="0"/>
    <n v="0"/>
    <n v="0"/>
    <n v="0"/>
    <n v="5"/>
    <n v="0"/>
    <n v="0"/>
    <n v="0"/>
    <n v="2"/>
    <n v="0"/>
    <n v="0"/>
    <n v="0"/>
    <n v="7"/>
    <x v="0"/>
    <m/>
    <m/>
    <x v="1"/>
    <m/>
    <m/>
    <x v="0"/>
    <m/>
    <m/>
    <x v="0"/>
    <m/>
    <m/>
    <x v="0"/>
    <m/>
    <m/>
    <x v="0"/>
    <m/>
    <m/>
    <m/>
    <m/>
    <m/>
    <m/>
    <m/>
    <m/>
    <m/>
    <m/>
    <m/>
    <m/>
    <m/>
    <m/>
    <m/>
    <m/>
    <m/>
    <m/>
    <m/>
    <m/>
    <m/>
    <m/>
    <m/>
    <m/>
    <m/>
    <m/>
    <m/>
    <m/>
    <m/>
    <m/>
    <m/>
    <m/>
    <m/>
    <m/>
    <m/>
    <m/>
    <m/>
    <m/>
    <m/>
    <m/>
    <m/>
    <m/>
    <m/>
    <m/>
    <m/>
    <m/>
    <m/>
    <m/>
    <m/>
    <m/>
    <x v="1"/>
    <x v="1"/>
    <x v="0"/>
    <x v="0"/>
    <x v="0"/>
    <x v="0"/>
    <x v="0"/>
    <x v="0"/>
    <x v="1"/>
    <x v="0"/>
    <x v="0"/>
    <x v="1"/>
    <x v="0"/>
    <m/>
    <m/>
    <m/>
    <m/>
    <m/>
    <m/>
    <s v="Recomendaciones de trabajadores de la empresa u otros actores"/>
    <m/>
    <m/>
    <m/>
    <s v="Contactos personales del empleador"/>
    <m/>
    <m/>
    <m/>
    <x v="0"/>
    <x v="0"/>
    <x v="0"/>
    <x v="1"/>
    <x v="0"/>
    <x v="0"/>
    <x v="2"/>
    <x v="0"/>
    <x v="1"/>
    <x v="1"/>
    <s v="Ninguna"/>
    <m/>
    <m/>
    <m/>
    <m/>
    <m/>
    <m/>
    <x v="3"/>
    <s v="Transformación de competencia"/>
    <m/>
    <x v="1"/>
    <m/>
    <m/>
    <m/>
    <x v="1"/>
    <x v="1"/>
    <x v="1"/>
    <x v="1"/>
    <x v="0"/>
    <x v="1"/>
    <m/>
    <m/>
    <x v="1"/>
    <s v="Probable"/>
    <s v="Poco probable"/>
    <s v="Poco probable"/>
    <s v="Poco probable"/>
    <s v="Probable"/>
    <x v="2"/>
    <m/>
    <m/>
    <m/>
    <m/>
    <m/>
    <m/>
    <m/>
    <m/>
    <m/>
    <m/>
    <m/>
    <m/>
    <m/>
    <m/>
    <m/>
    <m/>
    <m/>
    <m/>
    <m/>
    <m/>
    <m/>
    <m/>
    <m/>
    <m/>
    <m/>
    <m/>
    <m/>
    <m/>
    <m/>
    <m/>
    <m/>
    <m/>
    <m/>
    <m/>
    <m/>
    <x v="1"/>
    <m/>
    <m/>
    <s v="No hay oferta de capacitación en áreas o contenidos relevantes para la empresa"/>
    <m/>
    <m/>
    <m/>
    <m/>
    <m/>
    <m/>
    <x v="1"/>
    <x v="1"/>
    <x v="1"/>
    <x v="1"/>
    <x v="0"/>
    <x v="0"/>
    <x v="0"/>
    <x v="0"/>
    <m/>
    <x v="2"/>
    <m/>
    <m/>
    <m/>
    <m/>
    <m/>
    <m/>
    <m/>
    <m/>
    <m/>
    <m/>
    <m/>
    <m/>
    <m/>
    <m/>
    <m/>
    <m/>
    <m/>
    <m/>
    <m/>
    <m/>
    <m/>
    <m/>
    <m/>
    <m/>
    <m/>
    <m/>
    <m/>
    <m/>
    <m/>
    <m/>
    <x v="2"/>
    <s v="Importante"/>
    <s v="Importante"/>
    <s v="Importante"/>
    <s v="Importante"/>
    <s v="Importante"/>
    <s v="Importante"/>
    <s v="Importante"/>
    <s v="Ninguna"/>
    <m/>
    <x v="2"/>
    <x v="1"/>
    <x v="0"/>
    <x v="0"/>
    <x v="0"/>
    <x v="0"/>
    <x v="1"/>
    <x v="1"/>
    <x v="1"/>
    <x v="1"/>
    <x v="1"/>
    <x v="0"/>
    <m/>
    <s v="Dueño o propietario"/>
    <m/>
    <n v="19"/>
    <n v="35"/>
    <s v="Completo"/>
    <m/>
    <m/>
    <m/>
    <m/>
    <m/>
    <m/>
    <m/>
    <s v="5 a 10 personas ocupadas"/>
    <s v="5 a 10 personas ocupadas"/>
    <x v="0"/>
    <s v="Transporte"/>
    <x v="0"/>
    <x v="0"/>
    <x v="0"/>
    <x v="0"/>
    <x v="0"/>
    <x v="0"/>
    <x v="0"/>
    <x v="0"/>
    <x v="0"/>
    <x v="0"/>
    <x v="1"/>
    <x v="0"/>
    <x v="0"/>
    <x v="0"/>
    <x v="0"/>
    <x v="0"/>
    <x v="0"/>
    <x v="0"/>
    <x v="0"/>
    <x v="1"/>
    <x v="0"/>
    <x v="1"/>
    <x v="0"/>
    <x v="0"/>
    <x v="0"/>
    <x v="0"/>
    <x v="0"/>
    <m/>
    <m/>
    <m/>
    <m/>
    <m/>
    <m/>
    <m/>
    <m/>
    <m/>
    <m/>
    <m/>
    <m/>
    <n v="3.3945945945945901"/>
    <x v="0"/>
    <x v="0"/>
    <x v="0"/>
    <x v="1"/>
    <x v="2"/>
    <s v="Total"/>
  </r>
  <r>
    <n v="658420"/>
    <x v="0"/>
    <x v="0"/>
    <s v="Santisima Trinidad"/>
    <n v="46699"/>
    <s v="ACTIVIDADES DE IMPRESIONES FLEXOGRAFICAS DE ETIQUETAS"/>
    <s v="Comercio"/>
    <s v="Comercio"/>
    <s v="Micro (5 a 10 personas ocupadas)"/>
    <n v="17062024"/>
    <n v="17"/>
    <s v="Junio"/>
    <s v="Año Resultado Final"/>
    <n v="11"/>
    <n v="7"/>
    <n v="17072024"/>
    <n v="17"/>
    <s v="Julio"/>
    <s v="Año Resultado Final"/>
    <n v="2021"/>
    <n v="2"/>
    <x v="3"/>
    <s v="ACTIVIDADES DE IMPRESIONES FLEXOGRAFICAS DE ETIQUETAS"/>
    <s v="Actividades de impresión"/>
    <s v="Único"/>
    <x v="0"/>
    <m/>
    <m/>
    <n v="11"/>
    <n v="11"/>
    <n v="7"/>
    <n v="4"/>
    <n v="55.851063829787243"/>
    <n v="31.914893617021281"/>
    <n v="0"/>
    <n v="0"/>
    <n v="0"/>
    <n v="0"/>
    <n v="55.851063829787243"/>
    <n v="0"/>
    <n v="0"/>
    <n v="0"/>
    <n v="15.957446808510641"/>
    <n v="15.957446808510641"/>
    <n v="0"/>
    <n v="0"/>
    <n v="87.765957446808528"/>
    <n v="11"/>
    <n v="0"/>
    <n v="0"/>
    <n v="0"/>
    <n v="0"/>
    <n v="7"/>
    <n v="0"/>
    <n v="0"/>
    <n v="0"/>
    <n v="2"/>
    <n v="2"/>
    <n v="0"/>
    <n v="0"/>
    <n v="11"/>
    <x v="0"/>
    <m/>
    <m/>
    <x v="1"/>
    <m/>
    <m/>
    <x v="1"/>
    <s v="Decisión del directorio/propietarios de la empresa"/>
    <m/>
    <x v="0"/>
    <m/>
    <m/>
    <x v="0"/>
    <m/>
    <m/>
    <x v="1"/>
    <m/>
    <n v="3322"/>
    <s v="VENDEDOR EXTERNO"/>
    <s v="Sí"/>
    <s v="Sí"/>
    <s v="Sí"/>
    <n v="7322"/>
    <s v="OPERARIO DE MAQUINARIA ROVINACION ( USO MAQUINA ESPECÍFICA)"/>
    <s v="Sí"/>
    <s v="Sí"/>
    <s v="Sí"/>
    <n v="7322"/>
    <s v="OPERARIO DE MAQUINARIA IMPRESIONES"/>
    <s v="No"/>
    <s v="Sí"/>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m/>
    <m/>
    <m/>
    <m/>
    <m/>
    <m/>
    <m/>
    <m/>
    <s v="Candidatos que no aceptaron las condiciones laborales ofrecidas (ubicación, horario, remuneración)"/>
    <m/>
    <m/>
    <m/>
    <m/>
    <s v="Capacitar a los trabajadores actuales para que puedan cumplir funciones que estaban asignadas a esa vacante"/>
    <s v="Reasignar / redefinir los puestos de trabajo existentes"/>
    <m/>
    <m/>
    <m/>
    <m/>
    <m/>
    <m/>
    <m/>
    <m/>
    <x v="0"/>
    <x v="0"/>
    <x v="0"/>
    <x v="0"/>
    <x v="0"/>
    <x v="0"/>
    <x v="0"/>
    <x v="1"/>
    <x v="0"/>
    <x v="1"/>
    <x v="0"/>
    <x v="0"/>
    <x v="0"/>
    <m/>
    <m/>
    <m/>
    <m/>
    <m/>
    <m/>
    <s v="Recomendaciones de trabajadores de la empresa u otros actores"/>
    <s v="Contratación de empresas de reclutamiento"/>
    <m/>
    <m/>
    <s v="Contactos personales del empleador"/>
    <m/>
    <m/>
    <m/>
    <x v="0"/>
    <x v="0"/>
    <x v="0"/>
    <x v="1"/>
    <x v="0"/>
    <x v="1"/>
    <x v="0"/>
    <x v="2"/>
    <x v="2"/>
    <x v="2"/>
    <s v="Ninguna"/>
    <m/>
    <m/>
    <m/>
    <m/>
    <m/>
    <m/>
    <x v="1"/>
    <m/>
    <m/>
    <x v="1"/>
    <m/>
    <m/>
    <m/>
    <x v="1"/>
    <x v="1"/>
    <x v="1"/>
    <x v="1"/>
    <x v="1"/>
    <x v="1"/>
    <m/>
    <m/>
    <x v="3"/>
    <s v="Poco probable"/>
    <s v="Poco probable"/>
    <s v="Muy probable"/>
    <s v="Probable"/>
    <s v="Probable"/>
    <x v="0"/>
    <s v="VENDEDOR EXTERNO"/>
    <n v="3322"/>
    <n v="1"/>
    <n v="1"/>
    <n v="0"/>
    <s v="NR"/>
    <s v="NR"/>
    <s v="AUXILIAR ADMINISTRATIVA"/>
    <n v="4419"/>
    <n v="1"/>
    <n v="0"/>
    <n v="0"/>
    <n v="0"/>
    <n v="0"/>
    <s v="OPERADOR DE REBOBINACIÓN"/>
    <n v="7322"/>
    <n v="1"/>
    <s v="NR"/>
    <s v="NR"/>
    <s v="NR"/>
    <s v="NR"/>
    <s v="OPERARIO DE MAQUINARIA IMPRESION"/>
    <n v="7322"/>
    <n v="1"/>
    <n v="0"/>
    <n v="0"/>
    <n v="0"/>
    <n v="0"/>
    <m/>
    <m/>
    <m/>
    <m/>
    <m/>
    <m/>
    <m/>
    <x v="0"/>
    <m/>
    <m/>
    <m/>
    <m/>
    <m/>
    <m/>
    <m/>
    <m/>
    <m/>
    <x v="0"/>
    <x v="0"/>
    <x v="0"/>
    <x v="0"/>
    <x v="1"/>
    <x v="1"/>
    <x v="0"/>
    <x v="0"/>
    <m/>
    <x v="0"/>
    <s v="CONOCIMIENTOS EN VENTA EXTERNA"/>
    <s v="Técnicas de ventas"/>
    <s v="VENDEDOR EXTERNO"/>
    <n v="3322"/>
    <s v="CONOCIMIENTO PARA MANEJO DE MAQUINARIA DE REBOBINACION ( USO DE MAQUINARIA ESPECÍFICA)"/>
    <s v="Operación y mantenimiento de maquinarias industriales"/>
    <s v="OPERARIO DE MAQUINARIA DE REBOBINADO"/>
    <n v="7322"/>
    <s v="CONOCIMIENTO DE MAQUINARIA DE IMPRESION"/>
    <s v="Serigrafía"/>
    <s v="OPERADOR DE MAQUINARIA"/>
    <n v="7322"/>
    <s v="CONOCIMIENTO AUXILIAR DE DOCUMENTOS ADMINISTRATIVOS"/>
    <s v="Operaciones auxiliares de servicios administrativos"/>
    <s v="AUXILIAR ADMINISTRATIVA"/>
    <n v="4419"/>
    <m/>
    <m/>
    <m/>
    <m/>
    <m/>
    <m/>
    <m/>
    <m/>
    <s v="Si"/>
    <s v="Si"/>
    <s v="Si"/>
    <s v="No"/>
    <m/>
    <m/>
    <x v="1"/>
    <s v="Muy importante"/>
    <s v="Muy importante"/>
    <s v="Muy importante"/>
    <s v="Muy importante"/>
    <s v="Muy importante"/>
    <s v="Muy importante"/>
    <s v="Muy importante"/>
    <s v="Ninguna"/>
    <m/>
    <x v="0"/>
    <x v="1"/>
    <x v="0"/>
    <x v="0"/>
    <x v="2"/>
    <x v="2"/>
    <x v="0"/>
    <x v="0"/>
    <x v="0"/>
    <x v="0"/>
    <x v="0"/>
    <x v="0"/>
    <m/>
    <s v="Gerente / Directivo"/>
    <m/>
    <n v="7"/>
    <n v="39"/>
    <s v="Completo"/>
    <m/>
    <m/>
    <m/>
    <m/>
    <m/>
    <m/>
    <s v="NINGUNA"/>
    <s v="11 a 30 personas ocupadas"/>
    <s v="11 a 30 personas ocupadas"/>
    <x v="1"/>
    <s v="Manufactura"/>
    <x v="0"/>
    <x v="0"/>
    <x v="1"/>
    <x v="0"/>
    <x v="0"/>
    <x v="0"/>
    <x v="1"/>
    <x v="0"/>
    <x v="0"/>
    <x v="0"/>
    <x v="1"/>
    <x v="1"/>
    <x v="1"/>
    <x v="0"/>
    <x v="0"/>
    <x v="1"/>
    <x v="0"/>
    <x v="0"/>
    <x v="0"/>
    <x v="1"/>
    <x v="1"/>
    <x v="0"/>
    <x v="0"/>
    <x v="0"/>
    <x v="1"/>
    <x v="0"/>
    <x v="0"/>
    <s v="VENTA"/>
    <s v="INDUSTRIAS GRÁFICAS"/>
    <s v="INDUSTRIAS GRÁFICAS"/>
    <s v="GESTIÓN ADMINISTRATIVA"/>
    <m/>
    <m/>
    <s v="ADMINISTRACIÓN Y GESTIÓN"/>
    <s v="INDUSTRIAS GRÁFICAS"/>
    <s v="INDUSTRIAS GRÁFICAS"/>
    <s v="ADMINISTRACIÓN Y GESTIÓN"/>
    <m/>
    <m/>
    <n v="7.9787234042553203"/>
    <x v="2"/>
    <x v="2"/>
    <x v="1"/>
    <x v="0"/>
    <x v="0"/>
    <s v="Total"/>
  </r>
  <r>
    <n v="658951"/>
    <x v="0"/>
    <x v="0"/>
    <s v="San Roque"/>
    <n v="71101"/>
    <s v="ACTIVIDADES DE SERVICIOS DE ARQUITECTURA"/>
    <s v="Servicio"/>
    <s v="Servicios a las empresas"/>
    <s v="Micro (5 a 10 personas ocupadas)"/>
    <n v="7062024"/>
    <n v="7"/>
    <s v="Junio"/>
    <s v="Año Resultado Final"/>
    <n v="15"/>
    <n v="14"/>
    <n v="15072024"/>
    <n v="15"/>
    <s v="Julio"/>
    <s v="Año Resultado Final"/>
    <n v="2019"/>
    <n v="4"/>
    <x v="3"/>
    <s v="ACTIVIDADES DE SERVICIOS DE ARQUITECTURA"/>
    <s v="Actividades de servicios de arquitectura"/>
    <s v="Único"/>
    <x v="0"/>
    <m/>
    <m/>
    <n v="6"/>
    <n v="6"/>
    <n v="3"/>
    <n v="3"/>
    <n v="39.805970149253696"/>
    <n v="39.805970149253696"/>
    <n v="0"/>
    <n v="0"/>
    <n v="0"/>
    <n v="0"/>
    <n v="13.268656716417899"/>
    <n v="0"/>
    <n v="0"/>
    <n v="0"/>
    <n v="39.805970149253696"/>
    <n v="0"/>
    <n v="26.537313432835798"/>
    <n v="0"/>
    <n v="79.611940298507392"/>
    <n v="6"/>
    <n v="0"/>
    <n v="0"/>
    <n v="0"/>
    <n v="0"/>
    <n v="1"/>
    <n v="0"/>
    <n v="0"/>
    <n v="0"/>
    <n v="3"/>
    <n v="0"/>
    <n v="2"/>
    <n v="0"/>
    <n v="6"/>
    <x v="1"/>
    <s v="Decisión del directorio/propietarios de la empresa"/>
    <m/>
    <x v="0"/>
    <s v="Decisión del directorio/propietarios de la empresa"/>
    <m/>
    <x v="1"/>
    <s v="Decisión del directorio/propietarios de la empresa"/>
    <m/>
    <x v="0"/>
    <m/>
    <m/>
    <x v="0"/>
    <m/>
    <m/>
    <x v="1"/>
    <m/>
    <n v="3118"/>
    <s v="DIGITILIZADOR"/>
    <s v="Sí"/>
    <s v="No"/>
    <s v="No"/>
    <m/>
    <m/>
    <m/>
    <m/>
    <m/>
    <m/>
    <m/>
    <m/>
    <m/>
    <m/>
    <m/>
    <m/>
    <m/>
    <m/>
    <m/>
    <m/>
    <m/>
    <m/>
    <m/>
    <m/>
    <m/>
    <m/>
    <m/>
    <m/>
    <m/>
    <m/>
    <m/>
    <m/>
    <m/>
    <m/>
    <m/>
    <m/>
    <m/>
    <m/>
    <m/>
    <m/>
    <m/>
    <m/>
    <m/>
    <m/>
    <m/>
    <m/>
    <m/>
    <m/>
    <x v="0"/>
    <x v="1"/>
    <x v="0"/>
    <x v="0"/>
    <x v="0"/>
    <x v="0"/>
    <x v="0"/>
    <x v="1"/>
    <x v="1"/>
    <x v="1"/>
    <x v="0"/>
    <x v="0"/>
    <x v="0"/>
    <m/>
    <m/>
    <m/>
    <m/>
    <m/>
    <m/>
    <s v="Recomendaciones de trabajadores de la empresa u otros actores"/>
    <m/>
    <m/>
    <m/>
    <s v="Contactos personales del empleador"/>
    <s v="Banco de currículos de la empresa"/>
    <m/>
    <m/>
    <x v="0"/>
    <x v="0"/>
    <x v="0"/>
    <x v="1"/>
    <x v="0"/>
    <x v="2"/>
    <x v="0"/>
    <x v="0"/>
    <x v="1"/>
    <x v="1"/>
    <s v="Ninguna"/>
    <m/>
    <m/>
    <m/>
    <m/>
    <m/>
    <m/>
    <x v="1"/>
    <m/>
    <m/>
    <x v="1"/>
    <m/>
    <m/>
    <m/>
    <x v="1"/>
    <x v="1"/>
    <x v="1"/>
    <x v="1"/>
    <x v="1"/>
    <x v="1"/>
    <m/>
    <m/>
    <x v="2"/>
    <s v="Poco probable"/>
    <s v="Poco probable"/>
    <s v="Probable"/>
    <s v="Probable"/>
    <s v="Probable"/>
    <x v="0"/>
    <s v="Ayudante administrativo"/>
    <n v="4419"/>
    <n v="0"/>
    <n v="1"/>
    <n v="0"/>
    <n v="0"/>
    <n v="0"/>
    <s v="ESTUDIANTE DE ARQUITECTURA"/>
    <n v="3118"/>
    <n v="2"/>
    <n v="2"/>
    <n v="2"/>
    <n v="2"/>
    <n v="2"/>
    <m/>
    <m/>
    <m/>
    <m/>
    <m/>
    <m/>
    <m/>
    <m/>
    <m/>
    <m/>
    <m/>
    <m/>
    <m/>
    <m/>
    <m/>
    <m/>
    <m/>
    <m/>
    <m/>
    <m/>
    <m/>
    <x v="0"/>
    <m/>
    <m/>
    <m/>
    <m/>
    <m/>
    <m/>
    <m/>
    <m/>
    <m/>
    <x v="0"/>
    <x v="0"/>
    <x v="0"/>
    <x v="0"/>
    <x v="1"/>
    <x v="1"/>
    <x v="0"/>
    <x v="0"/>
    <m/>
    <x v="0"/>
    <s v="CAPACITACION DE NUEVOS PROGRAMAS DE ARQUITECTURA"/>
    <s v="OTROS"/>
    <s v="DIGITILIZADORES"/>
    <n v="3118"/>
    <s v="CAPACITACION DE ACTUALIZACIONES ADMINISTRATIVAS"/>
    <s v="Operaciones auxiliares de servicios administrativos"/>
    <s v="ADMINISTRADORA"/>
    <n v="2421"/>
    <m/>
    <m/>
    <m/>
    <m/>
    <m/>
    <m/>
    <m/>
    <m/>
    <m/>
    <m/>
    <m/>
    <m/>
    <m/>
    <m/>
    <m/>
    <m/>
    <s v="Si"/>
    <s v="No"/>
    <m/>
    <m/>
    <m/>
    <m/>
    <x v="3"/>
    <s v="Importante"/>
    <s v="Muy importante"/>
    <s v="Muy importante"/>
    <s v="Importante"/>
    <s v="Importante"/>
    <s v="Importante"/>
    <s v="Importante"/>
    <s v="Ninguna"/>
    <m/>
    <x v="2"/>
    <x v="2"/>
    <x v="0"/>
    <x v="0"/>
    <x v="0"/>
    <x v="0"/>
    <x v="0"/>
    <x v="0"/>
    <x v="0"/>
    <x v="0"/>
    <x v="0"/>
    <x v="0"/>
    <m/>
    <s v="Administrador/Contador"/>
    <m/>
    <n v="7"/>
    <n v="50"/>
    <s v="Completo"/>
    <m/>
    <m/>
    <m/>
    <m/>
    <m/>
    <m/>
    <s v="NINGUNA"/>
    <s v="5 a 10 personas ocupadas"/>
    <s v="5 a 10 personas ocupadas"/>
    <x v="0"/>
    <s v="Servicios a las empresas"/>
    <x v="0"/>
    <x v="0"/>
    <x v="1"/>
    <x v="0"/>
    <x v="0"/>
    <x v="0"/>
    <x v="0"/>
    <x v="0"/>
    <x v="0"/>
    <x v="0"/>
    <x v="1"/>
    <x v="1"/>
    <x v="1"/>
    <x v="0"/>
    <x v="0"/>
    <x v="0"/>
    <x v="0"/>
    <x v="0"/>
    <x v="0"/>
    <x v="0"/>
    <x v="1"/>
    <x v="1"/>
    <x v="0"/>
    <x v="0"/>
    <x v="0"/>
    <x v="0"/>
    <x v="0"/>
    <s v="USO DE SISTEMAS Y SOFTWARE ESPECIALIZADOS"/>
    <s v="GESTIÓN ADMINISTRATIVA"/>
    <m/>
    <m/>
    <m/>
    <m/>
    <s v="TIC"/>
    <s v="ADMINISTRACIÓN Y GESTIÓN"/>
    <m/>
    <m/>
    <m/>
    <m/>
    <n v="13.268656716417899"/>
    <x v="1"/>
    <x v="1"/>
    <x v="1"/>
    <x v="0"/>
    <x v="0"/>
    <s v="Total"/>
  </r>
  <r>
    <n v="658952"/>
    <x v="0"/>
    <x v="1"/>
    <s v="San Lorenzo"/>
    <n v="68100"/>
    <s v="ACTIVIDADES INMOBILIARIAS"/>
    <s v="Servicio"/>
    <s v="Servicios inmobiliarios"/>
    <s v="Micro (5 a 10 personas ocupadas)"/>
    <n v="25062024"/>
    <n v="25"/>
    <s v="Junio"/>
    <s v="Año Resultado Final"/>
    <n v="9"/>
    <n v="37"/>
    <n v="2072024"/>
    <n v="2"/>
    <s v="Julio"/>
    <s v="Año Resultado Final"/>
    <n v="2020"/>
    <n v="3"/>
    <x v="3"/>
    <s v="ACTIVIDADES INMOBILIARIAS (VENTAS DE LOTEAMIENTO)"/>
    <s v="Actividades inmobiliarias realizadas con bienes propios o arrendados"/>
    <s v="Único"/>
    <x v="0"/>
    <m/>
    <m/>
    <n v="11"/>
    <n v="11"/>
    <n v="7"/>
    <n v="4"/>
    <n v="33.814516129032242"/>
    <n v="19.322580645161281"/>
    <n v="0"/>
    <n v="0"/>
    <n v="0"/>
    <n v="0"/>
    <n v="28.983870967741922"/>
    <n v="0"/>
    <n v="0"/>
    <n v="0"/>
    <n v="9.6612903225806406"/>
    <n v="14.491935483870961"/>
    <n v="0"/>
    <n v="0"/>
    <n v="53.137096774193523"/>
    <n v="11"/>
    <n v="0"/>
    <n v="0"/>
    <n v="0"/>
    <n v="0"/>
    <n v="6"/>
    <n v="0"/>
    <n v="0"/>
    <n v="0"/>
    <n v="2"/>
    <n v="3"/>
    <n v="0"/>
    <n v="0"/>
    <n v="11"/>
    <x v="0"/>
    <m/>
    <m/>
    <x v="1"/>
    <m/>
    <m/>
    <x v="0"/>
    <m/>
    <m/>
    <x v="0"/>
    <m/>
    <m/>
    <x v="0"/>
    <m/>
    <m/>
    <x v="1"/>
    <m/>
    <n v="3343"/>
    <s v="SECRETARIADO ADMINISTRATIVO"/>
    <s v="Sí"/>
    <s v="No"/>
    <s v="No"/>
    <m/>
    <m/>
    <m/>
    <m/>
    <m/>
    <m/>
    <m/>
    <m/>
    <m/>
    <m/>
    <m/>
    <m/>
    <m/>
    <m/>
    <m/>
    <m/>
    <m/>
    <m/>
    <m/>
    <m/>
    <m/>
    <m/>
    <m/>
    <m/>
    <m/>
    <m/>
    <m/>
    <m/>
    <m/>
    <m/>
    <m/>
    <m/>
    <m/>
    <m/>
    <m/>
    <m/>
    <m/>
    <m/>
    <m/>
    <m/>
    <m/>
    <m/>
    <m/>
    <m/>
    <x v="0"/>
    <x v="0"/>
    <x v="0"/>
    <x v="0"/>
    <x v="0"/>
    <x v="1"/>
    <x v="0"/>
    <x v="1"/>
    <x v="0"/>
    <x v="0"/>
    <x v="0"/>
    <x v="0"/>
    <x v="0"/>
    <m/>
    <m/>
    <m/>
    <s v="Redes sociales de la empresa (Facebook, Twitter, Instagram, etc)"/>
    <m/>
    <m/>
    <s v="Recomendaciones de trabajadores de la empresa u otros actores"/>
    <m/>
    <m/>
    <m/>
    <s v="Contactos personales del empleador"/>
    <s v="Banco de currículos de la empresa"/>
    <m/>
    <m/>
    <x v="0"/>
    <x v="0"/>
    <x v="0"/>
    <x v="1"/>
    <x v="0"/>
    <x v="1"/>
    <x v="0"/>
    <x v="2"/>
    <x v="0"/>
    <x v="0"/>
    <s v="Ninguna"/>
    <m/>
    <m/>
    <m/>
    <m/>
    <m/>
    <m/>
    <x v="1"/>
    <m/>
    <m/>
    <x v="0"/>
    <s v="Transformación de competencia"/>
    <m/>
    <m/>
    <x v="0"/>
    <x v="1"/>
    <x v="1"/>
    <x v="0"/>
    <x v="1"/>
    <x v="1"/>
    <m/>
    <m/>
    <x v="2"/>
    <s v="Probable"/>
    <s v="Poco probable"/>
    <s v="Poco probable"/>
    <s v="Probable"/>
    <s v="Probable"/>
    <x v="0"/>
    <s v="Vendedores de lotes"/>
    <n v="3334"/>
    <n v="3"/>
    <n v="3"/>
    <n v="3"/>
    <n v="3"/>
    <n v="3"/>
    <s v="Auxiliar Administrativo"/>
    <n v="4419"/>
    <n v="1"/>
    <n v="0"/>
    <n v="0"/>
    <n v="0"/>
    <n v="0"/>
    <m/>
    <m/>
    <m/>
    <m/>
    <m/>
    <m/>
    <m/>
    <m/>
    <m/>
    <m/>
    <m/>
    <m/>
    <m/>
    <m/>
    <m/>
    <m/>
    <m/>
    <m/>
    <m/>
    <m/>
    <m/>
    <x v="0"/>
    <m/>
    <m/>
    <m/>
    <m/>
    <m/>
    <m/>
    <m/>
    <m/>
    <m/>
    <x v="1"/>
    <x v="0"/>
    <x v="0"/>
    <x v="0"/>
    <x v="1"/>
    <x v="1"/>
    <x v="0"/>
    <x v="0"/>
    <m/>
    <x v="0"/>
    <s v="ESPECIALIZACION EN HABILIDADES Y TECNICAS DE VENTAS"/>
    <s v="Técnicas de ventas"/>
    <s v="VENDEDORES"/>
    <n v="3334"/>
    <s v="HABILIDADES EN MANEJOS INFORMATICOS"/>
    <s v="Operación básica de computadoras"/>
    <s v="SECRETARIA ADMINISTRATIVA"/>
    <n v="3343"/>
    <m/>
    <m/>
    <m/>
    <m/>
    <m/>
    <m/>
    <m/>
    <m/>
    <m/>
    <m/>
    <m/>
    <m/>
    <m/>
    <m/>
    <m/>
    <m/>
    <s v="Si"/>
    <s v="No"/>
    <m/>
    <m/>
    <m/>
    <m/>
    <x v="0"/>
    <s v="Importante"/>
    <s v="Muy importante"/>
    <s v="Muy importante"/>
    <s v="Importante"/>
    <s v="Importante"/>
    <s v="Importante"/>
    <s v="Importante"/>
    <s v="Ninguna"/>
    <m/>
    <x v="0"/>
    <x v="2"/>
    <x v="0"/>
    <x v="0"/>
    <x v="2"/>
    <x v="2"/>
    <x v="0"/>
    <x v="0"/>
    <x v="0"/>
    <x v="0"/>
    <x v="0"/>
    <x v="0"/>
    <m/>
    <s v="Administrador/Contador"/>
    <m/>
    <n v="11"/>
    <n v="2"/>
    <s v="Completo"/>
    <m/>
    <m/>
    <m/>
    <m/>
    <m/>
    <m/>
    <m/>
    <s v="11 a 30 personas ocupadas"/>
    <s v="11 a 30 personas ocupadas"/>
    <x v="0"/>
    <s v="Servicios inmobiliarios"/>
    <x v="0"/>
    <x v="0"/>
    <x v="1"/>
    <x v="0"/>
    <x v="0"/>
    <x v="0"/>
    <x v="0"/>
    <x v="0"/>
    <x v="0"/>
    <x v="0"/>
    <x v="1"/>
    <x v="1"/>
    <x v="1"/>
    <x v="0"/>
    <x v="0"/>
    <x v="0"/>
    <x v="0"/>
    <x v="0"/>
    <x v="0"/>
    <x v="1"/>
    <x v="1"/>
    <x v="1"/>
    <x v="0"/>
    <x v="0"/>
    <x v="0"/>
    <x v="0"/>
    <x v="0"/>
    <s v="VENTA"/>
    <s v="OFIMATICA"/>
    <m/>
    <m/>
    <m/>
    <m/>
    <s v="ADMINISTRACIÓN Y GESTIÓN"/>
    <s v="TIC"/>
    <m/>
    <m/>
    <m/>
    <m/>
    <n v="4.8306451612903203"/>
    <x v="1"/>
    <x v="1"/>
    <x v="0"/>
    <x v="0"/>
    <x v="0"/>
    <s v="Total"/>
  </r>
  <r>
    <n v="659157"/>
    <x v="0"/>
    <x v="0"/>
    <s v="Santisima Trinidad"/>
    <n v="73100"/>
    <s v="ACTIVIDADES DE PUBLICIDAD"/>
    <s v="Servicio"/>
    <s v="Servicios a las empresas"/>
    <s v="Pequeñas (11 a 30 personas ocupadas)"/>
    <n v="5062024"/>
    <n v="5"/>
    <s v="Junio"/>
    <s v="Año Resultado Final"/>
    <n v="16"/>
    <n v="52"/>
    <n v="26072024"/>
    <n v="26"/>
    <s v="Julio"/>
    <s v="Año Resultado Final"/>
    <n v="2020"/>
    <n v="3"/>
    <x v="3"/>
    <s v="ACTIVIDAD DE PUBLICIDAD"/>
    <s v="Actividades publicitarias"/>
    <s v="Casa Matriz"/>
    <x v="1"/>
    <n v="2"/>
    <n v="2"/>
    <n v="70"/>
    <n v="70"/>
    <n v="65"/>
    <n v="5"/>
    <n v="515.18518518518545"/>
    <n v="39.629629629629648"/>
    <n v="0"/>
    <n v="0"/>
    <n v="0"/>
    <n v="0"/>
    <n v="396.29629629629648"/>
    <n v="0"/>
    <n v="15.85185185185186"/>
    <n v="0"/>
    <n v="47.555555555555578"/>
    <n v="95.111111111111157"/>
    <n v="0"/>
    <n v="0"/>
    <n v="554.81481481481512"/>
    <n v="70"/>
    <n v="0"/>
    <n v="0"/>
    <n v="0"/>
    <n v="0"/>
    <n v="50"/>
    <n v="0"/>
    <n v="2"/>
    <n v="0"/>
    <n v="6"/>
    <n v="12"/>
    <n v="0"/>
    <n v="0"/>
    <n v="70"/>
    <x v="1"/>
    <s v="Decisión del directorio/propietarios de la empresa"/>
    <m/>
    <x v="1"/>
    <m/>
    <m/>
    <x v="0"/>
    <m/>
    <m/>
    <x v="0"/>
    <m/>
    <m/>
    <x v="0"/>
    <m/>
    <m/>
    <x v="1"/>
    <m/>
    <n v="7322"/>
    <s v="OPERARIO DE MAQUINARIAS DE IMPRESIONES"/>
    <s v="No"/>
    <s v="No"/>
    <s v="Sí"/>
    <n v="4419"/>
    <s v="AUXILIAR ADMINISTRATIVA"/>
    <s v="No"/>
    <s v="No"/>
    <s v="No"/>
    <m/>
    <m/>
    <m/>
    <m/>
    <m/>
    <m/>
    <m/>
    <m/>
    <m/>
    <m/>
    <m/>
    <m/>
    <m/>
    <m/>
    <m/>
    <m/>
    <m/>
    <m/>
    <m/>
    <m/>
    <m/>
    <m/>
    <m/>
    <m/>
    <m/>
    <m/>
    <m/>
    <m/>
    <m/>
    <m/>
    <m/>
    <m/>
    <m/>
    <m/>
    <m/>
    <m/>
    <m/>
    <m/>
    <m/>
    <x v="0"/>
    <x v="0"/>
    <x v="0"/>
    <x v="0"/>
    <x v="0"/>
    <x v="0"/>
    <x v="0"/>
    <x v="1"/>
    <x v="0"/>
    <x v="0"/>
    <x v="1"/>
    <x v="1"/>
    <x v="0"/>
    <m/>
    <m/>
    <m/>
    <s v="Redes sociales de la empresa (Facebook, Twitter, Instagram, etc)"/>
    <m/>
    <m/>
    <s v="Recomendaciones de trabajadores de la empresa u otros actores"/>
    <s v="Contratación de empresas de reclutamiento"/>
    <m/>
    <m/>
    <m/>
    <m/>
    <m/>
    <m/>
    <x v="0"/>
    <x v="0"/>
    <x v="0"/>
    <x v="1"/>
    <x v="0"/>
    <x v="1"/>
    <x v="0"/>
    <x v="0"/>
    <x v="1"/>
    <x v="1"/>
    <s v="Ninguna"/>
    <m/>
    <m/>
    <m/>
    <m/>
    <m/>
    <m/>
    <x v="1"/>
    <m/>
    <m/>
    <x v="1"/>
    <m/>
    <m/>
    <m/>
    <x v="1"/>
    <x v="1"/>
    <x v="1"/>
    <x v="1"/>
    <x v="1"/>
    <x v="1"/>
    <m/>
    <m/>
    <x v="2"/>
    <s v="Probable"/>
    <s v="Poco probable"/>
    <s v="Poco probable"/>
    <s v="Probable"/>
    <s v="Probable"/>
    <x v="2"/>
    <m/>
    <m/>
    <m/>
    <m/>
    <m/>
    <m/>
    <m/>
    <m/>
    <m/>
    <m/>
    <m/>
    <m/>
    <m/>
    <m/>
    <m/>
    <m/>
    <m/>
    <m/>
    <m/>
    <m/>
    <m/>
    <m/>
    <m/>
    <m/>
    <m/>
    <m/>
    <m/>
    <m/>
    <m/>
    <m/>
    <m/>
    <m/>
    <m/>
    <m/>
    <m/>
    <x v="0"/>
    <m/>
    <m/>
    <m/>
    <m/>
    <m/>
    <m/>
    <m/>
    <m/>
    <m/>
    <x v="0"/>
    <x v="0"/>
    <x v="0"/>
    <x v="0"/>
    <x v="1"/>
    <x v="1"/>
    <x v="0"/>
    <x v="0"/>
    <m/>
    <x v="0"/>
    <s v="TRABAJO EN ALTURAS ( CONOCIMIENTO DE TRABAJO PARA COLOCAR CARTELES)"/>
    <s v="Seguridad industrial y salud ocupacional"/>
    <s v="CARTELEROS"/>
    <n v="7316"/>
    <s v="CONOCIMIENTO DE SEGURIDAD ( CUIDADO DE LOCALES)"/>
    <s v="Guardias, vigilancia y seguridad personal"/>
    <s v="SEGURIDAD DE LOCAL"/>
    <n v="5414"/>
    <m/>
    <m/>
    <m/>
    <m/>
    <m/>
    <m/>
    <m/>
    <m/>
    <m/>
    <m/>
    <m/>
    <m/>
    <m/>
    <m/>
    <m/>
    <m/>
    <s v="Si"/>
    <s v="No"/>
    <m/>
    <m/>
    <m/>
    <m/>
    <x v="1"/>
    <s v="Importante"/>
    <s v="Importante"/>
    <s v="Importante"/>
    <s v="Importante"/>
    <s v="Importante"/>
    <s v="Importante"/>
    <s v="Importante"/>
    <s v="Ninguna"/>
    <m/>
    <x v="0"/>
    <x v="1"/>
    <x v="0"/>
    <x v="1"/>
    <x v="0"/>
    <x v="1"/>
    <x v="0"/>
    <x v="0"/>
    <x v="0"/>
    <x v="0"/>
    <x v="0"/>
    <x v="0"/>
    <m/>
    <s v="Jefe / Encargado (no propietario)"/>
    <m/>
    <n v="7"/>
    <n v="57"/>
    <s v="Completo"/>
    <m/>
    <m/>
    <m/>
    <m/>
    <m/>
    <m/>
    <s v="NINGUNA"/>
    <s v="51 y más personas ocupadas"/>
    <s v="51 y más personas ocupadas"/>
    <x v="0"/>
    <s v="Servicios a las empresas"/>
    <x v="0"/>
    <x v="0"/>
    <x v="0"/>
    <x v="1"/>
    <x v="0"/>
    <x v="0"/>
    <x v="1"/>
    <x v="0"/>
    <x v="0"/>
    <x v="0"/>
    <x v="1"/>
    <x v="0"/>
    <x v="0"/>
    <x v="0"/>
    <x v="0"/>
    <x v="0"/>
    <x v="0"/>
    <x v="0"/>
    <x v="0"/>
    <x v="1"/>
    <x v="0"/>
    <x v="1"/>
    <x v="1"/>
    <x v="0"/>
    <x v="1"/>
    <x v="0"/>
    <x v="0"/>
    <s v="SALUD Y SEGURIDAD OCUPACIONAL"/>
    <s v="SALUD Y SEGURIDAD OCUPACIONAL"/>
    <m/>
    <m/>
    <m/>
    <m/>
    <s v="SALUD Y SEGURIDAD OCUPACIONAL"/>
    <s v="SALUD Y SEGURIDAD OCUPACIONAL"/>
    <m/>
    <m/>
    <m/>
    <m/>
    <n v="7.92592592592593"/>
    <x v="2"/>
    <x v="1"/>
    <x v="1"/>
    <x v="0"/>
    <x v="0"/>
    <s v="Total"/>
  </r>
  <r>
    <n v="659158"/>
    <x v="0"/>
    <x v="1"/>
    <s v="San Antonio"/>
    <n v="73100"/>
    <s v="ACTIVIDADES DE PUBLICIDAD"/>
    <s v="Servicio"/>
    <s v="Servicios a las empresas"/>
    <s v="Pequeñas (11 a 30 personas ocupadas)"/>
    <n v="21062024"/>
    <n v="21"/>
    <s v="Junio"/>
    <s v="Año Resultado Final"/>
    <n v="10"/>
    <n v="18"/>
    <n v="21062024"/>
    <n v="21"/>
    <s v="Junio"/>
    <s v="Año Resultado Final"/>
    <n v="2013"/>
    <n v="10"/>
    <x v="0"/>
    <s v="PUBLICADAD DE CARTELERIA"/>
    <s v="Actividades publicitarias"/>
    <s v="Único"/>
    <x v="0"/>
    <m/>
    <m/>
    <n v="24"/>
    <n v="24"/>
    <n v="21"/>
    <n v="3"/>
    <n v="101.44354838709673"/>
    <n v="14.491935483870961"/>
    <n v="0"/>
    <n v="0"/>
    <n v="0"/>
    <n v="0"/>
    <n v="86.951612903225765"/>
    <n v="0"/>
    <n v="0"/>
    <n v="0"/>
    <n v="28.983870967741922"/>
    <n v="0"/>
    <n v="0"/>
    <n v="0"/>
    <n v="115.93548387096769"/>
    <n v="24"/>
    <n v="0"/>
    <n v="0"/>
    <n v="0"/>
    <n v="0"/>
    <n v="18"/>
    <n v="0"/>
    <n v="0"/>
    <n v="0"/>
    <n v="6"/>
    <n v="0"/>
    <n v="0"/>
    <n v="0"/>
    <n v="24"/>
    <x v="1"/>
    <s v="Decisión del directorio/propietarios de la empresa"/>
    <m/>
    <x v="0"/>
    <s v="Decisión del directorio/propietarios de la empresa"/>
    <m/>
    <x v="0"/>
    <m/>
    <m/>
    <x v="1"/>
    <s v="Decisión del directorio/propietarios de la empresa"/>
    <m/>
    <x v="0"/>
    <m/>
    <m/>
    <x v="1"/>
    <m/>
    <n v="7221"/>
    <s v="HERRERO PARA MONTAJES EN CARTELERIA"/>
    <s v="Sí"/>
    <s v="Sí"/>
    <s v="Sí"/>
    <n v="7322"/>
    <s v="PLOTEADOR"/>
    <s v="Sí"/>
    <s v="Sí"/>
    <s v="No"/>
    <m/>
    <m/>
    <m/>
    <m/>
    <s v="Candidatos sin capacitación o habilidades técnicas necesarios"/>
    <s v="Candidatos sin habilidades blandas o socioemocionales (proactividad, actitud de aprendizaje, compromiso, entre otros)"/>
    <m/>
    <s v="Candidatos con falt de experiencia laboral"/>
    <m/>
    <m/>
    <m/>
    <m/>
    <s v="Candidatos sin capacitación o habilidades técnicas necesarios"/>
    <s v="Candidatos sin habilidades blandas o socioemocionales (proactividad, actitud de aprendizaje, compromiso, entre otros)"/>
    <m/>
    <s v="Candidatos con falt de experiencia laboral"/>
    <m/>
    <s v="Falta de postulantes/candidatos"/>
    <m/>
    <m/>
    <m/>
    <m/>
    <m/>
    <m/>
    <m/>
    <m/>
    <m/>
    <m/>
    <m/>
    <m/>
    <m/>
    <m/>
    <s v="Externalizar el trabajo por fuera de la empresa (outsourcing)"/>
    <s v="Incorporar trabajadores temporales a través de agencias"/>
    <m/>
    <s v="Aumentar los esfuerzos en el reclutamiento (más divulgación de la vacante, más bolsas de empleo)"/>
    <m/>
    <m/>
    <m/>
    <x v="0"/>
    <x v="0"/>
    <x v="0"/>
    <x v="0"/>
    <x v="0"/>
    <x v="1"/>
    <x v="0"/>
    <x v="1"/>
    <x v="1"/>
    <x v="0"/>
    <x v="0"/>
    <x v="0"/>
    <x v="0"/>
    <m/>
    <m/>
    <m/>
    <s v="Redes sociales de la empresa (Facebook, Twitter, Instagram, etc)"/>
    <m/>
    <s v="Redes de profesionales o egresados"/>
    <s v="Recomendaciones de trabajadores de la empresa u otros actores"/>
    <m/>
    <m/>
    <s v="Avisos en las inmediaciones de la empresa"/>
    <s v="Contactos personales del empleador"/>
    <m/>
    <m/>
    <m/>
    <x v="0"/>
    <x v="0"/>
    <x v="0"/>
    <x v="1"/>
    <x v="0"/>
    <x v="0"/>
    <x v="0"/>
    <x v="0"/>
    <x v="1"/>
    <x v="1"/>
    <s v="Si utiliza actualmente"/>
    <s v="IMPRESORA DIGITALES DE LONAS"/>
    <m/>
    <m/>
    <m/>
    <m/>
    <m/>
    <x v="3"/>
    <m/>
    <m/>
    <x v="1"/>
    <m/>
    <m/>
    <m/>
    <x v="1"/>
    <x v="0"/>
    <x v="1"/>
    <x v="0"/>
    <x v="0"/>
    <x v="1"/>
    <m/>
    <m/>
    <x v="2"/>
    <s v="Poco probable"/>
    <s v="Poco probable"/>
    <s v="Poco probable"/>
    <s v="Poco probable"/>
    <s v="Muy probable"/>
    <x v="0"/>
    <s v="herreros"/>
    <n v="7221"/>
    <n v="3"/>
    <n v="2"/>
    <n v="2"/>
    <n v="2"/>
    <n v="2"/>
    <s v="ploteador"/>
    <n v="7322"/>
    <n v="2"/>
    <n v="2"/>
    <n v="2"/>
    <n v="2"/>
    <n v="2"/>
    <s v="Chófer"/>
    <n v="8332"/>
    <n v="1"/>
    <n v="1"/>
    <n v="1"/>
    <n v="1"/>
    <n v="1"/>
    <m/>
    <m/>
    <m/>
    <m/>
    <m/>
    <m/>
    <m/>
    <m/>
    <m/>
    <m/>
    <m/>
    <m/>
    <m/>
    <m/>
    <x v="0"/>
    <m/>
    <m/>
    <m/>
    <m/>
    <m/>
    <m/>
    <m/>
    <m/>
    <m/>
    <x v="0"/>
    <x v="1"/>
    <x v="0"/>
    <x v="0"/>
    <x v="1"/>
    <x v="0"/>
    <x v="0"/>
    <x v="0"/>
    <m/>
    <x v="0"/>
    <s v="CAPACITACIONES PARA IMPRESORAS DIGITALES SOFTWARE"/>
    <s v="Serigrafía"/>
    <s v="IMPRESORES"/>
    <n v="7322"/>
    <m/>
    <m/>
    <m/>
    <m/>
    <m/>
    <m/>
    <m/>
    <m/>
    <m/>
    <m/>
    <m/>
    <m/>
    <m/>
    <m/>
    <m/>
    <m/>
    <m/>
    <m/>
    <m/>
    <m/>
    <s v="No"/>
    <m/>
    <m/>
    <m/>
    <m/>
    <m/>
    <x v="0"/>
    <s v="Muy importante"/>
    <s v="Muy importante"/>
    <s v="Muy importante"/>
    <s v="Importante"/>
    <s v="Muy importante"/>
    <s v="Muy importante"/>
    <s v="Muy importante"/>
    <s v="Ninguna"/>
    <m/>
    <x v="0"/>
    <x v="2"/>
    <x v="0"/>
    <x v="0"/>
    <x v="0"/>
    <x v="0"/>
    <x v="0"/>
    <x v="1"/>
    <x v="0"/>
    <x v="0"/>
    <x v="0"/>
    <x v="0"/>
    <m/>
    <s v="Jefe / Encargado (no propietario)"/>
    <m/>
    <n v="20"/>
    <n v="41"/>
    <s v="Completo"/>
    <m/>
    <m/>
    <m/>
    <m/>
    <m/>
    <m/>
    <m/>
    <s v="11 a 30 personas ocupadas"/>
    <s v="11 a 30 personas ocupadas"/>
    <x v="0"/>
    <s v="Servicios a las empresas"/>
    <x v="0"/>
    <x v="0"/>
    <x v="0"/>
    <x v="0"/>
    <x v="0"/>
    <x v="0"/>
    <x v="1"/>
    <x v="0"/>
    <x v="0"/>
    <x v="0"/>
    <x v="1"/>
    <x v="0"/>
    <x v="0"/>
    <x v="0"/>
    <x v="0"/>
    <x v="1"/>
    <x v="1"/>
    <x v="0"/>
    <x v="0"/>
    <x v="1"/>
    <x v="0"/>
    <x v="1"/>
    <x v="0"/>
    <x v="0"/>
    <x v="1"/>
    <x v="0"/>
    <x v="0"/>
    <s v="INDUSTRIAS GRÁFICAS"/>
    <m/>
    <m/>
    <m/>
    <m/>
    <m/>
    <s v="INDUSTRIAS GRÁFICAS"/>
    <m/>
    <m/>
    <m/>
    <m/>
    <m/>
    <n v="4.8306451612903203"/>
    <x v="1"/>
    <x v="2"/>
    <x v="0"/>
    <x v="0"/>
    <x v="0"/>
    <s v="Total"/>
  </r>
  <r>
    <n v="659181"/>
    <x v="0"/>
    <x v="1"/>
    <s v="Limpio"/>
    <n v="80000"/>
    <s v="SERVICIOS DE SEGURIDAD PRIVADA Y CUSTODIO"/>
    <s v="Servicio"/>
    <s v="Servicios a las empresas"/>
    <s v="Pequeñas (11 a 30 personas ocupadas)"/>
    <n v="14062024"/>
    <n v="14"/>
    <s v="Junio"/>
    <s v="Año Resultado Final"/>
    <n v="13"/>
    <n v="55"/>
    <n v="14062024"/>
    <n v="14"/>
    <s v="Junio"/>
    <s v="Año Resultado Final"/>
    <n v="2020"/>
    <n v="3"/>
    <x v="3"/>
    <s v="SERVICIO DE SEGURIDAD Y VIGILANCIA"/>
    <s v="Actividades de investigación y seguridad"/>
    <s v="Único"/>
    <x v="0"/>
    <m/>
    <m/>
    <n v="25"/>
    <n v="25"/>
    <n v="24"/>
    <n v="1"/>
    <n v="115.93548387096769"/>
    <n v="4.8306451612903203"/>
    <n v="0"/>
    <n v="0"/>
    <n v="9.6612903225806406"/>
    <n v="0"/>
    <n v="72.459677419354804"/>
    <n v="0"/>
    <n v="0"/>
    <n v="19.322580645161281"/>
    <n v="19.322580645161281"/>
    <n v="0"/>
    <n v="0"/>
    <n v="0"/>
    <n v="120.76612903225801"/>
    <n v="25"/>
    <n v="0"/>
    <n v="0"/>
    <n v="2"/>
    <n v="0"/>
    <n v="15"/>
    <n v="0"/>
    <n v="0"/>
    <n v="4"/>
    <n v="4"/>
    <n v="0"/>
    <n v="0"/>
    <n v="0"/>
    <n v="25"/>
    <x v="0"/>
    <m/>
    <m/>
    <x v="0"/>
    <s v="Convenios con organizaciones privadas y/o ONG"/>
    <m/>
    <x v="0"/>
    <m/>
    <m/>
    <x v="0"/>
    <m/>
    <m/>
    <x v="0"/>
    <m/>
    <m/>
    <x v="1"/>
    <m/>
    <n v="5414"/>
    <s v="GUARDIA DE SEGURIDAD FISICA"/>
    <s v="Sí"/>
    <s v="No"/>
    <s v="No"/>
    <m/>
    <m/>
    <m/>
    <m/>
    <m/>
    <m/>
    <m/>
    <m/>
    <m/>
    <m/>
    <m/>
    <m/>
    <m/>
    <m/>
    <m/>
    <m/>
    <m/>
    <m/>
    <m/>
    <m/>
    <m/>
    <m/>
    <m/>
    <m/>
    <m/>
    <m/>
    <m/>
    <m/>
    <m/>
    <m/>
    <m/>
    <m/>
    <m/>
    <m/>
    <m/>
    <m/>
    <m/>
    <m/>
    <m/>
    <m/>
    <m/>
    <m/>
    <m/>
    <m/>
    <x v="1"/>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0"/>
    <x v="2"/>
    <s v="Ninguna"/>
    <m/>
    <m/>
    <m/>
    <m/>
    <m/>
    <m/>
    <x v="1"/>
    <m/>
    <m/>
    <x v="2"/>
    <m/>
    <m/>
    <m/>
    <x v="0"/>
    <x v="0"/>
    <x v="0"/>
    <x v="0"/>
    <x v="0"/>
    <x v="1"/>
    <m/>
    <m/>
    <x v="2"/>
    <s v="Probable"/>
    <s v="Poco probable"/>
    <s v="Poco probable"/>
    <s v="Probable"/>
    <s v="Muy probable"/>
    <x v="0"/>
    <s v="guardia de seguridad fisico"/>
    <n v="5414"/>
    <n v="10"/>
    <n v="10"/>
    <n v="10"/>
    <n v="20"/>
    <n v="20"/>
    <s v="guardia custodio"/>
    <n v="5414"/>
    <n v="2"/>
    <n v="3"/>
    <n v="3"/>
    <n v="3"/>
    <n v="3"/>
    <m/>
    <m/>
    <m/>
    <m/>
    <m/>
    <m/>
    <m/>
    <m/>
    <m/>
    <m/>
    <m/>
    <m/>
    <m/>
    <m/>
    <m/>
    <m/>
    <m/>
    <m/>
    <m/>
    <m/>
    <m/>
    <x v="0"/>
    <m/>
    <m/>
    <m/>
    <m/>
    <m/>
    <m/>
    <m/>
    <m/>
    <m/>
    <x v="0"/>
    <x v="0"/>
    <x v="1"/>
    <x v="1"/>
    <x v="1"/>
    <x v="1"/>
    <x v="0"/>
    <x v="0"/>
    <m/>
    <x v="0"/>
    <s v="MANEJO DE ARMAS CORTAS"/>
    <s v="Guardias, vigilancia y seguridad personal"/>
    <s v="SEGURIDAD   CUSTODIO"/>
    <n v="5414"/>
    <s v="DEFENSA PERSONAL TAEKWONDO"/>
    <s v="Guardias, vigilancia y seguridad personal"/>
    <s v="GUARDIA CUSTODIO PERSONAL"/>
    <n v="5414"/>
    <s v="MANEJO DE ARMA LARGA"/>
    <s v="Guardias, vigilancia y seguridad personal"/>
    <s v="GUARDIA DE SEGURIDAD FISICO"/>
    <n v="5414"/>
    <m/>
    <m/>
    <m/>
    <m/>
    <m/>
    <m/>
    <m/>
    <m/>
    <m/>
    <m/>
    <m/>
    <m/>
    <s v="Si"/>
    <s v="Si"/>
    <s v="No"/>
    <m/>
    <m/>
    <m/>
    <x v="0"/>
    <s v="Importante"/>
    <s v="Importante"/>
    <s v="Importante"/>
    <s v="Importante"/>
    <s v="Importante"/>
    <s v="Muy importante"/>
    <s v="Importante"/>
    <s v="Ninguna"/>
    <m/>
    <x v="0"/>
    <x v="1"/>
    <x v="0"/>
    <x v="0"/>
    <x v="0"/>
    <x v="0"/>
    <x v="0"/>
    <x v="0"/>
    <x v="0"/>
    <x v="0"/>
    <x v="0"/>
    <x v="0"/>
    <m/>
    <s v="Jefe / Encargado (no propietario)"/>
    <m/>
    <n v="21"/>
    <n v="11"/>
    <s v="Completo"/>
    <m/>
    <m/>
    <m/>
    <m/>
    <m/>
    <m/>
    <m/>
    <s v="11 a 30 personas ocupadas"/>
    <s v="11 a 30 personas ocupadas"/>
    <x v="0"/>
    <s v="Servicios a las empresas"/>
    <x v="0"/>
    <x v="0"/>
    <x v="0"/>
    <x v="0"/>
    <x v="1"/>
    <x v="0"/>
    <x v="0"/>
    <x v="0"/>
    <x v="0"/>
    <x v="0"/>
    <x v="1"/>
    <x v="0"/>
    <x v="0"/>
    <x v="1"/>
    <x v="0"/>
    <x v="0"/>
    <x v="0"/>
    <x v="0"/>
    <x v="0"/>
    <x v="1"/>
    <x v="0"/>
    <x v="1"/>
    <x v="1"/>
    <x v="0"/>
    <x v="0"/>
    <x v="0"/>
    <x v="0"/>
    <s v="SEGURIDAD"/>
    <s v="SEGURIDAD"/>
    <s v="SEGURIDAD"/>
    <m/>
    <m/>
    <m/>
    <s v="SEGURIDAD"/>
    <s v="SEGURIDAD"/>
    <s v="SEGURIDAD"/>
    <m/>
    <m/>
    <m/>
    <n v="4.8306451612903203"/>
    <x v="1"/>
    <x v="1"/>
    <x v="0"/>
    <x v="0"/>
    <x v="0"/>
    <s v="Total"/>
  </r>
  <r>
    <n v="665259"/>
    <x v="0"/>
    <x v="1"/>
    <s v="Lambaré"/>
    <n v="53200"/>
    <s v="SERVICIOS DE ENVIO DE ENCOMIENDAS VIA TRANSPORTE TERRESTRE"/>
    <s v="Servicio"/>
    <s v="Transporte"/>
    <s v="Micro (5 a 10 personas ocupadas)"/>
    <n v="9072024"/>
    <n v="9"/>
    <s v="Julio"/>
    <s v="Año Resultado Final"/>
    <n v="16"/>
    <n v="34"/>
    <n v="11072024"/>
    <n v="11"/>
    <s v="Julio"/>
    <s v="Año Resultado Final"/>
    <n v="2015"/>
    <n v="8"/>
    <x v="3"/>
    <s v="SERVICIOS DE ENVIO DE ENCOMIENDAS VIA TRANSPORTE TERRESTRE"/>
    <s v="Servicios de mensajería"/>
    <s v="Casa Matriz"/>
    <x v="1"/>
    <n v="2"/>
    <n v="1"/>
    <n v="13"/>
    <n v="6"/>
    <n v="5"/>
    <n v="1"/>
    <n v="24.153225806451601"/>
    <n v="4.8306451612903203"/>
    <n v="0"/>
    <n v="0"/>
    <n v="0"/>
    <n v="0"/>
    <n v="9.6612903225806406"/>
    <n v="19.322580645161281"/>
    <n v="0"/>
    <n v="0"/>
    <n v="0"/>
    <n v="0"/>
    <n v="0"/>
    <n v="0"/>
    <n v="28.983870967741922"/>
    <n v="6"/>
    <n v="0"/>
    <n v="0"/>
    <n v="0"/>
    <n v="0"/>
    <n v="2"/>
    <n v="4"/>
    <n v="0"/>
    <n v="0"/>
    <n v="0"/>
    <n v="0"/>
    <n v="0"/>
    <n v="0"/>
    <n v="6"/>
    <x v="1"/>
    <s v="Decisión del directorio/propietarios de la empresa"/>
    <m/>
    <x v="1"/>
    <m/>
    <m/>
    <x v="1"/>
    <s v="Decisión del directorio/propietarios de la empresa"/>
    <m/>
    <x v="0"/>
    <m/>
    <m/>
    <x v="0"/>
    <m/>
    <m/>
    <x v="1"/>
    <m/>
    <n v="9333"/>
    <s v="COLECTA (RECOLECTADOR)"/>
    <s v="Sí"/>
    <s v="No"/>
    <s v="No"/>
    <m/>
    <m/>
    <m/>
    <m/>
    <m/>
    <m/>
    <m/>
    <m/>
    <m/>
    <m/>
    <m/>
    <m/>
    <m/>
    <m/>
    <m/>
    <m/>
    <m/>
    <m/>
    <m/>
    <m/>
    <m/>
    <m/>
    <m/>
    <m/>
    <m/>
    <m/>
    <m/>
    <m/>
    <m/>
    <m/>
    <m/>
    <m/>
    <m/>
    <m/>
    <m/>
    <m/>
    <m/>
    <m/>
    <m/>
    <m/>
    <m/>
    <m/>
    <m/>
    <m/>
    <x v="0"/>
    <x v="0"/>
    <x v="0"/>
    <x v="0"/>
    <x v="0"/>
    <x v="0"/>
    <x v="0"/>
    <x v="0"/>
    <x v="1"/>
    <x v="0"/>
    <x v="1"/>
    <x v="1"/>
    <x v="0"/>
    <m/>
    <m/>
    <m/>
    <m/>
    <m/>
    <m/>
    <s v="Recomendaciones de trabajadores de la empresa u otros actores"/>
    <m/>
    <m/>
    <m/>
    <s v="Contactos personales del empleador"/>
    <m/>
    <m/>
    <m/>
    <x v="0"/>
    <x v="0"/>
    <x v="0"/>
    <x v="2"/>
    <x v="0"/>
    <x v="0"/>
    <x v="0"/>
    <x v="0"/>
    <x v="1"/>
    <x v="1"/>
    <s v="Ninguna"/>
    <m/>
    <m/>
    <m/>
    <m/>
    <m/>
    <m/>
    <x v="0"/>
    <m/>
    <m/>
    <x v="1"/>
    <m/>
    <m/>
    <m/>
    <x v="0"/>
    <x v="1"/>
    <x v="0"/>
    <x v="1"/>
    <x v="1"/>
    <x v="1"/>
    <m/>
    <m/>
    <x v="2"/>
    <s v="Muy probable"/>
    <s v="Poco probable"/>
    <s v="Poco probable"/>
    <s v="Probable"/>
    <s v="Probable"/>
    <x v="0"/>
    <s v="encargado logística"/>
    <n v="4321"/>
    <n v="1"/>
    <n v="0"/>
    <n v="0"/>
    <n v="0"/>
    <n v="0"/>
    <s v="COLECTA (RECOLECTADOR )"/>
    <n v="9333"/>
    <n v="1"/>
    <n v="1"/>
    <n v="1"/>
    <n v="1"/>
    <n v="1"/>
    <m/>
    <m/>
    <m/>
    <m/>
    <m/>
    <m/>
    <m/>
    <m/>
    <m/>
    <m/>
    <m/>
    <m/>
    <m/>
    <m/>
    <m/>
    <m/>
    <m/>
    <m/>
    <m/>
    <m/>
    <m/>
    <x v="0"/>
    <m/>
    <m/>
    <m/>
    <m/>
    <m/>
    <m/>
    <m/>
    <m/>
    <m/>
    <x v="0"/>
    <x v="0"/>
    <x v="0"/>
    <x v="0"/>
    <x v="1"/>
    <x v="1"/>
    <x v="0"/>
    <x v="0"/>
    <m/>
    <x v="0"/>
    <s v="CAPACITACION PARA ATENCIÓN AL CLIENTE"/>
    <s v="Técnicas de recepción y atención al cliente"/>
    <s v="RECOLECTORES"/>
    <n v="9333"/>
    <m/>
    <m/>
    <m/>
    <m/>
    <m/>
    <m/>
    <m/>
    <m/>
    <m/>
    <m/>
    <m/>
    <m/>
    <m/>
    <m/>
    <m/>
    <m/>
    <m/>
    <m/>
    <m/>
    <m/>
    <s v="No"/>
    <m/>
    <m/>
    <m/>
    <m/>
    <m/>
    <x v="0"/>
    <s v="Muy importante"/>
    <s v="Importante"/>
    <s v="Importante"/>
    <s v="Muy importante"/>
    <s v="Importante"/>
    <s v="Muy importante"/>
    <s v="Importante"/>
    <s v="Ninguna"/>
    <m/>
    <x v="2"/>
    <x v="2"/>
    <x v="0"/>
    <x v="0"/>
    <x v="2"/>
    <x v="2"/>
    <x v="1"/>
    <x v="1"/>
    <x v="1"/>
    <x v="1"/>
    <x v="1"/>
    <x v="0"/>
    <m/>
    <s v="Jefe / Encargado (no propietario)"/>
    <m/>
    <n v="20"/>
    <n v="26"/>
    <s v="Completo"/>
    <m/>
    <m/>
    <m/>
    <m/>
    <m/>
    <m/>
    <m/>
    <s v="11 a 30 personas ocupadas"/>
    <s v="5 a 10 personas ocupadas"/>
    <x v="0"/>
    <s v="Transporte"/>
    <x v="0"/>
    <x v="0"/>
    <x v="0"/>
    <x v="0"/>
    <x v="0"/>
    <x v="0"/>
    <x v="0"/>
    <x v="0"/>
    <x v="1"/>
    <x v="0"/>
    <x v="1"/>
    <x v="0"/>
    <x v="1"/>
    <x v="0"/>
    <x v="0"/>
    <x v="0"/>
    <x v="0"/>
    <x v="1"/>
    <x v="0"/>
    <x v="1"/>
    <x v="0"/>
    <x v="1"/>
    <x v="0"/>
    <x v="0"/>
    <x v="0"/>
    <x v="0"/>
    <x v="1"/>
    <s v="ATENCIÓN AL CLIENTE, RECEPCIÓN"/>
    <m/>
    <m/>
    <m/>
    <m/>
    <m/>
    <s v="ADMINISTRACIÓN Y GESTIÓN"/>
    <m/>
    <m/>
    <m/>
    <m/>
    <m/>
    <n v="4.8306451612903203"/>
    <x v="1"/>
    <x v="1"/>
    <x v="0"/>
    <x v="0"/>
    <x v="0"/>
    <s v="Total"/>
  </r>
  <r>
    <n v="665535"/>
    <x v="0"/>
    <x v="0"/>
    <s v="La Encarnación"/>
    <n v="85102"/>
    <s v="SERVICIOS DE ENSEÑANZAS PRIMARIAS"/>
    <s v="Servicio"/>
    <s v="Servicios a los hogares"/>
    <s v="Medianas (31 a 50 personas ocupadas)"/>
    <n v="8072024"/>
    <n v="8"/>
    <s v="Julio"/>
    <s v="Año Resultado Final"/>
    <n v="10"/>
    <n v="46"/>
    <n v="24072024"/>
    <n v="24"/>
    <s v="Julio"/>
    <s v="Año Resultado Final"/>
    <n v="2000"/>
    <n v="23"/>
    <x v="2"/>
    <s v="SERVICIOS DE ENSEÑANZA PRIMARIA"/>
    <s v="enseñanza prescolar, primaria"/>
    <s v="Casa Matriz"/>
    <x v="1"/>
    <n v="10"/>
    <n v="5"/>
    <n v="50"/>
    <n v="20"/>
    <n v="10"/>
    <n v="10"/>
    <n v="101.891891891892"/>
    <n v="101.891891891892"/>
    <n v="0"/>
    <n v="0"/>
    <n v="0"/>
    <n v="0"/>
    <n v="0"/>
    <n v="0"/>
    <n v="0"/>
    <n v="203.783783783784"/>
    <n v="0"/>
    <n v="0"/>
    <n v="0"/>
    <n v="0"/>
    <n v="203.783783783784"/>
    <n v="20"/>
    <n v="0"/>
    <n v="0"/>
    <n v="0"/>
    <n v="0"/>
    <n v="0"/>
    <n v="0"/>
    <n v="0"/>
    <n v="20"/>
    <n v="0"/>
    <n v="0"/>
    <n v="0"/>
    <n v="0"/>
    <n v="20"/>
    <x v="1"/>
    <s v="Decisión del directorio/propietarios de la empresa"/>
    <m/>
    <x v="1"/>
    <m/>
    <m/>
    <x v="1"/>
    <s v="Decisión del directorio/propietarios de la empresa"/>
    <m/>
    <x v="0"/>
    <m/>
    <m/>
    <x v="0"/>
    <m/>
    <m/>
    <x v="0"/>
    <m/>
    <m/>
    <m/>
    <m/>
    <m/>
    <m/>
    <m/>
    <m/>
    <m/>
    <m/>
    <m/>
    <m/>
    <m/>
    <m/>
    <m/>
    <m/>
    <m/>
    <m/>
    <m/>
    <m/>
    <m/>
    <m/>
    <m/>
    <m/>
    <m/>
    <m/>
    <m/>
    <m/>
    <m/>
    <m/>
    <m/>
    <m/>
    <m/>
    <m/>
    <m/>
    <m/>
    <m/>
    <m/>
    <m/>
    <m/>
    <m/>
    <m/>
    <m/>
    <m/>
    <m/>
    <m/>
    <m/>
    <m/>
    <m/>
    <m/>
    <x v="0"/>
    <x v="0"/>
    <x v="0"/>
    <x v="1"/>
    <x v="0"/>
    <x v="0"/>
    <x v="0"/>
    <x v="1"/>
    <x v="1"/>
    <x v="0"/>
    <x v="0"/>
    <x v="0"/>
    <x v="0"/>
    <m/>
    <m/>
    <m/>
    <s v="Redes sociales de la empresa (Facebook, Twitter, Instagram, etc)"/>
    <m/>
    <s v="Redes de profesionales o egresados"/>
    <s v="Recomendaciones de trabajadores de la empresa u otros actores"/>
    <s v="Contratación de empresas de reclutamiento"/>
    <m/>
    <m/>
    <m/>
    <s v="Banco de currículos de la empresa"/>
    <m/>
    <m/>
    <x v="0"/>
    <x v="0"/>
    <x v="0"/>
    <x v="2"/>
    <x v="0"/>
    <x v="1"/>
    <x v="0"/>
    <x v="0"/>
    <x v="2"/>
    <x v="1"/>
    <s v="Ninguna"/>
    <m/>
    <m/>
    <m/>
    <m/>
    <m/>
    <m/>
    <x v="1"/>
    <m/>
    <m/>
    <x v="1"/>
    <m/>
    <m/>
    <m/>
    <x v="1"/>
    <x v="1"/>
    <x v="1"/>
    <x v="1"/>
    <x v="1"/>
    <x v="1"/>
    <m/>
    <m/>
    <x v="1"/>
    <s v="Probable"/>
    <s v="Poco probable"/>
    <s v="Poco probable"/>
    <s v="Probable"/>
    <s v="Probable"/>
    <x v="0"/>
    <s v="Docentes primaria"/>
    <n v="2341"/>
    <n v="5"/>
    <n v="5"/>
    <n v="5"/>
    <n v="5"/>
    <n v="5"/>
    <s v="Atencion al cliente"/>
    <n v="4226"/>
    <n v="1"/>
    <n v="1"/>
    <n v="1"/>
    <n v="1"/>
    <n v="1"/>
    <m/>
    <m/>
    <m/>
    <m/>
    <m/>
    <m/>
    <m/>
    <m/>
    <m/>
    <m/>
    <m/>
    <m/>
    <m/>
    <m/>
    <m/>
    <m/>
    <m/>
    <m/>
    <m/>
    <m/>
    <m/>
    <x v="0"/>
    <m/>
    <m/>
    <m/>
    <m/>
    <m/>
    <m/>
    <m/>
    <m/>
    <m/>
    <x v="0"/>
    <x v="0"/>
    <x v="0"/>
    <x v="0"/>
    <x v="1"/>
    <x v="1"/>
    <x v="0"/>
    <x v="0"/>
    <m/>
    <x v="0"/>
    <s v="TECNICO AUXILIAR CONTABLE"/>
    <s v="Contabilidad básica"/>
    <s v="SECRETARIO AUXILIAR CONTABLE"/>
    <n v="4311"/>
    <s v="TÉCNICO INFORMATICO"/>
    <s v="Redes y sistemas informáticos"/>
    <s v="SECRETARIO"/>
    <n v="4120"/>
    <m/>
    <m/>
    <m/>
    <m/>
    <m/>
    <m/>
    <m/>
    <m/>
    <m/>
    <m/>
    <m/>
    <m/>
    <m/>
    <m/>
    <m/>
    <m/>
    <s v="Si"/>
    <s v="No"/>
    <m/>
    <m/>
    <m/>
    <m/>
    <x v="1"/>
    <s v="Muy importante"/>
    <s v="Muy importante"/>
    <s v="Muy importante"/>
    <s v="Muy importante"/>
    <s v="Muy importante"/>
    <s v="Muy importante"/>
    <s v="Muy importante"/>
    <s v="Ninguna"/>
    <m/>
    <x v="2"/>
    <x v="1"/>
    <x v="0"/>
    <x v="0"/>
    <x v="0"/>
    <x v="0"/>
    <x v="0"/>
    <x v="0"/>
    <x v="0"/>
    <x v="0"/>
    <x v="0"/>
    <x v="0"/>
    <m/>
    <s v="Jefe / Encargado (no propietario)"/>
    <m/>
    <n v="8"/>
    <n v="14"/>
    <s v="Completo"/>
    <m/>
    <m/>
    <m/>
    <m/>
    <m/>
    <m/>
    <m/>
    <s v="31 a 50 personas ocupadas"/>
    <s v="11 a 30 personas ocupadas"/>
    <x v="0"/>
    <s v="Servicios a los hogares"/>
    <x v="0"/>
    <x v="0"/>
    <x v="0"/>
    <x v="0"/>
    <x v="0"/>
    <x v="0"/>
    <x v="0"/>
    <x v="0"/>
    <x v="0"/>
    <x v="0"/>
    <x v="0"/>
    <x v="0"/>
    <x v="1"/>
    <x v="0"/>
    <x v="0"/>
    <x v="0"/>
    <x v="0"/>
    <x v="0"/>
    <x v="0"/>
    <x v="1"/>
    <x v="0"/>
    <x v="0"/>
    <x v="0"/>
    <x v="0"/>
    <x v="0"/>
    <x v="0"/>
    <x v="0"/>
    <s v="CONTABILIDAD Y AUDITORIA"/>
    <s v="OFIMATICA"/>
    <m/>
    <m/>
    <m/>
    <m/>
    <s v="ADMINISTRACIÓN Y GESTIÓN"/>
    <s v="TIC"/>
    <m/>
    <m/>
    <m/>
    <m/>
    <n v="10.1891891891892"/>
    <x v="0"/>
    <x v="0"/>
    <x v="1"/>
    <x v="0"/>
    <x v="0"/>
    <s v="Total"/>
  </r>
  <r>
    <n v="667349"/>
    <x v="0"/>
    <x v="1"/>
    <s v="Fernando de la Mora"/>
    <n v="47521"/>
    <s v="COMERCIO AL POR MENOR DE ARTICULO DE FERRETERIA"/>
    <s v="Comercio"/>
    <s v="Comercio"/>
    <s v="Micro (5 a 10 personas ocupadas)"/>
    <n v="18062024"/>
    <n v="18"/>
    <s v="Junio"/>
    <s v="Año Resultado Final"/>
    <n v="15"/>
    <n v="23"/>
    <n v="22072024"/>
    <n v="22"/>
    <s v="Julio"/>
    <s v="Año Resultado Final"/>
    <n v="1995"/>
    <n v="28"/>
    <x v="2"/>
    <s v="COMERCIO AL POR MENOR DE MATERIALES DE CONSTRUCCION"/>
    <s v="Comercio al por menor de otros materiales de construcción tales como ladrillos, madera, equipo sanitario"/>
    <s v="Único"/>
    <x v="0"/>
    <m/>
    <m/>
    <n v="7"/>
    <n v="7"/>
    <n v="5"/>
    <n v="2"/>
    <n v="41.422018348623844"/>
    <n v="16.568807339449538"/>
    <n v="0"/>
    <n v="0"/>
    <n v="0"/>
    <n v="0"/>
    <n v="0"/>
    <n v="41.422018348623844"/>
    <n v="0"/>
    <n v="0"/>
    <n v="16.568807339449538"/>
    <n v="0"/>
    <n v="0"/>
    <n v="0"/>
    <n v="57.990825688073386"/>
    <n v="7"/>
    <n v="0"/>
    <n v="0"/>
    <n v="0"/>
    <n v="0"/>
    <n v="0"/>
    <n v="5"/>
    <n v="0"/>
    <n v="0"/>
    <n v="2"/>
    <n v="0"/>
    <n v="0"/>
    <n v="0"/>
    <n v="7"/>
    <x v="0"/>
    <m/>
    <m/>
    <x v="0"/>
    <s v="Decisión del directorio/propietarios de la empresa"/>
    <m/>
    <x v="0"/>
    <m/>
    <m/>
    <x v="0"/>
    <m/>
    <m/>
    <x v="0"/>
    <m/>
    <m/>
    <x v="0"/>
    <m/>
    <m/>
    <m/>
    <m/>
    <m/>
    <m/>
    <m/>
    <m/>
    <m/>
    <m/>
    <m/>
    <m/>
    <m/>
    <m/>
    <m/>
    <m/>
    <m/>
    <m/>
    <m/>
    <m/>
    <m/>
    <m/>
    <m/>
    <m/>
    <m/>
    <m/>
    <m/>
    <m/>
    <m/>
    <m/>
    <m/>
    <m/>
    <m/>
    <m/>
    <m/>
    <m/>
    <m/>
    <m/>
    <m/>
    <m/>
    <m/>
    <m/>
    <m/>
    <m/>
    <m/>
    <m/>
    <m/>
    <m/>
    <m/>
    <m/>
    <x v="0"/>
    <x v="1"/>
    <x v="0"/>
    <x v="1"/>
    <x v="0"/>
    <x v="0"/>
    <x v="0"/>
    <x v="0"/>
    <x v="0"/>
    <x v="0"/>
    <x v="0"/>
    <x v="1"/>
    <x v="0"/>
    <m/>
    <m/>
    <m/>
    <m/>
    <m/>
    <m/>
    <m/>
    <m/>
    <m/>
    <m/>
    <s v="Contactos personales del empleador"/>
    <m/>
    <m/>
    <m/>
    <x v="0"/>
    <x v="0"/>
    <x v="0"/>
    <x v="1"/>
    <x v="0"/>
    <x v="2"/>
    <x v="0"/>
    <x v="0"/>
    <x v="1"/>
    <x v="1"/>
    <s v="Ninguna"/>
    <m/>
    <m/>
    <m/>
    <m/>
    <m/>
    <m/>
    <x v="1"/>
    <m/>
    <m/>
    <x v="1"/>
    <m/>
    <m/>
    <m/>
    <x v="1"/>
    <x v="1"/>
    <x v="1"/>
    <x v="1"/>
    <x v="1"/>
    <x v="1"/>
    <m/>
    <m/>
    <x v="2"/>
    <s v="Probable"/>
    <s v="Poco probable"/>
    <s v="Poco probable"/>
    <s v="Probable"/>
    <s v="Probable"/>
    <x v="0"/>
    <s v="gerente general"/>
    <n v="1120"/>
    <n v="1"/>
    <n v="0"/>
    <n v="0"/>
    <n v="0"/>
    <n v="0"/>
    <s v="asistente de deposito"/>
    <n v="9333"/>
    <n v="1"/>
    <n v="1"/>
    <n v="1"/>
    <n v="1"/>
    <n v="0"/>
    <m/>
    <m/>
    <m/>
    <m/>
    <m/>
    <m/>
    <m/>
    <m/>
    <m/>
    <m/>
    <m/>
    <m/>
    <m/>
    <m/>
    <m/>
    <m/>
    <m/>
    <m/>
    <m/>
    <m/>
    <m/>
    <x v="0"/>
    <m/>
    <m/>
    <m/>
    <m/>
    <m/>
    <m/>
    <m/>
    <m/>
    <m/>
    <x v="0"/>
    <x v="0"/>
    <x v="0"/>
    <x v="0"/>
    <x v="1"/>
    <x v="1"/>
    <x v="0"/>
    <x v="0"/>
    <m/>
    <x v="0"/>
    <s v="CURSO DE HERRERIA"/>
    <s v="Herreria"/>
    <s v="ASISTENTE DE DEPOSITO"/>
    <n v="9333"/>
    <s v="CARPINTERIA"/>
    <s v="Carpinteria de obra"/>
    <s v="ASISTENTE DE CARPINTERIA"/>
    <n v="7115"/>
    <m/>
    <m/>
    <m/>
    <m/>
    <m/>
    <m/>
    <m/>
    <m/>
    <m/>
    <m/>
    <m/>
    <m/>
    <m/>
    <m/>
    <m/>
    <m/>
    <s v="Si"/>
    <s v="No"/>
    <m/>
    <m/>
    <m/>
    <m/>
    <x v="0"/>
    <s v="Importante"/>
    <s v="Importante"/>
    <s v="Importante"/>
    <s v="Importante"/>
    <s v="Importante"/>
    <s v="Importante"/>
    <s v="Importante"/>
    <s v="Ninguna"/>
    <m/>
    <x v="0"/>
    <x v="1"/>
    <x v="0"/>
    <x v="0"/>
    <x v="0"/>
    <x v="0"/>
    <x v="0"/>
    <x v="0"/>
    <x v="0"/>
    <x v="0"/>
    <x v="0"/>
    <x v="0"/>
    <m/>
    <s v="Gerente / Directivo"/>
    <m/>
    <n v="8"/>
    <n v="7"/>
    <s v="Completo"/>
    <m/>
    <m/>
    <m/>
    <m/>
    <m/>
    <m/>
    <m/>
    <s v="5 a 10 personas ocupadas"/>
    <s v="5 a 10 personas ocupadas"/>
    <x v="2"/>
    <s v="Comercio"/>
    <x v="0"/>
    <x v="0"/>
    <x v="0"/>
    <x v="0"/>
    <x v="0"/>
    <x v="0"/>
    <x v="0"/>
    <x v="0"/>
    <x v="0"/>
    <x v="1"/>
    <x v="1"/>
    <x v="0"/>
    <x v="0"/>
    <x v="0"/>
    <x v="0"/>
    <x v="0"/>
    <x v="0"/>
    <x v="1"/>
    <x v="0"/>
    <x v="1"/>
    <x v="0"/>
    <x v="1"/>
    <x v="0"/>
    <x v="0"/>
    <x v="1"/>
    <x v="0"/>
    <x v="1"/>
    <s v="MECANICA Y METALES"/>
    <s v="CONSTRUCCIÓN"/>
    <m/>
    <m/>
    <m/>
    <m/>
    <s v="MECANICA Y METALES"/>
    <s v="CONSTRUCCIÓN"/>
    <m/>
    <m/>
    <m/>
    <m/>
    <n v="8.2844036697247692"/>
    <x v="0"/>
    <x v="0"/>
    <x v="1"/>
    <x v="0"/>
    <x v="0"/>
    <s v="Total"/>
  </r>
  <r>
    <n v="667694"/>
    <x v="0"/>
    <x v="1"/>
    <s v="Fernando de la Mora"/>
    <n v="86901"/>
    <s v="ACTIVIDADES DE LABORATORIOS DE ANALISIS CLINICOS Y CENTROS DE DIAGNOSTICOS"/>
    <s v="Servicio"/>
    <s v="Servicios a los hogares"/>
    <s v="Micro (5 a 10 personas ocupadas)"/>
    <n v="9072024"/>
    <n v="9"/>
    <s v="Julio"/>
    <s v="Año Resultado Final"/>
    <n v="14"/>
    <n v="3"/>
    <n v="9072024"/>
    <n v="9"/>
    <s v="Julio"/>
    <s v="Año Resultado Final"/>
    <n v="1989"/>
    <n v="34"/>
    <x v="1"/>
    <s v="SERVICIO DE LABORATORIO ANALISIS CLINICOS"/>
    <s v="Actividades de laboratorios de análisis clínicos y centros de diagnósticos"/>
    <s v="Único"/>
    <x v="0"/>
    <m/>
    <m/>
    <n v="10"/>
    <n v="10"/>
    <n v="3"/>
    <n v="7"/>
    <n v="10.18378378378377"/>
    <n v="23.762162162162131"/>
    <n v="0"/>
    <n v="0"/>
    <n v="0"/>
    <n v="0"/>
    <n v="0"/>
    <n v="0"/>
    <n v="0"/>
    <n v="0"/>
    <n v="20.367567567567541"/>
    <n v="6.7891891891891802"/>
    <n v="6.7891891891891802"/>
    <n v="0"/>
    <n v="33.945945945945901"/>
    <n v="10"/>
    <n v="0"/>
    <n v="0"/>
    <n v="0"/>
    <n v="0"/>
    <n v="0"/>
    <n v="0"/>
    <n v="0"/>
    <n v="0"/>
    <n v="6"/>
    <n v="2"/>
    <n v="2"/>
    <n v="0"/>
    <n v="10"/>
    <x v="0"/>
    <m/>
    <m/>
    <x v="0"/>
    <s v="Convenios con organizaciones privadas y/o ONG"/>
    <m/>
    <x v="0"/>
    <m/>
    <m/>
    <x v="0"/>
    <m/>
    <m/>
    <x v="0"/>
    <m/>
    <m/>
    <x v="1"/>
    <m/>
    <n v="2421"/>
    <s v="ADMINISTRADORA"/>
    <s v="Sí"/>
    <s v="No"/>
    <s v="No"/>
    <m/>
    <m/>
    <m/>
    <m/>
    <m/>
    <m/>
    <m/>
    <m/>
    <m/>
    <m/>
    <m/>
    <m/>
    <m/>
    <m/>
    <m/>
    <m/>
    <m/>
    <m/>
    <m/>
    <m/>
    <m/>
    <m/>
    <m/>
    <m/>
    <m/>
    <m/>
    <m/>
    <m/>
    <m/>
    <m/>
    <m/>
    <m/>
    <m/>
    <m/>
    <m/>
    <m/>
    <m/>
    <m/>
    <m/>
    <m/>
    <m/>
    <m/>
    <m/>
    <m/>
    <x v="0"/>
    <x v="0"/>
    <x v="0"/>
    <x v="0"/>
    <x v="0"/>
    <x v="0"/>
    <x v="0"/>
    <x v="1"/>
    <x v="0"/>
    <x v="0"/>
    <x v="0"/>
    <x v="0"/>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2"/>
    <x v="0"/>
    <x v="0"/>
    <x v="1"/>
    <x v="1"/>
    <s v="Ninguna"/>
    <m/>
    <m/>
    <m/>
    <m/>
    <m/>
    <m/>
    <x v="1"/>
    <m/>
    <m/>
    <x v="1"/>
    <m/>
    <m/>
    <m/>
    <x v="1"/>
    <x v="1"/>
    <x v="1"/>
    <x v="1"/>
    <x v="1"/>
    <x v="1"/>
    <m/>
    <m/>
    <x v="2"/>
    <s v="Probable"/>
    <s v="Poco probable"/>
    <s v="Poco probable"/>
    <s v="Probable"/>
    <s v="Muy probable"/>
    <x v="0"/>
    <s v="tecnico de laboratorio"/>
    <n v="3212"/>
    <n v="0"/>
    <n v="1"/>
    <n v="0"/>
    <n v="0"/>
    <n v="0"/>
    <s v="recepcionista"/>
    <n v="4226"/>
    <n v="0"/>
    <n v="1"/>
    <n v="0"/>
    <n v="0"/>
    <n v="0"/>
    <s v="auxiliar administrativo"/>
    <n v="4419"/>
    <n v="0"/>
    <n v="1"/>
    <n v="0"/>
    <n v="0"/>
    <n v="0"/>
    <s v="bioquímico"/>
    <n v="2131"/>
    <n v="0"/>
    <n v="1"/>
    <n v="0"/>
    <n v="0"/>
    <n v="0"/>
    <m/>
    <m/>
    <m/>
    <m/>
    <m/>
    <m/>
    <m/>
    <x v="0"/>
    <m/>
    <m/>
    <m/>
    <m/>
    <m/>
    <m/>
    <m/>
    <m/>
    <m/>
    <x v="0"/>
    <x v="0"/>
    <x v="0"/>
    <x v="0"/>
    <x v="1"/>
    <x v="1"/>
    <x v="0"/>
    <x v="0"/>
    <m/>
    <x v="0"/>
    <s v="ESTRATEGIAS DE MARKETING PARA POSICIONAMIENTO DE LA EMPRESA (HACERLA CONOCER)"/>
    <s v="Marketing y comercialización"/>
    <s v="GERENTE OPERATIVO"/>
    <n v="1342"/>
    <m/>
    <m/>
    <m/>
    <m/>
    <m/>
    <m/>
    <m/>
    <m/>
    <m/>
    <m/>
    <m/>
    <m/>
    <m/>
    <m/>
    <m/>
    <m/>
    <m/>
    <m/>
    <m/>
    <m/>
    <s v="No"/>
    <m/>
    <m/>
    <m/>
    <m/>
    <m/>
    <x v="1"/>
    <s v="Muy importante"/>
    <s v="Muy importante"/>
    <s v="Importante"/>
    <s v="Importante"/>
    <s v="Importante"/>
    <s v="Muy importante"/>
    <s v="Muy importante"/>
    <s v="Ninguna"/>
    <m/>
    <x v="0"/>
    <x v="2"/>
    <x v="0"/>
    <x v="0"/>
    <x v="0"/>
    <x v="2"/>
    <x v="0"/>
    <x v="1"/>
    <x v="0"/>
    <x v="0"/>
    <x v="0"/>
    <x v="0"/>
    <m/>
    <s v="Administrador/Contador"/>
    <m/>
    <n v="17"/>
    <n v="6"/>
    <s v="Completo"/>
    <m/>
    <m/>
    <m/>
    <m/>
    <m/>
    <m/>
    <m/>
    <s v="5 a 10 personas ocupadas"/>
    <s v="5 a 10 personas ocupadas"/>
    <x v="0"/>
    <s v="Servicios a los hogares"/>
    <x v="0"/>
    <x v="1"/>
    <x v="0"/>
    <x v="0"/>
    <x v="0"/>
    <x v="0"/>
    <x v="0"/>
    <x v="0"/>
    <x v="0"/>
    <x v="0"/>
    <x v="0"/>
    <x v="1"/>
    <x v="1"/>
    <x v="0"/>
    <x v="0"/>
    <x v="0"/>
    <x v="0"/>
    <x v="0"/>
    <x v="1"/>
    <x v="1"/>
    <x v="0"/>
    <x v="1"/>
    <x v="0"/>
    <x v="0"/>
    <x v="0"/>
    <x v="0"/>
    <x v="0"/>
    <s v="MARKETING"/>
    <m/>
    <m/>
    <m/>
    <m/>
    <m/>
    <s v="ADMINISTRACIÓN Y GESTIÓN"/>
    <m/>
    <m/>
    <m/>
    <m/>
    <m/>
    <n v="3.3945945945945901"/>
    <x v="1"/>
    <x v="1"/>
    <x v="1"/>
    <x v="0"/>
    <x v="0"/>
    <s v="Total"/>
  </r>
  <r>
    <n v="669728"/>
    <x v="0"/>
    <x v="1"/>
    <s v="Luque"/>
    <n v="45303"/>
    <s v="COMERCIO DE CUBIERTAS  NUEVOS Y USADOS PARA VEHICULOS AUTOMOTORES"/>
    <s v="Comercio"/>
    <s v="Comercio"/>
    <s v="Micro (5 a 10 personas ocupadas)"/>
    <n v="18062024"/>
    <n v="18"/>
    <s v="Junio"/>
    <s v="Año Resultado Final"/>
    <n v="11"/>
    <n v="1"/>
    <n v="17072024"/>
    <n v="17"/>
    <s v="Julio"/>
    <s v="Año Resultado Final"/>
    <n v="2014"/>
    <n v="9"/>
    <x v="3"/>
    <s v="SERVICIOS DE MANTENIMIENTO DE VEHICULOS CAMBIO DE ACEITE"/>
    <s v="Mantenimiento y reparación mecánica de vehículos"/>
    <s v="Casa Matriz"/>
    <x v="1"/>
    <n v="3"/>
    <n v="3"/>
    <n v="20"/>
    <n v="20"/>
    <n v="17"/>
    <n v="3"/>
    <n v="215.0697674418609"/>
    <n v="37.953488372093105"/>
    <n v="0"/>
    <n v="0"/>
    <n v="0"/>
    <n v="0"/>
    <n v="164.46511627907012"/>
    <n v="0"/>
    <n v="12.6511627906977"/>
    <n v="25.302325581395401"/>
    <n v="12.6511627906977"/>
    <n v="37.953488372093105"/>
    <n v="0"/>
    <n v="0"/>
    <n v="253.02325581395399"/>
    <n v="20"/>
    <n v="0"/>
    <n v="0"/>
    <n v="0"/>
    <n v="0"/>
    <n v="13"/>
    <n v="0"/>
    <n v="1"/>
    <n v="2"/>
    <n v="1"/>
    <n v="3"/>
    <n v="0"/>
    <n v="0"/>
    <n v="20"/>
    <x v="1"/>
    <s v="Decisión del directorio/propietarios de la empresa"/>
    <m/>
    <x v="1"/>
    <m/>
    <m/>
    <x v="1"/>
    <s v="Decisión del directorio/propietarios de la empresa"/>
    <m/>
    <x v="0"/>
    <m/>
    <m/>
    <x v="0"/>
    <m/>
    <m/>
    <x v="1"/>
    <m/>
    <n v="7231"/>
    <s v="GOMERO PARA VEHICULOS"/>
    <s v="Sí"/>
    <s v="No"/>
    <s v="Sí"/>
    <n v="5230"/>
    <s v="CAJERO"/>
    <s v="No"/>
    <s v="Sí"/>
    <s v="No"/>
    <m/>
    <m/>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s v="Aumentar los esfuerzos en el reclutamiento (más divulgación de la vacante, más bolsas de empleo)"/>
    <m/>
    <m/>
    <m/>
    <x v="0"/>
    <x v="0"/>
    <x v="0"/>
    <x v="0"/>
    <x v="0"/>
    <x v="0"/>
    <x v="0"/>
    <x v="1"/>
    <x v="1"/>
    <x v="0"/>
    <x v="1"/>
    <x v="1"/>
    <x v="0"/>
    <m/>
    <m/>
    <m/>
    <s v="Redes sociales de la empresa (Facebook, Twitter, Instagram, etc)"/>
    <m/>
    <m/>
    <s v="Recomendaciones de trabajadores de la empresa u otros actores"/>
    <m/>
    <m/>
    <m/>
    <s v="Contactos personales del empleador"/>
    <m/>
    <m/>
    <m/>
    <x v="0"/>
    <x v="0"/>
    <x v="0"/>
    <x v="1"/>
    <x v="0"/>
    <x v="0"/>
    <x v="0"/>
    <x v="0"/>
    <x v="1"/>
    <x v="1"/>
    <s v="Ninguna"/>
    <m/>
    <m/>
    <m/>
    <m/>
    <m/>
    <m/>
    <x v="2"/>
    <m/>
    <m/>
    <x v="1"/>
    <m/>
    <m/>
    <m/>
    <x v="0"/>
    <x v="0"/>
    <x v="0"/>
    <x v="0"/>
    <x v="1"/>
    <x v="0"/>
    <m/>
    <m/>
    <x v="3"/>
    <s v="Probable"/>
    <s v="Poco probable"/>
    <s v="Poco probable"/>
    <s v="Poco probable"/>
    <s v="Probable"/>
    <x v="1"/>
    <m/>
    <m/>
    <m/>
    <m/>
    <m/>
    <m/>
    <m/>
    <m/>
    <m/>
    <m/>
    <m/>
    <m/>
    <m/>
    <m/>
    <m/>
    <m/>
    <m/>
    <m/>
    <m/>
    <m/>
    <m/>
    <m/>
    <m/>
    <m/>
    <m/>
    <m/>
    <m/>
    <m/>
    <m/>
    <m/>
    <m/>
    <m/>
    <m/>
    <m/>
    <m/>
    <x v="0"/>
    <m/>
    <m/>
    <m/>
    <m/>
    <m/>
    <m/>
    <m/>
    <m/>
    <m/>
    <x v="0"/>
    <x v="0"/>
    <x v="0"/>
    <x v="0"/>
    <x v="1"/>
    <x v="1"/>
    <x v="0"/>
    <x v="0"/>
    <m/>
    <x v="0"/>
    <s v="CURSO GOMERO PARA VEHICULOS"/>
    <s v="Mecánica del automóvil"/>
    <s v="GOMERO PARA VEHICULOS"/>
    <n v="7231"/>
    <s v="ALINEACION Y BALANCEO  DE AUTOMOVILES"/>
    <s v="Mecánica del automóvil"/>
    <s v="ALINEADOR Y BALANCEO DE VEHICULOS"/>
    <n v="7231"/>
    <s v="CAMBIO DE ACEITE DE VEHICULOS"/>
    <s v="Mecánica del automóvil"/>
    <s v="ENCARGADO DE CAMBIO DE ACEITE"/>
    <n v="7231"/>
    <s v="CAJERO Y FACTURACION COMPUTARIZADA"/>
    <s v="Operación de caja comercial"/>
    <s v="CAJERO"/>
    <n v="5230"/>
    <m/>
    <m/>
    <m/>
    <m/>
    <m/>
    <m/>
    <m/>
    <m/>
    <s v="Si"/>
    <s v="Si"/>
    <s v="Si"/>
    <s v="No"/>
    <m/>
    <m/>
    <x v="0"/>
    <s v="Importante"/>
    <s v="Importante"/>
    <s v="Importante"/>
    <s v="Importante"/>
    <s v="Muy importante"/>
    <s v="Muy importante"/>
    <s v="Muy importante"/>
    <s v="Ninguna"/>
    <m/>
    <x v="1"/>
    <x v="0"/>
    <x v="1"/>
    <x v="1"/>
    <x v="0"/>
    <x v="2"/>
    <x v="1"/>
    <x v="1"/>
    <x v="0"/>
    <x v="1"/>
    <x v="0"/>
    <x v="0"/>
    <m/>
    <s v="Jefe / Encargado (no propietario)"/>
    <m/>
    <n v="7"/>
    <n v="54"/>
    <s v="Completo"/>
    <m/>
    <m/>
    <m/>
    <m/>
    <m/>
    <m/>
    <m/>
    <s v="11 a 30 personas ocupadas"/>
    <s v="11 a 30 personas ocupadas"/>
    <x v="2"/>
    <s v="Comercio"/>
    <x v="0"/>
    <x v="0"/>
    <x v="0"/>
    <x v="0"/>
    <x v="1"/>
    <x v="0"/>
    <x v="1"/>
    <x v="0"/>
    <x v="0"/>
    <x v="0"/>
    <x v="1"/>
    <x v="0"/>
    <x v="0"/>
    <x v="0"/>
    <x v="0"/>
    <x v="0"/>
    <x v="0"/>
    <x v="0"/>
    <x v="0"/>
    <x v="1"/>
    <x v="0"/>
    <x v="1"/>
    <x v="1"/>
    <x v="0"/>
    <x v="1"/>
    <x v="0"/>
    <x v="0"/>
    <s v="GOMERIA"/>
    <s v="GOMERIA"/>
    <s v="MECANICA AUTOTRIZ"/>
    <s v="USO Y MANEJO DE CAJAS"/>
    <m/>
    <m/>
    <s v="AUTOMOTORES"/>
    <s v="AUTOMOTORES"/>
    <s v="AUTOMOTORES"/>
    <s v="ADMINISTRACIÓN Y GESTIÓN"/>
    <m/>
    <m/>
    <n v="12.6511627906977"/>
    <x v="2"/>
    <x v="2"/>
    <x v="0"/>
    <x v="0"/>
    <x v="0"/>
    <s v="Total"/>
  </r>
  <r>
    <n v="675326"/>
    <x v="0"/>
    <x v="1"/>
    <s v="Capiatá"/>
    <n v="46302"/>
    <s v="COMERCIO AL POR MAYOR DE PRODUCTOS NO PERECEDEROS"/>
    <s v="Comercio"/>
    <s v="Comercio"/>
    <s v="Micro (5 a 10 personas ocupadas)"/>
    <n v="24062024"/>
    <n v="24"/>
    <s v="Junio"/>
    <s v="Año Resultado Final"/>
    <n v="12"/>
    <n v="4"/>
    <n v="26072024"/>
    <n v="26"/>
    <s v="Julio"/>
    <s v="Año Resultado Final"/>
    <n v="1997"/>
    <n v="26"/>
    <x v="2"/>
    <s v="COMERCIO AL POR MENOR DE PRODUCTOS DE CANASTA BÁSICA EN COMERCIAL"/>
    <s v="Comercio al por menor en mini mercados y despensas"/>
    <s v="Sucursal"/>
    <x v="1"/>
    <n v="2"/>
    <n v="2"/>
    <n v="12"/>
    <n v="12"/>
    <n v="6"/>
    <n v="6"/>
    <n v="75.90697674418621"/>
    <n v="75.90697674418621"/>
    <n v="0"/>
    <n v="0"/>
    <n v="0"/>
    <n v="0"/>
    <n v="126.511627906977"/>
    <n v="12.6511627906977"/>
    <n v="0"/>
    <n v="0"/>
    <n v="0"/>
    <n v="12.6511627906977"/>
    <n v="0"/>
    <n v="0"/>
    <n v="151.81395348837242"/>
    <n v="12"/>
    <n v="0"/>
    <n v="0"/>
    <n v="0"/>
    <n v="0"/>
    <n v="10"/>
    <n v="1"/>
    <n v="0"/>
    <n v="0"/>
    <n v="0"/>
    <n v="1"/>
    <n v="0"/>
    <n v="0"/>
    <n v="12"/>
    <x v="0"/>
    <m/>
    <m/>
    <x v="1"/>
    <m/>
    <m/>
    <x v="0"/>
    <m/>
    <m/>
    <x v="0"/>
    <m/>
    <m/>
    <x v="0"/>
    <m/>
    <m/>
    <x v="0"/>
    <m/>
    <m/>
    <m/>
    <m/>
    <m/>
    <m/>
    <m/>
    <m/>
    <m/>
    <m/>
    <m/>
    <m/>
    <m/>
    <m/>
    <m/>
    <m/>
    <m/>
    <m/>
    <m/>
    <m/>
    <m/>
    <m/>
    <m/>
    <m/>
    <m/>
    <m/>
    <m/>
    <m/>
    <m/>
    <m/>
    <m/>
    <m/>
    <m/>
    <m/>
    <m/>
    <m/>
    <m/>
    <m/>
    <m/>
    <m/>
    <m/>
    <m/>
    <m/>
    <m/>
    <m/>
    <m/>
    <m/>
    <m/>
    <m/>
    <m/>
    <x v="1"/>
    <x v="0"/>
    <x v="0"/>
    <x v="1"/>
    <x v="1"/>
    <x v="0"/>
    <x v="0"/>
    <x v="0"/>
    <x v="0"/>
    <x v="0"/>
    <x v="1"/>
    <x v="0"/>
    <x v="0"/>
    <m/>
    <m/>
    <m/>
    <s v="Redes sociales de la empresa (Facebook, Twitter, Instagram, etc)"/>
    <m/>
    <m/>
    <s v="Recomendaciones de trabajadores de la empresa u otros actores"/>
    <m/>
    <m/>
    <m/>
    <s v="Contactos personales del empleador"/>
    <m/>
    <m/>
    <m/>
    <x v="0"/>
    <x v="0"/>
    <x v="0"/>
    <x v="1"/>
    <x v="0"/>
    <x v="2"/>
    <x v="2"/>
    <x v="0"/>
    <x v="1"/>
    <x v="1"/>
    <s v="Ninguna"/>
    <m/>
    <m/>
    <m/>
    <m/>
    <m/>
    <m/>
    <x v="1"/>
    <s v="Transformación de competencia"/>
    <m/>
    <x v="1"/>
    <m/>
    <m/>
    <m/>
    <x v="0"/>
    <x v="1"/>
    <x v="1"/>
    <x v="1"/>
    <x v="1"/>
    <x v="1"/>
    <m/>
    <m/>
    <x v="1"/>
    <s v="Poco probable"/>
    <s v="Muy probable"/>
    <s v="Poco probable"/>
    <s v="Poco probable"/>
    <s v="Poco probable"/>
    <x v="2"/>
    <m/>
    <m/>
    <m/>
    <m/>
    <m/>
    <m/>
    <m/>
    <m/>
    <m/>
    <m/>
    <m/>
    <m/>
    <m/>
    <m/>
    <m/>
    <m/>
    <m/>
    <m/>
    <m/>
    <m/>
    <m/>
    <m/>
    <m/>
    <m/>
    <m/>
    <m/>
    <m/>
    <m/>
    <m/>
    <m/>
    <m/>
    <m/>
    <m/>
    <m/>
    <m/>
    <x v="0"/>
    <m/>
    <m/>
    <m/>
    <m/>
    <m/>
    <m/>
    <m/>
    <m/>
    <m/>
    <x v="1"/>
    <x v="0"/>
    <x v="1"/>
    <x v="1"/>
    <x v="0"/>
    <x v="0"/>
    <x v="0"/>
    <x v="0"/>
    <m/>
    <x v="0"/>
    <s v="MANEJO DE TARJETAS"/>
    <s v="Operación de caja comercial"/>
    <s v="CAJERA"/>
    <n v="5230"/>
    <m/>
    <m/>
    <m/>
    <m/>
    <m/>
    <m/>
    <m/>
    <m/>
    <m/>
    <m/>
    <m/>
    <m/>
    <m/>
    <m/>
    <m/>
    <m/>
    <m/>
    <m/>
    <m/>
    <m/>
    <s v="No"/>
    <m/>
    <m/>
    <m/>
    <m/>
    <m/>
    <x v="0"/>
    <s v="Muy importante"/>
    <s v="Importante"/>
    <s v="Importante"/>
    <s v="Importante"/>
    <s v="Importante"/>
    <s v="Importante"/>
    <s v="Importante"/>
    <s v="Ninguna"/>
    <m/>
    <x v="2"/>
    <x v="2"/>
    <x v="0"/>
    <x v="0"/>
    <x v="2"/>
    <x v="0"/>
    <x v="1"/>
    <x v="1"/>
    <x v="1"/>
    <x v="1"/>
    <x v="1"/>
    <x v="0"/>
    <m/>
    <s v="Jefe / Encargado (no propietario)"/>
    <m/>
    <n v="8"/>
    <n v="1"/>
    <s v="Completo"/>
    <m/>
    <m/>
    <m/>
    <m/>
    <m/>
    <m/>
    <s v="ENCARGADA DEL LOCAL QUIEN LA SRA DERIVO CON ELLA"/>
    <s v="11 a 30 personas ocupadas"/>
    <s v="11 a 30 personas ocupadas"/>
    <x v="2"/>
    <s v="Comercio"/>
    <x v="0"/>
    <x v="0"/>
    <x v="0"/>
    <x v="0"/>
    <x v="0"/>
    <x v="0"/>
    <x v="0"/>
    <x v="0"/>
    <x v="0"/>
    <x v="0"/>
    <x v="1"/>
    <x v="0"/>
    <x v="0"/>
    <x v="0"/>
    <x v="0"/>
    <x v="0"/>
    <x v="0"/>
    <x v="0"/>
    <x v="0"/>
    <x v="1"/>
    <x v="0"/>
    <x v="1"/>
    <x v="1"/>
    <x v="0"/>
    <x v="0"/>
    <x v="0"/>
    <x v="0"/>
    <s v="GESTIÓN ADMINISTRATIVA"/>
    <m/>
    <m/>
    <m/>
    <m/>
    <m/>
    <s v="ADMINISTRACIÓN Y GESTIÓN"/>
    <m/>
    <m/>
    <m/>
    <m/>
    <m/>
    <n v="12.6511627906977"/>
    <x v="0"/>
    <x v="0"/>
    <x v="0"/>
    <x v="0"/>
    <x v="0"/>
    <s v="Total"/>
  </r>
  <r>
    <n v="693647"/>
    <x v="0"/>
    <x v="1"/>
    <s v="San Lorenzo"/>
    <n v="43210"/>
    <s v="SERVICIO DE INSTALACIONES ELECTRICAS"/>
    <s v="Industria"/>
    <s v="Construcción"/>
    <s v="Micro (5 a 10 personas ocupadas)"/>
    <n v="26062024"/>
    <n v="26"/>
    <s v="Junio"/>
    <s v="Año Resultado Final"/>
    <n v="9"/>
    <n v="40"/>
    <n v="26062024"/>
    <n v="26"/>
    <s v="Junio"/>
    <s v="Año Resultado Final"/>
    <n v="2018"/>
    <n v="5"/>
    <x v="3"/>
    <s v="SERVICIO DE INGENIERIA ELECTROMECANICA"/>
    <s v="Instalaciones eléctricas, electromecánicas y electrónicas"/>
    <s v="Único"/>
    <x v="0"/>
    <m/>
    <m/>
    <n v="5"/>
    <n v="5"/>
    <n v="3"/>
    <n v="2"/>
    <n v="14.380952380952369"/>
    <n v="9.5873015873015799"/>
    <n v="0"/>
    <n v="0"/>
    <n v="0"/>
    <n v="0"/>
    <n v="0"/>
    <n v="9.5873015873015799"/>
    <n v="4.7936507936507899"/>
    <n v="0"/>
    <n v="0"/>
    <n v="0"/>
    <n v="9.5873015873015799"/>
    <n v="0"/>
    <n v="23.968253968253951"/>
    <n v="5"/>
    <n v="0"/>
    <n v="0"/>
    <n v="0"/>
    <n v="0"/>
    <n v="0"/>
    <n v="2"/>
    <n v="1"/>
    <n v="0"/>
    <n v="0"/>
    <n v="0"/>
    <n v="2"/>
    <n v="0"/>
    <n v="5"/>
    <x v="0"/>
    <m/>
    <m/>
    <x v="1"/>
    <m/>
    <m/>
    <x v="0"/>
    <m/>
    <m/>
    <x v="0"/>
    <m/>
    <m/>
    <x v="0"/>
    <m/>
    <m/>
    <x v="1"/>
    <m/>
    <n v="7412"/>
    <s v="TECNICO ELECTROMECANICO"/>
    <s v="Sí"/>
    <s v="Sí"/>
    <s v="No"/>
    <m/>
    <m/>
    <m/>
    <m/>
    <m/>
    <m/>
    <m/>
    <m/>
    <m/>
    <s v="Candidatos sin capacitación o habilidades técnicas necesarios"/>
    <m/>
    <m/>
    <m/>
    <m/>
    <m/>
    <m/>
    <m/>
    <m/>
    <m/>
    <m/>
    <m/>
    <m/>
    <m/>
    <m/>
    <m/>
    <m/>
    <m/>
    <m/>
    <m/>
    <m/>
    <m/>
    <m/>
    <m/>
    <s v="Aumentar la remuneración para hacer la vacante más atractiva"/>
    <m/>
    <m/>
    <m/>
    <m/>
    <m/>
    <m/>
    <s v="Aumentar los esfuerzos en el reclutamiento (más divulgación de la vacante, más bolsas de empleo)"/>
    <m/>
    <m/>
    <m/>
    <x v="0"/>
    <x v="0"/>
    <x v="0"/>
    <x v="0"/>
    <x v="0"/>
    <x v="1"/>
    <x v="0"/>
    <x v="1"/>
    <x v="1"/>
    <x v="0"/>
    <x v="0"/>
    <x v="1"/>
    <x v="0"/>
    <m/>
    <m/>
    <m/>
    <s v="Redes sociales de la empresa (Facebook, Twitter, Instagram, etc)"/>
    <m/>
    <m/>
    <m/>
    <m/>
    <m/>
    <m/>
    <m/>
    <m/>
    <m/>
    <m/>
    <x v="0"/>
    <x v="0"/>
    <x v="0"/>
    <x v="1"/>
    <x v="0"/>
    <x v="0"/>
    <x v="0"/>
    <x v="1"/>
    <x v="0"/>
    <x v="1"/>
    <s v="Ninguna"/>
    <m/>
    <m/>
    <m/>
    <m/>
    <m/>
    <m/>
    <x v="2"/>
    <m/>
    <s v="Ambos"/>
    <x v="2"/>
    <m/>
    <m/>
    <m/>
    <x v="0"/>
    <x v="1"/>
    <x v="1"/>
    <x v="0"/>
    <x v="1"/>
    <x v="1"/>
    <m/>
    <m/>
    <x v="2"/>
    <s v="Poco probable"/>
    <s v="Poco probable"/>
    <s v="Probable"/>
    <s v="Probable"/>
    <s v="Probable"/>
    <x v="2"/>
    <m/>
    <m/>
    <m/>
    <m/>
    <m/>
    <m/>
    <m/>
    <m/>
    <m/>
    <m/>
    <m/>
    <m/>
    <m/>
    <m/>
    <m/>
    <m/>
    <m/>
    <m/>
    <m/>
    <m/>
    <m/>
    <m/>
    <m/>
    <m/>
    <m/>
    <m/>
    <m/>
    <m/>
    <m/>
    <m/>
    <m/>
    <m/>
    <m/>
    <m/>
    <m/>
    <x v="0"/>
    <m/>
    <m/>
    <m/>
    <m/>
    <m/>
    <m/>
    <m/>
    <m/>
    <m/>
    <x v="0"/>
    <x v="0"/>
    <x v="0"/>
    <x v="1"/>
    <x v="0"/>
    <x v="1"/>
    <x v="0"/>
    <x v="0"/>
    <m/>
    <x v="0"/>
    <s v="ELECTRICIDAD BÁSICA"/>
    <s v="Electricidad"/>
    <s v="TECNICO ELECTROMECANICO"/>
    <n v="3115"/>
    <s v="MECNICA GENERAL"/>
    <s v="Mecánica"/>
    <s v="TECNICOS ELECTROMECANICOS"/>
    <n v="7412"/>
    <s v="FINANZA PERSONAL"/>
    <s v="Educación financiera"/>
    <s v="TECNICO DE ELECTRONICA"/>
    <n v="3114"/>
    <m/>
    <m/>
    <m/>
    <m/>
    <m/>
    <m/>
    <m/>
    <m/>
    <m/>
    <m/>
    <m/>
    <m/>
    <s v="Si"/>
    <s v="Si"/>
    <s v="No"/>
    <m/>
    <m/>
    <m/>
    <x v="0"/>
    <s v="Muy importante"/>
    <s v="Importante"/>
    <s v="Importante"/>
    <s v="Importante"/>
    <s v="Importante"/>
    <s v="Muy importante"/>
    <s v="Importante"/>
    <s v="Ninguna"/>
    <m/>
    <x v="0"/>
    <x v="2"/>
    <x v="0"/>
    <x v="0"/>
    <x v="0"/>
    <x v="0"/>
    <x v="0"/>
    <x v="0"/>
    <x v="0"/>
    <x v="0"/>
    <x v="0"/>
    <x v="0"/>
    <m/>
    <s v="Dueño o propietario"/>
    <m/>
    <n v="11"/>
    <n v="44"/>
    <s v="Completo"/>
    <m/>
    <m/>
    <m/>
    <m/>
    <m/>
    <m/>
    <m/>
    <s v="5 a 10 personas ocupadas"/>
    <s v="5 a 10 personas ocupadas"/>
    <x v="1"/>
    <s v="Construcción"/>
    <x v="0"/>
    <x v="0"/>
    <x v="0"/>
    <x v="0"/>
    <x v="0"/>
    <x v="0"/>
    <x v="1"/>
    <x v="0"/>
    <x v="0"/>
    <x v="0"/>
    <x v="1"/>
    <x v="0"/>
    <x v="0"/>
    <x v="0"/>
    <x v="0"/>
    <x v="0"/>
    <x v="0"/>
    <x v="0"/>
    <x v="0"/>
    <x v="1"/>
    <x v="1"/>
    <x v="1"/>
    <x v="0"/>
    <x v="0"/>
    <x v="1"/>
    <x v="0"/>
    <x v="0"/>
    <s v="ELECTRICIDAD Y ELECTRONICA"/>
    <s v="MECANICA AUTOTRIZ"/>
    <s v="GESTIÓN FINANCIERA"/>
    <m/>
    <m/>
    <m/>
    <s v="ELECTRICIDAD Y ELECTRONICA"/>
    <s v="AUTOMOTORES"/>
    <s v="ADMINISTRACIÓN Y GESTIÓN"/>
    <m/>
    <m/>
    <m/>
    <n v="4.7936507936507899"/>
    <x v="1"/>
    <x v="2"/>
    <x v="0"/>
    <x v="0"/>
    <x v="0"/>
    <s v="Total"/>
  </r>
  <r>
    <n v="693710"/>
    <x v="0"/>
    <x v="0"/>
    <s v="San Roque"/>
    <n v="43909"/>
    <s v="ACTIVIDADES DE CONSTRUCCION DE DUPLES PARA LA VENTA"/>
    <s v="Industria"/>
    <s v="Construcción"/>
    <s v="Micro (5 a 10 personas ocupadas)"/>
    <n v="7062024"/>
    <n v="7"/>
    <s v="Junio"/>
    <s v="Año Resultado Final"/>
    <n v="10"/>
    <n v="42"/>
    <n v="7062024"/>
    <n v="7"/>
    <s v="Junio"/>
    <s v="Año Resultado Final"/>
    <n v="2018"/>
    <n v="5"/>
    <x v="3"/>
    <s v="ACTIVIDADES DE CONSTRUCCION DE VIVIENDAS"/>
    <s v="Construcción de edificios"/>
    <s v="Único"/>
    <x v="0"/>
    <m/>
    <m/>
    <n v="7"/>
    <n v="7"/>
    <n v="5"/>
    <n v="2"/>
    <n v="48.030303030303052"/>
    <n v="19.212121212121222"/>
    <n v="0"/>
    <n v="0"/>
    <n v="0"/>
    <n v="0"/>
    <n v="0"/>
    <n v="0"/>
    <n v="0"/>
    <n v="0"/>
    <n v="67.242424242424278"/>
    <n v="0"/>
    <n v="0"/>
    <n v="0"/>
    <n v="67.242424242424278"/>
    <n v="7"/>
    <n v="0"/>
    <n v="0"/>
    <n v="0"/>
    <n v="0"/>
    <n v="0"/>
    <n v="0"/>
    <n v="0"/>
    <n v="0"/>
    <n v="7"/>
    <n v="0"/>
    <n v="0"/>
    <n v="0"/>
    <n v="7"/>
    <x v="1"/>
    <s v="Decisión del directorio/propietarios de la empresa"/>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0"/>
    <x v="0"/>
    <x v="0"/>
    <x v="0"/>
    <x v="1"/>
    <x v="0"/>
    <x v="0"/>
    <x v="1"/>
    <x v="1"/>
    <x v="0"/>
    <x v="0"/>
    <x v="0"/>
    <x v="0"/>
    <m/>
    <s v="Anuncio en un medio de prensa impreso"/>
    <s v="Plataforma web privada gratuita (Bolsas de trabajo) (excluyendo redes sociales)"/>
    <s v="Redes sociales de la empresa (Facebook, Twitter, Instagram, etc)"/>
    <m/>
    <m/>
    <m/>
    <m/>
    <m/>
    <s v="Avisos en las inmediaciones de la empresa"/>
    <m/>
    <m/>
    <m/>
    <m/>
    <x v="0"/>
    <x v="0"/>
    <x v="0"/>
    <x v="1"/>
    <x v="0"/>
    <x v="0"/>
    <x v="0"/>
    <x v="0"/>
    <x v="1"/>
    <x v="1"/>
    <s v="Ninguna"/>
    <m/>
    <m/>
    <m/>
    <m/>
    <m/>
    <m/>
    <x v="0"/>
    <m/>
    <m/>
    <x v="1"/>
    <m/>
    <m/>
    <m/>
    <x v="1"/>
    <x v="1"/>
    <x v="1"/>
    <x v="0"/>
    <x v="1"/>
    <x v="1"/>
    <m/>
    <m/>
    <x v="1"/>
    <s v="Probable"/>
    <s v="Poco probable"/>
    <s v="Poco probable"/>
    <s v="Probable"/>
    <s v="Probable"/>
    <x v="0"/>
    <s v="DESARROLLADOR INTERNO DE CONSTRUCCION"/>
    <n v="2142"/>
    <n v="3"/>
    <n v="6"/>
    <n v="0"/>
    <n v="8"/>
    <n v="9"/>
    <m/>
    <m/>
    <m/>
    <m/>
    <m/>
    <m/>
    <m/>
    <m/>
    <m/>
    <m/>
    <m/>
    <m/>
    <m/>
    <m/>
    <m/>
    <m/>
    <m/>
    <m/>
    <m/>
    <m/>
    <m/>
    <m/>
    <m/>
    <m/>
    <m/>
    <m/>
    <m/>
    <m/>
    <x v="0"/>
    <m/>
    <m/>
    <m/>
    <m/>
    <m/>
    <m/>
    <m/>
    <m/>
    <m/>
    <x v="0"/>
    <x v="0"/>
    <x v="0"/>
    <x v="0"/>
    <x v="1"/>
    <x v="1"/>
    <x v="0"/>
    <x v="0"/>
    <m/>
    <x v="0"/>
    <s v="TECNICAS DE REALIZACION DE PROYECTOS"/>
    <s v="Gestión de proyectos"/>
    <s v="CONSTRUCTORES CIVILES"/>
    <n v="7111"/>
    <m/>
    <m/>
    <m/>
    <m/>
    <m/>
    <m/>
    <m/>
    <m/>
    <m/>
    <m/>
    <m/>
    <m/>
    <m/>
    <m/>
    <m/>
    <m/>
    <m/>
    <m/>
    <m/>
    <m/>
    <s v="No"/>
    <m/>
    <m/>
    <m/>
    <m/>
    <m/>
    <x v="1"/>
    <s v="Muy importante"/>
    <s v="Importante"/>
    <s v="Importante"/>
    <s v="Importante"/>
    <s v="Importante"/>
    <s v="Importante"/>
    <s v="Importante"/>
    <s v="Ninguna"/>
    <m/>
    <x v="2"/>
    <x v="2"/>
    <x v="0"/>
    <x v="2"/>
    <x v="2"/>
    <x v="0"/>
    <x v="1"/>
    <x v="0"/>
    <x v="1"/>
    <x v="1"/>
    <x v="0"/>
    <x v="0"/>
    <m/>
    <s v="Gerente / Directivo"/>
    <m/>
    <n v="12"/>
    <n v="52"/>
    <s v="Completo"/>
    <m/>
    <m/>
    <m/>
    <m/>
    <m/>
    <m/>
    <m/>
    <s v="5 a 10 personas ocupadas"/>
    <s v="5 a 10 personas ocupadas"/>
    <x v="1"/>
    <s v="Construcción"/>
    <x v="0"/>
    <x v="0"/>
    <x v="0"/>
    <x v="0"/>
    <x v="0"/>
    <x v="0"/>
    <x v="0"/>
    <x v="0"/>
    <x v="0"/>
    <x v="0"/>
    <x v="0"/>
    <x v="0"/>
    <x v="0"/>
    <x v="0"/>
    <x v="0"/>
    <x v="0"/>
    <x v="0"/>
    <x v="0"/>
    <x v="0"/>
    <x v="1"/>
    <x v="0"/>
    <x v="1"/>
    <x v="0"/>
    <x v="0"/>
    <x v="1"/>
    <x v="0"/>
    <x v="0"/>
    <s v="CONSTRUCCIÓN"/>
    <m/>
    <m/>
    <m/>
    <m/>
    <m/>
    <s v="CONSTRUCCIÓN"/>
    <m/>
    <m/>
    <m/>
    <m/>
    <m/>
    <n v="9.6060606060606109"/>
    <x v="0"/>
    <x v="0"/>
    <x v="0"/>
    <x v="0"/>
    <x v="0"/>
    <s v="Total"/>
  </r>
  <r>
    <n v="694037"/>
    <x v="0"/>
    <x v="1"/>
    <s v="Capiatá"/>
    <n v="46304"/>
    <s v="VENTA AL POR MAYOR DE BEBIDAS"/>
    <s v="Comercio"/>
    <s v="Comercio"/>
    <s v="Grandes (con 51 o más personas ocupadas)"/>
    <n v="20062024"/>
    <n v="20"/>
    <s v="Junio"/>
    <s v="Año Resultado Final"/>
    <n v="16"/>
    <n v="41"/>
    <n v="26072024"/>
    <n v="26"/>
    <s v="Julio"/>
    <s v="Año Resultado Final"/>
    <n v="2021"/>
    <n v="2"/>
    <x v="3"/>
    <s v="COMERCIO AL POR MAYOR DE MERCADERIAS DIVERSAS"/>
    <s v="Comercio al por mayor de comestibles, excepto carnes"/>
    <s v="Casa Matriz"/>
    <x v="1"/>
    <n v="3"/>
    <n v="3"/>
    <n v="80"/>
    <n v="80"/>
    <n v="40"/>
    <n v="40"/>
    <n v="181.25"/>
    <n v="181.25"/>
    <n v="0"/>
    <n v="0"/>
    <n v="0"/>
    <n v="0"/>
    <n v="226.5625"/>
    <n v="63.4375"/>
    <n v="0"/>
    <n v="0"/>
    <n v="0"/>
    <n v="67.96875"/>
    <n v="4.53125"/>
    <n v="0"/>
    <n v="362.5"/>
    <n v="80"/>
    <n v="0"/>
    <n v="0"/>
    <n v="0"/>
    <n v="0"/>
    <n v="50"/>
    <n v="14"/>
    <n v="0"/>
    <n v="0"/>
    <n v="0"/>
    <n v="15"/>
    <n v="1"/>
    <n v="0"/>
    <n v="80"/>
    <x v="1"/>
    <s v="Decisión del directorio/propietarios de la empresa"/>
    <m/>
    <x v="0"/>
    <s v="Convenios con organizaciones privadas y/o ONG"/>
    <m/>
    <x v="0"/>
    <m/>
    <m/>
    <x v="0"/>
    <m/>
    <m/>
    <x v="0"/>
    <m/>
    <m/>
    <x v="1"/>
    <m/>
    <n v="5230"/>
    <s v="CAJERA DE COMERCIAL"/>
    <s v="Sí"/>
    <s v="No"/>
    <s v="Sí"/>
    <n v="9334"/>
    <s v="REPOSITOR INTERNO"/>
    <s v="Sí"/>
    <s v="No"/>
    <s v="No"/>
    <m/>
    <m/>
    <m/>
    <m/>
    <m/>
    <m/>
    <m/>
    <m/>
    <m/>
    <m/>
    <m/>
    <m/>
    <m/>
    <m/>
    <m/>
    <m/>
    <m/>
    <m/>
    <m/>
    <m/>
    <m/>
    <m/>
    <m/>
    <m/>
    <m/>
    <m/>
    <m/>
    <m/>
    <m/>
    <m/>
    <m/>
    <m/>
    <m/>
    <m/>
    <m/>
    <m/>
    <m/>
    <m/>
    <m/>
    <x v="0"/>
    <x v="0"/>
    <x v="0"/>
    <x v="0"/>
    <x v="0"/>
    <x v="1"/>
    <x v="0"/>
    <x v="1"/>
    <x v="1"/>
    <x v="0"/>
    <x v="1"/>
    <x v="1"/>
    <x v="0"/>
    <m/>
    <m/>
    <m/>
    <m/>
    <m/>
    <m/>
    <s v="Recomendaciones de trabajadores de la empresa u otros actores"/>
    <m/>
    <m/>
    <m/>
    <s v="Contactos personales del empleador"/>
    <s v="Banco de currículos de la empresa"/>
    <m/>
    <m/>
    <x v="0"/>
    <x v="0"/>
    <x v="0"/>
    <x v="1"/>
    <x v="0"/>
    <x v="2"/>
    <x v="0"/>
    <x v="0"/>
    <x v="1"/>
    <x v="2"/>
    <s v="Ninguna"/>
    <m/>
    <m/>
    <m/>
    <m/>
    <m/>
    <m/>
    <x v="1"/>
    <m/>
    <m/>
    <x v="1"/>
    <m/>
    <m/>
    <m/>
    <x v="1"/>
    <x v="1"/>
    <x v="1"/>
    <x v="1"/>
    <x v="1"/>
    <x v="1"/>
    <m/>
    <m/>
    <x v="2"/>
    <s v="Probable"/>
    <s v="Poco probable"/>
    <s v="Poco probable"/>
    <s v="Probable"/>
    <s v="Probable"/>
    <x v="0"/>
    <s v="CAJERA"/>
    <n v="5230"/>
    <n v="2"/>
    <n v="2"/>
    <n v="2"/>
    <n v="2"/>
    <n v="2"/>
    <m/>
    <m/>
    <m/>
    <m/>
    <m/>
    <m/>
    <m/>
    <m/>
    <m/>
    <m/>
    <m/>
    <m/>
    <m/>
    <m/>
    <m/>
    <m/>
    <m/>
    <m/>
    <m/>
    <m/>
    <m/>
    <m/>
    <m/>
    <m/>
    <m/>
    <m/>
    <m/>
    <m/>
    <x v="0"/>
    <m/>
    <m/>
    <m/>
    <m/>
    <m/>
    <m/>
    <m/>
    <m/>
    <m/>
    <x v="0"/>
    <x v="0"/>
    <x v="0"/>
    <x v="0"/>
    <x v="1"/>
    <x v="0"/>
    <x v="0"/>
    <x v="0"/>
    <m/>
    <x v="0"/>
    <s v="MANEJO AVANZADO DE TECNOLOGÍA"/>
    <s v="Redes y sistemas informáticos"/>
    <s v="CAJEROS"/>
    <n v="5230"/>
    <m/>
    <m/>
    <m/>
    <m/>
    <m/>
    <m/>
    <m/>
    <m/>
    <m/>
    <m/>
    <m/>
    <m/>
    <m/>
    <m/>
    <m/>
    <m/>
    <m/>
    <m/>
    <m/>
    <m/>
    <s v="No"/>
    <m/>
    <m/>
    <m/>
    <m/>
    <m/>
    <x v="1"/>
    <s v="Importante"/>
    <s v="Muy importante"/>
    <s v="Importante"/>
    <s v="Importante"/>
    <s v="Importante"/>
    <s v="Importante"/>
    <s v="Importante"/>
    <s v="Ninguna"/>
    <m/>
    <x v="2"/>
    <x v="2"/>
    <x v="0"/>
    <x v="0"/>
    <x v="2"/>
    <x v="2"/>
    <x v="0"/>
    <x v="0"/>
    <x v="0"/>
    <x v="0"/>
    <x v="0"/>
    <x v="0"/>
    <m/>
    <s v="Administrador/Contador"/>
    <m/>
    <n v="9"/>
    <n v="15"/>
    <s v="Completo"/>
    <m/>
    <m/>
    <m/>
    <m/>
    <m/>
    <m/>
    <s v="JOSE DÍAZ NOS  VAN A ATENDER MAÑANA 10HS"/>
    <s v="51 y más personas ocupadas"/>
    <s v="51 y más personas ocupadas"/>
    <x v="2"/>
    <s v="Comercio"/>
    <x v="0"/>
    <x v="0"/>
    <x v="0"/>
    <x v="0"/>
    <x v="1"/>
    <x v="0"/>
    <x v="0"/>
    <x v="0"/>
    <x v="1"/>
    <x v="0"/>
    <x v="1"/>
    <x v="0"/>
    <x v="0"/>
    <x v="1"/>
    <x v="0"/>
    <x v="0"/>
    <x v="0"/>
    <x v="0"/>
    <x v="0"/>
    <x v="1"/>
    <x v="0"/>
    <x v="1"/>
    <x v="1"/>
    <x v="0"/>
    <x v="0"/>
    <x v="0"/>
    <x v="0"/>
    <s v="USO DE SISTEMAS Y SOFTWARE ESPECIALIZADOS"/>
    <m/>
    <m/>
    <m/>
    <m/>
    <m/>
    <s v="TIC"/>
    <m/>
    <m/>
    <m/>
    <m/>
    <m/>
    <n v="4.53125"/>
    <x v="1"/>
    <x v="1"/>
    <x v="1"/>
    <x v="0"/>
    <x v="0"/>
    <s v="Total"/>
  </r>
  <r>
    <n v="694074"/>
    <x v="0"/>
    <x v="0"/>
    <s v="Santisima Trinidad"/>
    <n v="46410"/>
    <s v="COMERCIO AL POR MAYOR DE PRENDA DE VESTIR"/>
    <s v="Comercio"/>
    <s v="Comercio"/>
    <s v="Micro (5 a 10 personas ocupadas)"/>
    <n v="6062024"/>
    <n v="6"/>
    <s v="Junio"/>
    <s v="Año Resultado Final"/>
    <n v="17"/>
    <n v="3"/>
    <n v="7062024"/>
    <n v="7"/>
    <s v="Junio"/>
    <s v="Año Resultado Final"/>
    <n v="2018"/>
    <n v="5"/>
    <x v="3"/>
    <s v="COMERCIO AL POR MAYOR DE PRENDA DE VESTIR"/>
    <s v="Comercio al por mayor de textiles, prendas de vestir, calzados, artículos de marroquinería y talabartería"/>
    <s v="Único"/>
    <x v="0"/>
    <m/>
    <m/>
    <n v="9"/>
    <n v="9"/>
    <n v="1"/>
    <n v="8"/>
    <n v="22.75"/>
    <n v="182"/>
    <n v="0"/>
    <n v="0"/>
    <n v="0"/>
    <n v="0"/>
    <n v="113.75"/>
    <n v="0"/>
    <n v="0"/>
    <n v="0"/>
    <n v="68.25"/>
    <n v="22.75"/>
    <n v="0"/>
    <n v="0"/>
    <n v="204.75"/>
    <n v="9"/>
    <n v="0"/>
    <n v="0"/>
    <n v="0"/>
    <n v="0"/>
    <n v="5"/>
    <n v="0"/>
    <n v="0"/>
    <n v="0"/>
    <n v="3"/>
    <n v="1"/>
    <n v="0"/>
    <n v="0"/>
    <n v="9"/>
    <x v="1"/>
    <s v="Decisión del directorio/propietarios de la empresa"/>
    <m/>
    <x v="1"/>
    <m/>
    <m/>
    <x v="0"/>
    <m/>
    <m/>
    <x v="0"/>
    <m/>
    <m/>
    <x v="0"/>
    <m/>
    <m/>
    <x v="0"/>
    <m/>
    <m/>
    <m/>
    <m/>
    <m/>
    <m/>
    <m/>
    <m/>
    <m/>
    <m/>
    <m/>
    <m/>
    <m/>
    <m/>
    <m/>
    <m/>
    <m/>
    <m/>
    <m/>
    <m/>
    <m/>
    <m/>
    <m/>
    <m/>
    <m/>
    <m/>
    <m/>
    <m/>
    <m/>
    <m/>
    <m/>
    <m/>
    <m/>
    <m/>
    <m/>
    <m/>
    <m/>
    <m/>
    <m/>
    <m/>
    <m/>
    <m/>
    <m/>
    <m/>
    <m/>
    <m/>
    <m/>
    <m/>
    <m/>
    <m/>
    <x v="0"/>
    <x v="0"/>
    <x v="0"/>
    <x v="0"/>
    <x v="0"/>
    <x v="0"/>
    <x v="0"/>
    <x v="1"/>
    <x v="0"/>
    <x v="0"/>
    <x v="1"/>
    <x v="1"/>
    <x v="0"/>
    <m/>
    <m/>
    <m/>
    <m/>
    <m/>
    <m/>
    <m/>
    <m/>
    <m/>
    <m/>
    <s v="Contactos personales del empleador"/>
    <m/>
    <m/>
    <m/>
    <x v="0"/>
    <x v="0"/>
    <x v="0"/>
    <x v="1"/>
    <x v="0"/>
    <x v="2"/>
    <x v="0"/>
    <x v="0"/>
    <x v="1"/>
    <x v="1"/>
    <s v="Ninguna"/>
    <m/>
    <m/>
    <m/>
    <m/>
    <m/>
    <m/>
    <x v="1"/>
    <m/>
    <m/>
    <x v="1"/>
    <m/>
    <m/>
    <m/>
    <x v="1"/>
    <x v="1"/>
    <x v="1"/>
    <x v="1"/>
    <x v="1"/>
    <x v="1"/>
    <m/>
    <m/>
    <x v="2"/>
    <s v="Probable"/>
    <s v="Probable"/>
    <s v="Poco probable"/>
    <s v="Poco probable"/>
    <s v="Probable"/>
    <x v="0"/>
    <s v="cajera"/>
    <n v="5230"/>
    <n v="1"/>
    <n v="0"/>
    <n v="0"/>
    <n v="0"/>
    <n v="0"/>
    <s v="vendedora de ropa en tienda"/>
    <n v="5223"/>
    <n v="2"/>
    <n v="0"/>
    <n v="0"/>
    <n v="0"/>
    <n v="0"/>
    <m/>
    <m/>
    <m/>
    <m/>
    <m/>
    <m/>
    <m/>
    <m/>
    <m/>
    <m/>
    <m/>
    <m/>
    <m/>
    <m/>
    <m/>
    <m/>
    <m/>
    <m/>
    <m/>
    <m/>
    <m/>
    <x v="0"/>
    <m/>
    <m/>
    <m/>
    <m/>
    <m/>
    <m/>
    <m/>
    <m/>
    <m/>
    <x v="0"/>
    <x v="0"/>
    <x v="1"/>
    <x v="1"/>
    <x v="1"/>
    <x v="0"/>
    <x v="0"/>
    <x v="0"/>
    <m/>
    <x v="0"/>
    <s v="MANEJO DE REDES SOCIALES"/>
    <s v="Social media y community manager"/>
    <s v="ATENCION AL CLIENTE VENDEDORAS"/>
    <n v="5223"/>
    <m/>
    <m/>
    <m/>
    <m/>
    <m/>
    <m/>
    <m/>
    <m/>
    <m/>
    <m/>
    <m/>
    <m/>
    <m/>
    <m/>
    <m/>
    <m/>
    <m/>
    <m/>
    <m/>
    <m/>
    <s v="No"/>
    <m/>
    <m/>
    <m/>
    <m/>
    <m/>
    <x v="0"/>
    <s v="Muy importante"/>
    <s v="Importante"/>
    <s v="Importante"/>
    <s v="Importante"/>
    <s v="Importante"/>
    <s v="Muy importante"/>
    <s v="Muy importante"/>
    <s v="Ninguna"/>
    <m/>
    <x v="0"/>
    <x v="2"/>
    <x v="0"/>
    <x v="0"/>
    <x v="0"/>
    <x v="0"/>
    <x v="1"/>
    <x v="1"/>
    <x v="0"/>
    <x v="0"/>
    <x v="0"/>
    <x v="0"/>
    <m/>
    <s v="Administrador/Contador"/>
    <m/>
    <n v="11"/>
    <n v="32"/>
    <s v="Completo"/>
    <m/>
    <m/>
    <m/>
    <m/>
    <m/>
    <m/>
    <m/>
    <s v="5 a 10 personas ocupadas"/>
    <s v="5 a 10 personas ocupadas"/>
    <x v="2"/>
    <s v="Comercio"/>
    <x v="0"/>
    <x v="0"/>
    <x v="0"/>
    <x v="0"/>
    <x v="0"/>
    <x v="0"/>
    <x v="0"/>
    <x v="0"/>
    <x v="0"/>
    <x v="0"/>
    <x v="1"/>
    <x v="0"/>
    <x v="0"/>
    <x v="1"/>
    <x v="0"/>
    <x v="0"/>
    <x v="0"/>
    <x v="0"/>
    <x v="0"/>
    <x v="1"/>
    <x v="0"/>
    <x v="1"/>
    <x v="1"/>
    <x v="0"/>
    <x v="0"/>
    <x v="0"/>
    <x v="0"/>
    <s v="USO Y MANEJO DE REDES SOCIALES"/>
    <m/>
    <m/>
    <m/>
    <m/>
    <m/>
    <s v="TIC"/>
    <m/>
    <m/>
    <m/>
    <m/>
    <m/>
    <n v="22.75"/>
    <x v="0"/>
    <x v="0"/>
    <x v="1"/>
    <x v="0"/>
    <x v="0"/>
    <s v="Total"/>
  </r>
  <r>
    <n v="694156"/>
    <x v="0"/>
    <x v="1"/>
    <s v="Fernando de la Mora"/>
    <n v="47595"/>
    <s v="COMERCIO AL POR MENOR DE EXTINTORES"/>
    <s v="Comercio"/>
    <s v="Comercio"/>
    <s v="Micro (5 a 10 personas ocupadas)"/>
    <n v="11072024"/>
    <n v="11"/>
    <s v="Julio"/>
    <s v="Año Resultado Final"/>
    <n v="8"/>
    <n v="25"/>
    <n v="22072024"/>
    <n v="22"/>
    <s v="Julio"/>
    <s v="Año Resultado Final"/>
    <n v="2010"/>
    <n v="13"/>
    <x v="0"/>
    <s v="SERVICIOS DE INSTALACION DE SISTEMAS DE PREVENCIÓN CONTRA INCENDIOS (PCI) ?"/>
    <s v="Actividades de investigación y seguridad"/>
    <s v="Único"/>
    <x v="0"/>
    <m/>
    <m/>
    <n v="10"/>
    <n v="10"/>
    <n v="9"/>
    <n v="1"/>
    <n v="30.551351351351311"/>
    <n v="3.3945945945945901"/>
    <n v="0"/>
    <n v="0"/>
    <n v="0"/>
    <n v="0"/>
    <n v="0"/>
    <n v="0"/>
    <n v="0"/>
    <n v="0"/>
    <n v="27.156756756756721"/>
    <n v="6.7891891891891802"/>
    <n v="0"/>
    <n v="0"/>
    <n v="33.945945945945901"/>
    <n v="10"/>
    <n v="0"/>
    <n v="0"/>
    <n v="0"/>
    <n v="0"/>
    <n v="0"/>
    <n v="0"/>
    <n v="0"/>
    <n v="0"/>
    <n v="8"/>
    <n v="2"/>
    <n v="0"/>
    <n v="0"/>
    <n v="10"/>
    <x v="1"/>
    <s v="Decisión del directorio/propietarios de la empresa"/>
    <m/>
    <x v="1"/>
    <m/>
    <m/>
    <x v="0"/>
    <m/>
    <m/>
    <x v="0"/>
    <m/>
    <m/>
    <x v="0"/>
    <m/>
    <m/>
    <x v="1"/>
    <m/>
    <n v="7412"/>
    <s v="OFICIAL TECNICO"/>
    <s v="Sí"/>
    <s v="No"/>
    <s v="Sí"/>
    <n v="7412"/>
    <s v="AYUDANTE TÉCNICO DE INSTALACIONES"/>
    <s v="Sí"/>
    <s v="No"/>
    <s v="No"/>
    <m/>
    <m/>
    <m/>
    <m/>
    <m/>
    <m/>
    <m/>
    <m/>
    <m/>
    <m/>
    <m/>
    <m/>
    <m/>
    <m/>
    <m/>
    <m/>
    <m/>
    <m/>
    <m/>
    <m/>
    <m/>
    <m/>
    <m/>
    <m/>
    <m/>
    <m/>
    <m/>
    <m/>
    <m/>
    <m/>
    <m/>
    <m/>
    <m/>
    <m/>
    <m/>
    <m/>
    <m/>
    <m/>
    <m/>
    <x v="1"/>
    <x v="1"/>
    <x v="0"/>
    <x v="0"/>
    <x v="1"/>
    <x v="0"/>
    <x v="0"/>
    <x v="0"/>
    <x v="0"/>
    <x v="0"/>
    <x v="1"/>
    <x v="0"/>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1"/>
    <x v="0"/>
    <x v="0"/>
    <x v="0"/>
    <x v="0"/>
    <s v="Ninguna"/>
    <m/>
    <m/>
    <m/>
    <m/>
    <m/>
    <m/>
    <x v="1"/>
    <m/>
    <m/>
    <x v="0"/>
    <s v="Transformación de competencia"/>
    <m/>
    <m/>
    <x v="1"/>
    <x v="0"/>
    <x v="1"/>
    <x v="0"/>
    <x v="0"/>
    <x v="0"/>
    <m/>
    <m/>
    <x v="3"/>
    <s v="Probable"/>
    <s v="Poco probable"/>
    <s v="Poco probable"/>
    <s v="Probable"/>
    <s v="Muy probable"/>
    <x v="0"/>
    <s v="GERENTE DE VENTAS DE EQUIPOS CONTRA INCENDIOS"/>
    <n v="1221"/>
    <n v="1"/>
    <n v="0"/>
    <n v="0"/>
    <n v="0"/>
    <n v="0"/>
    <s v="GERENTE DE OPERACIONES"/>
    <n v="1439"/>
    <n v="1"/>
    <n v="0"/>
    <n v="0"/>
    <n v="0"/>
    <n v="0"/>
    <s v="SUPERVISOR DE OBRAS DE INSTALACIÓN DE EQUIPOS DE PREVENCION"/>
    <n v="3123"/>
    <n v="1"/>
    <n v="0"/>
    <n v="0"/>
    <n v="0"/>
    <n v="0"/>
    <s v="TECNICO DE INSTALACIONES DE EQUIPOS DE PREVENCIÓN"/>
    <n v="7214"/>
    <n v="1"/>
    <n v="0"/>
    <n v="0"/>
    <n v="0"/>
    <n v="0"/>
    <m/>
    <m/>
    <m/>
    <m/>
    <m/>
    <m/>
    <m/>
    <x v="0"/>
    <m/>
    <m/>
    <m/>
    <m/>
    <m/>
    <m/>
    <m/>
    <m/>
    <m/>
    <x v="1"/>
    <x v="1"/>
    <x v="0"/>
    <x v="0"/>
    <x v="1"/>
    <x v="0"/>
    <x v="0"/>
    <x v="0"/>
    <m/>
    <x v="1"/>
    <m/>
    <m/>
    <m/>
    <m/>
    <m/>
    <m/>
    <m/>
    <m/>
    <m/>
    <m/>
    <m/>
    <m/>
    <m/>
    <m/>
    <m/>
    <m/>
    <m/>
    <m/>
    <m/>
    <m/>
    <m/>
    <m/>
    <m/>
    <m/>
    <m/>
    <m/>
    <m/>
    <m/>
    <m/>
    <m/>
    <x v="0"/>
    <s v="Muy importante"/>
    <s v="Muy importante"/>
    <s v="Muy importante"/>
    <s v="Muy importante"/>
    <s v="Importante"/>
    <s v="Muy importante"/>
    <s v="Muy importante"/>
    <s v="Ninguna"/>
    <m/>
    <x v="0"/>
    <x v="1"/>
    <x v="0"/>
    <x v="0"/>
    <x v="0"/>
    <x v="0"/>
    <x v="0"/>
    <x v="0"/>
    <x v="0"/>
    <x v="1"/>
    <x v="0"/>
    <x v="0"/>
    <m/>
    <s v="Jefe / Encargado (no propietario)"/>
    <m/>
    <n v="8"/>
    <n v="22"/>
    <s v="Completo"/>
    <m/>
    <m/>
    <m/>
    <m/>
    <m/>
    <m/>
    <m/>
    <s v="5 a 10 personas ocupadas"/>
    <s v="5 a 10 personas ocupadas"/>
    <x v="0"/>
    <s v="Servicios a las empresas"/>
    <x v="0"/>
    <x v="0"/>
    <x v="0"/>
    <x v="0"/>
    <x v="0"/>
    <x v="0"/>
    <x v="1"/>
    <x v="0"/>
    <x v="0"/>
    <x v="1"/>
    <x v="1"/>
    <x v="1"/>
    <x v="0"/>
    <x v="0"/>
    <x v="0"/>
    <x v="1"/>
    <x v="0"/>
    <x v="0"/>
    <x v="0"/>
    <x v="1"/>
    <x v="0"/>
    <x v="1"/>
    <x v="0"/>
    <x v="0"/>
    <x v="0"/>
    <x v="0"/>
    <x v="0"/>
    <m/>
    <m/>
    <m/>
    <m/>
    <m/>
    <m/>
    <m/>
    <m/>
    <m/>
    <m/>
    <m/>
    <m/>
    <n v="3.3945945945945901"/>
    <x v="1"/>
    <x v="1"/>
    <x v="0"/>
    <x v="0"/>
    <x v="1"/>
    <s v="Total"/>
  </r>
  <r>
    <n v="694633"/>
    <x v="0"/>
    <x v="1"/>
    <s v="Itauguá"/>
    <n v="47111"/>
    <s v="COMERCIO  AL POR MENOR DE PRODUCTOS VARIOS EN SUPERMERCADO"/>
    <s v="Comercio"/>
    <s v="Comercio"/>
    <s v="Pequeñas (11 a 30 personas ocupadas)"/>
    <n v="1072024"/>
    <n v="1"/>
    <s v="Julio"/>
    <s v="Año Resultado Final"/>
    <n v="10"/>
    <n v="4"/>
    <n v="1072024"/>
    <n v="1"/>
    <s v="Julio"/>
    <s v="Año Resultado Final"/>
    <n v="2018"/>
    <n v="5"/>
    <x v="3"/>
    <s v="VENTAS DE PRODUCTOS DE SUPERMERCADO AL POR MENOR"/>
    <s v="Comercio al por menor en hipermercados y supermercados"/>
    <s v="Único"/>
    <x v="0"/>
    <m/>
    <m/>
    <n v="14"/>
    <n v="14"/>
    <n v="13"/>
    <n v="1"/>
    <n v="164.46511627907012"/>
    <n v="12.6511627906977"/>
    <n v="0"/>
    <n v="0"/>
    <n v="0"/>
    <n v="0"/>
    <n v="177.11627906976781"/>
    <n v="0"/>
    <n v="0"/>
    <n v="0"/>
    <n v="0"/>
    <n v="0"/>
    <n v="0"/>
    <n v="0"/>
    <n v="177.11627906976781"/>
    <n v="14"/>
    <n v="0"/>
    <n v="0"/>
    <n v="0"/>
    <n v="0"/>
    <n v="14"/>
    <n v="0"/>
    <n v="0"/>
    <n v="0"/>
    <n v="0"/>
    <n v="0"/>
    <n v="0"/>
    <n v="0"/>
    <n v="14"/>
    <x v="0"/>
    <m/>
    <m/>
    <x v="1"/>
    <m/>
    <m/>
    <x v="0"/>
    <m/>
    <m/>
    <x v="0"/>
    <m/>
    <m/>
    <x v="0"/>
    <m/>
    <m/>
    <x v="0"/>
    <m/>
    <m/>
    <m/>
    <m/>
    <m/>
    <m/>
    <m/>
    <m/>
    <m/>
    <m/>
    <m/>
    <m/>
    <m/>
    <m/>
    <m/>
    <m/>
    <m/>
    <m/>
    <m/>
    <m/>
    <m/>
    <m/>
    <m/>
    <m/>
    <m/>
    <m/>
    <m/>
    <m/>
    <m/>
    <m/>
    <m/>
    <m/>
    <m/>
    <m/>
    <m/>
    <m/>
    <m/>
    <m/>
    <m/>
    <m/>
    <m/>
    <m/>
    <m/>
    <m/>
    <m/>
    <m/>
    <m/>
    <m/>
    <m/>
    <m/>
    <x v="1"/>
    <x v="1"/>
    <x v="0"/>
    <x v="0"/>
    <x v="1"/>
    <x v="0"/>
    <x v="0"/>
    <x v="1"/>
    <x v="1"/>
    <x v="0"/>
    <x v="0"/>
    <x v="1"/>
    <x v="0"/>
    <m/>
    <m/>
    <m/>
    <s v="Redes sociales de la empresa (Facebook, Twitter, Instagram, etc)"/>
    <m/>
    <m/>
    <s v="Recomendaciones de trabajadores de la empresa u otros actores"/>
    <s v="Contratación de empresas de reclutamiento"/>
    <s v="Ferias de empleo"/>
    <m/>
    <s v="Contactos personales del empleador"/>
    <m/>
    <m/>
    <m/>
    <x v="0"/>
    <x v="0"/>
    <x v="0"/>
    <x v="1"/>
    <x v="0"/>
    <x v="2"/>
    <x v="0"/>
    <x v="0"/>
    <x v="1"/>
    <x v="1"/>
    <s v="Ninguna"/>
    <m/>
    <m/>
    <m/>
    <m/>
    <m/>
    <m/>
    <x v="1"/>
    <m/>
    <m/>
    <x v="1"/>
    <m/>
    <m/>
    <m/>
    <x v="1"/>
    <x v="1"/>
    <x v="1"/>
    <x v="1"/>
    <x v="1"/>
    <x v="1"/>
    <m/>
    <m/>
    <x v="2"/>
    <s v="Poco probable"/>
    <s v="Poco probable"/>
    <s v="Probable"/>
    <s v="Probable"/>
    <s v="Probable"/>
    <x v="0"/>
    <s v="auxiliar administrativo"/>
    <n v="4419"/>
    <n v="1"/>
    <n v="1"/>
    <n v="0"/>
    <n v="0"/>
    <n v="0"/>
    <s v="panadero"/>
    <n v="7512"/>
    <n v="1"/>
    <n v="1"/>
    <n v="0"/>
    <n v="0"/>
    <n v="0"/>
    <s v="guardia de seguridad"/>
    <n v="5414"/>
    <n v="1"/>
    <n v="1"/>
    <n v="0"/>
    <n v="0"/>
    <n v="0"/>
    <m/>
    <m/>
    <m/>
    <m/>
    <m/>
    <m/>
    <m/>
    <m/>
    <m/>
    <m/>
    <m/>
    <m/>
    <m/>
    <m/>
    <x v="0"/>
    <m/>
    <m/>
    <m/>
    <m/>
    <m/>
    <m/>
    <m/>
    <m/>
    <m/>
    <x v="0"/>
    <x v="0"/>
    <x v="0"/>
    <x v="0"/>
    <x v="1"/>
    <x v="1"/>
    <x v="0"/>
    <x v="0"/>
    <m/>
    <x v="0"/>
    <s v="TECNICAS DE ATENCION AL CLIENTE"/>
    <s v="Técnicas de recepción y atención al cliente"/>
    <s v="CAJEROS"/>
    <n v="5230"/>
    <m/>
    <m/>
    <m/>
    <m/>
    <m/>
    <m/>
    <m/>
    <m/>
    <m/>
    <m/>
    <m/>
    <m/>
    <m/>
    <m/>
    <m/>
    <m/>
    <m/>
    <m/>
    <m/>
    <m/>
    <s v="No"/>
    <m/>
    <m/>
    <m/>
    <m/>
    <m/>
    <x v="0"/>
    <s v="Importante"/>
    <s v="Importante"/>
    <s v="Importante"/>
    <s v="Importante"/>
    <s v="Importante"/>
    <s v="Muy importante"/>
    <s v="Importante"/>
    <s v="Ninguna"/>
    <m/>
    <x v="2"/>
    <x v="2"/>
    <x v="0"/>
    <x v="0"/>
    <x v="0"/>
    <x v="1"/>
    <x v="0"/>
    <x v="0"/>
    <x v="0"/>
    <x v="0"/>
    <x v="0"/>
    <x v="0"/>
    <m/>
    <s v="Jefe / Encargado (no propietario)"/>
    <m/>
    <n v="20"/>
    <n v="17"/>
    <s v="Completo"/>
    <m/>
    <m/>
    <m/>
    <m/>
    <m/>
    <m/>
    <m/>
    <s v="11 a 30 personas ocupadas"/>
    <s v="11 a 30 personas ocupadas"/>
    <x v="2"/>
    <s v="Comercio"/>
    <x v="0"/>
    <x v="0"/>
    <x v="0"/>
    <x v="0"/>
    <x v="0"/>
    <x v="0"/>
    <x v="0"/>
    <x v="0"/>
    <x v="0"/>
    <x v="0"/>
    <x v="1"/>
    <x v="0"/>
    <x v="1"/>
    <x v="1"/>
    <x v="0"/>
    <x v="1"/>
    <x v="0"/>
    <x v="0"/>
    <x v="0"/>
    <x v="1"/>
    <x v="0"/>
    <x v="1"/>
    <x v="1"/>
    <x v="0"/>
    <x v="0"/>
    <x v="0"/>
    <x v="0"/>
    <s v="ATENCIÓN AL CLIENTE, RECEPCIÓN"/>
    <m/>
    <m/>
    <m/>
    <m/>
    <m/>
    <s v="ADMINISTRACIÓN Y GESTIÓN"/>
    <m/>
    <m/>
    <m/>
    <m/>
    <m/>
    <n v="12.6511627906977"/>
    <x v="0"/>
    <x v="0"/>
    <x v="1"/>
    <x v="0"/>
    <x v="0"/>
    <s v="Total"/>
  </r>
  <r>
    <n v="694666"/>
    <x v="0"/>
    <x v="1"/>
    <s v="Capiatá"/>
    <n v="47112"/>
    <s v="COMERCIO AL POR MENOR EN MINI MERCADOS"/>
    <s v="Comercio"/>
    <s v="Comercio"/>
    <s v="Micro (5 a 10 personas ocupadas)"/>
    <n v="25062024"/>
    <n v="25"/>
    <s v="Junio"/>
    <s v="Año Resultado Final"/>
    <n v="8"/>
    <n v="35"/>
    <n v="3072024"/>
    <n v="3"/>
    <s v="Julio"/>
    <s v="Año Resultado Final"/>
    <n v="2018"/>
    <n v="5"/>
    <x v="3"/>
    <s v="VENTA AL POR MENOR DE PRODUCTOS DE MINIMERCADO"/>
    <s v="Comercio al por menor en mini mercados y despensas"/>
    <s v="Único"/>
    <x v="0"/>
    <m/>
    <m/>
    <n v="5"/>
    <n v="5"/>
    <n v="1"/>
    <n v="4"/>
    <n v="8.2844036697247692"/>
    <n v="33.137614678899077"/>
    <n v="0"/>
    <n v="0"/>
    <n v="0"/>
    <n v="0"/>
    <n v="24.853211009174309"/>
    <n v="0"/>
    <n v="0"/>
    <n v="0"/>
    <n v="16.568807339449538"/>
    <n v="0"/>
    <n v="0"/>
    <n v="0"/>
    <n v="41.422018348623844"/>
    <n v="5"/>
    <n v="0"/>
    <n v="0"/>
    <n v="0"/>
    <n v="0"/>
    <n v="3"/>
    <n v="0"/>
    <n v="0"/>
    <n v="0"/>
    <n v="2"/>
    <n v="0"/>
    <n v="0"/>
    <n v="0"/>
    <n v="5"/>
    <x v="1"/>
    <s v="Decisión del directorio/propietarios de la empresa"/>
    <m/>
    <x v="0"/>
    <s v="Decisión del directorio/propietarios de la empresa"/>
    <m/>
    <x v="1"/>
    <s v="Decisión del directorio/propietarios de la empresa"/>
    <m/>
    <x v="0"/>
    <m/>
    <m/>
    <x v="0"/>
    <m/>
    <m/>
    <x v="0"/>
    <m/>
    <m/>
    <m/>
    <m/>
    <m/>
    <m/>
    <m/>
    <m/>
    <m/>
    <m/>
    <m/>
    <m/>
    <m/>
    <m/>
    <m/>
    <m/>
    <m/>
    <m/>
    <m/>
    <m/>
    <m/>
    <m/>
    <m/>
    <m/>
    <m/>
    <m/>
    <m/>
    <m/>
    <m/>
    <m/>
    <m/>
    <m/>
    <m/>
    <m/>
    <m/>
    <m/>
    <m/>
    <m/>
    <m/>
    <m/>
    <m/>
    <m/>
    <m/>
    <m/>
    <m/>
    <m/>
    <m/>
    <m/>
    <m/>
    <m/>
    <x v="1"/>
    <x v="0"/>
    <x v="0"/>
    <x v="0"/>
    <x v="1"/>
    <x v="1"/>
    <x v="0"/>
    <x v="0"/>
    <x v="0"/>
    <x v="0"/>
    <x v="1"/>
    <x v="1"/>
    <x v="0"/>
    <m/>
    <m/>
    <m/>
    <m/>
    <m/>
    <m/>
    <s v="Recomendaciones de trabajadores de la empresa u otros actores"/>
    <m/>
    <m/>
    <m/>
    <s v="Contactos personales del empleador"/>
    <s v="Banco de currículos de la empresa"/>
    <m/>
    <m/>
    <x v="0"/>
    <x v="0"/>
    <x v="0"/>
    <x v="1"/>
    <x v="0"/>
    <x v="0"/>
    <x v="0"/>
    <x v="0"/>
    <x v="1"/>
    <x v="0"/>
    <s v="Ninguna"/>
    <m/>
    <m/>
    <m/>
    <m/>
    <m/>
    <m/>
    <x v="2"/>
    <m/>
    <m/>
    <x v="1"/>
    <s v="Ambos"/>
    <m/>
    <m/>
    <x v="0"/>
    <x v="0"/>
    <x v="1"/>
    <x v="1"/>
    <x v="0"/>
    <x v="0"/>
    <m/>
    <m/>
    <x v="2"/>
    <s v="Poco probable"/>
    <s v="Probable"/>
    <s v="Poco probable"/>
    <s v="Probable"/>
    <s v="Probable"/>
    <x v="0"/>
    <s v="cajera"/>
    <n v="5230"/>
    <n v="1"/>
    <n v="1"/>
    <n v="1"/>
    <n v="1"/>
    <n v="1"/>
    <s v="carnicero"/>
    <n v="7511"/>
    <n v="1"/>
    <n v="1"/>
    <n v="1"/>
    <n v="1"/>
    <n v="1"/>
    <s v="panadero confitero"/>
    <n v="7512"/>
    <n v="1"/>
    <n v="0"/>
    <n v="0"/>
    <n v="0"/>
    <n v="0"/>
    <s v="repositor de mercaderias del salon"/>
    <n v="9334"/>
    <n v="1"/>
    <n v="0"/>
    <n v="0"/>
    <n v="0"/>
    <n v="0"/>
    <m/>
    <m/>
    <m/>
    <m/>
    <m/>
    <m/>
    <m/>
    <x v="0"/>
    <m/>
    <m/>
    <m/>
    <m/>
    <m/>
    <m/>
    <m/>
    <m/>
    <m/>
    <x v="0"/>
    <x v="0"/>
    <x v="0"/>
    <x v="1"/>
    <x v="1"/>
    <x v="1"/>
    <x v="0"/>
    <x v="0"/>
    <m/>
    <x v="0"/>
    <s v="CAJERA"/>
    <s v="Operación de caja comercial"/>
    <s v="CAJERA DE SALON"/>
    <n v="5230"/>
    <s v="CAPACITACION EN CORTES DE CARNES"/>
    <s v="Carnicería"/>
    <s v="CARNICERO"/>
    <n v="7511"/>
    <s v="CURSO DE PANIFICADOS Y CONFITERIAS"/>
    <s v="Panadería y confitería"/>
    <s v="PANADERO CONFITERO"/>
    <n v="7512"/>
    <m/>
    <m/>
    <m/>
    <m/>
    <m/>
    <m/>
    <m/>
    <m/>
    <m/>
    <m/>
    <m/>
    <m/>
    <s v="Si"/>
    <s v="Si"/>
    <s v="No"/>
    <m/>
    <m/>
    <m/>
    <x v="1"/>
    <s v="Poco importante"/>
    <s v="Importante"/>
    <s v="Importante"/>
    <s v="Importante"/>
    <s v="Importante"/>
    <s v="Importante"/>
    <s v="Importante"/>
    <s v="Ninguna"/>
    <m/>
    <x v="0"/>
    <x v="1"/>
    <x v="0"/>
    <x v="0"/>
    <x v="0"/>
    <x v="0"/>
    <x v="0"/>
    <x v="1"/>
    <x v="1"/>
    <x v="1"/>
    <x v="0"/>
    <x v="0"/>
    <m/>
    <s v="Dueño o propietario"/>
    <m/>
    <n v="7"/>
    <n v="27"/>
    <s v="Completo"/>
    <m/>
    <m/>
    <m/>
    <m/>
    <m/>
    <m/>
    <m/>
    <s v="5 a 10 personas ocupadas"/>
    <s v="5 a 10 personas ocupadas"/>
    <x v="2"/>
    <s v="Comercio"/>
    <x v="0"/>
    <x v="0"/>
    <x v="0"/>
    <x v="0"/>
    <x v="0"/>
    <x v="0"/>
    <x v="0"/>
    <x v="0"/>
    <x v="0"/>
    <x v="0"/>
    <x v="1"/>
    <x v="0"/>
    <x v="0"/>
    <x v="1"/>
    <x v="0"/>
    <x v="1"/>
    <x v="0"/>
    <x v="1"/>
    <x v="0"/>
    <x v="1"/>
    <x v="0"/>
    <x v="1"/>
    <x v="1"/>
    <x v="0"/>
    <x v="1"/>
    <x v="0"/>
    <x v="0"/>
    <s v="USO Y MANEJO DE CAJAS"/>
    <s v="CARNICERIA"/>
    <s v="PANADERIA Y CONFITERIA"/>
    <m/>
    <m/>
    <m/>
    <s v="ADMINISTRACIÓN Y GESTIÓN"/>
    <s v="ALIMENTOS"/>
    <s v="ALIMENTOS"/>
    <m/>
    <m/>
    <m/>
    <n v="8.2844036697247692"/>
    <x v="0"/>
    <x v="0"/>
    <x v="0"/>
    <x v="0"/>
    <x v="0"/>
    <s v="Total"/>
  </r>
  <r>
    <n v="695505"/>
    <x v="0"/>
    <x v="1"/>
    <s v="Lambaré"/>
    <n v="47300"/>
    <s v="COMERCIO AL POR MENOR DE COMBUSTIBLES PARA VEHICULO"/>
    <s v="Comercio"/>
    <s v="Comercio"/>
    <s v="Pequeñas (11 a 30 personas ocupadas)"/>
    <n v="14062024"/>
    <n v="14"/>
    <s v="Junio"/>
    <s v="Año Resultado Final"/>
    <n v="14"/>
    <n v="54"/>
    <n v="14062024"/>
    <n v="14"/>
    <s v="Junio"/>
    <s v="Año Resultado Final"/>
    <n v="2020"/>
    <n v="3"/>
    <x v="3"/>
    <s v="VENTA AL POR MENOR DE COMBUSTIBLES Y HIDROCARBUROS"/>
    <s v="Comercio al por menor de combustible para vehículos automotores en comercios especializados"/>
    <s v="Único"/>
    <x v="0"/>
    <m/>
    <m/>
    <n v="17"/>
    <n v="17"/>
    <n v="5"/>
    <n v="12"/>
    <n v="63.255813953488499"/>
    <n v="151.81395348837242"/>
    <n v="0"/>
    <n v="0"/>
    <n v="0"/>
    <n v="0"/>
    <n v="189.76744186046551"/>
    <n v="0"/>
    <n v="0"/>
    <n v="0"/>
    <n v="25.302325581395401"/>
    <n v="0"/>
    <n v="0"/>
    <n v="0"/>
    <n v="215.0697674418609"/>
    <n v="17"/>
    <n v="0"/>
    <n v="0"/>
    <n v="0"/>
    <n v="0"/>
    <n v="15"/>
    <n v="0"/>
    <n v="0"/>
    <n v="0"/>
    <n v="2"/>
    <n v="0"/>
    <n v="0"/>
    <n v="0"/>
    <n v="17"/>
    <x v="1"/>
    <s v="Decisión del directorio/propietarios de la empresa"/>
    <m/>
    <x v="1"/>
    <m/>
    <m/>
    <x v="1"/>
    <s v="Decisión del directorio/propietarios de la empresa"/>
    <m/>
    <x v="0"/>
    <m/>
    <m/>
    <x v="0"/>
    <m/>
    <m/>
    <x v="1"/>
    <m/>
    <n v="5245"/>
    <s v="AYUDANTE PLAYERO"/>
    <s v="Sí"/>
    <s v="No"/>
    <s v="Sí"/>
    <n v="5223"/>
    <s v="AYUDANTE DE TIENDA"/>
    <s v="Sí"/>
    <s v="No"/>
    <s v="Sí"/>
    <n v="3343"/>
    <s v="ASISTENTE ADMINISTRATIVO"/>
    <s v="Sí"/>
    <s v="No"/>
    <m/>
    <m/>
    <m/>
    <m/>
    <m/>
    <m/>
    <m/>
    <m/>
    <m/>
    <m/>
    <m/>
    <m/>
    <m/>
    <m/>
    <m/>
    <m/>
    <m/>
    <m/>
    <m/>
    <m/>
    <m/>
    <m/>
    <m/>
    <m/>
    <m/>
    <m/>
    <m/>
    <m/>
    <m/>
    <m/>
    <m/>
    <m/>
    <m/>
    <m/>
    <m/>
    <x v="1"/>
    <x v="0"/>
    <x v="0"/>
    <x v="1"/>
    <x v="1"/>
    <x v="1"/>
    <x v="0"/>
    <x v="1"/>
    <x v="0"/>
    <x v="1"/>
    <x v="1"/>
    <x v="1"/>
    <x v="0"/>
    <m/>
    <m/>
    <s v="Plataforma web privada gratuita (Bolsas de trabajo) (excluyendo redes sociales)"/>
    <m/>
    <m/>
    <m/>
    <s v="Recomendaciones de trabajadores de la empresa u otros actores"/>
    <m/>
    <m/>
    <s v="Avisos en las inmediaciones de la empresa"/>
    <m/>
    <m/>
    <m/>
    <m/>
    <x v="0"/>
    <x v="0"/>
    <x v="0"/>
    <x v="1"/>
    <x v="0"/>
    <x v="0"/>
    <x v="0"/>
    <x v="0"/>
    <x v="1"/>
    <x v="1"/>
    <s v="Ninguna"/>
    <m/>
    <m/>
    <m/>
    <m/>
    <m/>
    <m/>
    <x v="3"/>
    <m/>
    <m/>
    <x v="1"/>
    <m/>
    <m/>
    <m/>
    <x v="1"/>
    <x v="0"/>
    <x v="0"/>
    <x v="1"/>
    <x v="1"/>
    <x v="1"/>
    <m/>
    <m/>
    <x v="1"/>
    <s v="Muy probable"/>
    <s v="Poco probable"/>
    <s v="Poco probable"/>
    <s v="Probable"/>
    <s v="Probable"/>
    <x v="0"/>
    <s v="Encargado de Playa"/>
    <n v="5245"/>
    <n v="2"/>
    <n v="0"/>
    <n v="0"/>
    <n v="0"/>
    <n v="0"/>
    <s v="Encargado de Tienda"/>
    <n v="5222"/>
    <n v="2"/>
    <n v="0"/>
    <n v="0"/>
    <n v="0"/>
    <n v="0"/>
    <m/>
    <m/>
    <m/>
    <m/>
    <m/>
    <m/>
    <m/>
    <m/>
    <m/>
    <m/>
    <m/>
    <m/>
    <m/>
    <m/>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0"/>
    <x v="2"/>
    <x v="0"/>
    <x v="0"/>
    <x v="2"/>
    <x v="0"/>
    <x v="1"/>
    <x v="0"/>
    <x v="1"/>
    <x v="1"/>
    <x v="0"/>
    <x v="0"/>
    <m/>
    <s v="Administrador/Contador"/>
    <m/>
    <n v="15"/>
    <n v="34"/>
    <s v="Completo"/>
    <m/>
    <m/>
    <m/>
    <m/>
    <m/>
    <m/>
    <s v="SIN COMENTARIOS"/>
    <s v="11 a 30 personas ocupadas"/>
    <s v="11 a 30 personas ocupadas"/>
    <x v="2"/>
    <s v="Comercio"/>
    <x v="0"/>
    <x v="0"/>
    <x v="1"/>
    <x v="0"/>
    <x v="1"/>
    <x v="0"/>
    <x v="0"/>
    <x v="0"/>
    <x v="0"/>
    <x v="0"/>
    <x v="1"/>
    <x v="0"/>
    <x v="0"/>
    <x v="1"/>
    <x v="0"/>
    <x v="0"/>
    <x v="0"/>
    <x v="0"/>
    <x v="0"/>
    <x v="1"/>
    <x v="0"/>
    <x v="1"/>
    <x v="0"/>
    <x v="0"/>
    <x v="0"/>
    <x v="0"/>
    <x v="0"/>
    <m/>
    <m/>
    <m/>
    <m/>
    <m/>
    <m/>
    <m/>
    <m/>
    <m/>
    <m/>
    <m/>
    <m/>
    <n v="12.6511627906977"/>
    <x v="1"/>
    <x v="1"/>
    <x v="0"/>
    <x v="1"/>
    <x v="2"/>
    <s v="Total"/>
  </r>
  <r>
    <n v="696813"/>
    <x v="0"/>
    <x v="0"/>
    <s v="Santisima Trinidad"/>
    <n v="43210"/>
    <s v="SERVICIO DE INSTALACIONES DE FIBRAS OPTICAS"/>
    <s v="Industria"/>
    <s v="Construcción"/>
    <s v="Pequeñas (11 a 30 personas ocupadas)"/>
    <n v="7062024"/>
    <n v="7"/>
    <s v="Junio"/>
    <s v="Año Resultado Final"/>
    <n v="16"/>
    <n v="33"/>
    <n v="16062024"/>
    <n v="16"/>
    <s v="Junio"/>
    <s v="Año Resultado Final"/>
    <n v="1995"/>
    <n v="28"/>
    <x v="2"/>
    <s v="INSTALACION DE FIBRA OPTICA"/>
    <s v="Instalaciones eléctricas, electromecánicas y electrónicas"/>
    <s v="Único"/>
    <x v="0"/>
    <m/>
    <m/>
    <n v="25"/>
    <n v="25"/>
    <n v="19"/>
    <n v="6"/>
    <n v="151.59574468085108"/>
    <n v="47.872340425531924"/>
    <n v="0"/>
    <n v="0"/>
    <n v="0"/>
    <n v="0"/>
    <n v="143.61702127659578"/>
    <n v="0"/>
    <n v="0"/>
    <n v="0"/>
    <n v="15.957446808510641"/>
    <n v="23.936170212765962"/>
    <n v="15.957446808510641"/>
    <n v="0"/>
    <n v="199.468085106383"/>
    <n v="25"/>
    <n v="0"/>
    <n v="0"/>
    <n v="0"/>
    <n v="0"/>
    <n v="18"/>
    <n v="0"/>
    <n v="0"/>
    <n v="0"/>
    <n v="2"/>
    <n v="3"/>
    <n v="2"/>
    <n v="0"/>
    <n v="25"/>
    <x v="1"/>
    <s v="Decisión del directorio/propietarios de la empresa"/>
    <m/>
    <x v="0"/>
    <s v="Decisión del directorio/propietarios de la empresa"/>
    <m/>
    <x v="1"/>
    <s v="Decisión del directorio/propietarios de la empresa"/>
    <m/>
    <x v="0"/>
    <m/>
    <m/>
    <x v="0"/>
    <m/>
    <m/>
    <x v="1"/>
    <m/>
    <n v="7422"/>
    <s v="TECNICO EN ISTALACION DE FIBRA OPTICA"/>
    <s v="Sí"/>
    <s v="No"/>
    <s v="Sí"/>
    <n v="7422"/>
    <s v="AYUDANTE TECNICO EN FIBRA OPTICA"/>
    <s v="Sí"/>
    <s v="No"/>
    <s v="No"/>
    <m/>
    <m/>
    <m/>
    <m/>
    <m/>
    <m/>
    <m/>
    <m/>
    <m/>
    <m/>
    <m/>
    <m/>
    <m/>
    <m/>
    <m/>
    <m/>
    <m/>
    <m/>
    <m/>
    <m/>
    <m/>
    <m/>
    <m/>
    <m/>
    <m/>
    <m/>
    <m/>
    <m/>
    <m/>
    <m/>
    <m/>
    <m/>
    <m/>
    <m/>
    <m/>
    <m/>
    <m/>
    <m/>
    <m/>
    <x v="0"/>
    <x v="0"/>
    <x v="0"/>
    <x v="0"/>
    <x v="0"/>
    <x v="0"/>
    <x v="0"/>
    <x v="1"/>
    <x v="0"/>
    <x v="1"/>
    <x v="1"/>
    <x v="1"/>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s v="Contactos personales del empleador"/>
    <s v="Banco de currículos de la empresa"/>
    <m/>
    <m/>
    <x v="0"/>
    <x v="0"/>
    <x v="0"/>
    <x v="1"/>
    <x v="0"/>
    <x v="0"/>
    <x v="0"/>
    <x v="1"/>
    <x v="0"/>
    <x v="0"/>
    <s v="Ninguna"/>
    <m/>
    <m/>
    <m/>
    <m/>
    <m/>
    <m/>
    <x v="0"/>
    <m/>
    <s v="Ambos"/>
    <x v="2"/>
    <s v="Ambos"/>
    <m/>
    <m/>
    <x v="1"/>
    <x v="0"/>
    <x v="1"/>
    <x v="0"/>
    <x v="1"/>
    <x v="1"/>
    <m/>
    <m/>
    <x v="2"/>
    <s v="Muy probable"/>
    <s v="Poco probable"/>
    <s v="Poco probable"/>
    <s v="Probable"/>
    <s v="Probable"/>
    <x v="0"/>
    <s v="tecnico en fibra optica"/>
    <n v="7422"/>
    <n v="1"/>
    <n v="1"/>
    <n v="1"/>
    <n v="1"/>
    <n v="1"/>
    <s v="ayudante tecnico de fibra optica"/>
    <n v="7422"/>
    <n v="1"/>
    <n v="1"/>
    <n v="1"/>
    <n v="1"/>
    <n v="1"/>
    <s v="BACK OFFICE (FACTURACION, INVENTARIO, PLANILLA)"/>
    <n v="4311"/>
    <n v="3"/>
    <n v="0"/>
    <n v="0"/>
    <n v="0"/>
    <n v="0"/>
    <m/>
    <m/>
    <m/>
    <m/>
    <m/>
    <m/>
    <m/>
    <m/>
    <m/>
    <m/>
    <m/>
    <m/>
    <m/>
    <m/>
    <x v="0"/>
    <m/>
    <m/>
    <m/>
    <m/>
    <m/>
    <m/>
    <m/>
    <m/>
    <m/>
    <x v="1"/>
    <x v="0"/>
    <x v="1"/>
    <x v="0"/>
    <x v="1"/>
    <x v="1"/>
    <x v="0"/>
    <x v="0"/>
    <m/>
    <x v="0"/>
    <s v="TECNICO EN FIBRA OPTICA"/>
    <s v="OTROS"/>
    <s v="TECNICO Y AYUDANTES TECNICOS"/>
    <n v="7422"/>
    <m/>
    <m/>
    <m/>
    <m/>
    <m/>
    <m/>
    <m/>
    <m/>
    <m/>
    <m/>
    <m/>
    <m/>
    <m/>
    <m/>
    <m/>
    <m/>
    <m/>
    <m/>
    <m/>
    <m/>
    <s v="No"/>
    <m/>
    <m/>
    <m/>
    <m/>
    <m/>
    <x v="0"/>
    <s v="Muy importante"/>
    <s v="Importante"/>
    <s v="Importante"/>
    <s v="Importante"/>
    <s v="Muy importante"/>
    <s v="Importante"/>
    <s v="Muy importante"/>
    <s v="Ninguna"/>
    <m/>
    <x v="2"/>
    <x v="2"/>
    <x v="0"/>
    <x v="1"/>
    <x v="0"/>
    <x v="1"/>
    <x v="0"/>
    <x v="0"/>
    <x v="0"/>
    <x v="0"/>
    <x v="0"/>
    <x v="0"/>
    <m/>
    <s v="Jefe / Encargado (no propietario)"/>
    <m/>
    <n v="16"/>
    <n v="10"/>
    <s v="Completo"/>
    <m/>
    <m/>
    <m/>
    <m/>
    <m/>
    <m/>
    <m/>
    <s v="11 a 30 personas ocupadas"/>
    <s v="11 a 30 personas ocupadas"/>
    <x v="1"/>
    <s v="Construcción"/>
    <x v="0"/>
    <x v="0"/>
    <x v="0"/>
    <x v="0"/>
    <x v="0"/>
    <x v="0"/>
    <x v="1"/>
    <x v="0"/>
    <x v="0"/>
    <x v="0"/>
    <x v="1"/>
    <x v="0"/>
    <x v="1"/>
    <x v="0"/>
    <x v="0"/>
    <x v="1"/>
    <x v="0"/>
    <x v="0"/>
    <x v="0"/>
    <x v="1"/>
    <x v="0"/>
    <x v="1"/>
    <x v="0"/>
    <x v="0"/>
    <x v="1"/>
    <x v="0"/>
    <x v="0"/>
    <s v="TELECOMUNICACIONES"/>
    <m/>
    <m/>
    <m/>
    <m/>
    <m/>
    <s v="TELECOMUNICACIONES"/>
    <m/>
    <m/>
    <m/>
    <m/>
    <m/>
    <n v="7.9787234042553203"/>
    <x v="1"/>
    <x v="1"/>
    <x v="0"/>
    <x v="0"/>
    <x v="0"/>
    <s v="Total"/>
  </r>
  <r>
    <n v="696993"/>
    <x v="0"/>
    <x v="1"/>
    <s v="Fernando de la Mora"/>
    <n v="64911"/>
    <s v="ACTIVIDADES DE OTORGAMIENTO DE CREDITOS SIN  AVAL BANCARIO"/>
    <s v="Servicio"/>
    <s v="Intermediación financiera"/>
    <s v="Pequeñas (11 a 30 personas ocupadas)"/>
    <n v="25072024"/>
    <n v="25"/>
    <s v="Julio"/>
    <s v="Año Resultado Final"/>
    <n v="13"/>
    <n v="28"/>
    <n v="25072024"/>
    <n v="25"/>
    <s v="Julio"/>
    <s v="Año Resultado Final"/>
    <n v="2019"/>
    <n v="4"/>
    <x v="3"/>
    <s v="SERVICIOS DE CALL CENTER"/>
    <s v="Actividades de las centrales de llamadas"/>
    <s v="Único"/>
    <x v="0"/>
    <m/>
    <m/>
    <n v="20"/>
    <n v="20"/>
    <n v="6"/>
    <n v="14"/>
    <n v="28.983870967741922"/>
    <n v="67.629032258064484"/>
    <n v="0"/>
    <n v="0"/>
    <n v="0"/>
    <n v="0"/>
    <n v="77.290322580645125"/>
    <n v="0"/>
    <n v="9.6612903225806406"/>
    <n v="4.8306451612903203"/>
    <n v="4.8306451612903203"/>
    <n v="0"/>
    <n v="0"/>
    <n v="0"/>
    <n v="96.612903225806406"/>
    <n v="20"/>
    <n v="0"/>
    <n v="0"/>
    <n v="0"/>
    <n v="0"/>
    <n v="16"/>
    <n v="0"/>
    <n v="2"/>
    <n v="1"/>
    <n v="1"/>
    <n v="0"/>
    <n v="0"/>
    <n v="0"/>
    <n v="20"/>
    <x v="1"/>
    <s v="Ley de empleo parcial (Ley 6339/19, Decreto 2817/19, Resolución MTESS 951/22)"/>
    <m/>
    <x v="1"/>
    <m/>
    <m/>
    <x v="1"/>
    <s v="Decisión del directorio/propietarios de la empresa"/>
    <m/>
    <x v="0"/>
    <m/>
    <m/>
    <x v="0"/>
    <m/>
    <m/>
    <x v="1"/>
    <m/>
    <n v="5244"/>
    <s v="VENDEDOR ONLINE"/>
    <s v="Sí"/>
    <s v="No"/>
    <s v="Sí"/>
    <n v="5223"/>
    <s v="VENDEDOR DE SALON"/>
    <s v="No"/>
    <s v="Sí"/>
    <s v="No"/>
    <m/>
    <m/>
    <m/>
    <m/>
    <m/>
    <m/>
    <m/>
    <m/>
    <m/>
    <m/>
    <m/>
    <m/>
    <m/>
    <s v="Candidatos sin habilidades blandas o socioemocionales (proactividad, actitud de aprendizaje, compromiso, entre otros)"/>
    <m/>
    <m/>
    <s v="Candidatos que no aceptaron las condiciones laborales ofrecidas (ubicación, horario, remuneración)"/>
    <m/>
    <m/>
    <m/>
    <m/>
    <m/>
    <m/>
    <m/>
    <m/>
    <m/>
    <m/>
    <m/>
    <m/>
    <m/>
    <m/>
    <s v="Utilizar tecnología o maquinaria para sustituir el trabajo de la vacante"/>
    <m/>
    <m/>
    <m/>
    <s v="Aumentar los esfuerzos en el reclutamiento (más divulgación de la vacante, más bolsas de empleo)"/>
    <m/>
    <m/>
    <m/>
    <x v="0"/>
    <x v="0"/>
    <x v="0"/>
    <x v="1"/>
    <x v="0"/>
    <x v="1"/>
    <x v="0"/>
    <x v="1"/>
    <x v="1"/>
    <x v="0"/>
    <x v="1"/>
    <x v="1"/>
    <x v="0"/>
    <m/>
    <m/>
    <m/>
    <s v="Redes sociales de la empresa (Facebook, Twitter, Instagram, etc)"/>
    <m/>
    <m/>
    <s v="Recomendaciones de trabajadores de la empresa u otros actores"/>
    <m/>
    <s v="Ferias de empleo"/>
    <s v="Avisos en las inmediaciones de la empresa"/>
    <s v="Contactos personales del empleador"/>
    <s v="Banco de currículos de la empresa"/>
    <m/>
    <m/>
    <x v="0"/>
    <x v="0"/>
    <x v="0"/>
    <x v="1"/>
    <x v="0"/>
    <x v="1"/>
    <x v="0"/>
    <x v="1"/>
    <x v="2"/>
    <x v="2"/>
    <s v="Ninguna"/>
    <m/>
    <m/>
    <m/>
    <m/>
    <m/>
    <m/>
    <x v="1"/>
    <m/>
    <s v="Transformación de competencia"/>
    <x v="1"/>
    <m/>
    <m/>
    <m/>
    <x v="0"/>
    <x v="0"/>
    <x v="0"/>
    <x v="0"/>
    <x v="0"/>
    <x v="1"/>
    <m/>
    <m/>
    <x v="0"/>
    <s v="Poco probable"/>
    <s v="Poco probable"/>
    <s v="Muy probable"/>
    <s v="Probable"/>
    <s v="Muy probable"/>
    <x v="0"/>
    <s v="diseñador de redes sociales"/>
    <n v="2514"/>
    <n v="2"/>
    <n v="2"/>
    <n v="2"/>
    <n v="2"/>
    <n v="2"/>
    <s v="desarrollador de páginas web"/>
    <n v="2513"/>
    <n v="1"/>
    <n v="1"/>
    <n v="0"/>
    <n v="0"/>
    <n v="0"/>
    <s v="programador de redes"/>
    <n v="2514"/>
    <n v="1"/>
    <n v="0"/>
    <n v="0"/>
    <n v="0"/>
    <n v="0"/>
    <s v="repartidor delivery en moto"/>
    <n v="8321"/>
    <n v="2"/>
    <n v="0"/>
    <n v="0"/>
    <n v="0"/>
    <n v="0"/>
    <m/>
    <m/>
    <m/>
    <m/>
    <m/>
    <m/>
    <m/>
    <x v="0"/>
    <m/>
    <m/>
    <m/>
    <m/>
    <m/>
    <m/>
    <m/>
    <m/>
    <m/>
    <x v="0"/>
    <x v="0"/>
    <x v="0"/>
    <x v="0"/>
    <x v="1"/>
    <x v="1"/>
    <x v="0"/>
    <x v="0"/>
    <m/>
    <x v="0"/>
    <s v="CAPACITACION EN CAPTACION Y RETENCION DE CLIENTES"/>
    <s v="Técnicas de recepción y atención al cliente"/>
    <s v="VENDEDOR ONLINE"/>
    <n v="5244"/>
    <s v="CAPACITACION EN CAPTACION Y RETENCION DE CLIENTES"/>
    <s v="Técnicas de recepción y atención al cliente"/>
    <s v="VENDEDOR DE SALON"/>
    <n v="5223"/>
    <s v="CAPACITACION EN ANALISIS DE CREDITOS"/>
    <s v="OTROS"/>
    <s v="ANALISTAS DE CREDITOS"/>
    <n v="3312"/>
    <m/>
    <m/>
    <m/>
    <m/>
    <m/>
    <m/>
    <m/>
    <m/>
    <m/>
    <m/>
    <m/>
    <m/>
    <s v="Si"/>
    <s v="Si"/>
    <s v="No"/>
    <m/>
    <m/>
    <m/>
    <x v="0"/>
    <s v="Muy importante"/>
    <s v="Muy importante"/>
    <s v="Muy importante"/>
    <s v="Muy importante"/>
    <s v="Importante"/>
    <s v="Muy importante"/>
    <s v="Importante"/>
    <s v="Ninguna"/>
    <m/>
    <x v="0"/>
    <x v="1"/>
    <x v="0"/>
    <x v="0"/>
    <x v="0"/>
    <x v="1"/>
    <x v="0"/>
    <x v="0"/>
    <x v="0"/>
    <x v="0"/>
    <x v="0"/>
    <x v="0"/>
    <m/>
    <s v="Dueño o propietario"/>
    <m/>
    <n v="18"/>
    <n v="27"/>
    <s v="Completo"/>
    <m/>
    <m/>
    <m/>
    <m/>
    <m/>
    <m/>
    <m/>
    <s v="11 a 30 personas ocupadas"/>
    <s v="11 a 30 personas ocupadas"/>
    <x v="0"/>
    <s v="Servicios a las empresas"/>
    <x v="0"/>
    <x v="0"/>
    <x v="0"/>
    <x v="0"/>
    <x v="1"/>
    <x v="0"/>
    <x v="0"/>
    <x v="0"/>
    <x v="0"/>
    <x v="0"/>
    <x v="0"/>
    <x v="0"/>
    <x v="0"/>
    <x v="0"/>
    <x v="0"/>
    <x v="0"/>
    <x v="1"/>
    <x v="0"/>
    <x v="0"/>
    <x v="1"/>
    <x v="1"/>
    <x v="1"/>
    <x v="1"/>
    <x v="0"/>
    <x v="0"/>
    <x v="0"/>
    <x v="0"/>
    <s v="ATENCIÓN AL CLIENTE, RECEPCIÓN"/>
    <s v="ATENCIÓN AL CLIENTE, RECEPCIÓN"/>
    <s v="ANÁLISIS DE CRÉDITO"/>
    <m/>
    <m/>
    <m/>
    <s v="ADMINISTRACIÓN Y GESTIÓN"/>
    <s v="ADMINISTRACIÓN Y GESTIÓN"/>
    <s v="ADMINISTRACIÓN Y GESTIÓN"/>
    <m/>
    <m/>
    <m/>
    <n v="4.8306451612903203"/>
    <x v="2"/>
    <x v="2"/>
    <x v="0"/>
    <x v="0"/>
    <x v="0"/>
    <s v="Total"/>
  </r>
  <r>
    <n v="697031"/>
    <x v="0"/>
    <x v="0"/>
    <s v="San Roque"/>
    <n v="64911"/>
    <s v="ACTIVIDADES DE LOS OTORGAMIENTO DE CREDITOS SIN AVAL BANCARIO"/>
    <s v="Servicio"/>
    <s v="Intermediación financiera"/>
    <s v="Micro (5 a 10 personas ocupadas)"/>
    <n v="7062024"/>
    <n v="7"/>
    <s v="Junio"/>
    <s v="Año Resultado Final"/>
    <n v="15"/>
    <n v="46"/>
    <n v="11062024"/>
    <n v="11"/>
    <s v="Junio"/>
    <s v="Año Resultado Final"/>
    <n v="2019"/>
    <n v="4"/>
    <x v="3"/>
    <s v="SERVICIO DE FINANCIACION FINANCIERO"/>
    <s v="Otorgamiento de crédito sin aval bancario"/>
    <s v="Único"/>
    <x v="0"/>
    <m/>
    <m/>
    <n v="10"/>
    <n v="10"/>
    <n v="4"/>
    <n v="6"/>
    <n v="53.074626865671597"/>
    <n v="79.611940298507392"/>
    <n v="0"/>
    <n v="0"/>
    <n v="0"/>
    <n v="0"/>
    <n v="0"/>
    <n v="0"/>
    <n v="0"/>
    <n v="0"/>
    <n v="39.805970149253696"/>
    <n v="92.8805970149253"/>
    <n v="0"/>
    <n v="0"/>
    <n v="132.686567164179"/>
    <n v="10"/>
    <n v="0"/>
    <n v="0"/>
    <n v="0"/>
    <n v="0"/>
    <n v="0"/>
    <n v="0"/>
    <n v="0"/>
    <n v="0"/>
    <n v="3"/>
    <n v="7"/>
    <n v="0"/>
    <n v="0"/>
    <n v="10"/>
    <x v="1"/>
    <s v="Decisión del directorio/propietarios de la empresa"/>
    <m/>
    <x v="0"/>
    <s v="Decisión del directorio/propietarios de la empresa"/>
    <m/>
    <x v="1"/>
    <s v="Decisión del directorio/propietarios de la empresa"/>
    <m/>
    <x v="0"/>
    <m/>
    <m/>
    <x v="0"/>
    <m/>
    <m/>
    <x v="1"/>
    <m/>
    <n v="2413"/>
    <s v="ANALISTA DE RIESGO"/>
    <s v="Sí"/>
    <s v="Sí"/>
    <s v="No"/>
    <m/>
    <m/>
    <m/>
    <m/>
    <m/>
    <m/>
    <m/>
    <m/>
    <m/>
    <s v="Candidatos sin capacitación o habilidades técnicas necesarios"/>
    <m/>
    <m/>
    <m/>
    <m/>
    <s v="Falta de postulantes/candidatos"/>
    <m/>
    <m/>
    <m/>
    <m/>
    <m/>
    <m/>
    <m/>
    <m/>
    <m/>
    <m/>
    <m/>
    <m/>
    <m/>
    <m/>
    <m/>
    <m/>
    <m/>
    <m/>
    <m/>
    <s v="Capacitar a los trabajadores actuales para que puedan cumplir funciones que estaban asignadas a esa vacante"/>
    <s v="Reasignar / redefinir los puestos de trabajo existentes"/>
    <m/>
    <m/>
    <m/>
    <s v="Redefinir el perfil y características de la vacante"/>
    <m/>
    <m/>
    <m/>
    <m/>
    <x v="0"/>
    <x v="0"/>
    <x v="0"/>
    <x v="1"/>
    <x v="0"/>
    <x v="0"/>
    <x v="0"/>
    <x v="1"/>
    <x v="1"/>
    <x v="0"/>
    <x v="0"/>
    <x v="0"/>
    <x v="0"/>
    <m/>
    <m/>
    <m/>
    <s v="Redes sociales de la empresa (Facebook, Twitter, Instagram, etc)"/>
    <m/>
    <m/>
    <s v="Recomendaciones de trabajadores de la empresa u otros actores"/>
    <s v="Contratación de empresas de reclutamiento"/>
    <s v="Ferias de empleo"/>
    <m/>
    <s v="Contactos personales del empleador"/>
    <s v="Banco de currículos de la empresa"/>
    <m/>
    <m/>
    <x v="0"/>
    <x v="0"/>
    <x v="0"/>
    <x v="1"/>
    <x v="0"/>
    <x v="0"/>
    <x v="0"/>
    <x v="0"/>
    <x v="0"/>
    <x v="1"/>
    <s v="Ninguna"/>
    <m/>
    <m/>
    <m/>
    <m/>
    <m/>
    <m/>
    <x v="0"/>
    <m/>
    <m/>
    <x v="0"/>
    <m/>
    <m/>
    <m/>
    <x v="0"/>
    <x v="0"/>
    <x v="1"/>
    <x v="1"/>
    <x v="0"/>
    <x v="1"/>
    <m/>
    <m/>
    <x v="2"/>
    <s v="Muy probable"/>
    <s v="Poco probable"/>
    <s v="Poco probable"/>
    <s v="Probable"/>
    <s v="Probable"/>
    <x v="0"/>
    <s v="ANALISTA DE RIESGO"/>
    <n v="2413"/>
    <n v="0"/>
    <n v="1"/>
    <n v="0"/>
    <n v="1"/>
    <n v="0"/>
    <m/>
    <m/>
    <m/>
    <m/>
    <m/>
    <m/>
    <m/>
    <m/>
    <m/>
    <m/>
    <m/>
    <m/>
    <m/>
    <m/>
    <m/>
    <m/>
    <m/>
    <m/>
    <m/>
    <m/>
    <m/>
    <m/>
    <m/>
    <m/>
    <m/>
    <m/>
    <m/>
    <m/>
    <x v="0"/>
    <m/>
    <m/>
    <m/>
    <m/>
    <m/>
    <m/>
    <m/>
    <m/>
    <m/>
    <x v="0"/>
    <x v="0"/>
    <x v="0"/>
    <x v="0"/>
    <x v="1"/>
    <x v="1"/>
    <x v="0"/>
    <x v="0"/>
    <m/>
    <x v="0"/>
    <s v="CAPACITACIÓN DE MANEJO DE HERRAMIENTAS INFORMATICOS"/>
    <s v="Herramientas digitales para la gestión y productividad"/>
    <s v="ANALISTA DE RIESGO"/>
    <n v="2412"/>
    <s v="CAPACITACIÓN DE MANEJO DE HERRAMIENTAS INFORMATICAS"/>
    <s v="Herramientas digitales para la gestión y productividad"/>
    <s v="AUXILIAR ADMINISTRATIVO"/>
    <n v="4312"/>
    <s v="AUDITORIA Y GESTION"/>
    <s v="Auditoría de sistemas de gestión"/>
    <s v="AUXILIAR ADMINISTRATIVO"/>
    <n v="4312"/>
    <s v="AUDITORIA Y GESTION"/>
    <s v="Auditoría de sistemas de gestión"/>
    <s v="ANALISTA DE RIESGO"/>
    <n v="2412"/>
    <s v="CAPACITACION DE ANALISIS DE DATOS"/>
    <s v="Análisis e interpretación de información económica y financiera"/>
    <s v="ANALISTA DE RIESGO"/>
    <n v="2412"/>
    <s v="CAPACITACIÓN DE ANALISIS DE DATOS"/>
    <s v="Análisis e interpretación de información económica y financiera"/>
    <s v="AUXILIAR ADMINISTRATIVO"/>
    <n v="4312"/>
    <s v="Si"/>
    <s v="Si"/>
    <s v="Si"/>
    <s v="Si"/>
    <s v="Si"/>
    <s v="No"/>
    <x v="1"/>
    <s v="Importante"/>
    <s v="Importante"/>
    <s v="Importante"/>
    <s v="Muy importante"/>
    <s v="Muy importante"/>
    <s v="Importante"/>
    <s v="Muy importante"/>
    <s v="Ninguna"/>
    <m/>
    <x v="1"/>
    <x v="1"/>
    <x v="0"/>
    <x v="0"/>
    <x v="0"/>
    <x v="1"/>
    <x v="0"/>
    <x v="0"/>
    <x v="0"/>
    <x v="0"/>
    <x v="0"/>
    <x v="0"/>
    <m/>
    <s v="Gerente / Directivo"/>
    <m/>
    <n v="14"/>
    <n v="36"/>
    <s v="Completo"/>
    <m/>
    <m/>
    <m/>
    <m/>
    <m/>
    <m/>
    <s v="NINGUNA"/>
    <s v="5 a 10 personas ocupadas"/>
    <s v="5 a 10 personas ocupadas"/>
    <x v="0"/>
    <s v="Intermediación financiera"/>
    <x v="0"/>
    <x v="1"/>
    <x v="0"/>
    <x v="0"/>
    <x v="0"/>
    <x v="0"/>
    <x v="0"/>
    <x v="0"/>
    <x v="0"/>
    <x v="0"/>
    <x v="0"/>
    <x v="0"/>
    <x v="0"/>
    <x v="0"/>
    <x v="0"/>
    <x v="0"/>
    <x v="0"/>
    <x v="0"/>
    <x v="0"/>
    <x v="0"/>
    <x v="0"/>
    <x v="0"/>
    <x v="0"/>
    <x v="0"/>
    <x v="0"/>
    <x v="0"/>
    <x v="0"/>
    <s v="USO DE SISTEMAS Y SOFTWARE ESPECIALIZADOS"/>
    <s v="OFIMATICA"/>
    <s v="CONTABILIDAD Y AUDITORIA"/>
    <s v="CONTABILIDAD Y AUDITORIA"/>
    <s v="HERRAMIENTAS DE ANÁLISIS DE DATOS"/>
    <s v="HERRAMIENTAS DE ANÁLISIS DE DATOS"/>
    <s v="TIC"/>
    <s v="TIC"/>
    <s v="ADMINISTRACIÓN Y GESTIÓN"/>
    <s v="ADMINISTRACIÓN Y GESTIÓN"/>
    <s v="TIC"/>
    <s v="TIC"/>
    <n v="13.268656716417899"/>
    <x v="1"/>
    <x v="2"/>
    <x v="0"/>
    <x v="0"/>
    <x v="0"/>
    <s v="Total"/>
  </r>
  <r>
    <n v="697109"/>
    <x v="0"/>
    <x v="0"/>
    <s v="Santisima Trinidad"/>
    <n v="68100"/>
    <s v="SERVICIOS DE INTERMEDIACION INMOBILARIA"/>
    <s v="Servicio"/>
    <s v="Servicios inmobiliarios"/>
    <s v="Pequeñas (11 a 30 personas ocupadas)"/>
    <n v="5062024"/>
    <n v="5"/>
    <s v="Junio"/>
    <s v="Año Resultado Final"/>
    <n v="11"/>
    <n v="17"/>
    <n v="16062024"/>
    <n v="16"/>
    <s v="Junio"/>
    <s v="Año Resultado Final"/>
    <n v="2019"/>
    <n v="4"/>
    <x v="3"/>
    <s v="SERVICIOS INMOBILIARIOS"/>
    <s v="Actividades inmobiliarias realizadas con bienes propios o arrendados"/>
    <s v="Único"/>
    <x v="0"/>
    <m/>
    <m/>
    <n v="5"/>
    <n v="5"/>
    <n v="0"/>
    <n v="5"/>
    <n v="0"/>
    <n v="66.343283582089498"/>
    <n v="0"/>
    <n v="0"/>
    <n v="0"/>
    <n v="0"/>
    <n v="13.268656716417899"/>
    <n v="0"/>
    <n v="0"/>
    <n v="0"/>
    <n v="13.268656716417899"/>
    <n v="13.268656716417899"/>
    <n v="26.537313432835798"/>
    <n v="0"/>
    <n v="66.343283582089498"/>
    <n v="5"/>
    <n v="0"/>
    <n v="0"/>
    <n v="0"/>
    <n v="0"/>
    <n v="1"/>
    <n v="0"/>
    <n v="0"/>
    <n v="0"/>
    <n v="1"/>
    <n v="1"/>
    <n v="2"/>
    <n v="0"/>
    <n v="5"/>
    <x v="1"/>
    <s v="Convenio con organizaciones públicas"/>
    <m/>
    <x v="1"/>
    <m/>
    <m/>
    <x v="0"/>
    <m/>
    <m/>
    <x v="0"/>
    <m/>
    <m/>
    <x v="0"/>
    <m/>
    <m/>
    <x v="1"/>
    <m/>
    <n v="3339"/>
    <s v="ASISTENTE DE MARKETIG"/>
    <s v="Sí"/>
    <s v="No"/>
    <s v="Sí"/>
    <n v="2421"/>
    <s v="ENCARGADA ADMINISTRATIVA"/>
    <s v="Sí"/>
    <s v="No"/>
    <s v="No"/>
    <m/>
    <m/>
    <m/>
    <m/>
    <m/>
    <m/>
    <m/>
    <m/>
    <m/>
    <m/>
    <m/>
    <m/>
    <m/>
    <m/>
    <m/>
    <m/>
    <m/>
    <m/>
    <m/>
    <m/>
    <m/>
    <m/>
    <m/>
    <m/>
    <m/>
    <m/>
    <m/>
    <m/>
    <m/>
    <m/>
    <m/>
    <m/>
    <m/>
    <m/>
    <m/>
    <m/>
    <m/>
    <m/>
    <m/>
    <x v="0"/>
    <x v="0"/>
    <x v="1"/>
    <x v="0"/>
    <x v="0"/>
    <x v="0"/>
    <x v="0"/>
    <x v="1"/>
    <x v="1"/>
    <x v="0"/>
    <x v="0"/>
    <x v="0"/>
    <x v="0"/>
    <m/>
    <m/>
    <s v="Plataforma web privada gratuita (Bolsas de trabajo) (excluyendo redes sociales)"/>
    <s v="Redes sociales de la empresa (Facebook, Twitter, Instagram, etc)"/>
    <s v="Servicio Público de Empleo del Ministerio de Trabajo"/>
    <m/>
    <s v="Recomendaciones de trabajadores de la empresa u otros actores"/>
    <s v="Contratación de empresas de reclutamiento"/>
    <s v="Ferias de empleo"/>
    <m/>
    <s v="Contactos personales del empleador"/>
    <s v="Banco de currículos de la empresa"/>
    <m/>
    <m/>
    <x v="0"/>
    <x v="0"/>
    <x v="0"/>
    <x v="1"/>
    <x v="0"/>
    <x v="1"/>
    <x v="0"/>
    <x v="2"/>
    <x v="2"/>
    <x v="0"/>
    <s v="Ninguna"/>
    <m/>
    <m/>
    <m/>
    <m/>
    <m/>
    <m/>
    <x v="1"/>
    <m/>
    <m/>
    <x v="1"/>
    <s v="Transformación de competencia"/>
    <m/>
    <m/>
    <x v="1"/>
    <x v="1"/>
    <x v="0"/>
    <x v="1"/>
    <x v="1"/>
    <x v="1"/>
    <m/>
    <m/>
    <x v="3"/>
    <s v="Probable"/>
    <s v="Poco probable"/>
    <s v="Poco probable"/>
    <s v="Muy probable"/>
    <s v="Muy probable"/>
    <x v="0"/>
    <s v="gerente manager"/>
    <n v="1120"/>
    <n v="1"/>
    <n v="0"/>
    <n v="0"/>
    <n v="0"/>
    <n v="0"/>
    <s v="encargada del area administrativa"/>
    <n v="2421"/>
    <n v="1"/>
    <n v="0"/>
    <n v="0"/>
    <n v="0"/>
    <n v="0"/>
    <m/>
    <m/>
    <m/>
    <m/>
    <m/>
    <m/>
    <m/>
    <m/>
    <m/>
    <m/>
    <m/>
    <m/>
    <m/>
    <m/>
    <m/>
    <m/>
    <m/>
    <m/>
    <m/>
    <m/>
    <m/>
    <x v="0"/>
    <m/>
    <m/>
    <m/>
    <m/>
    <m/>
    <m/>
    <m/>
    <m/>
    <m/>
    <x v="0"/>
    <x v="0"/>
    <x v="0"/>
    <x v="0"/>
    <x v="1"/>
    <x v="1"/>
    <x v="0"/>
    <x v="0"/>
    <m/>
    <x v="0"/>
    <s v="MANEJO DE IDIOMA INGLES"/>
    <s v="Idioma inglés básico"/>
    <s v="MANAGER"/>
    <n v="1120"/>
    <s v="EXCEL AVANZADO"/>
    <s v="Microsoft Excel básico y avanzado"/>
    <s v="ENCARGADO AREA ADMINISTRATIVO"/>
    <n v="2421"/>
    <m/>
    <m/>
    <m/>
    <m/>
    <m/>
    <m/>
    <m/>
    <m/>
    <m/>
    <m/>
    <m/>
    <m/>
    <m/>
    <m/>
    <m/>
    <m/>
    <s v="Si"/>
    <s v="No"/>
    <m/>
    <m/>
    <m/>
    <m/>
    <x v="1"/>
    <s v="Muy importante"/>
    <s v="Importante"/>
    <s v="Muy importante"/>
    <s v="Muy importante"/>
    <s v="Muy importante"/>
    <s v="Muy importante"/>
    <s v="Muy importante"/>
    <s v="Ninguna"/>
    <m/>
    <x v="1"/>
    <x v="0"/>
    <x v="0"/>
    <x v="1"/>
    <x v="1"/>
    <x v="1"/>
    <x v="0"/>
    <x v="0"/>
    <x v="0"/>
    <x v="0"/>
    <x v="0"/>
    <x v="0"/>
    <m/>
    <s v="Jefe / Encargado (no propietario)"/>
    <m/>
    <n v="16"/>
    <n v="12"/>
    <s v="Completo"/>
    <m/>
    <m/>
    <m/>
    <m/>
    <m/>
    <m/>
    <m/>
    <s v="5 a 10 personas ocupadas"/>
    <s v="5 a 10 personas ocupadas"/>
    <x v="0"/>
    <s v="Servicios inmobiliarios"/>
    <x v="0"/>
    <x v="1"/>
    <x v="1"/>
    <x v="0"/>
    <x v="0"/>
    <x v="0"/>
    <x v="0"/>
    <x v="0"/>
    <x v="0"/>
    <x v="1"/>
    <x v="0"/>
    <x v="0"/>
    <x v="0"/>
    <x v="0"/>
    <x v="0"/>
    <x v="0"/>
    <x v="0"/>
    <x v="0"/>
    <x v="1"/>
    <x v="0"/>
    <x v="0"/>
    <x v="1"/>
    <x v="0"/>
    <x v="0"/>
    <x v="0"/>
    <x v="0"/>
    <x v="0"/>
    <s v="IDIOMAS"/>
    <s v="OFIMATICA"/>
    <m/>
    <m/>
    <m/>
    <m/>
    <s v="IDIOMAS"/>
    <s v="TIC"/>
    <m/>
    <m/>
    <m/>
    <m/>
    <n v="13.268656716417899"/>
    <x v="1"/>
    <x v="1"/>
    <x v="0"/>
    <x v="0"/>
    <x v="0"/>
    <s v="Total"/>
  </r>
  <r>
    <n v="697341"/>
    <x v="0"/>
    <x v="0"/>
    <s v="Santisima Trinidad"/>
    <n v="68100"/>
    <s v="ACTIVIDADES INMOBILIARIAS"/>
    <s v="Servicio"/>
    <s v="Servicios inmobiliarios"/>
    <s v="Micro (5 a 10 personas ocupadas)"/>
    <n v="7062024"/>
    <n v="7"/>
    <s v="Junio"/>
    <s v="Año Resultado Final"/>
    <n v="10"/>
    <n v="2"/>
    <n v="24062024"/>
    <n v="24"/>
    <s v="Junio"/>
    <s v="Año Resultado Final"/>
    <n v="2018"/>
    <n v="5"/>
    <x v="3"/>
    <s v="DESARROLLADORA INMBOLIARIA"/>
    <s v="Actividades inmobiliarias realizadas con bienes propios o arrendados"/>
    <s v="Único"/>
    <x v="0"/>
    <m/>
    <m/>
    <n v="10"/>
    <n v="10"/>
    <n v="7"/>
    <n v="3"/>
    <n v="92.8805970149253"/>
    <n v="39.805970149253696"/>
    <n v="0"/>
    <n v="0"/>
    <n v="0"/>
    <n v="0"/>
    <n v="0"/>
    <n v="0"/>
    <n v="0"/>
    <n v="0"/>
    <n v="66.343283582089498"/>
    <n v="0"/>
    <n v="66.343283582089498"/>
    <n v="0"/>
    <n v="132.686567164179"/>
    <n v="10"/>
    <n v="0"/>
    <n v="0"/>
    <n v="0"/>
    <n v="0"/>
    <n v="0"/>
    <n v="0"/>
    <n v="0"/>
    <n v="0"/>
    <n v="5"/>
    <n v="0"/>
    <n v="5"/>
    <n v="0"/>
    <n v="10"/>
    <x v="0"/>
    <m/>
    <m/>
    <x v="1"/>
    <m/>
    <m/>
    <x v="0"/>
    <m/>
    <m/>
    <x v="0"/>
    <m/>
    <m/>
    <x v="0"/>
    <m/>
    <m/>
    <x v="1"/>
    <m/>
    <n v="2421"/>
    <s v="ENCARGADA ADMINISTRATIVA"/>
    <s v="Sí"/>
    <s v="No"/>
    <s v="Sí"/>
    <n v="1221"/>
    <s v="GERENTE COMERCIAL"/>
    <s v="Sí"/>
    <s v="No"/>
    <s v="Sí"/>
    <n v="3334"/>
    <s v="VENDEDOR INMOBILIARIO"/>
    <s v="No"/>
    <s v="No"/>
    <m/>
    <m/>
    <m/>
    <m/>
    <m/>
    <m/>
    <m/>
    <m/>
    <m/>
    <m/>
    <m/>
    <m/>
    <m/>
    <m/>
    <m/>
    <m/>
    <m/>
    <m/>
    <m/>
    <m/>
    <m/>
    <m/>
    <m/>
    <m/>
    <m/>
    <m/>
    <m/>
    <m/>
    <m/>
    <m/>
    <m/>
    <m/>
    <m/>
    <m/>
    <m/>
    <x v="0"/>
    <x v="1"/>
    <x v="0"/>
    <x v="1"/>
    <x v="0"/>
    <x v="0"/>
    <x v="0"/>
    <x v="1"/>
    <x v="0"/>
    <x v="0"/>
    <x v="0"/>
    <x v="0"/>
    <x v="0"/>
    <m/>
    <m/>
    <m/>
    <m/>
    <m/>
    <m/>
    <m/>
    <s v="Contratación de empresas de reclutamiento"/>
    <m/>
    <m/>
    <m/>
    <m/>
    <m/>
    <m/>
    <x v="0"/>
    <x v="0"/>
    <x v="0"/>
    <x v="1"/>
    <x v="0"/>
    <x v="1"/>
    <x v="0"/>
    <x v="0"/>
    <x v="1"/>
    <x v="2"/>
    <s v="Ninguna"/>
    <m/>
    <m/>
    <m/>
    <m/>
    <m/>
    <m/>
    <x v="1"/>
    <m/>
    <m/>
    <x v="1"/>
    <m/>
    <m/>
    <m/>
    <x v="1"/>
    <x v="1"/>
    <x v="1"/>
    <x v="1"/>
    <x v="1"/>
    <x v="1"/>
    <m/>
    <m/>
    <x v="2"/>
    <s v="Poco probable"/>
    <s v="Poco probable"/>
    <s v="Poco probable"/>
    <s v="Probable"/>
    <s v="Muy probable"/>
    <x v="0"/>
    <s v="auxiliar administrativo"/>
    <n v="4419"/>
    <n v="1"/>
    <n v="1"/>
    <n v="0"/>
    <n v="0"/>
    <n v="0"/>
    <s v="vendedor inmobiliario"/>
    <n v="3334"/>
    <n v="1"/>
    <n v="1"/>
    <n v="0"/>
    <n v="0"/>
    <n v="0"/>
    <m/>
    <m/>
    <m/>
    <m/>
    <m/>
    <m/>
    <m/>
    <m/>
    <m/>
    <m/>
    <m/>
    <m/>
    <m/>
    <m/>
    <m/>
    <m/>
    <m/>
    <m/>
    <m/>
    <m/>
    <m/>
    <x v="0"/>
    <m/>
    <m/>
    <m/>
    <m/>
    <m/>
    <m/>
    <m/>
    <m/>
    <m/>
    <x v="0"/>
    <x v="0"/>
    <x v="0"/>
    <x v="0"/>
    <x v="1"/>
    <x v="1"/>
    <x v="0"/>
    <x v="0"/>
    <m/>
    <x v="0"/>
    <s v="FINANZAS ADMINISTRATIVAS"/>
    <s v="Educación financiera"/>
    <s v="AUXILIAR ADMINISTRATIVO"/>
    <n v="4419"/>
    <s v="UTILIZACIÓN DE EXCEL"/>
    <s v="Microsoft Excel básico y avanzado"/>
    <s v="AUXILIAR ADMINISTRATIVO"/>
    <n v="4419"/>
    <m/>
    <m/>
    <m/>
    <m/>
    <m/>
    <m/>
    <m/>
    <m/>
    <m/>
    <m/>
    <m/>
    <m/>
    <m/>
    <m/>
    <m/>
    <m/>
    <s v="Si"/>
    <s v="No"/>
    <m/>
    <m/>
    <m/>
    <m/>
    <x v="1"/>
    <s v="Muy importante"/>
    <s v="Importante"/>
    <s v="Muy importante"/>
    <s v="Importante"/>
    <s v="Muy importante"/>
    <s v="Muy importante"/>
    <s v="Muy importante"/>
    <s v="Ninguna"/>
    <m/>
    <x v="2"/>
    <x v="2"/>
    <x v="0"/>
    <x v="0"/>
    <x v="0"/>
    <x v="0"/>
    <x v="0"/>
    <x v="0"/>
    <x v="0"/>
    <x v="0"/>
    <x v="0"/>
    <x v="0"/>
    <m/>
    <s v="Gerente / Directivo"/>
    <m/>
    <n v="13"/>
    <n v="20"/>
    <s v="Completo"/>
    <m/>
    <m/>
    <m/>
    <m/>
    <m/>
    <m/>
    <m/>
    <s v="5 a 10 personas ocupadas"/>
    <s v="5 a 10 personas ocupadas"/>
    <x v="0"/>
    <s v="Servicios inmobiliarios"/>
    <x v="1"/>
    <x v="1"/>
    <x v="1"/>
    <x v="0"/>
    <x v="0"/>
    <x v="0"/>
    <x v="0"/>
    <x v="0"/>
    <x v="0"/>
    <x v="0"/>
    <x v="1"/>
    <x v="1"/>
    <x v="1"/>
    <x v="0"/>
    <x v="0"/>
    <x v="0"/>
    <x v="0"/>
    <x v="0"/>
    <x v="0"/>
    <x v="1"/>
    <x v="0"/>
    <x v="0"/>
    <x v="0"/>
    <x v="0"/>
    <x v="0"/>
    <x v="0"/>
    <x v="0"/>
    <s v="GESTIÓN FINANCIERA"/>
    <s v="OFIMATICA"/>
    <m/>
    <m/>
    <m/>
    <m/>
    <s v="ADMINISTRACIÓN Y GESTIÓN"/>
    <s v="TIC"/>
    <m/>
    <m/>
    <m/>
    <m/>
    <n v="13.268656716417899"/>
    <x v="2"/>
    <x v="1"/>
    <x v="1"/>
    <x v="0"/>
    <x v="0"/>
    <s v="Total"/>
  </r>
  <r>
    <n v="697437"/>
    <x v="0"/>
    <x v="0"/>
    <s v="Santisima Trinidad"/>
    <n v="68100"/>
    <s v="ACTIVIDADES INMOBILIARIAS"/>
    <s v="Servicio"/>
    <s v="Servicios inmobiliarios"/>
    <s v="Micro (5 a 10 personas ocupadas)"/>
    <n v="5072024"/>
    <n v="5"/>
    <s v="Julio"/>
    <s v="Año Resultado Final"/>
    <n v="13"/>
    <n v="31"/>
    <n v="5072024"/>
    <n v="5"/>
    <s v="Julio"/>
    <s v="Año Resultado Final"/>
    <n v="2009"/>
    <n v="14"/>
    <x v="0"/>
    <s v="ACTIVIDADES INMOBILIARIAS"/>
    <s v="Actividades inmobiliarias realizadas con bienes propios o arrendados"/>
    <s v="Casa Matriz"/>
    <x v="1"/>
    <n v="2"/>
    <n v="2"/>
    <n v="8"/>
    <n v="8"/>
    <n v="7"/>
    <n v="1"/>
    <n v="92.8805970149253"/>
    <n v="13.268656716417899"/>
    <n v="0"/>
    <n v="0"/>
    <n v="0"/>
    <n v="0"/>
    <n v="66.343283582089498"/>
    <n v="0"/>
    <n v="0"/>
    <n v="0"/>
    <n v="39.805970149253696"/>
    <n v="0"/>
    <n v="0"/>
    <n v="0"/>
    <n v="106.14925373134319"/>
    <n v="8"/>
    <n v="0"/>
    <n v="0"/>
    <n v="0"/>
    <n v="0"/>
    <n v="5"/>
    <n v="0"/>
    <n v="0"/>
    <n v="0"/>
    <n v="3"/>
    <n v="0"/>
    <n v="0"/>
    <n v="0"/>
    <n v="8"/>
    <x v="0"/>
    <m/>
    <m/>
    <x v="1"/>
    <m/>
    <m/>
    <x v="0"/>
    <m/>
    <m/>
    <x v="0"/>
    <m/>
    <m/>
    <x v="0"/>
    <m/>
    <m/>
    <x v="0"/>
    <m/>
    <m/>
    <m/>
    <m/>
    <m/>
    <m/>
    <m/>
    <m/>
    <m/>
    <m/>
    <m/>
    <m/>
    <m/>
    <m/>
    <m/>
    <m/>
    <m/>
    <m/>
    <m/>
    <m/>
    <m/>
    <m/>
    <m/>
    <m/>
    <m/>
    <m/>
    <m/>
    <m/>
    <m/>
    <m/>
    <m/>
    <m/>
    <m/>
    <m/>
    <m/>
    <m/>
    <m/>
    <m/>
    <m/>
    <m/>
    <m/>
    <m/>
    <m/>
    <m/>
    <m/>
    <m/>
    <m/>
    <m/>
    <m/>
    <m/>
    <x v="0"/>
    <x v="0"/>
    <x v="0"/>
    <x v="0"/>
    <x v="0"/>
    <x v="0"/>
    <x v="0"/>
    <x v="1"/>
    <x v="0"/>
    <x v="0"/>
    <x v="0"/>
    <x v="1"/>
    <x v="0"/>
    <m/>
    <m/>
    <m/>
    <m/>
    <m/>
    <m/>
    <s v="Recomendaciones de trabajadores de la empresa u otros actores"/>
    <s v="Contratación de empresas de reclutamiento"/>
    <m/>
    <m/>
    <s v="Contactos personales del empleador"/>
    <m/>
    <m/>
    <m/>
    <x v="0"/>
    <x v="0"/>
    <x v="0"/>
    <x v="1"/>
    <x v="0"/>
    <x v="1"/>
    <x v="0"/>
    <x v="0"/>
    <x v="1"/>
    <x v="1"/>
    <s v="Ninguna"/>
    <m/>
    <m/>
    <m/>
    <m/>
    <m/>
    <m/>
    <x v="1"/>
    <m/>
    <m/>
    <x v="1"/>
    <m/>
    <m/>
    <m/>
    <x v="1"/>
    <x v="1"/>
    <x v="1"/>
    <x v="1"/>
    <x v="1"/>
    <x v="1"/>
    <m/>
    <m/>
    <x v="2"/>
    <s v="Poco probable"/>
    <s v="Poco probable"/>
    <s v="Poco probable"/>
    <s v="Poco probable"/>
    <s v="Poco probable"/>
    <x v="2"/>
    <m/>
    <m/>
    <m/>
    <m/>
    <m/>
    <m/>
    <m/>
    <m/>
    <m/>
    <m/>
    <m/>
    <m/>
    <m/>
    <m/>
    <m/>
    <m/>
    <m/>
    <m/>
    <m/>
    <m/>
    <m/>
    <m/>
    <m/>
    <m/>
    <m/>
    <m/>
    <m/>
    <m/>
    <m/>
    <m/>
    <m/>
    <m/>
    <m/>
    <m/>
    <m/>
    <x v="0"/>
    <m/>
    <m/>
    <m/>
    <m/>
    <m/>
    <m/>
    <m/>
    <m/>
    <m/>
    <x v="0"/>
    <x v="0"/>
    <x v="0"/>
    <x v="0"/>
    <x v="1"/>
    <x v="1"/>
    <x v="0"/>
    <x v="0"/>
    <m/>
    <x v="0"/>
    <s v="HABILIDADES DE ATENCION AL CLIENTE"/>
    <s v="Técnicas de recepción y atención al cliente"/>
    <s v="RECEPCIONISTA"/>
    <n v="4226"/>
    <m/>
    <m/>
    <m/>
    <m/>
    <m/>
    <m/>
    <m/>
    <m/>
    <m/>
    <m/>
    <m/>
    <m/>
    <m/>
    <m/>
    <m/>
    <m/>
    <m/>
    <m/>
    <m/>
    <m/>
    <s v="No"/>
    <m/>
    <m/>
    <m/>
    <m/>
    <m/>
    <x v="1"/>
    <s v="Importante"/>
    <s v="Importante"/>
    <s v="Importante"/>
    <s v="Importante"/>
    <s v="Importante"/>
    <s v="Importante"/>
    <s v="Importante"/>
    <s v="Ninguna"/>
    <m/>
    <x v="2"/>
    <x v="2"/>
    <x v="0"/>
    <x v="0"/>
    <x v="2"/>
    <x v="2"/>
    <x v="0"/>
    <x v="1"/>
    <x v="0"/>
    <x v="0"/>
    <x v="0"/>
    <x v="0"/>
    <m/>
    <s v="Administrador/Contador"/>
    <m/>
    <n v="17"/>
    <n v="17"/>
    <s v="Completo"/>
    <m/>
    <m/>
    <m/>
    <m/>
    <m/>
    <m/>
    <m/>
    <s v="5 a 10 personas ocupadas"/>
    <s v="5 a 10 personas ocupadas"/>
    <x v="0"/>
    <s v="Servicios inmobiliarios"/>
    <x v="0"/>
    <x v="0"/>
    <x v="0"/>
    <x v="0"/>
    <x v="0"/>
    <x v="0"/>
    <x v="0"/>
    <x v="0"/>
    <x v="0"/>
    <x v="0"/>
    <x v="1"/>
    <x v="0"/>
    <x v="0"/>
    <x v="0"/>
    <x v="0"/>
    <x v="0"/>
    <x v="0"/>
    <x v="0"/>
    <x v="0"/>
    <x v="1"/>
    <x v="0"/>
    <x v="0"/>
    <x v="0"/>
    <x v="0"/>
    <x v="0"/>
    <x v="0"/>
    <x v="0"/>
    <s v="ATENCIÓN AL CLIENTE, RECEPCIÓN"/>
    <m/>
    <m/>
    <m/>
    <m/>
    <m/>
    <s v="ADMINISTRACIÓN Y GESTIÓN"/>
    <m/>
    <m/>
    <m/>
    <m/>
    <m/>
    <n v="13.268656716417899"/>
    <x v="0"/>
    <x v="0"/>
    <x v="1"/>
    <x v="0"/>
    <x v="0"/>
    <s v="Total"/>
  </r>
  <r>
    <n v="697848"/>
    <x v="0"/>
    <x v="0"/>
    <s v="La Catedral"/>
    <n v="70201"/>
    <s v="SERVICIOS DE CONTABILIDAD"/>
    <s v="Servicio"/>
    <s v="Servicios a las empresas"/>
    <s v="Micro (5 a 10 personas ocupadas)"/>
    <n v="6062024"/>
    <n v="6"/>
    <s v="Junio"/>
    <s v="Año Resultado Final"/>
    <n v="11"/>
    <n v="24"/>
    <n v="2072024"/>
    <n v="2"/>
    <s v="Julio"/>
    <s v="Año Resultado Final"/>
    <n v="2017"/>
    <n v="6"/>
    <x v="3"/>
    <s v="SERVICIOS DE CONTABILIDAD Y ASESORAMIENTO DE EMPRESAS"/>
    <s v="Servicios de contabilidad, administración y asesoramiento de empresas, excepto los prestados por prof indep"/>
    <s v="Único"/>
    <x v="0"/>
    <m/>
    <m/>
    <n v="22"/>
    <n v="22"/>
    <n v="10"/>
    <n v="12"/>
    <n v="157.22891566265099"/>
    <n v="188.6746987951812"/>
    <n v="0"/>
    <n v="0"/>
    <n v="0"/>
    <n v="0"/>
    <n v="0"/>
    <n v="0"/>
    <n v="0"/>
    <n v="0"/>
    <n v="188.6746987951812"/>
    <n v="125.7831325301208"/>
    <n v="31.445783132530199"/>
    <n v="0"/>
    <n v="345.90361445783219"/>
    <n v="22"/>
    <n v="0"/>
    <n v="0"/>
    <n v="0"/>
    <n v="0"/>
    <n v="0"/>
    <n v="0"/>
    <n v="0"/>
    <n v="0"/>
    <n v="12"/>
    <n v="8"/>
    <n v="2"/>
    <n v="0"/>
    <n v="22"/>
    <x v="0"/>
    <m/>
    <m/>
    <x v="0"/>
    <s v="Decisión del directorio/propietarios de la empresa"/>
    <m/>
    <x v="0"/>
    <m/>
    <m/>
    <x v="0"/>
    <m/>
    <m/>
    <x v="0"/>
    <m/>
    <m/>
    <x v="1"/>
    <m/>
    <n v="4311"/>
    <s v="AUXILIAR CONTABLE"/>
    <s v="Sí"/>
    <s v="Sí"/>
    <s v="Sí"/>
    <n v="4419"/>
    <s v="AUXILIAR ADMINISTRATIVO"/>
    <s v="No"/>
    <s v="Sí"/>
    <s v="Sí"/>
    <n v="3343"/>
    <s v="GESTOR ADMINISTRATIVO"/>
    <s v="Sí"/>
    <s v="No"/>
    <s v="Candidatos sin capacitación o habilidades técnicas necesarios"/>
    <m/>
    <s v="Candidato sin licencias, certificados orequisitos legales requeridos para ejercer la ocupación"/>
    <m/>
    <m/>
    <m/>
    <m/>
    <m/>
    <m/>
    <m/>
    <m/>
    <m/>
    <m/>
    <s v="Falta de postulantes/candidatos"/>
    <m/>
    <m/>
    <m/>
    <m/>
    <m/>
    <m/>
    <m/>
    <m/>
    <m/>
    <m/>
    <m/>
    <s v="Capacitar a los trabajadores actuales para que puedan cumplir funciones que estaban asignadas a esa vacante"/>
    <m/>
    <m/>
    <m/>
    <m/>
    <m/>
    <m/>
    <m/>
    <m/>
    <m/>
    <x v="1"/>
    <x v="0"/>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m/>
    <m/>
    <m/>
    <m/>
    <m/>
    <x v="0"/>
    <x v="0"/>
    <x v="0"/>
    <x v="1"/>
    <x v="0"/>
    <x v="1"/>
    <x v="0"/>
    <x v="0"/>
    <x v="1"/>
    <x v="2"/>
    <s v="Ninguna"/>
    <m/>
    <m/>
    <m/>
    <m/>
    <m/>
    <m/>
    <x v="1"/>
    <m/>
    <m/>
    <x v="1"/>
    <m/>
    <m/>
    <m/>
    <x v="1"/>
    <x v="1"/>
    <x v="1"/>
    <x v="1"/>
    <x v="1"/>
    <x v="1"/>
    <m/>
    <m/>
    <x v="2"/>
    <s v="Poco probable"/>
    <s v="Poco probable"/>
    <s v="Poco probable"/>
    <s v="Poco probable"/>
    <s v="Muy probable"/>
    <x v="1"/>
    <m/>
    <m/>
    <m/>
    <m/>
    <m/>
    <m/>
    <m/>
    <m/>
    <m/>
    <m/>
    <m/>
    <m/>
    <m/>
    <m/>
    <m/>
    <m/>
    <m/>
    <m/>
    <m/>
    <m/>
    <m/>
    <m/>
    <m/>
    <m/>
    <m/>
    <m/>
    <m/>
    <m/>
    <m/>
    <m/>
    <m/>
    <m/>
    <m/>
    <m/>
    <m/>
    <x v="0"/>
    <m/>
    <m/>
    <m/>
    <m/>
    <m/>
    <m/>
    <m/>
    <m/>
    <m/>
    <x v="0"/>
    <x v="0"/>
    <x v="0"/>
    <x v="0"/>
    <x v="1"/>
    <x v="1"/>
    <x v="0"/>
    <x v="0"/>
    <m/>
    <x v="0"/>
    <s v="CAPACITACIONES EN EL SISTEMA INFORMÁTICO"/>
    <s v="Redes y sistemas informáticos"/>
    <s v="AUXILIAR ADMINISTRATIVO"/>
    <n v="4419"/>
    <s v="CAPACITACIÓNES EN PRESENTACIONES DE BALANCE DE CONTRIBUYENTE"/>
    <s v="Contabilidad básica"/>
    <s v="AUXILIAR CONTABLE"/>
    <n v="4311"/>
    <m/>
    <m/>
    <m/>
    <m/>
    <m/>
    <m/>
    <m/>
    <m/>
    <m/>
    <m/>
    <m/>
    <m/>
    <m/>
    <m/>
    <m/>
    <m/>
    <s v="Si"/>
    <s v="No"/>
    <m/>
    <m/>
    <m/>
    <m/>
    <x v="1"/>
    <s v="Muy importante"/>
    <s v="Muy importante"/>
    <s v="Poco importante"/>
    <s v="Muy importante"/>
    <s v="Muy importante"/>
    <s v="Muy importante"/>
    <s v="Muy importante"/>
    <s v="Ninguna"/>
    <m/>
    <x v="1"/>
    <x v="2"/>
    <x v="0"/>
    <x v="0"/>
    <x v="0"/>
    <x v="1"/>
    <x v="0"/>
    <x v="0"/>
    <x v="0"/>
    <x v="1"/>
    <x v="0"/>
    <x v="0"/>
    <m/>
    <s v="Gerente / Directivo"/>
    <m/>
    <n v="15"/>
    <n v="33"/>
    <s v="Completo"/>
    <m/>
    <m/>
    <m/>
    <m/>
    <m/>
    <m/>
    <m/>
    <s v="11 a 30 personas ocupadas"/>
    <s v="11 a 30 personas ocupadas"/>
    <x v="0"/>
    <s v="Servicios a las empresas"/>
    <x v="0"/>
    <x v="0"/>
    <x v="1"/>
    <x v="1"/>
    <x v="0"/>
    <x v="0"/>
    <x v="0"/>
    <x v="0"/>
    <x v="0"/>
    <x v="0"/>
    <x v="1"/>
    <x v="0"/>
    <x v="0"/>
    <x v="0"/>
    <x v="0"/>
    <x v="0"/>
    <x v="0"/>
    <x v="0"/>
    <x v="0"/>
    <x v="1"/>
    <x v="0"/>
    <x v="0"/>
    <x v="0"/>
    <x v="0"/>
    <x v="0"/>
    <x v="0"/>
    <x v="0"/>
    <s v="OFIMATICA"/>
    <s v="CONTABILIDAD Y AUDITORIA"/>
    <m/>
    <m/>
    <m/>
    <m/>
    <s v="TIC"/>
    <s v="ADMINISTRACIÓN Y GESTIÓN"/>
    <m/>
    <m/>
    <m/>
    <m/>
    <n v="15.722891566265099"/>
    <x v="2"/>
    <x v="2"/>
    <x v="1"/>
    <x v="0"/>
    <x v="0"/>
    <s v="Total"/>
  </r>
  <r>
    <n v="697941"/>
    <x v="0"/>
    <x v="0"/>
    <s v="Santisima Trinidad"/>
    <n v="74909"/>
    <s v="ACTIVIDADES DE AUDITORIA MEDICA"/>
    <s v="Servicio"/>
    <s v="Servicios a las empresas"/>
    <s v="Micro (5 a 10 personas ocupadas)"/>
    <n v="4062024"/>
    <n v="4"/>
    <s v="Junio"/>
    <s v="Año Resultado Final"/>
    <n v="14"/>
    <n v="18"/>
    <n v="4062024"/>
    <n v="4"/>
    <s v="Junio"/>
    <s v="Año Resultado Final"/>
    <n v="2016"/>
    <n v="7"/>
    <x v="3"/>
    <s v="AUDITORIA MEDICA EXTERNA"/>
    <s v="Otras actividades profesionales, científicas y técnicas n.c.p."/>
    <s v="Único"/>
    <x v="0"/>
    <m/>
    <m/>
    <n v="7"/>
    <n v="7"/>
    <n v="3"/>
    <n v="4"/>
    <n v="39.805970149253696"/>
    <n v="53.074626865671597"/>
    <n v="0"/>
    <n v="0"/>
    <n v="0"/>
    <n v="0"/>
    <n v="0"/>
    <n v="0"/>
    <n v="0"/>
    <n v="0"/>
    <n v="39.805970149253696"/>
    <n v="0"/>
    <n v="53.074626865671597"/>
    <n v="0"/>
    <n v="92.8805970149253"/>
    <n v="7"/>
    <n v="0"/>
    <n v="0"/>
    <n v="0"/>
    <n v="0"/>
    <n v="0"/>
    <n v="0"/>
    <n v="0"/>
    <n v="0"/>
    <n v="3"/>
    <n v="0"/>
    <n v="4"/>
    <n v="0"/>
    <n v="7"/>
    <x v="0"/>
    <m/>
    <m/>
    <x v="1"/>
    <m/>
    <m/>
    <x v="0"/>
    <m/>
    <m/>
    <x v="0"/>
    <m/>
    <m/>
    <x v="0"/>
    <m/>
    <m/>
    <x v="0"/>
    <m/>
    <m/>
    <m/>
    <m/>
    <m/>
    <m/>
    <m/>
    <m/>
    <m/>
    <m/>
    <m/>
    <m/>
    <m/>
    <m/>
    <m/>
    <m/>
    <m/>
    <m/>
    <m/>
    <m/>
    <m/>
    <m/>
    <m/>
    <m/>
    <m/>
    <m/>
    <m/>
    <m/>
    <m/>
    <m/>
    <m/>
    <m/>
    <m/>
    <m/>
    <m/>
    <m/>
    <m/>
    <m/>
    <m/>
    <m/>
    <m/>
    <m/>
    <m/>
    <m/>
    <m/>
    <m/>
    <m/>
    <m/>
    <m/>
    <m/>
    <x v="0"/>
    <x v="0"/>
    <x v="0"/>
    <x v="0"/>
    <x v="0"/>
    <x v="0"/>
    <x v="0"/>
    <x v="1"/>
    <x v="0"/>
    <x v="0"/>
    <x v="0"/>
    <x v="0"/>
    <x v="0"/>
    <m/>
    <m/>
    <m/>
    <m/>
    <m/>
    <m/>
    <s v="Recomendaciones de trabajadores de la empresa u otros actores"/>
    <m/>
    <m/>
    <m/>
    <s v="Contactos personales del empleador"/>
    <m/>
    <m/>
    <m/>
    <x v="0"/>
    <x v="0"/>
    <x v="0"/>
    <x v="1"/>
    <x v="2"/>
    <x v="2"/>
    <x v="0"/>
    <x v="0"/>
    <x v="1"/>
    <x v="1"/>
    <s v="Ninguna"/>
    <m/>
    <m/>
    <m/>
    <m/>
    <m/>
    <m/>
    <x v="1"/>
    <m/>
    <m/>
    <x v="1"/>
    <m/>
    <m/>
    <m/>
    <x v="1"/>
    <x v="1"/>
    <x v="1"/>
    <x v="1"/>
    <x v="1"/>
    <x v="1"/>
    <m/>
    <m/>
    <x v="2"/>
    <s v="Poco probable"/>
    <s v="Poco probable"/>
    <s v="Poco probable"/>
    <s v="Poco probable"/>
    <s v="Muy probable"/>
    <x v="2"/>
    <m/>
    <m/>
    <m/>
    <m/>
    <m/>
    <m/>
    <m/>
    <m/>
    <m/>
    <m/>
    <m/>
    <m/>
    <m/>
    <m/>
    <m/>
    <m/>
    <m/>
    <m/>
    <m/>
    <m/>
    <m/>
    <m/>
    <m/>
    <m/>
    <m/>
    <m/>
    <m/>
    <m/>
    <m/>
    <m/>
    <m/>
    <m/>
    <m/>
    <m/>
    <m/>
    <x v="0"/>
    <m/>
    <m/>
    <m/>
    <m/>
    <m/>
    <m/>
    <m/>
    <m/>
    <m/>
    <x v="1"/>
    <x v="0"/>
    <x v="1"/>
    <x v="0"/>
    <x v="1"/>
    <x v="0"/>
    <x v="0"/>
    <x v="0"/>
    <m/>
    <x v="1"/>
    <m/>
    <m/>
    <m/>
    <m/>
    <m/>
    <m/>
    <m/>
    <m/>
    <m/>
    <m/>
    <m/>
    <m/>
    <m/>
    <m/>
    <m/>
    <m/>
    <m/>
    <m/>
    <m/>
    <m/>
    <m/>
    <m/>
    <m/>
    <m/>
    <m/>
    <m/>
    <m/>
    <m/>
    <m/>
    <m/>
    <x v="3"/>
    <s v="Importante"/>
    <s v="Importante"/>
    <s v="Muy importante"/>
    <s v="Muy importante"/>
    <s v="Poco importante"/>
    <s v="Muy importante"/>
    <s v="Muy importante"/>
    <s v="Ninguna"/>
    <m/>
    <x v="2"/>
    <x v="2"/>
    <x v="0"/>
    <x v="0"/>
    <x v="0"/>
    <x v="0"/>
    <x v="0"/>
    <x v="0"/>
    <x v="0"/>
    <x v="1"/>
    <x v="0"/>
    <x v="0"/>
    <m/>
    <s v="Dueño o propietario"/>
    <m/>
    <n v="22"/>
    <n v="41"/>
    <s v="Completo"/>
    <m/>
    <m/>
    <m/>
    <m/>
    <m/>
    <m/>
    <m/>
    <s v="5 a 10 personas ocupadas"/>
    <s v="5 a 10 personas ocupadas"/>
    <x v="0"/>
    <s v="Servicios a las empresas"/>
    <x v="0"/>
    <x v="0"/>
    <x v="0"/>
    <x v="0"/>
    <x v="0"/>
    <x v="0"/>
    <x v="0"/>
    <x v="0"/>
    <x v="0"/>
    <x v="0"/>
    <x v="1"/>
    <x v="0"/>
    <x v="0"/>
    <x v="0"/>
    <x v="0"/>
    <x v="0"/>
    <x v="0"/>
    <x v="0"/>
    <x v="0"/>
    <x v="1"/>
    <x v="0"/>
    <x v="1"/>
    <x v="0"/>
    <x v="0"/>
    <x v="0"/>
    <x v="0"/>
    <x v="0"/>
    <m/>
    <m/>
    <m/>
    <m/>
    <m/>
    <m/>
    <m/>
    <m/>
    <m/>
    <m/>
    <m/>
    <m/>
    <n v="13.268656716417899"/>
    <x v="0"/>
    <x v="0"/>
    <x v="1"/>
    <x v="0"/>
    <x v="1"/>
    <s v="Total"/>
  </r>
  <r>
    <n v="698092"/>
    <x v="0"/>
    <x v="0"/>
    <s v="Recoleta"/>
    <n v="70209"/>
    <s v="CONSULTORIA DE ADMINISTRACION DE EMPRESAS"/>
    <s v="Servicio"/>
    <s v="Servicios a las empresas"/>
    <s v="Micro (5 a 10 personas ocupadas)"/>
    <n v="7062024"/>
    <n v="7"/>
    <s v="Junio"/>
    <s v="Año Resultado Final"/>
    <n v="12"/>
    <n v="1"/>
    <n v="22072024"/>
    <n v="22"/>
    <s v="Julio"/>
    <s v="Año Resultado Final"/>
    <n v="2016"/>
    <n v="7"/>
    <x v="3"/>
    <s v="REGENCIA DE ALIMENTOS A EMPRESAS DEL RUBRO  GASTRONOMICO BEBIDAS Y ENLATADOS"/>
    <s v="Ensayos y análisis técnicos"/>
    <s v="Único"/>
    <x v="0"/>
    <m/>
    <m/>
    <n v="13"/>
    <n v="13"/>
    <n v="0"/>
    <n v="13"/>
    <n v="0"/>
    <n v="204.3975903614463"/>
    <n v="0"/>
    <n v="0"/>
    <n v="0"/>
    <n v="0"/>
    <n v="0"/>
    <n v="0"/>
    <n v="0"/>
    <n v="0"/>
    <n v="125.7831325301208"/>
    <n v="47.1686746987953"/>
    <n v="31.445783132530199"/>
    <n v="0"/>
    <n v="204.3975903614463"/>
    <n v="13"/>
    <n v="0"/>
    <n v="0"/>
    <n v="0"/>
    <n v="0"/>
    <n v="0"/>
    <n v="0"/>
    <n v="0"/>
    <n v="0"/>
    <n v="8"/>
    <n v="3"/>
    <n v="2"/>
    <n v="0"/>
    <n v="13"/>
    <x v="1"/>
    <s v="Decisión del directorio/propietarios de la empresa"/>
    <m/>
    <x v="0"/>
    <s v="Decisión del directorio/propietarios de la empresa"/>
    <m/>
    <x v="0"/>
    <m/>
    <m/>
    <x v="0"/>
    <m/>
    <m/>
    <x v="0"/>
    <m/>
    <m/>
    <x v="1"/>
    <m/>
    <n v="2431"/>
    <s v="EJECUTIVA DE CUENTAS"/>
    <s v="Sí"/>
    <s v="No"/>
    <s v="Sí"/>
    <n v="4419"/>
    <s v="ASISTENTE  DE REGISTRO DE ESTABLEC Y CAPACITACIONES"/>
    <s v="Sí"/>
    <s v="No"/>
    <s v="No"/>
    <m/>
    <m/>
    <m/>
    <m/>
    <m/>
    <m/>
    <m/>
    <m/>
    <m/>
    <m/>
    <m/>
    <m/>
    <m/>
    <m/>
    <m/>
    <m/>
    <m/>
    <m/>
    <m/>
    <m/>
    <m/>
    <m/>
    <m/>
    <m/>
    <m/>
    <m/>
    <m/>
    <m/>
    <m/>
    <m/>
    <m/>
    <m/>
    <m/>
    <m/>
    <m/>
    <m/>
    <m/>
    <m/>
    <m/>
    <x v="0"/>
    <x v="1"/>
    <x v="0"/>
    <x v="0"/>
    <x v="1"/>
    <x v="0"/>
    <x v="0"/>
    <x v="1"/>
    <x v="0"/>
    <x v="0"/>
    <x v="1"/>
    <x v="0"/>
    <x v="0"/>
    <m/>
    <m/>
    <m/>
    <s v="Redes sociales de la empresa (Facebook, Twitter, Instagram, etc)"/>
    <m/>
    <s v="Redes de profesionales o egresados"/>
    <s v="Recomendaciones de trabajadores de la empresa u otros actores"/>
    <m/>
    <m/>
    <m/>
    <s v="Contactos personales del empleador"/>
    <s v="Banco de currículos de la empresa"/>
    <m/>
    <m/>
    <x v="0"/>
    <x v="0"/>
    <x v="0"/>
    <x v="2"/>
    <x v="0"/>
    <x v="0"/>
    <x v="0"/>
    <x v="0"/>
    <x v="1"/>
    <x v="1"/>
    <s v="Ninguna"/>
    <m/>
    <m/>
    <m/>
    <m/>
    <m/>
    <m/>
    <x v="0"/>
    <m/>
    <m/>
    <x v="1"/>
    <m/>
    <m/>
    <m/>
    <x v="1"/>
    <x v="1"/>
    <x v="1"/>
    <x v="1"/>
    <x v="1"/>
    <x v="1"/>
    <s v="Otra"/>
    <s v="TRABAJAN CON UNA EMPRESA TERCERIZADA DE INFORMATICA"/>
    <x v="2"/>
    <s v="Poco probable"/>
    <s v="Poco probable"/>
    <s v="Poco probable"/>
    <s v="Poco probable"/>
    <s v="Poco probable"/>
    <x v="0"/>
    <s v="ejecutiva de cuenta"/>
    <n v="2431"/>
    <n v="2"/>
    <n v="0"/>
    <n v="0"/>
    <n v="0"/>
    <n v="0"/>
    <s v="asistente  de registro de establecimiento y capacitaciones"/>
    <n v="4419"/>
    <n v="2"/>
    <n v="1"/>
    <n v="1"/>
    <n v="1"/>
    <n v="1"/>
    <s v="AUXILIAR ADMINISTRATIVO"/>
    <n v="4419"/>
    <n v="2"/>
    <n v="0"/>
    <n v="0"/>
    <n v="0"/>
    <n v="0"/>
    <m/>
    <m/>
    <m/>
    <m/>
    <m/>
    <m/>
    <m/>
    <m/>
    <m/>
    <m/>
    <m/>
    <m/>
    <m/>
    <m/>
    <x v="0"/>
    <m/>
    <m/>
    <m/>
    <m/>
    <m/>
    <m/>
    <m/>
    <m/>
    <m/>
    <x v="0"/>
    <x v="0"/>
    <x v="0"/>
    <x v="0"/>
    <x v="1"/>
    <x v="1"/>
    <x v="0"/>
    <x v="0"/>
    <m/>
    <x v="0"/>
    <s v="SOBRE RESOLUCIONES PARA REGISTRO"/>
    <s v="OTROS"/>
    <s v="ASISTENCIA TECNICA  EJECUTIVA DE CUENTAS"/>
    <n v="2431"/>
    <m/>
    <m/>
    <m/>
    <m/>
    <m/>
    <m/>
    <m/>
    <m/>
    <m/>
    <m/>
    <m/>
    <m/>
    <m/>
    <m/>
    <m/>
    <m/>
    <m/>
    <m/>
    <m/>
    <m/>
    <s v="No"/>
    <m/>
    <m/>
    <m/>
    <m/>
    <m/>
    <x v="1"/>
    <s v="Muy importante"/>
    <s v="Poco importante"/>
    <s v="Muy importante"/>
    <s v="Muy importante"/>
    <s v="Muy importante"/>
    <s v="Muy importante"/>
    <s v="Muy importante"/>
    <s v="Ninguna"/>
    <m/>
    <x v="2"/>
    <x v="2"/>
    <x v="0"/>
    <x v="0"/>
    <x v="0"/>
    <x v="0"/>
    <x v="0"/>
    <x v="0"/>
    <x v="0"/>
    <x v="0"/>
    <x v="0"/>
    <x v="0"/>
    <m/>
    <s v="Administrador/Contador"/>
    <m/>
    <n v="8"/>
    <n v="8"/>
    <s v="Completo"/>
    <m/>
    <m/>
    <m/>
    <m/>
    <m/>
    <m/>
    <m/>
    <s v="11 a 30 personas ocupadas"/>
    <s v="11 a 30 personas ocupadas"/>
    <x v="0"/>
    <s v="Servicios a las empresas"/>
    <x v="0"/>
    <x v="1"/>
    <x v="0"/>
    <x v="1"/>
    <x v="0"/>
    <x v="0"/>
    <x v="0"/>
    <x v="0"/>
    <x v="0"/>
    <x v="0"/>
    <x v="0"/>
    <x v="0"/>
    <x v="1"/>
    <x v="0"/>
    <x v="0"/>
    <x v="0"/>
    <x v="0"/>
    <x v="0"/>
    <x v="0"/>
    <x v="0"/>
    <x v="0"/>
    <x v="1"/>
    <x v="0"/>
    <x v="0"/>
    <x v="0"/>
    <x v="0"/>
    <x v="0"/>
    <s v="LEYES LABORALES, JUDICIALES, TRIBUTARIAS"/>
    <m/>
    <m/>
    <m/>
    <m/>
    <m/>
    <s v="ADMINISTRACIÓN Y GESTIÓN"/>
    <m/>
    <m/>
    <m/>
    <m/>
    <m/>
    <n v="15.722891566265099"/>
    <x v="1"/>
    <x v="1"/>
    <x v="0"/>
    <x v="0"/>
    <x v="0"/>
    <s v="Total"/>
  </r>
  <r>
    <n v="698191"/>
    <x v="0"/>
    <x v="1"/>
    <s v="San Antonio"/>
    <n v="71200"/>
    <s v="ACTIVIDADES DE INSPECCION DE COMBUSTIBLE"/>
    <s v="Servicio"/>
    <s v="Servicios a las empresas"/>
    <s v="Pequeñas (11 a 30 personas ocupadas)"/>
    <n v="12072024"/>
    <n v="12"/>
    <s v="Julio"/>
    <s v="Año Resultado Final"/>
    <n v="13"/>
    <n v="45"/>
    <n v="24072024"/>
    <n v="24"/>
    <s v="Julio"/>
    <s v="Año Resultado Final"/>
    <n v="2019"/>
    <n v="4"/>
    <x v="3"/>
    <s v="SERVICIOS DE CONTROL DE CALIDAD Y CALIDAD DE PETRÓLEO"/>
    <s v="Ensayos y análisis técnicos"/>
    <s v="Único"/>
    <x v="0"/>
    <m/>
    <m/>
    <n v="30"/>
    <n v="30"/>
    <n v="29"/>
    <n v="1"/>
    <n v="140.08870967741927"/>
    <n v="4.8306451612903203"/>
    <n v="0"/>
    <n v="0"/>
    <n v="0"/>
    <n v="0"/>
    <n v="82.120967741935445"/>
    <n v="9.6612903225806406"/>
    <n v="9.6612903225806406"/>
    <n v="0"/>
    <n v="9.6612903225806406"/>
    <n v="28.983870967741922"/>
    <n v="4.8306451612903203"/>
    <n v="0"/>
    <n v="144.91935483870961"/>
    <n v="30"/>
    <n v="0"/>
    <n v="0"/>
    <n v="0"/>
    <n v="0"/>
    <n v="17"/>
    <n v="2"/>
    <n v="2"/>
    <n v="0"/>
    <n v="2"/>
    <n v="6"/>
    <n v="1"/>
    <n v="0"/>
    <n v="30"/>
    <x v="1"/>
    <s v="Decisión del directorio/propietarios de la empresa"/>
    <m/>
    <x v="1"/>
    <m/>
    <m/>
    <x v="1"/>
    <s v="Decisión del directorio/propietarios de la empresa"/>
    <m/>
    <x v="0"/>
    <m/>
    <m/>
    <x v="0"/>
    <m/>
    <m/>
    <x v="1"/>
    <m/>
    <n v="3257"/>
    <s v="TECNICOS INSPECTORES"/>
    <s v="Sí"/>
    <s v="No"/>
    <s v="No"/>
    <m/>
    <m/>
    <m/>
    <m/>
    <m/>
    <m/>
    <m/>
    <m/>
    <m/>
    <m/>
    <m/>
    <m/>
    <m/>
    <m/>
    <m/>
    <m/>
    <m/>
    <m/>
    <m/>
    <m/>
    <m/>
    <m/>
    <m/>
    <m/>
    <m/>
    <m/>
    <m/>
    <m/>
    <m/>
    <m/>
    <m/>
    <m/>
    <m/>
    <m/>
    <m/>
    <m/>
    <m/>
    <m/>
    <m/>
    <m/>
    <m/>
    <m/>
    <m/>
    <m/>
    <x v="0"/>
    <x v="1"/>
    <x v="0"/>
    <x v="0"/>
    <x v="0"/>
    <x v="0"/>
    <x v="0"/>
    <x v="1"/>
    <x v="1"/>
    <x v="0"/>
    <x v="0"/>
    <x v="0"/>
    <x v="0"/>
    <m/>
    <m/>
    <m/>
    <m/>
    <m/>
    <m/>
    <s v="Recomendaciones de trabajadores de la empresa u otros actores"/>
    <m/>
    <m/>
    <m/>
    <s v="Contactos personales del empleador"/>
    <m/>
    <m/>
    <m/>
    <x v="0"/>
    <x v="0"/>
    <x v="0"/>
    <x v="1"/>
    <x v="0"/>
    <x v="1"/>
    <x v="0"/>
    <x v="0"/>
    <x v="1"/>
    <x v="1"/>
    <s v="Ninguna"/>
    <m/>
    <m/>
    <m/>
    <m/>
    <m/>
    <m/>
    <x v="1"/>
    <m/>
    <m/>
    <x v="1"/>
    <m/>
    <m/>
    <m/>
    <x v="1"/>
    <x v="1"/>
    <x v="1"/>
    <x v="1"/>
    <x v="1"/>
    <x v="1"/>
    <m/>
    <m/>
    <x v="2"/>
    <s v="Probable"/>
    <s v="Poco probable"/>
    <s v="Poco probable"/>
    <s v="Poco probable"/>
    <s v="Probable"/>
    <x v="0"/>
    <s v="inspector tecnicos"/>
    <n v="3257"/>
    <n v="3"/>
    <n v="3"/>
    <n v="3"/>
    <n v="3"/>
    <n v="3"/>
    <s v="auxiliar en administración"/>
    <n v="4419"/>
    <n v="1"/>
    <n v="0"/>
    <n v="0"/>
    <n v="0"/>
    <n v="1"/>
    <m/>
    <m/>
    <m/>
    <m/>
    <m/>
    <m/>
    <m/>
    <m/>
    <m/>
    <m/>
    <m/>
    <m/>
    <m/>
    <m/>
    <m/>
    <m/>
    <m/>
    <m/>
    <m/>
    <m/>
    <m/>
    <x v="0"/>
    <m/>
    <m/>
    <m/>
    <m/>
    <m/>
    <m/>
    <m/>
    <m/>
    <m/>
    <x v="0"/>
    <x v="0"/>
    <x v="0"/>
    <x v="0"/>
    <x v="1"/>
    <x v="1"/>
    <x v="0"/>
    <x v="0"/>
    <m/>
    <x v="0"/>
    <s v="SEGURIDAD INDUSTRIAL (RIESGOS EXPLOTACIÓN, TRABAJO EN  ALTURA )"/>
    <s v="Seguridad industrial y salud ocupacional"/>
    <s v="CAPACITACION PARA INSPECTOR EN HIDROCARBUROS"/>
    <n v="3257"/>
    <s v="CAPACITACION TECNICA EN MEDICION DE HIDROCARBUROS, EN CAMIONES CISTERNAS BARCAZA BUQUES O TANQUES TIERRAS"/>
    <s v="OTROS"/>
    <s v="ADMINISTRADOR"/>
    <n v="2421"/>
    <m/>
    <m/>
    <m/>
    <m/>
    <m/>
    <m/>
    <m/>
    <m/>
    <m/>
    <m/>
    <m/>
    <m/>
    <m/>
    <m/>
    <m/>
    <m/>
    <s v="Si"/>
    <s v="No"/>
    <m/>
    <m/>
    <m/>
    <m/>
    <x v="1"/>
    <s v="Muy importante"/>
    <s v="Importante"/>
    <s v="Muy importante"/>
    <s v="Importante"/>
    <s v="Importante"/>
    <s v="Muy importante"/>
    <s v="Muy importante"/>
    <s v="Ninguna"/>
    <m/>
    <x v="2"/>
    <x v="2"/>
    <x v="0"/>
    <x v="0"/>
    <x v="2"/>
    <x v="0"/>
    <x v="0"/>
    <x v="0"/>
    <x v="0"/>
    <x v="0"/>
    <x v="0"/>
    <x v="0"/>
    <m/>
    <s v="Gerente / Directivo"/>
    <m/>
    <n v="7"/>
    <n v="53"/>
    <s v="Completo"/>
    <m/>
    <m/>
    <m/>
    <m/>
    <m/>
    <m/>
    <m/>
    <s v="11 a 30 personas ocupadas"/>
    <s v="11 a 30 personas ocupadas"/>
    <x v="0"/>
    <s v="Servicios a las empresas"/>
    <x v="0"/>
    <x v="0"/>
    <x v="1"/>
    <x v="0"/>
    <x v="0"/>
    <x v="0"/>
    <x v="0"/>
    <x v="0"/>
    <x v="0"/>
    <x v="0"/>
    <x v="1"/>
    <x v="1"/>
    <x v="1"/>
    <x v="0"/>
    <x v="0"/>
    <x v="0"/>
    <x v="0"/>
    <x v="0"/>
    <x v="0"/>
    <x v="0"/>
    <x v="1"/>
    <x v="1"/>
    <x v="0"/>
    <x v="0"/>
    <x v="0"/>
    <x v="0"/>
    <x v="0"/>
    <s v="SALUD Y SEGURIDAD OCUPACIONAL"/>
    <s v="MEDIO AMBIENTE"/>
    <m/>
    <m/>
    <m/>
    <m/>
    <s v="SALUD Y SEGURIDAD OCUPACIONAL"/>
    <s v="MEDIO AMBIENTE"/>
    <m/>
    <m/>
    <m/>
    <m/>
    <n v="4.8306451612903203"/>
    <x v="1"/>
    <x v="1"/>
    <x v="1"/>
    <x v="0"/>
    <x v="0"/>
    <s v="Total"/>
  </r>
  <r>
    <n v="698337"/>
    <x v="0"/>
    <x v="1"/>
    <s v="Fernando de la Mora"/>
    <n v="86901"/>
    <s v="ACTIVIDADES DE ESTUDIOS CARDIOLOGICOS"/>
    <s v="Servicio"/>
    <s v="Servicios a los hogares"/>
    <s v="Pequeñas (11 a 30 personas ocupadas)"/>
    <n v="12062024"/>
    <n v="12"/>
    <s v="Junio"/>
    <s v="Año Resultado Final"/>
    <n v="16"/>
    <n v="11"/>
    <n v="2082024"/>
    <n v="2"/>
    <s v="Agosto"/>
    <s v="Año Resultado Final"/>
    <n v="2020"/>
    <n v="3"/>
    <x v="3"/>
    <s v="ACTIVIDADES DE ESTUDIOS CARDIOLOGICOS (ATENCION Y SALUD)"/>
    <s v="Actividades de laboratorios de análisis clínicos y centros de diagnósticos"/>
    <s v="Único"/>
    <x v="0"/>
    <m/>
    <m/>
    <n v="20"/>
    <n v="20"/>
    <n v="8"/>
    <n v="12"/>
    <n v="38.645161290322562"/>
    <n v="57.967741935483843"/>
    <n v="0"/>
    <n v="0"/>
    <n v="0"/>
    <n v="0"/>
    <n v="0"/>
    <n v="0"/>
    <n v="0"/>
    <n v="0"/>
    <n v="9.6612903225806406"/>
    <n v="4.8306451612903203"/>
    <n v="82.120967741935445"/>
    <n v="0"/>
    <n v="96.612903225806406"/>
    <n v="20"/>
    <n v="0"/>
    <n v="0"/>
    <n v="0"/>
    <n v="0"/>
    <n v="0"/>
    <n v="0"/>
    <n v="0"/>
    <n v="0"/>
    <n v="2"/>
    <n v="1"/>
    <n v="17"/>
    <n v="0"/>
    <n v="20"/>
    <x v="1"/>
    <s v="Decisión del directorio/propietarios de la empresa"/>
    <m/>
    <x v="1"/>
    <m/>
    <m/>
    <x v="0"/>
    <m/>
    <m/>
    <x v="0"/>
    <m/>
    <m/>
    <x v="0"/>
    <m/>
    <m/>
    <x v="0"/>
    <m/>
    <m/>
    <m/>
    <m/>
    <m/>
    <m/>
    <m/>
    <m/>
    <m/>
    <m/>
    <m/>
    <m/>
    <m/>
    <m/>
    <m/>
    <m/>
    <m/>
    <m/>
    <m/>
    <m/>
    <m/>
    <m/>
    <m/>
    <m/>
    <m/>
    <m/>
    <m/>
    <m/>
    <m/>
    <m/>
    <m/>
    <m/>
    <m/>
    <m/>
    <m/>
    <m/>
    <m/>
    <m/>
    <m/>
    <m/>
    <m/>
    <m/>
    <m/>
    <m/>
    <m/>
    <m/>
    <m/>
    <m/>
    <m/>
    <m/>
    <x v="0"/>
    <x v="0"/>
    <x v="0"/>
    <x v="1"/>
    <x v="0"/>
    <x v="0"/>
    <x v="0"/>
    <x v="1"/>
    <x v="0"/>
    <x v="0"/>
    <x v="0"/>
    <x v="1"/>
    <x v="0"/>
    <m/>
    <m/>
    <m/>
    <m/>
    <m/>
    <m/>
    <s v="Recomendaciones de trabajadores de la empresa u otros actores"/>
    <m/>
    <m/>
    <m/>
    <s v="Contactos personales del empleador"/>
    <s v="Banco de currículos de la empresa"/>
    <m/>
    <m/>
    <x v="0"/>
    <x v="0"/>
    <x v="0"/>
    <x v="1"/>
    <x v="1"/>
    <x v="0"/>
    <x v="0"/>
    <x v="0"/>
    <x v="1"/>
    <x v="1"/>
    <s v="Ninguna"/>
    <m/>
    <m/>
    <m/>
    <m/>
    <m/>
    <s v="Transformación de competencia"/>
    <x v="0"/>
    <m/>
    <m/>
    <x v="1"/>
    <m/>
    <m/>
    <m/>
    <x v="0"/>
    <x v="1"/>
    <x v="0"/>
    <x v="1"/>
    <x v="1"/>
    <x v="1"/>
    <m/>
    <m/>
    <x v="3"/>
    <s v="Muy probable"/>
    <s v="Poco probable"/>
    <s v="Poco probable"/>
    <s v="Probable"/>
    <s v="Muy probable"/>
    <x v="0"/>
    <s v="Licenciada en enfermeria"/>
    <n v="2221"/>
    <n v="3"/>
    <n v="2"/>
    <n v="2"/>
    <n v="0"/>
    <n v="0"/>
    <s v="Secretaria administrativa"/>
    <n v="3343"/>
    <n v="1"/>
    <n v="0"/>
    <n v="0"/>
    <n v="0"/>
    <n v="0"/>
    <s v="Médico cardiólogo"/>
    <n v="2212"/>
    <n v="5"/>
    <n v="0"/>
    <n v="0"/>
    <n v="0"/>
    <n v="0"/>
    <s v="Cirujano vascular"/>
    <n v="2212"/>
    <n v="1"/>
    <n v="0"/>
    <n v="0"/>
    <n v="0"/>
    <n v="0"/>
    <m/>
    <m/>
    <m/>
    <m/>
    <m/>
    <m/>
    <m/>
    <x v="1"/>
    <m/>
    <s v="Todo nuestro personal es plenamente competente, no se necesita capacitación"/>
    <m/>
    <m/>
    <m/>
    <m/>
    <m/>
    <m/>
    <m/>
    <x v="1"/>
    <x v="1"/>
    <x v="1"/>
    <x v="1"/>
    <x v="0"/>
    <x v="0"/>
    <x v="0"/>
    <x v="0"/>
    <m/>
    <x v="2"/>
    <m/>
    <m/>
    <m/>
    <m/>
    <m/>
    <m/>
    <m/>
    <m/>
    <m/>
    <m/>
    <m/>
    <m/>
    <m/>
    <m/>
    <m/>
    <m/>
    <m/>
    <m/>
    <m/>
    <m/>
    <m/>
    <m/>
    <m/>
    <m/>
    <m/>
    <m/>
    <m/>
    <m/>
    <m/>
    <m/>
    <x v="2"/>
    <s v="Muy importante"/>
    <s v="Muy importante"/>
    <s v="Muy importante"/>
    <s v="Muy importante"/>
    <s v="Muy importante"/>
    <s v="Muy importante"/>
    <s v="Muy importante"/>
    <s v="Ninguna"/>
    <m/>
    <x v="2"/>
    <x v="2"/>
    <x v="0"/>
    <x v="0"/>
    <x v="0"/>
    <x v="0"/>
    <x v="1"/>
    <x v="1"/>
    <x v="1"/>
    <x v="1"/>
    <x v="1"/>
    <x v="0"/>
    <m/>
    <s v="Dueño o propietario"/>
    <m/>
    <n v="10"/>
    <n v="37"/>
    <s v="Completo"/>
    <m/>
    <m/>
    <m/>
    <m/>
    <m/>
    <m/>
    <m/>
    <s v="11 a 30 personas ocupadas"/>
    <s v="11 a 30 personas ocupadas"/>
    <x v="0"/>
    <s v="Servicios a los hogares"/>
    <x v="0"/>
    <x v="0"/>
    <x v="0"/>
    <x v="0"/>
    <x v="0"/>
    <x v="0"/>
    <x v="0"/>
    <x v="0"/>
    <x v="0"/>
    <x v="0"/>
    <x v="0"/>
    <x v="1"/>
    <x v="0"/>
    <x v="0"/>
    <x v="0"/>
    <x v="0"/>
    <x v="0"/>
    <x v="0"/>
    <x v="0"/>
    <x v="1"/>
    <x v="0"/>
    <x v="1"/>
    <x v="0"/>
    <x v="0"/>
    <x v="0"/>
    <x v="0"/>
    <x v="0"/>
    <m/>
    <m/>
    <m/>
    <m/>
    <m/>
    <m/>
    <m/>
    <m/>
    <m/>
    <m/>
    <m/>
    <m/>
    <n v="4.8306451612903203"/>
    <x v="0"/>
    <x v="0"/>
    <x v="0"/>
    <x v="1"/>
    <x v="2"/>
    <s v="Total"/>
  </r>
  <r>
    <n v="702025"/>
    <x v="0"/>
    <x v="0"/>
    <s v="La Catedral"/>
    <n v="46900"/>
    <s v="COMERCIO AL POR MAYOR DE BAZARES"/>
    <s v="Comercio"/>
    <s v="Comercio"/>
    <s v="Micro (5 a 10 personas ocupadas)"/>
    <n v="8072024"/>
    <n v="8"/>
    <s v="Julio"/>
    <s v="Año Resultado Final"/>
    <n v="12"/>
    <n v="4"/>
    <n v="8072024"/>
    <n v="8"/>
    <s v="Julio"/>
    <s v="Año Resultado Final"/>
    <n v="2021"/>
    <n v="2"/>
    <x v="3"/>
    <s v="COMERCIO AL POR MAYOR DE BASARES"/>
    <s v="Comercio al por mayor no especializada"/>
    <s v="Único"/>
    <x v="0"/>
    <m/>
    <m/>
    <n v="8"/>
    <n v="8"/>
    <n v="3"/>
    <n v="5"/>
    <n v="68.25"/>
    <n v="113.75"/>
    <n v="0"/>
    <n v="0"/>
    <n v="0"/>
    <n v="0"/>
    <n v="45.5"/>
    <n v="0"/>
    <n v="0"/>
    <n v="0"/>
    <n v="136.5"/>
    <n v="0"/>
    <n v="0"/>
    <n v="0"/>
    <n v="182"/>
    <n v="8"/>
    <n v="0"/>
    <n v="0"/>
    <n v="0"/>
    <n v="0"/>
    <n v="2"/>
    <n v="0"/>
    <n v="0"/>
    <n v="0"/>
    <n v="6"/>
    <n v="0"/>
    <n v="0"/>
    <n v="0"/>
    <n v="8"/>
    <x v="0"/>
    <m/>
    <m/>
    <x v="0"/>
    <s v="Decisión del directorio/propietarios de la empresa"/>
    <m/>
    <x v="0"/>
    <m/>
    <m/>
    <x v="0"/>
    <m/>
    <m/>
    <x v="0"/>
    <m/>
    <m/>
    <x v="0"/>
    <m/>
    <m/>
    <m/>
    <m/>
    <m/>
    <m/>
    <m/>
    <m/>
    <m/>
    <m/>
    <m/>
    <m/>
    <m/>
    <m/>
    <m/>
    <m/>
    <m/>
    <m/>
    <m/>
    <m/>
    <m/>
    <m/>
    <m/>
    <m/>
    <m/>
    <m/>
    <m/>
    <m/>
    <m/>
    <m/>
    <m/>
    <m/>
    <m/>
    <m/>
    <m/>
    <m/>
    <m/>
    <m/>
    <m/>
    <m/>
    <m/>
    <m/>
    <m/>
    <m/>
    <m/>
    <m/>
    <m/>
    <m/>
    <m/>
    <m/>
    <x v="0"/>
    <x v="1"/>
    <x v="0"/>
    <x v="0"/>
    <x v="0"/>
    <x v="0"/>
    <x v="1"/>
    <x v="1"/>
    <x v="1"/>
    <x v="0"/>
    <x v="0"/>
    <x v="0"/>
    <x v="0"/>
    <m/>
    <m/>
    <m/>
    <s v="Redes sociales de la empresa (Facebook, Twitter, Instagram, etc)"/>
    <m/>
    <m/>
    <s v="Recomendaciones de trabajadores de la empresa u otros actores"/>
    <s v="Contratación de empresas de reclutamiento"/>
    <m/>
    <m/>
    <s v="Contactos personales del empleador"/>
    <s v="Banco de currículos de la empresa"/>
    <m/>
    <m/>
    <x v="0"/>
    <x v="0"/>
    <x v="0"/>
    <x v="1"/>
    <x v="0"/>
    <x v="2"/>
    <x v="0"/>
    <x v="0"/>
    <x v="1"/>
    <x v="1"/>
    <s v="Ninguna"/>
    <m/>
    <m/>
    <m/>
    <m/>
    <m/>
    <m/>
    <x v="1"/>
    <m/>
    <m/>
    <x v="1"/>
    <m/>
    <m/>
    <m/>
    <x v="1"/>
    <x v="1"/>
    <x v="1"/>
    <x v="1"/>
    <x v="1"/>
    <x v="1"/>
    <m/>
    <m/>
    <x v="2"/>
    <s v="Poco probable"/>
    <s v="Poco probable"/>
    <s v="Poco probable"/>
    <s v="Poco probable"/>
    <s v="Probable"/>
    <x v="0"/>
    <s v="AUXILIAR ADMINISTRATIVA (  facturaciones de pedidos de compras, actualizar sistema ers,, reportes de ventas)"/>
    <n v="4419"/>
    <n v="1"/>
    <n v="0"/>
    <n v="0"/>
    <n v="0"/>
    <n v="0"/>
    <s v="TELEVENDEDOR  (PROMOCIONAR VENTAS Y  CAPTAR CLIENTES Y CERRAR VENTAS)"/>
    <n v="5244"/>
    <n v="1"/>
    <n v="1"/>
    <n v="0"/>
    <n v="0"/>
    <n v="0"/>
    <m/>
    <m/>
    <m/>
    <m/>
    <m/>
    <m/>
    <m/>
    <m/>
    <m/>
    <m/>
    <m/>
    <m/>
    <m/>
    <m/>
    <m/>
    <m/>
    <m/>
    <m/>
    <m/>
    <m/>
    <m/>
    <x v="0"/>
    <m/>
    <m/>
    <m/>
    <m/>
    <m/>
    <m/>
    <m/>
    <m/>
    <m/>
    <x v="1"/>
    <x v="1"/>
    <x v="1"/>
    <x v="1"/>
    <x v="0"/>
    <x v="0"/>
    <x v="0"/>
    <x v="1"/>
    <m/>
    <x v="0"/>
    <s v="CONOCIMIENTO AVANZADO DE EXCEL"/>
    <s v="Microsoft Excel básico y avanzado"/>
    <s v="AUXILIAR ADMINISTRATIVA"/>
    <n v="4419"/>
    <s v="ESTRATEGIAS VENTAS ONLINE"/>
    <s v="Técnicas de ventas"/>
    <s v="TELEVENDEDOR"/>
    <n v="5244"/>
    <m/>
    <m/>
    <m/>
    <m/>
    <m/>
    <m/>
    <m/>
    <m/>
    <m/>
    <m/>
    <m/>
    <m/>
    <m/>
    <m/>
    <m/>
    <m/>
    <s v="Si"/>
    <s v="No"/>
    <m/>
    <m/>
    <m/>
    <m/>
    <x v="0"/>
    <s v="Muy importante"/>
    <s v="Importante"/>
    <s v="Importante"/>
    <s v="Importante"/>
    <s v="Muy importante"/>
    <s v="Muy importante"/>
    <s v="Muy importante"/>
    <s v="Ninguna"/>
    <m/>
    <x v="0"/>
    <x v="2"/>
    <x v="0"/>
    <x v="0"/>
    <x v="0"/>
    <x v="2"/>
    <x v="0"/>
    <x v="0"/>
    <x v="0"/>
    <x v="1"/>
    <x v="0"/>
    <x v="0"/>
    <m/>
    <s v="Gerente / Directivo"/>
    <m/>
    <n v="15"/>
    <n v="43"/>
    <s v="Completo"/>
    <m/>
    <m/>
    <m/>
    <m/>
    <m/>
    <m/>
    <s v="SOLANCH ALFONZO GERENTE GENERAL DIJO QUE RESIPONDA EL GERENTE DE RRHH"/>
    <s v="5 a 10 personas ocupadas"/>
    <s v="5 a 10 personas ocupadas"/>
    <x v="2"/>
    <s v="Comercio"/>
    <x v="0"/>
    <x v="0"/>
    <x v="0"/>
    <x v="0"/>
    <x v="0"/>
    <x v="0"/>
    <x v="0"/>
    <x v="0"/>
    <x v="0"/>
    <x v="0"/>
    <x v="1"/>
    <x v="0"/>
    <x v="1"/>
    <x v="1"/>
    <x v="0"/>
    <x v="0"/>
    <x v="0"/>
    <x v="0"/>
    <x v="0"/>
    <x v="1"/>
    <x v="0"/>
    <x v="0"/>
    <x v="1"/>
    <x v="0"/>
    <x v="0"/>
    <x v="0"/>
    <x v="0"/>
    <s v="OFIMATICA"/>
    <s v="HERRAMIENTAS DIGITALES PARA VENTA"/>
    <m/>
    <m/>
    <m/>
    <m/>
    <s v="TIC"/>
    <s v="ADMINISTRACIÓN Y GESTIÓN"/>
    <m/>
    <m/>
    <m/>
    <m/>
    <n v="22.75"/>
    <x v="0"/>
    <x v="0"/>
    <x v="1"/>
    <x v="2"/>
    <x v="0"/>
    <s v="Total"/>
  </r>
  <r>
    <n v="706434"/>
    <x v="0"/>
    <x v="0"/>
    <s v="Recoleta"/>
    <n v="93110"/>
    <s v="ACTIVIDADES DE ALQUILER DE CANCHA SINTETICA"/>
    <s v="Servicio"/>
    <s v="Servicios a los hogares"/>
    <s v="Pequeñas (11 a 30 personas ocupadas)"/>
    <n v="28062024"/>
    <n v="28"/>
    <s v="Junio"/>
    <s v="Año Resultado Final"/>
    <n v="14"/>
    <n v="10"/>
    <n v="22072024"/>
    <n v="22"/>
    <s v="Julio"/>
    <s v="Año Resultado Final"/>
    <n v="2018"/>
    <n v="5"/>
    <x v="3"/>
    <s v="SERVICIO DE ENTRENAMIENTO EN GIMNASIO"/>
    <s v="Administración de instalaciones deportivas"/>
    <s v="Casa Matriz"/>
    <x v="1"/>
    <n v="4"/>
    <n v="4"/>
    <n v="33"/>
    <n v="33"/>
    <n v="12"/>
    <n v="21"/>
    <n v="122.2702702702704"/>
    <n v="213.9729729729732"/>
    <n v="0"/>
    <n v="0"/>
    <n v="0"/>
    <n v="0"/>
    <n v="254.72972972973"/>
    <n v="0"/>
    <n v="0"/>
    <n v="0"/>
    <n v="20.3783783783784"/>
    <n v="61.135135135135201"/>
    <n v="0"/>
    <n v="0"/>
    <n v="336.24324324324363"/>
    <n v="33"/>
    <n v="0"/>
    <n v="0"/>
    <n v="0"/>
    <n v="0"/>
    <n v="25"/>
    <n v="0"/>
    <n v="0"/>
    <n v="0"/>
    <n v="2"/>
    <n v="6"/>
    <n v="0"/>
    <n v="0"/>
    <n v="33"/>
    <x v="1"/>
    <s v="Decisión del directorio/propietarios de la empresa"/>
    <m/>
    <x v="0"/>
    <s v="Convenios con organizaciones privadas y/o ONG"/>
    <m/>
    <x v="1"/>
    <s v="Decisión del directorio/propietarios de la empresa"/>
    <m/>
    <x v="0"/>
    <m/>
    <m/>
    <x v="0"/>
    <m/>
    <m/>
    <x v="1"/>
    <m/>
    <n v="4226"/>
    <s v="RECEPCIONISTA"/>
    <s v="Sí"/>
    <s v="No"/>
    <s v="Sí"/>
    <n v="9112"/>
    <s v="LIMPIADORA"/>
    <s v="Sí"/>
    <s v="Sí"/>
    <s v="Sí"/>
    <n v="3423"/>
    <s v="INSTRUCTOR DE GIMNASIO"/>
    <s v="Sí"/>
    <s v="Sí"/>
    <m/>
    <m/>
    <m/>
    <m/>
    <m/>
    <m/>
    <m/>
    <m/>
    <s v="Candidatos sin capacitación o habilidades técnicas necesarios"/>
    <s v="Candidatos sin habilidades blandas o socioemocionales (proactividad, actitud de aprendizaje, compromiso, entre otros)"/>
    <m/>
    <m/>
    <m/>
    <m/>
    <s v="Otra"/>
    <s v="EL TAMAÑO DE LA INFRAESTRUCTURA"/>
    <m/>
    <s v="Candidatos sin habilidades blandas o socioemocionales (proactividad, actitud de aprendizaje, compromiso, entre otros)"/>
    <s v="Candidato sin licencias, certificados orequisitos legales requeridos para ejercer la ocupación"/>
    <m/>
    <m/>
    <m/>
    <m/>
    <m/>
    <m/>
    <m/>
    <m/>
    <m/>
    <s v="Externalizar el trabajo por fuera de la empresa (outsourcing)"/>
    <m/>
    <m/>
    <m/>
    <m/>
    <m/>
    <m/>
    <x v="1"/>
    <x v="0"/>
    <x v="0"/>
    <x v="0"/>
    <x v="1"/>
    <x v="0"/>
    <x v="0"/>
    <x v="1"/>
    <x v="0"/>
    <x v="0"/>
    <x v="0"/>
    <x v="0"/>
    <x v="0"/>
    <m/>
    <m/>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0"/>
    <x v="1"/>
    <x v="2"/>
    <s v="Ninguna"/>
    <m/>
    <m/>
    <m/>
    <m/>
    <m/>
    <m/>
    <x v="1"/>
    <m/>
    <m/>
    <x v="1"/>
    <m/>
    <m/>
    <m/>
    <x v="1"/>
    <x v="1"/>
    <x v="1"/>
    <x v="1"/>
    <x v="1"/>
    <x v="1"/>
    <m/>
    <m/>
    <x v="3"/>
    <s v="Probable"/>
    <s v="Poco probable"/>
    <s v="Poco probable"/>
    <s v="Probable"/>
    <s v="Probable"/>
    <x v="0"/>
    <s v="RECEPCIONISTA"/>
    <n v="4226"/>
    <n v="2"/>
    <n v="2"/>
    <n v="2"/>
    <n v="2"/>
    <n v="0"/>
    <s v="instructor de gimnasio"/>
    <n v="3423"/>
    <n v="1"/>
    <n v="1"/>
    <n v="1"/>
    <n v="0"/>
    <n v="0"/>
    <s v="limpiadora"/>
    <n v="9112"/>
    <n v="1"/>
    <n v="1"/>
    <n v="1"/>
    <n v="1"/>
    <n v="0"/>
    <s v="encargado administrativo"/>
    <n v="2421"/>
    <n v="1"/>
    <n v="2"/>
    <n v="2"/>
    <n v="1"/>
    <n v="0"/>
    <m/>
    <m/>
    <m/>
    <m/>
    <m/>
    <m/>
    <m/>
    <x v="0"/>
    <m/>
    <m/>
    <m/>
    <m/>
    <m/>
    <m/>
    <m/>
    <m/>
    <m/>
    <x v="0"/>
    <x v="0"/>
    <x v="1"/>
    <x v="0"/>
    <x v="1"/>
    <x v="1"/>
    <x v="0"/>
    <x v="0"/>
    <m/>
    <x v="0"/>
    <s v="CAPACITACION EN ATENCION AL CLIENTE"/>
    <s v="Técnicas de recepción y atención al cliente"/>
    <s v="RECEPCIONISTA"/>
    <n v="4226"/>
    <s v="SEGURIDAD OCUPACIONAL"/>
    <s v="Seguridad industrial y salud ocupacional"/>
    <s v="INSTRUCTOR DE GIMNASIO"/>
    <n v="3423"/>
    <m/>
    <m/>
    <m/>
    <m/>
    <m/>
    <m/>
    <m/>
    <m/>
    <m/>
    <m/>
    <m/>
    <m/>
    <m/>
    <m/>
    <m/>
    <m/>
    <s v="Si"/>
    <s v="No"/>
    <m/>
    <m/>
    <m/>
    <m/>
    <x v="0"/>
    <s v="Importante"/>
    <s v="Importante"/>
    <s v="Importante"/>
    <s v="Muy importante"/>
    <s v="Importante"/>
    <s v="Muy importante"/>
    <s v="Importante"/>
    <s v="Ninguna"/>
    <m/>
    <x v="2"/>
    <x v="2"/>
    <x v="0"/>
    <x v="0"/>
    <x v="0"/>
    <x v="0"/>
    <x v="0"/>
    <x v="0"/>
    <x v="0"/>
    <x v="0"/>
    <x v="0"/>
    <x v="0"/>
    <m/>
    <s v="Gerente / Directivo"/>
    <m/>
    <n v="8"/>
    <n v="13"/>
    <s v="Completo"/>
    <m/>
    <m/>
    <m/>
    <m/>
    <m/>
    <m/>
    <m/>
    <s v="31 a 50 personas ocupadas"/>
    <s v="31 a 50 personas ocupadas"/>
    <x v="0"/>
    <s v="Servicios a los hogares"/>
    <x v="0"/>
    <x v="0"/>
    <x v="1"/>
    <x v="1"/>
    <x v="0"/>
    <x v="0"/>
    <x v="0"/>
    <x v="0"/>
    <x v="1"/>
    <x v="0"/>
    <x v="0"/>
    <x v="1"/>
    <x v="1"/>
    <x v="0"/>
    <x v="0"/>
    <x v="0"/>
    <x v="0"/>
    <x v="1"/>
    <x v="0"/>
    <x v="1"/>
    <x v="1"/>
    <x v="0"/>
    <x v="0"/>
    <x v="0"/>
    <x v="0"/>
    <x v="0"/>
    <x v="0"/>
    <s v="ATENCIÓN AL CLIENTE, RECEPCIÓN"/>
    <s v="SALUD Y SEGURIDAD OCUPACIONAL"/>
    <m/>
    <m/>
    <m/>
    <m/>
    <s v="ADMINISTRACIÓN Y GESTIÓN"/>
    <s v="SALUD Y SEGURIDAD OCUPACIONAL"/>
    <m/>
    <m/>
    <m/>
    <m/>
    <n v="10.1891891891892"/>
    <x v="1"/>
    <x v="2"/>
    <x v="1"/>
    <x v="0"/>
    <x v="0"/>
    <s v="Total"/>
  </r>
  <r>
    <n v="707784"/>
    <x v="0"/>
    <x v="1"/>
    <s v="Itá"/>
    <n v="46632"/>
    <s v="COMERCIO AL POR MAYOR DE LADRILLOS"/>
    <s v="Comercio"/>
    <s v="Comercio"/>
    <s v="Micro (5 a 10 personas ocupadas)"/>
    <n v="26062024"/>
    <n v="26"/>
    <s v="Junio"/>
    <s v="Año Resultado Final"/>
    <n v="14"/>
    <n v="26"/>
    <n v="29072024"/>
    <n v="29"/>
    <s v="Julio"/>
    <s v="Año Resultado Final"/>
    <n v="2000"/>
    <n v="23"/>
    <x v="2"/>
    <s v="COMERCIO AL POR MAYOR DE LADRILLOS"/>
    <s v="Comercio al por mayor de materiales de construcción"/>
    <s v="Único"/>
    <x v="0"/>
    <m/>
    <m/>
    <n v="6"/>
    <n v="6"/>
    <n v="5"/>
    <n v="1"/>
    <n v="41.422018348623844"/>
    <n v="8.2844036697247692"/>
    <n v="0"/>
    <n v="0"/>
    <n v="0"/>
    <n v="33.137614678899077"/>
    <n v="0"/>
    <n v="0"/>
    <n v="0"/>
    <n v="0"/>
    <n v="0"/>
    <n v="16.568807339449538"/>
    <n v="0"/>
    <n v="0"/>
    <n v="49.706422018348619"/>
    <n v="6"/>
    <n v="0"/>
    <n v="0"/>
    <n v="0"/>
    <n v="4"/>
    <n v="0"/>
    <n v="0"/>
    <n v="0"/>
    <n v="0"/>
    <n v="0"/>
    <n v="2"/>
    <n v="0"/>
    <n v="0"/>
    <n v="6"/>
    <x v="1"/>
    <s v="Decisión del directorio/propietarios de la empresa"/>
    <m/>
    <x v="1"/>
    <m/>
    <m/>
    <x v="0"/>
    <m/>
    <m/>
    <x v="1"/>
    <s v="Decisión del directorio/propietarios de la empresa"/>
    <m/>
    <x v="0"/>
    <m/>
    <m/>
    <x v="0"/>
    <m/>
    <m/>
    <m/>
    <m/>
    <m/>
    <m/>
    <m/>
    <m/>
    <m/>
    <m/>
    <m/>
    <m/>
    <m/>
    <m/>
    <m/>
    <m/>
    <m/>
    <m/>
    <m/>
    <m/>
    <m/>
    <m/>
    <m/>
    <m/>
    <m/>
    <m/>
    <m/>
    <m/>
    <m/>
    <m/>
    <m/>
    <m/>
    <m/>
    <m/>
    <m/>
    <m/>
    <m/>
    <m/>
    <m/>
    <m/>
    <m/>
    <m/>
    <m/>
    <m/>
    <m/>
    <m/>
    <m/>
    <m/>
    <m/>
    <m/>
    <x v="1"/>
    <x v="0"/>
    <x v="0"/>
    <x v="1"/>
    <x v="0"/>
    <x v="1"/>
    <x v="0"/>
    <x v="1"/>
    <x v="1"/>
    <x v="0"/>
    <x v="1"/>
    <x v="1"/>
    <x v="0"/>
    <m/>
    <m/>
    <m/>
    <m/>
    <m/>
    <m/>
    <s v="Recomendaciones de trabajadores de la empresa u otros actores"/>
    <m/>
    <m/>
    <s v="Avisos en las inmediaciones de la empresa"/>
    <s v="Contactos personales del empleador"/>
    <m/>
    <m/>
    <m/>
    <x v="0"/>
    <x v="0"/>
    <x v="0"/>
    <x v="1"/>
    <x v="0"/>
    <x v="0"/>
    <x v="0"/>
    <x v="1"/>
    <x v="1"/>
    <x v="1"/>
    <s v="Ninguna"/>
    <m/>
    <m/>
    <m/>
    <m/>
    <m/>
    <m/>
    <x v="2"/>
    <m/>
    <s v="Ambos"/>
    <x v="1"/>
    <m/>
    <m/>
    <m/>
    <x v="1"/>
    <x v="1"/>
    <x v="0"/>
    <x v="0"/>
    <x v="1"/>
    <x v="0"/>
    <m/>
    <m/>
    <x v="3"/>
    <s v="Probable"/>
    <s v="Poco probable"/>
    <s v="Poco probable"/>
    <s v="Probable"/>
    <s v="Probable"/>
    <x v="0"/>
    <s v="vendedor en el local"/>
    <n v="5223"/>
    <n v="1"/>
    <n v="1"/>
    <n v="1"/>
    <n v="1"/>
    <n v="1"/>
    <s v="Olero"/>
    <n v="7314"/>
    <n v="5"/>
    <n v="5"/>
    <n v="5"/>
    <n v="5"/>
    <n v="5"/>
    <s v="chófer de camiones pesados"/>
    <n v="8332"/>
    <n v="1"/>
    <n v="1"/>
    <n v="2"/>
    <n v="1"/>
    <n v="1"/>
    <m/>
    <m/>
    <m/>
    <m/>
    <m/>
    <m/>
    <m/>
    <m/>
    <m/>
    <m/>
    <m/>
    <m/>
    <m/>
    <m/>
    <x v="0"/>
    <m/>
    <m/>
    <m/>
    <m/>
    <m/>
    <m/>
    <m/>
    <m/>
    <m/>
    <x v="0"/>
    <x v="0"/>
    <x v="0"/>
    <x v="0"/>
    <x v="1"/>
    <x v="1"/>
    <x v="0"/>
    <x v="0"/>
    <m/>
    <x v="0"/>
    <s v="CHOFER DE CARGA PESADAS"/>
    <s v="Conducción de vehículos"/>
    <s v="CHOFER DE CARGAS PESADAS"/>
    <n v="8332"/>
    <s v="VENDEDOR EN GENERAL EN ESTABLECIMIENTO"/>
    <s v="Técnicas de ventas"/>
    <s v="VENDEDOR DE SALON"/>
    <n v="5223"/>
    <s v="TÉCNICO EN PRODUCCIÓN"/>
    <s v="OTROS"/>
    <s v="MECÁNICA DE SUELO"/>
    <n v="3112"/>
    <m/>
    <m/>
    <m/>
    <m/>
    <m/>
    <m/>
    <m/>
    <m/>
    <m/>
    <m/>
    <m/>
    <m/>
    <s v="Si"/>
    <s v="Si"/>
    <s v="No"/>
    <m/>
    <m/>
    <m/>
    <x v="0"/>
    <s v="Muy importante"/>
    <s v="Importante"/>
    <s v="Importante"/>
    <s v="Importante"/>
    <s v="Importante"/>
    <s v="Muy importante"/>
    <s v="Importante"/>
    <s v="Ninguna"/>
    <m/>
    <x v="2"/>
    <x v="2"/>
    <x v="0"/>
    <x v="0"/>
    <x v="0"/>
    <x v="0"/>
    <x v="0"/>
    <x v="0"/>
    <x v="0"/>
    <x v="0"/>
    <x v="0"/>
    <x v="0"/>
    <m/>
    <s v="Dueño o propietario"/>
    <m/>
    <n v="8"/>
    <n v="40"/>
    <s v="Completo"/>
    <m/>
    <m/>
    <m/>
    <m/>
    <m/>
    <m/>
    <m/>
    <s v="5 a 10 personas ocupadas"/>
    <s v="5 a 10 personas ocupadas"/>
    <x v="2"/>
    <s v="Comercio"/>
    <x v="0"/>
    <x v="0"/>
    <x v="0"/>
    <x v="0"/>
    <x v="0"/>
    <x v="0"/>
    <x v="0"/>
    <x v="0"/>
    <x v="0"/>
    <x v="0"/>
    <x v="1"/>
    <x v="0"/>
    <x v="0"/>
    <x v="1"/>
    <x v="0"/>
    <x v="1"/>
    <x v="1"/>
    <x v="0"/>
    <x v="0"/>
    <x v="1"/>
    <x v="1"/>
    <x v="1"/>
    <x v="1"/>
    <x v="0"/>
    <x v="0"/>
    <x v="1"/>
    <x v="0"/>
    <s v="CONDUCCIÓN DE VEHICULOS"/>
    <s v="VENTA"/>
    <s v="CONSTRUCCIÓN"/>
    <m/>
    <m/>
    <m/>
    <s v="CONDUCCIÓN"/>
    <s v="ADMINISTRACIÓN Y GESTIÓN"/>
    <s v="CONSTRUCCIÓN"/>
    <m/>
    <m/>
    <m/>
    <n v="8.2844036697247692"/>
    <x v="0"/>
    <x v="0"/>
    <x v="0"/>
    <x v="0"/>
    <x v="0"/>
    <s v="Total"/>
  </r>
  <r>
    <n v="708161"/>
    <x v="0"/>
    <x v="1"/>
    <s v="San Lorenzo"/>
    <n v="25920"/>
    <s v="ACTIVIDADES DE CORTADO Y MOLDEADO DE HIERRO"/>
    <s v="Industria"/>
    <s v="Manufactura"/>
    <s v="Medianas (31 a 50 personas ocupadas)"/>
    <n v="10072024"/>
    <n v="10"/>
    <s v="Julio"/>
    <s v="Año Resultado Final"/>
    <n v="15"/>
    <n v="18"/>
    <n v="10072024"/>
    <n v="10"/>
    <s v="Julio"/>
    <s v="Año Resultado Final"/>
    <n v="1998"/>
    <n v="25"/>
    <x v="2"/>
    <s v="VENTA DE ARTICULOS DE FERRETERIA AL POR MAYOR"/>
    <s v="Comercio al por mayor de artículos de ferretería y calefacción"/>
    <s v="Único"/>
    <x v="0"/>
    <m/>
    <m/>
    <n v="7"/>
    <n v="7"/>
    <n v="4"/>
    <n v="3"/>
    <n v="33.137614678899077"/>
    <n v="24.853211009174309"/>
    <n v="0"/>
    <n v="0"/>
    <n v="0"/>
    <n v="0"/>
    <n v="24.853211009174309"/>
    <n v="0"/>
    <n v="8.2844036697247692"/>
    <n v="0"/>
    <n v="16.568807339449538"/>
    <n v="8.2844036697247692"/>
    <n v="0"/>
    <n v="0"/>
    <n v="57.990825688073386"/>
    <n v="7"/>
    <n v="0"/>
    <n v="0"/>
    <n v="0"/>
    <n v="0"/>
    <n v="3"/>
    <n v="0"/>
    <n v="1"/>
    <n v="0"/>
    <n v="2"/>
    <n v="1"/>
    <n v="0"/>
    <n v="0"/>
    <n v="7"/>
    <x v="1"/>
    <s v="Decisión del directorio/propietarios de la empresa"/>
    <m/>
    <x v="1"/>
    <m/>
    <m/>
    <x v="0"/>
    <m/>
    <m/>
    <x v="0"/>
    <m/>
    <m/>
    <x v="0"/>
    <m/>
    <m/>
    <x v="1"/>
    <m/>
    <n v="8332"/>
    <s v="CHOFER DE REPARTO"/>
    <s v="Sí"/>
    <s v="No"/>
    <s v="Sí"/>
    <n v="5223"/>
    <s v="VENDEDOR DE SALON"/>
    <s v="Sí"/>
    <s v="No"/>
    <s v="No"/>
    <m/>
    <m/>
    <m/>
    <m/>
    <m/>
    <m/>
    <m/>
    <m/>
    <m/>
    <m/>
    <m/>
    <m/>
    <m/>
    <m/>
    <m/>
    <m/>
    <m/>
    <m/>
    <m/>
    <m/>
    <m/>
    <m/>
    <m/>
    <m/>
    <m/>
    <m/>
    <m/>
    <m/>
    <m/>
    <m/>
    <m/>
    <m/>
    <m/>
    <m/>
    <m/>
    <m/>
    <m/>
    <m/>
    <m/>
    <x v="0"/>
    <x v="0"/>
    <x v="0"/>
    <x v="0"/>
    <x v="1"/>
    <x v="1"/>
    <x v="1"/>
    <x v="0"/>
    <x v="0"/>
    <x v="0"/>
    <x v="1"/>
    <x v="1"/>
    <x v="0"/>
    <m/>
    <m/>
    <m/>
    <m/>
    <m/>
    <m/>
    <s v="Recomendaciones de trabajadores de la empresa u otros actores"/>
    <m/>
    <m/>
    <m/>
    <s v="Contactos personales del empleador"/>
    <m/>
    <m/>
    <m/>
    <x v="0"/>
    <x v="0"/>
    <x v="0"/>
    <x v="1"/>
    <x v="0"/>
    <x v="0"/>
    <x v="0"/>
    <x v="1"/>
    <x v="1"/>
    <x v="1"/>
    <s v="Ninguna"/>
    <m/>
    <m/>
    <m/>
    <m/>
    <m/>
    <m/>
    <x v="3"/>
    <m/>
    <s v="Transformación de competencia"/>
    <x v="1"/>
    <m/>
    <m/>
    <m/>
    <x v="1"/>
    <x v="1"/>
    <x v="0"/>
    <x v="1"/>
    <x v="1"/>
    <x v="1"/>
    <m/>
    <m/>
    <x v="2"/>
    <s v="Probable"/>
    <s v="Poco probable"/>
    <s v="Poco probable"/>
    <s v="Muy probable"/>
    <s v="Probable"/>
    <x v="0"/>
    <s v="chofer de reparto"/>
    <n v="8332"/>
    <n v="1"/>
    <n v="0"/>
    <n v="1"/>
    <n v="0"/>
    <n v="1"/>
    <s v="vendedor de salon"/>
    <n v="5223"/>
    <n v="1"/>
    <n v="1"/>
    <n v="1"/>
    <n v="1"/>
    <n v="1"/>
    <m/>
    <m/>
    <m/>
    <m/>
    <m/>
    <m/>
    <m/>
    <m/>
    <m/>
    <m/>
    <m/>
    <m/>
    <m/>
    <m/>
    <m/>
    <m/>
    <m/>
    <m/>
    <m/>
    <m/>
    <m/>
    <x v="0"/>
    <m/>
    <m/>
    <m/>
    <m/>
    <m/>
    <m/>
    <m/>
    <m/>
    <m/>
    <x v="1"/>
    <x v="0"/>
    <x v="1"/>
    <x v="1"/>
    <x v="1"/>
    <x v="0"/>
    <x v="0"/>
    <x v="0"/>
    <m/>
    <x v="0"/>
    <s v="CAPACITACION DE OFIMATICA"/>
    <s v="Operación básica de computadoras"/>
    <s v="VENDEDOR DE SALON"/>
    <n v="5223"/>
    <s v="CAPACITACION DE ATENCION AL CLIENTE"/>
    <s v="Técnicas de recepción y atención al cliente"/>
    <s v="VENDEDOR DE SALON"/>
    <n v="5223"/>
    <m/>
    <m/>
    <m/>
    <m/>
    <m/>
    <m/>
    <m/>
    <m/>
    <m/>
    <m/>
    <m/>
    <m/>
    <m/>
    <m/>
    <m/>
    <m/>
    <s v="Si"/>
    <s v="No"/>
    <m/>
    <m/>
    <m/>
    <m/>
    <x v="0"/>
    <s v="Muy importante"/>
    <s v="Importante"/>
    <s v="Muy importante"/>
    <s v="Muy importante"/>
    <s v="Muy importante"/>
    <s v="Muy importante"/>
    <s v="Muy importante"/>
    <s v="Ninguna"/>
    <m/>
    <x v="0"/>
    <x v="1"/>
    <x v="0"/>
    <x v="0"/>
    <x v="0"/>
    <x v="0"/>
    <x v="1"/>
    <x v="0"/>
    <x v="0"/>
    <x v="1"/>
    <x v="0"/>
    <x v="0"/>
    <m/>
    <s v="Dueño o propietario"/>
    <m/>
    <n v="16"/>
    <n v="0"/>
    <s v="Completo"/>
    <m/>
    <m/>
    <m/>
    <m/>
    <m/>
    <m/>
    <s v="NINGUNA"/>
    <s v="5 a 10 personas ocupadas"/>
    <s v="5 a 10 personas ocupadas"/>
    <x v="2"/>
    <s v="Comercio"/>
    <x v="0"/>
    <x v="0"/>
    <x v="0"/>
    <x v="0"/>
    <x v="1"/>
    <x v="0"/>
    <x v="0"/>
    <x v="1"/>
    <x v="0"/>
    <x v="0"/>
    <x v="1"/>
    <x v="0"/>
    <x v="0"/>
    <x v="1"/>
    <x v="0"/>
    <x v="0"/>
    <x v="1"/>
    <x v="0"/>
    <x v="0"/>
    <x v="1"/>
    <x v="0"/>
    <x v="1"/>
    <x v="1"/>
    <x v="0"/>
    <x v="0"/>
    <x v="0"/>
    <x v="0"/>
    <s v="OFIMATICA"/>
    <s v="ATENCIÓN AL CLIENTE, RECEPCIÓN"/>
    <m/>
    <m/>
    <m/>
    <m/>
    <s v="TIC"/>
    <s v="ADMINISTRACIÓN Y GESTIÓN"/>
    <m/>
    <m/>
    <m/>
    <m/>
    <n v="8.2844036697247692"/>
    <x v="1"/>
    <x v="1"/>
    <x v="0"/>
    <x v="0"/>
    <x v="0"/>
    <s v="Total"/>
  </r>
  <r>
    <n v="716794"/>
    <x v="0"/>
    <x v="1"/>
    <s v="Villeta"/>
    <n v="52240"/>
    <s v="ACTIVIDADES DE CARGA Y DESCARGA DE PRODUCTOS VARIOS"/>
    <s v="Servicio"/>
    <s v="Transporte"/>
    <s v="Pequeñas (11 a 30 personas ocupadas)"/>
    <n v="21062024"/>
    <n v="21"/>
    <s v="Junio"/>
    <s v="Año Resultado Final"/>
    <n v="10"/>
    <n v="7"/>
    <n v="31072024"/>
    <n v="31"/>
    <s v="Julio"/>
    <s v="Año Resultado Final"/>
    <n v="2013"/>
    <n v="10"/>
    <x v="0"/>
    <s v="ACTIVIDADES DE CARGA Y DESCARGA DE PRODUCTOS VARIOS"/>
    <s v="Manipulación de la carga"/>
    <s v="Casa Matriz"/>
    <x v="1"/>
    <n v="2"/>
    <n v="2"/>
    <n v="13"/>
    <n v="13"/>
    <n v="6"/>
    <n v="7"/>
    <n v="28.983870967741922"/>
    <n v="33.814516129032242"/>
    <n v="0"/>
    <n v="0"/>
    <n v="0"/>
    <n v="0"/>
    <n v="48.306451612903203"/>
    <n v="0"/>
    <n v="0"/>
    <n v="0"/>
    <n v="14.491935483870961"/>
    <n v="0"/>
    <n v="0"/>
    <n v="0"/>
    <n v="62.798387096774164"/>
    <n v="13"/>
    <n v="0"/>
    <n v="0"/>
    <n v="0"/>
    <n v="0"/>
    <n v="10"/>
    <n v="0"/>
    <n v="0"/>
    <n v="0"/>
    <n v="3"/>
    <n v="0"/>
    <n v="0"/>
    <n v="0"/>
    <n v="13"/>
    <x v="0"/>
    <m/>
    <m/>
    <x v="1"/>
    <m/>
    <m/>
    <x v="1"/>
    <s v="Decisión del directorio/propietarios de la empresa"/>
    <m/>
    <x v="0"/>
    <m/>
    <m/>
    <x v="0"/>
    <m/>
    <m/>
    <x v="0"/>
    <m/>
    <m/>
    <m/>
    <m/>
    <m/>
    <m/>
    <m/>
    <m/>
    <m/>
    <m/>
    <m/>
    <m/>
    <m/>
    <m/>
    <m/>
    <m/>
    <m/>
    <m/>
    <m/>
    <m/>
    <m/>
    <m/>
    <m/>
    <m/>
    <m/>
    <m/>
    <m/>
    <m/>
    <m/>
    <m/>
    <m/>
    <m/>
    <m/>
    <m/>
    <m/>
    <m/>
    <m/>
    <m/>
    <m/>
    <m/>
    <m/>
    <m/>
    <m/>
    <m/>
    <m/>
    <m/>
    <m/>
    <m/>
    <m/>
    <m/>
    <x v="1"/>
    <x v="0"/>
    <x v="0"/>
    <x v="0"/>
    <x v="1"/>
    <x v="1"/>
    <x v="0"/>
    <x v="1"/>
    <x v="1"/>
    <x v="0"/>
    <x v="1"/>
    <x v="1"/>
    <x v="0"/>
    <m/>
    <m/>
    <m/>
    <m/>
    <m/>
    <m/>
    <s v="Recomendaciones de trabajadores de la empresa u otros actores"/>
    <m/>
    <m/>
    <m/>
    <m/>
    <m/>
    <m/>
    <m/>
    <x v="0"/>
    <x v="0"/>
    <x v="0"/>
    <x v="1"/>
    <x v="0"/>
    <x v="0"/>
    <x v="0"/>
    <x v="0"/>
    <x v="1"/>
    <x v="1"/>
    <s v="Ninguna"/>
    <m/>
    <m/>
    <m/>
    <m/>
    <m/>
    <m/>
    <x v="3"/>
    <m/>
    <m/>
    <x v="1"/>
    <m/>
    <m/>
    <m/>
    <x v="0"/>
    <x v="1"/>
    <x v="1"/>
    <x v="1"/>
    <x v="1"/>
    <x v="0"/>
    <m/>
    <m/>
    <x v="2"/>
    <s v="Poco probable"/>
    <s v="Poco probable"/>
    <s v="Poco probable"/>
    <s v="Poco probable"/>
    <s v="Poco probable"/>
    <x v="2"/>
    <m/>
    <m/>
    <m/>
    <m/>
    <m/>
    <m/>
    <m/>
    <m/>
    <m/>
    <m/>
    <m/>
    <m/>
    <m/>
    <m/>
    <m/>
    <m/>
    <m/>
    <m/>
    <m/>
    <m/>
    <m/>
    <m/>
    <m/>
    <m/>
    <m/>
    <m/>
    <m/>
    <m/>
    <m/>
    <m/>
    <m/>
    <m/>
    <m/>
    <m/>
    <m/>
    <x v="0"/>
    <m/>
    <m/>
    <m/>
    <m/>
    <m/>
    <m/>
    <m/>
    <m/>
    <m/>
    <x v="1"/>
    <x v="1"/>
    <x v="0"/>
    <x v="1"/>
    <x v="1"/>
    <x v="1"/>
    <x v="0"/>
    <x v="0"/>
    <m/>
    <x v="0"/>
    <s v="TÉCNICO EN MANIPULACIÓN DE MAQUINARIA"/>
    <s v="Operación y mantenimiento de maquinarias industriales"/>
    <s v="OPERADOR DE MAQUINARIA"/>
    <n v="8343"/>
    <s v="TECNICO EN MARKETING"/>
    <s v="Marketing y comercialización"/>
    <s v="COMMUNITY MANAGER"/>
    <n v="3339"/>
    <s v="TECNICO COMERCIO EXTERIOR"/>
    <s v="Gestión administrativa y financiera del comercio internacional"/>
    <s v="ENCARGADO DE COMERCIO EXTERIOR"/>
    <n v="2431"/>
    <m/>
    <m/>
    <m/>
    <m/>
    <m/>
    <m/>
    <m/>
    <m/>
    <m/>
    <m/>
    <m/>
    <m/>
    <s v="Si"/>
    <s v="Si"/>
    <s v="No"/>
    <m/>
    <m/>
    <m/>
    <x v="0"/>
    <s v="Muy importante"/>
    <s v="Importante"/>
    <s v="Importante"/>
    <s v="Importante"/>
    <s v="Importante"/>
    <s v="Muy importante"/>
    <s v="Muy importante"/>
    <s v="Ninguna"/>
    <m/>
    <x v="0"/>
    <x v="2"/>
    <x v="0"/>
    <x v="0"/>
    <x v="0"/>
    <x v="0"/>
    <x v="0"/>
    <x v="0"/>
    <x v="0"/>
    <x v="0"/>
    <x v="0"/>
    <x v="0"/>
    <m/>
    <s v="Dueño o propietario"/>
    <m/>
    <n v="15"/>
    <n v="9"/>
    <s v="Completo"/>
    <m/>
    <m/>
    <m/>
    <m/>
    <m/>
    <m/>
    <s v="EXELENTE LA GESTION DEL ESTADO"/>
    <s v="11 a 30 personas ocupadas"/>
    <s v="11 a 30 personas ocupadas"/>
    <x v="0"/>
    <s v="Transporte"/>
    <x v="0"/>
    <x v="0"/>
    <x v="0"/>
    <x v="0"/>
    <x v="0"/>
    <x v="0"/>
    <x v="0"/>
    <x v="0"/>
    <x v="0"/>
    <x v="0"/>
    <x v="1"/>
    <x v="0"/>
    <x v="0"/>
    <x v="0"/>
    <x v="0"/>
    <x v="0"/>
    <x v="0"/>
    <x v="0"/>
    <x v="0"/>
    <x v="0"/>
    <x v="1"/>
    <x v="1"/>
    <x v="0"/>
    <x v="0"/>
    <x v="0"/>
    <x v="1"/>
    <x v="0"/>
    <s v="USO Y REPARACIÓN DE MAQUINARIAS, HERRAMIENTAS Y EQUIPOS"/>
    <s v="MARKETING"/>
    <s v="COMERCIO EXTERIOR"/>
    <m/>
    <m/>
    <m/>
    <s v="USO Y REPARACIÓN DE MAQUINARIAS, HERRAMIENTAS Y EQUIPOS"/>
    <s v="ADMINISTRACIÓN Y GESTIÓN"/>
    <s v="ADMINISTRACIÓN Y GESTIÓN"/>
    <m/>
    <m/>
    <m/>
    <n v="4.8306451612903203"/>
    <x v="0"/>
    <x v="0"/>
    <x v="0"/>
    <x v="0"/>
    <x v="0"/>
    <s v="Total"/>
  </r>
  <r>
    <n v="794445"/>
    <x v="0"/>
    <x v="1"/>
    <s v="San Lorenzo"/>
    <n v="25110"/>
    <s v="FABRICACION DE TINGLADOS"/>
    <s v="Industria"/>
    <s v="Manufactura"/>
    <s v="Pequeñas (11 a 30 personas ocupadas)"/>
    <n v="25072024"/>
    <n v="25"/>
    <s v="Julio"/>
    <s v="Año Resultado Final"/>
    <n v="9"/>
    <n v="56"/>
    <n v="25072024"/>
    <n v="25"/>
    <s v="Julio"/>
    <s v="Año Resultado Final"/>
    <n v="2014"/>
    <n v="9"/>
    <x v="3"/>
    <s v="FABRICACION DE TINGLADOS"/>
    <s v="Fabricación de productos metálicos para uso estructural"/>
    <s v="Único"/>
    <x v="0"/>
    <m/>
    <m/>
    <n v="17"/>
    <n v="17"/>
    <n v="13"/>
    <n v="4"/>
    <n v="49.475728155339844"/>
    <n v="15.223300970873799"/>
    <n v="0"/>
    <n v="0"/>
    <n v="0"/>
    <n v="0"/>
    <n v="11.417475728155349"/>
    <n v="26.64077669902915"/>
    <n v="3.8058252427184498"/>
    <n v="0"/>
    <n v="11.417475728155349"/>
    <n v="11.417475728155349"/>
    <n v="0"/>
    <n v="0"/>
    <n v="64.699029126213645"/>
    <n v="17"/>
    <n v="0"/>
    <n v="0"/>
    <n v="0"/>
    <n v="0"/>
    <n v="3"/>
    <n v="7"/>
    <n v="1"/>
    <n v="0"/>
    <n v="3"/>
    <n v="3"/>
    <n v="0"/>
    <n v="0"/>
    <n v="17"/>
    <x v="0"/>
    <m/>
    <m/>
    <x v="1"/>
    <m/>
    <m/>
    <x v="0"/>
    <m/>
    <m/>
    <x v="0"/>
    <m/>
    <m/>
    <x v="0"/>
    <m/>
    <m/>
    <x v="0"/>
    <m/>
    <m/>
    <m/>
    <m/>
    <m/>
    <m/>
    <m/>
    <m/>
    <m/>
    <m/>
    <m/>
    <m/>
    <m/>
    <m/>
    <m/>
    <m/>
    <m/>
    <m/>
    <m/>
    <m/>
    <m/>
    <m/>
    <m/>
    <m/>
    <m/>
    <m/>
    <m/>
    <m/>
    <m/>
    <m/>
    <m/>
    <m/>
    <m/>
    <m/>
    <m/>
    <m/>
    <m/>
    <m/>
    <m/>
    <m/>
    <m/>
    <m/>
    <m/>
    <m/>
    <m/>
    <m/>
    <m/>
    <m/>
    <m/>
    <m/>
    <x v="0"/>
    <x v="0"/>
    <x v="0"/>
    <x v="1"/>
    <x v="0"/>
    <x v="1"/>
    <x v="1"/>
    <x v="1"/>
    <x v="0"/>
    <x v="1"/>
    <x v="1"/>
    <x v="1"/>
    <x v="0"/>
    <m/>
    <m/>
    <m/>
    <m/>
    <m/>
    <m/>
    <s v="Recomendaciones de trabajadores de la empresa u otros actores"/>
    <m/>
    <m/>
    <m/>
    <m/>
    <m/>
    <m/>
    <m/>
    <x v="0"/>
    <x v="0"/>
    <x v="0"/>
    <x v="1"/>
    <x v="0"/>
    <x v="0"/>
    <x v="0"/>
    <x v="0"/>
    <x v="0"/>
    <x v="2"/>
    <s v="Ninguna"/>
    <m/>
    <m/>
    <m/>
    <m/>
    <m/>
    <m/>
    <x v="2"/>
    <m/>
    <m/>
    <x v="2"/>
    <m/>
    <m/>
    <m/>
    <x v="0"/>
    <x v="0"/>
    <x v="0"/>
    <x v="0"/>
    <x v="0"/>
    <x v="1"/>
    <m/>
    <m/>
    <x v="2"/>
    <s v="Muy probable"/>
    <s v="Poco probable"/>
    <s v="Poco probable"/>
    <s v="Probable"/>
    <s v="Probable"/>
    <x v="3"/>
    <m/>
    <m/>
    <m/>
    <m/>
    <m/>
    <m/>
    <m/>
    <m/>
    <m/>
    <m/>
    <m/>
    <m/>
    <m/>
    <m/>
    <m/>
    <m/>
    <m/>
    <m/>
    <m/>
    <m/>
    <m/>
    <m/>
    <m/>
    <m/>
    <m/>
    <m/>
    <m/>
    <m/>
    <m/>
    <m/>
    <m/>
    <m/>
    <m/>
    <m/>
    <m/>
    <x v="0"/>
    <m/>
    <m/>
    <m/>
    <m/>
    <m/>
    <m/>
    <m/>
    <m/>
    <m/>
    <x v="0"/>
    <x v="0"/>
    <x v="0"/>
    <x v="0"/>
    <x v="1"/>
    <x v="1"/>
    <x v="0"/>
    <x v="0"/>
    <m/>
    <x v="0"/>
    <s v="MANEJO CORRECTO DE LAS MAQUINAS MIGMAT"/>
    <s v="Operación y mantenimiento de maquinarias industriales"/>
    <s v="SOLDADOR DE METALES"/>
    <n v="7212"/>
    <s v="MANEJO Y TECNICAS DE MAQUINA DE PLEGADOS"/>
    <s v="Operación y mantenimiento de maquinarias industriales"/>
    <s v="PLEGADOR  DE METALES"/>
    <n v="8122"/>
    <m/>
    <m/>
    <m/>
    <m/>
    <m/>
    <m/>
    <m/>
    <m/>
    <m/>
    <m/>
    <m/>
    <m/>
    <m/>
    <m/>
    <m/>
    <m/>
    <s v="Si"/>
    <s v="No"/>
    <m/>
    <m/>
    <m/>
    <m/>
    <x v="0"/>
    <s v="Muy importante"/>
    <s v="Muy importante"/>
    <s v="Importante"/>
    <s v="Importante"/>
    <s v="Importante"/>
    <s v="Muy importante"/>
    <s v="Importante"/>
    <s v="Ninguna"/>
    <m/>
    <x v="2"/>
    <x v="2"/>
    <x v="0"/>
    <x v="1"/>
    <x v="2"/>
    <x v="0"/>
    <x v="0"/>
    <x v="0"/>
    <x v="0"/>
    <x v="0"/>
    <x v="0"/>
    <x v="0"/>
    <m/>
    <s v="Gerente / Directivo"/>
    <m/>
    <n v="10"/>
    <n v="48"/>
    <s v="Completo"/>
    <m/>
    <m/>
    <m/>
    <m/>
    <m/>
    <m/>
    <m/>
    <s v="11 a 30 personas ocupadas"/>
    <s v="11 a 30 personas ocupadas"/>
    <x v="1"/>
    <s v="Manufactura"/>
    <x v="0"/>
    <x v="0"/>
    <x v="0"/>
    <x v="0"/>
    <x v="0"/>
    <x v="0"/>
    <x v="0"/>
    <x v="0"/>
    <x v="0"/>
    <x v="0"/>
    <x v="1"/>
    <x v="0"/>
    <x v="0"/>
    <x v="0"/>
    <x v="0"/>
    <x v="0"/>
    <x v="0"/>
    <x v="0"/>
    <x v="0"/>
    <x v="1"/>
    <x v="0"/>
    <x v="1"/>
    <x v="0"/>
    <x v="0"/>
    <x v="1"/>
    <x v="1"/>
    <x v="0"/>
    <s v="USO Y REPARACIÓN DE MAQUINARIAS, HERRAMIENTAS Y EQUIPOS"/>
    <s v="USO Y REPARACIÓN DE MAQUINARIAS, HERRAMIENTAS Y EQUIPOS"/>
    <m/>
    <m/>
    <m/>
    <m/>
    <s v="USO Y REPARACIÓN DE MAQUINARIAS, HERRAMIENTAS Y EQUIPOS"/>
    <s v="USO Y REPARACIÓN DE MAQUINARIAS, HERRAMIENTAS Y EQUIPOS"/>
    <m/>
    <m/>
    <m/>
    <m/>
    <n v="3.8058252427184498"/>
    <x v="0"/>
    <x v="0"/>
    <x v="0"/>
    <x v="0"/>
    <x v="0"/>
    <s v="Total"/>
  </r>
  <r>
    <n v="795846"/>
    <x v="0"/>
    <x v="1"/>
    <s v="San Lorenzo"/>
    <n v="46620"/>
    <s v="VENTA AL POR MAYOR DE VARILLAS DE HIERRO"/>
    <s v="Comercio"/>
    <s v="Comercio"/>
    <s v="Micro (5 a 10 personas ocupadas)"/>
    <n v="17062024"/>
    <n v="17"/>
    <s v="Junio"/>
    <s v="Año Resultado Final"/>
    <n v="15"/>
    <n v="36"/>
    <n v="9072024"/>
    <n v="9"/>
    <s v="Julio"/>
    <s v="Año Resultado Final"/>
    <n v="1998"/>
    <n v="25"/>
    <x v="2"/>
    <s v="COMERCIO DE LAMINADOS DE HIERRO AL POR MAYOR"/>
    <s v="Comercio al por mayor de metales y minerales metalíferos"/>
    <s v="Casa Matriz"/>
    <x v="1"/>
    <n v="4"/>
    <n v="4"/>
    <n v="11"/>
    <n v="11"/>
    <n v="9"/>
    <n v="2"/>
    <n v="113.8604651162793"/>
    <n v="25.302325581395401"/>
    <n v="0"/>
    <n v="0"/>
    <n v="0"/>
    <n v="0"/>
    <n v="101.2093023255816"/>
    <n v="0"/>
    <n v="0"/>
    <n v="0"/>
    <n v="37.953488372093105"/>
    <n v="0"/>
    <n v="0"/>
    <n v="0"/>
    <n v="139.16279069767469"/>
    <n v="11"/>
    <n v="0"/>
    <n v="0"/>
    <n v="0"/>
    <n v="0"/>
    <n v="8"/>
    <n v="0"/>
    <n v="0"/>
    <n v="0"/>
    <n v="3"/>
    <n v="0"/>
    <n v="0"/>
    <n v="0"/>
    <n v="11"/>
    <x v="0"/>
    <m/>
    <m/>
    <x v="1"/>
    <m/>
    <m/>
    <x v="0"/>
    <m/>
    <m/>
    <x v="0"/>
    <m/>
    <m/>
    <x v="0"/>
    <m/>
    <m/>
    <x v="0"/>
    <m/>
    <m/>
    <m/>
    <m/>
    <m/>
    <m/>
    <m/>
    <m/>
    <m/>
    <m/>
    <m/>
    <m/>
    <m/>
    <m/>
    <m/>
    <m/>
    <m/>
    <m/>
    <m/>
    <m/>
    <m/>
    <m/>
    <m/>
    <m/>
    <m/>
    <m/>
    <m/>
    <m/>
    <m/>
    <m/>
    <m/>
    <m/>
    <m/>
    <m/>
    <m/>
    <m/>
    <m/>
    <m/>
    <m/>
    <m/>
    <m/>
    <m/>
    <m/>
    <m/>
    <m/>
    <m/>
    <m/>
    <m/>
    <m/>
    <m/>
    <x v="0"/>
    <x v="0"/>
    <x v="0"/>
    <x v="0"/>
    <x v="0"/>
    <x v="0"/>
    <x v="0"/>
    <x v="1"/>
    <x v="1"/>
    <x v="0"/>
    <x v="0"/>
    <x v="0"/>
    <x v="0"/>
    <m/>
    <s v="Anuncio en un medio de prensa impreso"/>
    <m/>
    <s v="Redes sociales de la empresa (Facebook, Twitter, Instagram, etc)"/>
    <m/>
    <m/>
    <s v="Recomendaciones de trabajadores de la empresa u otros actores"/>
    <m/>
    <m/>
    <s v="Avisos en las inmediaciones de la empresa"/>
    <s v="Contactos personales del empleador"/>
    <s v="Banco de currículos de la empresa"/>
    <m/>
    <m/>
    <x v="0"/>
    <x v="0"/>
    <x v="0"/>
    <x v="1"/>
    <x v="0"/>
    <x v="1"/>
    <x v="0"/>
    <x v="1"/>
    <x v="0"/>
    <x v="0"/>
    <s v="Ninguna"/>
    <m/>
    <m/>
    <m/>
    <m/>
    <m/>
    <m/>
    <x v="1"/>
    <m/>
    <s v="Ambos"/>
    <x v="3"/>
    <s v="Transformación de competencia"/>
    <m/>
    <m/>
    <x v="0"/>
    <x v="0"/>
    <x v="1"/>
    <x v="0"/>
    <x v="0"/>
    <x v="0"/>
    <m/>
    <m/>
    <x v="2"/>
    <s v="Probable"/>
    <s v="Poco probable"/>
    <s v="Poco probable"/>
    <s v="Probable"/>
    <s v="Probable"/>
    <x v="0"/>
    <s v="tecnologo de informacion"/>
    <n v="3511"/>
    <n v="1"/>
    <n v="0"/>
    <n v="0"/>
    <n v="0"/>
    <n v="0"/>
    <s v="programador informático"/>
    <n v="2514"/>
    <n v="1"/>
    <n v="0"/>
    <n v="0"/>
    <n v="0"/>
    <n v="0"/>
    <s v="chofer PROFESIONAL B"/>
    <n v="8332"/>
    <n v="1"/>
    <n v="0"/>
    <n v="0"/>
    <n v="0"/>
    <n v="0"/>
    <s v="ESTIBADOR"/>
    <n v="9333"/>
    <n v="1"/>
    <n v="0"/>
    <n v="0"/>
    <n v="0"/>
    <n v="0"/>
    <s v="SUPERVISOR DE  DEPÓSITO"/>
    <n v="4321"/>
    <n v="1"/>
    <n v="0"/>
    <n v="0"/>
    <n v="0"/>
    <n v="0"/>
    <x v="0"/>
    <m/>
    <m/>
    <m/>
    <m/>
    <m/>
    <m/>
    <m/>
    <m/>
    <m/>
    <x v="0"/>
    <x v="0"/>
    <x v="0"/>
    <x v="0"/>
    <x v="1"/>
    <x v="1"/>
    <x v="0"/>
    <x v="0"/>
    <m/>
    <x v="0"/>
    <s v="CHARLA DE SEGURIDAD INDUSTRIAL"/>
    <s v="Seguridad industrial y salud ocupacional"/>
    <s v="ESTIBADORES"/>
    <n v="9333"/>
    <s v="PRIMEROS AUXILIOS  BASICOS"/>
    <s v="Primeros auxilios"/>
    <s v="ESTIBADOR"/>
    <n v="9333"/>
    <s v="FINANZAS PERSONALES"/>
    <s v="Educación financiera"/>
    <s v="VENDEDORES"/>
    <n v="5223"/>
    <s v="SALUD PREVENTIVA"/>
    <s v="Seguridad industrial y salud ocupacional"/>
    <s v="ESTIBADOR"/>
    <n v="9333"/>
    <m/>
    <m/>
    <m/>
    <m/>
    <m/>
    <m/>
    <m/>
    <m/>
    <s v="Si"/>
    <s v="Si"/>
    <s v="Si"/>
    <s v="No"/>
    <m/>
    <m/>
    <x v="3"/>
    <s v="Importante"/>
    <s v="Importante"/>
    <s v="Importante"/>
    <s v="Importante"/>
    <s v="Importante"/>
    <s v="Muy importante"/>
    <s v="Muy importante"/>
    <s v="Ninguna"/>
    <m/>
    <x v="2"/>
    <x v="0"/>
    <x v="0"/>
    <x v="0"/>
    <x v="0"/>
    <x v="0"/>
    <x v="0"/>
    <x v="0"/>
    <x v="0"/>
    <x v="0"/>
    <x v="0"/>
    <x v="0"/>
    <m/>
    <s v="Dueño o propietario"/>
    <m/>
    <n v="16"/>
    <n v="4"/>
    <s v="Completo"/>
    <m/>
    <m/>
    <m/>
    <m/>
    <m/>
    <m/>
    <s v="0212382006?0981998177?BERNARDO NAVARRO LLAMAR LUNES 8 PARA CONFIRMAR  COMPLETO"/>
    <s v="11 a 30 personas ocupadas"/>
    <s v="11 a 30 personas ocupadas"/>
    <x v="2"/>
    <s v="Comercio"/>
    <x v="0"/>
    <x v="0"/>
    <x v="0"/>
    <x v="0"/>
    <x v="0"/>
    <x v="0"/>
    <x v="0"/>
    <x v="0"/>
    <x v="0"/>
    <x v="0"/>
    <x v="0"/>
    <x v="1"/>
    <x v="1"/>
    <x v="0"/>
    <x v="0"/>
    <x v="0"/>
    <x v="1"/>
    <x v="1"/>
    <x v="0"/>
    <x v="1"/>
    <x v="0"/>
    <x v="1"/>
    <x v="1"/>
    <x v="0"/>
    <x v="0"/>
    <x v="0"/>
    <x v="1"/>
    <s v="SALUD Y SEGURIDAD OCUPACIONAL"/>
    <s v="SINIESTROS Y PRIMEROS AUXILIOS"/>
    <s v="GESTIÓN FINANCIERA"/>
    <s v="SALUD Y SEGURIDAD OCUPACIONAL"/>
    <m/>
    <m/>
    <s v="SALUD Y SEGURIDAD OCUPACIONAL"/>
    <s v="SINIESTROS Y PRIMEROS AUXILIOS"/>
    <s v="ADMINISTRACIÓN Y GESTIÓN"/>
    <s v="SALUD Y SEGURIDAD OCUPACIONAL"/>
    <m/>
    <m/>
    <n v="12.6511627906977"/>
    <x v="0"/>
    <x v="0"/>
    <x v="0"/>
    <x v="0"/>
    <x v="0"/>
    <s v="Total"/>
  </r>
  <r>
    <n v="9000502"/>
    <x v="0"/>
    <x v="1"/>
    <s v="Capiatá"/>
    <n v="36000"/>
    <s v="SERVICIOS DE DISTRIBUCION DE AGUA POTABLE"/>
    <s v="Servicio"/>
    <s v="Suministro de agua"/>
    <s v="Micro (5 a 10 personas ocupadas)"/>
    <n v="24062024"/>
    <n v="24"/>
    <s v="Junio"/>
    <s v="Año Resultado Final"/>
    <n v="15"/>
    <n v="26"/>
    <n v="26062024"/>
    <n v="26"/>
    <s v="Junio"/>
    <s v="Año Resultado Final"/>
    <n v="1993"/>
    <n v="30"/>
    <x v="1"/>
    <s v="SUMINISTRO Y ABASTECIMIENTO DE AGUA"/>
    <s v="Captación, tratamiento y suministro de agua"/>
    <s v="Único"/>
    <x v="0"/>
    <m/>
    <m/>
    <n v="7"/>
    <n v="7"/>
    <n v="5"/>
    <n v="2"/>
    <n v="16.972972972972951"/>
    <n v="6.7891891891891802"/>
    <n v="0"/>
    <n v="0"/>
    <n v="0"/>
    <n v="0"/>
    <n v="6.7891891891891802"/>
    <n v="0"/>
    <n v="10.18378378378377"/>
    <n v="0"/>
    <n v="3.3945945945945901"/>
    <n v="3.3945945945945901"/>
    <n v="0"/>
    <n v="0"/>
    <n v="23.762162162162131"/>
    <n v="7"/>
    <n v="0"/>
    <n v="0"/>
    <n v="0"/>
    <n v="0"/>
    <n v="2"/>
    <n v="0"/>
    <n v="3"/>
    <n v="0"/>
    <n v="1"/>
    <n v="1"/>
    <n v="0"/>
    <n v="0"/>
    <n v="7"/>
    <x v="0"/>
    <m/>
    <m/>
    <x v="0"/>
    <s v="Convenio con organizaciones públicas"/>
    <m/>
    <x v="1"/>
    <s v="Decisión del directorio/propietarios de la empresa"/>
    <m/>
    <x v="0"/>
    <m/>
    <m/>
    <x v="0"/>
    <m/>
    <m/>
    <x v="0"/>
    <m/>
    <m/>
    <m/>
    <m/>
    <m/>
    <m/>
    <m/>
    <m/>
    <m/>
    <m/>
    <m/>
    <m/>
    <m/>
    <m/>
    <m/>
    <m/>
    <m/>
    <m/>
    <m/>
    <m/>
    <m/>
    <m/>
    <m/>
    <m/>
    <m/>
    <m/>
    <m/>
    <m/>
    <m/>
    <m/>
    <m/>
    <m/>
    <m/>
    <m/>
    <m/>
    <m/>
    <m/>
    <m/>
    <m/>
    <m/>
    <m/>
    <m/>
    <m/>
    <m/>
    <m/>
    <m/>
    <m/>
    <m/>
    <m/>
    <m/>
    <x v="1"/>
    <x v="0"/>
    <x v="0"/>
    <x v="0"/>
    <x v="0"/>
    <x v="0"/>
    <x v="0"/>
    <x v="1"/>
    <x v="1"/>
    <x v="0"/>
    <x v="0"/>
    <x v="1"/>
    <x v="0"/>
    <m/>
    <m/>
    <m/>
    <m/>
    <m/>
    <m/>
    <s v="Recomendaciones de trabajadores de la empresa u otros actores"/>
    <m/>
    <m/>
    <m/>
    <s v="Contactos personales del empleador"/>
    <m/>
    <m/>
    <m/>
    <x v="0"/>
    <x v="0"/>
    <x v="0"/>
    <x v="1"/>
    <x v="0"/>
    <x v="0"/>
    <x v="0"/>
    <x v="0"/>
    <x v="0"/>
    <x v="1"/>
    <s v="Ninguna"/>
    <m/>
    <m/>
    <m/>
    <m/>
    <m/>
    <m/>
    <x v="0"/>
    <m/>
    <m/>
    <x v="0"/>
    <m/>
    <m/>
    <m/>
    <x v="0"/>
    <x v="0"/>
    <x v="1"/>
    <x v="1"/>
    <x v="0"/>
    <x v="1"/>
    <m/>
    <m/>
    <x v="3"/>
    <s v="Probable"/>
    <s v="Poco probable"/>
    <s v="Poco probable"/>
    <s v="Probable"/>
    <s v="Probable"/>
    <x v="2"/>
    <m/>
    <m/>
    <m/>
    <m/>
    <m/>
    <m/>
    <m/>
    <m/>
    <m/>
    <m/>
    <m/>
    <m/>
    <m/>
    <m/>
    <m/>
    <m/>
    <m/>
    <m/>
    <m/>
    <m/>
    <m/>
    <m/>
    <m/>
    <m/>
    <m/>
    <m/>
    <m/>
    <m/>
    <m/>
    <m/>
    <m/>
    <m/>
    <m/>
    <m/>
    <m/>
    <x v="0"/>
    <m/>
    <m/>
    <m/>
    <m/>
    <m/>
    <m/>
    <m/>
    <m/>
    <m/>
    <x v="1"/>
    <x v="0"/>
    <x v="0"/>
    <x v="1"/>
    <x v="0"/>
    <x v="1"/>
    <x v="0"/>
    <x v="0"/>
    <m/>
    <x v="0"/>
    <s v="CURSO DE PLOMERIA,"/>
    <s v="Fontanería"/>
    <s v="PLOMERO"/>
    <n v="7126"/>
    <s v="CAPACITACION  MOTOBOMBAS DE AGUA"/>
    <s v="OTROS"/>
    <s v="INGENIERO INDUSTRIAL"/>
    <n v="2141"/>
    <s v="ATENCION AL CLIENTE"/>
    <s v="Técnicas de recepción y atención al cliente"/>
    <s v="CAJERA"/>
    <n v="5230"/>
    <m/>
    <m/>
    <m/>
    <m/>
    <m/>
    <m/>
    <m/>
    <m/>
    <m/>
    <m/>
    <m/>
    <m/>
    <s v="Si"/>
    <s v="Si"/>
    <s v="No"/>
    <m/>
    <m/>
    <m/>
    <x v="1"/>
    <s v="Importante"/>
    <s v="Importante"/>
    <s v="Importante"/>
    <s v="Muy importante"/>
    <s v="Importante"/>
    <s v="Muy importante"/>
    <s v="Importante"/>
    <s v="Ninguna"/>
    <m/>
    <x v="2"/>
    <x v="2"/>
    <x v="0"/>
    <x v="1"/>
    <x v="0"/>
    <x v="0"/>
    <x v="0"/>
    <x v="0"/>
    <x v="0"/>
    <x v="0"/>
    <x v="0"/>
    <x v="0"/>
    <m/>
    <s v="Administrador/Contador"/>
    <m/>
    <n v="19"/>
    <n v="55"/>
    <s v="Completo"/>
    <m/>
    <m/>
    <m/>
    <m/>
    <m/>
    <m/>
    <m/>
    <s v="5 a 10 personas ocupadas"/>
    <s v="5 a 10 personas ocupadas"/>
    <x v="0"/>
    <s v="Suministro de agua"/>
    <x v="0"/>
    <x v="0"/>
    <x v="0"/>
    <x v="0"/>
    <x v="0"/>
    <x v="0"/>
    <x v="0"/>
    <x v="0"/>
    <x v="0"/>
    <x v="0"/>
    <x v="1"/>
    <x v="0"/>
    <x v="0"/>
    <x v="0"/>
    <x v="0"/>
    <x v="0"/>
    <x v="0"/>
    <x v="0"/>
    <x v="0"/>
    <x v="0"/>
    <x v="0"/>
    <x v="1"/>
    <x v="1"/>
    <x v="0"/>
    <x v="1"/>
    <x v="0"/>
    <x v="0"/>
    <s v="CONSTRUCCIÓN"/>
    <s v="MECANICA Y METALES"/>
    <s v="ATENCIÓN AL CLIENTE, RECEPCIÓN"/>
    <m/>
    <m/>
    <m/>
    <s v="CONSTRUCCIÓN"/>
    <s v="MECANICA Y METALES"/>
    <s v="ADMINISTRACIÓN Y GESTIÓN"/>
    <m/>
    <m/>
    <m/>
    <n v="3.3945945945945901"/>
    <x v="0"/>
    <x v="0"/>
    <x v="0"/>
    <x v="0"/>
    <x v="0"/>
    <s v="Total"/>
  </r>
  <r>
    <n v="9000917"/>
    <x v="0"/>
    <x v="1"/>
    <s v="Capiatá"/>
    <n v="10919"/>
    <s v="ELABORACION DE PANIFICADOS"/>
    <s v="Industria"/>
    <s v="Manufactura"/>
    <s v="Micro (5 a 10 personas ocupadas)"/>
    <n v="25062024"/>
    <n v="25"/>
    <s v="Junio"/>
    <s v="Año Resultado Final"/>
    <n v="14"/>
    <n v="58"/>
    <n v="26062024"/>
    <n v="26"/>
    <s v="Junio"/>
    <s v="Año Resultado Final"/>
    <n v="2010"/>
    <n v="13"/>
    <x v="0"/>
    <s v="ELABORACION DE PANIFICADOS"/>
    <s v="Elaboración de otros productos de panadería n.c.p."/>
    <s v="Único"/>
    <x v="0"/>
    <m/>
    <m/>
    <n v="6"/>
    <n v="6"/>
    <n v="4"/>
    <n v="2"/>
    <n v="19.17460317460316"/>
    <n v="9.5873015873015799"/>
    <n v="0"/>
    <n v="0"/>
    <n v="4.7936507936507899"/>
    <n v="0"/>
    <n v="19.17460317460316"/>
    <n v="0"/>
    <n v="0"/>
    <n v="0"/>
    <n v="0"/>
    <n v="4.7936507936507899"/>
    <n v="0"/>
    <n v="0"/>
    <n v="28.761904761904738"/>
    <n v="6"/>
    <n v="0"/>
    <n v="0"/>
    <n v="1"/>
    <n v="0"/>
    <n v="4"/>
    <n v="0"/>
    <n v="0"/>
    <n v="0"/>
    <n v="0"/>
    <n v="1"/>
    <n v="0"/>
    <n v="0"/>
    <n v="6"/>
    <x v="0"/>
    <m/>
    <m/>
    <x v="0"/>
    <s v="Decisión del directorio/propietarios de la empresa"/>
    <m/>
    <x v="1"/>
    <s v="Decisión del directorio/propietarios de la empresa"/>
    <m/>
    <x v="0"/>
    <m/>
    <m/>
    <x v="0"/>
    <m/>
    <m/>
    <x v="0"/>
    <m/>
    <m/>
    <m/>
    <m/>
    <m/>
    <m/>
    <m/>
    <m/>
    <m/>
    <m/>
    <m/>
    <m/>
    <m/>
    <m/>
    <m/>
    <m/>
    <m/>
    <m/>
    <m/>
    <m/>
    <m/>
    <m/>
    <m/>
    <m/>
    <m/>
    <m/>
    <m/>
    <m/>
    <m/>
    <m/>
    <m/>
    <m/>
    <m/>
    <m/>
    <m/>
    <m/>
    <m/>
    <m/>
    <m/>
    <m/>
    <m/>
    <m/>
    <m/>
    <m/>
    <m/>
    <m/>
    <m/>
    <m/>
    <m/>
    <m/>
    <x v="1"/>
    <x v="1"/>
    <x v="0"/>
    <x v="0"/>
    <x v="0"/>
    <x v="0"/>
    <x v="0"/>
    <x v="0"/>
    <x v="0"/>
    <x v="0"/>
    <x v="0"/>
    <x v="1"/>
    <x v="0"/>
    <m/>
    <m/>
    <m/>
    <m/>
    <m/>
    <m/>
    <s v="Recomendaciones de trabajadores de la empresa u otros actores"/>
    <m/>
    <m/>
    <m/>
    <s v="Contactos personales del empleador"/>
    <m/>
    <m/>
    <m/>
    <x v="0"/>
    <x v="0"/>
    <x v="1"/>
    <x v="0"/>
    <x v="0"/>
    <x v="0"/>
    <x v="2"/>
    <x v="2"/>
    <x v="0"/>
    <x v="0"/>
    <s v="Ninguna"/>
    <m/>
    <m/>
    <m/>
    <s v="Transformación de competencia"/>
    <s v="Transformación de competencia"/>
    <m/>
    <x v="0"/>
    <s v="Transformación de competencia"/>
    <m/>
    <x v="0"/>
    <s v="Transformación de competencia"/>
    <m/>
    <m/>
    <x v="1"/>
    <x v="0"/>
    <x v="0"/>
    <x v="1"/>
    <x v="1"/>
    <x v="1"/>
    <m/>
    <m/>
    <x v="2"/>
    <s v="Probable"/>
    <s v="Poco probable"/>
    <s v="Poco probable"/>
    <s v="Poco probable"/>
    <s v="Probable"/>
    <x v="2"/>
    <m/>
    <m/>
    <m/>
    <m/>
    <m/>
    <m/>
    <m/>
    <m/>
    <m/>
    <m/>
    <m/>
    <m/>
    <m/>
    <m/>
    <m/>
    <m/>
    <m/>
    <m/>
    <m/>
    <m/>
    <m/>
    <m/>
    <m/>
    <m/>
    <m/>
    <m/>
    <m/>
    <m/>
    <m/>
    <m/>
    <m/>
    <m/>
    <m/>
    <m/>
    <m/>
    <x v="0"/>
    <m/>
    <m/>
    <m/>
    <m/>
    <m/>
    <m/>
    <m/>
    <m/>
    <m/>
    <x v="0"/>
    <x v="0"/>
    <x v="1"/>
    <x v="1"/>
    <x v="0"/>
    <x v="1"/>
    <x v="0"/>
    <x v="0"/>
    <m/>
    <x v="0"/>
    <s v="PANADERIA"/>
    <s v="Panadería y confitería"/>
    <s v="PANADERO"/>
    <n v="7512"/>
    <s v="CONFITERIA, MASAS DULCES"/>
    <s v="Panadería y confitería"/>
    <s v="CONFITERO"/>
    <n v="7512"/>
    <s v="ATENCION AL CLIENTE EN  SALON"/>
    <s v="Técnicas de recepción y atención al cliente"/>
    <s v="CAJERA"/>
    <n v="5230"/>
    <m/>
    <m/>
    <m/>
    <m/>
    <m/>
    <m/>
    <m/>
    <m/>
    <m/>
    <m/>
    <m/>
    <m/>
    <s v="Si"/>
    <s v="Si"/>
    <s v="No"/>
    <m/>
    <m/>
    <m/>
    <x v="0"/>
    <s v="Muy importante"/>
    <s v="Importante"/>
    <s v="Importante"/>
    <s v="Importante"/>
    <s v="Importante"/>
    <s v="Importante"/>
    <s v="Importante"/>
    <s v="Ninguna"/>
    <m/>
    <x v="2"/>
    <x v="2"/>
    <x v="0"/>
    <x v="1"/>
    <x v="2"/>
    <x v="2"/>
    <x v="1"/>
    <x v="1"/>
    <x v="0"/>
    <x v="1"/>
    <x v="0"/>
    <x v="0"/>
    <m/>
    <s v="Dueño o propietario"/>
    <m/>
    <n v="19"/>
    <n v="25"/>
    <s v="Completo"/>
    <m/>
    <m/>
    <m/>
    <m/>
    <m/>
    <m/>
    <m/>
    <s v="5 a 10 personas ocupadas"/>
    <s v="5 a 10 personas ocupadas"/>
    <x v="1"/>
    <s v="Manufactura"/>
    <x v="0"/>
    <x v="0"/>
    <x v="0"/>
    <x v="0"/>
    <x v="0"/>
    <x v="0"/>
    <x v="0"/>
    <x v="0"/>
    <x v="0"/>
    <x v="0"/>
    <x v="1"/>
    <x v="0"/>
    <x v="0"/>
    <x v="0"/>
    <x v="0"/>
    <x v="0"/>
    <x v="0"/>
    <x v="0"/>
    <x v="0"/>
    <x v="1"/>
    <x v="0"/>
    <x v="1"/>
    <x v="1"/>
    <x v="0"/>
    <x v="1"/>
    <x v="0"/>
    <x v="0"/>
    <s v="PANADERIA Y CONFITERIA"/>
    <s v="PANADERIA Y CONFITERIA"/>
    <s v="ATENCIÓN AL CLIENTE, RECEPCIÓN"/>
    <m/>
    <m/>
    <m/>
    <s v="ALIMENTOS"/>
    <s v="ALIMENTOS"/>
    <s v="ADMINISTRACIÓN Y GESTIÓN"/>
    <m/>
    <m/>
    <m/>
    <n v="4.7936507936507899"/>
    <x v="0"/>
    <x v="0"/>
    <x v="0"/>
    <x v="0"/>
    <x v="0"/>
    <s v="Total"/>
  </r>
  <r>
    <n v="9004776"/>
    <x v="0"/>
    <x v="1"/>
    <s v="Ñemby"/>
    <n v="36000"/>
    <s v="SERVICIO DE DISTRIBUCION DE AGUA POTABLE POR CAÑERIAS"/>
    <s v="Servicio"/>
    <s v="Suministro de agua"/>
    <s v="Micro (5 a 10 personas ocupadas)"/>
    <n v="18062024"/>
    <n v="18"/>
    <s v="Junio"/>
    <s v="Año Resultado Final"/>
    <n v="13"/>
    <n v="52"/>
    <n v="19062024"/>
    <n v="19"/>
    <s v="Junio"/>
    <s v="Año Resultado Final"/>
    <n v="1998"/>
    <n v="25"/>
    <x v="2"/>
    <s v="SERVICIO DE DISTRIBUCIÓN DE AGUA POTABLE POR CAÑERIA"/>
    <s v="Captación, tratamiento y suministro de agua"/>
    <s v="Único"/>
    <x v="0"/>
    <m/>
    <m/>
    <n v="7"/>
    <n v="7"/>
    <n v="6"/>
    <n v="1"/>
    <n v="20.367567567567541"/>
    <n v="3.3945945945945901"/>
    <n v="3.3945945945945901"/>
    <n v="3.3945945945945901"/>
    <n v="0"/>
    <n v="0"/>
    <n v="6.7891891891891802"/>
    <n v="0"/>
    <n v="0"/>
    <n v="0"/>
    <n v="3.3945945945945901"/>
    <n v="6.7891891891891802"/>
    <n v="0"/>
    <n v="0"/>
    <n v="23.762162162162131"/>
    <n v="7"/>
    <n v="1"/>
    <n v="1"/>
    <n v="0"/>
    <n v="0"/>
    <n v="2"/>
    <n v="0"/>
    <n v="0"/>
    <n v="0"/>
    <n v="1"/>
    <n v="2"/>
    <n v="0"/>
    <n v="0"/>
    <n v="7"/>
    <x v="0"/>
    <m/>
    <m/>
    <x v="0"/>
    <s v="Decisión del directorio/propietarios de la empresa"/>
    <m/>
    <x v="1"/>
    <s v="Decisión del directorio/propietarios de la empresa"/>
    <m/>
    <x v="1"/>
    <s v="Decisión del directorio/propietarios de la empresa"/>
    <m/>
    <x v="0"/>
    <m/>
    <m/>
    <x v="0"/>
    <m/>
    <m/>
    <m/>
    <m/>
    <m/>
    <m/>
    <m/>
    <m/>
    <m/>
    <m/>
    <m/>
    <m/>
    <m/>
    <m/>
    <m/>
    <m/>
    <m/>
    <m/>
    <m/>
    <m/>
    <m/>
    <m/>
    <m/>
    <m/>
    <m/>
    <m/>
    <m/>
    <m/>
    <m/>
    <m/>
    <m/>
    <m/>
    <m/>
    <m/>
    <m/>
    <m/>
    <m/>
    <m/>
    <m/>
    <m/>
    <m/>
    <m/>
    <m/>
    <m/>
    <m/>
    <m/>
    <m/>
    <m/>
    <m/>
    <m/>
    <x v="1"/>
    <x v="0"/>
    <x v="0"/>
    <x v="0"/>
    <x v="0"/>
    <x v="0"/>
    <x v="0"/>
    <x v="1"/>
    <x v="1"/>
    <x v="0"/>
    <x v="0"/>
    <x v="0"/>
    <x v="0"/>
    <m/>
    <m/>
    <m/>
    <m/>
    <m/>
    <m/>
    <s v="Recomendaciones de trabajadores de la empresa u otros actores"/>
    <m/>
    <m/>
    <m/>
    <s v="Contactos personales del empleador"/>
    <m/>
    <m/>
    <m/>
    <x v="0"/>
    <x v="0"/>
    <x v="0"/>
    <x v="1"/>
    <x v="0"/>
    <x v="2"/>
    <x v="0"/>
    <x v="0"/>
    <x v="1"/>
    <x v="0"/>
    <s v="Ninguna"/>
    <m/>
    <m/>
    <m/>
    <m/>
    <m/>
    <m/>
    <x v="1"/>
    <m/>
    <m/>
    <x v="1"/>
    <s v="Transformación de competencia"/>
    <m/>
    <m/>
    <x v="0"/>
    <x v="0"/>
    <x v="0"/>
    <x v="1"/>
    <x v="1"/>
    <x v="1"/>
    <m/>
    <m/>
    <x v="3"/>
    <s v="Muy probable"/>
    <s v="Poco probable"/>
    <s v="Poco probable"/>
    <s v="Probable"/>
    <s v="Muy probable"/>
    <x v="0"/>
    <s v="plomeria"/>
    <n v="7126"/>
    <n v="1"/>
    <n v="1"/>
    <n v="1"/>
    <n v="1"/>
    <n v="1"/>
    <s v="LECTOR DE MEDIDOR"/>
    <n v="9623"/>
    <n v="1"/>
    <n v="1"/>
    <n v="1"/>
    <n v="1"/>
    <n v="2"/>
    <m/>
    <m/>
    <m/>
    <m/>
    <m/>
    <m/>
    <m/>
    <m/>
    <m/>
    <m/>
    <m/>
    <m/>
    <m/>
    <m/>
    <m/>
    <m/>
    <m/>
    <m/>
    <m/>
    <m/>
    <m/>
    <x v="0"/>
    <m/>
    <m/>
    <m/>
    <m/>
    <m/>
    <m/>
    <m/>
    <m/>
    <m/>
    <x v="0"/>
    <x v="0"/>
    <x v="0"/>
    <x v="0"/>
    <x v="1"/>
    <x v="1"/>
    <x v="0"/>
    <x v="0"/>
    <m/>
    <x v="0"/>
    <s v="OFIMATICA"/>
    <s v="Operación básica de computadoras"/>
    <s v="AUXILIAR DE COBRADOR"/>
    <n v="4214"/>
    <m/>
    <m/>
    <m/>
    <m/>
    <m/>
    <m/>
    <m/>
    <m/>
    <m/>
    <m/>
    <m/>
    <m/>
    <m/>
    <m/>
    <m/>
    <m/>
    <m/>
    <m/>
    <m/>
    <m/>
    <s v="No"/>
    <m/>
    <m/>
    <m/>
    <m/>
    <m/>
    <x v="1"/>
    <s v="Importante"/>
    <s v="Importante"/>
    <s v="Importante"/>
    <s v="Importante"/>
    <s v="Importante"/>
    <s v="Importante"/>
    <s v="Importante"/>
    <s v="Ninguna"/>
    <m/>
    <x v="2"/>
    <x v="2"/>
    <x v="0"/>
    <x v="0"/>
    <x v="0"/>
    <x v="0"/>
    <x v="1"/>
    <x v="1"/>
    <x v="0"/>
    <x v="1"/>
    <x v="0"/>
    <x v="0"/>
    <m/>
    <s v="Jefe / Encargado (no propietario)"/>
    <m/>
    <n v="13"/>
    <n v="8"/>
    <s v="Completo"/>
    <m/>
    <m/>
    <m/>
    <m/>
    <m/>
    <m/>
    <m/>
    <s v="5 a 10 personas ocupadas"/>
    <s v="5 a 10 personas ocupadas"/>
    <x v="0"/>
    <s v="Suministro de agua"/>
    <x v="0"/>
    <x v="0"/>
    <x v="0"/>
    <x v="0"/>
    <x v="0"/>
    <x v="0"/>
    <x v="0"/>
    <x v="0"/>
    <x v="0"/>
    <x v="0"/>
    <x v="1"/>
    <x v="0"/>
    <x v="0"/>
    <x v="0"/>
    <x v="0"/>
    <x v="1"/>
    <x v="0"/>
    <x v="1"/>
    <x v="0"/>
    <x v="1"/>
    <x v="0"/>
    <x v="0"/>
    <x v="0"/>
    <x v="0"/>
    <x v="0"/>
    <x v="0"/>
    <x v="0"/>
    <s v="OFIMATICA"/>
    <m/>
    <m/>
    <m/>
    <m/>
    <m/>
    <s v="TIC"/>
    <m/>
    <m/>
    <m/>
    <m/>
    <m/>
    <n v="3.3945945945945901"/>
    <x v="0"/>
    <x v="0"/>
    <x v="0"/>
    <x v="0"/>
    <x v="0"/>
    <s v="Total"/>
  </r>
  <r>
    <n v="9005003"/>
    <x v="0"/>
    <x v="0"/>
    <s v="Recoleta"/>
    <n v="62020"/>
    <s v="ACTIVIDADES DE CONSULTORIA EN INFORMATICA"/>
    <s v="Servicio"/>
    <s v="Telecomunicaciones"/>
    <s v="Pequeñas (11 a 30 personas ocupadas)"/>
    <n v="10072024"/>
    <n v="10"/>
    <s v="Julio"/>
    <s v="Año Resultado Final"/>
    <n v="9"/>
    <n v="3"/>
    <n v="10072024"/>
    <n v="10"/>
    <s v="Julio"/>
    <s v="Año Resultado Final"/>
    <n v="2010"/>
    <n v="13"/>
    <x v="0"/>
    <s v="ACTIVIDADES DE CONSULTORIA EN INFORMATICA"/>
    <s v="Actividades de consultoría y gestión de servicios infromáticos"/>
    <s v="Único"/>
    <x v="0"/>
    <m/>
    <m/>
    <n v="11"/>
    <n v="11"/>
    <n v="9"/>
    <n v="2"/>
    <n v="141.50602409638589"/>
    <n v="31.445783132530199"/>
    <n v="0"/>
    <n v="0"/>
    <n v="0"/>
    <n v="0"/>
    <n v="0"/>
    <n v="0"/>
    <n v="0"/>
    <n v="0"/>
    <n v="31.445783132530199"/>
    <n v="141.50602409638589"/>
    <n v="0"/>
    <n v="0"/>
    <n v="172.9518072289161"/>
    <n v="11"/>
    <n v="0"/>
    <n v="0"/>
    <n v="0"/>
    <n v="0"/>
    <n v="0"/>
    <n v="0"/>
    <n v="0"/>
    <n v="0"/>
    <n v="2"/>
    <n v="9"/>
    <n v="0"/>
    <n v="0"/>
    <n v="11"/>
    <x v="0"/>
    <m/>
    <m/>
    <x v="0"/>
    <s v="Decisión del directorio/propietarios de la empresa"/>
    <m/>
    <x v="0"/>
    <m/>
    <m/>
    <x v="0"/>
    <m/>
    <m/>
    <x v="0"/>
    <m/>
    <m/>
    <x v="1"/>
    <m/>
    <n v="4419"/>
    <s v="AUXILIAR ADMINISTRATIVO"/>
    <s v="Sí"/>
    <s v="No"/>
    <s v="Sí"/>
    <n v="3511"/>
    <s v="TECNICO JUNIOR EN INFORMÁTICA"/>
    <s v="Sí"/>
    <s v="No"/>
    <s v="No"/>
    <m/>
    <m/>
    <m/>
    <m/>
    <m/>
    <m/>
    <m/>
    <m/>
    <m/>
    <m/>
    <m/>
    <m/>
    <m/>
    <m/>
    <m/>
    <m/>
    <m/>
    <m/>
    <m/>
    <m/>
    <m/>
    <m/>
    <m/>
    <m/>
    <m/>
    <m/>
    <m/>
    <m/>
    <m/>
    <m/>
    <m/>
    <m/>
    <m/>
    <m/>
    <m/>
    <m/>
    <m/>
    <m/>
    <m/>
    <x v="0"/>
    <x v="0"/>
    <x v="0"/>
    <x v="0"/>
    <x v="0"/>
    <x v="0"/>
    <x v="0"/>
    <x v="1"/>
    <x v="1"/>
    <x v="0"/>
    <x v="0"/>
    <x v="0"/>
    <x v="0"/>
    <m/>
    <m/>
    <s v="Plataforma web privada gratuita (Bolsas de trabajo) (excluyendo redes sociales)"/>
    <s v="Redes sociales de la empresa (Facebook, Twitter, Instagram, etc)"/>
    <m/>
    <m/>
    <s v="Recomendaciones de trabajadores de la empresa u otros actores"/>
    <m/>
    <m/>
    <m/>
    <s v="Contactos personales del empleador"/>
    <m/>
    <m/>
    <m/>
    <x v="0"/>
    <x v="0"/>
    <x v="0"/>
    <x v="1"/>
    <x v="0"/>
    <x v="1"/>
    <x v="0"/>
    <x v="0"/>
    <x v="0"/>
    <x v="1"/>
    <s v="Ninguna"/>
    <m/>
    <m/>
    <m/>
    <m/>
    <m/>
    <m/>
    <x v="1"/>
    <m/>
    <m/>
    <x v="2"/>
    <m/>
    <m/>
    <m/>
    <x v="0"/>
    <x v="0"/>
    <x v="1"/>
    <x v="0"/>
    <x v="0"/>
    <x v="1"/>
    <m/>
    <m/>
    <x v="2"/>
    <s v="Probable"/>
    <s v="Poco probable"/>
    <s v="Poco probable"/>
    <s v="Muy probable"/>
    <s v="Probable"/>
    <x v="0"/>
    <s v="ejecutivo de cuentas"/>
    <n v="2431"/>
    <n v="1"/>
    <n v="1"/>
    <n v="0"/>
    <n v="0"/>
    <n v="0"/>
    <s v="tecnico informático"/>
    <n v="3511"/>
    <n v="2"/>
    <n v="2"/>
    <n v="2"/>
    <n v="2"/>
    <n v="2"/>
    <s v="jefe de infraestructura de informática"/>
    <n v="1330"/>
    <n v="1"/>
    <n v="0"/>
    <n v="0"/>
    <n v="0"/>
    <n v="0"/>
    <s v="vendedor externo"/>
    <n v="3322"/>
    <n v="1"/>
    <n v="0"/>
    <n v="0"/>
    <n v="0"/>
    <n v="0"/>
    <m/>
    <m/>
    <m/>
    <m/>
    <m/>
    <m/>
    <m/>
    <x v="0"/>
    <m/>
    <m/>
    <m/>
    <m/>
    <m/>
    <m/>
    <m/>
    <m/>
    <m/>
    <x v="1"/>
    <x v="1"/>
    <x v="1"/>
    <x v="0"/>
    <x v="0"/>
    <x v="1"/>
    <x v="0"/>
    <x v="0"/>
    <m/>
    <x v="0"/>
    <s v="MANEJO BASICO DE INFRAESTRUCTURA Y TECNOLOGIA"/>
    <s v="Redes y sistemas informáticos"/>
    <s v="SOPORTE TECNICO"/>
    <n v="3511"/>
    <s v="CAPACITACION EN CABLEADO Y ESTRUCTURADO"/>
    <s v="Redes y sistemas informáticos"/>
    <s v="SOPORTE TECNICO"/>
    <n v="3511"/>
    <s v="ESPECIALIZACION EN NORMATIVA ITIL"/>
    <s v="Redes y sistemas informáticos"/>
    <s v="TECNICOS DE SOPORTE"/>
    <n v="3511"/>
    <s v="ADMINISTRACION DE REDES"/>
    <s v="Redes y sistemas informáticos"/>
    <s v="ADMINISTRADOR DE SERVIDORES"/>
    <n v="2513"/>
    <m/>
    <m/>
    <m/>
    <m/>
    <m/>
    <m/>
    <m/>
    <m/>
    <s v="Si"/>
    <s v="Si"/>
    <s v="Si"/>
    <s v="No"/>
    <m/>
    <m/>
    <x v="1"/>
    <s v="Importante"/>
    <s v="Importante"/>
    <s v="Muy importante"/>
    <s v="Importante"/>
    <s v="Importante"/>
    <s v="Importante"/>
    <s v="Muy importante"/>
    <s v="Ninguna"/>
    <m/>
    <x v="0"/>
    <x v="2"/>
    <x v="0"/>
    <x v="0"/>
    <x v="1"/>
    <x v="0"/>
    <x v="0"/>
    <x v="0"/>
    <x v="0"/>
    <x v="0"/>
    <x v="0"/>
    <x v="0"/>
    <m/>
    <s v="Otro"/>
    <s v="EJECUTIVO DE CUENTAS"/>
    <n v="18"/>
    <n v="24"/>
    <s v="Completo"/>
    <m/>
    <m/>
    <m/>
    <m/>
    <m/>
    <m/>
    <m/>
    <s v="11 a 30 personas ocupadas"/>
    <s v="11 a 30 personas ocupadas"/>
    <x v="0"/>
    <s v="Telecomunicaciones"/>
    <x v="0"/>
    <x v="0"/>
    <x v="1"/>
    <x v="1"/>
    <x v="0"/>
    <x v="0"/>
    <x v="0"/>
    <x v="0"/>
    <x v="0"/>
    <x v="1"/>
    <x v="0"/>
    <x v="1"/>
    <x v="0"/>
    <x v="0"/>
    <x v="0"/>
    <x v="0"/>
    <x v="0"/>
    <x v="0"/>
    <x v="0"/>
    <x v="0"/>
    <x v="1"/>
    <x v="1"/>
    <x v="0"/>
    <x v="0"/>
    <x v="0"/>
    <x v="0"/>
    <x v="0"/>
    <s v="SOPORTE TÉCNICO Y REDES"/>
    <s v="SOPORTE TÉCNICO Y REDES"/>
    <s v="USO DE SISTEMAS Y SOFTWARE ESPECIALIZADOS"/>
    <s v="SOPORTE TÉCNICO Y REDES"/>
    <m/>
    <m/>
    <s v="TIC"/>
    <s v="TIC"/>
    <s v="TIC"/>
    <s v="TIC"/>
    <m/>
    <m/>
    <n v="15.722891566265099"/>
    <x v="1"/>
    <x v="1"/>
    <x v="0"/>
    <x v="0"/>
    <x v="0"/>
    <s v="Total"/>
  </r>
  <r>
    <n v="9007781"/>
    <x v="0"/>
    <x v="0"/>
    <s v="San Roque"/>
    <n v="13130"/>
    <s v="ACTIVIDAD DE PRE LAVADO DE JEANS"/>
    <s v="Industria"/>
    <s v="Manufactura"/>
    <s v="Pequeñas (11 a 30 personas ocupadas)"/>
    <n v="4062024"/>
    <n v="4"/>
    <s v="Junio"/>
    <s v="Año Resultado Final"/>
    <n v="11"/>
    <n v="46"/>
    <n v="17062024"/>
    <n v="17"/>
    <s v="Junio"/>
    <s v="Año Resultado Final"/>
    <n v="1999"/>
    <n v="24"/>
    <x v="2"/>
    <s v="LAVANDERIA INDUSTRIAL DE JEANS"/>
    <s v="Servicios de lavanderías de ropa"/>
    <s v="Único"/>
    <x v="0"/>
    <m/>
    <m/>
    <n v="22"/>
    <n v="22"/>
    <n v="15"/>
    <n v="7"/>
    <n v="235.84337349397649"/>
    <n v="110.06024096385569"/>
    <n v="0"/>
    <n v="0"/>
    <n v="204.3975903614463"/>
    <n v="0"/>
    <n v="78.614457831325495"/>
    <n v="0"/>
    <n v="0"/>
    <n v="0"/>
    <n v="62.891566265060398"/>
    <n v="0"/>
    <n v="0"/>
    <n v="0"/>
    <n v="345.90361445783219"/>
    <n v="22"/>
    <n v="0"/>
    <n v="0"/>
    <n v="13"/>
    <n v="0"/>
    <n v="5"/>
    <n v="0"/>
    <n v="0"/>
    <n v="0"/>
    <n v="4"/>
    <n v="0"/>
    <n v="0"/>
    <n v="0"/>
    <n v="22"/>
    <x v="0"/>
    <m/>
    <m/>
    <x v="1"/>
    <m/>
    <m/>
    <x v="0"/>
    <m/>
    <m/>
    <x v="0"/>
    <m/>
    <m/>
    <x v="0"/>
    <m/>
    <m/>
    <x v="1"/>
    <m/>
    <n v="8154"/>
    <s v="PROCESISTA COLORACION DE PRENDA DE JEANS"/>
    <s v="Sí"/>
    <s v="Sí"/>
    <s v="Sí"/>
    <n v="8154"/>
    <s v="LOCALIZADOR DE PRENDAS"/>
    <s v="Sí"/>
    <s v="Sí"/>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s v="Falta de postulantes/candidatos"/>
    <m/>
    <m/>
    <s v="Candidatos sin capacitación o habilidades técnicas necesarios"/>
    <s v="Candidatos sin habilidades blandas o socioemocionales (proactividad, actitud de aprendizaje, compromiso, entre otros)"/>
    <m/>
    <s v="Candidatos con falt de experiencia laboral"/>
    <s v="Candidatos que no aceptaron las condiciones laborales ofrecidas (ubicación, horario, remuneración)"/>
    <s v="Falta de postulantes/candidatos"/>
    <m/>
    <m/>
    <m/>
    <m/>
    <m/>
    <m/>
    <m/>
    <m/>
    <m/>
    <m/>
    <s v="Aumentar la remuneración para hacer la vacante más atractiva"/>
    <s v="Capacitar a los trabajadores actuales para que puedan cumplir funciones que estaban asignadas a esa vacante"/>
    <m/>
    <m/>
    <m/>
    <m/>
    <m/>
    <m/>
    <m/>
    <m/>
    <m/>
    <x v="1"/>
    <x v="0"/>
    <x v="0"/>
    <x v="1"/>
    <x v="1"/>
    <x v="0"/>
    <x v="0"/>
    <x v="1"/>
    <x v="0"/>
    <x v="0"/>
    <x v="1"/>
    <x v="1"/>
    <x v="0"/>
    <m/>
    <m/>
    <m/>
    <m/>
    <m/>
    <m/>
    <s v="Recomendaciones de trabajadores de la empresa u otros actores"/>
    <m/>
    <m/>
    <m/>
    <s v="Contactos personales del empleador"/>
    <s v="Banco de currículos de la empresa"/>
    <m/>
    <m/>
    <x v="0"/>
    <x v="0"/>
    <x v="0"/>
    <x v="2"/>
    <x v="1"/>
    <x v="0"/>
    <x v="0"/>
    <x v="0"/>
    <x v="1"/>
    <x v="2"/>
    <s v="Ninguna"/>
    <m/>
    <m/>
    <m/>
    <m/>
    <m/>
    <s v="Transformación de competencia"/>
    <x v="3"/>
    <m/>
    <m/>
    <x v="1"/>
    <m/>
    <m/>
    <m/>
    <x v="0"/>
    <x v="0"/>
    <x v="0"/>
    <x v="0"/>
    <x v="1"/>
    <x v="1"/>
    <m/>
    <m/>
    <x v="2"/>
    <s v="Poco probable"/>
    <s v="Poco probable"/>
    <s v="Poco probable"/>
    <s v="Probable"/>
    <s v="Poco probable"/>
    <x v="0"/>
    <s v="procesitas de prendas de jeans"/>
    <n v="8154"/>
    <n v="1"/>
    <n v="1"/>
    <n v="1"/>
    <n v="1"/>
    <n v="1"/>
    <s v="localizador de prendas de jeans"/>
    <n v="8154"/>
    <n v="2"/>
    <n v="0"/>
    <n v="0"/>
    <n v="0"/>
    <n v="0"/>
    <s v="planchado de jeans"/>
    <n v="8157"/>
    <n v="2"/>
    <n v="0"/>
    <n v="0"/>
    <n v="0"/>
    <n v="0"/>
    <m/>
    <m/>
    <m/>
    <m/>
    <m/>
    <m/>
    <m/>
    <m/>
    <m/>
    <m/>
    <m/>
    <m/>
    <m/>
    <m/>
    <x v="0"/>
    <m/>
    <m/>
    <m/>
    <m/>
    <m/>
    <m/>
    <m/>
    <m/>
    <m/>
    <x v="1"/>
    <x v="1"/>
    <x v="1"/>
    <x v="1"/>
    <x v="0"/>
    <x v="0"/>
    <x v="0"/>
    <x v="1"/>
    <m/>
    <x v="0"/>
    <s v="TECNICAS EN PROCESOS QUIMICOS"/>
    <s v="Operación y mantenimiento de maquinarias industriales"/>
    <s v="PARA GESTION RRHH"/>
    <n v="4416"/>
    <m/>
    <m/>
    <m/>
    <m/>
    <m/>
    <m/>
    <m/>
    <m/>
    <m/>
    <m/>
    <m/>
    <m/>
    <m/>
    <m/>
    <m/>
    <m/>
    <m/>
    <m/>
    <m/>
    <m/>
    <s v="No"/>
    <m/>
    <m/>
    <m/>
    <m/>
    <m/>
    <x v="0"/>
    <s v="Importante"/>
    <s v="Importante"/>
    <s v="Importante"/>
    <s v="Importante"/>
    <s v="Importante"/>
    <s v="Muy importante"/>
    <s v="Importante"/>
    <s v="Ninguna"/>
    <m/>
    <x v="0"/>
    <x v="1"/>
    <x v="0"/>
    <x v="0"/>
    <x v="1"/>
    <x v="2"/>
    <x v="0"/>
    <x v="0"/>
    <x v="0"/>
    <x v="0"/>
    <x v="0"/>
    <x v="0"/>
    <m/>
    <s v="Gerente / Directivo"/>
    <m/>
    <n v="11"/>
    <n v="46"/>
    <s v="Completo"/>
    <m/>
    <m/>
    <m/>
    <m/>
    <m/>
    <m/>
    <m/>
    <s v="11 a 30 personas ocupadas"/>
    <s v="11 a 30 personas ocupadas"/>
    <x v="0"/>
    <s v="Servicios a los hogares"/>
    <x v="0"/>
    <x v="0"/>
    <x v="0"/>
    <x v="0"/>
    <x v="0"/>
    <x v="0"/>
    <x v="0"/>
    <x v="1"/>
    <x v="0"/>
    <x v="0"/>
    <x v="1"/>
    <x v="0"/>
    <x v="0"/>
    <x v="0"/>
    <x v="0"/>
    <x v="0"/>
    <x v="1"/>
    <x v="0"/>
    <x v="0"/>
    <x v="1"/>
    <x v="0"/>
    <x v="0"/>
    <x v="0"/>
    <x v="0"/>
    <x v="0"/>
    <x v="0"/>
    <x v="0"/>
    <s v="QUIMICA"/>
    <m/>
    <m/>
    <m/>
    <m/>
    <m/>
    <s v="QUIMICA"/>
    <m/>
    <m/>
    <m/>
    <m/>
    <m/>
    <n v="15.722891566265099"/>
    <x v="1"/>
    <x v="2"/>
    <x v="0"/>
    <x v="2"/>
    <x v="0"/>
    <s v="Total"/>
  </r>
  <r>
    <n v="9009819"/>
    <x v="0"/>
    <x v="1"/>
    <s v="Luque"/>
    <n v="73100"/>
    <s v="ACTIVIDADES PUBLICITARIAS"/>
    <s v="Servicio"/>
    <s v="Servicios a las empresas"/>
    <s v="Micro (5 a 10 personas ocupadas)"/>
    <n v="20062024"/>
    <n v="20"/>
    <s v="Junio"/>
    <s v="Año Resultado Final"/>
    <n v="10"/>
    <n v="45"/>
    <n v="20062024"/>
    <n v="20"/>
    <s v="Junio"/>
    <s v="Año Resultado Final"/>
    <n v="1991"/>
    <n v="32"/>
    <x v="1"/>
    <s v="ACTIVIDADES PUBLICITARIAS"/>
    <s v="Actividades publicitarias"/>
    <s v="Único"/>
    <x v="0"/>
    <m/>
    <m/>
    <n v="8"/>
    <n v="8"/>
    <n v="4"/>
    <n v="4"/>
    <n v="13.57837837837836"/>
    <n v="13.57837837837836"/>
    <n v="0"/>
    <n v="0"/>
    <n v="0"/>
    <n v="0"/>
    <n v="20.367567567567541"/>
    <n v="0"/>
    <n v="0"/>
    <n v="0"/>
    <n v="6.7891891891891802"/>
    <n v="0"/>
    <n v="0"/>
    <n v="0"/>
    <n v="27.156756756756721"/>
    <n v="8"/>
    <n v="0"/>
    <n v="0"/>
    <n v="0"/>
    <n v="0"/>
    <n v="6"/>
    <n v="0"/>
    <n v="0"/>
    <n v="0"/>
    <n v="2"/>
    <n v="0"/>
    <n v="0"/>
    <n v="0"/>
    <n v="8"/>
    <x v="0"/>
    <m/>
    <m/>
    <x v="0"/>
    <s v="Decisión del directorio/propietarios de la empresa"/>
    <m/>
    <x v="0"/>
    <m/>
    <m/>
    <x v="0"/>
    <m/>
    <m/>
    <x v="0"/>
    <m/>
    <m/>
    <x v="0"/>
    <m/>
    <m/>
    <m/>
    <m/>
    <m/>
    <m/>
    <m/>
    <m/>
    <m/>
    <m/>
    <m/>
    <m/>
    <m/>
    <m/>
    <m/>
    <m/>
    <m/>
    <m/>
    <m/>
    <m/>
    <m/>
    <m/>
    <m/>
    <m/>
    <m/>
    <m/>
    <m/>
    <m/>
    <m/>
    <m/>
    <m/>
    <m/>
    <m/>
    <m/>
    <m/>
    <m/>
    <m/>
    <m/>
    <m/>
    <m/>
    <m/>
    <m/>
    <m/>
    <m/>
    <m/>
    <m/>
    <m/>
    <m/>
    <m/>
    <m/>
    <x v="1"/>
    <x v="0"/>
    <x v="0"/>
    <x v="0"/>
    <x v="1"/>
    <x v="0"/>
    <x v="0"/>
    <x v="0"/>
    <x v="0"/>
    <x v="0"/>
    <x v="1"/>
    <x v="1"/>
    <x v="0"/>
    <m/>
    <m/>
    <m/>
    <m/>
    <m/>
    <m/>
    <s v="Recomendaciones de trabajadores de la empresa u otros actores"/>
    <m/>
    <m/>
    <m/>
    <m/>
    <m/>
    <m/>
    <m/>
    <x v="0"/>
    <x v="0"/>
    <x v="0"/>
    <x v="1"/>
    <x v="2"/>
    <x v="2"/>
    <x v="0"/>
    <x v="0"/>
    <x v="1"/>
    <x v="1"/>
    <s v="Ninguna"/>
    <m/>
    <m/>
    <m/>
    <m/>
    <m/>
    <m/>
    <x v="1"/>
    <m/>
    <m/>
    <x v="1"/>
    <m/>
    <m/>
    <m/>
    <x v="1"/>
    <x v="1"/>
    <x v="1"/>
    <x v="1"/>
    <x v="1"/>
    <x v="1"/>
    <m/>
    <m/>
    <x v="2"/>
    <s v="Poco probable"/>
    <s v="Poco probable"/>
    <s v="Poco probable"/>
    <s v="Probable"/>
    <s v="Probable"/>
    <x v="2"/>
    <m/>
    <m/>
    <m/>
    <m/>
    <m/>
    <m/>
    <m/>
    <m/>
    <m/>
    <m/>
    <m/>
    <m/>
    <m/>
    <m/>
    <m/>
    <m/>
    <m/>
    <m/>
    <m/>
    <m/>
    <m/>
    <m/>
    <m/>
    <m/>
    <m/>
    <m/>
    <m/>
    <m/>
    <m/>
    <m/>
    <m/>
    <m/>
    <m/>
    <m/>
    <m/>
    <x v="0"/>
    <m/>
    <m/>
    <m/>
    <m/>
    <m/>
    <m/>
    <m/>
    <m/>
    <m/>
    <x v="0"/>
    <x v="0"/>
    <x v="0"/>
    <x v="1"/>
    <x v="1"/>
    <x v="1"/>
    <x v="0"/>
    <x v="0"/>
    <m/>
    <x v="0"/>
    <s v="CONOCIMIENTO BÁSICO DE ELECTRCIDAD PARA MAQUINARIA"/>
    <s v="Electricidad"/>
    <s v="OPERADOR MAQUINARIA PLASTIFICADORA"/>
    <n v="7322"/>
    <m/>
    <m/>
    <m/>
    <m/>
    <m/>
    <m/>
    <m/>
    <m/>
    <m/>
    <m/>
    <m/>
    <m/>
    <m/>
    <m/>
    <m/>
    <m/>
    <m/>
    <m/>
    <m/>
    <m/>
    <s v="No"/>
    <m/>
    <m/>
    <m/>
    <m/>
    <m/>
    <x v="0"/>
    <s v="Importante"/>
    <s v="Importante"/>
    <s v="Importante"/>
    <s v="Importante"/>
    <s v="Importante"/>
    <s v="Importante"/>
    <s v="Importante"/>
    <s v="Ninguna"/>
    <m/>
    <x v="2"/>
    <x v="2"/>
    <x v="0"/>
    <x v="0"/>
    <x v="0"/>
    <x v="2"/>
    <x v="0"/>
    <x v="0"/>
    <x v="0"/>
    <x v="0"/>
    <x v="0"/>
    <x v="0"/>
    <m/>
    <s v="Dueño o propietario"/>
    <m/>
    <n v="19"/>
    <n v="29"/>
    <s v="Completo"/>
    <m/>
    <m/>
    <m/>
    <m/>
    <m/>
    <m/>
    <s v="MANTENTE A SUS TRABAJADORES HACE 8 AÑOS Y SUS EMPLEADORES VAN DE VEZ EN CUANDO A CAPACITARSE EN SINAFOCAL"/>
    <s v="5 a 10 personas ocupadas"/>
    <s v="5 a 10 personas ocupadas"/>
    <x v="0"/>
    <s v="Servicios a las empresas"/>
    <x v="0"/>
    <x v="0"/>
    <x v="0"/>
    <x v="0"/>
    <x v="0"/>
    <x v="0"/>
    <x v="0"/>
    <x v="0"/>
    <x v="0"/>
    <x v="0"/>
    <x v="1"/>
    <x v="0"/>
    <x v="0"/>
    <x v="0"/>
    <x v="0"/>
    <x v="0"/>
    <x v="0"/>
    <x v="0"/>
    <x v="0"/>
    <x v="1"/>
    <x v="0"/>
    <x v="1"/>
    <x v="0"/>
    <x v="0"/>
    <x v="1"/>
    <x v="0"/>
    <x v="0"/>
    <s v="ELECTRICIDAD Y ELECTRONICA"/>
    <m/>
    <m/>
    <m/>
    <m/>
    <m/>
    <s v="ELECTRICIDAD Y ELECTRONICA"/>
    <m/>
    <m/>
    <m/>
    <m/>
    <m/>
    <n v="3.3945945945945901"/>
    <x v="0"/>
    <x v="0"/>
    <x v="1"/>
    <x v="0"/>
    <x v="0"/>
    <s v="Total"/>
  </r>
  <r>
    <n v="9015462"/>
    <x v="0"/>
    <x v="1"/>
    <s v="Villa Elisa"/>
    <n v="69100"/>
    <s v="ACTIVIDADES DE ESTUDIO JURIDICO"/>
    <s v="Servicio"/>
    <s v="Servicios a las empresas"/>
    <s v="Micro (5 a 10 personas ocupadas)"/>
    <n v="5072024"/>
    <n v="5"/>
    <s v="Julio"/>
    <s v="Año Resultado Final"/>
    <n v="11"/>
    <n v="35"/>
    <n v="9072024"/>
    <n v="9"/>
    <s v="Julio"/>
    <s v="Año Resultado Final"/>
    <n v="1900"/>
    <n v="123"/>
    <x v="1"/>
    <s v="ACTIVIDADES DE ESTUDIO JURIDICO"/>
    <s v="Actividades de servicios jurídicos y notariales prestados por profesionales independientes"/>
    <s v="Único"/>
    <x v="0"/>
    <m/>
    <m/>
    <n v="12"/>
    <n v="12"/>
    <n v="8"/>
    <n v="4"/>
    <n v="38.645161290322562"/>
    <n v="19.322580645161281"/>
    <n v="0"/>
    <n v="0"/>
    <n v="0"/>
    <n v="0"/>
    <n v="0"/>
    <n v="0"/>
    <n v="0"/>
    <n v="0"/>
    <n v="28.983870967741922"/>
    <n v="0"/>
    <n v="28.983870967741922"/>
    <n v="0"/>
    <n v="57.967741935483843"/>
    <n v="12"/>
    <n v="0"/>
    <n v="0"/>
    <n v="0"/>
    <n v="0"/>
    <n v="0"/>
    <n v="0"/>
    <n v="0"/>
    <n v="0"/>
    <n v="6"/>
    <n v="0"/>
    <n v="6"/>
    <n v="0"/>
    <n v="12"/>
    <x v="0"/>
    <m/>
    <m/>
    <x v="0"/>
    <s v="Decisión del directorio/propietarios de la empresa"/>
    <m/>
    <x v="1"/>
    <s v="Decisión del directorio/propietarios de la empresa"/>
    <m/>
    <x v="0"/>
    <m/>
    <m/>
    <x v="0"/>
    <m/>
    <m/>
    <x v="1"/>
    <m/>
    <n v="2611"/>
    <s v="ABOGADO ASISTENTE"/>
    <s v="Sí"/>
    <s v="No"/>
    <s v="No"/>
    <m/>
    <m/>
    <m/>
    <m/>
    <m/>
    <m/>
    <m/>
    <m/>
    <m/>
    <m/>
    <m/>
    <m/>
    <m/>
    <m/>
    <m/>
    <m/>
    <m/>
    <m/>
    <m/>
    <m/>
    <m/>
    <m/>
    <m/>
    <m/>
    <m/>
    <m/>
    <m/>
    <m/>
    <m/>
    <m/>
    <m/>
    <m/>
    <m/>
    <m/>
    <m/>
    <m/>
    <m/>
    <m/>
    <m/>
    <m/>
    <m/>
    <m/>
    <m/>
    <m/>
    <x v="0"/>
    <x v="0"/>
    <x v="1"/>
    <x v="0"/>
    <x v="0"/>
    <x v="0"/>
    <x v="0"/>
    <x v="1"/>
    <x v="1"/>
    <x v="0"/>
    <x v="0"/>
    <x v="0"/>
    <x v="0"/>
    <m/>
    <m/>
    <m/>
    <m/>
    <m/>
    <m/>
    <s v="Recomendaciones de trabajadores de la empresa u otros actores"/>
    <m/>
    <m/>
    <m/>
    <s v="Contactos personales del empleador"/>
    <m/>
    <m/>
    <m/>
    <x v="0"/>
    <x v="0"/>
    <x v="0"/>
    <x v="2"/>
    <x v="0"/>
    <x v="1"/>
    <x v="0"/>
    <x v="0"/>
    <x v="1"/>
    <x v="2"/>
    <s v="Ninguna"/>
    <m/>
    <m/>
    <m/>
    <m/>
    <m/>
    <m/>
    <x v="1"/>
    <m/>
    <m/>
    <x v="1"/>
    <m/>
    <m/>
    <m/>
    <x v="1"/>
    <x v="1"/>
    <x v="1"/>
    <x v="1"/>
    <x v="1"/>
    <x v="1"/>
    <m/>
    <m/>
    <x v="2"/>
    <s v="Poco probable"/>
    <s v="Poco probable"/>
    <s v="Poco probable"/>
    <s v="Poco probable"/>
    <s v="Poco probable"/>
    <x v="2"/>
    <m/>
    <m/>
    <m/>
    <m/>
    <m/>
    <m/>
    <m/>
    <m/>
    <m/>
    <m/>
    <m/>
    <m/>
    <m/>
    <m/>
    <m/>
    <m/>
    <m/>
    <m/>
    <m/>
    <m/>
    <m/>
    <m/>
    <m/>
    <m/>
    <m/>
    <m/>
    <m/>
    <m/>
    <m/>
    <m/>
    <m/>
    <m/>
    <m/>
    <m/>
    <m/>
    <x v="0"/>
    <m/>
    <m/>
    <m/>
    <m/>
    <m/>
    <m/>
    <m/>
    <m/>
    <m/>
    <x v="1"/>
    <x v="1"/>
    <x v="1"/>
    <x v="1"/>
    <x v="1"/>
    <x v="0"/>
    <x v="0"/>
    <x v="0"/>
    <m/>
    <x v="1"/>
    <m/>
    <m/>
    <m/>
    <m/>
    <m/>
    <m/>
    <m/>
    <m/>
    <m/>
    <m/>
    <m/>
    <m/>
    <m/>
    <m/>
    <m/>
    <m/>
    <m/>
    <m/>
    <m/>
    <m/>
    <m/>
    <m/>
    <m/>
    <m/>
    <m/>
    <m/>
    <m/>
    <m/>
    <m/>
    <m/>
    <x v="0"/>
    <s v="Importante"/>
    <s v="Importante"/>
    <s v="Importante"/>
    <s v="Importante"/>
    <s v="Importante"/>
    <s v="Importante"/>
    <s v="Importante"/>
    <s v="Ninguna"/>
    <m/>
    <x v="2"/>
    <x v="2"/>
    <x v="0"/>
    <x v="0"/>
    <x v="2"/>
    <x v="2"/>
    <x v="1"/>
    <x v="1"/>
    <x v="1"/>
    <x v="1"/>
    <x v="1"/>
    <x v="0"/>
    <m/>
    <s v="Dueño o propietario"/>
    <m/>
    <n v="21"/>
    <n v="4"/>
    <s v="Completo"/>
    <m/>
    <m/>
    <m/>
    <m/>
    <m/>
    <m/>
    <m/>
    <s v="11 a 30 personas ocupadas"/>
    <s v="11 a 30 personas ocupadas"/>
    <x v="0"/>
    <s v="Servicios a las empresas"/>
    <x v="0"/>
    <x v="1"/>
    <x v="0"/>
    <x v="0"/>
    <x v="0"/>
    <x v="0"/>
    <x v="0"/>
    <x v="0"/>
    <x v="0"/>
    <x v="0"/>
    <x v="1"/>
    <x v="0"/>
    <x v="0"/>
    <x v="0"/>
    <x v="0"/>
    <x v="0"/>
    <x v="0"/>
    <x v="0"/>
    <x v="0"/>
    <x v="1"/>
    <x v="0"/>
    <x v="1"/>
    <x v="0"/>
    <x v="0"/>
    <x v="0"/>
    <x v="0"/>
    <x v="0"/>
    <m/>
    <m/>
    <m/>
    <m/>
    <m/>
    <m/>
    <m/>
    <m/>
    <m/>
    <m/>
    <m/>
    <m/>
    <n v="4.8306451612903203"/>
    <x v="1"/>
    <x v="1"/>
    <x v="1"/>
    <x v="0"/>
    <x v="1"/>
    <s v="Total"/>
  </r>
  <r>
    <n v="9015950"/>
    <x v="0"/>
    <x v="1"/>
    <s v="Fernando de la Mora"/>
    <n v="47111"/>
    <s v="VENTA AL POR MENOR DE ARTICULOS DE SUPERMERCADOS"/>
    <s v="Comercio"/>
    <s v="Comercio"/>
    <s v="Grandes (con 51 o más personas ocupadas)"/>
    <n v="17062024"/>
    <n v="17"/>
    <s v="Junio"/>
    <s v="Año Resultado Final"/>
    <n v="11"/>
    <n v="34"/>
    <n v="10072024"/>
    <n v="10"/>
    <s v="Julio"/>
    <s v="Año Resultado Final"/>
    <n v="1982"/>
    <n v="41"/>
    <x v="1"/>
    <s v="VENTA AL POR MENOR DE ARTICULOS DE SUPERMERCADO"/>
    <s v="Comercio al por menor en hipermercados y supermercados"/>
    <s v="Sucursal"/>
    <x v="1"/>
    <n v="4"/>
    <n v="4"/>
    <n v="223"/>
    <n v="223"/>
    <n v="134"/>
    <n v="89"/>
    <n v="607.1875"/>
    <n v="403.28125"/>
    <n v="0"/>
    <n v="0"/>
    <n v="0"/>
    <n v="0"/>
    <n v="203.90625"/>
    <n v="0"/>
    <n v="199.375"/>
    <n v="0"/>
    <n v="90.625"/>
    <n v="516.5625"/>
    <n v="0"/>
    <n v="0"/>
    <n v="1010.46875"/>
    <n v="223"/>
    <n v="0"/>
    <n v="0"/>
    <n v="0"/>
    <n v="0"/>
    <n v="45"/>
    <n v="0"/>
    <n v="44"/>
    <n v="0"/>
    <n v="20"/>
    <n v="114"/>
    <n v="0"/>
    <n v="0"/>
    <n v="223"/>
    <x v="1"/>
    <s v="Convenio con organizaciones públicas"/>
    <m/>
    <x v="0"/>
    <s v="Decisión del directorio/propietarios de la empresa"/>
    <m/>
    <x v="1"/>
    <s v="Decisión del directorio/propietarios de la empresa"/>
    <m/>
    <x v="0"/>
    <m/>
    <m/>
    <x v="0"/>
    <m/>
    <m/>
    <x v="1"/>
    <m/>
    <n v="5230"/>
    <s v="CAJEROS"/>
    <s v="Sí"/>
    <s v="No"/>
    <s v="Sí"/>
    <n v="9334"/>
    <s v="REPOSITORES"/>
    <s v="Sí"/>
    <s v="No"/>
    <s v="Sí"/>
    <n v="3323"/>
    <s v="COMPRADOR DE PRODUCTOS NO PERECEDEROS"/>
    <s v="Sí"/>
    <s v="Sí"/>
    <m/>
    <m/>
    <m/>
    <m/>
    <m/>
    <m/>
    <m/>
    <m/>
    <m/>
    <m/>
    <m/>
    <m/>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s v="Aumentar la remuneración para hacer la vacante más atractiva"/>
    <s v="Capacitar a los trabajadores actuales para que puedan cumplir funciones que estaban asignadas a esa vacante"/>
    <m/>
    <m/>
    <m/>
    <m/>
    <m/>
    <s v="Aumentar los esfuerzos en el reclutamiento (más divulgación de la vacante, más bolsas de empleo)"/>
    <m/>
    <m/>
    <m/>
    <x v="1"/>
    <x v="1"/>
    <x v="0"/>
    <x v="0"/>
    <x v="0"/>
    <x v="0"/>
    <x v="0"/>
    <x v="1"/>
    <x v="1"/>
    <x v="0"/>
    <x v="0"/>
    <x v="0"/>
    <x v="0"/>
    <m/>
    <m/>
    <s v="Plataforma web privada gratuita (Bolsas de trabajo) (excluyendo redes sociales)"/>
    <s v="Redes sociales de la empresa (Facebook, Twitter, Instagram, etc)"/>
    <s v="Servicio Público de Empleo del Ministerio de Trabajo"/>
    <s v="Redes de profesionales o egresados"/>
    <s v="Recomendaciones de trabajadores de la empresa u otros actores"/>
    <s v="Contratación de empresas de reclutamiento"/>
    <s v="Ferias de empleo"/>
    <m/>
    <m/>
    <s v="Banco de currículos de la empresa"/>
    <m/>
    <m/>
    <x v="0"/>
    <x v="0"/>
    <x v="0"/>
    <x v="1"/>
    <x v="0"/>
    <x v="1"/>
    <x v="0"/>
    <x v="2"/>
    <x v="1"/>
    <x v="2"/>
    <s v="Ninguna"/>
    <m/>
    <m/>
    <m/>
    <m/>
    <m/>
    <m/>
    <x v="1"/>
    <m/>
    <m/>
    <x v="1"/>
    <m/>
    <m/>
    <m/>
    <x v="1"/>
    <x v="1"/>
    <x v="1"/>
    <x v="1"/>
    <x v="1"/>
    <x v="1"/>
    <m/>
    <m/>
    <x v="2"/>
    <s v="Muy probable"/>
    <s v="Poco probable"/>
    <s v="Probable"/>
    <s v="Probable"/>
    <s v="Muy probable"/>
    <x v="2"/>
    <m/>
    <m/>
    <m/>
    <m/>
    <m/>
    <m/>
    <m/>
    <m/>
    <m/>
    <m/>
    <m/>
    <m/>
    <m/>
    <m/>
    <m/>
    <m/>
    <m/>
    <m/>
    <m/>
    <m/>
    <m/>
    <m/>
    <m/>
    <m/>
    <m/>
    <m/>
    <m/>
    <m/>
    <m/>
    <m/>
    <m/>
    <m/>
    <m/>
    <m/>
    <m/>
    <x v="0"/>
    <m/>
    <m/>
    <m/>
    <m/>
    <m/>
    <m/>
    <m/>
    <m/>
    <m/>
    <x v="0"/>
    <x v="0"/>
    <x v="0"/>
    <x v="0"/>
    <x v="1"/>
    <x v="1"/>
    <x v="0"/>
    <x v="0"/>
    <m/>
    <x v="0"/>
    <s v="EN HABILIDADES SOBRE ATENCION A CLIENTES"/>
    <s v="Técnicas de recepción y atención al cliente"/>
    <s v="CAJEROS DE SUPERMERCADO"/>
    <n v="5230"/>
    <s v="HABILIDADES SOBRE ATENCION A CLIENTES"/>
    <s v="Técnicas de recepción y atención al cliente"/>
    <s v="EMPAQUETADOR DE SUPERMERCADO"/>
    <n v="9321"/>
    <m/>
    <m/>
    <m/>
    <m/>
    <m/>
    <m/>
    <m/>
    <m/>
    <m/>
    <m/>
    <m/>
    <m/>
    <m/>
    <m/>
    <m/>
    <m/>
    <s v="Si"/>
    <s v="No"/>
    <m/>
    <m/>
    <m/>
    <m/>
    <x v="1"/>
    <s v="Muy importante"/>
    <s v="Muy importante"/>
    <s v="Muy importante"/>
    <s v="Muy importante"/>
    <s v="Muy importante"/>
    <s v="Muy importante"/>
    <s v="Muy importante"/>
    <s v="Ninguna"/>
    <m/>
    <x v="0"/>
    <x v="2"/>
    <x v="0"/>
    <x v="1"/>
    <x v="1"/>
    <x v="1"/>
    <x v="0"/>
    <x v="1"/>
    <x v="0"/>
    <x v="1"/>
    <x v="0"/>
    <x v="0"/>
    <m/>
    <s v="Jefe / Encargado (no propietario)"/>
    <m/>
    <n v="14"/>
    <n v="18"/>
    <s v="Completo"/>
    <m/>
    <m/>
    <m/>
    <m/>
    <m/>
    <m/>
    <m/>
    <s v="51 y más personas ocupadas"/>
    <s v="51 y más personas ocupadas"/>
    <x v="2"/>
    <s v="Comercio"/>
    <x v="0"/>
    <x v="0"/>
    <x v="1"/>
    <x v="0"/>
    <x v="1"/>
    <x v="0"/>
    <x v="0"/>
    <x v="0"/>
    <x v="1"/>
    <x v="0"/>
    <x v="1"/>
    <x v="0"/>
    <x v="0"/>
    <x v="0"/>
    <x v="0"/>
    <x v="0"/>
    <x v="0"/>
    <x v="0"/>
    <x v="0"/>
    <x v="1"/>
    <x v="0"/>
    <x v="1"/>
    <x v="1"/>
    <x v="0"/>
    <x v="0"/>
    <x v="0"/>
    <x v="1"/>
    <s v="ATENCIÓN AL CLIENTE, RECEPCIÓN"/>
    <s v="ATENCIÓN AL CLIENTE, RECEPCIÓN"/>
    <m/>
    <m/>
    <m/>
    <m/>
    <s v="ADMINISTRACIÓN Y GESTIÓN"/>
    <s v="ADMINISTRACIÓN Y GESTIÓN"/>
    <m/>
    <m/>
    <m/>
    <m/>
    <n v="4.53125"/>
    <x v="1"/>
    <x v="2"/>
    <x v="1"/>
    <x v="0"/>
    <x v="0"/>
    <s v="Total"/>
  </r>
  <r>
    <n v="9016160"/>
    <x v="0"/>
    <x v="0"/>
    <s v="Santisima Trinidad"/>
    <n v="10101"/>
    <s v="ACTIVIDAD DE MATANZA DE GANADO VACUNO Y PROCESAMIENTO DE SU CARNE"/>
    <s v="Industria"/>
    <s v="Manufactura"/>
    <s v="Grandes (con 51 o más personas ocupadas)"/>
    <n v="7062024"/>
    <n v="7"/>
    <s v="Junio"/>
    <s v="Año Resultado Final"/>
    <n v="10"/>
    <n v="29"/>
    <n v="30072024"/>
    <n v="30"/>
    <s v="Julio"/>
    <s v="Año Resultado Final"/>
    <n v="2005"/>
    <n v="18"/>
    <x v="0"/>
    <s v="ACTIVIDADES DE MATANZA DE GANADO VACUNO Y PROCESAMIENTO DE SU CARNE"/>
    <s v="Matanza de ganado vacuno y procesamiento de su carne"/>
    <s v="Casa Matriz"/>
    <x v="1"/>
    <n v="3"/>
    <n v="2"/>
    <n v="2082"/>
    <n v="896"/>
    <n v="631"/>
    <n v="265"/>
    <n v="631"/>
    <n v="265"/>
    <n v="4"/>
    <n v="0"/>
    <n v="152"/>
    <n v="104"/>
    <n v="344"/>
    <n v="92"/>
    <n v="55"/>
    <n v="6"/>
    <n v="50"/>
    <n v="80"/>
    <n v="5"/>
    <n v="4"/>
    <n v="896"/>
    <n v="896"/>
    <n v="4"/>
    <n v="0"/>
    <n v="152"/>
    <n v="104"/>
    <n v="344"/>
    <n v="92"/>
    <n v="55"/>
    <n v="6"/>
    <n v="50"/>
    <n v="80"/>
    <n v="5"/>
    <n v="4"/>
    <n v="896"/>
    <x v="1"/>
    <s v="Decisión del directorio/propietarios de la empresa"/>
    <m/>
    <x v="0"/>
    <s v="Decisión del directorio/propietarios de la empresa"/>
    <m/>
    <x v="0"/>
    <m/>
    <m/>
    <x v="0"/>
    <m/>
    <m/>
    <x v="0"/>
    <m/>
    <m/>
    <x v="1"/>
    <m/>
    <n v="9333"/>
    <s v="AUXILIAR DE PRODUCCION"/>
    <s v="Sí"/>
    <s v="No"/>
    <s v="Sí"/>
    <n v="3122"/>
    <s v="ANALISTA DE CONTROL DE CALIDAD"/>
    <s v="Sí"/>
    <s v="No"/>
    <s v="Sí"/>
    <n v="4419"/>
    <s v="AUXILIAR ADMINISTRATIVO"/>
    <s v="Sí"/>
    <s v="No"/>
    <m/>
    <m/>
    <m/>
    <m/>
    <m/>
    <m/>
    <m/>
    <m/>
    <m/>
    <m/>
    <m/>
    <m/>
    <m/>
    <m/>
    <m/>
    <m/>
    <m/>
    <m/>
    <m/>
    <m/>
    <m/>
    <m/>
    <m/>
    <m/>
    <m/>
    <m/>
    <m/>
    <m/>
    <m/>
    <m/>
    <m/>
    <m/>
    <m/>
    <m/>
    <m/>
    <x v="1"/>
    <x v="0"/>
    <x v="1"/>
    <x v="0"/>
    <x v="0"/>
    <x v="0"/>
    <x v="0"/>
    <x v="1"/>
    <x v="1"/>
    <x v="0"/>
    <x v="0"/>
    <x v="0"/>
    <x v="0"/>
    <m/>
    <m/>
    <m/>
    <m/>
    <m/>
    <m/>
    <s v="Recomendaciones de trabajadores de la empresa u otros actores"/>
    <m/>
    <s v="Ferias de empleo"/>
    <m/>
    <m/>
    <s v="Banco de currículos de la empresa"/>
    <m/>
    <m/>
    <x v="0"/>
    <x v="0"/>
    <x v="0"/>
    <x v="1"/>
    <x v="0"/>
    <x v="1"/>
    <x v="0"/>
    <x v="0"/>
    <x v="1"/>
    <x v="0"/>
    <s v="Ninguna"/>
    <m/>
    <m/>
    <m/>
    <m/>
    <m/>
    <m/>
    <x v="1"/>
    <m/>
    <m/>
    <x v="1"/>
    <s v="Transformación de competencia"/>
    <m/>
    <m/>
    <x v="1"/>
    <x v="0"/>
    <x v="1"/>
    <x v="0"/>
    <x v="0"/>
    <x v="0"/>
    <m/>
    <m/>
    <x v="2"/>
    <s v="Poco probable"/>
    <s v="Poco probable"/>
    <s v="Poco probable"/>
    <s v="Poco probable"/>
    <s v="Muy probable"/>
    <x v="0"/>
    <s v="gerente de produccion"/>
    <n v="1321"/>
    <n v="1"/>
    <n v="0"/>
    <n v="0"/>
    <n v="0"/>
    <n v="0"/>
    <s v="coordinador de produccion"/>
    <n v="3122"/>
    <n v="1"/>
    <n v="0"/>
    <n v="0"/>
    <n v="0"/>
    <n v="0"/>
    <s v="ENCARGADO DE RECURSOS HUMANOS"/>
    <n v="2423"/>
    <n v="1"/>
    <n v="0"/>
    <n v="0"/>
    <n v="0"/>
    <n v="0"/>
    <s v="coordinador de seguridad industrial"/>
    <n v="2149"/>
    <n v="1"/>
    <n v="0"/>
    <n v="0"/>
    <n v="0"/>
    <n v="0"/>
    <s v="auxiliar de produccion"/>
    <n v="9333"/>
    <n v="400"/>
    <n v="0"/>
    <n v="0"/>
    <n v="0"/>
    <n v="0"/>
    <x v="0"/>
    <m/>
    <m/>
    <m/>
    <m/>
    <m/>
    <m/>
    <m/>
    <m/>
    <m/>
    <x v="0"/>
    <x v="0"/>
    <x v="0"/>
    <x v="0"/>
    <x v="1"/>
    <x v="1"/>
    <x v="0"/>
    <x v="0"/>
    <m/>
    <x v="0"/>
    <s v="CURSO DE POWER BI"/>
    <s v="Microsoft Power BI"/>
    <s v="PARA TODOS LOS DE RRHH"/>
    <n v="4416"/>
    <s v="PREVENCION DE RIESGOS"/>
    <s v="Seguridad industrial y salud ocupacional"/>
    <s v="TECNICO DE SEGURIDAD INDUSTRIAL"/>
    <n v="3257"/>
    <s v="MANTENIMIENTO DE PREVENCION PARA SALA DE MAQUINAS"/>
    <s v="Seguridad industrial y salud ocupacional"/>
    <s v="MAQUINISTA"/>
    <n v="8160"/>
    <m/>
    <m/>
    <m/>
    <m/>
    <m/>
    <m/>
    <m/>
    <m/>
    <m/>
    <m/>
    <m/>
    <m/>
    <s v="Si"/>
    <s v="Si"/>
    <s v="No"/>
    <m/>
    <m/>
    <m/>
    <x v="0"/>
    <s v="Muy importante"/>
    <s v="Importante"/>
    <s v="Importante"/>
    <s v="Importante"/>
    <s v="Importante"/>
    <s v="Muy importante"/>
    <s v="Muy importante"/>
    <s v="Ninguna"/>
    <m/>
    <x v="0"/>
    <x v="1"/>
    <x v="1"/>
    <x v="0"/>
    <x v="0"/>
    <x v="0"/>
    <x v="1"/>
    <x v="1"/>
    <x v="0"/>
    <x v="1"/>
    <x v="0"/>
    <x v="0"/>
    <m/>
    <s v="Otro"/>
    <s v="COORDINADOR DE SALARIOS Y BENEFICIOS DE LA EMPRESA"/>
    <n v="18"/>
    <n v="14"/>
    <s v="Completo"/>
    <m/>
    <m/>
    <m/>
    <m/>
    <m/>
    <m/>
    <m/>
    <s v="51 y más personas ocupadas"/>
    <s v="51 y más personas ocupadas"/>
    <x v="1"/>
    <s v="Manufactura"/>
    <x v="0"/>
    <x v="0"/>
    <x v="1"/>
    <x v="1"/>
    <x v="0"/>
    <x v="0"/>
    <x v="0"/>
    <x v="0"/>
    <x v="1"/>
    <x v="1"/>
    <x v="0"/>
    <x v="1"/>
    <x v="0"/>
    <x v="0"/>
    <x v="0"/>
    <x v="0"/>
    <x v="0"/>
    <x v="1"/>
    <x v="0"/>
    <x v="1"/>
    <x v="1"/>
    <x v="0"/>
    <x v="0"/>
    <x v="0"/>
    <x v="0"/>
    <x v="1"/>
    <x v="0"/>
    <s v="HERRAMIENTAS DE ANÁLISIS DE DATOS"/>
    <s v="SALUD Y SEGURIDAD OCUPACIONAL"/>
    <s v="SALUD Y SEGURIDAD OCUPACIONAL"/>
    <m/>
    <m/>
    <m/>
    <s v="TIC"/>
    <s v="SALUD Y SEGURIDAD OCUPACIONAL"/>
    <s v="SALUD Y SEGURIDAD OCUPACIONAL"/>
    <m/>
    <m/>
    <m/>
    <n v="1"/>
    <x v="1"/>
    <x v="1"/>
    <x v="0"/>
    <x v="0"/>
    <x v="0"/>
    <s v="Total"/>
  </r>
  <r>
    <n v="9016397"/>
    <x v="0"/>
    <x v="1"/>
    <s v="Mariano Roque Alonso"/>
    <n v="52220"/>
    <s v="SERVICIOS PORTUARIOS"/>
    <s v="Servicio"/>
    <s v="Transporte"/>
    <s v="Grandes (con 51 o más personas ocupadas)"/>
    <n v="9072024"/>
    <n v="9"/>
    <s v="Julio"/>
    <s v="Año Resultado Final"/>
    <n v="11"/>
    <n v="2"/>
    <n v="10072024"/>
    <n v="10"/>
    <s v="Julio"/>
    <s v="Año Resultado Final"/>
    <n v="2005"/>
    <n v="18"/>
    <x v="0"/>
    <s v="MANIPULACIÓN DE CARGAS"/>
    <s v="Manipulación de la carga"/>
    <s v="Oficina administrativa"/>
    <x v="1"/>
    <n v="2"/>
    <n v="2"/>
    <n v="302"/>
    <n v="302"/>
    <n v="246"/>
    <n v="56"/>
    <n v="246"/>
    <n v="56"/>
    <n v="0"/>
    <n v="0"/>
    <n v="14"/>
    <n v="0"/>
    <n v="188"/>
    <n v="0"/>
    <n v="63"/>
    <n v="4"/>
    <n v="15"/>
    <n v="13"/>
    <n v="2"/>
    <n v="3"/>
    <n v="302"/>
    <n v="302"/>
    <n v="0"/>
    <n v="0"/>
    <n v="14"/>
    <n v="0"/>
    <n v="188"/>
    <n v="0"/>
    <n v="63"/>
    <n v="4"/>
    <n v="15"/>
    <n v="13"/>
    <n v="2"/>
    <n v="3"/>
    <n v="302"/>
    <x v="1"/>
    <s v="Decisión del directorio/propietarios de la empresa"/>
    <m/>
    <x v="0"/>
    <s v="Convenios con organizaciones privadas y/o ONG"/>
    <m/>
    <x v="0"/>
    <m/>
    <m/>
    <x v="1"/>
    <s v="Decisión del directorio/propietarios de la empresa"/>
    <m/>
    <x v="0"/>
    <m/>
    <m/>
    <x v="1"/>
    <m/>
    <n v="5414"/>
    <s v="GUARDIA DE SEGURIDAD"/>
    <s v="Sí"/>
    <s v="No"/>
    <s v="Sí"/>
    <n v="7233"/>
    <s v="AUXILIAR DE MECANICOS( REPARACION DE MAQUINARIAS ,TERRESTRES"/>
    <s v="Sí"/>
    <s v="Sí"/>
    <s v="Sí"/>
    <n v="3511"/>
    <s v="ASISTENTE DE INFORMÁTICA"/>
    <s v="Sí"/>
    <s v="Sí"/>
    <m/>
    <m/>
    <m/>
    <m/>
    <m/>
    <m/>
    <m/>
    <m/>
    <s v="Candidatos sin capacitación o habilidades técnicas necesarios"/>
    <m/>
    <s v="Candidato sin licencias, certificados orequisitos legales requeridos para ejercer la ocupación"/>
    <m/>
    <s v="Candidatos que no aceptaron las condiciones laborales ofrecidas (ubicación, horario, remuneración)"/>
    <m/>
    <m/>
    <m/>
    <s v="Candidatos sin capacitación o habilidades técnicas necesarios"/>
    <m/>
    <m/>
    <s v="Candidatos con falt de experiencia laboral"/>
    <s v="Candidatos que no aceptaron las condiciones laborales ofrecidas (ubicación, horario, remuneración)"/>
    <m/>
    <m/>
    <m/>
    <s v="Aumentar la remuneración para hacer la vacante más atractiva"/>
    <s v="Capacitar a los trabajadores actuales para que puedan cumplir funciones que estaban asignadas a esa vacante"/>
    <m/>
    <m/>
    <m/>
    <m/>
    <s v="Redefinir el perfil y características de la vacante"/>
    <s v="Aumentar los esfuerzos en el reclutamiento (más divulgación de la vacante, más bolsas de empleo)"/>
    <m/>
    <m/>
    <m/>
    <x v="0"/>
    <x v="1"/>
    <x v="0"/>
    <x v="0"/>
    <x v="0"/>
    <x v="0"/>
    <x v="0"/>
    <x v="1"/>
    <x v="1"/>
    <x v="0"/>
    <x v="0"/>
    <x v="0"/>
    <x v="0"/>
    <m/>
    <m/>
    <s v="Plataforma web privada gratuita (Bolsas de trabajo) (excluyendo redes sociales)"/>
    <s v="Redes sociales de la empresa (Facebook, Twitter, Instagram, etc)"/>
    <m/>
    <s v="Redes de profesionales o egresados"/>
    <s v="Recomendaciones de trabajadores de la empresa u otros actores"/>
    <m/>
    <m/>
    <s v="Avisos en las inmediaciones de la empresa"/>
    <s v="Contactos personales del empleador"/>
    <s v="Banco de currículos de la empresa"/>
    <m/>
    <m/>
    <x v="0"/>
    <x v="0"/>
    <x v="0"/>
    <x v="1"/>
    <x v="0"/>
    <x v="2"/>
    <x v="0"/>
    <x v="0"/>
    <x v="1"/>
    <x v="1"/>
    <s v="Ninguna"/>
    <m/>
    <m/>
    <m/>
    <m/>
    <m/>
    <m/>
    <x v="1"/>
    <m/>
    <m/>
    <x v="1"/>
    <m/>
    <m/>
    <m/>
    <x v="1"/>
    <x v="1"/>
    <x v="1"/>
    <x v="1"/>
    <x v="1"/>
    <x v="1"/>
    <m/>
    <m/>
    <x v="2"/>
    <s v="Poco probable"/>
    <s v="Poco probable"/>
    <s v="Poco probable"/>
    <s v="Probable"/>
    <s v="Probable"/>
    <x v="0"/>
    <s v="ASISTENTE INFORMÁTICA"/>
    <n v="3511"/>
    <n v="1"/>
    <n v="1"/>
    <n v="1"/>
    <n v="1"/>
    <n v="1"/>
    <s v="AUXILIAR ADMINISTRATIVA( pago a proveedores"/>
    <n v="4419"/>
    <n v="1"/>
    <n v="1"/>
    <n v="1"/>
    <n v="1"/>
    <n v="1"/>
    <s v="AYUDANTE MECANICO ( reparaciones de camiones"/>
    <n v="7231"/>
    <n v="2"/>
    <n v="2"/>
    <n v="2"/>
    <n v="2"/>
    <n v="2"/>
    <m/>
    <m/>
    <m/>
    <m/>
    <m/>
    <m/>
    <m/>
    <m/>
    <m/>
    <m/>
    <m/>
    <m/>
    <m/>
    <m/>
    <x v="0"/>
    <m/>
    <m/>
    <m/>
    <m/>
    <m/>
    <m/>
    <m/>
    <m/>
    <m/>
    <x v="0"/>
    <x v="0"/>
    <x v="0"/>
    <x v="0"/>
    <x v="1"/>
    <x v="1"/>
    <x v="0"/>
    <x v="0"/>
    <m/>
    <x v="0"/>
    <s v="TALLERES SEGURIDAD INDUSTRIAL"/>
    <s v="Seguridad industrial y salud ocupacional"/>
    <s v="MECANICOS EN GENERAL"/>
    <n v="7233"/>
    <m/>
    <m/>
    <m/>
    <m/>
    <m/>
    <m/>
    <m/>
    <m/>
    <m/>
    <m/>
    <m/>
    <m/>
    <m/>
    <m/>
    <m/>
    <m/>
    <m/>
    <m/>
    <m/>
    <m/>
    <s v="No"/>
    <m/>
    <m/>
    <m/>
    <m/>
    <m/>
    <x v="0"/>
    <s v="Muy importante"/>
    <s v="Muy importante"/>
    <s v="Muy importante"/>
    <s v="Muy importante"/>
    <s v="Muy importante"/>
    <s v="Muy importante"/>
    <s v="Muy importante"/>
    <s v="Ninguna"/>
    <m/>
    <x v="0"/>
    <x v="2"/>
    <x v="0"/>
    <x v="1"/>
    <x v="1"/>
    <x v="0"/>
    <x v="0"/>
    <x v="0"/>
    <x v="0"/>
    <x v="0"/>
    <x v="0"/>
    <x v="0"/>
    <m/>
    <s v="Jefe / Encargado (no propietario)"/>
    <m/>
    <n v="20"/>
    <n v="49"/>
    <s v="Completo"/>
    <m/>
    <m/>
    <m/>
    <m/>
    <m/>
    <m/>
    <s v="NINGUNA"/>
    <s v="51 y más personas ocupadas"/>
    <s v="51 y más personas ocupadas"/>
    <x v="0"/>
    <s v="Transporte"/>
    <x v="0"/>
    <x v="0"/>
    <x v="1"/>
    <x v="0"/>
    <x v="1"/>
    <x v="0"/>
    <x v="1"/>
    <x v="0"/>
    <x v="0"/>
    <x v="0"/>
    <x v="1"/>
    <x v="1"/>
    <x v="1"/>
    <x v="0"/>
    <x v="0"/>
    <x v="1"/>
    <x v="0"/>
    <x v="0"/>
    <x v="0"/>
    <x v="1"/>
    <x v="0"/>
    <x v="1"/>
    <x v="0"/>
    <x v="0"/>
    <x v="1"/>
    <x v="0"/>
    <x v="0"/>
    <s v="SALUD Y SEGURIDAD OCUPACIONAL"/>
    <m/>
    <m/>
    <m/>
    <m/>
    <m/>
    <s v="SALUD Y SEGURIDAD OCUPACIONAL"/>
    <m/>
    <m/>
    <m/>
    <m/>
    <m/>
    <n v="1"/>
    <x v="1"/>
    <x v="2"/>
    <x v="1"/>
    <x v="0"/>
    <x v="0"/>
    <s v="Total"/>
  </r>
  <r>
    <n v="9016755"/>
    <x v="0"/>
    <x v="0"/>
    <s v="La Encarnación"/>
    <n v="60100"/>
    <s v="SERVICIO DE DIFUSION DE EMISORA RADIAL"/>
    <s v="Servicio"/>
    <s v="Telecomunicaciones"/>
    <s v="Pequeñas (11 a 30 personas ocupadas)"/>
    <n v="4062024"/>
    <n v="4"/>
    <s v="Junio"/>
    <s v="Año Resultado Final"/>
    <n v="15"/>
    <n v="49"/>
    <n v="4062024"/>
    <n v="4"/>
    <s v="Junio"/>
    <s v="Año Resultado Final"/>
    <n v="1990"/>
    <n v="33"/>
    <x v="1"/>
    <s v="RADIO DE COMUNICACIONES"/>
    <s v="Actividades programación y difusión de radio"/>
    <s v="Único"/>
    <x v="0"/>
    <m/>
    <m/>
    <n v="11"/>
    <n v="11"/>
    <n v="9"/>
    <n v="2"/>
    <n v="141.50602409638589"/>
    <n v="31.445783132530199"/>
    <n v="0"/>
    <n v="0"/>
    <n v="0"/>
    <n v="0"/>
    <n v="0"/>
    <n v="0"/>
    <n v="15.722891566265099"/>
    <n v="15.722891566265099"/>
    <n v="78.614457831325495"/>
    <n v="31.445783132530199"/>
    <n v="0"/>
    <n v="31.445783132530199"/>
    <n v="172.9518072289161"/>
    <n v="11"/>
    <n v="0"/>
    <n v="0"/>
    <n v="0"/>
    <n v="0"/>
    <n v="0"/>
    <n v="0"/>
    <n v="1"/>
    <n v="1"/>
    <n v="5"/>
    <n v="2"/>
    <n v="0"/>
    <n v="2"/>
    <n v="11"/>
    <x v="1"/>
    <s v="Decisión del directorio/propietarios de la empresa"/>
    <m/>
    <x v="0"/>
    <s v="Convenios con organizaciones privadas y/o ONG"/>
    <m/>
    <x v="1"/>
    <s v="Decisión del directorio/propietarios de la empresa"/>
    <m/>
    <x v="0"/>
    <m/>
    <m/>
    <x v="0"/>
    <m/>
    <m/>
    <x v="0"/>
    <m/>
    <m/>
    <m/>
    <m/>
    <m/>
    <m/>
    <m/>
    <m/>
    <m/>
    <m/>
    <m/>
    <m/>
    <m/>
    <m/>
    <m/>
    <m/>
    <m/>
    <m/>
    <m/>
    <m/>
    <m/>
    <m/>
    <m/>
    <m/>
    <m/>
    <m/>
    <m/>
    <m/>
    <m/>
    <m/>
    <m/>
    <m/>
    <m/>
    <m/>
    <m/>
    <m/>
    <m/>
    <m/>
    <m/>
    <m/>
    <m/>
    <m/>
    <m/>
    <m/>
    <m/>
    <m/>
    <m/>
    <m/>
    <m/>
    <m/>
    <x v="1"/>
    <x v="0"/>
    <x v="0"/>
    <x v="1"/>
    <x v="1"/>
    <x v="0"/>
    <x v="0"/>
    <x v="1"/>
    <x v="0"/>
    <x v="0"/>
    <x v="0"/>
    <x v="1"/>
    <x v="1"/>
    <s v="PROFESAR LA MISMA FE RELIGIOSA"/>
    <m/>
    <m/>
    <s v="Redes sociales de la empresa (Facebook, Twitter, Instagram, etc)"/>
    <m/>
    <m/>
    <s v="Recomendaciones de trabajadores de la empresa u otros actores"/>
    <m/>
    <m/>
    <m/>
    <m/>
    <s v="Banco de currículos de la empresa"/>
    <m/>
    <m/>
    <x v="0"/>
    <x v="0"/>
    <x v="0"/>
    <x v="1"/>
    <x v="0"/>
    <x v="1"/>
    <x v="0"/>
    <x v="1"/>
    <x v="0"/>
    <x v="1"/>
    <s v="Ninguna"/>
    <m/>
    <m/>
    <m/>
    <m/>
    <m/>
    <m/>
    <x v="1"/>
    <m/>
    <s v="Transformación de competencia"/>
    <x v="0"/>
    <m/>
    <m/>
    <m/>
    <x v="1"/>
    <x v="1"/>
    <x v="1"/>
    <x v="1"/>
    <x v="0"/>
    <x v="1"/>
    <m/>
    <m/>
    <x v="2"/>
    <s v="Muy probable"/>
    <s v="Poco probable"/>
    <s v="Poco probable"/>
    <s v="Probable"/>
    <s v="Muy probable"/>
    <x v="0"/>
    <s v="comunicador locutor de radio"/>
    <n v="2656"/>
    <n v="3"/>
    <n v="2"/>
    <n v="1"/>
    <n v="0"/>
    <n v="0"/>
    <s v="COMMUNITY MANAGER DE REDES SOCIALES"/>
    <n v="3339"/>
    <n v="1"/>
    <n v="0"/>
    <n v="1"/>
    <n v="0"/>
    <n v="0"/>
    <m/>
    <m/>
    <m/>
    <m/>
    <m/>
    <m/>
    <m/>
    <m/>
    <m/>
    <m/>
    <m/>
    <m/>
    <m/>
    <m/>
    <m/>
    <m/>
    <m/>
    <m/>
    <m/>
    <m/>
    <m/>
    <x v="0"/>
    <m/>
    <m/>
    <m/>
    <m/>
    <m/>
    <m/>
    <m/>
    <m/>
    <m/>
    <x v="1"/>
    <x v="0"/>
    <x v="1"/>
    <x v="0"/>
    <x v="0"/>
    <x v="1"/>
    <x v="0"/>
    <x v="0"/>
    <m/>
    <x v="0"/>
    <s v="MANEJO DE EQUIPOS DE COMUNICACION"/>
    <s v="OTROS"/>
    <s v="PARA PUESTOS DE LOCUTORES Y OPERADORES"/>
    <n v="2656"/>
    <m/>
    <m/>
    <m/>
    <m/>
    <m/>
    <m/>
    <m/>
    <m/>
    <m/>
    <m/>
    <m/>
    <m/>
    <m/>
    <m/>
    <m/>
    <m/>
    <m/>
    <m/>
    <m/>
    <m/>
    <s v="No"/>
    <m/>
    <m/>
    <m/>
    <m/>
    <m/>
    <x v="0"/>
    <s v="Muy importante"/>
    <s v="Muy importante"/>
    <s v="Importante"/>
    <s v="Importante"/>
    <s v="Importante"/>
    <s v="Importante"/>
    <s v="Muy importante"/>
    <s v="Ninguna"/>
    <m/>
    <x v="2"/>
    <x v="1"/>
    <x v="0"/>
    <x v="0"/>
    <x v="2"/>
    <x v="0"/>
    <x v="1"/>
    <x v="1"/>
    <x v="0"/>
    <x v="1"/>
    <x v="0"/>
    <x v="0"/>
    <m/>
    <s v="Gerente / Directivo"/>
    <m/>
    <n v="20"/>
    <n v="26"/>
    <s v="Completo"/>
    <m/>
    <m/>
    <m/>
    <m/>
    <m/>
    <m/>
    <m/>
    <s v="11 a 30 personas ocupadas"/>
    <s v="11 a 30 personas ocupadas"/>
    <x v="0"/>
    <s v="Telecomunicaciones"/>
    <x v="0"/>
    <x v="0"/>
    <x v="0"/>
    <x v="0"/>
    <x v="0"/>
    <x v="0"/>
    <x v="0"/>
    <x v="0"/>
    <x v="0"/>
    <x v="0"/>
    <x v="0"/>
    <x v="1"/>
    <x v="0"/>
    <x v="0"/>
    <x v="0"/>
    <x v="0"/>
    <x v="0"/>
    <x v="0"/>
    <x v="0"/>
    <x v="0"/>
    <x v="0"/>
    <x v="1"/>
    <x v="0"/>
    <x v="0"/>
    <x v="0"/>
    <x v="0"/>
    <x v="0"/>
    <s v="TELECOMUNICACIONES"/>
    <m/>
    <m/>
    <m/>
    <m/>
    <m/>
    <s v="TELECOMUNICACIONES"/>
    <m/>
    <m/>
    <m/>
    <m/>
    <m/>
    <n v="15.722891566265099"/>
    <x v="0"/>
    <x v="0"/>
    <x v="0"/>
    <x v="0"/>
    <x v="0"/>
    <s v="Total"/>
  </r>
  <r>
    <n v="9017256"/>
    <x v="0"/>
    <x v="1"/>
    <s v="Capiatá"/>
    <n v="46900"/>
    <s v="VENTA AL POR MAYOR DE PRODUCTOS DIVERSOS"/>
    <s v="Comercio"/>
    <s v="Comercio"/>
    <s v="Grandes (con 51 o más personas ocupadas)"/>
    <n v="21062024"/>
    <n v="21"/>
    <s v="Junio"/>
    <s v="Año Resultado Final"/>
    <n v="14"/>
    <n v="44"/>
    <n v="17072024"/>
    <n v="17"/>
    <s v="Julio"/>
    <s v="Año Resultado Final"/>
    <n v="1996"/>
    <n v="27"/>
    <x v="2"/>
    <s v="VENTAS AL POR MAYOR DE PRODUCTOS DIVERSO"/>
    <s v="Comercio al por mayor no especializada"/>
    <s v="Único"/>
    <x v="0"/>
    <m/>
    <m/>
    <n v="30"/>
    <n v="30"/>
    <n v="25"/>
    <n v="5"/>
    <n v="316.27906976744254"/>
    <n v="63.255813953488499"/>
    <n v="0"/>
    <n v="0"/>
    <n v="0"/>
    <n v="0"/>
    <n v="253.02325581395399"/>
    <n v="0"/>
    <n v="0"/>
    <n v="0"/>
    <n v="126.511627906977"/>
    <n v="0"/>
    <n v="0"/>
    <n v="0"/>
    <n v="379.53488372093102"/>
    <n v="30"/>
    <n v="0"/>
    <n v="0"/>
    <n v="0"/>
    <n v="0"/>
    <n v="20"/>
    <n v="0"/>
    <n v="0"/>
    <n v="0"/>
    <n v="10"/>
    <n v="0"/>
    <n v="0"/>
    <n v="0"/>
    <n v="30"/>
    <x v="0"/>
    <m/>
    <m/>
    <x v="0"/>
    <s v="Decisión del directorio/propietarios de la empresa"/>
    <m/>
    <x v="0"/>
    <m/>
    <m/>
    <x v="0"/>
    <m/>
    <m/>
    <x v="0"/>
    <m/>
    <m/>
    <x v="1"/>
    <m/>
    <n v="8332"/>
    <s v="CHOFER DE CAMIONES MEDIANOS"/>
    <s v="Sí"/>
    <s v="No"/>
    <s v="Sí"/>
    <n v="9112"/>
    <s v="LIMPIADORES SERVICIOS GENERALES"/>
    <s v="Sí"/>
    <s v="No"/>
    <s v="No"/>
    <m/>
    <m/>
    <m/>
    <m/>
    <m/>
    <m/>
    <m/>
    <m/>
    <m/>
    <m/>
    <m/>
    <m/>
    <m/>
    <m/>
    <m/>
    <m/>
    <m/>
    <m/>
    <m/>
    <m/>
    <m/>
    <m/>
    <m/>
    <m/>
    <m/>
    <m/>
    <m/>
    <m/>
    <m/>
    <m/>
    <m/>
    <m/>
    <m/>
    <m/>
    <m/>
    <m/>
    <m/>
    <m/>
    <m/>
    <x v="0"/>
    <x v="0"/>
    <x v="0"/>
    <x v="1"/>
    <x v="0"/>
    <x v="0"/>
    <x v="0"/>
    <x v="1"/>
    <x v="0"/>
    <x v="0"/>
    <x v="0"/>
    <x v="1"/>
    <x v="0"/>
    <m/>
    <m/>
    <s v="Plataforma web privada gratuita (Bolsas de trabajo) (excluyendo redes sociales)"/>
    <s v="Redes sociales de la empresa (Facebook, Twitter, Instagram, etc)"/>
    <m/>
    <m/>
    <m/>
    <m/>
    <m/>
    <m/>
    <m/>
    <m/>
    <m/>
    <m/>
    <x v="0"/>
    <x v="0"/>
    <x v="0"/>
    <x v="1"/>
    <x v="0"/>
    <x v="2"/>
    <x v="0"/>
    <x v="0"/>
    <x v="1"/>
    <x v="1"/>
    <s v="Ninguna"/>
    <m/>
    <m/>
    <m/>
    <m/>
    <m/>
    <m/>
    <x v="1"/>
    <m/>
    <m/>
    <x v="1"/>
    <m/>
    <m/>
    <m/>
    <x v="1"/>
    <x v="1"/>
    <x v="1"/>
    <x v="1"/>
    <x v="1"/>
    <x v="1"/>
    <m/>
    <m/>
    <x v="1"/>
    <s v="Poco probable"/>
    <s v="Poco probable"/>
    <s v="Poco probable"/>
    <s v="Poco probable"/>
    <s v="Probable"/>
    <x v="0"/>
    <s v="chofer REPARTIDOR EN CAMIONES MEDIANOS"/>
    <n v="8332"/>
    <n v="4"/>
    <n v="4"/>
    <n v="0"/>
    <n v="0"/>
    <n v="0"/>
    <m/>
    <m/>
    <m/>
    <m/>
    <m/>
    <m/>
    <m/>
    <m/>
    <m/>
    <m/>
    <m/>
    <m/>
    <m/>
    <m/>
    <m/>
    <m/>
    <m/>
    <m/>
    <m/>
    <m/>
    <m/>
    <m/>
    <m/>
    <m/>
    <m/>
    <m/>
    <m/>
    <m/>
    <x v="0"/>
    <m/>
    <m/>
    <m/>
    <m/>
    <m/>
    <m/>
    <m/>
    <m/>
    <m/>
    <x v="0"/>
    <x v="0"/>
    <x v="0"/>
    <x v="0"/>
    <x v="1"/>
    <x v="1"/>
    <x v="0"/>
    <x v="0"/>
    <m/>
    <x v="0"/>
    <s v="CONOCIMIENTO DE MANIPULACION DE PRODUCTOS VARIOS DE UNILEVERS"/>
    <s v="OTROS"/>
    <s v="CHOFER REPARTIDOR EN  CAMIONES MEDIANOS"/>
    <n v="8332"/>
    <s v="CHOFERES CON CONOCIMIENTO SOBRE CUIDADOS DE SEGURIDAD QUE DEBE TENER UN CONDUCTOR"/>
    <s v="Conducción de vehículos"/>
    <s v="CHOFER REPARTIDOR EN CAMIONES MEDIANOS"/>
    <n v="8332"/>
    <m/>
    <m/>
    <m/>
    <m/>
    <m/>
    <m/>
    <m/>
    <m/>
    <m/>
    <m/>
    <m/>
    <m/>
    <m/>
    <m/>
    <m/>
    <m/>
    <s v="Si"/>
    <s v="No"/>
    <m/>
    <m/>
    <m/>
    <m/>
    <x v="0"/>
    <s v="Importante"/>
    <s v="Importante"/>
    <s v="Importante"/>
    <s v="Importante"/>
    <s v="Importante"/>
    <s v="Importante"/>
    <s v="Importante"/>
    <s v="Ninguna"/>
    <m/>
    <x v="2"/>
    <x v="2"/>
    <x v="0"/>
    <x v="2"/>
    <x v="2"/>
    <x v="2"/>
    <x v="0"/>
    <x v="0"/>
    <x v="0"/>
    <x v="1"/>
    <x v="0"/>
    <x v="0"/>
    <m/>
    <s v="Dueño o propietario"/>
    <m/>
    <n v="7"/>
    <n v="51"/>
    <s v="Completo"/>
    <m/>
    <m/>
    <m/>
    <m/>
    <m/>
    <m/>
    <s v="SANDRA KIESE INFORMARAN PARA LA CITA"/>
    <s v="11 a 30 personas ocupadas"/>
    <s v="11 a 30 personas ocupadas"/>
    <x v="2"/>
    <s v="Comercio"/>
    <x v="0"/>
    <x v="0"/>
    <x v="0"/>
    <x v="0"/>
    <x v="0"/>
    <x v="0"/>
    <x v="0"/>
    <x v="1"/>
    <x v="1"/>
    <x v="0"/>
    <x v="1"/>
    <x v="0"/>
    <x v="0"/>
    <x v="0"/>
    <x v="0"/>
    <x v="0"/>
    <x v="1"/>
    <x v="0"/>
    <x v="0"/>
    <x v="1"/>
    <x v="0"/>
    <x v="1"/>
    <x v="0"/>
    <x v="0"/>
    <x v="0"/>
    <x v="1"/>
    <x v="0"/>
    <s v="TRANSPORTE Y LOGISTICA"/>
    <s v="TRANSPORTE Y LOGISTICA"/>
    <m/>
    <m/>
    <m/>
    <m/>
    <s v="TRANSPORTE Y LOGISTICA"/>
    <s v="TRANSPORTE Y LOGISTICA"/>
    <m/>
    <m/>
    <m/>
    <m/>
    <n v="12.6511627906977"/>
    <x v="1"/>
    <x v="1"/>
    <x v="1"/>
    <x v="0"/>
    <x v="0"/>
    <s v="Total"/>
  </r>
  <r>
    <n v="9017415"/>
    <x v="0"/>
    <x v="0"/>
    <s v="La Encarnación"/>
    <n v="20110"/>
    <s v="PRODUCCION DE GAS AMONIACO E HIDROXIDO DE AMONIO"/>
    <s v="Industria"/>
    <s v="Manufactura"/>
    <s v="Pequeñas (11 a 30 personas ocupadas)"/>
    <n v="5062024"/>
    <n v="5"/>
    <s v="Junio"/>
    <s v="Año Resultado Final"/>
    <n v="16"/>
    <n v="41"/>
    <n v="19072024"/>
    <n v="19"/>
    <s v="Julio"/>
    <s v="Año Resultado Final"/>
    <n v="1984"/>
    <n v="39"/>
    <x v="1"/>
    <s v="COMERCIO AL POR MAYOR DE PRODUCTOS QUÍMICOS"/>
    <s v="Comercio al por mayor de productos químicos industriales"/>
    <s v="Oficina administrativa"/>
    <x v="1"/>
    <n v="2"/>
    <n v="2"/>
    <n v="30"/>
    <n v="30"/>
    <n v="26"/>
    <n v="4"/>
    <n v="805.00000000000102"/>
    <n v="123.846153846154"/>
    <n v="0"/>
    <n v="0"/>
    <n v="0"/>
    <n v="0"/>
    <n v="588.26923076923151"/>
    <n v="0"/>
    <n v="123.846153846154"/>
    <n v="0"/>
    <n v="154.80769230769249"/>
    <n v="30.961538461538499"/>
    <n v="30.961538461538499"/>
    <n v="0"/>
    <n v="928.84615384615495"/>
    <n v="30"/>
    <n v="0"/>
    <n v="0"/>
    <n v="0"/>
    <n v="0"/>
    <n v="19"/>
    <n v="0"/>
    <n v="4"/>
    <n v="0"/>
    <n v="5"/>
    <n v="1"/>
    <n v="1"/>
    <n v="0"/>
    <n v="30"/>
    <x v="1"/>
    <s v="Decisión del directorio/propietarios de la empresa"/>
    <m/>
    <x v="1"/>
    <m/>
    <m/>
    <x v="1"/>
    <s v="Decisión del directorio/propietarios de la empresa"/>
    <m/>
    <x v="1"/>
    <s v="Decisión del directorio/propietarios de la empresa"/>
    <m/>
    <x v="0"/>
    <m/>
    <m/>
    <x v="0"/>
    <m/>
    <m/>
    <m/>
    <m/>
    <m/>
    <m/>
    <m/>
    <m/>
    <m/>
    <m/>
    <m/>
    <m/>
    <m/>
    <m/>
    <m/>
    <m/>
    <m/>
    <m/>
    <m/>
    <m/>
    <m/>
    <m/>
    <m/>
    <m/>
    <m/>
    <m/>
    <m/>
    <m/>
    <m/>
    <m/>
    <m/>
    <m/>
    <m/>
    <m/>
    <m/>
    <m/>
    <m/>
    <m/>
    <m/>
    <m/>
    <m/>
    <m/>
    <m/>
    <m/>
    <m/>
    <m/>
    <m/>
    <m/>
    <m/>
    <m/>
    <x v="0"/>
    <x v="0"/>
    <x v="0"/>
    <x v="0"/>
    <x v="1"/>
    <x v="0"/>
    <x v="0"/>
    <x v="1"/>
    <x v="1"/>
    <x v="0"/>
    <x v="0"/>
    <x v="0"/>
    <x v="1"/>
    <s v="DESARROLLO PERSONAL"/>
    <m/>
    <m/>
    <m/>
    <m/>
    <m/>
    <s v="Recomendaciones de trabajadores de la empresa u otros actores"/>
    <m/>
    <m/>
    <m/>
    <m/>
    <m/>
    <m/>
    <m/>
    <x v="0"/>
    <x v="0"/>
    <x v="0"/>
    <x v="1"/>
    <x v="2"/>
    <x v="1"/>
    <x v="1"/>
    <x v="0"/>
    <x v="1"/>
    <x v="2"/>
    <s v="Ninguna"/>
    <m/>
    <m/>
    <m/>
    <m/>
    <m/>
    <m/>
    <x v="1"/>
    <m/>
    <m/>
    <x v="1"/>
    <m/>
    <m/>
    <m/>
    <x v="1"/>
    <x v="1"/>
    <x v="1"/>
    <x v="1"/>
    <x v="1"/>
    <x v="1"/>
    <m/>
    <m/>
    <x v="3"/>
    <s v="Probable"/>
    <s v="Poco probable"/>
    <s v="Poco probable"/>
    <s v="Probable"/>
    <s v="Muy probable"/>
    <x v="0"/>
    <s v="Gerente comercial"/>
    <n v="1221"/>
    <n v="5"/>
    <n v="2"/>
    <n v="1"/>
    <n v="1"/>
    <n v="1"/>
    <s v="ingenieros industriales"/>
    <n v="2141"/>
    <n v="1"/>
    <n v="1"/>
    <n v="1"/>
    <n v="1"/>
    <n v="1"/>
    <s v="operarios de producción"/>
    <n v="8131"/>
    <n v="1"/>
    <n v="1"/>
    <n v="1"/>
    <n v="1"/>
    <n v="1"/>
    <m/>
    <m/>
    <m/>
    <m/>
    <m/>
    <m/>
    <m/>
    <m/>
    <m/>
    <m/>
    <m/>
    <m/>
    <m/>
    <m/>
    <x v="0"/>
    <m/>
    <m/>
    <m/>
    <m/>
    <m/>
    <m/>
    <m/>
    <m/>
    <m/>
    <x v="0"/>
    <x v="1"/>
    <x v="1"/>
    <x v="1"/>
    <x v="0"/>
    <x v="0"/>
    <x v="0"/>
    <x v="0"/>
    <m/>
    <x v="0"/>
    <s v="CAPACITACIÓNES PARA EL MANEJO DE PRODUCCIÓN DE AMONIACO"/>
    <s v="Operación y mantenimiento de maquinarias industriales"/>
    <s v="OPERARIOS DE MAQUINAS PARA LA PRODUCCIÓN DE AMONIACO"/>
    <n v="8131"/>
    <s v="CAPACITACIÓNES EN SISTEMAS FINANCIEROS Y ADMINISTRATIVOS"/>
    <s v="Herramientas digitales para la gestión y productividad"/>
    <s v="INGENIERO INDUSTRIAL"/>
    <n v="2141"/>
    <m/>
    <m/>
    <m/>
    <m/>
    <m/>
    <m/>
    <m/>
    <m/>
    <m/>
    <m/>
    <m/>
    <m/>
    <m/>
    <m/>
    <m/>
    <m/>
    <s v="Si"/>
    <s v="No"/>
    <m/>
    <m/>
    <m/>
    <m/>
    <x v="0"/>
    <s v="Poco importante"/>
    <s v="Importante"/>
    <s v="Importante"/>
    <s v="Importante"/>
    <s v="Importante"/>
    <s v="Importante"/>
    <s v="Importante"/>
    <s v="Ninguna"/>
    <m/>
    <x v="2"/>
    <x v="2"/>
    <x v="0"/>
    <x v="0"/>
    <x v="0"/>
    <x v="0"/>
    <x v="1"/>
    <x v="1"/>
    <x v="1"/>
    <x v="1"/>
    <x v="1"/>
    <x v="0"/>
    <m/>
    <s v="Gerente / Directivo"/>
    <m/>
    <n v="7"/>
    <n v="56"/>
    <s v="Completo"/>
    <m/>
    <m/>
    <m/>
    <m/>
    <m/>
    <m/>
    <m/>
    <s v="11 a 30 personas ocupadas"/>
    <s v="11 a 30 personas ocupadas"/>
    <x v="2"/>
    <s v="Comercio"/>
    <x v="0"/>
    <x v="0"/>
    <x v="0"/>
    <x v="0"/>
    <x v="0"/>
    <x v="0"/>
    <x v="0"/>
    <x v="0"/>
    <x v="0"/>
    <x v="1"/>
    <x v="0"/>
    <x v="0"/>
    <x v="0"/>
    <x v="0"/>
    <x v="0"/>
    <x v="0"/>
    <x v="1"/>
    <x v="0"/>
    <x v="0"/>
    <x v="0"/>
    <x v="0"/>
    <x v="1"/>
    <x v="0"/>
    <x v="0"/>
    <x v="0"/>
    <x v="1"/>
    <x v="0"/>
    <s v="QUIMICA"/>
    <s v="GESTIÓN FINANCIERA"/>
    <m/>
    <m/>
    <m/>
    <m/>
    <s v="QUIMICA"/>
    <s v="ADMINISTRACIÓN Y GESTIÓN"/>
    <m/>
    <m/>
    <m/>
    <m/>
    <n v="30.961538461538499"/>
    <x v="0"/>
    <x v="0"/>
    <x v="1"/>
    <x v="0"/>
    <x v="0"/>
    <s v="Total"/>
  </r>
  <r>
    <n v="9018156"/>
    <x v="0"/>
    <x v="1"/>
    <s v="Luque"/>
    <n v="41002"/>
    <s v="ACTIVIDADES DE CONSTRUCCION DE DEPARTAMENTOS VIVIENDAS Y SUPERMERCADOS"/>
    <s v="Industria"/>
    <s v="Construcción"/>
    <s v="Medianas (31 a 50 personas ocupadas)"/>
    <n v="18062024"/>
    <n v="18"/>
    <s v="Junio"/>
    <s v="Año Resultado Final"/>
    <n v="13"/>
    <n v="57"/>
    <n v="18062024"/>
    <n v="18"/>
    <s v="Junio"/>
    <s v="Año Resultado Final"/>
    <n v="1988"/>
    <n v="35"/>
    <x v="1"/>
    <s v="ACTIVIDADES DE CONSTRUCCIONES CIVILES"/>
    <s v="Construcción de edificios"/>
    <s v="Único"/>
    <x v="0"/>
    <m/>
    <m/>
    <n v="5"/>
    <n v="5"/>
    <n v="2"/>
    <n v="3"/>
    <n v="9.5873015873015799"/>
    <n v="14.380952380952369"/>
    <n v="0"/>
    <n v="0"/>
    <n v="0"/>
    <n v="0"/>
    <n v="4.7936507936507899"/>
    <n v="0"/>
    <n v="0"/>
    <n v="0"/>
    <n v="19.17460317460316"/>
    <n v="0"/>
    <n v="0"/>
    <n v="0"/>
    <n v="23.968253968253951"/>
    <n v="5"/>
    <n v="0"/>
    <n v="0"/>
    <n v="0"/>
    <n v="0"/>
    <n v="1"/>
    <n v="0"/>
    <n v="0"/>
    <n v="0"/>
    <n v="4"/>
    <n v="0"/>
    <n v="0"/>
    <n v="0"/>
    <n v="5"/>
    <x v="0"/>
    <m/>
    <m/>
    <x v="0"/>
    <s v="Convenio con organizaciones públicas"/>
    <m/>
    <x v="0"/>
    <m/>
    <m/>
    <x v="0"/>
    <m/>
    <m/>
    <x v="0"/>
    <m/>
    <m/>
    <x v="0"/>
    <m/>
    <m/>
    <m/>
    <m/>
    <m/>
    <m/>
    <m/>
    <m/>
    <m/>
    <m/>
    <m/>
    <m/>
    <m/>
    <m/>
    <m/>
    <m/>
    <m/>
    <m/>
    <m/>
    <m/>
    <m/>
    <m/>
    <m/>
    <m/>
    <m/>
    <m/>
    <m/>
    <m/>
    <m/>
    <m/>
    <m/>
    <m/>
    <m/>
    <m/>
    <m/>
    <m/>
    <m/>
    <m/>
    <m/>
    <m/>
    <m/>
    <m/>
    <m/>
    <m/>
    <m/>
    <m/>
    <m/>
    <m/>
    <m/>
    <m/>
    <x v="0"/>
    <x v="0"/>
    <x v="0"/>
    <x v="1"/>
    <x v="0"/>
    <x v="0"/>
    <x v="1"/>
    <x v="1"/>
    <x v="0"/>
    <x v="0"/>
    <x v="0"/>
    <x v="0"/>
    <x v="0"/>
    <m/>
    <m/>
    <m/>
    <m/>
    <m/>
    <m/>
    <s v="Recomendaciones de trabajadores de la empresa u otros actores"/>
    <m/>
    <m/>
    <m/>
    <s v="Contactos personales del empleador"/>
    <m/>
    <m/>
    <m/>
    <x v="0"/>
    <x v="0"/>
    <x v="0"/>
    <x v="2"/>
    <x v="0"/>
    <x v="1"/>
    <x v="1"/>
    <x v="0"/>
    <x v="1"/>
    <x v="1"/>
    <s v="Ninguna"/>
    <m/>
    <m/>
    <m/>
    <m/>
    <m/>
    <m/>
    <x v="1"/>
    <m/>
    <m/>
    <x v="1"/>
    <m/>
    <m/>
    <m/>
    <x v="1"/>
    <x v="1"/>
    <x v="1"/>
    <x v="1"/>
    <x v="1"/>
    <x v="1"/>
    <m/>
    <m/>
    <x v="2"/>
    <s v="Poco probable"/>
    <s v="Poco probable"/>
    <s v="Poco probable"/>
    <s v="Probable"/>
    <s v="Poco probable"/>
    <x v="2"/>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Muy importante"/>
    <s v="Importante"/>
    <s v="Muy importante"/>
    <s v="Importante"/>
    <s v="Importante"/>
    <s v="Ninguna"/>
    <m/>
    <x v="0"/>
    <x v="1"/>
    <x v="0"/>
    <x v="0"/>
    <x v="0"/>
    <x v="0"/>
    <x v="0"/>
    <x v="0"/>
    <x v="0"/>
    <x v="0"/>
    <x v="0"/>
    <x v="0"/>
    <m/>
    <s v="Dueño o propietario"/>
    <m/>
    <n v="17"/>
    <n v="31"/>
    <s v="Completo"/>
    <m/>
    <m/>
    <m/>
    <m/>
    <m/>
    <m/>
    <m/>
    <s v="5 a 10 personas ocupadas"/>
    <s v="5 a 10 personas ocupadas"/>
    <x v="1"/>
    <s v="Construcción"/>
    <x v="0"/>
    <x v="0"/>
    <x v="0"/>
    <x v="0"/>
    <x v="0"/>
    <x v="0"/>
    <x v="0"/>
    <x v="0"/>
    <x v="0"/>
    <x v="0"/>
    <x v="1"/>
    <x v="0"/>
    <x v="0"/>
    <x v="0"/>
    <x v="0"/>
    <x v="0"/>
    <x v="0"/>
    <x v="0"/>
    <x v="0"/>
    <x v="1"/>
    <x v="0"/>
    <x v="1"/>
    <x v="0"/>
    <x v="0"/>
    <x v="0"/>
    <x v="0"/>
    <x v="0"/>
    <m/>
    <m/>
    <m/>
    <m/>
    <m/>
    <m/>
    <m/>
    <m/>
    <m/>
    <m/>
    <m/>
    <m/>
    <n v="4.7936507936507899"/>
    <x v="0"/>
    <x v="0"/>
    <x v="1"/>
    <x v="1"/>
    <x v="2"/>
    <s v="Total"/>
  </r>
  <r>
    <n v="9018728"/>
    <x v="0"/>
    <x v="0"/>
    <s v="La Encarnación"/>
    <n v="68100"/>
    <s v="ACTIVIDADES DE ALQUILER INMOBILIARIA"/>
    <s v="Servicio"/>
    <s v="Servicios inmobiliarios"/>
    <s v="Micro (5 a 10 personas ocupadas)"/>
    <n v="5062024"/>
    <n v="5"/>
    <s v="Junio"/>
    <s v="Año Resultado Final"/>
    <n v="10"/>
    <n v="20"/>
    <n v="27062024"/>
    <n v="27"/>
    <s v="Junio"/>
    <s v="Año Resultado Final"/>
    <n v="1984"/>
    <n v="39"/>
    <x v="1"/>
    <s v="ACTIVIDADES INMOBILIARIAS"/>
    <s v="Actividades inmobiliarias realizadas con bienes propios o arrendados"/>
    <s v="Único"/>
    <x v="0"/>
    <m/>
    <m/>
    <n v="9"/>
    <n v="9"/>
    <n v="9"/>
    <n v="0"/>
    <n v="119.41791044776109"/>
    <n v="0"/>
    <n v="0"/>
    <n v="0"/>
    <n v="0"/>
    <n v="13.268656716417899"/>
    <n v="66.343283582089498"/>
    <n v="0"/>
    <n v="13.268656716417899"/>
    <n v="0"/>
    <n v="0"/>
    <n v="26.537313432835798"/>
    <n v="0"/>
    <n v="0"/>
    <n v="119.41791044776109"/>
    <n v="9"/>
    <n v="0"/>
    <n v="0"/>
    <n v="0"/>
    <n v="1"/>
    <n v="5"/>
    <n v="0"/>
    <n v="1"/>
    <n v="0"/>
    <n v="0"/>
    <n v="2"/>
    <n v="0"/>
    <n v="0"/>
    <n v="9"/>
    <x v="0"/>
    <m/>
    <m/>
    <x v="1"/>
    <m/>
    <m/>
    <x v="0"/>
    <m/>
    <m/>
    <x v="0"/>
    <m/>
    <m/>
    <x v="0"/>
    <m/>
    <m/>
    <x v="0"/>
    <m/>
    <m/>
    <m/>
    <m/>
    <m/>
    <m/>
    <m/>
    <m/>
    <m/>
    <m/>
    <m/>
    <m/>
    <m/>
    <m/>
    <m/>
    <m/>
    <m/>
    <m/>
    <m/>
    <m/>
    <m/>
    <m/>
    <m/>
    <m/>
    <m/>
    <m/>
    <m/>
    <m/>
    <m/>
    <m/>
    <m/>
    <m/>
    <m/>
    <m/>
    <m/>
    <m/>
    <m/>
    <m/>
    <m/>
    <m/>
    <m/>
    <m/>
    <m/>
    <m/>
    <m/>
    <m/>
    <m/>
    <m/>
    <m/>
    <m/>
    <x v="1"/>
    <x v="0"/>
    <x v="0"/>
    <x v="0"/>
    <x v="0"/>
    <x v="0"/>
    <x v="0"/>
    <x v="0"/>
    <x v="0"/>
    <x v="0"/>
    <x v="1"/>
    <x v="1"/>
    <x v="0"/>
    <m/>
    <s v="Anuncio en un medio de prensa impreso"/>
    <m/>
    <m/>
    <m/>
    <m/>
    <m/>
    <m/>
    <m/>
    <m/>
    <s v="Contactos personales del empleador"/>
    <m/>
    <m/>
    <m/>
    <x v="0"/>
    <x v="0"/>
    <x v="0"/>
    <x v="0"/>
    <x v="0"/>
    <x v="2"/>
    <x v="0"/>
    <x v="0"/>
    <x v="1"/>
    <x v="1"/>
    <s v="Ninguna"/>
    <m/>
    <m/>
    <m/>
    <m/>
    <s v="Transformación de competencia"/>
    <m/>
    <x v="1"/>
    <m/>
    <m/>
    <x v="1"/>
    <m/>
    <m/>
    <m/>
    <x v="1"/>
    <x v="1"/>
    <x v="1"/>
    <x v="0"/>
    <x v="1"/>
    <x v="1"/>
    <m/>
    <m/>
    <x v="2"/>
    <s v="Poco probable"/>
    <s v="Poco probable"/>
    <s v="Poco probable"/>
    <s v="Poco probable"/>
    <s v="Probable"/>
    <x v="2"/>
    <m/>
    <m/>
    <m/>
    <m/>
    <m/>
    <m/>
    <m/>
    <m/>
    <m/>
    <m/>
    <m/>
    <m/>
    <m/>
    <m/>
    <m/>
    <m/>
    <m/>
    <m/>
    <m/>
    <m/>
    <m/>
    <m/>
    <m/>
    <m/>
    <m/>
    <m/>
    <m/>
    <m/>
    <m/>
    <m/>
    <m/>
    <m/>
    <m/>
    <m/>
    <m/>
    <x v="0"/>
    <m/>
    <m/>
    <m/>
    <m/>
    <m/>
    <m/>
    <m/>
    <m/>
    <m/>
    <x v="1"/>
    <x v="1"/>
    <x v="1"/>
    <x v="1"/>
    <x v="1"/>
    <x v="0"/>
    <x v="0"/>
    <x v="0"/>
    <m/>
    <x v="0"/>
    <s v="PREVENCION DE INCENDIO"/>
    <s v="Seguridad industrial y salud ocupacional"/>
    <s v="PORTERIA"/>
    <n v="5414"/>
    <s v="SEGURIDAD SANITARIA"/>
    <s v="Seguridad industrial y salud ocupacional"/>
    <s v="PORTERO"/>
    <n v="5414"/>
    <m/>
    <m/>
    <m/>
    <m/>
    <m/>
    <m/>
    <m/>
    <m/>
    <m/>
    <m/>
    <m/>
    <m/>
    <m/>
    <m/>
    <m/>
    <m/>
    <s v="Si"/>
    <s v="No"/>
    <m/>
    <m/>
    <m/>
    <m/>
    <x v="0"/>
    <s v="Importante"/>
    <s v="Importante"/>
    <s v="Importante"/>
    <s v="Importante"/>
    <s v="Poco importante"/>
    <s v="Importante"/>
    <s v="Importante"/>
    <s v="Ninguna"/>
    <m/>
    <x v="2"/>
    <x v="2"/>
    <x v="0"/>
    <x v="0"/>
    <x v="0"/>
    <x v="0"/>
    <x v="1"/>
    <x v="1"/>
    <x v="1"/>
    <x v="1"/>
    <x v="1"/>
    <x v="0"/>
    <m/>
    <s v="Jefe / Encargado (no propietario)"/>
    <m/>
    <n v="11"/>
    <n v="26"/>
    <s v="Completo"/>
    <m/>
    <m/>
    <m/>
    <m/>
    <m/>
    <m/>
    <m/>
    <s v="5 a 10 personas ocupadas"/>
    <s v="5 a 10 personas ocupadas"/>
    <x v="0"/>
    <s v="Servicios inmobiliarios"/>
    <x v="0"/>
    <x v="0"/>
    <x v="0"/>
    <x v="0"/>
    <x v="0"/>
    <x v="0"/>
    <x v="0"/>
    <x v="0"/>
    <x v="0"/>
    <x v="0"/>
    <x v="1"/>
    <x v="0"/>
    <x v="0"/>
    <x v="0"/>
    <x v="0"/>
    <x v="0"/>
    <x v="0"/>
    <x v="0"/>
    <x v="0"/>
    <x v="1"/>
    <x v="0"/>
    <x v="1"/>
    <x v="1"/>
    <x v="0"/>
    <x v="0"/>
    <x v="0"/>
    <x v="0"/>
    <s v="SINIESTROS Y PRIMEROS AUXILIOS"/>
    <s v="SALUD Y SEGURIDAD OCUPACIONAL"/>
    <m/>
    <m/>
    <m/>
    <m/>
    <s v="SINIESTROS Y PRIMEROS AUXILIOS"/>
    <s v="SALUD Y SEGURIDAD OCUPACIONAL"/>
    <m/>
    <m/>
    <m/>
    <m/>
    <n v="13.268656716417899"/>
    <x v="0"/>
    <x v="0"/>
    <x v="0"/>
    <x v="0"/>
    <x v="0"/>
    <s v="Total"/>
  </r>
  <r>
    <n v="9018881"/>
    <x v="0"/>
    <x v="1"/>
    <s v="Capiatá"/>
    <n v="78000"/>
    <s v="ACTIVIDADES DE CONSULTORIA EN RECURSOS HUMANOS"/>
    <s v="Servicio"/>
    <s v="Servicios a las empresas"/>
    <s v="Medianas (31 a 50 personas ocupadas)"/>
    <n v="20062024"/>
    <n v="20"/>
    <s v="Junio"/>
    <s v="Año Resultado Final"/>
    <n v="18"/>
    <n v="1"/>
    <n v="20062024"/>
    <n v="20"/>
    <s v="Junio"/>
    <s v="Año Resultado Final"/>
    <n v="2008"/>
    <n v="15"/>
    <x v="0"/>
    <s v="SERVICIOS DE RRHH"/>
    <s v="Actividades relacionadas con el suministro de empleo"/>
    <s v="Único"/>
    <x v="0"/>
    <m/>
    <m/>
    <n v="28"/>
    <n v="28"/>
    <n v="26"/>
    <n v="2"/>
    <n v="125.59677419354833"/>
    <n v="9.6612903225806406"/>
    <n v="0"/>
    <n v="0"/>
    <n v="0"/>
    <n v="0"/>
    <n v="120.76612903225801"/>
    <n v="0"/>
    <n v="0"/>
    <n v="0"/>
    <n v="14.491935483870961"/>
    <n v="0"/>
    <n v="0"/>
    <n v="0"/>
    <n v="135.25806451612897"/>
    <n v="28"/>
    <n v="0"/>
    <n v="0"/>
    <n v="0"/>
    <n v="0"/>
    <n v="25"/>
    <n v="0"/>
    <n v="0"/>
    <n v="0"/>
    <n v="3"/>
    <n v="0"/>
    <n v="0"/>
    <n v="0"/>
    <n v="28"/>
    <x v="0"/>
    <m/>
    <m/>
    <x v="1"/>
    <m/>
    <m/>
    <x v="1"/>
    <s v="Decisión del directorio/propietarios de la empresa"/>
    <m/>
    <x v="0"/>
    <m/>
    <m/>
    <x v="0"/>
    <m/>
    <m/>
    <x v="0"/>
    <m/>
    <m/>
    <m/>
    <m/>
    <m/>
    <m/>
    <m/>
    <m/>
    <m/>
    <m/>
    <m/>
    <m/>
    <m/>
    <m/>
    <m/>
    <m/>
    <m/>
    <m/>
    <m/>
    <m/>
    <m/>
    <m/>
    <m/>
    <m/>
    <m/>
    <m/>
    <m/>
    <m/>
    <m/>
    <m/>
    <m/>
    <m/>
    <m/>
    <m/>
    <m/>
    <m/>
    <m/>
    <m/>
    <m/>
    <m/>
    <m/>
    <m/>
    <m/>
    <m/>
    <m/>
    <m/>
    <m/>
    <m/>
    <m/>
    <m/>
    <x v="0"/>
    <x v="0"/>
    <x v="0"/>
    <x v="0"/>
    <x v="1"/>
    <x v="0"/>
    <x v="1"/>
    <x v="0"/>
    <x v="0"/>
    <x v="0"/>
    <x v="1"/>
    <x v="1"/>
    <x v="0"/>
    <m/>
    <m/>
    <m/>
    <m/>
    <m/>
    <m/>
    <s v="Recomendaciones de trabajadores de la empresa u otros actores"/>
    <m/>
    <m/>
    <m/>
    <m/>
    <m/>
    <m/>
    <m/>
    <x v="0"/>
    <x v="0"/>
    <x v="0"/>
    <x v="1"/>
    <x v="0"/>
    <x v="2"/>
    <x v="2"/>
    <x v="0"/>
    <x v="1"/>
    <x v="1"/>
    <s v="Ninguna"/>
    <m/>
    <m/>
    <m/>
    <m/>
    <m/>
    <m/>
    <x v="1"/>
    <s v="Ambos"/>
    <m/>
    <x v="1"/>
    <m/>
    <m/>
    <m/>
    <x v="0"/>
    <x v="0"/>
    <x v="1"/>
    <x v="0"/>
    <x v="1"/>
    <x v="1"/>
    <m/>
    <m/>
    <x v="1"/>
    <s v="Poco probable"/>
    <s v="Poco probable"/>
    <s v="Poco probable"/>
    <s v="Poco probable"/>
    <s v="Probable"/>
    <x v="2"/>
    <m/>
    <m/>
    <m/>
    <m/>
    <m/>
    <m/>
    <m/>
    <m/>
    <m/>
    <m/>
    <m/>
    <m/>
    <m/>
    <m/>
    <m/>
    <m/>
    <m/>
    <m/>
    <m/>
    <m/>
    <m/>
    <m/>
    <m/>
    <m/>
    <m/>
    <m/>
    <m/>
    <m/>
    <m/>
    <m/>
    <m/>
    <m/>
    <m/>
    <m/>
    <m/>
    <x v="0"/>
    <m/>
    <m/>
    <m/>
    <m/>
    <m/>
    <m/>
    <m/>
    <m/>
    <m/>
    <x v="0"/>
    <x v="0"/>
    <x v="0"/>
    <x v="0"/>
    <x v="1"/>
    <x v="1"/>
    <x v="0"/>
    <x v="0"/>
    <m/>
    <x v="0"/>
    <s v="SOLDADOR"/>
    <s v="Soldadura"/>
    <s v="ESTIBADOR"/>
    <n v="9333"/>
    <m/>
    <m/>
    <m/>
    <m/>
    <m/>
    <m/>
    <m/>
    <m/>
    <m/>
    <m/>
    <m/>
    <m/>
    <m/>
    <m/>
    <m/>
    <m/>
    <m/>
    <m/>
    <m/>
    <m/>
    <s v="No"/>
    <m/>
    <m/>
    <m/>
    <m/>
    <m/>
    <x v="1"/>
    <s v="Muy importante"/>
    <s v="Poco importante"/>
    <s v="Muy importante"/>
    <s v="Muy importante"/>
    <s v="Muy importante"/>
    <s v="Muy importante"/>
    <s v="Muy importante"/>
    <s v="Ninguna"/>
    <m/>
    <x v="2"/>
    <x v="2"/>
    <x v="0"/>
    <x v="0"/>
    <x v="0"/>
    <x v="0"/>
    <x v="1"/>
    <x v="1"/>
    <x v="1"/>
    <x v="1"/>
    <x v="1"/>
    <x v="0"/>
    <m/>
    <s v="Administrador/Contador"/>
    <m/>
    <n v="21"/>
    <n v="19"/>
    <s v="Completo"/>
    <m/>
    <m/>
    <m/>
    <m/>
    <m/>
    <m/>
    <s v="EL CONTADOR ES EL MISMO QUE DE VIVALDI YA Q LLEVA LA CONTABILIDAD PREGÚNTAMOS X EL GERENTE, PROPIETARIO PERO NOS ATENDIÓ EL MISMO"/>
    <s v="11 a 30 personas ocupadas"/>
    <s v="11 a 30 personas ocupadas"/>
    <x v="0"/>
    <s v="Servicios a las empresas"/>
    <x v="0"/>
    <x v="0"/>
    <x v="0"/>
    <x v="0"/>
    <x v="0"/>
    <x v="0"/>
    <x v="0"/>
    <x v="0"/>
    <x v="0"/>
    <x v="0"/>
    <x v="1"/>
    <x v="0"/>
    <x v="0"/>
    <x v="0"/>
    <x v="0"/>
    <x v="0"/>
    <x v="0"/>
    <x v="0"/>
    <x v="0"/>
    <x v="1"/>
    <x v="0"/>
    <x v="1"/>
    <x v="0"/>
    <x v="0"/>
    <x v="0"/>
    <x v="0"/>
    <x v="1"/>
    <s v="MECANICA Y METALES"/>
    <m/>
    <m/>
    <m/>
    <m/>
    <m/>
    <s v="MECANICA Y METALES"/>
    <m/>
    <m/>
    <m/>
    <m/>
    <m/>
    <n v="4.8306451612903203"/>
    <x v="0"/>
    <x v="0"/>
    <x v="0"/>
    <x v="0"/>
    <x v="0"/>
    <s v="Total"/>
  </r>
  <r>
    <n v="9018883"/>
    <x v="0"/>
    <x v="0"/>
    <s v="Recoleta"/>
    <n v="55101"/>
    <s v="SERVICIO DE ALOJAMIENTO EN HOTEL"/>
    <s v="Servicio"/>
    <s v="Restaurantes y hoteles"/>
    <s v="Micro (5 a 10 personas ocupadas)"/>
    <n v="2072024"/>
    <n v="2"/>
    <s v="Julio"/>
    <s v="Año Resultado Final"/>
    <n v="9"/>
    <n v="19"/>
    <n v="2072024"/>
    <n v="2"/>
    <s v="Julio"/>
    <s v="Año Resultado Final"/>
    <n v="2011"/>
    <n v="12"/>
    <x v="0"/>
    <s v="SERVICIOS DE ALOJAMIENTO EN HOTEL"/>
    <s v="Actividades de alojamiento en hoteles"/>
    <s v="Único"/>
    <x v="0"/>
    <m/>
    <m/>
    <n v="7"/>
    <n v="7"/>
    <n v="3"/>
    <n v="4"/>
    <n v="39.805970149253696"/>
    <n v="53.074626865671597"/>
    <n v="0"/>
    <n v="0"/>
    <n v="0"/>
    <n v="0"/>
    <n v="66.343283582089498"/>
    <n v="0"/>
    <n v="0"/>
    <n v="0"/>
    <n v="26.537313432835798"/>
    <n v="0"/>
    <n v="0"/>
    <n v="0"/>
    <n v="92.8805970149253"/>
    <n v="7"/>
    <n v="0"/>
    <n v="0"/>
    <n v="0"/>
    <n v="0"/>
    <n v="5"/>
    <n v="0"/>
    <n v="0"/>
    <n v="0"/>
    <n v="2"/>
    <n v="0"/>
    <n v="0"/>
    <n v="0"/>
    <n v="7"/>
    <x v="0"/>
    <m/>
    <m/>
    <x v="1"/>
    <m/>
    <m/>
    <x v="1"/>
    <s v="Decisión del directorio/propietarios de la empresa"/>
    <m/>
    <x v="0"/>
    <m/>
    <m/>
    <x v="0"/>
    <m/>
    <m/>
    <x v="1"/>
    <m/>
    <n v="4224"/>
    <s v="RECEPCIONISTA"/>
    <s v="Sí"/>
    <s v="Sí"/>
    <s v="No"/>
    <m/>
    <m/>
    <m/>
    <m/>
    <m/>
    <m/>
    <m/>
    <m/>
    <m/>
    <m/>
    <s v="Candidatos sin habilidades blandas o socioemocionales (proactividad, actitud de aprendizaje, compromiso, entre otros)"/>
    <m/>
    <m/>
    <m/>
    <m/>
    <m/>
    <m/>
    <m/>
    <m/>
    <m/>
    <m/>
    <m/>
    <m/>
    <m/>
    <m/>
    <m/>
    <m/>
    <m/>
    <m/>
    <m/>
    <m/>
    <m/>
    <m/>
    <m/>
    <m/>
    <m/>
    <m/>
    <m/>
    <m/>
    <s v="Redefinir el perfil y características de la vacante"/>
    <m/>
    <m/>
    <m/>
    <m/>
    <x v="0"/>
    <x v="0"/>
    <x v="0"/>
    <x v="1"/>
    <x v="1"/>
    <x v="0"/>
    <x v="0"/>
    <x v="1"/>
    <x v="0"/>
    <x v="0"/>
    <x v="1"/>
    <x v="1"/>
    <x v="0"/>
    <m/>
    <m/>
    <m/>
    <m/>
    <m/>
    <m/>
    <s v="Recomendaciones de trabajadores de la empresa u otros actores"/>
    <m/>
    <m/>
    <s v="Avisos en las inmediaciones de la empresa"/>
    <s v="Contactos personales del empleador"/>
    <s v="Banco de currículos de la empresa"/>
    <m/>
    <m/>
    <x v="0"/>
    <x v="0"/>
    <x v="0"/>
    <x v="0"/>
    <x v="2"/>
    <x v="2"/>
    <x v="0"/>
    <x v="0"/>
    <x v="1"/>
    <x v="1"/>
    <s v="Ninguna"/>
    <m/>
    <m/>
    <m/>
    <m/>
    <s v="Nuevas contrataciones"/>
    <m/>
    <x v="1"/>
    <m/>
    <m/>
    <x v="1"/>
    <m/>
    <m/>
    <m/>
    <x v="0"/>
    <x v="0"/>
    <x v="1"/>
    <x v="0"/>
    <x v="0"/>
    <x v="1"/>
    <m/>
    <m/>
    <x v="2"/>
    <s v="Poco probable"/>
    <s v="Probable"/>
    <s v="Poco probable"/>
    <s v="Probable"/>
    <s v="Poco probable"/>
    <x v="2"/>
    <m/>
    <m/>
    <m/>
    <m/>
    <m/>
    <m/>
    <m/>
    <m/>
    <m/>
    <m/>
    <m/>
    <m/>
    <m/>
    <m/>
    <m/>
    <m/>
    <m/>
    <m/>
    <m/>
    <m/>
    <m/>
    <m/>
    <m/>
    <m/>
    <m/>
    <m/>
    <m/>
    <m/>
    <m/>
    <m/>
    <m/>
    <m/>
    <m/>
    <m/>
    <m/>
    <x v="0"/>
    <m/>
    <m/>
    <m/>
    <m/>
    <m/>
    <m/>
    <m/>
    <m/>
    <m/>
    <x v="0"/>
    <x v="0"/>
    <x v="0"/>
    <x v="1"/>
    <x v="1"/>
    <x v="1"/>
    <x v="0"/>
    <x v="0"/>
    <m/>
    <x v="0"/>
    <s v="TECNICAS DE ATENCION AL CLIENTE"/>
    <s v="Técnicas de recepción y atención al cliente"/>
    <s v="RECEPCIONISTA"/>
    <n v="4224"/>
    <s v="SEGURIDAD OCUPACIONAL"/>
    <s v="Seguridad industrial y salud ocupacional"/>
    <s v="LIMPIADORAS"/>
    <n v="9112"/>
    <s v="BIOSEGURIDAD"/>
    <s v="Seguridad industrial y salud ocupacional"/>
    <s v="LIMPIADORAS"/>
    <n v="9112"/>
    <m/>
    <m/>
    <m/>
    <m/>
    <m/>
    <m/>
    <m/>
    <m/>
    <m/>
    <m/>
    <m/>
    <m/>
    <s v="Si"/>
    <s v="Si"/>
    <s v="No"/>
    <m/>
    <m/>
    <m/>
    <x v="1"/>
    <s v="Importante"/>
    <s v="Poco importante"/>
    <s v="Poco importante"/>
    <s v="Importante"/>
    <s v="Importante"/>
    <s v="Muy importante"/>
    <s v="Importante"/>
    <s v="Ninguna"/>
    <m/>
    <x v="2"/>
    <x v="2"/>
    <x v="0"/>
    <x v="0"/>
    <x v="2"/>
    <x v="0"/>
    <x v="0"/>
    <x v="0"/>
    <x v="0"/>
    <x v="0"/>
    <x v="0"/>
    <x v="0"/>
    <m/>
    <s v="Administrador/Contador"/>
    <m/>
    <n v="13"/>
    <n v="31"/>
    <s v="Completo"/>
    <m/>
    <m/>
    <m/>
    <m/>
    <m/>
    <m/>
    <m/>
    <s v="5 a 10 personas ocupadas"/>
    <s v="5 a 10 personas ocupadas"/>
    <x v="0"/>
    <s v="Restaurantes y hoteles"/>
    <x v="0"/>
    <x v="0"/>
    <x v="0"/>
    <x v="1"/>
    <x v="0"/>
    <x v="0"/>
    <x v="0"/>
    <x v="0"/>
    <x v="0"/>
    <x v="0"/>
    <x v="1"/>
    <x v="0"/>
    <x v="0"/>
    <x v="0"/>
    <x v="0"/>
    <x v="0"/>
    <x v="0"/>
    <x v="0"/>
    <x v="0"/>
    <x v="1"/>
    <x v="0"/>
    <x v="0"/>
    <x v="0"/>
    <x v="0"/>
    <x v="0"/>
    <x v="0"/>
    <x v="1"/>
    <s v="ATENCIÓN AL CLIENTE, RECEPCIÓN"/>
    <s v="SALUD Y SEGURIDAD OCUPACIONAL"/>
    <s v="SALUD Y SEGURIDAD OCUPACIONAL"/>
    <m/>
    <m/>
    <m/>
    <s v="ADMINISTRACIÓN Y GESTIÓN"/>
    <s v="SALUD Y SEGURIDAD OCUPACIONAL"/>
    <s v="SALUD Y SEGURIDAD OCUPACIONAL"/>
    <m/>
    <m/>
    <m/>
    <n v="13.268656716417899"/>
    <x v="1"/>
    <x v="2"/>
    <x v="0"/>
    <x v="0"/>
    <x v="0"/>
    <s v="Total"/>
  </r>
  <r>
    <n v="9018990"/>
    <x v="0"/>
    <x v="0"/>
    <s v="Recoleta"/>
    <n v="60201"/>
    <s v="SERVICIOS DE TELEVISION ABIERTA"/>
    <s v="Servicio"/>
    <s v="Telecomunicaciones"/>
    <s v="Medianas (31 a 50 personas ocupadas)"/>
    <n v="25062024"/>
    <n v="25"/>
    <s v="Junio"/>
    <s v="Año Resultado Final"/>
    <n v="9"/>
    <n v="37"/>
    <n v="31072024"/>
    <n v="31"/>
    <s v="Julio"/>
    <s v="Año Resultado Final"/>
    <n v="2008"/>
    <n v="15"/>
    <x v="0"/>
    <s v="SERVICIOS DE TELEVISION ABIERTA"/>
    <s v="Actividades de televisión abierta"/>
    <s v="Único"/>
    <x v="0"/>
    <m/>
    <m/>
    <n v="52"/>
    <n v="52"/>
    <n v="43"/>
    <n v="9"/>
    <n v="340.81481481481501"/>
    <n v="71.333333333333371"/>
    <n v="0"/>
    <n v="0"/>
    <n v="0"/>
    <n v="0"/>
    <n v="237.77777777777791"/>
    <n v="0"/>
    <n v="71.333333333333371"/>
    <n v="0"/>
    <n v="95.111111111111157"/>
    <n v="0"/>
    <n v="7.92592592592593"/>
    <n v="0"/>
    <n v="412.14814814814838"/>
    <n v="52"/>
    <n v="0"/>
    <n v="0"/>
    <n v="0"/>
    <n v="0"/>
    <n v="30"/>
    <n v="0"/>
    <n v="9"/>
    <n v="0"/>
    <n v="12"/>
    <n v="0"/>
    <n v="1"/>
    <n v="0"/>
    <n v="52"/>
    <x v="0"/>
    <m/>
    <m/>
    <x v="1"/>
    <m/>
    <m/>
    <x v="1"/>
    <s v="Decisión del directorio/propietarios de la empresa"/>
    <m/>
    <x v="0"/>
    <m/>
    <m/>
    <x v="0"/>
    <m/>
    <m/>
    <x v="1"/>
    <m/>
    <n v="2166"/>
    <s v="DISEÑADOR GRAFICO"/>
    <s v="Sí"/>
    <s v="No"/>
    <s v="Sí"/>
    <n v="3521"/>
    <s v="CAMAROGRAFO"/>
    <s v="Sí"/>
    <s v="Sí"/>
    <s v="No"/>
    <m/>
    <m/>
    <m/>
    <m/>
    <m/>
    <m/>
    <m/>
    <m/>
    <m/>
    <m/>
    <m/>
    <m/>
    <m/>
    <m/>
    <m/>
    <s v="Candidatos con falt de experiencia laboral"/>
    <m/>
    <m/>
    <m/>
    <m/>
    <m/>
    <m/>
    <m/>
    <m/>
    <m/>
    <m/>
    <m/>
    <m/>
    <s v="Aumentar la remuneración para hacer la vacante más atractiva"/>
    <s v="Capacitar a los trabajadores actuales para que puedan cumplir funciones que estaban asignadas a esa vacante"/>
    <s v="Reasignar / redefinir los puestos de trabajo existentes"/>
    <m/>
    <m/>
    <m/>
    <m/>
    <m/>
    <m/>
    <m/>
    <m/>
    <x v="1"/>
    <x v="0"/>
    <x v="0"/>
    <x v="0"/>
    <x v="0"/>
    <x v="0"/>
    <x v="0"/>
    <x v="1"/>
    <x v="0"/>
    <x v="0"/>
    <x v="0"/>
    <x v="0"/>
    <x v="1"/>
    <s v="MAYORIA DE EDAD"/>
    <m/>
    <s v="Plataforma web privada gratuita (Bolsas de trabajo) (excluyendo redes sociales)"/>
    <s v="Redes sociales de la empresa (Facebook, Twitter, Instagram, etc)"/>
    <m/>
    <s v="Redes de profesionales o egresados"/>
    <s v="Recomendaciones de trabajadores de la empresa u otros actores"/>
    <m/>
    <m/>
    <m/>
    <m/>
    <s v="Banco de currículos de la empresa"/>
    <m/>
    <m/>
    <x v="0"/>
    <x v="0"/>
    <x v="0"/>
    <x v="1"/>
    <x v="0"/>
    <x v="1"/>
    <x v="0"/>
    <x v="0"/>
    <x v="2"/>
    <x v="0"/>
    <s v="Ninguna"/>
    <m/>
    <m/>
    <m/>
    <m/>
    <m/>
    <m/>
    <x v="1"/>
    <m/>
    <m/>
    <x v="1"/>
    <s v="Transformación de competencia"/>
    <m/>
    <m/>
    <x v="1"/>
    <x v="0"/>
    <x v="1"/>
    <x v="0"/>
    <x v="0"/>
    <x v="0"/>
    <m/>
    <m/>
    <x v="2"/>
    <s v="Poco probable"/>
    <s v="Poco probable"/>
    <s v="Probable"/>
    <s v="Probable"/>
    <s v="Muy probable"/>
    <x v="0"/>
    <s v="EDITOR AUDIOVISUAL"/>
    <n v="3521"/>
    <n v="2"/>
    <n v="2"/>
    <n v="2"/>
    <n v="2"/>
    <n v="2"/>
    <s v="CAMAROGRAFO"/>
    <n v="3521"/>
    <n v="2"/>
    <n v="2"/>
    <n v="2"/>
    <n v="2"/>
    <n v="2"/>
    <s v="SONIDISTA"/>
    <n v="3521"/>
    <n v="2"/>
    <n v="2"/>
    <n v="2"/>
    <n v="2"/>
    <n v="2"/>
    <s v="ILUMINADOR"/>
    <n v="3435"/>
    <n v="5"/>
    <n v="0"/>
    <n v="0"/>
    <n v="0"/>
    <n v="0"/>
    <s v="ASISTENTE DE PRODUCCION TELEVISIVA"/>
    <n v="3521"/>
    <n v="1"/>
    <n v="1"/>
    <n v="1"/>
    <n v="0"/>
    <n v="0"/>
    <x v="0"/>
    <m/>
    <m/>
    <m/>
    <m/>
    <m/>
    <m/>
    <m/>
    <m/>
    <m/>
    <x v="0"/>
    <x v="0"/>
    <x v="0"/>
    <x v="0"/>
    <x v="1"/>
    <x v="1"/>
    <x v="0"/>
    <x v="0"/>
    <m/>
    <x v="0"/>
    <s v="DISEÑO GRAFICO"/>
    <s v="Diseño gráfico"/>
    <s v="PRODUCTOR AUDIOVISUAL"/>
    <n v="2654"/>
    <s v="DISEÑO GRAFICO"/>
    <s v="Diseño gráfico"/>
    <s v="DISEÑADOR GRAFICO"/>
    <n v="2166"/>
    <s v="TECNICAS DE SONIDO Y MUSICALIZACION"/>
    <s v="OTROS"/>
    <s v="SONIDISTA"/>
    <n v="3521"/>
    <s v="TECNICAS DE SONIDO Y MUSICALIZACION"/>
    <s v="OTROS"/>
    <s v="OPERADOR DE CONTROL CENTRAL"/>
    <n v="3521"/>
    <s v="TECNICAS DE MANTENIMIENTO DE SISTEMAS"/>
    <s v="Redes y sistemas informáticos"/>
    <s v="SOPORTE DE TI"/>
    <n v="3511"/>
    <m/>
    <m/>
    <m/>
    <m/>
    <s v="Si"/>
    <s v="Si"/>
    <s v="Si"/>
    <s v="Si"/>
    <s v="No"/>
    <m/>
    <x v="1"/>
    <s v="Muy importante"/>
    <s v="Importante"/>
    <s v="Muy importante"/>
    <s v="Muy importante"/>
    <s v="Muy importante"/>
    <s v="Muy importante"/>
    <s v="Importante"/>
    <s v="Ninguna"/>
    <m/>
    <x v="0"/>
    <x v="2"/>
    <x v="0"/>
    <x v="0"/>
    <x v="0"/>
    <x v="0"/>
    <x v="0"/>
    <x v="0"/>
    <x v="0"/>
    <x v="0"/>
    <x v="0"/>
    <x v="0"/>
    <m/>
    <s v="Jefe / Encargado (no propietario)"/>
    <m/>
    <n v="8"/>
    <n v="12"/>
    <s v="Completo"/>
    <m/>
    <m/>
    <m/>
    <m/>
    <m/>
    <m/>
    <m/>
    <s v="51 y más personas ocupadas"/>
    <s v="51 y más personas ocupadas"/>
    <x v="0"/>
    <s v="Telecomunicaciones"/>
    <x v="0"/>
    <x v="1"/>
    <x v="1"/>
    <x v="0"/>
    <x v="0"/>
    <x v="0"/>
    <x v="0"/>
    <x v="0"/>
    <x v="0"/>
    <x v="0"/>
    <x v="1"/>
    <x v="1"/>
    <x v="0"/>
    <x v="0"/>
    <x v="0"/>
    <x v="0"/>
    <x v="0"/>
    <x v="0"/>
    <x v="0"/>
    <x v="0"/>
    <x v="1"/>
    <x v="1"/>
    <x v="0"/>
    <x v="0"/>
    <x v="0"/>
    <x v="0"/>
    <x v="0"/>
    <s v="INDUSTRIAS GRÁFICAS"/>
    <s v="INDUSTRIAS GRÁFICAS"/>
    <s v="IMAGEN, SONIDO Y COMUNICACIÓN"/>
    <s v="IMAGEN, SONIDO Y COMUNICACIÓN"/>
    <s v="SOPORTE TÉCNICO Y REDES"/>
    <m/>
    <s v="INDUSTRIAS GRÁFICAS"/>
    <s v="INDUSTRIAS GRÁFICAS"/>
    <s v="IMAGEN, SONIDO Y COMUNICACIÓN"/>
    <s v="IMAGEN, SONIDO Y COMUNICACIÓN"/>
    <s v="TIC"/>
    <m/>
    <n v="7.92592592592593"/>
    <x v="1"/>
    <x v="2"/>
    <x v="0"/>
    <x v="0"/>
    <x v="0"/>
    <s v="Total"/>
  </r>
  <r>
    <n v="9019073"/>
    <x v="0"/>
    <x v="0"/>
    <s v="Recoleta"/>
    <n v="60100"/>
    <s v="ACTIVIDADES  DIFUSIONES RADIALES"/>
    <s v="Servicio"/>
    <s v="Telecomunicaciones"/>
    <s v="Micro (5 a 10 personas ocupadas)"/>
    <n v="24062024"/>
    <n v="24"/>
    <s v="Junio"/>
    <s v="Año Resultado Final"/>
    <n v="10"/>
    <n v="39"/>
    <n v="3072024"/>
    <n v="3"/>
    <s v="Julio"/>
    <s v="Año Resultado Final"/>
    <n v="2013"/>
    <n v="10"/>
    <x v="0"/>
    <s v="ACTIVIDADES DE PROGRAMACIÓN Y DIFUSION DE RADIO"/>
    <s v="Actividades programación y difusión de radio"/>
    <s v="Único"/>
    <x v="0"/>
    <m/>
    <m/>
    <n v="10"/>
    <n v="10"/>
    <n v="8"/>
    <n v="2"/>
    <n v="106.14925373134319"/>
    <n v="26.537313432835798"/>
    <n v="0"/>
    <n v="0"/>
    <n v="0"/>
    <n v="0"/>
    <n v="92.8805970149253"/>
    <n v="0"/>
    <n v="0"/>
    <n v="0"/>
    <n v="39.805970149253696"/>
    <n v="0"/>
    <n v="0"/>
    <n v="0"/>
    <n v="132.686567164179"/>
    <n v="10"/>
    <n v="0"/>
    <n v="0"/>
    <n v="0"/>
    <n v="0"/>
    <n v="7"/>
    <n v="0"/>
    <n v="0"/>
    <n v="0"/>
    <n v="3"/>
    <n v="0"/>
    <n v="0"/>
    <n v="0"/>
    <n v="10"/>
    <x v="0"/>
    <m/>
    <m/>
    <x v="1"/>
    <m/>
    <m/>
    <x v="0"/>
    <m/>
    <m/>
    <x v="0"/>
    <m/>
    <m/>
    <x v="0"/>
    <m/>
    <m/>
    <x v="0"/>
    <m/>
    <m/>
    <m/>
    <m/>
    <m/>
    <m/>
    <m/>
    <m/>
    <m/>
    <m/>
    <m/>
    <m/>
    <m/>
    <m/>
    <m/>
    <m/>
    <m/>
    <m/>
    <m/>
    <m/>
    <m/>
    <m/>
    <m/>
    <m/>
    <m/>
    <m/>
    <m/>
    <m/>
    <m/>
    <m/>
    <m/>
    <m/>
    <m/>
    <m/>
    <m/>
    <m/>
    <m/>
    <m/>
    <m/>
    <m/>
    <m/>
    <m/>
    <m/>
    <m/>
    <m/>
    <m/>
    <m/>
    <m/>
    <m/>
    <m/>
    <x v="1"/>
    <x v="0"/>
    <x v="0"/>
    <x v="1"/>
    <x v="0"/>
    <x v="1"/>
    <x v="0"/>
    <x v="1"/>
    <x v="0"/>
    <x v="0"/>
    <x v="0"/>
    <x v="1"/>
    <x v="0"/>
    <m/>
    <m/>
    <s v="Plataforma web privada gratuita (Bolsas de trabajo) (excluyendo redes sociales)"/>
    <s v="Redes sociales de la empresa (Facebook, Twitter, Instagram, etc)"/>
    <m/>
    <m/>
    <s v="Recomendaciones de trabajadores de la empresa u otros actores"/>
    <m/>
    <m/>
    <m/>
    <m/>
    <s v="Banco de currículos de la empresa"/>
    <m/>
    <m/>
    <x v="0"/>
    <x v="0"/>
    <x v="0"/>
    <x v="1"/>
    <x v="0"/>
    <x v="0"/>
    <x v="0"/>
    <x v="0"/>
    <x v="1"/>
    <x v="0"/>
    <s v="Ninguna"/>
    <m/>
    <m/>
    <m/>
    <m/>
    <m/>
    <m/>
    <x v="0"/>
    <m/>
    <m/>
    <x v="1"/>
    <s v="Transformación de competencia"/>
    <m/>
    <m/>
    <x v="0"/>
    <x v="0"/>
    <x v="1"/>
    <x v="0"/>
    <x v="0"/>
    <x v="0"/>
    <m/>
    <m/>
    <x v="2"/>
    <s v="Poco probable"/>
    <s v="Poco probable"/>
    <s v="Poco probable"/>
    <s v="Poco probable"/>
    <s v="Muy probable"/>
    <x v="2"/>
    <m/>
    <m/>
    <m/>
    <m/>
    <m/>
    <m/>
    <m/>
    <m/>
    <m/>
    <m/>
    <m/>
    <m/>
    <m/>
    <m/>
    <m/>
    <m/>
    <m/>
    <m/>
    <m/>
    <m/>
    <m/>
    <m/>
    <m/>
    <m/>
    <m/>
    <m/>
    <m/>
    <m/>
    <m/>
    <m/>
    <m/>
    <m/>
    <m/>
    <m/>
    <m/>
    <x v="0"/>
    <m/>
    <m/>
    <m/>
    <m/>
    <m/>
    <m/>
    <m/>
    <m/>
    <m/>
    <x v="0"/>
    <x v="0"/>
    <x v="0"/>
    <x v="1"/>
    <x v="1"/>
    <x v="1"/>
    <x v="0"/>
    <x v="0"/>
    <m/>
    <x v="0"/>
    <s v="FUNCIONAMIENTO DE SOFTWARE DE PUBLICIDAD"/>
    <s v="Herramientas digitales para la gestión y productividad"/>
    <s v="OPERADORES DE RADIO"/>
    <n v="3521"/>
    <s v="FUNCIONAMIENTO DE SOFTWARE DE PUBLICIDAD"/>
    <s v="Redes y sistemas informáticos"/>
    <s v="PROGRAMADOR DE RADIO"/>
    <n v="3521"/>
    <s v="DESARROLLO DE NUEVAS CONSOLAS HARDWARE"/>
    <s v="OTROS"/>
    <s v="TECNICOS DE RADIO"/>
    <n v="3521"/>
    <m/>
    <m/>
    <m/>
    <m/>
    <m/>
    <m/>
    <m/>
    <m/>
    <m/>
    <m/>
    <m/>
    <m/>
    <s v="Si"/>
    <s v="Si"/>
    <s v="No"/>
    <m/>
    <m/>
    <m/>
    <x v="0"/>
    <s v="Muy importante"/>
    <s v="Muy importante"/>
    <s v="Importante"/>
    <s v="Muy importante"/>
    <s v="Importante"/>
    <s v="Muy importante"/>
    <s v="Muy importante"/>
    <s v="Ninguna"/>
    <m/>
    <x v="2"/>
    <x v="2"/>
    <x v="1"/>
    <x v="0"/>
    <x v="0"/>
    <x v="0"/>
    <x v="0"/>
    <x v="0"/>
    <x v="0"/>
    <x v="0"/>
    <x v="0"/>
    <x v="0"/>
    <m/>
    <s v="Otro"/>
    <s v="ANALISTA DE RRHH"/>
    <n v="14"/>
    <n v="33"/>
    <s v="Completo"/>
    <m/>
    <m/>
    <m/>
    <m/>
    <m/>
    <m/>
    <m/>
    <s v="5 a 10 personas ocupadas"/>
    <s v="5 a 10 personas ocupadas"/>
    <x v="0"/>
    <s v="Telecomunicaciones"/>
    <x v="0"/>
    <x v="0"/>
    <x v="0"/>
    <x v="0"/>
    <x v="0"/>
    <x v="0"/>
    <x v="0"/>
    <x v="0"/>
    <x v="0"/>
    <x v="0"/>
    <x v="1"/>
    <x v="0"/>
    <x v="0"/>
    <x v="0"/>
    <x v="0"/>
    <x v="0"/>
    <x v="0"/>
    <x v="0"/>
    <x v="0"/>
    <x v="1"/>
    <x v="1"/>
    <x v="1"/>
    <x v="0"/>
    <x v="0"/>
    <x v="0"/>
    <x v="0"/>
    <x v="0"/>
    <s v="USO DE SISTEMAS Y SOFTWARE ESPECIALIZADOS"/>
    <s v="USO DE SISTEMAS Y SOFTWARE ESPECIALIZADOS"/>
    <s v="IMAGEN, SONIDO Y COMUNICACIÓN"/>
    <m/>
    <m/>
    <m/>
    <s v="TIC"/>
    <s v="TIC"/>
    <s v="IMAGEN, SONIDO Y COMUNICACIÓN"/>
    <m/>
    <m/>
    <m/>
    <n v="13.268656716417899"/>
    <x v="0"/>
    <x v="0"/>
    <x v="0"/>
    <x v="0"/>
    <x v="0"/>
    <s v="Total"/>
  </r>
  <r>
    <n v="9019125"/>
    <x v="0"/>
    <x v="1"/>
    <s v="Villa Elisa"/>
    <n v="64190"/>
    <s v="SERVICIOS DE AHORRO Y CREDITOS EN COOPERATIVAS"/>
    <s v="Servicio"/>
    <s v="Intermediación financiera"/>
    <s v="Pequeñas (11 a 30 personas ocupadas)"/>
    <n v="4072024"/>
    <n v="4"/>
    <s v="Julio"/>
    <s v="Año Resultado Final"/>
    <n v="16"/>
    <n v="20"/>
    <n v="12072024"/>
    <n v="12"/>
    <s v="Julio"/>
    <s v="Año Resultado Final"/>
    <n v="2003"/>
    <n v="20"/>
    <x v="2"/>
    <s v="SERVICIOS DE AHORRO Y CREDITOS EN COOPERATIVAS"/>
    <s v="Otros tipos de intermediación monetaria"/>
    <s v="Único"/>
    <x v="0"/>
    <m/>
    <m/>
    <n v="17"/>
    <n v="17"/>
    <n v="13"/>
    <n v="4"/>
    <n v="62.798387096774164"/>
    <n v="19.322580645161281"/>
    <n v="0"/>
    <n v="0"/>
    <n v="0"/>
    <n v="0"/>
    <n v="0"/>
    <n v="0"/>
    <n v="77.290322580645125"/>
    <n v="0"/>
    <n v="4.8306451612903203"/>
    <n v="0"/>
    <n v="0"/>
    <n v="0"/>
    <n v="82.120967741935445"/>
    <n v="17"/>
    <n v="0"/>
    <n v="0"/>
    <n v="0"/>
    <n v="0"/>
    <n v="0"/>
    <n v="0"/>
    <n v="16"/>
    <n v="0"/>
    <n v="1"/>
    <n v="0"/>
    <n v="0"/>
    <n v="0"/>
    <n v="17"/>
    <x v="0"/>
    <m/>
    <m/>
    <x v="1"/>
    <m/>
    <m/>
    <x v="0"/>
    <m/>
    <m/>
    <x v="0"/>
    <m/>
    <m/>
    <x v="0"/>
    <m/>
    <m/>
    <x v="0"/>
    <m/>
    <m/>
    <m/>
    <m/>
    <m/>
    <m/>
    <m/>
    <m/>
    <m/>
    <m/>
    <m/>
    <m/>
    <m/>
    <m/>
    <m/>
    <m/>
    <m/>
    <m/>
    <m/>
    <m/>
    <m/>
    <m/>
    <m/>
    <m/>
    <m/>
    <m/>
    <m/>
    <m/>
    <m/>
    <m/>
    <m/>
    <m/>
    <m/>
    <m/>
    <m/>
    <m/>
    <m/>
    <m/>
    <m/>
    <m/>
    <m/>
    <m/>
    <m/>
    <m/>
    <m/>
    <m/>
    <m/>
    <m/>
    <m/>
    <m/>
    <x v="1"/>
    <x v="1"/>
    <x v="0"/>
    <x v="0"/>
    <x v="0"/>
    <x v="0"/>
    <x v="0"/>
    <x v="1"/>
    <x v="1"/>
    <x v="0"/>
    <x v="0"/>
    <x v="0"/>
    <x v="0"/>
    <m/>
    <m/>
    <m/>
    <m/>
    <m/>
    <m/>
    <m/>
    <m/>
    <m/>
    <m/>
    <m/>
    <s v="Banco de currículos de la empresa"/>
    <m/>
    <m/>
    <x v="0"/>
    <x v="0"/>
    <x v="0"/>
    <x v="2"/>
    <x v="0"/>
    <x v="2"/>
    <x v="0"/>
    <x v="0"/>
    <x v="1"/>
    <x v="1"/>
    <s v="Ninguna"/>
    <m/>
    <m/>
    <m/>
    <m/>
    <m/>
    <m/>
    <x v="1"/>
    <m/>
    <m/>
    <x v="1"/>
    <m/>
    <m/>
    <m/>
    <x v="1"/>
    <x v="1"/>
    <x v="1"/>
    <x v="1"/>
    <x v="1"/>
    <x v="1"/>
    <m/>
    <m/>
    <x v="2"/>
    <s v="Probable"/>
    <s v="Probable"/>
    <s v="Poco probable"/>
    <s v="Poco probable"/>
    <s v="Probable"/>
    <x v="1"/>
    <m/>
    <m/>
    <m/>
    <m/>
    <m/>
    <m/>
    <m/>
    <m/>
    <m/>
    <m/>
    <m/>
    <m/>
    <m/>
    <m/>
    <m/>
    <m/>
    <m/>
    <m/>
    <m/>
    <m/>
    <m/>
    <m/>
    <m/>
    <m/>
    <m/>
    <m/>
    <m/>
    <m/>
    <m/>
    <m/>
    <m/>
    <m/>
    <m/>
    <m/>
    <m/>
    <x v="0"/>
    <m/>
    <m/>
    <m/>
    <m/>
    <m/>
    <m/>
    <m/>
    <m/>
    <m/>
    <x v="0"/>
    <x v="0"/>
    <x v="1"/>
    <x v="0"/>
    <x v="0"/>
    <x v="1"/>
    <x v="0"/>
    <x v="0"/>
    <m/>
    <x v="0"/>
    <s v="INFORMATCA"/>
    <s v="Operación básica de computadoras"/>
    <s v="CONTADORA"/>
    <n v="2411"/>
    <m/>
    <m/>
    <m/>
    <m/>
    <m/>
    <m/>
    <m/>
    <m/>
    <m/>
    <m/>
    <m/>
    <m/>
    <m/>
    <m/>
    <m/>
    <m/>
    <m/>
    <m/>
    <m/>
    <m/>
    <s v="No"/>
    <m/>
    <m/>
    <m/>
    <m/>
    <m/>
    <x v="0"/>
    <s v="Muy importante"/>
    <s v="Importante"/>
    <s v="Importante"/>
    <s v="Importante"/>
    <s v="Importante"/>
    <s v="Importante"/>
    <s v="Muy importante"/>
    <s v="Ninguna"/>
    <m/>
    <x v="2"/>
    <x v="1"/>
    <x v="0"/>
    <x v="0"/>
    <x v="0"/>
    <x v="0"/>
    <x v="0"/>
    <x v="0"/>
    <x v="0"/>
    <x v="0"/>
    <x v="0"/>
    <x v="0"/>
    <m/>
    <s v="Jefe / Encargado (no propietario)"/>
    <m/>
    <n v="4"/>
    <n v="56"/>
    <s v="Completo"/>
    <m/>
    <m/>
    <m/>
    <m/>
    <m/>
    <m/>
    <m/>
    <s v="11 a 30 personas ocupadas"/>
    <s v="11 a 30 personas ocupadas"/>
    <x v="0"/>
    <s v="Intermediación financiera"/>
    <x v="0"/>
    <x v="0"/>
    <x v="0"/>
    <x v="0"/>
    <x v="0"/>
    <x v="0"/>
    <x v="0"/>
    <x v="0"/>
    <x v="0"/>
    <x v="0"/>
    <x v="1"/>
    <x v="0"/>
    <x v="0"/>
    <x v="0"/>
    <x v="0"/>
    <x v="0"/>
    <x v="0"/>
    <x v="0"/>
    <x v="0"/>
    <x v="0"/>
    <x v="0"/>
    <x v="1"/>
    <x v="0"/>
    <x v="0"/>
    <x v="0"/>
    <x v="0"/>
    <x v="0"/>
    <s v="OFIMATICA"/>
    <m/>
    <m/>
    <m/>
    <m/>
    <m/>
    <s v="TIC"/>
    <m/>
    <m/>
    <m/>
    <m/>
    <m/>
    <n v="4.8306451612903203"/>
    <x v="0"/>
    <x v="0"/>
    <x v="1"/>
    <x v="0"/>
    <x v="0"/>
    <s v="Total"/>
  </r>
  <r>
    <n v="9020672"/>
    <x v="0"/>
    <x v="1"/>
    <s v="Capiatá"/>
    <n v="23950"/>
    <s v="FABRICACION DE ESTRUCTURAS PREFABRICAS DE HORMIGON"/>
    <s v="Industria"/>
    <s v="Manufactura"/>
    <s v="Grandes (con 51 o más personas ocupadas)"/>
    <n v="19082024"/>
    <n v="19"/>
    <s v="Agosto"/>
    <s v="Año Resultado Final"/>
    <n v="7"/>
    <n v="27"/>
    <n v="19082024"/>
    <n v="19"/>
    <s v="Agosto"/>
    <s v="Año Resultado Final"/>
    <n v="2010"/>
    <n v="13"/>
    <x v="0"/>
    <s v="FABRICACIÓN DE ESTRUCTURA PREFABRICADO EN HORMIGÓN (VIGAS,PUENTES)"/>
    <s v="Fabricación de artículos de hormigón, cemento y yeso"/>
    <s v="Único"/>
    <x v="0"/>
    <m/>
    <m/>
    <n v="115"/>
    <n v="115"/>
    <n v="108"/>
    <n v="7"/>
    <n v="291.9999999999996"/>
    <n v="18.925925925925903"/>
    <n v="0"/>
    <n v="0"/>
    <n v="0"/>
    <n v="0"/>
    <n v="256.85185185185151"/>
    <n v="0"/>
    <n v="0"/>
    <n v="0"/>
    <n v="32.4444444444444"/>
    <n v="0"/>
    <n v="21.629629629629601"/>
    <n v="0"/>
    <n v="310.92592592592553"/>
    <n v="115"/>
    <n v="0"/>
    <n v="0"/>
    <n v="0"/>
    <n v="0"/>
    <n v="95"/>
    <n v="0"/>
    <n v="0"/>
    <n v="0"/>
    <n v="12"/>
    <n v="0"/>
    <n v="8"/>
    <n v="0"/>
    <n v="115"/>
    <x v="1"/>
    <s v="Decisión del directorio/propietarios de la empresa"/>
    <m/>
    <x v="1"/>
    <m/>
    <m/>
    <x v="1"/>
    <s v="Decisión del directorio/propietarios de la empresa"/>
    <m/>
    <x v="0"/>
    <m/>
    <m/>
    <x v="0"/>
    <m/>
    <m/>
    <x v="1"/>
    <m/>
    <n v="8114"/>
    <s v="AYUDANTE DE PRODUCCIÓN"/>
    <s v="Sí"/>
    <s v="No"/>
    <s v="Sí"/>
    <n v="2431"/>
    <s v="ANALISTA COMERCIAL"/>
    <s v="Sí"/>
    <s v="No"/>
    <s v="Sí"/>
    <n v="3122"/>
    <s v="CONTROL DE CALIDAD"/>
    <s v="Sí"/>
    <s v="No"/>
    <m/>
    <m/>
    <m/>
    <m/>
    <m/>
    <m/>
    <m/>
    <m/>
    <m/>
    <m/>
    <m/>
    <m/>
    <m/>
    <m/>
    <m/>
    <m/>
    <m/>
    <m/>
    <m/>
    <m/>
    <m/>
    <m/>
    <m/>
    <m/>
    <m/>
    <m/>
    <m/>
    <m/>
    <m/>
    <m/>
    <m/>
    <m/>
    <m/>
    <m/>
    <m/>
    <x v="0"/>
    <x v="0"/>
    <x v="0"/>
    <x v="0"/>
    <x v="1"/>
    <x v="0"/>
    <x v="0"/>
    <x v="1"/>
    <x v="1"/>
    <x v="0"/>
    <x v="0"/>
    <x v="0"/>
    <x v="0"/>
    <m/>
    <m/>
    <s v="Plataforma web privada gratuita (Bolsas de trabajo) (excluyendo redes sociales)"/>
    <s v="Redes sociales de la empresa (Facebook, Twitter, Instagram, etc)"/>
    <m/>
    <m/>
    <s v="Recomendaciones de trabajadores de la empresa u otros actores"/>
    <m/>
    <m/>
    <m/>
    <m/>
    <m/>
    <m/>
    <m/>
    <x v="0"/>
    <x v="0"/>
    <x v="0"/>
    <x v="1"/>
    <x v="0"/>
    <x v="1"/>
    <x v="0"/>
    <x v="2"/>
    <x v="2"/>
    <x v="2"/>
    <s v="Si utiliza actualmente"/>
    <s v="AUTOCAD"/>
    <m/>
    <m/>
    <m/>
    <m/>
    <m/>
    <x v="1"/>
    <m/>
    <m/>
    <x v="1"/>
    <m/>
    <m/>
    <m/>
    <x v="1"/>
    <x v="1"/>
    <x v="1"/>
    <x v="1"/>
    <x v="1"/>
    <x v="1"/>
    <m/>
    <m/>
    <x v="2"/>
    <s v="Probable"/>
    <s v="Poco probable"/>
    <s v="Poco probable"/>
    <s v="Poco probable"/>
    <s v="Poco probable"/>
    <x v="1"/>
    <m/>
    <m/>
    <m/>
    <m/>
    <m/>
    <m/>
    <m/>
    <m/>
    <m/>
    <m/>
    <m/>
    <m/>
    <m/>
    <m/>
    <m/>
    <m/>
    <m/>
    <m/>
    <m/>
    <m/>
    <m/>
    <m/>
    <m/>
    <m/>
    <m/>
    <m/>
    <m/>
    <m/>
    <m/>
    <m/>
    <m/>
    <m/>
    <m/>
    <m/>
    <m/>
    <x v="0"/>
    <m/>
    <m/>
    <m/>
    <m/>
    <m/>
    <m/>
    <m/>
    <m/>
    <m/>
    <x v="0"/>
    <x v="0"/>
    <x v="0"/>
    <x v="1"/>
    <x v="1"/>
    <x v="1"/>
    <x v="0"/>
    <x v="0"/>
    <m/>
    <x v="0"/>
    <s v="CAPACITACIÓN EN INFORMATICA"/>
    <s v="Operación básica de computadoras"/>
    <s v="ADMINISTRADOR"/>
    <n v="2421"/>
    <m/>
    <m/>
    <m/>
    <m/>
    <m/>
    <m/>
    <m/>
    <m/>
    <m/>
    <m/>
    <m/>
    <m/>
    <m/>
    <m/>
    <m/>
    <m/>
    <m/>
    <m/>
    <m/>
    <m/>
    <s v="No"/>
    <m/>
    <m/>
    <m/>
    <m/>
    <m/>
    <x v="1"/>
    <s v="Importante"/>
    <s v="Importante"/>
    <s v="Importante"/>
    <s v="Importante"/>
    <s v="Importante"/>
    <s v="Importante"/>
    <s v="Importante"/>
    <s v="Ninguna"/>
    <m/>
    <x v="2"/>
    <x v="2"/>
    <x v="0"/>
    <x v="1"/>
    <x v="2"/>
    <x v="2"/>
    <x v="0"/>
    <x v="1"/>
    <x v="0"/>
    <x v="0"/>
    <x v="0"/>
    <x v="0"/>
    <m/>
    <s v="Gerente / Directivo"/>
    <m/>
    <n v="17"/>
    <n v="33"/>
    <s v="Completo"/>
    <m/>
    <m/>
    <m/>
    <m/>
    <m/>
    <m/>
    <m/>
    <s v="51 y más personas ocupadas"/>
    <s v="51 y más personas ocupadas"/>
    <x v="1"/>
    <s v="Manufactura"/>
    <x v="0"/>
    <x v="1"/>
    <x v="1"/>
    <x v="0"/>
    <x v="0"/>
    <x v="0"/>
    <x v="0"/>
    <x v="1"/>
    <x v="0"/>
    <x v="0"/>
    <x v="1"/>
    <x v="0"/>
    <x v="0"/>
    <x v="0"/>
    <x v="0"/>
    <x v="0"/>
    <x v="0"/>
    <x v="0"/>
    <x v="0"/>
    <x v="0"/>
    <x v="0"/>
    <x v="1"/>
    <x v="0"/>
    <x v="0"/>
    <x v="0"/>
    <x v="0"/>
    <x v="0"/>
    <s v="OFIMATICA"/>
    <m/>
    <m/>
    <m/>
    <m/>
    <m/>
    <s v="TIC"/>
    <m/>
    <m/>
    <m/>
    <m/>
    <m/>
    <n v="2.7037037037037002"/>
    <x v="1"/>
    <x v="1"/>
    <x v="1"/>
    <x v="0"/>
    <x v="0"/>
    <s v="Total"/>
  </r>
  <r>
    <n v="9021071"/>
    <x v="0"/>
    <x v="0"/>
    <s v="La Encarnación"/>
    <n v="14101"/>
    <s v="CONFECCION DE TRAJES DE BAÑO EXTERIOR EN GENERAL"/>
    <s v="Industria"/>
    <s v="Manufactura"/>
    <s v="Micro (5 a 10 personas ocupadas)"/>
    <n v="4072024"/>
    <n v="4"/>
    <s v="Julio"/>
    <s v="Año Resultado Final"/>
    <n v="14"/>
    <n v="43"/>
    <n v="24072024"/>
    <n v="24"/>
    <s v="Julio"/>
    <s v="Año Resultado Final"/>
    <n v="2008"/>
    <n v="15"/>
    <x v="0"/>
    <s v="CONFECCION DE TRAJE DE BAÑOS"/>
    <s v="Confección de prendas de vestir exterior, excepto prendas de cuero y piel"/>
    <s v="Planta industrial"/>
    <x v="1"/>
    <n v="2"/>
    <n v="1"/>
    <n v="8"/>
    <n v="7"/>
    <n v="3"/>
    <n v="4"/>
    <n v="28.818181818181834"/>
    <n v="38.424242424242443"/>
    <n v="0"/>
    <n v="0"/>
    <n v="0"/>
    <n v="9.6060606060606109"/>
    <n v="38.424242424242443"/>
    <n v="9.6060606060606109"/>
    <n v="0"/>
    <n v="0"/>
    <n v="0"/>
    <n v="9.6060606060606109"/>
    <n v="0"/>
    <n v="0"/>
    <n v="67.242424242424278"/>
    <n v="7"/>
    <n v="0"/>
    <n v="0"/>
    <n v="0"/>
    <n v="1"/>
    <n v="4"/>
    <n v="1"/>
    <n v="0"/>
    <n v="0"/>
    <n v="0"/>
    <n v="1"/>
    <n v="0"/>
    <n v="0"/>
    <n v="7"/>
    <x v="0"/>
    <m/>
    <m/>
    <x v="1"/>
    <m/>
    <m/>
    <x v="1"/>
    <s v="Decisión del directorio/propietarios de la empresa"/>
    <m/>
    <x v="0"/>
    <m/>
    <m/>
    <x v="0"/>
    <m/>
    <m/>
    <x v="1"/>
    <m/>
    <n v="7322"/>
    <s v="SUBLIMADOR"/>
    <s v="Sí"/>
    <s v="Sí"/>
    <s v="No"/>
    <m/>
    <m/>
    <m/>
    <m/>
    <m/>
    <m/>
    <m/>
    <m/>
    <m/>
    <m/>
    <m/>
    <m/>
    <m/>
    <m/>
    <s v="Falta de postulantes/candidatos"/>
    <m/>
    <m/>
    <m/>
    <m/>
    <m/>
    <m/>
    <m/>
    <m/>
    <m/>
    <m/>
    <m/>
    <m/>
    <m/>
    <m/>
    <m/>
    <m/>
    <m/>
    <m/>
    <m/>
    <s v="Capacitar a los trabajadores actuales para que puedan cumplir funciones que estaban asignadas a esa vacante"/>
    <m/>
    <m/>
    <m/>
    <m/>
    <m/>
    <m/>
    <m/>
    <m/>
    <m/>
    <x v="0"/>
    <x v="0"/>
    <x v="0"/>
    <x v="1"/>
    <x v="1"/>
    <x v="1"/>
    <x v="1"/>
    <x v="0"/>
    <x v="0"/>
    <x v="0"/>
    <x v="0"/>
    <x v="1"/>
    <x v="0"/>
    <m/>
    <m/>
    <m/>
    <m/>
    <m/>
    <s v="Redes de profesionales o egresados"/>
    <s v="Recomendaciones de trabajadores de la empresa u otros actores"/>
    <m/>
    <m/>
    <m/>
    <m/>
    <m/>
    <m/>
    <m/>
    <x v="0"/>
    <x v="0"/>
    <x v="0"/>
    <x v="2"/>
    <x v="0"/>
    <x v="0"/>
    <x v="0"/>
    <x v="0"/>
    <x v="1"/>
    <x v="1"/>
    <s v="Ninguna"/>
    <m/>
    <m/>
    <m/>
    <m/>
    <m/>
    <m/>
    <x v="0"/>
    <m/>
    <m/>
    <x v="1"/>
    <m/>
    <m/>
    <m/>
    <x v="1"/>
    <x v="1"/>
    <x v="0"/>
    <x v="1"/>
    <x v="1"/>
    <x v="1"/>
    <m/>
    <m/>
    <x v="3"/>
    <s v="Poco probable"/>
    <s v="Probable"/>
    <s v="Poco probable"/>
    <s v="Poco probable"/>
    <s v="Probable"/>
    <x v="1"/>
    <m/>
    <m/>
    <m/>
    <m/>
    <m/>
    <m/>
    <m/>
    <m/>
    <m/>
    <m/>
    <m/>
    <m/>
    <m/>
    <m/>
    <m/>
    <m/>
    <m/>
    <m/>
    <m/>
    <m/>
    <m/>
    <m/>
    <m/>
    <m/>
    <m/>
    <m/>
    <m/>
    <m/>
    <m/>
    <m/>
    <m/>
    <m/>
    <m/>
    <m/>
    <m/>
    <x v="1"/>
    <m/>
    <s v="Todo nuestro personal es plenamente competente, no se necesita capacitación"/>
    <m/>
    <m/>
    <m/>
    <m/>
    <m/>
    <m/>
    <m/>
    <x v="1"/>
    <x v="1"/>
    <x v="1"/>
    <x v="1"/>
    <x v="0"/>
    <x v="0"/>
    <x v="0"/>
    <x v="0"/>
    <m/>
    <x v="2"/>
    <m/>
    <m/>
    <m/>
    <m/>
    <m/>
    <m/>
    <m/>
    <m/>
    <m/>
    <m/>
    <m/>
    <m/>
    <m/>
    <m/>
    <m/>
    <m/>
    <m/>
    <m/>
    <m/>
    <m/>
    <m/>
    <m/>
    <m/>
    <m/>
    <m/>
    <m/>
    <m/>
    <m/>
    <m/>
    <m/>
    <x v="2"/>
    <s v="Importante"/>
    <s v="Importante"/>
    <s v="Importante"/>
    <s v="Importante"/>
    <s v="Importante"/>
    <s v="Muy importante"/>
    <s v="Muy importante"/>
    <s v="Ninguna"/>
    <m/>
    <x v="0"/>
    <x v="1"/>
    <x v="0"/>
    <x v="1"/>
    <x v="0"/>
    <x v="0"/>
    <x v="1"/>
    <x v="1"/>
    <x v="1"/>
    <x v="1"/>
    <x v="1"/>
    <x v="0"/>
    <m/>
    <s v="Jefe / Encargado (no propietario)"/>
    <m/>
    <n v="14"/>
    <n v="9"/>
    <s v="Completo"/>
    <m/>
    <m/>
    <m/>
    <m/>
    <m/>
    <m/>
    <s v="NINGUNA"/>
    <s v="5 a 10 personas ocupadas"/>
    <s v="5 a 10 personas ocupadas"/>
    <x v="1"/>
    <s v="Manufactura"/>
    <x v="0"/>
    <x v="0"/>
    <x v="0"/>
    <x v="0"/>
    <x v="0"/>
    <x v="0"/>
    <x v="1"/>
    <x v="0"/>
    <x v="0"/>
    <x v="0"/>
    <x v="1"/>
    <x v="0"/>
    <x v="0"/>
    <x v="0"/>
    <x v="0"/>
    <x v="0"/>
    <x v="0"/>
    <x v="0"/>
    <x v="0"/>
    <x v="1"/>
    <x v="0"/>
    <x v="1"/>
    <x v="0"/>
    <x v="0"/>
    <x v="0"/>
    <x v="0"/>
    <x v="0"/>
    <m/>
    <m/>
    <m/>
    <m/>
    <m/>
    <m/>
    <m/>
    <m/>
    <m/>
    <m/>
    <m/>
    <m/>
    <n v="9.6060606060606109"/>
    <x v="1"/>
    <x v="2"/>
    <x v="0"/>
    <x v="1"/>
    <x v="2"/>
    <s v="Total"/>
  </r>
  <r>
    <n v="9021488"/>
    <x v="0"/>
    <x v="1"/>
    <s v="Luque"/>
    <n v="47112"/>
    <s v="VENTA AL POR MENOR DE PRODUCTOS DE PRODUCTOS DE PRIMERA NECESIDAD"/>
    <s v="Comercio"/>
    <s v="Comercio"/>
    <s v="Micro (5 a 10 personas ocupadas)"/>
    <n v="28062024"/>
    <n v="28"/>
    <s v="Junio"/>
    <s v="Año Resultado Final"/>
    <n v="9"/>
    <n v="6"/>
    <n v="26072024"/>
    <n v="26"/>
    <s v="Julio"/>
    <s v="Año Resultado Final"/>
    <n v="2018"/>
    <n v="5"/>
    <x v="3"/>
    <s v="COMERCIO AL POR MENOR DE PRODCTOS DE PRIMERA NECESIDAD"/>
    <s v="Comercio al por menor en mini mercados y despensas"/>
    <s v="Único"/>
    <x v="0"/>
    <m/>
    <m/>
    <n v="5"/>
    <n v="5"/>
    <n v="3"/>
    <n v="2"/>
    <n v="24.853211009174309"/>
    <n v="16.568807339449538"/>
    <n v="0"/>
    <n v="0"/>
    <n v="0"/>
    <n v="0"/>
    <n v="41.422018348623844"/>
    <n v="0"/>
    <n v="0"/>
    <n v="0"/>
    <n v="0"/>
    <n v="0"/>
    <n v="0"/>
    <n v="0"/>
    <n v="41.422018348623844"/>
    <n v="5"/>
    <n v="0"/>
    <n v="0"/>
    <n v="0"/>
    <n v="0"/>
    <n v="5"/>
    <n v="0"/>
    <n v="0"/>
    <n v="0"/>
    <n v="0"/>
    <n v="0"/>
    <n v="0"/>
    <n v="0"/>
    <n v="5"/>
    <x v="1"/>
    <s v="Decisión del directorio/propietarios de la empresa"/>
    <m/>
    <x v="1"/>
    <m/>
    <m/>
    <x v="0"/>
    <m/>
    <m/>
    <x v="0"/>
    <m/>
    <m/>
    <x v="0"/>
    <m/>
    <m/>
    <x v="0"/>
    <m/>
    <m/>
    <m/>
    <m/>
    <m/>
    <m/>
    <m/>
    <m/>
    <m/>
    <m/>
    <m/>
    <m/>
    <m/>
    <m/>
    <m/>
    <m/>
    <m/>
    <m/>
    <m/>
    <m/>
    <m/>
    <m/>
    <m/>
    <m/>
    <m/>
    <m/>
    <m/>
    <m/>
    <m/>
    <m/>
    <m/>
    <m/>
    <m/>
    <m/>
    <m/>
    <m/>
    <m/>
    <m/>
    <m/>
    <m/>
    <m/>
    <m/>
    <m/>
    <m/>
    <m/>
    <m/>
    <m/>
    <m/>
    <m/>
    <m/>
    <x v="1"/>
    <x v="1"/>
    <x v="0"/>
    <x v="0"/>
    <x v="0"/>
    <x v="0"/>
    <x v="0"/>
    <x v="1"/>
    <x v="1"/>
    <x v="0"/>
    <x v="1"/>
    <x v="1"/>
    <x v="0"/>
    <m/>
    <m/>
    <m/>
    <m/>
    <m/>
    <m/>
    <s v="Recomendaciones de trabajadores de la empresa u otros actores"/>
    <m/>
    <m/>
    <m/>
    <s v="Contactos personales del empleador"/>
    <m/>
    <m/>
    <m/>
    <x v="0"/>
    <x v="0"/>
    <x v="0"/>
    <x v="2"/>
    <x v="2"/>
    <x v="2"/>
    <x v="0"/>
    <x v="0"/>
    <x v="1"/>
    <x v="1"/>
    <s v="Ninguna"/>
    <m/>
    <m/>
    <m/>
    <m/>
    <m/>
    <m/>
    <x v="1"/>
    <m/>
    <m/>
    <x v="1"/>
    <m/>
    <m/>
    <m/>
    <x v="1"/>
    <x v="1"/>
    <x v="1"/>
    <x v="1"/>
    <x v="1"/>
    <x v="1"/>
    <m/>
    <m/>
    <x v="1"/>
    <s v="Poco probable"/>
    <s v="Poco probable"/>
    <s v="Poco probable"/>
    <s v="Poco probable"/>
    <s v="Probable"/>
    <x v="3"/>
    <m/>
    <m/>
    <m/>
    <m/>
    <m/>
    <m/>
    <m/>
    <m/>
    <m/>
    <m/>
    <m/>
    <m/>
    <m/>
    <m/>
    <m/>
    <m/>
    <m/>
    <m/>
    <m/>
    <m/>
    <m/>
    <m/>
    <m/>
    <m/>
    <m/>
    <m/>
    <m/>
    <m/>
    <m/>
    <m/>
    <m/>
    <m/>
    <m/>
    <m/>
    <m/>
    <x v="1"/>
    <m/>
    <m/>
    <m/>
    <m/>
    <m/>
    <m/>
    <m/>
    <s v="Otro"/>
    <s v="NUEVA ADMINISTRACIÓN"/>
    <x v="1"/>
    <x v="1"/>
    <x v="1"/>
    <x v="1"/>
    <x v="0"/>
    <x v="0"/>
    <x v="0"/>
    <x v="0"/>
    <m/>
    <x v="2"/>
    <m/>
    <m/>
    <m/>
    <m/>
    <m/>
    <m/>
    <m/>
    <m/>
    <m/>
    <m/>
    <m/>
    <m/>
    <m/>
    <m/>
    <m/>
    <m/>
    <m/>
    <m/>
    <m/>
    <m/>
    <m/>
    <m/>
    <m/>
    <m/>
    <m/>
    <m/>
    <m/>
    <m/>
    <m/>
    <m/>
    <x v="2"/>
    <s v="Importante"/>
    <s v="Importante"/>
    <s v="Importante"/>
    <s v="Importante"/>
    <s v="Importante"/>
    <s v="Importante"/>
    <s v="Importante"/>
    <s v="Ninguna"/>
    <m/>
    <x v="2"/>
    <x v="2"/>
    <x v="0"/>
    <x v="0"/>
    <x v="0"/>
    <x v="2"/>
    <x v="0"/>
    <x v="0"/>
    <x v="0"/>
    <x v="0"/>
    <x v="0"/>
    <x v="0"/>
    <m/>
    <s v="Dueño o propietario"/>
    <m/>
    <n v="7"/>
    <n v="55"/>
    <s v="Completo"/>
    <m/>
    <m/>
    <m/>
    <m/>
    <m/>
    <m/>
    <s v="SE VENDIO EL AUTOSERVICE ROSALES DEL SR MARIO ROSALES A LA SRA IGNACIA DIAZ QUE PONE COMO NOMBRE COMERCIAL AUTOSERVI SANTO REY."/>
    <s v="5 a 10 personas ocupadas"/>
    <s v="5 a 10 personas ocupadas"/>
    <x v="2"/>
    <s v="Comercio"/>
    <x v="0"/>
    <x v="0"/>
    <x v="0"/>
    <x v="0"/>
    <x v="0"/>
    <x v="0"/>
    <x v="0"/>
    <x v="0"/>
    <x v="0"/>
    <x v="0"/>
    <x v="1"/>
    <x v="0"/>
    <x v="0"/>
    <x v="0"/>
    <x v="0"/>
    <x v="0"/>
    <x v="0"/>
    <x v="0"/>
    <x v="0"/>
    <x v="1"/>
    <x v="0"/>
    <x v="1"/>
    <x v="0"/>
    <x v="0"/>
    <x v="0"/>
    <x v="0"/>
    <x v="0"/>
    <m/>
    <m/>
    <m/>
    <m/>
    <m/>
    <m/>
    <m/>
    <m/>
    <m/>
    <m/>
    <m/>
    <m/>
    <n v="8.2844036697247692"/>
    <x v="0"/>
    <x v="0"/>
    <x v="1"/>
    <x v="1"/>
    <x v="2"/>
    <s v="Total"/>
  </r>
  <r>
    <n v="99000128"/>
    <x v="0"/>
    <x v="1"/>
    <s v="Ypacaraí"/>
    <n v="31002"/>
    <s v="FABRICACION DE EXHIBIDORES DE METAL"/>
    <s v="Industria"/>
    <s v="Manufactura"/>
    <s v="Pequeñas (11 a 30 personas ocupadas)"/>
    <n v="27062024"/>
    <n v="27"/>
    <s v="Junio"/>
    <s v="Año Resultado Final"/>
    <n v="10"/>
    <n v="4"/>
    <n v="27062024"/>
    <n v="27"/>
    <s v="Junio"/>
    <s v="Año Resultado Final"/>
    <n v="2017"/>
    <n v="6"/>
    <x v="3"/>
    <s v="FABRICACIÓN DE EXIBIDORES DE METAL"/>
    <s v="Fabricación de muebles de metal"/>
    <s v="Único"/>
    <x v="0"/>
    <m/>
    <m/>
    <n v="12"/>
    <n v="12"/>
    <n v="12"/>
    <n v="0"/>
    <n v="45.669902912621396"/>
    <n v="0"/>
    <n v="0"/>
    <n v="0"/>
    <n v="0"/>
    <n v="0"/>
    <n v="30.446601941747598"/>
    <n v="0"/>
    <n v="0"/>
    <n v="0"/>
    <n v="3.8058252427184498"/>
    <n v="11.417475728155349"/>
    <n v="0"/>
    <n v="0"/>
    <n v="45.669902912621396"/>
    <n v="12"/>
    <n v="0"/>
    <n v="0"/>
    <n v="0"/>
    <n v="0"/>
    <n v="8"/>
    <n v="0"/>
    <n v="0"/>
    <n v="0"/>
    <n v="1"/>
    <n v="3"/>
    <n v="0"/>
    <n v="0"/>
    <n v="12"/>
    <x v="0"/>
    <m/>
    <m/>
    <x v="1"/>
    <m/>
    <m/>
    <x v="0"/>
    <m/>
    <m/>
    <x v="0"/>
    <m/>
    <m/>
    <x v="0"/>
    <m/>
    <m/>
    <x v="1"/>
    <m/>
    <n v="7212"/>
    <s v="SOLDADOR"/>
    <s v="No"/>
    <s v="Sí"/>
    <s v="Sí"/>
    <n v="7212"/>
    <s v="AYUDANTE METALURGICO"/>
    <s v="Sí"/>
    <s v="No"/>
    <s v="No"/>
    <m/>
    <m/>
    <m/>
    <m/>
    <s v="Candidatos sin capacitación o habilidades técnicas necesarios"/>
    <s v="Candidatos sin habilidades blandas o socioemocionales (proactividad, actitud de aprendizaje, compromiso, entre otros)"/>
    <s v="Candidato sin licencias, certificados orequisitos legales requeridos para ejercer la ocupación"/>
    <s v="Candidatos con falt de experiencia laboral"/>
    <s v="Candidatos que no aceptaron las condiciones laborales ofrecidas (ubicación, horario, remuneración)"/>
    <m/>
    <m/>
    <m/>
    <m/>
    <m/>
    <m/>
    <m/>
    <m/>
    <m/>
    <m/>
    <m/>
    <m/>
    <m/>
    <m/>
    <m/>
    <m/>
    <m/>
    <m/>
    <m/>
    <m/>
    <s v="Capacitar a los trabajadores actuales para que puedan cumplir funciones que estaban asignadas a esa vacante"/>
    <s v="Reasignar / redefinir los puestos de trabajo existentes"/>
    <m/>
    <m/>
    <m/>
    <m/>
    <m/>
    <m/>
    <m/>
    <m/>
    <x v="0"/>
    <x v="0"/>
    <x v="0"/>
    <x v="0"/>
    <x v="0"/>
    <x v="1"/>
    <x v="0"/>
    <x v="0"/>
    <x v="0"/>
    <x v="0"/>
    <x v="0"/>
    <x v="1"/>
    <x v="0"/>
    <m/>
    <m/>
    <m/>
    <m/>
    <m/>
    <m/>
    <s v="Recomendaciones de trabajadores de la empresa u otros actores"/>
    <m/>
    <m/>
    <m/>
    <s v="Contactos personales del empleador"/>
    <m/>
    <m/>
    <m/>
    <x v="0"/>
    <x v="0"/>
    <x v="0"/>
    <x v="2"/>
    <x v="2"/>
    <x v="2"/>
    <x v="0"/>
    <x v="0"/>
    <x v="1"/>
    <x v="1"/>
    <s v="Ninguna"/>
    <m/>
    <m/>
    <m/>
    <m/>
    <m/>
    <m/>
    <x v="1"/>
    <m/>
    <m/>
    <x v="1"/>
    <m/>
    <m/>
    <m/>
    <x v="1"/>
    <x v="1"/>
    <x v="1"/>
    <x v="1"/>
    <x v="1"/>
    <x v="1"/>
    <m/>
    <m/>
    <x v="1"/>
    <s v="Poco probable"/>
    <s v="Poco probable"/>
    <s v="Poco probable"/>
    <s v="Probable"/>
    <s v="Probable"/>
    <x v="1"/>
    <m/>
    <m/>
    <m/>
    <m/>
    <m/>
    <m/>
    <m/>
    <m/>
    <m/>
    <m/>
    <m/>
    <m/>
    <m/>
    <m/>
    <m/>
    <m/>
    <m/>
    <m/>
    <m/>
    <m/>
    <m/>
    <m/>
    <m/>
    <m/>
    <m/>
    <m/>
    <m/>
    <m/>
    <m/>
    <m/>
    <m/>
    <m/>
    <m/>
    <m/>
    <m/>
    <x v="0"/>
    <m/>
    <m/>
    <m/>
    <m/>
    <m/>
    <m/>
    <m/>
    <m/>
    <m/>
    <x v="1"/>
    <x v="0"/>
    <x v="1"/>
    <x v="1"/>
    <x v="0"/>
    <x v="1"/>
    <x v="0"/>
    <x v="0"/>
    <m/>
    <x v="0"/>
    <s v="CAPACITACIÓNES PARA SOLDADURA"/>
    <s v="Soldadura"/>
    <s v="SOLDADOR"/>
    <n v="7212"/>
    <m/>
    <m/>
    <m/>
    <m/>
    <m/>
    <m/>
    <m/>
    <m/>
    <m/>
    <m/>
    <m/>
    <m/>
    <m/>
    <m/>
    <m/>
    <m/>
    <m/>
    <m/>
    <m/>
    <m/>
    <s v="No"/>
    <m/>
    <m/>
    <m/>
    <m/>
    <m/>
    <x v="1"/>
    <s v="Importante"/>
    <s v="Poco importante"/>
    <s v="Importante"/>
    <s v="Importante"/>
    <s v="Importante"/>
    <s v="Importante"/>
    <s v="Importante"/>
    <s v="Ninguna"/>
    <m/>
    <x v="2"/>
    <x v="2"/>
    <x v="0"/>
    <x v="0"/>
    <x v="0"/>
    <x v="2"/>
    <x v="1"/>
    <x v="1"/>
    <x v="0"/>
    <x v="1"/>
    <x v="0"/>
    <x v="0"/>
    <m/>
    <s v="Administrador/Contador"/>
    <m/>
    <n v="10"/>
    <n v="25"/>
    <s v="Completo"/>
    <m/>
    <m/>
    <m/>
    <m/>
    <m/>
    <m/>
    <m/>
    <s v="11 a 30 personas ocupadas"/>
    <s v="11 a 30 personas ocupadas"/>
    <x v="1"/>
    <s v="Manufactura"/>
    <x v="0"/>
    <x v="0"/>
    <x v="0"/>
    <x v="0"/>
    <x v="0"/>
    <x v="0"/>
    <x v="1"/>
    <x v="0"/>
    <x v="0"/>
    <x v="0"/>
    <x v="1"/>
    <x v="0"/>
    <x v="0"/>
    <x v="0"/>
    <x v="0"/>
    <x v="0"/>
    <x v="0"/>
    <x v="0"/>
    <x v="0"/>
    <x v="1"/>
    <x v="0"/>
    <x v="1"/>
    <x v="0"/>
    <x v="0"/>
    <x v="1"/>
    <x v="0"/>
    <x v="0"/>
    <s v="MECANICA Y METALES"/>
    <m/>
    <m/>
    <m/>
    <m/>
    <m/>
    <s v="MECANICA Y METALES"/>
    <m/>
    <m/>
    <m/>
    <m/>
    <m/>
    <n v="3.8058252427184498"/>
    <x v="2"/>
    <x v="2"/>
    <x v="1"/>
    <x v="0"/>
    <x v="0"/>
    <s v="Total"/>
  </r>
  <r>
    <n v="99000140"/>
    <x v="0"/>
    <x v="1"/>
    <s v="San Lorenzo"/>
    <n v="18110"/>
    <s v="ACTIVIDADES DE IMPRESION SOBRE PAPEL"/>
    <s v="Industria"/>
    <s v="Manufactura"/>
    <s v="Pequeñas (11 a 30 personas ocupadas)"/>
    <n v="19062024"/>
    <n v="19"/>
    <s v="Junio"/>
    <s v="Año Resultado Final"/>
    <n v="14"/>
    <n v="44"/>
    <n v="19062024"/>
    <n v="19"/>
    <s v="Junio"/>
    <s v="Año Resultado Final"/>
    <n v="1994"/>
    <n v="29"/>
    <x v="2"/>
    <s v="SERVICIO DE IMPRESIONES EN PAPEL"/>
    <s v="Actividades de impresión"/>
    <s v="Único"/>
    <x v="0"/>
    <m/>
    <m/>
    <n v="8"/>
    <n v="8"/>
    <n v="5"/>
    <n v="3"/>
    <n v="23.968253968253951"/>
    <n v="14.380952380952369"/>
    <n v="0"/>
    <n v="0"/>
    <n v="0"/>
    <n v="0"/>
    <n v="19.17460317460316"/>
    <n v="0"/>
    <n v="0"/>
    <n v="0"/>
    <n v="4.7936507936507899"/>
    <n v="14.380952380952369"/>
    <n v="0"/>
    <n v="0"/>
    <n v="38.34920634920632"/>
    <n v="8"/>
    <n v="0"/>
    <n v="0"/>
    <n v="0"/>
    <n v="0"/>
    <n v="4"/>
    <n v="0"/>
    <n v="0"/>
    <n v="0"/>
    <n v="1"/>
    <n v="3"/>
    <n v="0"/>
    <n v="0"/>
    <n v="8"/>
    <x v="0"/>
    <m/>
    <m/>
    <x v="1"/>
    <m/>
    <m/>
    <x v="0"/>
    <m/>
    <m/>
    <x v="0"/>
    <m/>
    <m/>
    <x v="0"/>
    <m/>
    <m/>
    <x v="1"/>
    <m/>
    <n v="2166"/>
    <s v="DISEÑADOR GRAFICO"/>
    <s v="No"/>
    <s v="No"/>
    <s v="No"/>
    <m/>
    <m/>
    <m/>
    <m/>
    <m/>
    <m/>
    <m/>
    <m/>
    <m/>
    <m/>
    <m/>
    <m/>
    <m/>
    <m/>
    <m/>
    <m/>
    <m/>
    <m/>
    <m/>
    <m/>
    <m/>
    <m/>
    <m/>
    <m/>
    <m/>
    <m/>
    <m/>
    <m/>
    <m/>
    <m/>
    <m/>
    <m/>
    <m/>
    <m/>
    <m/>
    <m/>
    <m/>
    <m/>
    <m/>
    <m/>
    <m/>
    <m/>
    <m/>
    <m/>
    <x v="0"/>
    <x v="0"/>
    <x v="0"/>
    <x v="0"/>
    <x v="0"/>
    <x v="0"/>
    <x v="1"/>
    <x v="1"/>
    <x v="1"/>
    <x v="0"/>
    <x v="0"/>
    <x v="1"/>
    <x v="0"/>
    <m/>
    <m/>
    <m/>
    <s v="Redes sociales de la empresa (Facebook, Twitter, Instagram, etc)"/>
    <m/>
    <m/>
    <m/>
    <m/>
    <m/>
    <m/>
    <m/>
    <m/>
    <m/>
    <m/>
    <x v="0"/>
    <x v="0"/>
    <x v="0"/>
    <x v="1"/>
    <x v="0"/>
    <x v="0"/>
    <x v="0"/>
    <x v="1"/>
    <x v="2"/>
    <x v="1"/>
    <s v="Ninguna"/>
    <m/>
    <m/>
    <m/>
    <m/>
    <m/>
    <m/>
    <x v="3"/>
    <m/>
    <s v="Ambos"/>
    <x v="1"/>
    <m/>
    <m/>
    <m/>
    <x v="0"/>
    <x v="0"/>
    <x v="0"/>
    <x v="0"/>
    <x v="0"/>
    <x v="1"/>
    <m/>
    <m/>
    <x v="0"/>
    <s v="Poco probable"/>
    <s v="Poco probable"/>
    <s v="Probable"/>
    <s v="Probable"/>
    <s v="Probable"/>
    <x v="0"/>
    <s v="DISEÑADOR GRAFICO"/>
    <n v="2166"/>
    <n v="1"/>
    <n v="0"/>
    <n v="1"/>
    <n v="1"/>
    <n v="1"/>
    <s v="RECEPCIONISTA"/>
    <n v="4226"/>
    <n v="0"/>
    <n v="1"/>
    <n v="0"/>
    <n v="0"/>
    <n v="0"/>
    <m/>
    <m/>
    <m/>
    <m/>
    <m/>
    <m/>
    <m/>
    <m/>
    <m/>
    <m/>
    <m/>
    <m/>
    <m/>
    <m/>
    <m/>
    <m/>
    <m/>
    <m/>
    <m/>
    <m/>
    <m/>
    <x v="1"/>
    <m/>
    <m/>
    <m/>
    <s v="La empresa no dispone de tiempo para capacitar a sus trabajadores"/>
    <s v="La calidad de la oferta de capacitación no es satisfactoria"/>
    <m/>
    <m/>
    <m/>
    <m/>
    <x v="1"/>
    <x v="1"/>
    <x v="1"/>
    <x v="1"/>
    <x v="0"/>
    <x v="0"/>
    <x v="0"/>
    <x v="0"/>
    <m/>
    <x v="2"/>
    <m/>
    <m/>
    <m/>
    <m/>
    <m/>
    <m/>
    <m/>
    <m/>
    <m/>
    <m/>
    <m/>
    <m/>
    <m/>
    <m/>
    <m/>
    <m/>
    <m/>
    <m/>
    <m/>
    <m/>
    <m/>
    <m/>
    <m/>
    <m/>
    <m/>
    <m/>
    <m/>
    <m/>
    <m/>
    <m/>
    <x v="2"/>
    <s v="Muy importante"/>
    <s v="Muy importante"/>
    <s v="Muy importante"/>
    <s v="Muy importante"/>
    <s v="Importante"/>
    <s v="Muy importante"/>
    <s v="Muy importante"/>
    <s v="Ninguna"/>
    <m/>
    <x v="2"/>
    <x v="2"/>
    <x v="0"/>
    <x v="0"/>
    <x v="0"/>
    <x v="0"/>
    <x v="1"/>
    <x v="1"/>
    <x v="1"/>
    <x v="1"/>
    <x v="1"/>
    <x v="0"/>
    <m/>
    <s v="Dueño o propietario"/>
    <m/>
    <n v="19"/>
    <n v="16"/>
    <s v="Completo"/>
    <m/>
    <m/>
    <m/>
    <m/>
    <m/>
    <m/>
    <s v="EL INFORMANTE DECLARO NO ESTAR INTERESADO WN LAS CAPACITACIONES POR MALAS EXPERIENCIAS"/>
    <s v="5 a 10 personas ocupadas"/>
    <s v="5 a 10 personas ocupadas"/>
    <x v="1"/>
    <s v="Manufactura"/>
    <x v="0"/>
    <x v="1"/>
    <x v="0"/>
    <x v="0"/>
    <x v="0"/>
    <x v="0"/>
    <x v="0"/>
    <x v="0"/>
    <x v="0"/>
    <x v="0"/>
    <x v="0"/>
    <x v="0"/>
    <x v="1"/>
    <x v="0"/>
    <x v="0"/>
    <x v="0"/>
    <x v="0"/>
    <x v="0"/>
    <x v="0"/>
    <x v="1"/>
    <x v="0"/>
    <x v="1"/>
    <x v="0"/>
    <x v="0"/>
    <x v="0"/>
    <x v="0"/>
    <x v="0"/>
    <m/>
    <m/>
    <m/>
    <m/>
    <m/>
    <m/>
    <m/>
    <m/>
    <m/>
    <m/>
    <m/>
    <m/>
    <n v="4.7936507936507899"/>
    <x v="2"/>
    <x v="1"/>
    <x v="0"/>
    <x v="1"/>
    <x v="2"/>
    <s v="Total"/>
  </r>
  <r>
    <n v="99000148"/>
    <x v="0"/>
    <x v="1"/>
    <s v="Fernando de la Mora"/>
    <n v="22210"/>
    <s v="FABRICACION DE BOLSAS DE POLIETILENO"/>
    <s v="Industria"/>
    <s v="Manufactura"/>
    <s v="Grandes (con 51 o más personas ocupadas)"/>
    <n v="18062024"/>
    <n v="18"/>
    <s v="Junio"/>
    <s v="Año Resultado Final"/>
    <n v="10"/>
    <n v="24"/>
    <n v="22072024"/>
    <n v="22"/>
    <s v="Julio"/>
    <s v="Año Resultado Final"/>
    <n v="2000"/>
    <n v="23"/>
    <x v="2"/>
    <s v="FABRICACION DE EMPAQUES DE POLIETILENO"/>
    <s v="Fabricación de envases de plástico"/>
    <s v="Único"/>
    <x v="0"/>
    <m/>
    <m/>
    <n v="85"/>
    <n v="85"/>
    <n v="76"/>
    <n v="9"/>
    <n v="205.48148148148121"/>
    <n v="24.3333333333333"/>
    <n v="0"/>
    <n v="0"/>
    <n v="0"/>
    <n v="0"/>
    <n v="137.88888888888872"/>
    <n v="0"/>
    <n v="40.5555555555555"/>
    <n v="0"/>
    <n v="51.370370370370303"/>
    <n v="0"/>
    <n v="0"/>
    <n v="0"/>
    <n v="229.81481481481453"/>
    <n v="85"/>
    <n v="0"/>
    <n v="0"/>
    <n v="0"/>
    <n v="0"/>
    <n v="51"/>
    <n v="0"/>
    <n v="15"/>
    <n v="0"/>
    <n v="19"/>
    <n v="0"/>
    <n v="0"/>
    <n v="0"/>
    <n v="85"/>
    <x v="1"/>
    <s v="Decisión del directorio/propietarios de la empresa"/>
    <m/>
    <x v="0"/>
    <s v="Decisión del directorio/propietarios de la empresa"/>
    <m/>
    <x v="0"/>
    <m/>
    <m/>
    <x v="0"/>
    <m/>
    <m/>
    <x v="0"/>
    <m/>
    <m/>
    <x v="1"/>
    <m/>
    <n v="4311"/>
    <s v="AUXILIAR CONTABLE"/>
    <s v="Sí"/>
    <s v="Sí"/>
    <s v="Sí"/>
    <n v="4419"/>
    <s v="AUXILIAR ADMINISTRATIVO"/>
    <s v="Sí"/>
    <s v="Sí"/>
    <s v="Sí"/>
    <n v="7322"/>
    <s v="OPERADORES DE MAQUINAS DE IMPRENTA"/>
    <s v="Sí"/>
    <s v="No"/>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m/>
    <m/>
    <m/>
    <s v="Candidatos sin capacitación o habilidades técnicas necesarios"/>
    <m/>
    <s v="Candidato sin licencias, certificados orequisitos legales requeridos para ejercer la ocupación"/>
    <s v="Candidatos con falt de experiencia laboral"/>
    <s v="Candidatos que no aceptaron las condiciones laborales ofrecidas (ubicación, horario, remuneración)"/>
    <m/>
    <m/>
    <m/>
    <m/>
    <m/>
    <m/>
    <m/>
    <m/>
    <m/>
    <m/>
    <m/>
    <m/>
    <s v="Capacitar a los trabajadores actuales para que puedan cumplir funciones que estaban asignadas a esa vacante"/>
    <m/>
    <m/>
    <m/>
    <m/>
    <m/>
    <s v="Aumentar los esfuerzos en el reclutamiento (más divulgación de la vacante, más bolsas de empleo)"/>
    <m/>
    <m/>
    <m/>
    <x v="1"/>
    <x v="0"/>
    <x v="0"/>
    <x v="1"/>
    <x v="0"/>
    <x v="0"/>
    <x v="0"/>
    <x v="1"/>
    <x v="0"/>
    <x v="0"/>
    <x v="0"/>
    <x v="0"/>
    <x v="0"/>
    <m/>
    <m/>
    <s v="Plataforma web privada gratuita (Bolsas de trabajo) (excluyendo redes sociales)"/>
    <m/>
    <m/>
    <m/>
    <s v="Recomendaciones de trabajadores de la empresa u otros actores"/>
    <m/>
    <m/>
    <m/>
    <s v="Contactos personales del empleador"/>
    <m/>
    <m/>
    <m/>
    <x v="0"/>
    <x v="0"/>
    <x v="0"/>
    <x v="1"/>
    <x v="0"/>
    <x v="1"/>
    <x v="0"/>
    <x v="2"/>
    <x v="1"/>
    <x v="2"/>
    <s v="Ninguna"/>
    <m/>
    <m/>
    <m/>
    <m/>
    <m/>
    <m/>
    <x v="1"/>
    <m/>
    <m/>
    <x v="1"/>
    <m/>
    <m/>
    <m/>
    <x v="1"/>
    <x v="1"/>
    <x v="1"/>
    <x v="1"/>
    <x v="1"/>
    <x v="1"/>
    <m/>
    <m/>
    <x v="2"/>
    <s v="Poco probable"/>
    <s v="Poco probable"/>
    <s v="Probable"/>
    <s v="Probable"/>
    <s v="Probable"/>
    <x v="2"/>
    <m/>
    <m/>
    <m/>
    <m/>
    <m/>
    <m/>
    <m/>
    <m/>
    <m/>
    <m/>
    <m/>
    <m/>
    <m/>
    <m/>
    <m/>
    <m/>
    <m/>
    <m/>
    <m/>
    <m/>
    <m/>
    <m/>
    <m/>
    <m/>
    <m/>
    <m/>
    <m/>
    <m/>
    <m/>
    <m/>
    <m/>
    <m/>
    <m/>
    <m/>
    <m/>
    <x v="0"/>
    <m/>
    <m/>
    <m/>
    <m/>
    <m/>
    <m/>
    <m/>
    <m/>
    <m/>
    <x v="0"/>
    <x v="0"/>
    <x v="0"/>
    <x v="0"/>
    <x v="1"/>
    <x v="1"/>
    <x v="0"/>
    <x v="0"/>
    <m/>
    <x v="0"/>
    <s v="MEJORA DE LA EFICIENCIA DE PRODUCCION EN MAQUINAS DE IMPRENTA"/>
    <s v="Serigrafía"/>
    <s v="ENCARGADO DE MANEJO DE MAQUINA DE IMPRENTA (OPERARIO)"/>
    <n v="7322"/>
    <s v="OPTIMIZACION DE TIEMPO EN EL AREA ADMINISTRATIVA"/>
    <s v="Operaciones auxiliares de servicios administrativos"/>
    <s v="AUXILIAR ADMINISTRATIVO"/>
    <n v="4419"/>
    <m/>
    <m/>
    <m/>
    <m/>
    <m/>
    <m/>
    <m/>
    <m/>
    <m/>
    <m/>
    <m/>
    <m/>
    <m/>
    <m/>
    <m/>
    <m/>
    <s v="Si"/>
    <s v="No"/>
    <m/>
    <m/>
    <m/>
    <m/>
    <x v="1"/>
    <s v="Importante"/>
    <s v="Importante"/>
    <s v="Importante"/>
    <s v="Importante"/>
    <s v="Importante"/>
    <s v="Importante"/>
    <s v="Importante"/>
    <s v="Ninguna"/>
    <m/>
    <x v="2"/>
    <x v="2"/>
    <x v="0"/>
    <x v="0"/>
    <x v="0"/>
    <x v="2"/>
    <x v="0"/>
    <x v="0"/>
    <x v="0"/>
    <x v="0"/>
    <x v="0"/>
    <x v="0"/>
    <m/>
    <s v="Jefe / Encargado (no propietario)"/>
    <m/>
    <n v="7"/>
    <n v="59"/>
    <s v="Completo"/>
    <m/>
    <m/>
    <m/>
    <m/>
    <m/>
    <m/>
    <m/>
    <s v="51 y más personas ocupadas"/>
    <s v="51 y más personas ocupadas"/>
    <x v="1"/>
    <s v="Manufactura"/>
    <x v="0"/>
    <x v="0"/>
    <x v="0"/>
    <x v="1"/>
    <x v="0"/>
    <x v="0"/>
    <x v="1"/>
    <x v="0"/>
    <x v="0"/>
    <x v="0"/>
    <x v="1"/>
    <x v="0"/>
    <x v="0"/>
    <x v="0"/>
    <x v="0"/>
    <x v="0"/>
    <x v="0"/>
    <x v="0"/>
    <x v="0"/>
    <x v="1"/>
    <x v="0"/>
    <x v="0"/>
    <x v="0"/>
    <x v="0"/>
    <x v="1"/>
    <x v="0"/>
    <x v="0"/>
    <s v="INDUSTRIAS GRÁFICAS"/>
    <s v="GESTIÓN ADMINISTRATIVA"/>
    <m/>
    <m/>
    <m/>
    <m/>
    <s v="INDUSTRIAS GRÁFICAS"/>
    <s v="ADMINISTRACIÓN Y GESTIÓN"/>
    <m/>
    <m/>
    <m/>
    <m/>
    <n v="2.7037037037037002"/>
    <x v="1"/>
    <x v="2"/>
    <x v="1"/>
    <x v="0"/>
    <x v="0"/>
    <s v="Total"/>
  </r>
  <r>
    <n v="99000161"/>
    <x v="0"/>
    <x v="1"/>
    <s v="San Lorenzo"/>
    <n v="86901"/>
    <s v="ACTIVIDADES DE LABORATORIO DE ANALISIS CLINICOS"/>
    <s v="Servicio"/>
    <s v="Servicios a los hogares"/>
    <s v="Medianas (31 a 50 personas ocupadas)"/>
    <n v="10072024"/>
    <n v="10"/>
    <s v="Julio"/>
    <s v="Año Resultado Final"/>
    <n v="10"/>
    <n v="57"/>
    <n v="22072024"/>
    <n v="22"/>
    <s v="Julio"/>
    <s v="Año Resultado Final"/>
    <n v="1984"/>
    <n v="39"/>
    <x v="1"/>
    <s v="ACTIVIDADES DE LABORATORIO DE ANALISIS CLINICOS"/>
    <s v="Actividades de laboratorios de análisis clínicos y centros de diagnósticos"/>
    <s v="Casa Matriz"/>
    <x v="1"/>
    <n v="7"/>
    <n v="7"/>
    <n v="73"/>
    <n v="73"/>
    <n v="40"/>
    <n v="33"/>
    <n v="119.1304347826088"/>
    <n v="98.282608695652257"/>
    <n v="0"/>
    <n v="0"/>
    <n v="0"/>
    <n v="0"/>
    <n v="41.695652173913082"/>
    <n v="0"/>
    <n v="0"/>
    <n v="0"/>
    <n v="110.19565217391313"/>
    <n v="44.673913043478301"/>
    <n v="20.847826086956541"/>
    <n v="0"/>
    <n v="217.41304347826105"/>
    <n v="73"/>
    <n v="0"/>
    <n v="0"/>
    <n v="0"/>
    <n v="0"/>
    <n v="14"/>
    <n v="0"/>
    <n v="0"/>
    <n v="0"/>
    <n v="37"/>
    <n v="15"/>
    <n v="7"/>
    <n v="0"/>
    <n v="73"/>
    <x v="0"/>
    <m/>
    <m/>
    <x v="1"/>
    <m/>
    <m/>
    <x v="0"/>
    <m/>
    <m/>
    <x v="0"/>
    <m/>
    <m/>
    <x v="0"/>
    <m/>
    <m/>
    <x v="1"/>
    <m/>
    <n v="8322"/>
    <s v="CHOFERES RECOLECTORES DE MUESTRA"/>
    <s v="Sí"/>
    <s v="No"/>
    <s v="Sí"/>
    <n v="3212"/>
    <s v="TECNICO LABORATORIAL"/>
    <s v="No"/>
    <s v="Sí"/>
    <s v="No"/>
    <m/>
    <m/>
    <m/>
    <m/>
    <m/>
    <m/>
    <m/>
    <m/>
    <m/>
    <m/>
    <m/>
    <m/>
    <s v="Candidatos sin capacitación o habilidades técnicas necesarios"/>
    <m/>
    <m/>
    <s v="Candidatos con falt de experiencia laboral"/>
    <m/>
    <s v="Falta de postulantes/candidatos"/>
    <m/>
    <m/>
    <m/>
    <m/>
    <m/>
    <m/>
    <m/>
    <m/>
    <m/>
    <m/>
    <m/>
    <m/>
    <m/>
    <m/>
    <m/>
    <m/>
    <m/>
    <s v="Aumentar los esfuerzos en el reclutamiento (más divulgación de la vacante, más bolsas de empleo)"/>
    <m/>
    <m/>
    <m/>
    <x v="0"/>
    <x v="0"/>
    <x v="0"/>
    <x v="0"/>
    <x v="0"/>
    <x v="0"/>
    <x v="0"/>
    <x v="1"/>
    <x v="1"/>
    <x v="0"/>
    <x v="0"/>
    <x v="0"/>
    <x v="1"/>
    <s v="NO POSEER ANTECEDENTES JUDICIALES NI POLICIALES"/>
    <m/>
    <s v="Plataforma web privada gratuita (Bolsas de trabajo) (excluyendo redes sociales)"/>
    <m/>
    <m/>
    <m/>
    <s v="Recomendaciones de trabajadores de la empresa u otros actores"/>
    <m/>
    <m/>
    <m/>
    <s v="Contactos personales del empleador"/>
    <s v="Banco de currículos de la empresa"/>
    <m/>
    <m/>
    <x v="0"/>
    <x v="0"/>
    <x v="0"/>
    <x v="1"/>
    <x v="0"/>
    <x v="1"/>
    <x v="0"/>
    <x v="0"/>
    <x v="0"/>
    <x v="2"/>
    <s v="Ninguna"/>
    <m/>
    <m/>
    <m/>
    <m/>
    <m/>
    <m/>
    <x v="1"/>
    <m/>
    <m/>
    <x v="3"/>
    <m/>
    <m/>
    <m/>
    <x v="0"/>
    <x v="0"/>
    <x v="1"/>
    <x v="0"/>
    <x v="1"/>
    <x v="1"/>
    <m/>
    <m/>
    <x v="2"/>
    <s v="Probable"/>
    <s v="Poco probable"/>
    <s v="Probable"/>
    <s v="Probable"/>
    <s v="Probable"/>
    <x v="0"/>
    <s v="bioquimico"/>
    <n v="2131"/>
    <n v="0"/>
    <n v="1"/>
    <n v="1"/>
    <n v="1"/>
    <n v="1"/>
    <s v="tecnico de laboratorio"/>
    <n v="3212"/>
    <n v="1"/>
    <n v="0"/>
    <n v="1"/>
    <n v="0"/>
    <n v="1"/>
    <s v="choferes para muestra"/>
    <n v="8322"/>
    <n v="1"/>
    <n v="0"/>
    <n v="1"/>
    <n v="1"/>
    <n v="1"/>
    <m/>
    <m/>
    <m/>
    <m/>
    <m/>
    <m/>
    <m/>
    <m/>
    <m/>
    <m/>
    <m/>
    <m/>
    <m/>
    <m/>
    <x v="0"/>
    <m/>
    <m/>
    <m/>
    <m/>
    <m/>
    <m/>
    <m/>
    <m/>
    <m/>
    <x v="0"/>
    <x v="0"/>
    <x v="0"/>
    <x v="0"/>
    <x v="1"/>
    <x v="1"/>
    <x v="0"/>
    <x v="0"/>
    <m/>
    <x v="0"/>
    <s v="TECNICAS DE MANEJO DE MAQUINARIA AUTOMATIZADAS DE BIOQUIMICOS"/>
    <s v="Operación y mantenimiento de maquinarias industriales"/>
    <s v="BIOQUIMICOS"/>
    <n v="2131"/>
    <s v="HABILIDADES DE TRATO CON LOS CLIENTES Y TECNICAS DE EXTRACCION DE SANGRE"/>
    <s v="Técnicas de recepción y atención al cliente"/>
    <s v="TECNICO DE LABORATORIO"/>
    <n v="3212"/>
    <s v="CAPACITACION Y ESPECIALIZACION PARA CUMPLIMIENTOS DE PROTOCOLO SANITARIO"/>
    <s v="Seguridad industrial y salud ocupacional"/>
    <s v="BIOQUIMICOS"/>
    <n v="2131"/>
    <s v="CAPACITACION Y ESPECIALIZACION PARA CUMPLIMIENTOS DE PROTOCOLO SANITARIO"/>
    <s v="Seguridad industrial y salud ocupacional"/>
    <s v="TECNICO DE LABORATORIO"/>
    <n v="3212"/>
    <m/>
    <m/>
    <m/>
    <m/>
    <m/>
    <m/>
    <m/>
    <m/>
    <s v="Si"/>
    <s v="Si"/>
    <s v="Si"/>
    <s v="No"/>
    <m/>
    <m/>
    <x v="1"/>
    <s v="Muy importante"/>
    <s v="Muy importante"/>
    <s v="Muy importante"/>
    <s v="Importante"/>
    <s v="Muy importante"/>
    <s v="Muy importante"/>
    <s v="Muy importante"/>
    <s v="Ninguna"/>
    <m/>
    <x v="0"/>
    <x v="2"/>
    <x v="0"/>
    <x v="0"/>
    <x v="2"/>
    <x v="0"/>
    <x v="0"/>
    <x v="0"/>
    <x v="0"/>
    <x v="0"/>
    <x v="0"/>
    <x v="0"/>
    <m/>
    <s v="Jefe / Encargado (no propietario)"/>
    <m/>
    <n v="11"/>
    <n v="6"/>
    <s v="Completo"/>
    <m/>
    <m/>
    <m/>
    <m/>
    <m/>
    <m/>
    <m/>
    <s v="51 y más personas ocupadas"/>
    <s v="51 y más personas ocupadas"/>
    <x v="0"/>
    <s v="Servicios a los hogares"/>
    <x v="0"/>
    <x v="0"/>
    <x v="1"/>
    <x v="0"/>
    <x v="0"/>
    <x v="0"/>
    <x v="0"/>
    <x v="1"/>
    <x v="0"/>
    <x v="0"/>
    <x v="0"/>
    <x v="1"/>
    <x v="0"/>
    <x v="0"/>
    <x v="0"/>
    <x v="0"/>
    <x v="1"/>
    <x v="0"/>
    <x v="0"/>
    <x v="0"/>
    <x v="1"/>
    <x v="1"/>
    <x v="0"/>
    <x v="0"/>
    <x v="0"/>
    <x v="0"/>
    <x v="0"/>
    <s v="USO Y REPARACIÓN DE MAQUINARIAS, HERRAMIENTAS Y EQUIPOS"/>
    <s v="ATENCIÓN AL CLIENTE, RECEPCIÓN"/>
    <s v="SALUD Y SEGURIDAD OCUPACIONAL"/>
    <s v="SALUD Y SEGURIDAD OCUPACIONAL"/>
    <m/>
    <m/>
    <s v="USO Y REPARACIÓN DE MAQUINARIAS, HERRAMIENTAS Y EQUIPOS"/>
    <s v="ADMINISTRACIÓN Y GESTIÓN"/>
    <s v="SALUD Y SEGURIDAD OCUPACIONAL"/>
    <s v="SALUD Y SEGURIDAD OCUPACIONAL"/>
    <m/>
    <m/>
    <n v="2.97826086956522"/>
    <x v="2"/>
    <x v="2"/>
    <x v="0"/>
    <x v="0"/>
    <x v="0"/>
    <s v="Total"/>
  </r>
  <r>
    <n v="99000183"/>
    <x v="0"/>
    <x v="1"/>
    <s v="Luque"/>
    <n v="86200"/>
    <s v="SERVICIOS TRAUMATOLOGICOS"/>
    <s v="Servicio"/>
    <s v="Servicios a los hogares"/>
    <s v="Pequeñas (11 a 30 personas ocupadas)"/>
    <n v="21062024"/>
    <n v="21"/>
    <s v="Junio"/>
    <s v="Año Resultado Final"/>
    <n v="7"/>
    <n v="41"/>
    <n v="21062024"/>
    <n v="21"/>
    <s v="Junio"/>
    <s v="Año Resultado Final"/>
    <n v="2015"/>
    <n v="8"/>
    <x v="3"/>
    <s v="SERVICIOS DE CONSULTAS Y CIRUGIAS"/>
    <s v="Actividades de médicos y odontólogos"/>
    <s v="Único"/>
    <x v="0"/>
    <m/>
    <m/>
    <n v="49"/>
    <n v="49"/>
    <n v="32"/>
    <n v="17"/>
    <n v="167.72413793103456"/>
    <n v="89.103448275862107"/>
    <n v="0"/>
    <n v="0"/>
    <n v="0"/>
    <n v="0"/>
    <n v="31.448275862068982"/>
    <n v="0"/>
    <n v="0"/>
    <n v="0"/>
    <n v="141.51724137931041"/>
    <n v="15.724137931034491"/>
    <n v="68.13793103448279"/>
    <n v="0"/>
    <n v="256.82758620689668"/>
    <n v="49"/>
    <n v="0"/>
    <n v="0"/>
    <n v="0"/>
    <n v="0"/>
    <n v="6"/>
    <n v="0"/>
    <n v="0"/>
    <n v="0"/>
    <n v="27"/>
    <n v="3"/>
    <n v="13"/>
    <n v="0"/>
    <n v="49"/>
    <x v="1"/>
    <s v="Decisión del directorio/propietarios de la empresa"/>
    <m/>
    <x v="1"/>
    <m/>
    <m/>
    <x v="1"/>
    <s v="Decisión del directorio/propietarios de la empresa"/>
    <m/>
    <x v="0"/>
    <m/>
    <m/>
    <x v="0"/>
    <m/>
    <m/>
    <x v="1"/>
    <m/>
    <n v="4226"/>
    <s v="RECEPCIONISTA"/>
    <s v="Sí"/>
    <s v="No"/>
    <s v="Sí"/>
    <n v="2221"/>
    <s v="ENFERMERÍA"/>
    <s v="Sí"/>
    <s v="No"/>
    <s v="No"/>
    <m/>
    <m/>
    <m/>
    <m/>
    <m/>
    <m/>
    <m/>
    <m/>
    <m/>
    <m/>
    <m/>
    <m/>
    <m/>
    <m/>
    <m/>
    <m/>
    <m/>
    <m/>
    <m/>
    <m/>
    <m/>
    <m/>
    <m/>
    <m/>
    <m/>
    <m/>
    <m/>
    <m/>
    <m/>
    <m/>
    <m/>
    <m/>
    <m/>
    <m/>
    <m/>
    <m/>
    <m/>
    <m/>
    <m/>
    <x v="0"/>
    <x v="0"/>
    <x v="0"/>
    <x v="0"/>
    <x v="0"/>
    <x v="0"/>
    <x v="0"/>
    <x v="1"/>
    <x v="1"/>
    <x v="0"/>
    <x v="0"/>
    <x v="0"/>
    <x v="0"/>
    <m/>
    <m/>
    <m/>
    <s v="Redes sociales de la empresa (Facebook, Twitter, Instagram, etc)"/>
    <m/>
    <m/>
    <s v="Recomendaciones de trabajadores de la empresa u otros actores"/>
    <m/>
    <m/>
    <m/>
    <s v="Contactos personales del empleador"/>
    <s v="Banco de currículos de la empresa"/>
    <m/>
    <m/>
    <x v="0"/>
    <x v="0"/>
    <x v="0"/>
    <x v="1"/>
    <x v="0"/>
    <x v="0"/>
    <x v="0"/>
    <x v="1"/>
    <x v="0"/>
    <x v="0"/>
    <s v="Planea incorporar en los prox. 5 años"/>
    <s v="SERVICIO DE ATENCIÓN EN CASA"/>
    <m/>
    <m/>
    <m/>
    <m/>
    <m/>
    <x v="2"/>
    <m/>
    <s v="Nuevas contrataciones"/>
    <x v="3"/>
    <s v="Nuevas contrataciones"/>
    <s v="Nuevas contrataciones"/>
    <m/>
    <x v="0"/>
    <x v="0"/>
    <x v="1"/>
    <x v="0"/>
    <x v="0"/>
    <x v="0"/>
    <m/>
    <m/>
    <x v="2"/>
    <s v="Poco probable"/>
    <s v="Poco probable"/>
    <s v="Poco probable"/>
    <s v="Muy probable"/>
    <s v="Muy probable"/>
    <x v="0"/>
    <s v="Fisioterapeuta"/>
    <n v="2264"/>
    <n v="6"/>
    <n v="0"/>
    <n v="0"/>
    <n v="0"/>
    <n v="0"/>
    <s v="ATENCIÓN al  Cliente"/>
    <n v="4226"/>
    <n v="3"/>
    <n v="0"/>
    <n v="0"/>
    <n v="0"/>
    <n v="0"/>
    <m/>
    <m/>
    <m/>
    <m/>
    <m/>
    <m/>
    <m/>
    <m/>
    <m/>
    <m/>
    <m/>
    <m/>
    <m/>
    <m/>
    <m/>
    <m/>
    <m/>
    <m/>
    <m/>
    <m/>
    <m/>
    <x v="0"/>
    <m/>
    <m/>
    <m/>
    <m/>
    <m/>
    <m/>
    <m/>
    <m/>
    <m/>
    <x v="1"/>
    <x v="0"/>
    <x v="1"/>
    <x v="0"/>
    <x v="1"/>
    <x v="1"/>
    <x v="0"/>
    <x v="0"/>
    <m/>
    <x v="0"/>
    <s v="MANEJO DE PERSONAS POST OPERADAS"/>
    <s v="OTROS"/>
    <s v="FISIOTERAPEUTA"/>
    <n v="2264"/>
    <s v="CUIDADO DE PACIENTES"/>
    <s v="OTROS"/>
    <s v="ENFERMERAS ASISTENCIALES"/>
    <n v="2221"/>
    <s v="MANEJO INTERPERSONAL"/>
    <s v="Técnicas de recepción y atención al cliente"/>
    <s v="RECEPCIONISTA"/>
    <n v="4226"/>
    <m/>
    <m/>
    <m/>
    <m/>
    <m/>
    <m/>
    <m/>
    <m/>
    <m/>
    <m/>
    <m/>
    <m/>
    <s v="Si"/>
    <s v="Si"/>
    <s v="No"/>
    <m/>
    <m/>
    <m/>
    <x v="0"/>
    <s v="Muy importante"/>
    <s v="Muy importante"/>
    <s v="Muy importante"/>
    <s v="Muy importante"/>
    <s v="Importante"/>
    <s v="Muy importante"/>
    <s v="Muy importante"/>
    <s v="Ninguna"/>
    <m/>
    <x v="2"/>
    <x v="2"/>
    <x v="0"/>
    <x v="0"/>
    <x v="2"/>
    <x v="2"/>
    <x v="1"/>
    <x v="0"/>
    <x v="0"/>
    <x v="0"/>
    <x v="0"/>
    <x v="0"/>
    <m/>
    <s v="Jefe / Encargado (no propietario)"/>
    <m/>
    <n v="19"/>
    <n v="2"/>
    <s v="Completo"/>
    <m/>
    <m/>
    <m/>
    <m/>
    <m/>
    <m/>
    <s v="LA OFICINA ADMINISTRATIVA SE ENCUENTRA EN EL BARRIO ARATIRI Y SU CASA MATRIZ SE MANTIENE EN EL LUGAR INDICADO EN EL PLANO"/>
    <s v="31 a 50 personas ocupadas"/>
    <s v="31 a 50 personas ocupadas"/>
    <x v="0"/>
    <s v="Servicios a los hogares"/>
    <x v="0"/>
    <x v="1"/>
    <x v="0"/>
    <x v="1"/>
    <x v="0"/>
    <x v="0"/>
    <x v="0"/>
    <x v="0"/>
    <x v="0"/>
    <x v="0"/>
    <x v="0"/>
    <x v="0"/>
    <x v="1"/>
    <x v="0"/>
    <x v="0"/>
    <x v="0"/>
    <x v="0"/>
    <x v="0"/>
    <x v="0"/>
    <x v="0"/>
    <x v="0"/>
    <x v="0"/>
    <x v="0"/>
    <x v="0"/>
    <x v="0"/>
    <x v="0"/>
    <x v="0"/>
    <s v="SALUD Y DEPORTES"/>
    <s v="SALUD Y SEGURIDAD OCUPACIONAL"/>
    <s v="ATENCIÓN AL CLIENTE, RECEPCIÓN"/>
    <m/>
    <m/>
    <m/>
    <s v="SALUD Y DEPORTES"/>
    <s v="SALUD Y SEGURIDAD OCUPACIONAL"/>
    <s v="ADMINISTRACIÓN Y GESTIÓN"/>
    <m/>
    <m/>
    <m/>
    <n v="5.2413793103448301"/>
    <x v="1"/>
    <x v="1"/>
    <x v="0"/>
    <x v="0"/>
    <x v="0"/>
    <s v="Total"/>
  </r>
  <r>
    <n v="99000247"/>
    <x v="0"/>
    <x v="1"/>
    <s v="Luque"/>
    <n v="14101"/>
    <s v="CONFECCION DE ROPAS DEPORTIVAS EXTERIOR"/>
    <s v="Industria"/>
    <s v="Manufactura"/>
    <s v="Micro (5 a 10 personas ocupadas)"/>
    <n v="19062024"/>
    <n v="19"/>
    <s v="Junio"/>
    <s v="Año Resultado Final"/>
    <n v="11"/>
    <n v="24"/>
    <n v="20062024"/>
    <n v="20"/>
    <s v="Junio"/>
    <s v="Año Resultado Final"/>
    <n v="2012"/>
    <n v="11"/>
    <x v="0"/>
    <s v="CONFECCION DE PRENDAS DEPORTIVAS EXTERIOR"/>
    <s v="Confección de prendas de vestir exterior, excepto prendas de cuero y piel"/>
    <s v="Único"/>
    <x v="0"/>
    <m/>
    <m/>
    <n v="5"/>
    <n v="5"/>
    <n v="2"/>
    <n v="3"/>
    <n v="9.5873015873015799"/>
    <n v="14.380952380952369"/>
    <n v="0"/>
    <n v="0"/>
    <n v="9.5873015873015799"/>
    <n v="0"/>
    <n v="4.7936507936507899"/>
    <n v="4.7936507936507899"/>
    <n v="0"/>
    <n v="0"/>
    <n v="0"/>
    <n v="4.7936507936507899"/>
    <n v="0"/>
    <n v="0"/>
    <n v="23.968253968253951"/>
    <n v="5"/>
    <n v="0"/>
    <n v="0"/>
    <n v="2"/>
    <n v="0"/>
    <n v="1"/>
    <n v="1"/>
    <n v="0"/>
    <n v="0"/>
    <n v="0"/>
    <n v="1"/>
    <n v="0"/>
    <n v="0"/>
    <n v="5"/>
    <x v="0"/>
    <m/>
    <m/>
    <x v="1"/>
    <m/>
    <m/>
    <x v="0"/>
    <m/>
    <m/>
    <x v="0"/>
    <m/>
    <m/>
    <x v="0"/>
    <m/>
    <m/>
    <x v="0"/>
    <m/>
    <m/>
    <m/>
    <m/>
    <m/>
    <m/>
    <m/>
    <m/>
    <m/>
    <m/>
    <m/>
    <m/>
    <m/>
    <m/>
    <m/>
    <m/>
    <m/>
    <m/>
    <m/>
    <m/>
    <m/>
    <m/>
    <m/>
    <m/>
    <m/>
    <m/>
    <m/>
    <m/>
    <m/>
    <m/>
    <m/>
    <m/>
    <m/>
    <m/>
    <m/>
    <m/>
    <m/>
    <m/>
    <m/>
    <m/>
    <m/>
    <m/>
    <m/>
    <m/>
    <m/>
    <m/>
    <m/>
    <m/>
    <m/>
    <m/>
    <x v="0"/>
    <x v="0"/>
    <x v="0"/>
    <x v="1"/>
    <x v="1"/>
    <x v="1"/>
    <x v="0"/>
    <x v="0"/>
    <x v="0"/>
    <x v="0"/>
    <x v="0"/>
    <x v="1"/>
    <x v="0"/>
    <m/>
    <m/>
    <m/>
    <m/>
    <m/>
    <m/>
    <m/>
    <m/>
    <m/>
    <m/>
    <s v="Contactos personales del empleador"/>
    <m/>
    <m/>
    <m/>
    <x v="0"/>
    <x v="0"/>
    <x v="0"/>
    <x v="0"/>
    <x v="0"/>
    <x v="0"/>
    <x v="0"/>
    <x v="1"/>
    <x v="1"/>
    <x v="1"/>
    <s v="Ninguna"/>
    <m/>
    <m/>
    <m/>
    <m/>
    <s v="Transformación de competencia"/>
    <m/>
    <x v="0"/>
    <m/>
    <s v="Transformación de competencia"/>
    <x v="1"/>
    <m/>
    <m/>
    <m/>
    <x v="0"/>
    <x v="1"/>
    <x v="0"/>
    <x v="1"/>
    <x v="1"/>
    <x v="0"/>
    <m/>
    <m/>
    <x v="0"/>
    <s v="Poco probable"/>
    <s v="Poco probable"/>
    <s v="Probable"/>
    <s v="Probable"/>
    <s v="Probable"/>
    <x v="1"/>
    <m/>
    <m/>
    <m/>
    <m/>
    <m/>
    <m/>
    <m/>
    <m/>
    <m/>
    <m/>
    <m/>
    <m/>
    <m/>
    <m/>
    <m/>
    <m/>
    <m/>
    <m/>
    <m/>
    <m/>
    <m/>
    <m/>
    <m/>
    <m/>
    <m/>
    <m/>
    <m/>
    <m/>
    <m/>
    <m/>
    <m/>
    <m/>
    <m/>
    <m/>
    <m/>
    <x v="0"/>
    <m/>
    <m/>
    <m/>
    <m/>
    <m/>
    <m/>
    <m/>
    <m/>
    <m/>
    <x v="1"/>
    <x v="0"/>
    <x v="1"/>
    <x v="1"/>
    <x v="0"/>
    <x v="0"/>
    <x v="0"/>
    <x v="0"/>
    <m/>
    <x v="0"/>
    <s v="CURSO DE MANEJO DE COLLARETA"/>
    <s v="Corte y confección en industrias"/>
    <s v="OPERADOR DE MAQUINA COLLARETA"/>
    <n v="8153"/>
    <s v="OPERADOR DE OVERLOCK"/>
    <s v="Corte y confección en industrias"/>
    <s v="OPERADOR DE OVERLOCK"/>
    <n v="8153"/>
    <s v="OPERADOR DE MAQUINA RECTA"/>
    <s v="Corte y confección en industrias"/>
    <s v="OPERADOR DE MAQUINA RECTA"/>
    <n v="8153"/>
    <m/>
    <m/>
    <m/>
    <m/>
    <m/>
    <m/>
    <m/>
    <m/>
    <m/>
    <m/>
    <m/>
    <m/>
    <s v="Si"/>
    <s v="Si"/>
    <s v="No"/>
    <m/>
    <m/>
    <m/>
    <x v="0"/>
    <s v="Importante"/>
    <s v="Importante"/>
    <s v="Importante"/>
    <s v="Importante"/>
    <s v="Importante"/>
    <s v="Importante"/>
    <s v="Importante"/>
    <s v="Ninguna"/>
    <m/>
    <x v="0"/>
    <x v="1"/>
    <x v="0"/>
    <x v="0"/>
    <x v="0"/>
    <x v="0"/>
    <x v="1"/>
    <x v="1"/>
    <x v="0"/>
    <x v="1"/>
    <x v="0"/>
    <x v="0"/>
    <m/>
    <s v="Dueño o propietario"/>
    <m/>
    <n v="1"/>
    <n v="30"/>
    <s v="Completo"/>
    <m/>
    <m/>
    <m/>
    <m/>
    <m/>
    <m/>
    <m/>
    <s v="5 a 10 personas ocupadas"/>
    <s v="5 a 10 personas ocupadas"/>
    <x v="1"/>
    <s v="Manufactura"/>
    <x v="0"/>
    <x v="0"/>
    <x v="0"/>
    <x v="0"/>
    <x v="0"/>
    <x v="0"/>
    <x v="0"/>
    <x v="0"/>
    <x v="0"/>
    <x v="0"/>
    <x v="1"/>
    <x v="0"/>
    <x v="0"/>
    <x v="0"/>
    <x v="0"/>
    <x v="0"/>
    <x v="0"/>
    <x v="0"/>
    <x v="0"/>
    <x v="1"/>
    <x v="0"/>
    <x v="1"/>
    <x v="0"/>
    <x v="0"/>
    <x v="0"/>
    <x v="1"/>
    <x v="0"/>
    <s v="TEXTIL Y CONFECCIÓN"/>
    <s v="TEXTIL Y CONFECCIÓN"/>
    <s v="TEXTIL Y CONFECCIÓN"/>
    <m/>
    <m/>
    <m/>
    <s v="TEXTIL Y CONFECCIÓN"/>
    <s v="TEXTIL Y CONFECCIÓN"/>
    <s v="TEXTIL Y CONFECCIÓN"/>
    <m/>
    <m/>
    <m/>
    <n v="4.7936507936507899"/>
    <x v="0"/>
    <x v="0"/>
    <x v="0"/>
    <x v="0"/>
    <x v="0"/>
    <s v="Total"/>
  </r>
  <r>
    <n v="99000393"/>
    <x v="0"/>
    <x v="0"/>
    <s v="San Roque"/>
    <n v="23940"/>
    <s v="FABRICACION DE CAL HIDRATADA"/>
    <s v="Industria"/>
    <s v="Manufactura"/>
    <s v="Medianas (31 a 50 personas ocupadas)"/>
    <n v="4072024"/>
    <n v="4"/>
    <s v="Julio"/>
    <s v="Año Resultado Final"/>
    <n v="10"/>
    <n v="18"/>
    <n v="25072024"/>
    <n v="25"/>
    <s v="Julio"/>
    <s v="Año Resultado Final"/>
    <n v="1999"/>
    <n v="24"/>
    <x v="2"/>
    <s v="FABRICACION DE CAL HIDRATADA"/>
    <s v="Fabricación de cemento, cal y yeso"/>
    <s v="Casa Matriz"/>
    <x v="1"/>
    <n v="4"/>
    <n v="3"/>
    <n v="41"/>
    <n v="38"/>
    <n v="34"/>
    <n v="4"/>
    <n v="389.45454545454697"/>
    <n v="45.818181818181998"/>
    <n v="0"/>
    <n v="0"/>
    <n v="343.63636363636499"/>
    <n v="0"/>
    <n v="34.363636363636502"/>
    <n v="0"/>
    <n v="0"/>
    <n v="0"/>
    <n v="45.818181818181998"/>
    <n v="11.454545454545499"/>
    <n v="0"/>
    <n v="0"/>
    <n v="435.27272727272896"/>
    <n v="38"/>
    <n v="0"/>
    <n v="0"/>
    <n v="30"/>
    <n v="0"/>
    <n v="3"/>
    <n v="0"/>
    <n v="0"/>
    <n v="0"/>
    <n v="4"/>
    <n v="1"/>
    <n v="0"/>
    <n v="0"/>
    <n v="38"/>
    <x v="0"/>
    <m/>
    <m/>
    <x v="1"/>
    <m/>
    <m/>
    <x v="0"/>
    <m/>
    <m/>
    <x v="0"/>
    <m/>
    <m/>
    <x v="0"/>
    <m/>
    <m/>
    <x v="1"/>
    <m/>
    <n v="8332"/>
    <s v="CHOFER DE CAMION"/>
    <s v="Sí"/>
    <s v="No"/>
    <s v="No"/>
    <m/>
    <m/>
    <m/>
    <m/>
    <m/>
    <m/>
    <m/>
    <m/>
    <m/>
    <m/>
    <m/>
    <m/>
    <m/>
    <m/>
    <m/>
    <m/>
    <m/>
    <m/>
    <m/>
    <m/>
    <m/>
    <m/>
    <m/>
    <m/>
    <m/>
    <m/>
    <m/>
    <m/>
    <m/>
    <m/>
    <m/>
    <m/>
    <m/>
    <m/>
    <m/>
    <m/>
    <m/>
    <m/>
    <m/>
    <m/>
    <m/>
    <m/>
    <m/>
    <m/>
    <x v="0"/>
    <x v="0"/>
    <x v="0"/>
    <x v="1"/>
    <x v="0"/>
    <x v="0"/>
    <x v="1"/>
    <x v="1"/>
    <x v="1"/>
    <x v="0"/>
    <x v="0"/>
    <x v="0"/>
    <x v="0"/>
    <m/>
    <m/>
    <m/>
    <m/>
    <m/>
    <m/>
    <s v="Recomendaciones de trabajadores de la empresa u otros actores"/>
    <m/>
    <m/>
    <m/>
    <m/>
    <m/>
    <m/>
    <m/>
    <x v="0"/>
    <x v="0"/>
    <x v="0"/>
    <x v="1"/>
    <x v="0"/>
    <x v="0"/>
    <x v="0"/>
    <x v="0"/>
    <x v="1"/>
    <x v="1"/>
    <s v="Ninguna"/>
    <m/>
    <m/>
    <m/>
    <m/>
    <m/>
    <m/>
    <x v="3"/>
    <m/>
    <m/>
    <x v="1"/>
    <m/>
    <m/>
    <m/>
    <x v="1"/>
    <x v="0"/>
    <x v="1"/>
    <x v="1"/>
    <x v="1"/>
    <x v="1"/>
    <m/>
    <m/>
    <x v="2"/>
    <s v="Poco probable"/>
    <s v="Poco probable"/>
    <s v="Poco probable"/>
    <s v="Probable"/>
    <s v="Probable"/>
    <x v="0"/>
    <s v="SUPERVISOR DE PLANTA DE PRODUCCION"/>
    <n v="3122"/>
    <n v="2"/>
    <n v="0"/>
    <n v="0"/>
    <n v="0"/>
    <n v="0"/>
    <m/>
    <m/>
    <m/>
    <m/>
    <m/>
    <m/>
    <m/>
    <m/>
    <m/>
    <m/>
    <m/>
    <m/>
    <m/>
    <m/>
    <m/>
    <m/>
    <m/>
    <m/>
    <m/>
    <m/>
    <m/>
    <m/>
    <m/>
    <m/>
    <m/>
    <m/>
    <m/>
    <m/>
    <x v="0"/>
    <m/>
    <m/>
    <m/>
    <m/>
    <m/>
    <m/>
    <m/>
    <m/>
    <m/>
    <x v="0"/>
    <x v="0"/>
    <x v="0"/>
    <x v="0"/>
    <x v="1"/>
    <x v="1"/>
    <x v="0"/>
    <x v="0"/>
    <m/>
    <x v="0"/>
    <s v="AUDITORÍA  AVANZADA"/>
    <s v="Contabilidad básica"/>
    <s v="DIRECTORA FINANCIERA"/>
    <n v="1211"/>
    <s v="MARKETING DIGITAL"/>
    <s v="Marketing digital"/>
    <s v="JEFA DE RECURSOS HUMANOS"/>
    <n v="2423"/>
    <m/>
    <m/>
    <m/>
    <m/>
    <m/>
    <m/>
    <m/>
    <m/>
    <m/>
    <m/>
    <m/>
    <m/>
    <m/>
    <m/>
    <m/>
    <m/>
    <s v="Si"/>
    <s v="No"/>
    <m/>
    <m/>
    <m/>
    <m/>
    <x v="0"/>
    <s v="Importante"/>
    <s v="Importante"/>
    <s v="Importante"/>
    <s v="Importante"/>
    <s v="Importante"/>
    <s v="Importante"/>
    <s v="Importante"/>
    <s v="Ninguna"/>
    <m/>
    <x v="2"/>
    <x v="2"/>
    <x v="0"/>
    <x v="0"/>
    <x v="1"/>
    <x v="0"/>
    <x v="0"/>
    <x v="0"/>
    <x v="0"/>
    <x v="0"/>
    <x v="0"/>
    <x v="0"/>
    <m/>
    <s v="Gerente / Directivo"/>
    <m/>
    <n v="7"/>
    <n v="57"/>
    <s v="Completo"/>
    <m/>
    <m/>
    <m/>
    <m/>
    <m/>
    <m/>
    <m/>
    <s v="31 a 50 personas ocupadas"/>
    <s v="31 a 50 personas ocupadas"/>
    <x v="1"/>
    <s v="Manufactura"/>
    <x v="0"/>
    <x v="0"/>
    <x v="0"/>
    <x v="0"/>
    <x v="0"/>
    <x v="0"/>
    <x v="0"/>
    <x v="1"/>
    <x v="0"/>
    <x v="0"/>
    <x v="1"/>
    <x v="1"/>
    <x v="0"/>
    <x v="0"/>
    <x v="0"/>
    <x v="0"/>
    <x v="0"/>
    <x v="0"/>
    <x v="1"/>
    <x v="0"/>
    <x v="0"/>
    <x v="1"/>
    <x v="0"/>
    <x v="0"/>
    <x v="0"/>
    <x v="0"/>
    <x v="0"/>
    <s v="CONTABILIDAD Y AUDITORIA"/>
    <s v="MARKETING DIGITAL"/>
    <m/>
    <m/>
    <m/>
    <m/>
    <s v="ADMINISTRACIÓN Y GESTIÓN"/>
    <s v="ADMINISTRACIÓN Y GESTIÓN"/>
    <m/>
    <m/>
    <m/>
    <m/>
    <n v="11.454545454545499"/>
    <x v="1"/>
    <x v="1"/>
    <x v="0"/>
    <x v="0"/>
    <x v="0"/>
    <s v="Total"/>
  </r>
  <r>
    <n v="99000932"/>
    <x v="0"/>
    <x v="1"/>
    <s v="San Lorenzo"/>
    <n v="38110"/>
    <s v="SERVICIO DE RECOLECCION DE BASURAS"/>
    <s v="Servicio"/>
    <s v="Suministro de agua"/>
    <s v="Medianas (31 a 50 personas ocupadas)"/>
    <n v="14062024"/>
    <n v="14"/>
    <s v="Junio"/>
    <s v="Año Resultado Final"/>
    <n v="9"/>
    <n v="38"/>
    <n v="14062024"/>
    <n v="14"/>
    <s v="Junio"/>
    <s v="Año Resultado Final"/>
    <n v="2008"/>
    <n v="15"/>
    <x v="0"/>
    <s v="SERVICIO DE RECOLECCION DE RESIDUOS"/>
    <s v="Recolección de desechos inocuos"/>
    <s v="Único"/>
    <x v="0"/>
    <m/>
    <m/>
    <n v="70"/>
    <n v="70"/>
    <n v="56"/>
    <n v="14"/>
    <n v="166.78260869565233"/>
    <n v="41.695652173913082"/>
    <n v="0"/>
    <n v="0"/>
    <n v="0"/>
    <n v="0"/>
    <n v="169.76086956521755"/>
    <n v="0"/>
    <n v="2.97826086956522"/>
    <n v="0"/>
    <n v="20.847826086956541"/>
    <n v="11.91304347826088"/>
    <n v="2.97826086956522"/>
    <n v="0"/>
    <n v="208.47826086956539"/>
    <n v="70"/>
    <n v="0"/>
    <n v="0"/>
    <n v="0"/>
    <n v="0"/>
    <n v="57"/>
    <n v="0"/>
    <n v="1"/>
    <n v="0"/>
    <n v="7"/>
    <n v="4"/>
    <n v="1"/>
    <n v="0"/>
    <n v="70"/>
    <x v="0"/>
    <m/>
    <m/>
    <x v="1"/>
    <m/>
    <m/>
    <x v="1"/>
    <s v="Decisión del directorio/propietarios de la empresa"/>
    <m/>
    <x v="0"/>
    <m/>
    <m/>
    <x v="0"/>
    <m/>
    <m/>
    <x v="1"/>
    <m/>
    <n v="9611"/>
    <s v="AYUDANTE DE RECOLECCION DE RESIDUOS"/>
    <s v="Sí"/>
    <s v="Sí"/>
    <s v="Sí"/>
    <n v="4311"/>
    <s v="ASISTENTE CONTABLE"/>
    <s v="Sí"/>
    <s v="No"/>
    <s v="Sí"/>
    <n v="3343"/>
    <s v="ASISTENTE ADMINISTRATIVO"/>
    <s v="Sí"/>
    <s v="No"/>
    <m/>
    <m/>
    <m/>
    <m/>
    <s v="Candidatos que no aceptaron las condiciones laborales ofrecidas (ubicación, horario, remuneración)"/>
    <m/>
    <m/>
    <m/>
    <m/>
    <m/>
    <m/>
    <m/>
    <m/>
    <m/>
    <m/>
    <m/>
    <m/>
    <m/>
    <m/>
    <m/>
    <m/>
    <m/>
    <m/>
    <m/>
    <m/>
    <m/>
    <s v="Reasignar / redefinir los puestos de trabajo existentes"/>
    <m/>
    <m/>
    <m/>
    <m/>
    <m/>
    <m/>
    <m/>
    <m/>
    <x v="1"/>
    <x v="1"/>
    <x v="0"/>
    <x v="1"/>
    <x v="0"/>
    <x v="1"/>
    <x v="1"/>
    <x v="0"/>
    <x v="0"/>
    <x v="1"/>
    <x v="1"/>
    <x v="1"/>
    <x v="0"/>
    <m/>
    <m/>
    <m/>
    <m/>
    <m/>
    <m/>
    <s v="Recomendaciones de trabajadores de la empresa u otros actores"/>
    <m/>
    <m/>
    <m/>
    <s v="Contactos personales del empleador"/>
    <m/>
    <m/>
    <m/>
    <x v="0"/>
    <x v="0"/>
    <x v="0"/>
    <x v="1"/>
    <x v="1"/>
    <x v="0"/>
    <x v="0"/>
    <x v="0"/>
    <x v="1"/>
    <x v="1"/>
    <s v="Ninguna"/>
    <m/>
    <m/>
    <m/>
    <m/>
    <m/>
    <s v="Transformación de competencia"/>
    <x v="0"/>
    <m/>
    <m/>
    <x v="1"/>
    <m/>
    <m/>
    <m/>
    <x v="1"/>
    <x v="1"/>
    <x v="0"/>
    <x v="0"/>
    <x v="1"/>
    <x v="1"/>
    <m/>
    <m/>
    <x v="2"/>
    <s v="Poco probable"/>
    <s v="Poco probable"/>
    <s v="Poco probable"/>
    <s v="Probable"/>
    <s v="Probable"/>
    <x v="0"/>
    <s v="Chofer recolector de residuos"/>
    <n v="8332"/>
    <n v="1"/>
    <n v="1"/>
    <n v="1"/>
    <n v="1"/>
    <n v="1"/>
    <s v="ayudante recolector de residuos"/>
    <n v="9611"/>
    <n v="2"/>
    <n v="2"/>
    <n v="2"/>
    <n v="2"/>
    <n v="2"/>
    <s v="asistente administrativo"/>
    <n v="3343"/>
    <n v="3"/>
    <n v="0"/>
    <n v="0"/>
    <n v="0"/>
    <n v="0"/>
    <m/>
    <m/>
    <m/>
    <m/>
    <m/>
    <m/>
    <m/>
    <m/>
    <m/>
    <m/>
    <m/>
    <m/>
    <m/>
    <m/>
    <x v="0"/>
    <m/>
    <m/>
    <m/>
    <m/>
    <m/>
    <m/>
    <m/>
    <m/>
    <m/>
    <x v="1"/>
    <x v="1"/>
    <x v="1"/>
    <x v="0"/>
    <x v="1"/>
    <x v="1"/>
    <x v="0"/>
    <x v="0"/>
    <m/>
    <x v="0"/>
    <s v="CAPACITACION DE CAJERO"/>
    <s v="Operación de caja comercial"/>
    <s v="CAJERO"/>
    <n v="5230"/>
    <s v="CAPACITACION DE DETECCION DE BILLETES FALSOS"/>
    <s v="OTROS"/>
    <s v="TESOREROS"/>
    <n v="4311"/>
    <m/>
    <m/>
    <m/>
    <m/>
    <m/>
    <m/>
    <m/>
    <m/>
    <m/>
    <m/>
    <m/>
    <m/>
    <m/>
    <m/>
    <m/>
    <m/>
    <s v="Si"/>
    <s v="No"/>
    <m/>
    <m/>
    <m/>
    <m/>
    <x v="1"/>
    <s v="Muy importante"/>
    <s v="Importante"/>
    <s v="Importante"/>
    <s v="Importante"/>
    <s v="Importante"/>
    <s v="Muy importante"/>
    <s v="Muy importante"/>
    <s v="Ninguna"/>
    <m/>
    <x v="0"/>
    <x v="1"/>
    <x v="0"/>
    <x v="0"/>
    <x v="0"/>
    <x v="2"/>
    <x v="0"/>
    <x v="1"/>
    <x v="0"/>
    <x v="1"/>
    <x v="0"/>
    <x v="0"/>
    <m/>
    <s v="Gerente / Directivo"/>
    <m/>
    <n v="11"/>
    <n v="48"/>
    <s v="Completo"/>
    <m/>
    <m/>
    <m/>
    <m/>
    <m/>
    <m/>
    <s v="NINGUNA"/>
    <s v="51 y más personas ocupadas"/>
    <s v="51 y más personas ocupadas"/>
    <x v="0"/>
    <s v="Suministro de agua"/>
    <x v="0"/>
    <x v="0"/>
    <x v="1"/>
    <x v="1"/>
    <x v="0"/>
    <x v="0"/>
    <x v="0"/>
    <x v="0"/>
    <x v="1"/>
    <x v="0"/>
    <x v="1"/>
    <x v="1"/>
    <x v="0"/>
    <x v="0"/>
    <x v="0"/>
    <x v="0"/>
    <x v="1"/>
    <x v="1"/>
    <x v="0"/>
    <x v="1"/>
    <x v="0"/>
    <x v="0"/>
    <x v="1"/>
    <x v="0"/>
    <x v="0"/>
    <x v="0"/>
    <x v="0"/>
    <s v="USO Y MANEJO DE CAJAS"/>
    <s v="USO Y MANEJO DE CAJAS"/>
    <m/>
    <m/>
    <m/>
    <m/>
    <s v="ADMINISTRACIÓN Y GESTIÓN"/>
    <s v="ADMINISTRACIÓN Y GESTIÓN"/>
    <m/>
    <m/>
    <m/>
    <m/>
    <n v="2.97826086956522"/>
    <x v="1"/>
    <x v="2"/>
    <x v="0"/>
    <x v="0"/>
    <x v="0"/>
    <s v="Total"/>
  </r>
  <r>
    <n v="99000996"/>
    <x v="0"/>
    <x v="1"/>
    <s v="San Lorenzo"/>
    <n v="45104"/>
    <s v="COMERICO AL POR MENOR DE VEHICULOS USADOS"/>
    <s v="Comercio"/>
    <s v="Comercio"/>
    <s v="Micro (5 a 10 personas ocupadas)"/>
    <n v="13062024"/>
    <n v="13"/>
    <s v="Junio"/>
    <s v="Año Resultado Final"/>
    <n v="10"/>
    <n v="28"/>
    <n v="13062024"/>
    <n v="13"/>
    <s v="Junio"/>
    <s v="Año Resultado Final"/>
    <n v="2009"/>
    <n v="14"/>
    <x v="0"/>
    <s v="VENTA POR MENOR DE VEHICULOS AUTOMOTORES USADOS"/>
    <s v="Comercio al por menor de vehículos automotores usados"/>
    <s v="Casa Matriz"/>
    <x v="1"/>
    <n v="2"/>
    <n v="2"/>
    <n v="6"/>
    <n v="6"/>
    <n v="6"/>
    <n v="0"/>
    <n v="49.706422018348619"/>
    <n v="0"/>
    <n v="0"/>
    <n v="0"/>
    <n v="8.2844036697247692"/>
    <n v="0"/>
    <n v="16.568807339449538"/>
    <n v="0"/>
    <n v="0"/>
    <n v="0"/>
    <n v="24.853211009174309"/>
    <n v="0"/>
    <n v="0"/>
    <n v="0"/>
    <n v="49.706422018348619"/>
    <n v="6"/>
    <n v="0"/>
    <n v="0"/>
    <n v="1"/>
    <n v="0"/>
    <n v="2"/>
    <n v="0"/>
    <n v="0"/>
    <n v="0"/>
    <n v="3"/>
    <n v="0"/>
    <n v="0"/>
    <n v="0"/>
    <n v="6"/>
    <x v="0"/>
    <m/>
    <m/>
    <x v="1"/>
    <m/>
    <m/>
    <x v="0"/>
    <m/>
    <m/>
    <x v="0"/>
    <m/>
    <m/>
    <x v="0"/>
    <m/>
    <m/>
    <x v="1"/>
    <m/>
    <n v="5223"/>
    <s v="ATENCION Y ASESORAMIENTO AL CLIENTE"/>
    <s v="No"/>
    <s v="Sí"/>
    <s v="No"/>
    <m/>
    <m/>
    <m/>
    <m/>
    <m/>
    <m/>
    <m/>
    <m/>
    <m/>
    <m/>
    <m/>
    <m/>
    <s v="Candidatos con falt de experiencia laboral"/>
    <s v="Candidatos que no aceptaron las condiciones laborales ofrecidas (ubicación, horario, remuneración)"/>
    <m/>
    <m/>
    <m/>
    <m/>
    <m/>
    <m/>
    <m/>
    <m/>
    <m/>
    <m/>
    <m/>
    <m/>
    <m/>
    <m/>
    <m/>
    <m/>
    <m/>
    <m/>
    <m/>
    <m/>
    <m/>
    <s v="Reasignar / redefinir los puestos de trabajo existentes"/>
    <m/>
    <s v="Externalizar el trabajo por fuera de la empresa (outsourcing)"/>
    <m/>
    <m/>
    <m/>
    <m/>
    <m/>
    <m/>
    <x v="1"/>
    <x v="0"/>
    <x v="0"/>
    <x v="0"/>
    <x v="1"/>
    <x v="0"/>
    <x v="0"/>
    <x v="0"/>
    <x v="0"/>
    <x v="0"/>
    <x v="1"/>
    <x v="1"/>
    <x v="0"/>
    <m/>
    <m/>
    <m/>
    <m/>
    <m/>
    <m/>
    <s v="Recomendaciones de trabajadores de la empresa u otros actores"/>
    <m/>
    <m/>
    <m/>
    <s v="Contactos personales del empleador"/>
    <m/>
    <m/>
    <m/>
    <x v="0"/>
    <x v="0"/>
    <x v="0"/>
    <x v="2"/>
    <x v="0"/>
    <x v="1"/>
    <x v="0"/>
    <x v="0"/>
    <x v="1"/>
    <x v="1"/>
    <s v="Ninguna"/>
    <m/>
    <m/>
    <m/>
    <m/>
    <m/>
    <m/>
    <x v="1"/>
    <m/>
    <m/>
    <x v="1"/>
    <m/>
    <m/>
    <m/>
    <x v="1"/>
    <x v="1"/>
    <x v="1"/>
    <x v="1"/>
    <x v="1"/>
    <x v="1"/>
    <m/>
    <m/>
    <x v="1"/>
    <s v="Poco probable"/>
    <s v="Poco probable"/>
    <s v="Poco probable"/>
    <s v="Probable"/>
    <s v="Probable"/>
    <x v="2"/>
    <m/>
    <m/>
    <m/>
    <m/>
    <m/>
    <m/>
    <m/>
    <m/>
    <m/>
    <m/>
    <m/>
    <m/>
    <m/>
    <m/>
    <m/>
    <m/>
    <m/>
    <m/>
    <m/>
    <m/>
    <m/>
    <m/>
    <m/>
    <m/>
    <m/>
    <m/>
    <m/>
    <m/>
    <m/>
    <m/>
    <m/>
    <m/>
    <m/>
    <m/>
    <m/>
    <x v="0"/>
    <m/>
    <m/>
    <m/>
    <m/>
    <m/>
    <m/>
    <m/>
    <m/>
    <m/>
    <x v="1"/>
    <x v="0"/>
    <x v="1"/>
    <x v="0"/>
    <x v="1"/>
    <x v="1"/>
    <x v="0"/>
    <x v="0"/>
    <m/>
    <x v="0"/>
    <s v="CAR DETAILING, TECNICA CENTRADA EN LA LIMPIEZA PERFECTA DEL VEHICULO, EMBELLECER."/>
    <s v="OTROS"/>
    <s v="SERVICIO DE LIMPIADORES AUTOMOTRIZ"/>
    <n v="9122"/>
    <s v="LAVADO Y PULIDO DE VEHICULOS"/>
    <s v="OTROS"/>
    <s v="LIMPIADORES AUTOMOTRIZ"/>
    <n v="9122"/>
    <m/>
    <m/>
    <m/>
    <m/>
    <m/>
    <m/>
    <m/>
    <m/>
    <m/>
    <m/>
    <m/>
    <m/>
    <m/>
    <m/>
    <m/>
    <m/>
    <s v="Si"/>
    <s v="No"/>
    <m/>
    <m/>
    <m/>
    <m/>
    <x v="1"/>
    <s v="Importante"/>
    <s v="Importante"/>
    <s v="Importante"/>
    <s v="Importante"/>
    <s v="Importante"/>
    <s v="Importante"/>
    <s v="Importante"/>
    <s v="Ninguna"/>
    <m/>
    <x v="2"/>
    <x v="2"/>
    <x v="0"/>
    <x v="0"/>
    <x v="0"/>
    <x v="0"/>
    <x v="1"/>
    <x v="1"/>
    <x v="0"/>
    <x v="1"/>
    <x v="0"/>
    <x v="0"/>
    <m/>
    <s v="Dueño o propietario"/>
    <m/>
    <n v="18"/>
    <n v="30"/>
    <s v="Completo"/>
    <m/>
    <m/>
    <m/>
    <m/>
    <m/>
    <m/>
    <m/>
    <s v="5 a 10 personas ocupadas"/>
    <s v="5 a 10 personas ocupadas"/>
    <x v="2"/>
    <s v="Comercio"/>
    <x v="0"/>
    <x v="0"/>
    <x v="0"/>
    <x v="0"/>
    <x v="1"/>
    <x v="0"/>
    <x v="0"/>
    <x v="0"/>
    <x v="0"/>
    <x v="0"/>
    <x v="1"/>
    <x v="0"/>
    <x v="0"/>
    <x v="0"/>
    <x v="0"/>
    <x v="0"/>
    <x v="0"/>
    <x v="0"/>
    <x v="0"/>
    <x v="1"/>
    <x v="0"/>
    <x v="1"/>
    <x v="0"/>
    <x v="0"/>
    <x v="0"/>
    <x v="0"/>
    <x v="1"/>
    <s v="MECANICA AUTOTRIZ"/>
    <s v="LAVADO DE VEHICULOS"/>
    <m/>
    <m/>
    <m/>
    <m/>
    <s v="AUTOMOTORES"/>
    <s v="AUTOMOTORES"/>
    <m/>
    <m/>
    <m/>
    <m/>
    <n v="8.2844036697247692"/>
    <x v="2"/>
    <x v="2"/>
    <x v="1"/>
    <x v="0"/>
    <x v="0"/>
    <s v="Total"/>
  </r>
  <r>
    <n v="9000002890"/>
    <x v="0"/>
    <x v="1"/>
    <s v="Luque"/>
    <n v="69200"/>
    <s v="SERVICIOS DE AUDITORIA CONTABLE"/>
    <s v="Servicio"/>
    <s v="Servicios a las empresas"/>
    <s v="Pequeñas (11 a 30 personas ocupadas)"/>
    <n v="28062024"/>
    <n v="28"/>
    <s v="Junio"/>
    <s v="Año Resultado Final"/>
    <n v="11"/>
    <n v="33"/>
    <n v="28062024"/>
    <n v="28"/>
    <s v="Junio"/>
    <s v="Año Resultado Final"/>
    <n v="2008"/>
    <n v="15"/>
    <x v="0"/>
    <s v="SERVICIO DE AUDITORÍA CONTABLE"/>
    <s v="Actividades de servicios de contabilidad, teneduría de libros, auditoría y asesoría fiscales"/>
    <s v="Único"/>
    <x v="0"/>
    <m/>
    <m/>
    <n v="14"/>
    <n v="14"/>
    <n v="7"/>
    <n v="7"/>
    <n v="33.814516129032242"/>
    <n v="33.814516129032242"/>
    <n v="0"/>
    <n v="0"/>
    <n v="0"/>
    <n v="0"/>
    <n v="0"/>
    <n v="0"/>
    <n v="0"/>
    <n v="0"/>
    <n v="38.645161290322562"/>
    <n v="28.983870967741922"/>
    <n v="0"/>
    <n v="0"/>
    <n v="67.629032258064484"/>
    <n v="14"/>
    <n v="0"/>
    <n v="0"/>
    <n v="0"/>
    <n v="0"/>
    <n v="0"/>
    <n v="0"/>
    <n v="0"/>
    <n v="0"/>
    <n v="8"/>
    <n v="6"/>
    <n v="0"/>
    <n v="0"/>
    <n v="14"/>
    <x v="0"/>
    <m/>
    <m/>
    <x v="0"/>
    <s v="Decisión del directorio/propietarios de la empresa"/>
    <m/>
    <x v="0"/>
    <m/>
    <m/>
    <x v="0"/>
    <m/>
    <m/>
    <x v="0"/>
    <m/>
    <m/>
    <x v="0"/>
    <m/>
    <m/>
    <m/>
    <m/>
    <m/>
    <m/>
    <m/>
    <m/>
    <m/>
    <m/>
    <m/>
    <m/>
    <m/>
    <m/>
    <m/>
    <m/>
    <m/>
    <m/>
    <m/>
    <m/>
    <m/>
    <m/>
    <m/>
    <m/>
    <m/>
    <m/>
    <m/>
    <m/>
    <m/>
    <m/>
    <m/>
    <m/>
    <m/>
    <m/>
    <m/>
    <m/>
    <m/>
    <m/>
    <m/>
    <m/>
    <m/>
    <m/>
    <m/>
    <m/>
    <m/>
    <m/>
    <m/>
    <m/>
    <m/>
    <m/>
    <x v="0"/>
    <x v="0"/>
    <x v="0"/>
    <x v="0"/>
    <x v="0"/>
    <x v="0"/>
    <x v="0"/>
    <x v="1"/>
    <x v="1"/>
    <x v="0"/>
    <x v="0"/>
    <x v="0"/>
    <x v="0"/>
    <m/>
    <m/>
    <m/>
    <m/>
    <m/>
    <m/>
    <s v="Recomendaciones de trabajadores de la empresa u otros actores"/>
    <m/>
    <m/>
    <m/>
    <s v="Contactos personales del empleador"/>
    <s v="Banco de currículos de la empresa"/>
    <m/>
    <m/>
    <x v="0"/>
    <x v="0"/>
    <x v="0"/>
    <x v="1"/>
    <x v="0"/>
    <x v="1"/>
    <x v="0"/>
    <x v="0"/>
    <x v="1"/>
    <x v="1"/>
    <s v="Ninguna"/>
    <m/>
    <m/>
    <m/>
    <m/>
    <m/>
    <m/>
    <x v="1"/>
    <m/>
    <m/>
    <x v="1"/>
    <m/>
    <m/>
    <m/>
    <x v="1"/>
    <x v="1"/>
    <x v="1"/>
    <x v="1"/>
    <x v="1"/>
    <x v="1"/>
    <m/>
    <m/>
    <x v="1"/>
    <s v="Probable"/>
    <s v="Poco probable"/>
    <s v="Poco probable"/>
    <s v="Probable"/>
    <s v="Probable"/>
    <x v="3"/>
    <m/>
    <m/>
    <m/>
    <m/>
    <m/>
    <m/>
    <m/>
    <m/>
    <m/>
    <m/>
    <m/>
    <m/>
    <m/>
    <m/>
    <m/>
    <m/>
    <m/>
    <m/>
    <m/>
    <m/>
    <m/>
    <m/>
    <m/>
    <m/>
    <m/>
    <m/>
    <m/>
    <m/>
    <m/>
    <m/>
    <m/>
    <m/>
    <m/>
    <m/>
    <m/>
    <x v="0"/>
    <m/>
    <m/>
    <m/>
    <m/>
    <m/>
    <m/>
    <m/>
    <m/>
    <m/>
    <x v="0"/>
    <x v="0"/>
    <x v="0"/>
    <x v="0"/>
    <x v="1"/>
    <x v="1"/>
    <x v="0"/>
    <x v="0"/>
    <m/>
    <x v="0"/>
    <s v="CONTABILIDAD POR EJEMPLO CALCULOS, PRESENTACION DE DOCUMENTOS E IMPORTANTE SABER SOBRE NUESTRO SISTEMA MARANGATU"/>
    <s v="Contabilidad básica"/>
    <s v="AUXILIAR DE CONTABILIDAD"/>
    <n v="4311"/>
    <m/>
    <m/>
    <m/>
    <m/>
    <m/>
    <m/>
    <m/>
    <m/>
    <m/>
    <m/>
    <m/>
    <m/>
    <m/>
    <m/>
    <m/>
    <m/>
    <m/>
    <m/>
    <m/>
    <m/>
    <s v="No"/>
    <m/>
    <m/>
    <m/>
    <m/>
    <m/>
    <x v="1"/>
    <s v="Importante"/>
    <s v="Importante"/>
    <s v="Importante"/>
    <s v="Importante"/>
    <s v="Importante"/>
    <s v="Importante"/>
    <s v="Importante"/>
    <s v="Ninguna"/>
    <m/>
    <x v="2"/>
    <x v="2"/>
    <x v="0"/>
    <x v="0"/>
    <x v="0"/>
    <x v="2"/>
    <x v="0"/>
    <x v="0"/>
    <x v="0"/>
    <x v="1"/>
    <x v="0"/>
    <x v="0"/>
    <m/>
    <s v="Dueño o propietario"/>
    <m/>
    <n v="16"/>
    <n v="21"/>
    <s v="Completo"/>
    <m/>
    <m/>
    <m/>
    <m/>
    <m/>
    <m/>
    <s v="VOLVER A LAS 15HS"/>
    <s v="11 a 30 personas ocupadas"/>
    <s v="11 a 30 personas ocupadas"/>
    <x v="0"/>
    <s v="Servicios a las empresas"/>
    <x v="0"/>
    <x v="0"/>
    <x v="0"/>
    <x v="0"/>
    <x v="0"/>
    <x v="0"/>
    <x v="0"/>
    <x v="0"/>
    <x v="0"/>
    <x v="0"/>
    <x v="1"/>
    <x v="0"/>
    <x v="0"/>
    <x v="0"/>
    <x v="0"/>
    <x v="0"/>
    <x v="0"/>
    <x v="0"/>
    <x v="0"/>
    <x v="1"/>
    <x v="0"/>
    <x v="0"/>
    <x v="0"/>
    <x v="0"/>
    <x v="0"/>
    <x v="0"/>
    <x v="0"/>
    <s v="CONTABILIDAD Y AUDITORIA"/>
    <m/>
    <m/>
    <m/>
    <m/>
    <m/>
    <s v="ADMINISTRACIÓN Y GESTIÓN"/>
    <m/>
    <m/>
    <m/>
    <m/>
    <m/>
    <n v="4.8306451612903203"/>
    <x v="0"/>
    <x v="0"/>
    <x v="1"/>
    <x v="0"/>
    <x v="0"/>
    <s v="Total"/>
  </r>
  <r>
    <n v="9000002926"/>
    <x v="0"/>
    <x v="1"/>
    <s v="Luque"/>
    <n v="47739"/>
    <s v="VENTA DE ARTICULOS DE LIMPIEZA AL POR MENOR"/>
    <s v="Comercio"/>
    <s v="Comercio"/>
    <s v="Micro (5 a 10 personas ocupadas)"/>
    <n v="18062024"/>
    <n v="18"/>
    <s v="Junio"/>
    <s v="Año Resultado Final"/>
    <n v="15"/>
    <n v="23"/>
    <n v="18072024"/>
    <n v="18"/>
    <s v="Julio"/>
    <s v="Año Resultado Final"/>
    <n v="2014"/>
    <n v="9"/>
    <x v="3"/>
    <s v="VENTA DE ARTICULOS DE LIMPIEZA AL POR MAYOR"/>
    <s v="Comercio al por mayor de otros enseres domésticos n.c.p."/>
    <s v="Oficina administrativa"/>
    <x v="1"/>
    <n v="4"/>
    <n v="4"/>
    <n v="9"/>
    <n v="9"/>
    <n v="2"/>
    <n v="7"/>
    <n v="16.568807339449538"/>
    <n v="57.990825688073386"/>
    <n v="0"/>
    <n v="0"/>
    <n v="0"/>
    <n v="16.568807339449538"/>
    <n v="16.568807339449538"/>
    <n v="0"/>
    <n v="0"/>
    <n v="0"/>
    <n v="24.853211009174309"/>
    <n v="16.568807339449538"/>
    <n v="0"/>
    <n v="0"/>
    <n v="74.559633027522921"/>
    <n v="9"/>
    <n v="0"/>
    <n v="0"/>
    <n v="0"/>
    <n v="2"/>
    <n v="2"/>
    <n v="0"/>
    <n v="0"/>
    <n v="0"/>
    <n v="3"/>
    <n v="2"/>
    <n v="0"/>
    <n v="0"/>
    <n v="9"/>
    <x v="0"/>
    <m/>
    <m/>
    <x v="1"/>
    <m/>
    <m/>
    <x v="1"/>
    <s v="Decisión del directorio/propietarios de la empresa"/>
    <m/>
    <x v="0"/>
    <m/>
    <m/>
    <x v="0"/>
    <m/>
    <m/>
    <x v="0"/>
    <m/>
    <m/>
    <m/>
    <m/>
    <m/>
    <m/>
    <m/>
    <m/>
    <m/>
    <m/>
    <m/>
    <m/>
    <m/>
    <m/>
    <m/>
    <m/>
    <m/>
    <m/>
    <m/>
    <m/>
    <m/>
    <m/>
    <m/>
    <m/>
    <m/>
    <m/>
    <m/>
    <m/>
    <m/>
    <m/>
    <m/>
    <m/>
    <m/>
    <m/>
    <m/>
    <m/>
    <m/>
    <m/>
    <m/>
    <m/>
    <m/>
    <m/>
    <m/>
    <m/>
    <m/>
    <m/>
    <m/>
    <m/>
    <m/>
    <m/>
    <x v="0"/>
    <x v="0"/>
    <x v="0"/>
    <x v="1"/>
    <x v="1"/>
    <x v="1"/>
    <x v="0"/>
    <x v="0"/>
    <x v="0"/>
    <x v="0"/>
    <x v="1"/>
    <x v="1"/>
    <x v="0"/>
    <m/>
    <m/>
    <m/>
    <m/>
    <m/>
    <m/>
    <m/>
    <m/>
    <m/>
    <m/>
    <s v="Contactos personales del empleador"/>
    <m/>
    <m/>
    <m/>
    <x v="0"/>
    <x v="0"/>
    <x v="0"/>
    <x v="0"/>
    <x v="0"/>
    <x v="0"/>
    <x v="0"/>
    <x v="1"/>
    <x v="1"/>
    <x v="0"/>
    <s v="Ninguna"/>
    <m/>
    <m/>
    <m/>
    <m/>
    <s v="Transformación de competencia"/>
    <m/>
    <x v="0"/>
    <m/>
    <s v="Transformación de competencia"/>
    <x v="1"/>
    <s v="Transformación de competencia"/>
    <m/>
    <m/>
    <x v="0"/>
    <x v="0"/>
    <x v="1"/>
    <x v="0"/>
    <x v="1"/>
    <x v="1"/>
    <m/>
    <m/>
    <x v="2"/>
    <s v="Poco probable"/>
    <s v="Poco probable"/>
    <s v="Probable"/>
    <s v="Poco probable"/>
    <s v="Muy probable"/>
    <x v="0"/>
    <s v="vendedores de salón"/>
    <n v="5223"/>
    <n v="0"/>
    <n v="2"/>
    <n v="0"/>
    <n v="0"/>
    <n v="0"/>
    <s v="chofer repartidor de mercaderia"/>
    <n v="8332"/>
    <n v="1"/>
    <n v="0"/>
    <n v="0"/>
    <n v="0"/>
    <n v="0"/>
    <m/>
    <m/>
    <m/>
    <m/>
    <m/>
    <m/>
    <m/>
    <m/>
    <m/>
    <m/>
    <m/>
    <m/>
    <m/>
    <m/>
    <m/>
    <m/>
    <m/>
    <m/>
    <m/>
    <m/>
    <m/>
    <x v="0"/>
    <m/>
    <m/>
    <m/>
    <m/>
    <m/>
    <m/>
    <m/>
    <m/>
    <m/>
    <x v="0"/>
    <x v="1"/>
    <x v="1"/>
    <x v="0"/>
    <x v="0"/>
    <x v="0"/>
    <x v="0"/>
    <x v="0"/>
    <m/>
    <x v="0"/>
    <s v="ATENCION AL CLIENTE"/>
    <s v="Técnicas de recepción y atención al cliente"/>
    <s v="VENDEDORA DE SALON"/>
    <n v="5223"/>
    <m/>
    <m/>
    <m/>
    <m/>
    <m/>
    <m/>
    <m/>
    <m/>
    <m/>
    <m/>
    <m/>
    <m/>
    <m/>
    <m/>
    <m/>
    <m/>
    <m/>
    <m/>
    <m/>
    <m/>
    <s v="No"/>
    <m/>
    <m/>
    <m/>
    <m/>
    <m/>
    <x v="0"/>
    <s v="Muy importante"/>
    <s v="Muy importante"/>
    <s v="Muy importante"/>
    <s v="Importante"/>
    <s v="Importante"/>
    <s v="Importante"/>
    <s v="Muy importante"/>
    <s v="Ninguna"/>
    <m/>
    <x v="2"/>
    <x v="2"/>
    <x v="0"/>
    <x v="0"/>
    <x v="2"/>
    <x v="2"/>
    <x v="0"/>
    <x v="0"/>
    <x v="0"/>
    <x v="0"/>
    <x v="0"/>
    <x v="0"/>
    <m/>
    <s v="Administrador/Contador"/>
    <m/>
    <n v="16"/>
    <n v="17"/>
    <s v="Completo"/>
    <m/>
    <m/>
    <m/>
    <m/>
    <m/>
    <m/>
    <m/>
    <s v="5 a 10 personas ocupadas"/>
    <s v="5 a 10 personas ocupadas"/>
    <x v="2"/>
    <s v="Comercio"/>
    <x v="0"/>
    <x v="0"/>
    <x v="0"/>
    <x v="0"/>
    <x v="0"/>
    <x v="0"/>
    <x v="0"/>
    <x v="0"/>
    <x v="0"/>
    <x v="0"/>
    <x v="1"/>
    <x v="0"/>
    <x v="0"/>
    <x v="1"/>
    <x v="0"/>
    <x v="0"/>
    <x v="1"/>
    <x v="0"/>
    <x v="0"/>
    <x v="1"/>
    <x v="0"/>
    <x v="1"/>
    <x v="1"/>
    <x v="0"/>
    <x v="0"/>
    <x v="0"/>
    <x v="0"/>
    <s v="ATENCIÓN AL CLIENTE, RECEPCIÓN"/>
    <m/>
    <m/>
    <m/>
    <m/>
    <m/>
    <s v="ADMINISTRACIÓN Y GESTIÓN"/>
    <m/>
    <m/>
    <m/>
    <m/>
    <m/>
    <n v="8.2844036697247692"/>
    <x v="0"/>
    <x v="0"/>
    <x v="0"/>
    <x v="0"/>
    <x v="0"/>
    <s v="Tot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B9225-10A4-4404-90CD-68C8DEEF5FA9}" name="TablaDinámica3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80:B184"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8"/>
  </rowFields>
  <rowItems count="4">
    <i>
      <x/>
    </i>
    <i>
      <x v="1"/>
    </i>
    <i>
      <x v="2"/>
    </i>
    <i t="grand">
      <x/>
    </i>
  </rowItems>
  <colItems count="1">
    <i/>
  </colItems>
  <pageFields count="1">
    <pageField fld="1" hier="-1"/>
  </pageFields>
  <dataFields count="1">
    <dataField name="Suma de WEIGHT" fld="356" baseField="2" baseItem="0" numFmtId="1"/>
  </dataFields>
  <formats count="1">
    <format dxfId="1364">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50AFFEA-CB0A-4B21-AD34-5695CC9889B7}" name="TablaDinámica2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D118:E12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7"/>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E2885162-7135-41E6-8E8B-26AE80C9D6F8}" name="TablaDinámica8"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D57:E60"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64"/>
  </rowFields>
  <rowItems count="3">
    <i>
      <x/>
    </i>
    <i>
      <x v="1"/>
    </i>
    <i t="grand">
      <x/>
    </i>
  </rowItems>
  <colItems count="1">
    <i/>
  </colItems>
  <pageFields count="1">
    <pageField fld="1" hier="-1"/>
  </pageFields>
  <dataFields count="1">
    <dataField name="Suma de WEIGHT" fld="356" baseField="2" baseItem="0"/>
  </dataFields>
  <formats count="2">
    <format dxfId="1487">
      <pivotArea outline="0" fieldPosition="0">
        <references count="1">
          <reference field="4294967294" count="1">
            <x v="0"/>
          </reference>
        </references>
      </pivotArea>
    </format>
    <format dxfId="1486">
      <pivotArea collapsedLevelsAreSubtotals="1" fieldPosition="0">
        <references count="1">
          <reference field="64" count="1">
            <x v="0"/>
          </reference>
        </references>
      </pivotArea>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B5F0870-0515-4130-9E1B-E4ACFF201F0E}" name="TablaDinámica9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514:B51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83"/>
  </rowFields>
  <rowItems count="3">
    <i>
      <x/>
    </i>
    <i>
      <x v="1"/>
    </i>
    <i t="grand">
      <x/>
    </i>
  </rowItems>
  <colItems count="1">
    <i/>
  </colItems>
  <pageFields count="1">
    <pageField fld="359" item="2" hier="-1"/>
  </pageFields>
  <dataFields count="1">
    <dataField name="Suma de WEIGHT" fld="356" baseField="2" baseItem="0" numFmtId="1"/>
  </dataFields>
  <formats count="1">
    <format dxfId="1375">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6801ED2-6300-44DE-8359-BE2D3AB0E80B}" name="TablaDinámica97"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41">
  <location ref="J24:K28"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315"/>
  </rowFields>
  <rowItems count="4">
    <i>
      <x/>
    </i>
    <i>
      <x v="1"/>
    </i>
    <i>
      <x v="2"/>
    </i>
    <i t="grand">
      <x/>
    </i>
  </rowItems>
  <colItems count="1">
    <i/>
  </colItems>
  <pageFields count="1">
    <pageField fld="1" hier="-1"/>
  </pageFields>
  <dataFields count="1">
    <dataField name="Suma de WEIGHT" fld="356" baseField="315" baseItem="0" numFmtId="3"/>
  </dataField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1D69898-EF80-4ED0-AE10-3463B19091EA}" name="TablaDinámica7"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4">
  <location ref="A34:M35" firstHeaderRow="0" firstDataRow="1" firstDataCol="0"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dragToRow="0" dragToCol="0" dragToPage="0" showAll="0" defaultSubtotal="0"/>
  </pivotFields>
  <rowItems count="1">
    <i/>
  </rowItems>
  <colFields count="1">
    <field x="-2"/>
  </colFields>
  <colItems count="13">
    <i>
      <x/>
    </i>
    <i i="1">
      <x v="1"/>
    </i>
    <i i="2">
      <x v="2"/>
    </i>
    <i i="3">
      <x v="3"/>
    </i>
    <i i="4">
      <x v="4"/>
    </i>
    <i i="5">
      <x v="5"/>
    </i>
    <i i="6">
      <x v="6"/>
    </i>
    <i i="7">
      <x v="7"/>
    </i>
    <i i="8">
      <x v="8"/>
    </i>
    <i i="9">
      <x v="9"/>
    </i>
    <i i="10">
      <x v="10"/>
    </i>
    <i i="11">
      <x v="11"/>
    </i>
    <i i="12">
      <x v="12"/>
    </i>
  </colItems>
  <pageFields count="1">
    <pageField fld="1" hier="-1"/>
  </pageFields>
  <dataFields count="13">
    <dataField name="Suma de B3_24" fld="34" baseField="0" baseItem="0"/>
    <dataField name="Suma de B3_25" fld="35" baseField="0" baseItem="0"/>
    <dataField name="Suma de B3_26" fld="36" baseField="0" baseItem="0"/>
    <dataField name="Suma de B3_27" fld="37" baseField="0" baseItem="0"/>
    <dataField name="Suma de B3_28" fld="38" baseField="0" baseItem="0"/>
    <dataField name="Suma de B3_29" fld="39" baseField="0" baseItem="0"/>
    <dataField name="Suma de B3_30" fld="40" baseField="0" baseItem="0"/>
    <dataField name="Suma de B3_31" fld="41" baseField="0" baseItem="0"/>
    <dataField name="Suma de B3_32" fld="42" baseField="0" baseItem="0"/>
    <dataField name="Suma de B3_33" fld="43" baseField="0" baseItem="0"/>
    <dataField name="Suma de B3_34" fld="44" baseField="0" baseItem="0"/>
    <dataField name="Suma de B3_35" fld="45" baseField="0" baseItem="0"/>
    <dataField name="Suma de B3_36" fld="46" baseField="0" baseItem="0"/>
  </dataFields>
  <formats count="2">
    <format dxfId="1377">
      <pivotArea outline="0" collapsedLevelsAreSubtotals="1" fieldPosition="0">
        <references count="1">
          <reference field="4294967294" count="1" selected="0">
            <x v="9"/>
          </reference>
        </references>
      </pivotArea>
    </format>
    <format dxfId="1376">
      <pivotArea dataOnly="0" labelOnly="1" outline="0" fieldPosition="0">
        <references count="1">
          <reference field="4294967294"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605AFE6-6C48-4B39-AC4D-FDE6C3D5FE17}" name="TablaDinámica5"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41">
  <location ref="F24:G28"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315"/>
  </rowFields>
  <rowItems count="4">
    <i>
      <x/>
    </i>
    <i>
      <x v="1"/>
    </i>
    <i>
      <x v="2"/>
    </i>
    <i t="grand">
      <x/>
    </i>
  </rowItems>
  <colItems count="1">
    <i/>
  </colItems>
  <pageFields count="1">
    <pageField fld="1" hier="-1"/>
  </pageFields>
  <dataFields count="1">
    <dataField name="Suma de WEIGHT" fld="356" showDataAs="percentOfTotal" baseField="2" baseItem="0" numFmtId="165"/>
  </dataField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7A8966FF-97E1-4EA4-8394-30F085FE971E}" name="TablaDinámica4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H216:I219"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41"/>
  </rowFields>
  <rowItems count="3">
    <i>
      <x/>
    </i>
    <i>
      <x v="1"/>
    </i>
    <i t="grand">
      <x/>
    </i>
  </rowItems>
  <colItems count="1">
    <i/>
  </colItems>
  <pageFields count="1">
    <pageField fld="360" item="1" hier="-1"/>
  </pageFields>
  <dataFields count="1">
    <dataField name="Suma de WEIGHT" fld="356" baseField="186" baseItem="2" numFmtId="1"/>
  </dataFields>
  <formats count="2">
    <format dxfId="1379">
      <pivotArea outline="0" collapsedLevelsAreSubtotals="1" fieldPosition="0"/>
    </format>
    <format dxfId="1378">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60ABD9B-B35D-4358-8C50-3D2A8FE9CE4D}" name="TablaDinámica6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293:F296"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8"/>
  </rowFields>
  <rowItems count="3">
    <i>
      <x/>
    </i>
    <i>
      <x v="1"/>
    </i>
    <i t="grand">
      <x/>
    </i>
  </rowItems>
  <colItems count="1">
    <i/>
  </colItems>
  <pageFields count="1">
    <pageField fld="1" hier="-1"/>
  </pageFields>
  <dataFields count="1">
    <dataField name="Suma de WEIGHT" fld="356" baseField="2" baseItem="0" numFmtId="1"/>
  </dataFields>
  <formats count="1">
    <format dxfId="1380">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83D974E-87DB-4B19-A8DA-10E0096858DE}" name="TablaDinámica6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272:F275"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6"/>
  </rowFields>
  <rowItems count="3">
    <i>
      <x/>
    </i>
    <i>
      <x v="1"/>
    </i>
    <i t="grand">
      <x/>
    </i>
  </rowItems>
  <colItems count="1">
    <i/>
  </colItems>
  <pageFields count="1">
    <pageField fld="1" hier="-1"/>
  </pageFields>
  <dataFields count="1">
    <dataField name="Suma de WEIGHT" fld="356" baseField="2" baseItem="0" numFmtId="1"/>
  </dataFields>
  <formats count="1">
    <format dxfId="1381">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D2227EA-A6E7-4642-81F7-F66C337C5142}" name="TablaDinámica7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84:F38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2"/>
  </rowFields>
  <rowItems count="3">
    <i>
      <x/>
    </i>
    <i>
      <x v="1"/>
    </i>
    <i t="grand">
      <x/>
    </i>
  </rowItems>
  <colItems count="1">
    <i/>
  </colItems>
  <pageFields count="1">
    <pageField fld="192" item="3" hier="-1"/>
  </pageFields>
  <dataFields count="1">
    <dataField name="Suma de WEIGHT" fld="356" baseField="186" baseItem="2" numFmtId="1"/>
  </dataFields>
  <formats count="2">
    <format dxfId="1383">
      <pivotArea outline="0" collapsedLevelsAreSubtotals="1" fieldPosition="0"/>
    </format>
    <format dxfId="1382">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3DAF05B-5BF2-49A1-B9AD-DD1B72A6BE8E}" name="TablaDinámica4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H187:I19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38"/>
  </rowFields>
  <rowItems count="3">
    <i>
      <x/>
    </i>
    <i>
      <x v="1"/>
    </i>
    <i t="grand">
      <x/>
    </i>
  </rowItems>
  <colItems count="1">
    <i/>
  </colItems>
  <pageFields count="1">
    <pageField fld="360" item="1" hier="-1"/>
  </pageFields>
  <dataFields count="1">
    <dataField name="Suma de WEIGHT" fld="356" baseField="186" baseItem="2" numFmtId="1"/>
  </dataFields>
  <formats count="2">
    <format dxfId="1385">
      <pivotArea outline="0" collapsedLevelsAreSubtotals="1" fieldPosition="0"/>
    </format>
    <format dxfId="1384">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781137-16F8-4891-A091-60443D2974C8}" name="TablaDinámica8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84:B38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8"/>
  </rowFields>
  <rowItems count="3">
    <i>
      <x/>
    </i>
    <i>
      <x v="1"/>
    </i>
    <i t="grand">
      <x/>
    </i>
  </rowItems>
  <colItems count="1">
    <i/>
  </colItems>
  <pageFields count="1">
    <pageField fld="192" item="3" hier="-1"/>
  </pageFields>
  <dataFields count="1">
    <dataField name="Suma de WEIGHT" fld="356" baseField="186" baseItem="2" numFmtId="1"/>
  </dataFields>
  <formats count="2">
    <format dxfId="1366">
      <pivotArea outline="0" collapsedLevelsAreSubtotals="1" fieldPosition="0"/>
    </format>
    <format dxfId="136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1FC66BA-C95B-4476-8138-BDFC60F50CBF}" name="TablaDinámica7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42:F345"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4"/>
  </rowFields>
  <rowItems count="3">
    <i>
      <x/>
    </i>
    <i>
      <x v="1"/>
    </i>
    <i t="grand">
      <x/>
    </i>
  </rowItems>
  <colItems count="1">
    <i/>
  </colItems>
  <pageFields count="1">
    <pageField fld="76" item="1" hier="-1"/>
  </pageFields>
  <dataFields count="1">
    <dataField name="Suma de WEIGHT" fld="356" baseField="186" baseItem="2" numFmtId="1"/>
  </dataFields>
  <formats count="2">
    <format dxfId="1387">
      <pivotArea outline="0" collapsedLevelsAreSubtotals="1" fieldPosition="0"/>
    </format>
    <format dxfId="1386">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BF3781B-AE22-4239-B9AC-D22E83431460}" name="TablaDinámica5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51">
  <location ref="P200:Q20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5">
        <item x="1"/>
        <item x="0"/>
        <item x="3"/>
        <item x="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78"/>
  </rowFields>
  <rowItems count="4">
    <i>
      <x v="1"/>
    </i>
    <i>
      <x/>
    </i>
    <i>
      <x v="2"/>
    </i>
    <i t="grand">
      <x/>
    </i>
  </rowItems>
  <colItems count="1">
    <i/>
  </colItems>
  <pageFields count="1">
    <pageField fld="228" item="1" hier="-1"/>
  </pageFields>
  <dataFields count="1">
    <dataField name="Suma de WEIGHT" fld="356" showDataAs="percentOfTotal" baseField="278" baseItem="0" numFmtId="165"/>
  </dataFields>
  <formats count="2">
    <format dxfId="1389">
      <pivotArea outline="0" collapsedLevelsAreSubtotals="1" fieldPosition="0"/>
    </format>
    <format dxfId="1388">
      <pivotArea outline="0" fieldPosition="0">
        <references count="1">
          <reference field="4294967294" count="1">
            <x v="0"/>
          </reference>
        </references>
      </pivotArea>
    </format>
  </formats>
  <chartFormats count="10">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 chart="5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FE322A7-79EA-48AD-8378-D35E121B5F8D}" name="TablaDinámica8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497:B50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81"/>
  </rowFields>
  <rowItems count="3">
    <i>
      <x/>
    </i>
    <i>
      <x v="1"/>
    </i>
    <i t="grand">
      <x/>
    </i>
  </rowItems>
  <colItems count="1">
    <i/>
  </colItems>
  <pageFields count="1">
    <pageField fld="359" item="2" hier="-1"/>
  </pageFields>
  <dataFields count="1">
    <dataField name="Suma de WEIGHT" fld="356" baseField="2" baseItem="0" numFmtId="1"/>
  </dataFields>
  <formats count="1">
    <format dxfId="1390">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722907A-C34C-4938-8E3E-BAB13312637B}" name="TablaDinámica4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L198:M201"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43"/>
  </rowFields>
  <rowItems count="3">
    <i>
      <x/>
    </i>
    <i>
      <x v="1"/>
    </i>
    <i t="grand">
      <x/>
    </i>
  </rowItems>
  <colItems count="1">
    <i/>
  </colItems>
  <pageFields count="1">
    <pageField fld="360" item="1" hier="-1"/>
  </pageFields>
  <dataFields count="1">
    <dataField name="Suma de WEIGHT" fld="356" baseField="186" baseItem="2" numFmtId="1"/>
  </dataFields>
  <formats count="2">
    <format dxfId="1392">
      <pivotArea outline="0" collapsedLevelsAreSubtotals="1" fieldPosition="0"/>
    </format>
    <format dxfId="1391">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5EEAA6A-176F-45D2-902E-9B9739FE3113}" name="TablaDinámica2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G97:H10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2"/>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9A33A60-C35F-4192-9E9C-87560EEA6473}" name="TablaDinámica2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D108:E11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4"/>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4E39804-51AA-4E37-9C48-6522111E1737}" name="TablaDinámica4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L209:M212"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44"/>
  </rowFields>
  <rowItems count="3">
    <i>
      <x/>
    </i>
    <i>
      <x v="1"/>
    </i>
    <i t="grand">
      <x/>
    </i>
  </rowItems>
  <colItems count="1">
    <i/>
  </colItems>
  <pageFields count="1">
    <pageField fld="360" item="1" hier="-1"/>
  </pageFields>
  <dataFields count="1">
    <dataField name="Suma de WEIGHT" fld="356" baseField="186" baseItem="2" numFmtId="1"/>
  </dataFields>
  <formats count="2">
    <format dxfId="1394">
      <pivotArea outline="0" collapsedLevelsAreSubtotals="1" fieldPosition="0"/>
    </format>
    <format dxfId="1393">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C379F5F-2A22-429C-81D4-7BC155296609}" name="TablaDinámica6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11:F31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1"/>
  </rowFields>
  <rowItems count="3">
    <i>
      <x/>
    </i>
    <i>
      <x v="1"/>
    </i>
    <i t="grand">
      <x/>
    </i>
  </rowItems>
  <colItems count="1">
    <i/>
  </colItems>
  <pageFields count="1">
    <pageField fld="76" item="1" hier="-1"/>
  </pageFields>
  <dataFields count="1">
    <dataField name="Suma de WEIGHT" fld="356" baseField="186" baseItem="2" numFmtId="1"/>
  </dataFields>
  <formats count="2">
    <format dxfId="1396">
      <pivotArea outline="0" collapsedLevelsAreSubtotals="1" fieldPosition="0"/>
    </format>
    <format dxfId="139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72AAF933-4386-4B44-8B6D-4E2649EB6EB9}" name="TablaDinámica7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50:F353"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5"/>
  </rowFields>
  <rowItems count="3">
    <i>
      <x/>
    </i>
    <i>
      <x v="1"/>
    </i>
    <i t="grand">
      <x/>
    </i>
  </rowItems>
  <colItems count="1">
    <i/>
  </colItems>
  <pageFields count="1">
    <pageField fld="76" item="1" hier="-1"/>
  </pageFields>
  <dataFields count="1">
    <dataField name="Suma de WEIGHT" fld="356" baseField="186" baseItem="2" numFmtId="1"/>
  </dataFields>
  <formats count="2">
    <format dxfId="1398">
      <pivotArea outline="0" collapsedLevelsAreSubtotals="1" fieldPosition="0"/>
    </format>
    <format dxfId="1397">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A1A90D1-0D5E-470A-9D79-3858AF380A5F}" name="TablaDinámica2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A127:B13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9"/>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F44DD75-2B6B-4BCD-8D1A-EF6F8DAF46F0}" name="TablaDinámica6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261:F264"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5"/>
  </rowFields>
  <rowItems count="3">
    <i>
      <x/>
    </i>
    <i>
      <x v="1"/>
    </i>
    <i t="grand">
      <x/>
    </i>
  </rowItems>
  <colItems count="1">
    <i/>
  </colItems>
  <pageFields count="1">
    <pageField fld="1" hier="-1"/>
  </pageFields>
  <dataFields count="1">
    <dataField name="Suma de WEIGHT" fld="356" baseField="2" baseItem="0" numFmtId="1"/>
  </dataFields>
  <formats count="1">
    <format dxfId="1367">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685DDA6-E79F-425E-ABE8-825AB07EA085}" name="TablaDinámica5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83:B287"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2"/>
  </rowFields>
  <rowItems count="4">
    <i>
      <x/>
    </i>
    <i>
      <x v="1"/>
    </i>
    <i>
      <x v="2"/>
    </i>
    <i t="grand">
      <x/>
    </i>
  </rowItems>
  <colItems count="1">
    <i/>
  </colItems>
  <pageFields count="1">
    <pageField fld="1" hier="-1"/>
  </pageFields>
  <dataFields count="1">
    <dataField name="Suma de WEIGHT" fld="356" baseField="2" baseItem="0" numFmtId="1"/>
  </dataFields>
  <formats count="1">
    <format dxfId="1399">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A930A4F0-3BC4-4746-804C-5C2C665BF5EE}" name="TablaDinámica7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95:F39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3"/>
  </rowFields>
  <rowItems count="3">
    <i>
      <x/>
    </i>
    <i>
      <x v="1"/>
    </i>
    <i t="grand">
      <x/>
    </i>
  </rowItems>
  <colItems count="1">
    <i/>
  </colItems>
  <pageFields count="1">
    <pageField fld="192" item="3" hier="-1"/>
  </pageFields>
  <dataFields count="1">
    <dataField name="Suma de WEIGHT" fld="356" baseField="186" baseItem="2" numFmtId="1"/>
  </dataFields>
  <formats count="2">
    <format dxfId="1401">
      <pivotArea outline="0" collapsedLevelsAreSubtotals="1" fieldPosition="0"/>
    </format>
    <format dxfId="1400">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9C9058D2-43E5-4F01-82E4-FC64B58B5C63}" name="TablaDinámica7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21:F32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2"/>
  </rowFields>
  <rowItems count="3">
    <i>
      <x/>
    </i>
    <i>
      <x v="1"/>
    </i>
    <i t="grand">
      <x/>
    </i>
  </rowItems>
  <colItems count="1">
    <i/>
  </colItems>
  <pageFields count="1">
    <pageField fld="76" item="1" hier="-1"/>
  </pageFields>
  <dataFields count="1">
    <dataField name="Suma de WEIGHT" fld="356" baseField="186" baseItem="2" numFmtId="1"/>
  </dataFields>
  <formats count="2">
    <format dxfId="1403">
      <pivotArea outline="0" collapsedLevelsAreSubtotals="1" fieldPosition="0"/>
    </format>
    <format dxfId="1402">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67668D3E-0025-42C5-92EC-47E58FC6061D}" name="TablaDinámica4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216:F219"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28"/>
  </rowFields>
  <rowItems count="3">
    <i>
      <x/>
    </i>
    <i>
      <x v="1"/>
    </i>
    <i t="grand">
      <x/>
    </i>
  </rowItems>
  <colItems count="1">
    <i/>
  </colItems>
  <pageFields count="1">
    <pageField fld="1" hier="-1"/>
  </pageFields>
  <dataFields count="1">
    <dataField name="Suma de WEIGHT" fld="356" showDataAs="percentOfTotal" baseField="186" baseItem="2" numFmtId="165"/>
  </dataFields>
  <formats count="2">
    <format dxfId="1405">
      <pivotArea outline="0" collapsedLevelsAreSubtotals="1" fieldPosition="0"/>
    </format>
    <format dxfId="1404">
      <pivotArea outline="0" fieldPosition="0">
        <references count="1">
          <reference field="4294967294" count="1">
            <x v="0"/>
          </reference>
        </references>
      </pivotArea>
    </format>
  </formats>
  <chartFormats count="10">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 chart="47" format="5">
      <pivotArea type="data" outline="0" fieldPosition="0">
        <references count="2">
          <reference field="4294967294" count="1" selected="0">
            <x v="0"/>
          </reference>
          <reference field="228" count="1" selected="0">
            <x v="0"/>
          </reference>
        </references>
      </pivotArea>
    </chartFormat>
    <chartFormat chart="47" format="6">
      <pivotArea type="data" outline="0" fieldPosition="0">
        <references count="2">
          <reference field="4294967294" count="1" selected="0">
            <x v="0"/>
          </reference>
          <reference field="2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FC337A7E-0F16-4B42-80C9-6B549F9B0E9F}" name="TablaDinámica5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71:B275"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1"/>
  </rowFields>
  <rowItems count="4">
    <i>
      <x/>
    </i>
    <i>
      <x v="1"/>
    </i>
    <i>
      <x v="2"/>
    </i>
    <i t="grand">
      <x/>
    </i>
  </rowItems>
  <colItems count="1">
    <i/>
  </colItems>
  <pageFields count="1">
    <pageField fld="1" hier="-1"/>
  </pageFields>
  <dataFields count="1">
    <dataField name="Suma de WEIGHT" fld="356" baseField="2" baseItem="0" numFmtId="1"/>
  </dataFields>
  <formats count="1">
    <format dxfId="1406">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1E511999-FB28-4146-8E47-3F7ED8D2DCD8}" name="TablaDinámica4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L187:M19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42"/>
  </rowFields>
  <rowItems count="3">
    <i>
      <x/>
    </i>
    <i>
      <x v="1"/>
    </i>
    <i t="grand">
      <x/>
    </i>
  </rowItems>
  <colItems count="1">
    <i/>
  </colItems>
  <pageFields count="1">
    <pageField fld="360" item="1" hier="-1"/>
  </pageFields>
  <dataFields count="1">
    <dataField name="Suma de WEIGHT" fld="356" baseField="186" baseItem="2" numFmtId="1"/>
  </dataFields>
  <formats count="2">
    <format dxfId="1408">
      <pivotArea outline="0" collapsedLevelsAreSubtotals="1" fieldPosition="0"/>
    </format>
    <format dxfId="1407">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2A8CE39A-D3BB-4667-A349-CC717DE61B66}" name="TablaDinámica6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31:B33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19"/>
  </rowFields>
  <rowItems count="3">
    <i>
      <x/>
    </i>
    <i>
      <x v="1"/>
    </i>
    <i t="grand">
      <x/>
    </i>
  </rowItems>
  <colItems count="1">
    <i/>
  </colItems>
  <pageFields count="1">
    <pageField fld="76" item="1" hier="-1"/>
  </pageFields>
  <dataFields count="1">
    <dataField name="Suma de WEIGHT" fld="356" baseField="186" baseItem="2" numFmtId="1"/>
  </dataFields>
  <formats count="2">
    <format dxfId="1410">
      <pivotArea outline="0" collapsedLevelsAreSubtotals="1" fieldPosition="0"/>
    </format>
    <format dxfId="1409">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5C85DE67-4E8A-4755-8405-F482BDE9BC82}" name="TablaDinámica4"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4">
  <location ref="A24:B25" firstHeaderRow="0" firstDataRow="1" firstDataCol="0"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dataField="1" numFmtId="1" showAll="0"/>
    <pivotField dataField="1"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showAll="0"/>
    <pivotField showAll="0"/>
    <pivotField showAll="0"/>
    <pivotField showAll="0"/>
    <pivotField showAll="0"/>
    <pivotField showAll="0"/>
    <pivotField dragToRow="0" dragToCol="0" dragToPage="0" showAll="0" defaultSubtotal="0"/>
  </pivotFields>
  <rowItems count="1">
    <i/>
  </rowItems>
  <colFields count="1">
    <field x="-2"/>
  </colFields>
  <colItems count="2">
    <i>
      <x/>
    </i>
    <i i="1">
      <x v="1"/>
    </i>
  </colItems>
  <pageFields count="1">
    <pageField fld="1" hier="-1"/>
  </pageFields>
  <dataFields count="2">
    <dataField name="Suma de B3_22" fld="32" baseField="0" baseItem="0"/>
    <dataField name="Suma de B3_23" fld="3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2C29440-235D-42AE-817A-8DF0474F32FD}" name="TablaDinámica4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H197:I20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39"/>
  </rowFields>
  <rowItems count="3">
    <i>
      <x/>
    </i>
    <i>
      <x v="1"/>
    </i>
    <i t="grand">
      <x/>
    </i>
  </rowItems>
  <colItems count="1">
    <i/>
  </colItems>
  <pageFields count="1">
    <pageField fld="360" item="1" hier="-1"/>
  </pageFields>
  <dataFields count="1">
    <dataField name="Suma de WEIGHT" fld="356" baseField="186" baseItem="2" numFmtId="1"/>
  </dataFields>
  <formats count="2">
    <format dxfId="1412">
      <pivotArea outline="0" collapsedLevelsAreSubtotals="1" fieldPosition="0"/>
    </format>
    <format dxfId="1411">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35B1F515-53B1-46E0-B1C9-4715AF0885BF}" name="TablaDinámica10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F507:G51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Row"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360"/>
  </rowFields>
  <rowItems count="3">
    <i>
      <x/>
    </i>
    <i>
      <x v="1"/>
    </i>
    <i t="grand">
      <x/>
    </i>
  </rowItems>
  <colItems count="1">
    <i/>
  </colItems>
  <pageFields count="1">
    <pageField fld="228" item="1" hier="-1"/>
  </pageFields>
  <dataFields count="1">
    <dataField name="Suma de WEIGHT" fld="356" baseField="2" baseItem="0" numFmtId="1"/>
  </dataFields>
  <formats count="1">
    <format dxfId="141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91653F-92E9-4BC7-9696-6F0BA1BB123D}" name="TablaDinámica9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25:F42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40"/>
  </rowFields>
  <rowItems count="3">
    <i>
      <x/>
    </i>
    <i>
      <x v="1"/>
    </i>
    <i t="grand">
      <x/>
    </i>
  </rowItems>
  <colItems count="1">
    <i/>
  </colItems>
  <pageFields count="1">
    <pageField fld="247" item="1" hier="-1"/>
  </pageFields>
  <dataFields count="1">
    <dataField name="Suma de WEIGHT" fld="356" baseField="186" baseItem="2" numFmtId="1"/>
  </dataFields>
  <formats count="2">
    <format dxfId="1369">
      <pivotArea outline="0" collapsedLevelsAreSubtotals="1" fieldPosition="0"/>
    </format>
    <format dxfId="1368">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B8E2094D-2601-48DF-8AAA-C6DA802234DA}" name="TablaDinámica1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F160:G16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2"/>
        <item x="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71"/>
  </rowFields>
  <rowItems count="4">
    <i>
      <x/>
    </i>
    <i>
      <x v="1"/>
    </i>
    <i>
      <x v="2"/>
    </i>
    <i t="grand">
      <x/>
    </i>
  </rowItems>
  <colItems count="1">
    <i/>
  </colItems>
  <pageFields count="1">
    <pageField fld="159" hier="-1"/>
  </pageFields>
  <dataFields count="1">
    <dataField name="Suma de WEIGHT" fld="356" baseField="2" baseItem="0" numFmtId="1"/>
  </dataFields>
  <formats count="1">
    <format dxfId="1414">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B1F6E041-7F10-4DD9-B10B-B228D5A68C61}" name="TablaDinámica9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446:B449"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8"/>
  </rowFields>
  <rowItems count="3">
    <i>
      <x/>
    </i>
    <i>
      <x v="1"/>
    </i>
    <i t="grand">
      <x/>
    </i>
  </rowItems>
  <colItems count="1">
    <i/>
  </colItems>
  <pageFields count="1">
    <pageField fld="247" item="1" hier="-1"/>
  </pageFields>
  <dataFields count="1">
    <dataField name="Suma de WEIGHT" fld="356" baseField="186" baseItem="2" numFmtId="1"/>
  </dataFields>
  <formats count="2">
    <format dxfId="1416">
      <pivotArea outline="0" collapsedLevelsAreSubtotals="1" fieldPosition="0"/>
    </format>
    <format dxfId="141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0DDAD64-D84E-4E18-8774-69C1872E5131}" name="TablaDinámica8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505:B50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82"/>
  </rowFields>
  <rowItems count="3">
    <i>
      <x/>
    </i>
    <i>
      <x v="1"/>
    </i>
    <i t="grand">
      <x/>
    </i>
  </rowItems>
  <colItems count="1">
    <i/>
  </colItems>
  <pageFields count="1">
    <pageField fld="359" item="2" hier="-1"/>
  </pageFields>
  <dataFields count="1">
    <dataField name="Suma de WEIGHT" fld="356" baseField="2" baseItem="0" numFmtId="1"/>
  </dataFields>
  <formats count="1">
    <format dxfId="1417">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2768AEF1-1C03-4B75-8B05-B4F3EA6D31ED}" name="TablaDinámica8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425:B42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6"/>
  </rowFields>
  <rowItems count="3">
    <i>
      <x/>
    </i>
    <i>
      <x v="1"/>
    </i>
    <i t="grand">
      <x/>
    </i>
  </rowItems>
  <colItems count="1">
    <i/>
  </colItems>
  <pageFields count="1">
    <pageField fld="247" item="1" hier="-1"/>
  </pageFields>
  <dataFields count="1">
    <dataField name="Suma de WEIGHT" fld="356" baseField="186" baseItem="2" numFmtId="1"/>
  </dataFields>
  <formats count="2">
    <format dxfId="1419">
      <pivotArea outline="0" collapsedLevelsAreSubtotals="1" fieldPosition="0"/>
    </format>
    <format dxfId="1418">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3254D43A-D2E1-4D79-8D73-03A49A05E692}" name="TablaDinámica2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G118:H12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8"/>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7C28591-D5EF-472B-A080-BF555B246B46}" name="TablaDinámica6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21:B32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18"/>
  </rowFields>
  <rowItems count="3">
    <i>
      <x/>
    </i>
    <i>
      <x v="1"/>
    </i>
    <i t="grand">
      <x/>
    </i>
  </rowItems>
  <colItems count="1">
    <i/>
  </colItems>
  <pageFields count="1">
    <pageField fld="76" item="1" hier="-1"/>
  </pageFields>
  <dataFields count="1">
    <dataField name="Suma de WEIGHT" fld="356" baseField="186" baseItem="2" numFmtId="1"/>
  </dataFields>
  <formats count="2">
    <format dxfId="1421">
      <pivotArea outline="0" collapsedLevelsAreSubtotals="1" fieldPosition="0"/>
    </format>
    <format dxfId="1420">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127532AA-79AE-4036-ADF4-6A308D7B81EF}" name="TablaDinámica9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46:F449"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42"/>
  </rowFields>
  <rowItems count="3">
    <i>
      <x/>
    </i>
    <i>
      <x v="1"/>
    </i>
    <i t="grand">
      <x/>
    </i>
  </rowItems>
  <colItems count="1">
    <i/>
  </colItems>
  <pageFields count="1">
    <pageField fld="247" item="1" hier="-1"/>
  </pageFields>
  <dataFields count="1">
    <dataField name="Suma de WEIGHT" fld="356" baseField="186" baseItem="2" numFmtId="1"/>
  </dataFields>
  <formats count="2">
    <format dxfId="1423">
      <pivotArea outline="0" collapsedLevelsAreSubtotals="1" fieldPosition="0"/>
    </format>
    <format dxfId="1422">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A3327593-82F9-4775-83FF-71C30B0CC6C6}" name="TablaDinámica10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I507:J51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dragToRow="0" dragToCol="0" dragToPage="0" showAll="0" defaultSubtotal="0"/>
  </pivotFields>
  <rowFields count="1">
    <field x="361"/>
  </rowFields>
  <rowItems count="3">
    <i>
      <x/>
    </i>
    <i>
      <x v="1"/>
    </i>
    <i t="grand">
      <x/>
    </i>
  </rowItems>
  <colItems count="1">
    <i/>
  </colItems>
  <pageFields count="1">
    <pageField fld="228" item="1" hier="-1"/>
  </pageFields>
  <dataFields count="1">
    <dataField name="Suma de WEIGHT" fld="356" baseField="2" baseItem="0" numFmtId="1"/>
  </dataFields>
  <formats count="1">
    <format dxfId="1424">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781F8147-E8DD-4BFF-9432-710FF916F48B}" name="TablaDinámica8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64:B36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6"/>
  </rowFields>
  <rowItems count="3">
    <i>
      <x/>
    </i>
    <i>
      <x v="1"/>
    </i>
    <i t="grand">
      <x/>
    </i>
  </rowItems>
  <colItems count="1">
    <i/>
  </colItems>
  <pageFields count="1">
    <pageField fld="192" item="3" hier="-1"/>
  </pageFields>
  <dataFields count="1">
    <dataField name="Suma de WEIGHT" fld="356" baseField="186" baseItem="2" numFmtId="1"/>
  </dataFields>
  <formats count="2">
    <format dxfId="1426">
      <pivotArea outline="0" collapsedLevelsAreSubtotals="1" fieldPosition="0"/>
    </format>
    <format dxfId="142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78F31681-4472-48DF-9358-5A4D7917FA23}" name="TablaDinámica1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F174:G17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2"/>
        <item x="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74"/>
  </rowFields>
  <rowItems count="4">
    <i>
      <x/>
    </i>
    <i>
      <x v="1"/>
    </i>
    <i>
      <x v="2"/>
    </i>
    <i t="grand">
      <x/>
    </i>
  </rowItems>
  <colItems count="1">
    <i/>
  </colItems>
  <pageFields count="1">
    <pageField fld="162" item="1" hier="-1"/>
  </pageFields>
  <dataFields count="1">
    <dataField name="Suma de WEIGHT" fld="356" baseField="2" baseItem="0" numFmtId="1"/>
  </dataFields>
  <formats count="1">
    <format dxfId="1427">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C8490B7-D0AD-412F-9B4C-6160EF61E890}" name="TablaDinámica8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64:F36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0"/>
  </rowFields>
  <rowItems count="3">
    <i>
      <x/>
    </i>
    <i>
      <x v="1"/>
    </i>
    <i t="grand">
      <x/>
    </i>
  </rowItems>
  <colItems count="1">
    <i/>
  </colItems>
  <pageFields count="1">
    <pageField fld="192" item="3" hier="-1"/>
  </pageFields>
  <dataFields count="1">
    <dataField name="Suma de WEIGHT" fld="356" baseField="186" baseItem="2" numFmtId="1"/>
  </dataFields>
  <formats count="2">
    <format dxfId="1371">
      <pivotArea outline="0" collapsedLevelsAreSubtotals="1" fieldPosition="0"/>
    </format>
    <format dxfId="1370">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6EB144FD-EE9D-4A73-9CCE-924D695A575D}" name="TablaDinámica5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L218:M221"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45"/>
  </rowFields>
  <rowItems count="3">
    <i>
      <x/>
    </i>
    <i>
      <x v="1"/>
    </i>
    <i t="grand">
      <x/>
    </i>
  </rowItems>
  <colItems count="1">
    <i/>
  </colItems>
  <pageFields count="1">
    <pageField fld="228" item="1" hier="-1"/>
  </pageFields>
  <dataFields count="1">
    <dataField name="Suma de WEIGHT" fld="356" baseField="186" baseItem="2" numFmtId="1"/>
  </dataFields>
  <formats count="2">
    <format dxfId="1429">
      <pivotArea outline="0" collapsedLevelsAreSubtotals="1" fieldPosition="0"/>
    </format>
    <format dxfId="1428">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C018C03A-4E92-4843-9DBD-925C40D90FCD}" name="TablaDinámica6"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A57:B60"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61"/>
  </rowFields>
  <rowItems count="3">
    <i>
      <x/>
    </i>
    <i>
      <x v="1"/>
    </i>
    <i t="grand">
      <x/>
    </i>
  </rowItems>
  <colItems count="1">
    <i/>
  </colItems>
  <pageFields count="1">
    <pageField fld="1" hier="-1"/>
  </pageFields>
  <dataFields count="1">
    <dataField name="Suma de WEIGHT" fld="356" baseField="2" baseItem="0" numFmtId="3"/>
  </dataFields>
  <formats count="1">
    <format dxfId="1430">
      <pivotArea outline="0" collapsedLevelsAreSubtotals="1"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52D52944-F0EA-4D3F-85BB-51328624A974}" name="TablaDinámica11"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A67:B70"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73"/>
  </rowFields>
  <rowItems count="3">
    <i>
      <x/>
    </i>
    <i>
      <x v="1"/>
    </i>
    <i t="grand">
      <x/>
    </i>
  </rowItems>
  <colItems count="1">
    <i/>
  </colItems>
  <pageFields count="1">
    <pageField fld="1" hier="-1"/>
  </pageFields>
  <dataFields count="1">
    <dataField name="Suma de WEIGHT" fld="356" baseField="2" baseItem="0"/>
  </dataFields>
  <formats count="1">
    <format dxfId="1431">
      <pivotArea collapsedLevelsAreSubtotals="1" fieldPosition="0">
        <references count="1">
          <reference field="73" count="1">
            <x v="0"/>
          </reference>
        </references>
      </pivotArea>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F9B5E4D2-FE95-47E6-AAA5-8F956ECA0699}" name="TablaDinámica4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25:B229"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63"/>
  </rowFields>
  <rowItems count="4">
    <i>
      <x/>
    </i>
    <i>
      <x v="1"/>
    </i>
    <i>
      <x v="2"/>
    </i>
    <i t="grand">
      <x/>
    </i>
  </rowItems>
  <colItems count="1">
    <i/>
  </colItems>
  <pageFields count="1">
    <pageField fld="1" hier="-1"/>
  </pageFields>
  <dataFields count="1">
    <dataField name="Suma de WEIGHT" fld="356" baseField="2" baseItem="0" numFmtId="1"/>
  </dataFields>
  <formats count="1">
    <format dxfId="1432">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2D1056AD-EC05-4263-BFE5-59EEAD12DABB}" name="TablaDinámica7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31:F33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3"/>
  </rowFields>
  <rowItems count="3">
    <i>
      <x/>
    </i>
    <i>
      <x v="1"/>
    </i>
    <i t="grand">
      <x/>
    </i>
  </rowItems>
  <colItems count="1">
    <i/>
  </colItems>
  <pageFields count="1">
    <pageField fld="76" item="1" hier="-1"/>
  </pageFields>
  <dataFields count="1">
    <dataField name="Suma de WEIGHT" fld="356" baseField="186" baseItem="2" numFmtId="1"/>
  </dataFields>
  <formats count="2">
    <format dxfId="1434">
      <pivotArea outline="0" collapsedLevelsAreSubtotals="1" fieldPosition="0"/>
    </format>
    <format dxfId="1433">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DFC85D08-F9A7-4FA6-8A8D-67CC43E229B4}" name="TablaDinámica9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15:F41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9"/>
  </rowFields>
  <rowItems count="3">
    <i>
      <x/>
    </i>
    <i>
      <x v="1"/>
    </i>
    <i t="grand">
      <x/>
    </i>
  </rowItems>
  <colItems count="1">
    <i/>
  </colItems>
  <pageFields count="1">
    <pageField fld="247" item="1" hier="-1"/>
  </pageFields>
  <dataFields count="1">
    <dataField name="Suma de WEIGHT" fld="356" baseField="186" baseItem="2" numFmtId="1"/>
  </dataFields>
  <formats count="2">
    <format dxfId="1436">
      <pivotArea outline="0" collapsedLevelsAreSubtotals="1" fieldPosition="0"/>
    </format>
    <format dxfId="143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FD5BAC91-6C13-4B4C-9568-6614F30EFE61}" name="TablaDinámica1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D87:E9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28"/>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5C190C0E-2499-4A3E-AAD7-7B9215952AEB}" name="TablaDinámica2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G108:H11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5"/>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880D9550-8BAE-48FF-A7E9-0AAFAB9A531E}" name="TablaDinámica8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95:B39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9"/>
  </rowFields>
  <rowItems count="3">
    <i>
      <x/>
    </i>
    <i>
      <x v="1"/>
    </i>
    <i t="grand">
      <x/>
    </i>
  </rowItems>
  <colItems count="1">
    <i/>
  </colItems>
  <pageFields count="1">
    <pageField fld="192" item="3" hier="-1"/>
  </pageFields>
  <dataFields count="1">
    <dataField name="Suma de WEIGHT" fld="356" baseField="186" baseItem="2" numFmtId="1"/>
  </dataFields>
  <formats count="2">
    <format dxfId="1438">
      <pivotArea outline="0" collapsedLevelsAreSubtotals="1" fieldPosition="0"/>
    </format>
    <format dxfId="1437">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D885E922-0B84-432B-8BEF-2A5583455AF5}" name="TablaDinámica8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74:B37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7"/>
  </rowFields>
  <rowItems count="3">
    <i>
      <x/>
    </i>
    <i>
      <x v="1"/>
    </i>
    <i t="grand">
      <x/>
    </i>
  </rowItems>
  <colItems count="1">
    <i/>
  </colItems>
  <pageFields count="1">
    <pageField fld="192" item="3" hier="-1"/>
  </pageFields>
  <dataFields count="1">
    <dataField name="Suma de WEIGHT" fld="356" baseField="186" baseItem="2" numFmtId="1"/>
  </dataFields>
  <formats count="2">
    <format dxfId="1440">
      <pivotArea outline="0" collapsedLevelsAreSubtotals="1" fieldPosition="0"/>
    </format>
    <format dxfId="1439">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079B636-A39A-4446-B293-246A545F45A3}" name="TablaDinámica3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71:B175"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7"/>
  </rowFields>
  <rowItems count="4">
    <i>
      <x/>
    </i>
    <i>
      <x v="1"/>
    </i>
    <i>
      <x v="2"/>
    </i>
    <i t="grand">
      <x/>
    </i>
  </rowItems>
  <colItems count="1">
    <i/>
  </colItems>
  <pageFields count="1">
    <pageField fld="1" hier="-1"/>
  </pageFields>
  <dataFields count="1">
    <dataField name="Suma de WEIGHT" fld="356" baseField="2" baseItem="0" numFmtId="1"/>
  </dataFields>
  <formats count="1">
    <format dxfId="1372">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F2D6B742-C6C2-468C-A002-B65EA52DA826}" name="TablaDinámica3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89:B193"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9"/>
  </rowFields>
  <rowItems count="4">
    <i>
      <x/>
    </i>
    <i>
      <x v="1"/>
    </i>
    <i>
      <x v="2"/>
    </i>
    <i t="grand">
      <x/>
    </i>
  </rowItems>
  <colItems count="1">
    <i/>
  </colItems>
  <pageFields count="1">
    <pageField fld="1" hier="-1"/>
  </pageFields>
  <dataFields count="1">
    <dataField name="Suma de WEIGHT" fld="356" baseField="2" baseItem="0" numFmtId="1"/>
  </dataFields>
  <formats count="1">
    <format dxfId="1441">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FEC5CA30-9D9F-4BA2-88FB-3BF3AA9E794C}" name="TablaDinámica3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62:B166"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6"/>
  </rowFields>
  <rowItems count="4">
    <i>
      <x/>
    </i>
    <i>
      <x v="1"/>
    </i>
    <i>
      <x v="2"/>
    </i>
    <i t="grand">
      <x/>
    </i>
  </rowItems>
  <colItems count="1">
    <i/>
  </colItems>
  <pageFields count="1">
    <pageField fld="1" hier="-1"/>
  </pageFields>
  <dataFields count="1">
    <dataField name="Suma de WEIGHT" fld="356" baseField="2" baseItem="0" numFmtId="1"/>
  </dataFields>
  <formats count="1">
    <format dxfId="1442">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5AE1D138-6D5D-40AE-983E-A806EC7CF4E9}" name="TablaDinámica5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469:B472"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78"/>
  </rowFields>
  <rowItems count="3">
    <i>
      <x/>
    </i>
    <i>
      <x v="1"/>
    </i>
    <i t="grand">
      <x/>
    </i>
  </rowItems>
  <colItems count="1">
    <i/>
  </colItems>
  <pageFields count="1">
    <pageField fld="359" item="2" hier="-1"/>
  </pageFields>
  <dataFields count="1">
    <dataField name="Suma de WEIGHT" fld="356" baseField="2" baseItem="0" numFmtId="1"/>
  </dataFields>
  <formats count="1">
    <format dxfId="144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234F13C4-C18A-44F5-B2EF-F208C583C3C8}" name="TablaDinámica9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54:F45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43"/>
  </rowFields>
  <rowItems count="3">
    <i>
      <x/>
    </i>
    <i>
      <x v="1"/>
    </i>
    <i t="grand">
      <x/>
    </i>
  </rowItems>
  <colItems count="1">
    <i/>
  </colItems>
  <pageFields count="1">
    <pageField fld="247" item="1" hier="-1"/>
  </pageFields>
  <dataFields count="1">
    <dataField name="Suma de WEIGHT" fld="356" baseField="186" baseItem="2" numFmtId="1"/>
  </dataFields>
  <formats count="2">
    <format dxfId="1445">
      <pivotArea outline="0" collapsedLevelsAreSubtotals="1" fieldPosition="0"/>
    </format>
    <format dxfId="1444">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6A1995D0-0970-4C3F-AF91-31E1E63B2AA7}" name="TablaDinámica2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D97:E10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1"/>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C7206009-7850-45A9-9825-5CBC2171193A}" name="TablaDinámica9"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G57:H60"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67"/>
  </rowFields>
  <rowItems count="3">
    <i>
      <x/>
    </i>
    <i>
      <x v="1"/>
    </i>
    <i t="grand">
      <x/>
    </i>
  </rowItems>
  <colItems count="1">
    <i/>
  </colItems>
  <pageFields count="1">
    <pageField fld="1" hier="-1"/>
  </pageFields>
  <dataFields count="1">
    <dataField name="Suma de WEIGHT" fld="356" baseField="2" baseItem="0"/>
  </dataFields>
  <formats count="1">
    <format dxfId="1446">
      <pivotArea collapsedLevelsAreSubtotals="1" fieldPosition="0">
        <references count="1">
          <reference field="67" count="1">
            <x v="0"/>
          </reference>
        </references>
      </pivotArea>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7814DF44-B701-4FCD-AC4E-4C345178486A}" name="TablaDinámica3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07:B21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0"/>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61"/>
  </rowFields>
  <rowItems count="4">
    <i>
      <x/>
    </i>
    <i>
      <x v="1"/>
    </i>
    <i>
      <x v="2"/>
    </i>
    <i t="grand">
      <x/>
    </i>
  </rowItems>
  <colItems count="1">
    <i/>
  </colItems>
  <pageFields count="1">
    <pageField fld="1" hier="-1"/>
  </pageFields>
  <dataFields count="1">
    <dataField name="Suma de WEIGHT" fld="356" baseField="2" baseItem="0" numFmtId="1"/>
  </dataFields>
  <formats count="1">
    <format dxfId="1447">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E32EF150-9D9C-4243-8CD4-FE9C06F08FF6}" name="TablaDinámica2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A108:B11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3"/>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1245EB8F-E611-4974-984D-1C03D4F5A5F4}" name="TablaDinámica5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11:B314"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17"/>
  </rowFields>
  <rowItems count="3">
    <i>
      <x/>
    </i>
    <i>
      <x v="1"/>
    </i>
    <i t="grand">
      <x/>
    </i>
  </rowItems>
  <colItems count="1">
    <i/>
  </colItems>
  <pageFields count="1">
    <pageField fld="76" item="1" hier="-1"/>
  </pageFields>
  <dataFields count="1">
    <dataField name="Suma de WEIGHT" fld="356" baseField="186" baseItem="2" numFmtId="1"/>
  </dataFields>
  <formats count="2">
    <format dxfId="1449">
      <pivotArea outline="0" collapsedLevelsAreSubtotals="1" fieldPosition="0"/>
    </format>
    <format dxfId="1448">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C821B14C-EC34-4210-8643-73A694E90629}" name="TablaDinámica1"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6" firstHeaderRow="1" firstDataRow="1" firstDataCol="1" rowPageCount="1" colPageCount="1"/>
  <pivotFields count="364">
    <pivotField numFmtId="1" showAll="0"/>
    <pivotField axis="axisPage" showAll="0">
      <items count="2">
        <item x="0"/>
        <item t="default"/>
      </items>
    </pivotField>
    <pivotField axis="axisRow"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2"/>
  </rowFields>
  <rowItems count="3">
    <i>
      <x/>
    </i>
    <i>
      <x v="1"/>
    </i>
    <i t="grand">
      <x/>
    </i>
  </rowItems>
  <colItems count="1">
    <i/>
  </colItems>
  <pageFields count="1">
    <pageField fld="1" hier="-1"/>
  </pageFields>
  <dataFields count="1">
    <dataField name="Suma de WEIGHT" fld="356" showDataAs="percentOfTotal" baseField="2"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FFE23C4-2211-432F-B8D4-36D487F87E03}" name="TablaDinámica2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A118:B121"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6"/>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D24FB992-E0A2-4084-A691-C1EBE921263E}" name="TablaDinámica5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49:B253"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0"/>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89"/>
  </rowFields>
  <rowItems count="4">
    <i>
      <x/>
    </i>
    <i>
      <x v="1"/>
    </i>
    <i>
      <x v="2"/>
    </i>
    <i t="grand">
      <x/>
    </i>
  </rowItems>
  <colItems count="1">
    <i/>
  </colItems>
  <pageFields count="1">
    <pageField fld="1" hier="-1"/>
  </pageFields>
  <dataFields count="1">
    <dataField name="Suma de WEIGHT" fld="356" baseField="2" baseItem="0" numFmtId="1"/>
  </dataFields>
  <formats count="1">
    <format dxfId="1450">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C6F26953-178D-4FFE-BC72-E48A62CF30F9}" name="TablaDinámica7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374:F377"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1"/>
  </rowFields>
  <rowItems count="3">
    <i>
      <x/>
    </i>
    <i>
      <x v="1"/>
    </i>
    <i t="grand">
      <x/>
    </i>
  </rowItems>
  <colItems count="1">
    <i/>
  </colItems>
  <pageFields count="1">
    <pageField fld="192" item="3" hier="-1"/>
  </pageFields>
  <dataFields count="1">
    <dataField name="Suma de WEIGHT" fld="356" baseField="186" baseItem="2" numFmtId="1"/>
  </dataFields>
  <formats count="2">
    <format dxfId="1452">
      <pivotArea outline="0" collapsedLevelsAreSubtotals="1" fieldPosition="0"/>
    </format>
    <format dxfId="1451">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21774CF9-9DA2-4DC4-81F5-D9CA14C2E1B6}" name="TablaDinámica7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03:F406"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Page"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4"/>
  </rowFields>
  <rowItems count="3">
    <i>
      <x/>
    </i>
    <i>
      <x v="1"/>
    </i>
    <i t="grand">
      <x/>
    </i>
  </rowItems>
  <colItems count="1">
    <i/>
  </colItems>
  <pageFields count="1">
    <pageField fld="192" item="3" hier="-1"/>
  </pageFields>
  <dataFields count="1">
    <dataField name="Suma de WEIGHT" fld="356" baseField="186" baseItem="2" numFmtId="1"/>
  </dataFields>
  <formats count="2">
    <format dxfId="1454">
      <pivotArea outline="0" collapsedLevelsAreSubtotals="1" fieldPosition="0"/>
    </format>
    <format dxfId="1453">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D8BEAFDA-C6E3-495E-89B7-D23729514246}" name="TablaDinámica8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435:B43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7"/>
  </rowFields>
  <rowItems count="3">
    <i>
      <x/>
    </i>
    <i>
      <x v="1"/>
    </i>
    <i t="grand">
      <x/>
    </i>
  </rowItems>
  <colItems count="1">
    <i/>
  </colItems>
  <pageFields count="1">
    <pageField fld="247" item="1" hier="-1"/>
  </pageFields>
  <dataFields count="1">
    <dataField name="Suma de WEIGHT" fld="356" baseField="186" baseItem="2" numFmtId="1"/>
  </dataFields>
  <formats count="2">
    <format dxfId="1456">
      <pivotArea outline="0" collapsedLevelsAreSubtotals="1" fieldPosition="0"/>
    </format>
    <format dxfId="1455">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9CCAFEAF-803A-4B08-895E-B0AB6DC8E152}" name="TablaDinámica3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44:B148"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4"/>
  </rowFields>
  <rowItems count="4">
    <i>
      <x/>
    </i>
    <i>
      <x v="1"/>
    </i>
    <i>
      <x v="2"/>
    </i>
    <i t="grand">
      <x/>
    </i>
  </rowItems>
  <colItems count="1">
    <i/>
  </colItems>
  <pageFields count="1">
    <pageField fld="1" hier="-1"/>
  </pageFields>
  <dataFields count="1">
    <dataField name="Suma de WEIGHT" fld="356" baseField="2" baseItem="0" numFmtId="1"/>
  </dataFields>
  <formats count="1">
    <format dxfId="1457">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F868DB75-4DCA-44EC-8B6E-35A4052371BE}" name="TablaDinámica2"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A14:B17"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axis="axisRow" showAll="0">
      <items count="3">
        <item x="1"/>
        <item x="0"/>
        <item t="default"/>
      </items>
    </pivotField>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25"/>
  </rowFields>
  <rowItems count="3">
    <i>
      <x/>
    </i>
    <i>
      <x v="1"/>
    </i>
    <i t="grand">
      <x/>
    </i>
  </rowItems>
  <colItems count="1">
    <i/>
  </colItems>
  <pageFields count="1">
    <pageField fld="1" hier="-1"/>
  </pageFields>
  <dataFields count="1">
    <dataField name="Suma de WEIGHT" fld="356" showDataAs="percentOfTotal" baseField="2" baseItem="0" numFmtId="165"/>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EEFCED2F-7E4E-4839-B9C5-078B7A356B63}" name="TablaDinámica31"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7">
  <location ref="E201:F206"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92"/>
  </rowFields>
  <rowItems count="5">
    <i>
      <x v="2"/>
    </i>
    <i>
      <x/>
    </i>
    <i>
      <x v="1"/>
    </i>
    <i>
      <x v="3"/>
    </i>
    <i t="grand">
      <x/>
    </i>
  </rowItems>
  <colItems count="1">
    <i/>
  </colItems>
  <pageFields count="1">
    <pageField fld="1" hier="-1"/>
  </pageFields>
  <dataFields count="1">
    <dataField name="Suma de WEIGHT" fld="356" showDataAs="percentOfTotal" baseField="186" baseItem="2" numFmtId="165"/>
  </dataFields>
  <formats count="2">
    <format dxfId="1459">
      <pivotArea outline="0" collapsedLevelsAreSubtotals="1" fieldPosition="0"/>
    </format>
    <format dxfId="1458">
      <pivotArea outline="0" fieldPosition="0">
        <references count="1">
          <reference field="4294967294" count="1">
            <x v="0"/>
          </reference>
        </references>
      </pivotArea>
    </format>
  </formats>
  <chartFormats count="5">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BCD27639-0C5B-4ADB-A571-CDB6157B6AB8}" name="TablaDinámica6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282:F285"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7"/>
  </rowFields>
  <rowItems count="3">
    <i>
      <x/>
    </i>
    <i>
      <x v="1"/>
    </i>
    <i t="grand">
      <x/>
    </i>
  </rowItems>
  <colItems count="1">
    <i/>
  </colItems>
  <pageFields count="1">
    <pageField fld="1" hier="-1"/>
  </pageFields>
  <dataFields count="1">
    <dataField name="Suma de WEIGHT" fld="356" baseField="2" baseItem="0" numFmtId="1"/>
  </dataFields>
  <formats count="1">
    <format dxfId="1460">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33D63C9E-CD47-432D-A08B-54E0ABB6D681}" name="TablaDinámica4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H207:I21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pivotField compact="0" outline="0" dragToRow="0" dragToCol="0" dragToPage="0" showAll="0" defaultSubtotal="0"/>
  </pivotFields>
  <rowFields count="1">
    <field x="240"/>
  </rowFields>
  <rowItems count="3">
    <i>
      <x/>
    </i>
    <i>
      <x v="1"/>
    </i>
    <i t="grand">
      <x/>
    </i>
  </rowItems>
  <colItems count="1">
    <i/>
  </colItems>
  <pageFields count="1">
    <pageField fld="360" item="1" hier="-1"/>
  </pageFields>
  <dataFields count="1">
    <dataField name="Suma de WEIGHT" fld="356" baseField="186" baseItem="2" numFmtId="1"/>
  </dataFields>
  <formats count="2">
    <format dxfId="1462">
      <pivotArea outline="0" collapsedLevelsAreSubtotals="1" fieldPosition="0"/>
    </format>
    <format dxfId="1461">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FE2D8AEC-9AB2-4798-BFFD-787D95BC8632}" name="TablaDinámica1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A87:B9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27"/>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B05E6BA-05FA-474D-B3C1-A6FEA0DFE6C4}" name="TablaDinámica56"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60:B264"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0"/>
  </rowFields>
  <rowItems count="4">
    <i>
      <x/>
    </i>
    <i>
      <x v="1"/>
    </i>
    <i>
      <x v="2"/>
    </i>
    <i t="grand">
      <x/>
    </i>
  </rowItems>
  <colItems count="1">
    <i/>
  </colItems>
  <pageFields count="1">
    <pageField fld="1" hier="-1"/>
  </pageFields>
  <dataFields count="1">
    <dataField name="Suma de WEIGHT" fld="356" baseField="2" baseItem="0" numFmtId="1"/>
  </dataFields>
  <formats count="1">
    <format dxfId="137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F6D7E4F3-71B0-4C3B-8BC0-0CCCC8908FE4}" name="TablaDinámica15"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5">
  <location ref="A77:D79" firstHeaderRow="1" firstDataRow="2"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axis="axisCol" showAll="0">
      <items count="5">
        <item x="1"/>
        <item h="1" m="1" x="3"/>
        <item h="1" x="0"/>
        <item x="2"/>
        <item t="default"/>
      </items>
    </pivotField>
    <pivotField showAll="0"/>
    <pivotField showAll="0"/>
    <pivotField showAll="0"/>
    <pivotField showAll="0"/>
    <pivotField showAll="0"/>
    <pivotField dragToRow="0" dragToCol="0" dragToPage="0" showAll="0" defaultSubtotal="0"/>
  </pivotFields>
  <rowItems count="1">
    <i/>
  </rowItems>
  <colFields count="1">
    <field x="357"/>
  </colFields>
  <colItems count="3">
    <i>
      <x/>
    </i>
    <i>
      <x v="3"/>
    </i>
    <i t="grand">
      <x/>
    </i>
  </colItems>
  <pageFields count="1">
    <pageField fld="1" hier="-1"/>
  </pageFields>
  <dataFields count="1">
    <dataField name="Suma de WEIGHT" fld="356" showDataAs="percentOfTotal" baseField="76" baseItem="0" numFmtId="165"/>
  </dataFields>
  <chartFormats count="9">
    <chartFormat chart="3" format="2" series="1">
      <pivotArea type="data" outline="0" fieldPosition="0">
        <references count="1">
          <reference field="4294967294" count="1" selected="0">
            <x v="0"/>
          </reference>
        </references>
      </pivotArea>
    </chartFormat>
    <chartFormat chart="27" format="0" series="1">
      <pivotArea type="data" outline="0" fieldPosition="0">
        <references count="1">
          <reference field="4294967294" count="1" selected="0">
            <x v="0"/>
          </reference>
        </references>
      </pivotArea>
    </chartFormat>
    <chartFormat chart="29" format="4" series="1">
      <pivotArea type="data" outline="0" fieldPosition="0">
        <references count="1">
          <reference field="4294967294" count="1" selected="0">
            <x v="0"/>
          </reference>
        </references>
      </pivotArea>
    </chartFormat>
    <chartFormat chart="31" format="3" series="1">
      <pivotArea type="data" outline="0" fieldPosition="0">
        <references count="2">
          <reference field="4294967294" count="1" selected="0">
            <x v="0"/>
          </reference>
          <reference field="357" count="1" selected="0">
            <x v="0"/>
          </reference>
        </references>
      </pivotArea>
    </chartFormat>
    <chartFormat chart="31" format="4" series="1">
      <pivotArea type="data" outline="0" fieldPosition="0">
        <references count="2">
          <reference field="4294967294" count="1" selected="0">
            <x v="0"/>
          </reference>
          <reference field="357" count="1" selected="0">
            <x v="1"/>
          </reference>
        </references>
      </pivotArea>
    </chartFormat>
    <chartFormat chart="32" format="5" series="1">
      <pivotArea type="data" outline="0" fieldPosition="0">
        <references count="2">
          <reference field="4294967294" count="1" selected="0">
            <x v="0"/>
          </reference>
          <reference field="357" count="1" selected="0">
            <x v="0"/>
          </reference>
        </references>
      </pivotArea>
    </chartFormat>
    <chartFormat chart="32" format="6" series="1">
      <pivotArea type="data" outline="0" fieldPosition="0">
        <references count="2">
          <reference field="4294967294" count="1" selected="0">
            <x v="0"/>
          </reference>
          <reference field="357" count="1" selected="0">
            <x v="1"/>
          </reference>
        </references>
      </pivotArea>
    </chartFormat>
    <chartFormat chart="32" format="7" series="1">
      <pivotArea type="data" outline="0" fieldPosition="0">
        <references count="2">
          <reference field="4294967294" count="1" selected="0">
            <x v="0"/>
          </reference>
          <reference field="357" count="1" selected="0">
            <x v="3"/>
          </reference>
        </references>
      </pivotArea>
    </chartFormat>
    <chartFormat chart="32" format="8" series="1">
      <pivotArea type="data" outline="0" fieldPosition="0">
        <references count="2">
          <reference field="4294967294" count="1" selected="0">
            <x v="0"/>
          </reference>
          <reference field="35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36228D6-C28B-428E-94E6-158F201916CE}" name="TablaDinámica6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301:F304"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9"/>
  </rowFields>
  <rowItems count="3">
    <i>
      <x/>
    </i>
    <i>
      <x v="1"/>
    </i>
    <i t="grand">
      <x/>
    </i>
  </rowItems>
  <colItems count="1">
    <i/>
  </colItems>
  <pageFields count="1">
    <pageField fld="1" hier="-1"/>
  </pageFields>
  <dataFields count="1">
    <dataField name="Suma de WEIGHT" fld="356" baseField="2" baseItem="0" numFmtId="1"/>
  </dataFields>
  <formats count="1">
    <format dxfId="146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2DCF7684-2CCA-4B79-B467-B24CE4F2E1D0}" name="TablaDinámica9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I228:J231"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45"/>
  </rowFields>
  <rowItems count="3">
    <i>
      <x/>
    </i>
    <i>
      <x v="1"/>
    </i>
    <i t="grand">
      <x/>
    </i>
  </rowItems>
  <colItems count="1">
    <i/>
  </colItems>
  <pageFields count="1">
    <pageField fld="228" item="1" hier="-1"/>
  </pageFields>
  <dataFields count="1">
    <dataField name="Suma de WEIGHT" fld="356" baseField="186" baseItem="2" numFmtId="1"/>
  </dataFields>
  <formats count="2">
    <format dxfId="1465">
      <pivotArea outline="0" collapsedLevelsAreSubtotals="1" fieldPosition="0"/>
    </format>
    <format dxfId="1464">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01507452-CD0E-4310-A145-5BD532737084}" name="TablaDinámica3"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2">
  <location ref="E3:F8"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axis="axisRow" showAll="0">
      <items count="6">
        <item x="1"/>
        <item m="1" x="4"/>
        <item x="2"/>
        <item x="0"/>
        <item x="3"/>
        <item t="default"/>
      </items>
    </pivotField>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21"/>
  </rowFields>
  <rowItems count="5">
    <i>
      <x/>
    </i>
    <i>
      <x v="2"/>
    </i>
    <i>
      <x v="3"/>
    </i>
    <i>
      <x v="4"/>
    </i>
    <i t="grand">
      <x/>
    </i>
  </rowItems>
  <colItems count="1">
    <i/>
  </colItems>
  <pageFields count="1">
    <pageField fld="1" hier="-1"/>
  </pageFields>
  <dataFields count="1">
    <dataField name="Suma de WEIGHT" fld="356" showDataAs="percentOfTotal" baseField="2" baseItem="0" numFmtId="165"/>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5991A153-1FCB-46C1-985A-085A4F0F7F9C}" name="TablaDinámica6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342:B345"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20"/>
  </rowFields>
  <rowItems count="3">
    <i>
      <x/>
    </i>
    <i>
      <x v="1"/>
    </i>
    <i t="grand">
      <x/>
    </i>
  </rowItems>
  <colItems count="1">
    <i/>
  </colItems>
  <pageFields count="1">
    <pageField fld="76" item="1" hier="-1"/>
  </pageFields>
  <dataFields count="1">
    <dataField name="Suma de WEIGHT" fld="356" baseField="186" baseItem="2" numFmtId="1"/>
  </dataFields>
  <formats count="2">
    <format dxfId="1467">
      <pivotArea outline="0" collapsedLevelsAreSubtotals="1" fieldPosition="0"/>
    </format>
    <format dxfId="1466">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DC307348-C5C7-41BA-BA06-BEBBDCD14503}" name="TablaDinámica4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16:B22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62"/>
  </rowFields>
  <rowItems count="4">
    <i>
      <x/>
    </i>
    <i>
      <x v="1"/>
    </i>
    <i>
      <x v="2"/>
    </i>
    <i t="grand">
      <x/>
    </i>
  </rowItems>
  <colItems count="1">
    <i/>
  </colItems>
  <pageFields count="1">
    <pageField fld="1" hier="-1"/>
  </pageFields>
  <dataFields count="1">
    <dataField name="Suma de WEIGHT" fld="356" baseField="2" baseItem="0" numFmtId="1"/>
  </dataFields>
  <formats count="1">
    <format dxfId="1468">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DC6A1EE6-180A-46AB-B36D-5AA4A7BF565D}" name="TablaDinámica1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G87:H9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29"/>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1E713F4E-406D-4412-BC67-D83DBE352EDD}" name="TablaDinámica59"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94:B298"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3"/>
  </rowFields>
  <rowItems count="4">
    <i>
      <x/>
    </i>
    <i>
      <x v="1"/>
    </i>
    <i>
      <x v="2"/>
    </i>
    <i t="grand">
      <x/>
    </i>
  </rowItems>
  <colItems count="1">
    <i/>
  </colItems>
  <pageFields count="1">
    <pageField fld="1" hier="-1"/>
  </pageFields>
  <dataFields count="1">
    <dataField name="Suma de WEIGHT" fld="356" baseField="2" baseItem="0" numFmtId="1"/>
  </dataFields>
  <formats count="1">
    <format dxfId="1469">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72B7FE3A-DE5E-430E-859E-D2AFDF1C4A40}" name="TablaDinámica38"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98:B202"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60"/>
  </rowFields>
  <rowItems count="4">
    <i>
      <x/>
    </i>
    <i>
      <x v="1"/>
    </i>
    <i>
      <x v="2"/>
    </i>
    <i t="grand">
      <x/>
    </i>
  </rowItems>
  <colItems count="1">
    <i/>
  </colItems>
  <pageFields count="1">
    <pageField fld="1" hier="-1"/>
  </pageFields>
  <dataFields count="1">
    <dataField name="Suma de WEIGHT" fld="356" baseField="2" baseItem="0" numFmtId="1"/>
  </dataFields>
  <formats count="1">
    <format dxfId="1470">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759BA4DF-339F-4F30-A844-F8300FAF9DEB}" name="TablaDinámica9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E435:F43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41"/>
  </rowFields>
  <rowItems count="3">
    <i>
      <x/>
    </i>
    <i>
      <x v="1"/>
    </i>
    <i t="grand">
      <x/>
    </i>
  </rowItems>
  <colItems count="1">
    <i/>
  </colItems>
  <pageFields count="1">
    <pageField fld="247" item="1" hier="-1"/>
  </pageFields>
  <dataFields count="1">
    <dataField name="Suma de WEIGHT" fld="356" baseField="186" baseItem="2" numFmtId="1"/>
  </dataFields>
  <formats count="2">
    <format dxfId="1472">
      <pivotArea outline="0" collapsedLevelsAreSubtotals="1" fieldPosition="0"/>
    </format>
    <format dxfId="1471">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DFBAE2A-9DBA-4732-9325-B75706B3F663}" name="TablaDinámica62"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E251:F254"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94"/>
  </rowFields>
  <rowItems count="3">
    <i>
      <x/>
    </i>
    <i>
      <x v="1"/>
    </i>
    <i t="grand">
      <x/>
    </i>
  </rowItems>
  <colItems count="1">
    <i/>
  </colItems>
  <pageFields count="1">
    <pageField fld="1" hier="-1"/>
  </pageFields>
  <dataFields count="1">
    <dataField name="Suma de WEIGHT" fld="356" baseField="2" baseItem="0" numFmtId="1"/>
  </dataFields>
  <formats count="1">
    <format dxfId="1374">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A82F8D27-DD4B-46A3-93A1-0E4764CB51F4}" name="TablaDinámica16"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8">
  <location ref="F77:I79" firstHeaderRow="1" firstDataRow="2"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axis="axisCol" showAll="0">
      <items count="4">
        <item x="1"/>
        <item x="2"/>
        <item h="1" x="0"/>
        <item t="default"/>
      </items>
    </pivotField>
    <pivotField showAll="0"/>
    <pivotField showAll="0"/>
    <pivotField showAll="0"/>
    <pivotField showAll="0"/>
    <pivotField dragToRow="0" dragToCol="0" dragToPage="0" showAll="0" defaultSubtotal="0"/>
  </pivotFields>
  <rowItems count="1">
    <i/>
  </rowItems>
  <colFields count="1">
    <field x="358"/>
  </colFields>
  <colItems count="3">
    <i>
      <x/>
    </i>
    <i>
      <x v="1"/>
    </i>
    <i t="grand">
      <x/>
    </i>
  </colItems>
  <pageFields count="1">
    <pageField fld="1" hier="-1"/>
  </pageFields>
  <dataFields count="1">
    <dataField name="Suma de WEIGHT" fld="356" showDataAs="percentOfTotal" baseField="76" baseItem="0" numFmtId="165"/>
  </dataFields>
  <chartFormats count="6">
    <chartFormat chart="3" format="2" series="1">
      <pivotArea type="data" outline="0" fieldPosition="0">
        <references count="1">
          <reference field="4294967294" count="1" selected="0">
            <x v="0"/>
          </reference>
        </references>
      </pivotArea>
    </chartFormat>
    <chartFormat chart="27" format="0" series="1">
      <pivotArea type="data" outline="0" fieldPosition="0">
        <references count="1">
          <reference field="4294967294" count="1" selected="0">
            <x v="0"/>
          </reference>
        </references>
      </pivotArea>
    </chartFormat>
    <chartFormat chart="29" format="4" series="1">
      <pivotArea type="data" outline="0" fieldPosition="0">
        <references count="1">
          <reference field="4294967294" count="1" selected="0">
            <x v="0"/>
          </reference>
        </references>
      </pivotArea>
    </chartFormat>
    <chartFormat chart="34" format="4" series="1">
      <pivotArea type="data" outline="0" fieldPosition="0">
        <references count="2">
          <reference field="4294967294" count="1" selected="0">
            <x v="0"/>
          </reference>
          <reference field="358" count="1" selected="0">
            <x v="0"/>
          </reference>
        </references>
      </pivotArea>
    </chartFormat>
    <chartFormat chart="34" format="5" series="1">
      <pivotArea type="data" outline="0" fieldPosition="0">
        <references count="2">
          <reference field="4294967294" count="1" selected="0">
            <x v="0"/>
          </reference>
          <reference field="358" count="1" selected="0">
            <x v="1"/>
          </reference>
        </references>
      </pivotArea>
    </chartFormat>
    <chartFormat chart="34" format="6">
      <pivotArea type="data" outline="0" fieldPosition="0">
        <references count="2">
          <reference field="4294967294" count="1" selected="0">
            <x v="0"/>
          </reference>
          <reference field="35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E581A48E-4561-4F0A-BDF8-94DF04AFC4F1}" name="TablaDinámica7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478:B481"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79"/>
  </rowFields>
  <rowItems count="3">
    <i>
      <x/>
    </i>
    <i>
      <x v="1"/>
    </i>
    <i t="grand">
      <x/>
    </i>
  </rowItems>
  <colItems count="1">
    <i/>
  </colItems>
  <pageFields count="1">
    <pageField fld="359" item="2" hier="-1"/>
  </pageFields>
  <dataFields count="1">
    <dataField name="Suma de WEIGHT" fld="356" baseField="2" baseItem="0" numFmtId="1"/>
  </dataFields>
  <formats count="1">
    <format dxfId="147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61BB1016-A8A2-44F5-995B-BCAA06D0216E}" name="TablaDinámica54"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238:B242"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288"/>
  </rowFields>
  <rowItems count="4">
    <i>
      <x/>
    </i>
    <i>
      <x v="1"/>
    </i>
    <i>
      <x v="2"/>
    </i>
    <i t="grand">
      <x/>
    </i>
  </rowItems>
  <colItems count="1">
    <i/>
  </colItems>
  <pageFields count="1">
    <pageField fld="1" hier="-1"/>
  </pageFields>
  <dataFields count="1">
    <dataField name="Suma de WEIGHT" fld="356" baseField="2" baseItem="0" numFmtId="1"/>
  </dataFields>
  <formats count="1">
    <format dxfId="1474">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73DD0C20-74EA-4028-A075-66FFF86785FC}" name="TablaDinámica14"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33">
  <location ref="H66:I69"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76"/>
  </rowFields>
  <rowItems count="3">
    <i>
      <x/>
    </i>
    <i>
      <x v="1"/>
    </i>
    <i t="grand">
      <x/>
    </i>
  </rowItems>
  <colItems count="1">
    <i/>
  </colItems>
  <pageFields count="1">
    <pageField fld="1" hier="-1"/>
  </pageFields>
  <dataFields count="1">
    <dataField name="Suma de WEIGHT" fld="356" showDataAs="percentOfTotal" baseField="76" baseItem="0" numFmtId="165"/>
  </dataFields>
  <chartFormats count="4">
    <chartFormat chart="3" format="2" series="1">
      <pivotArea type="data" outline="0" fieldPosition="0">
        <references count="1">
          <reference field="4294967294" count="1" selected="0">
            <x v="0"/>
          </reference>
        </references>
      </pivotArea>
    </chartFormat>
    <chartFormat chart="32" format="7" series="1">
      <pivotArea type="data" outline="0" fieldPosition="0">
        <references count="1">
          <reference field="4294967294" count="1" selected="0">
            <x v="0"/>
          </reference>
        </references>
      </pivotArea>
    </chartFormat>
    <chartFormat chart="32" format="8">
      <pivotArea type="data" outline="0" fieldPosition="0">
        <references count="2">
          <reference field="4294967294" count="1" selected="0">
            <x v="0"/>
          </reference>
          <reference field="76" count="1" selected="0">
            <x v="0"/>
          </reference>
        </references>
      </pivotArea>
    </chartFormat>
    <chartFormat chart="32" format="9">
      <pivotArea type="data" outline="0" fieldPosition="0">
        <references count="2">
          <reference field="4294967294" count="1" selected="0">
            <x v="0"/>
          </reference>
          <reference field="7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AF149913-00B8-4571-9875-B008E660D208}" name="TablaDinámica75"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487:B490"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axis="axisPage" compact="0" outline="0" showAll="0">
      <items count="5">
        <item m="1" x="2"/>
        <item m="1" x="3"/>
        <item x="0"/>
        <item x="1"/>
        <item t="default"/>
      </items>
    </pivotField>
    <pivotField compact="0" outline="0" showAll="0"/>
    <pivotField compact="0" outline="0" showAll="0"/>
    <pivotField compact="0" outline="0" showAll="0"/>
    <pivotField compact="0" outline="0" dragToRow="0" dragToCol="0" dragToPage="0" showAll="0" defaultSubtotal="0"/>
  </pivotFields>
  <rowFields count="1">
    <field x="180"/>
  </rowFields>
  <rowItems count="3">
    <i>
      <x/>
    </i>
    <i>
      <x v="1"/>
    </i>
    <i t="grand">
      <x/>
    </i>
  </rowItems>
  <colItems count="1">
    <i/>
  </colItems>
  <pageFields count="1">
    <pageField fld="359" item="2" hier="-1"/>
  </pageFields>
  <dataFields count="1">
    <dataField name="Suma de WEIGHT" fld="356" baseField="2" baseItem="0" numFmtId="1"/>
  </dataFields>
  <formats count="1">
    <format dxfId="1475">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5FC469EB-5AA6-43AB-8E98-7B8F4985BB1F}" name="TablaDinámica87"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8">
  <location ref="A415:B418" firstHeaderRow="1" firstDataRow="1" firstDataCol="1" rowPageCount="1" colPageCount="1"/>
  <pivotFields count="364">
    <pivotField compact="0" numFmtId="1" outline="0" showAll="0"/>
    <pivotField compact="0" outline="0" showAll="0"/>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sortType="de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sortType="ascending">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35"/>
  </rowFields>
  <rowItems count="3">
    <i>
      <x/>
    </i>
    <i>
      <x v="1"/>
    </i>
    <i t="grand">
      <x/>
    </i>
  </rowItems>
  <colItems count="1">
    <i/>
  </colItems>
  <pageFields count="1">
    <pageField fld="247" item="1" hier="-1"/>
  </pageFields>
  <dataFields count="1">
    <dataField name="Suma de WEIGHT" fld="356" baseField="186" baseItem="2" numFmtId="1"/>
  </dataFields>
  <formats count="2">
    <format dxfId="1477">
      <pivotArea outline="0" collapsedLevelsAreSubtotals="1" fieldPosition="0"/>
    </format>
    <format dxfId="1476">
      <pivotArea outline="0" fieldPosition="0">
        <references count="1">
          <reference field="4294967294" count="1">
            <x v="0"/>
          </reference>
        </references>
      </pivotArea>
    </format>
  </formats>
  <chartFormats count="9">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2" format="2"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0"/>
          </reference>
        </references>
      </pivotArea>
    </chartFormat>
    <chartFormat chart="45" format="0" series="1">
      <pivotArea type="data" outline="0" fieldPosition="0">
        <references count="1">
          <reference field="4294967294" count="1" selected="0">
            <x v="0"/>
          </reference>
        </references>
      </pivotArea>
    </chartFormat>
    <chartFormat chart="4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E997DF42-33F1-4B20-8768-F9E7D9EEAABF}" name="TablaDinámica10" cacheId="5"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27">
  <location ref="J57:K60" firstHeaderRow="1" firstDataRow="1" firstDataCol="1" rowPageCount="1" colPageCount="1"/>
  <pivotFields count="364">
    <pivotField numFmtId="1" showAll="0"/>
    <pivotField axis="axisPage" showAll="0">
      <items count="2">
        <item x="0"/>
        <item t="default"/>
      </items>
    </pivotField>
    <pivotField showAll="0">
      <items count="3">
        <item x="0"/>
        <item x="1"/>
        <item t="default"/>
      </items>
    </pivotField>
    <pivotField showAll="0"/>
    <pivotField numFmtId="1" showAll="0"/>
    <pivotField showAll="0"/>
    <pivotField showAll="0"/>
    <pivotField showAll="0"/>
    <pivotField showAll="0"/>
    <pivotField numFmtId="1" showAll="0"/>
    <pivotField numFmtId="1" showAll="0"/>
    <pivotField showAll="0"/>
    <pivotField showAll="0"/>
    <pivotField numFmtId="1" showAll="0"/>
    <pivotField numFmtId="1" showAll="0"/>
    <pivotField numFmtId="1" showAll="0"/>
    <pivotField numFmtId="1" showAll="0"/>
    <pivotField showAll="0"/>
    <pivotField showAll="0"/>
    <pivotField numFmtId="1"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2" showAll="0"/>
    <pivotField showAll="0"/>
    <pivotField showAll="0"/>
    <pivotField showAll="0"/>
    <pivotField showAll="0"/>
    <pivotField showAll="0"/>
    <pivotField showAll="0"/>
    <pivotField dragToRow="0" dragToCol="0" dragToPage="0" showAll="0" defaultSubtotal="0"/>
  </pivotFields>
  <rowFields count="1">
    <field x="70"/>
  </rowFields>
  <rowItems count="3">
    <i>
      <x/>
    </i>
    <i>
      <x v="1"/>
    </i>
    <i t="grand">
      <x/>
    </i>
  </rowItems>
  <colItems count="1">
    <i/>
  </colItems>
  <pageFields count="1">
    <pageField fld="1" hier="-1"/>
  </pageFields>
  <dataFields count="1">
    <dataField name="Suma de WEIGHT" fld="356" baseField="2" baseItem="0"/>
  </dataFields>
  <formats count="5">
    <format dxfId="1482">
      <pivotArea collapsedLevelsAreSubtotals="1" fieldPosition="0">
        <references count="1">
          <reference field="70" count="1">
            <x v="0"/>
          </reference>
        </references>
      </pivotArea>
    </format>
    <format dxfId="1481">
      <pivotArea field="1" type="button" dataOnly="0" labelOnly="1" outline="0" axis="axisPage" fieldPosition="0"/>
    </format>
    <format dxfId="1480">
      <pivotArea field="70" type="button" dataOnly="0" labelOnly="1" outline="0" axis="axisRow" fieldPosition="0"/>
    </format>
    <format dxfId="1479">
      <pivotArea dataOnly="0" labelOnly="1" fieldPosition="0">
        <references count="1">
          <reference field="70" count="0"/>
        </references>
      </pivotArea>
    </format>
    <format dxfId="1478">
      <pivotArea dataOnly="0" labelOnly="1" grandRow="1" outline="0"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3B94B5E4-BE0A-4FD8-AC01-2335C344E951}" name="TablaDinámica33"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37">
  <location ref="A153:B157"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
        <item x="1"/>
        <item x="2"/>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55"/>
  </rowFields>
  <rowItems count="4">
    <i>
      <x/>
    </i>
    <i>
      <x v="1"/>
    </i>
    <i>
      <x v="2"/>
    </i>
    <i t="grand">
      <x/>
    </i>
  </rowItems>
  <colItems count="1">
    <i/>
  </colItems>
  <pageFields count="1">
    <pageField fld="1" hier="-1"/>
  </pageFields>
  <dataFields count="1">
    <dataField name="Suma de WEIGHT" fld="356" baseField="2" baseItem="0" numFmtId="1"/>
  </dataFields>
  <formats count="1">
    <format dxfId="1483">
      <pivotArea outline="0" collapsedLevelsAreSubtotals="1" fieldPosition="0"/>
    </format>
  </formats>
  <chartFormats count="2">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6E8B55D7-C264-4C81-8F7C-513D6F21CF80}" name="TablaDinámica2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27">
  <location ref="A97:B100"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30"/>
  </rowFields>
  <rowItems count="3">
    <i>
      <x/>
    </i>
    <i>
      <x v="1"/>
    </i>
    <i t="grand">
      <x/>
    </i>
  </rowItems>
  <colItems count="1">
    <i/>
  </colItems>
  <pageFields count="1">
    <pageField fld="1" hier="-1"/>
  </pageFields>
  <dataFields count="1">
    <dataField name="Suma de WEIGHT" fld="356" baseField="2"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3067ECC7-E65B-4F6D-9ACD-7831D44BB046}" name="TablaDinámica30" cacheId="5"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44">
  <location ref="E187:F192" firstHeaderRow="1" firstDataRow="1" firstDataCol="1" rowPageCount="1" colPageCount="1"/>
  <pivotFields count="364">
    <pivotField compact="0" numFmtId="1" outline="0" showAll="0"/>
    <pivotField axis="axisPage" compact="0" outline="0" showAll="0">
      <items count="2">
        <item x="0"/>
        <item t="default"/>
      </items>
    </pivotField>
    <pivotField compact="0" outline="0" showAll="0">
      <items count="3">
        <item x="0"/>
        <item x="1"/>
        <item t="default"/>
      </items>
    </pivotField>
    <pivotField compact="0" outline="0" showAll="0"/>
    <pivotField compact="0" numFmtId="1"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5">
        <item x="1"/>
        <item x="2"/>
        <item x="3"/>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86"/>
  </rowFields>
  <rowItems count="5">
    <i>
      <x v="1"/>
    </i>
    <i>
      <x/>
    </i>
    <i>
      <x v="2"/>
    </i>
    <i>
      <x v="3"/>
    </i>
    <i t="grand">
      <x/>
    </i>
  </rowItems>
  <colItems count="1">
    <i/>
  </colItems>
  <pageFields count="1">
    <pageField fld="1" hier="-1"/>
  </pageFields>
  <dataFields count="1">
    <dataField name="Suma de WEIGHT" fld="356" showDataAs="percentOfTotal" baseField="186" baseItem="2" numFmtId="165"/>
  </dataFields>
  <formats count="2">
    <format dxfId="1485">
      <pivotArea outline="0" collapsedLevelsAreSubtotals="1" fieldPosition="0"/>
    </format>
    <format dxfId="1484">
      <pivotArea outline="0" fieldPosition="0">
        <references count="1">
          <reference field="4294967294" count="1">
            <x v="0"/>
          </reference>
        </references>
      </pivotArea>
    </format>
  </formats>
  <chartFormats count="3">
    <chartFormat chart="3" format="2" series="1">
      <pivotArea type="data" outline="0" fieldPosition="0">
        <references count="1">
          <reference field="4294967294" count="1" selected="0">
            <x v="0"/>
          </reference>
        </references>
      </pivotArea>
    </chartFormat>
    <chartFormat chart="29" format="2" series="1">
      <pivotArea type="data" outline="0" fieldPosition="0">
        <references count="1">
          <reference field="4294967294" count="1" selected="0">
            <x v="0"/>
          </reference>
        </references>
      </pivotArea>
    </chartFormat>
    <chartFormat chart="3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BD5272BF-ACDE-43D0-91E4-E9E9E861096A}" sourceName="DEPARTAMENTO">
  <pivotTables>
    <pivotTable tabId="3" name="TablaDinámica3"/>
    <pivotTable tabId="3" name="TablaDinámica2"/>
    <pivotTable tabId="3" name="TablaDinámica4"/>
    <pivotTable tabId="3" name="TablaDinámica5"/>
    <pivotTable tabId="3" name="TablaDinámica7"/>
    <pivotTable tabId="3" name="TablaDinámica6"/>
    <pivotTable tabId="3" name="TablaDinámica8"/>
    <pivotTable tabId="3" name="TablaDinámica9"/>
    <pivotTable tabId="3" name="TablaDinámica10"/>
    <pivotTable tabId="3" name="TablaDinámica11"/>
    <pivotTable tabId="3" name="TablaDinámica14"/>
    <pivotTable tabId="3" name="TablaDinámica15"/>
    <pivotTable tabId="3" name="TablaDinámica16"/>
    <pivotTable tabId="3" name="TablaDinámica17"/>
    <pivotTable tabId="3" name="TablaDinámica18"/>
    <pivotTable tabId="3" name="TablaDinámica19"/>
    <pivotTable tabId="3" name="TablaDinámica20"/>
    <pivotTable tabId="3" name="TablaDinámica21"/>
    <pivotTable tabId="3" name="TablaDinámica22"/>
    <pivotTable tabId="3" name="TablaDinámica23"/>
    <pivotTable tabId="3" name="TablaDinámica24"/>
    <pivotTable tabId="3" name="TablaDinámica25"/>
    <pivotTable tabId="3" name="TablaDinámica26"/>
    <pivotTable tabId="3" name="TablaDinámica27"/>
    <pivotTable tabId="3" name="TablaDinámica28"/>
    <pivotTable tabId="3" name="TablaDinámica29"/>
    <pivotTable tabId="3" name="TablaDinámica32"/>
    <pivotTable tabId="3" name="TablaDinámica33"/>
    <pivotTable tabId="3" name="TablaDinámica34"/>
    <pivotTable tabId="3" name="TablaDinámica35"/>
    <pivotTable tabId="3" name="TablaDinámica36"/>
    <pivotTable tabId="3" name="TablaDinámica37"/>
    <pivotTable tabId="3" name="TablaDinámica38"/>
    <pivotTable tabId="3" name="TablaDinámica39"/>
    <pivotTable tabId="3" name="TablaDinámica40"/>
    <pivotTable tabId="3" name="TablaDinámica41"/>
    <pivotTable tabId="3" name="TablaDinámica12"/>
    <pivotTable tabId="3" name="TablaDinámica13"/>
    <pivotTable tabId="3" name="TablaDinámica30"/>
    <pivotTable tabId="3" name="TablaDinámica31"/>
    <pivotTable tabId="3" name="TablaDinámica42"/>
    <pivotTable tabId="3" name="TablaDinámica43"/>
    <pivotTable tabId="3" name="TablaDinámica44"/>
    <pivotTable tabId="3" name="TablaDinámica45"/>
    <pivotTable tabId="3" name="TablaDinámica46"/>
    <pivotTable tabId="3" name="TablaDinámica47"/>
    <pivotTable tabId="3" name="TablaDinámica48"/>
    <pivotTable tabId="3" name="TablaDinámica49"/>
    <pivotTable tabId="3" name="TablaDinámica50"/>
    <pivotTable tabId="3" name="TablaDinámica53"/>
    <pivotTable tabId="3" name="TablaDinámica54"/>
    <pivotTable tabId="3" name="TablaDinámica55"/>
    <pivotTable tabId="3" name="TablaDinámica56"/>
    <pivotTable tabId="3" name="TablaDinámica57"/>
    <pivotTable tabId="3" name="TablaDinámica58"/>
    <pivotTable tabId="3" name="TablaDinámica59"/>
    <pivotTable tabId="3" name="TablaDinámica62"/>
    <pivotTable tabId="3" name="TablaDinámica63"/>
    <pivotTable tabId="3" name="TablaDinámica64"/>
    <pivotTable tabId="3" name="TablaDinámica65"/>
    <pivotTable tabId="3" name="TablaDinámica66"/>
    <pivotTable tabId="3" name="TablaDinámica67"/>
    <pivotTable tabId="3" name="TablaDinámica51"/>
    <pivotTable tabId="3" name="TablaDinámica60"/>
    <pivotTable tabId="3" name="TablaDinámica61"/>
    <pivotTable tabId="3" name="TablaDinámica68"/>
    <pivotTable tabId="3" name="TablaDinámica69"/>
    <pivotTable tabId="3" name="TablaDinámica70"/>
    <pivotTable tabId="3" name="TablaDinámica71"/>
    <pivotTable tabId="3" name="TablaDinámica72"/>
    <pivotTable tabId="3" name="TablaDinámica73"/>
    <pivotTable tabId="3" name="TablaDinámica76"/>
    <pivotTable tabId="3" name="TablaDinámica77"/>
    <pivotTable tabId="3" name="TablaDinámica78"/>
    <pivotTable tabId="3" name="TablaDinámica79"/>
    <pivotTable tabId="3" name="TablaDinámica80"/>
    <pivotTable tabId="3" name="TablaDinámica81"/>
    <pivotTable tabId="3" name="TablaDinámica82"/>
    <pivotTable tabId="3" name="TablaDinámica83"/>
    <pivotTable tabId="3" name="TablaDinámica84"/>
    <pivotTable tabId="3" name="TablaDinámica87"/>
    <pivotTable tabId="3" name="TablaDinámica88"/>
    <pivotTable tabId="3" name="TablaDinámica89"/>
    <pivotTable tabId="3" name="TablaDinámica90"/>
    <pivotTable tabId="3" name="TablaDinámica91"/>
    <pivotTable tabId="3" name="TablaDinámica92"/>
    <pivotTable tabId="3" name="TablaDinámica93"/>
    <pivotTable tabId="3" name="TablaDinámica94"/>
    <pivotTable tabId="3" name="TablaDinámica95"/>
    <pivotTable tabId="3" name="TablaDinámica52"/>
    <pivotTable tabId="3" name="TablaDinámica74"/>
    <pivotTable tabId="3" name="TablaDinámica75"/>
    <pivotTable tabId="3" name="TablaDinámica85"/>
    <pivotTable tabId="3" name="TablaDinámica86"/>
    <pivotTable tabId="3" name="TablaDinámica96"/>
    <pivotTable tabId="3" name="TablaDinámica99"/>
    <pivotTable tabId="3" name="TablaDinámica104"/>
    <pivotTable tabId="3" name="TablaDinámica105"/>
    <pivotTable tabId="3" name="TablaDinámica97"/>
  </pivotTables>
  <data>
    <tabular pivotCacheId="1753848116">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F" xr10:uid="{FE4F6ADC-49F2-4E82-A948-25D81E6795C1}" sourceName="SECTORF">
  <pivotTables>
    <pivotTable tabId="3" name="TablaDinámica3"/>
    <pivotTable tabId="3" name="TablaDinámica2"/>
    <pivotTable tabId="3" name="TablaDinámica4"/>
    <pivotTable tabId="3" name="TablaDinámica5"/>
    <pivotTable tabId="3" name="TablaDinámica7"/>
    <pivotTable tabId="3" name="TablaDinámica6"/>
    <pivotTable tabId="3" name="TablaDinámica8"/>
    <pivotTable tabId="3" name="TablaDinámica9"/>
    <pivotTable tabId="3" name="TablaDinámica10"/>
    <pivotTable tabId="3" name="TablaDinámica11"/>
    <pivotTable tabId="3" name="TablaDinámica14"/>
    <pivotTable tabId="3" name="TablaDinámica15"/>
    <pivotTable tabId="3" name="TablaDinámica16"/>
    <pivotTable tabId="3" name="TablaDinámica17"/>
    <pivotTable tabId="3" name="TablaDinámica18"/>
    <pivotTable tabId="3" name="TablaDinámica19"/>
    <pivotTable tabId="3" name="TablaDinámica20"/>
    <pivotTable tabId="3" name="TablaDinámica21"/>
    <pivotTable tabId="3" name="TablaDinámica22"/>
    <pivotTable tabId="3" name="TablaDinámica23"/>
    <pivotTable tabId="3" name="TablaDinámica24"/>
    <pivotTable tabId="3" name="TablaDinámica25"/>
    <pivotTable tabId="3" name="TablaDinámica26"/>
    <pivotTable tabId="3" name="TablaDinámica27"/>
    <pivotTable tabId="3" name="TablaDinámica28"/>
    <pivotTable tabId="3" name="TablaDinámica29"/>
    <pivotTable tabId="3" name="TablaDinámica32"/>
    <pivotTable tabId="3" name="TablaDinámica33"/>
    <pivotTable tabId="3" name="TablaDinámica34"/>
    <pivotTable tabId="3" name="TablaDinámica35"/>
    <pivotTable tabId="3" name="TablaDinámica36"/>
    <pivotTable tabId="3" name="TablaDinámica37"/>
    <pivotTable tabId="3" name="TablaDinámica38"/>
    <pivotTable tabId="3" name="TablaDinámica39"/>
    <pivotTable tabId="3" name="TablaDinámica40"/>
    <pivotTable tabId="3" name="TablaDinámica41"/>
    <pivotTable tabId="3" name="TablaDinámica12"/>
    <pivotTable tabId="3" name="TablaDinámica13"/>
    <pivotTable tabId="3" name="TablaDinámica30"/>
    <pivotTable tabId="3" name="TablaDinámica31"/>
    <pivotTable tabId="3" name="TablaDinámica42"/>
    <pivotTable tabId="3" name="TablaDinámica43"/>
    <pivotTable tabId="3" name="TablaDinámica44"/>
    <pivotTable tabId="3" name="TablaDinámica45"/>
    <pivotTable tabId="3" name="TablaDinámica46"/>
    <pivotTable tabId="3" name="TablaDinámica47"/>
    <pivotTable tabId="3" name="TablaDinámica48"/>
    <pivotTable tabId="3" name="TablaDinámica49"/>
    <pivotTable tabId="3" name="TablaDinámica50"/>
    <pivotTable tabId="3" name="TablaDinámica53"/>
    <pivotTable tabId="3" name="TablaDinámica54"/>
    <pivotTable tabId="3" name="TablaDinámica55"/>
    <pivotTable tabId="3" name="TablaDinámica56"/>
    <pivotTable tabId="3" name="TablaDinámica57"/>
    <pivotTable tabId="3" name="TablaDinámica58"/>
    <pivotTable tabId="3" name="TablaDinámica59"/>
    <pivotTable tabId="3" name="TablaDinámica62"/>
    <pivotTable tabId="3" name="TablaDinámica63"/>
    <pivotTable tabId="3" name="TablaDinámica64"/>
    <pivotTable tabId="3" name="TablaDinámica65"/>
    <pivotTable tabId="3" name="TablaDinámica66"/>
    <pivotTable tabId="3" name="TablaDinámica67"/>
    <pivotTable tabId="3" name="TablaDinámica51"/>
    <pivotTable tabId="3" name="TablaDinámica60"/>
    <pivotTable tabId="3" name="TablaDinámica61"/>
    <pivotTable tabId="3" name="TablaDinámica68"/>
    <pivotTable tabId="3" name="TablaDinámica69"/>
    <pivotTable tabId="3" name="TablaDinámica70"/>
    <pivotTable tabId="3" name="TablaDinámica71"/>
    <pivotTable tabId="3" name="TablaDinámica72"/>
    <pivotTable tabId="3" name="TablaDinámica73"/>
    <pivotTable tabId="3" name="TablaDinámica76"/>
    <pivotTable tabId="3" name="TablaDinámica77"/>
    <pivotTable tabId="3" name="TablaDinámica78"/>
    <pivotTable tabId="3" name="TablaDinámica79"/>
    <pivotTable tabId="3" name="TablaDinámica80"/>
    <pivotTable tabId="3" name="TablaDinámica81"/>
    <pivotTable tabId="3" name="TablaDinámica82"/>
    <pivotTable tabId="3" name="TablaDinámica83"/>
    <pivotTable tabId="3" name="TablaDinámica84"/>
    <pivotTable tabId="3" name="TablaDinámica87"/>
    <pivotTable tabId="3" name="TablaDinámica88"/>
    <pivotTable tabId="3" name="TablaDinámica89"/>
    <pivotTable tabId="3" name="TablaDinámica90"/>
    <pivotTable tabId="3" name="TablaDinámica91"/>
    <pivotTable tabId="3" name="TablaDinámica92"/>
    <pivotTable tabId="3" name="TablaDinámica93"/>
    <pivotTable tabId="3" name="TablaDinámica94"/>
    <pivotTable tabId="3" name="TablaDinámica95"/>
    <pivotTable tabId="3" name="TablaDinámica52"/>
    <pivotTable tabId="3" name="TablaDinámica74"/>
    <pivotTable tabId="3" name="TablaDinámica75"/>
    <pivotTable tabId="3" name="TablaDinámica85"/>
    <pivotTable tabId="3" name="TablaDinámica86"/>
    <pivotTable tabId="3" name="TablaDinámica96"/>
    <pivotTable tabId="3" name="TablaDinámica99"/>
    <pivotTable tabId="3" name="TablaDinámica104"/>
    <pivotTable tabId="3" name="TablaDinámica105"/>
    <pivotTable tabId="3" name="TablaDinámica97"/>
  </pivotTables>
  <data>
    <tabular pivotCacheId="1753848116">
      <items count="3">
        <i x="2" s="1"/>
        <i x="1" s="1"/>
        <i x="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xr10:uid="{5207F643-6F97-4551-B057-0E8223530C01}" cache="SegmentaciónDeDatos_DEPARTAMENTO" caption="Departamento" style="ETML" lockedPosition="1" rowHeight="241300"/>
  <slicer name="SECTORF" xr10:uid="{CDA51806-0EA8-4F33-AF63-75C7FA88F2FD}" cache="SegmentaciónDeDatos_SECTORF" caption="Sector" style="ETML"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1" xr10:uid="{6CA7F3AA-591C-4648-ACA0-239305FDD66D}" cache="SegmentaciónDeDatos_DEPARTAMENTO" caption="Departamento" style="ETML" lockedPosition="1" rowHeight="241300"/>
  <slicer name="SECTORF 1" xr10:uid="{0F73DF90-DE37-49E6-B59B-B6B6C4DD6B6A}" cache="SegmentaciónDeDatos_SECTORF" caption="Sector" style="ETML"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2" xr10:uid="{456A1404-52A6-4047-A895-4C8277E5E7CD}" cache="SegmentaciónDeDatos_DEPARTAMENTO" caption="Departamento" style="ETML" lockedPosition="1" rowHeight="241300"/>
  <slicer name="SECTORF 2" xr10:uid="{0BB095B3-A86C-4B60-AA24-852F67D21C1D}" cache="SegmentaciónDeDatos_SECTORF" caption="Sector" style="ETML" lockedPosition="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5" xr10:uid="{FB9FB7F0-6121-4BE2-B3BA-834CAB1C942C}" cache="SegmentaciónDeDatos_DEPARTAMENTO" caption="Departamento" style="ETML" lockedPosition="1" rowHeight="241300"/>
  <slicer name="SECTORF 5" xr10:uid="{3DEB69A8-3273-4E3F-AA1C-5FAB65576438}" cache="SegmentaciónDeDatos_SECTORF" caption="Sector" style="ETML" lockedPosition="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3" xr10:uid="{F8FDDF1B-6277-4498-BA84-E91BD5034019}" cache="SegmentaciónDeDatos_DEPARTAMENTO" caption="Departamento" style="ETML" lockedPosition="1" rowHeight="241300"/>
  <slicer name="SECTORF 3" xr10:uid="{995501AB-523C-42D2-B108-5AF823A2A7B2}" cache="SegmentaciónDeDatos_SECTORF" caption="Sector" style="ETML" lockedPosition="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4" xr10:uid="{D6519FDF-1157-4700-B654-6BA60040EB8C}" cache="SegmentaciónDeDatos_DEPARTAMENTO" caption="Departamento" style="ETML" lockedPosition="1" rowHeight="241300"/>
  <slicer name="SECTORF 4" xr10:uid="{A81F53F5-0E94-40F3-BEF5-718F60556AE2}" cache="SegmentaciónDeDatos_SECTORF" caption="Sector" style="ETML" lockedPosition="1" rowHeight="241300"/>
</slicers>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038C8C"/>
      </a:dk2>
      <a:lt2>
        <a:srgbClr val="025159"/>
      </a:lt2>
      <a:accent1>
        <a:srgbClr val="038C8C"/>
      </a:accent1>
      <a:accent2>
        <a:srgbClr val="BF9A78"/>
      </a:accent2>
      <a:accent3>
        <a:srgbClr val="8C452B"/>
      </a:accent3>
      <a:accent4>
        <a:srgbClr val="730255"/>
      </a:accent4>
      <a:accent5>
        <a:srgbClr val="444DF2"/>
      </a:accent5>
      <a:accent6>
        <a:srgbClr val="07B0F2"/>
      </a:accent6>
      <a:hlink>
        <a:srgbClr val="A60505"/>
      </a:hlink>
      <a:folHlink>
        <a:srgbClr val="F2A20C"/>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pivotTable" Target="../pivotTables/pivotTable26.xml"/><Relationship Id="rId21" Type="http://schemas.openxmlformats.org/officeDocument/2006/relationships/pivotTable" Target="../pivotTables/pivotTable21.xml"/><Relationship Id="rId42" Type="http://schemas.openxmlformats.org/officeDocument/2006/relationships/pivotTable" Target="../pivotTables/pivotTable42.xml"/><Relationship Id="rId47" Type="http://schemas.openxmlformats.org/officeDocument/2006/relationships/pivotTable" Target="../pivotTables/pivotTable47.xml"/><Relationship Id="rId63" Type="http://schemas.openxmlformats.org/officeDocument/2006/relationships/pivotTable" Target="../pivotTables/pivotTable63.xml"/><Relationship Id="rId68" Type="http://schemas.openxmlformats.org/officeDocument/2006/relationships/pivotTable" Target="../pivotTables/pivotTable68.xml"/><Relationship Id="rId84" Type="http://schemas.openxmlformats.org/officeDocument/2006/relationships/pivotTable" Target="../pivotTables/pivotTable84.xml"/><Relationship Id="rId89" Type="http://schemas.openxmlformats.org/officeDocument/2006/relationships/pivotTable" Target="../pivotTables/pivotTable89.xml"/><Relationship Id="rId16" Type="http://schemas.openxmlformats.org/officeDocument/2006/relationships/pivotTable" Target="../pivotTables/pivotTable16.xml"/><Relationship Id="rId11" Type="http://schemas.openxmlformats.org/officeDocument/2006/relationships/pivotTable" Target="../pivotTables/pivotTable11.xml"/><Relationship Id="rId32" Type="http://schemas.openxmlformats.org/officeDocument/2006/relationships/pivotTable" Target="../pivotTables/pivotTable32.xml"/><Relationship Id="rId37" Type="http://schemas.openxmlformats.org/officeDocument/2006/relationships/pivotTable" Target="../pivotTables/pivotTable37.xml"/><Relationship Id="rId53" Type="http://schemas.openxmlformats.org/officeDocument/2006/relationships/pivotTable" Target="../pivotTables/pivotTable53.xml"/><Relationship Id="rId58" Type="http://schemas.openxmlformats.org/officeDocument/2006/relationships/pivotTable" Target="../pivotTables/pivotTable58.xml"/><Relationship Id="rId74" Type="http://schemas.openxmlformats.org/officeDocument/2006/relationships/pivotTable" Target="../pivotTables/pivotTable74.xml"/><Relationship Id="rId79" Type="http://schemas.openxmlformats.org/officeDocument/2006/relationships/pivotTable" Target="../pivotTables/pivotTable79.xml"/><Relationship Id="rId102" Type="http://schemas.openxmlformats.org/officeDocument/2006/relationships/drawing" Target="../drawings/drawing1.xml"/><Relationship Id="rId5" Type="http://schemas.openxmlformats.org/officeDocument/2006/relationships/pivotTable" Target="../pivotTables/pivotTable5.xml"/><Relationship Id="rId90" Type="http://schemas.openxmlformats.org/officeDocument/2006/relationships/pivotTable" Target="../pivotTables/pivotTable90.xml"/><Relationship Id="rId95" Type="http://schemas.openxmlformats.org/officeDocument/2006/relationships/pivotTable" Target="../pivotTables/pivotTable95.xml"/><Relationship Id="rId22" Type="http://schemas.openxmlformats.org/officeDocument/2006/relationships/pivotTable" Target="../pivotTables/pivotTable22.xml"/><Relationship Id="rId27" Type="http://schemas.openxmlformats.org/officeDocument/2006/relationships/pivotTable" Target="../pivotTables/pivotTable27.xml"/><Relationship Id="rId43" Type="http://schemas.openxmlformats.org/officeDocument/2006/relationships/pivotTable" Target="../pivotTables/pivotTable43.xml"/><Relationship Id="rId48" Type="http://schemas.openxmlformats.org/officeDocument/2006/relationships/pivotTable" Target="../pivotTables/pivotTable48.xml"/><Relationship Id="rId64" Type="http://schemas.openxmlformats.org/officeDocument/2006/relationships/pivotTable" Target="../pivotTables/pivotTable64.xml"/><Relationship Id="rId69" Type="http://schemas.openxmlformats.org/officeDocument/2006/relationships/pivotTable" Target="../pivotTables/pivotTable69.xml"/><Relationship Id="rId80" Type="http://schemas.openxmlformats.org/officeDocument/2006/relationships/pivotTable" Target="../pivotTables/pivotTable80.xml"/><Relationship Id="rId85" Type="http://schemas.openxmlformats.org/officeDocument/2006/relationships/pivotTable" Target="../pivotTables/pivotTable85.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59" Type="http://schemas.openxmlformats.org/officeDocument/2006/relationships/pivotTable" Target="../pivotTables/pivotTable59.xml"/><Relationship Id="rId67" Type="http://schemas.openxmlformats.org/officeDocument/2006/relationships/pivotTable" Target="../pivotTables/pivotTable67.xml"/><Relationship Id="rId20" Type="http://schemas.openxmlformats.org/officeDocument/2006/relationships/pivotTable" Target="../pivotTables/pivotTable20.xml"/><Relationship Id="rId41" Type="http://schemas.openxmlformats.org/officeDocument/2006/relationships/pivotTable" Target="../pivotTables/pivotTable41.xml"/><Relationship Id="rId54" Type="http://schemas.openxmlformats.org/officeDocument/2006/relationships/pivotTable" Target="../pivotTables/pivotTable54.xml"/><Relationship Id="rId62" Type="http://schemas.openxmlformats.org/officeDocument/2006/relationships/pivotTable" Target="../pivotTables/pivotTable62.xml"/><Relationship Id="rId70" Type="http://schemas.openxmlformats.org/officeDocument/2006/relationships/pivotTable" Target="../pivotTables/pivotTable70.xml"/><Relationship Id="rId75" Type="http://schemas.openxmlformats.org/officeDocument/2006/relationships/pivotTable" Target="../pivotTables/pivotTable75.xml"/><Relationship Id="rId83" Type="http://schemas.openxmlformats.org/officeDocument/2006/relationships/pivotTable" Target="../pivotTables/pivotTable83.xml"/><Relationship Id="rId88" Type="http://schemas.openxmlformats.org/officeDocument/2006/relationships/pivotTable" Target="../pivotTables/pivotTable88.xml"/><Relationship Id="rId91" Type="http://schemas.openxmlformats.org/officeDocument/2006/relationships/pivotTable" Target="../pivotTables/pivotTable91.xml"/><Relationship Id="rId96" Type="http://schemas.openxmlformats.org/officeDocument/2006/relationships/pivotTable" Target="../pivotTables/pivotTable96.xml"/><Relationship Id="rId1" Type="http://schemas.openxmlformats.org/officeDocument/2006/relationships/pivotTable" Target="../pivotTables/pivotTable1.xml"/><Relationship Id="rId6" Type="http://schemas.openxmlformats.org/officeDocument/2006/relationships/pivotTable" Target="../pivotTables/pivotTable6.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 Id="rId57" Type="http://schemas.openxmlformats.org/officeDocument/2006/relationships/pivotTable" Target="../pivotTables/pivotTable57.xml"/><Relationship Id="rId10" Type="http://schemas.openxmlformats.org/officeDocument/2006/relationships/pivotTable" Target="../pivotTables/pivotTable10.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 Id="rId60" Type="http://schemas.openxmlformats.org/officeDocument/2006/relationships/pivotTable" Target="../pivotTables/pivotTable60.xml"/><Relationship Id="rId65" Type="http://schemas.openxmlformats.org/officeDocument/2006/relationships/pivotTable" Target="../pivotTables/pivotTable65.xml"/><Relationship Id="rId73" Type="http://schemas.openxmlformats.org/officeDocument/2006/relationships/pivotTable" Target="../pivotTables/pivotTable73.xml"/><Relationship Id="rId78" Type="http://schemas.openxmlformats.org/officeDocument/2006/relationships/pivotTable" Target="../pivotTables/pivotTable78.xml"/><Relationship Id="rId81" Type="http://schemas.openxmlformats.org/officeDocument/2006/relationships/pivotTable" Target="../pivotTables/pivotTable81.xml"/><Relationship Id="rId86" Type="http://schemas.openxmlformats.org/officeDocument/2006/relationships/pivotTable" Target="../pivotTables/pivotTable86.xml"/><Relationship Id="rId94" Type="http://schemas.openxmlformats.org/officeDocument/2006/relationships/pivotTable" Target="../pivotTables/pivotTable94.xml"/><Relationship Id="rId99" Type="http://schemas.openxmlformats.org/officeDocument/2006/relationships/pivotTable" Target="../pivotTables/pivotTable99.xml"/><Relationship Id="rId101"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 Id="rId13" Type="http://schemas.openxmlformats.org/officeDocument/2006/relationships/pivotTable" Target="../pivotTables/pivotTable13.xml"/><Relationship Id="rId18" Type="http://schemas.openxmlformats.org/officeDocument/2006/relationships/pivotTable" Target="../pivotTables/pivotTable18.xml"/><Relationship Id="rId39" Type="http://schemas.openxmlformats.org/officeDocument/2006/relationships/pivotTable" Target="../pivotTables/pivotTable39.xml"/><Relationship Id="rId34" Type="http://schemas.openxmlformats.org/officeDocument/2006/relationships/pivotTable" Target="../pivotTables/pivotTable34.xml"/><Relationship Id="rId50" Type="http://schemas.openxmlformats.org/officeDocument/2006/relationships/pivotTable" Target="../pivotTables/pivotTable50.xml"/><Relationship Id="rId55" Type="http://schemas.openxmlformats.org/officeDocument/2006/relationships/pivotTable" Target="../pivotTables/pivotTable55.xml"/><Relationship Id="rId76" Type="http://schemas.openxmlformats.org/officeDocument/2006/relationships/pivotTable" Target="../pivotTables/pivotTable76.xml"/><Relationship Id="rId97" Type="http://schemas.openxmlformats.org/officeDocument/2006/relationships/pivotTable" Target="../pivotTables/pivotTable97.xml"/><Relationship Id="rId7" Type="http://schemas.openxmlformats.org/officeDocument/2006/relationships/pivotTable" Target="../pivotTables/pivotTable7.xml"/><Relationship Id="rId71" Type="http://schemas.openxmlformats.org/officeDocument/2006/relationships/pivotTable" Target="../pivotTables/pivotTable71.xml"/><Relationship Id="rId92" Type="http://schemas.openxmlformats.org/officeDocument/2006/relationships/pivotTable" Target="../pivotTables/pivotTable92.xml"/><Relationship Id="rId2" Type="http://schemas.openxmlformats.org/officeDocument/2006/relationships/pivotTable" Target="../pivotTables/pivotTable2.xml"/><Relationship Id="rId29" Type="http://schemas.openxmlformats.org/officeDocument/2006/relationships/pivotTable" Target="../pivotTables/pivotTable29.xml"/><Relationship Id="rId24" Type="http://schemas.openxmlformats.org/officeDocument/2006/relationships/pivotTable" Target="../pivotTables/pivotTable24.xml"/><Relationship Id="rId40" Type="http://schemas.openxmlformats.org/officeDocument/2006/relationships/pivotTable" Target="../pivotTables/pivotTable40.xml"/><Relationship Id="rId45" Type="http://schemas.openxmlformats.org/officeDocument/2006/relationships/pivotTable" Target="../pivotTables/pivotTable45.xml"/><Relationship Id="rId66" Type="http://schemas.openxmlformats.org/officeDocument/2006/relationships/pivotTable" Target="../pivotTables/pivotTable66.xml"/><Relationship Id="rId87" Type="http://schemas.openxmlformats.org/officeDocument/2006/relationships/pivotTable" Target="../pivotTables/pivotTable87.xml"/><Relationship Id="rId61" Type="http://schemas.openxmlformats.org/officeDocument/2006/relationships/pivotTable" Target="../pivotTables/pivotTable61.xml"/><Relationship Id="rId82" Type="http://schemas.openxmlformats.org/officeDocument/2006/relationships/pivotTable" Target="../pivotTables/pivotTable82.xml"/><Relationship Id="rId19" Type="http://schemas.openxmlformats.org/officeDocument/2006/relationships/pivotTable" Target="../pivotTables/pivotTable19.xml"/><Relationship Id="rId14" Type="http://schemas.openxmlformats.org/officeDocument/2006/relationships/pivotTable" Target="../pivotTables/pivotTable14.xml"/><Relationship Id="rId30" Type="http://schemas.openxmlformats.org/officeDocument/2006/relationships/pivotTable" Target="../pivotTables/pivotTable30.xml"/><Relationship Id="rId35" Type="http://schemas.openxmlformats.org/officeDocument/2006/relationships/pivotTable" Target="../pivotTables/pivotTable35.xml"/><Relationship Id="rId56" Type="http://schemas.openxmlformats.org/officeDocument/2006/relationships/pivotTable" Target="../pivotTables/pivotTable56.xml"/><Relationship Id="rId77" Type="http://schemas.openxmlformats.org/officeDocument/2006/relationships/pivotTable" Target="../pivotTables/pivotTable77.xml"/><Relationship Id="rId100" Type="http://schemas.openxmlformats.org/officeDocument/2006/relationships/pivotTable" Target="../pivotTables/pivotTable100.xml"/><Relationship Id="rId8" Type="http://schemas.openxmlformats.org/officeDocument/2006/relationships/pivotTable" Target="../pivotTables/pivotTable8.xml"/><Relationship Id="rId51" Type="http://schemas.openxmlformats.org/officeDocument/2006/relationships/pivotTable" Target="../pivotTables/pivotTable51.xml"/><Relationship Id="rId72" Type="http://schemas.openxmlformats.org/officeDocument/2006/relationships/pivotTable" Target="../pivotTables/pivotTable72.xml"/><Relationship Id="rId93" Type="http://schemas.openxmlformats.org/officeDocument/2006/relationships/pivotTable" Target="../pivotTables/pivotTable93.xml"/><Relationship Id="rId98" Type="http://schemas.openxmlformats.org/officeDocument/2006/relationships/pivotTable" Target="../pivotTables/pivotTable98.xml"/><Relationship Id="rId3"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E5F01-CBE5-42B5-A0D9-F4D9E005E74D}">
  <sheetPr codeName="Hoja1"/>
  <dimension ref="A1:Q517"/>
  <sheetViews>
    <sheetView topLeftCell="E363" zoomScale="84" zoomScaleNormal="84" workbookViewId="0">
      <selection activeCell="D8" sqref="D8"/>
    </sheetView>
  </sheetViews>
  <sheetFormatPr baseColWidth="10" defaultRowHeight="15" x14ac:dyDescent="0.25"/>
  <cols>
    <col min="1" max="1" width="109.28515625" bestFit="1" customWidth="1"/>
    <col min="2" max="2" width="16.42578125" bestFit="1" customWidth="1"/>
    <col min="3" max="3" width="30.85546875" bestFit="1" customWidth="1"/>
    <col min="4" max="4" width="12.5703125" bestFit="1" customWidth="1"/>
    <col min="5" max="5" width="25.85546875" bestFit="1" customWidth="1"/>
    <col min="6" max="6" width="38.5703125" bestFit="1" customWidth="1"/>
    <col min="7" max="7" width="16.42578125" bestFit="1" customWidth="1"/>
    <col min="8" max="8" width="12.5703125" bestFit="1" customWidth="1"/>
    <col min="9" max="9" width="38.5703125" bestFit="1" customWidth="1"/>
    <col min="10" max="10" width="17.5703125" style="14" bestFit="1" customWidth="1"/>
    <col min="11" max="11" width="16.42578125" bestFit="1" customWidth="1"/>
    <col min="12" max="12" width="45.5703125" bestFit="1" customWidth="1"/>
    <col min="13" max="13" width="16.42578125" bestFit="1" customWidth="1"/>
    <col min="14" max="15" width="12" bestFit="1" customWidth="1"/>
    <col min="16" max="16" width="12.5703125" style="14" bestFit="1" customWidth="1"/>
    <col min="17" max="17" width="16.42578125" bestFit="1" customWidth="1"/>
    <col min="18" max="18" width="17" bestFit="1" customWidth="1"/>
    <col min="19" max="19" width="12.85546875" bestFit="1" customWidth="1"/>
    <col min="20" max="34" width="12" bestFit="1" customWidth="1"/>
    <col min="35" max="35" width="11" bestFit="1" customWidth="1"/>
    <col min="36" max="36" width="12" bestFit="1" customWidth="1"/>
    <col min="37" max="37" width="11" bestFit="1" customWidth="1"/>
    <col min="38" max="45" width="12" bestFit="1" customWidth="1"/>
    <col min="46" max="46" width="11" bestFit="1" customWidth="1"/>
    <col min="47" max="54" width="12" bestFit="1" customWidth="1"/>
    <col min="55" max="55" width="11" bestFit="1" customWidth="1"/>
    <col min="56" max="61" width="12" bestFit="1" customWidth="1"/>
    <col min="62" max="62" width="11" bestFit="1" customWidth="1"/>
    <col min="63" max="71" width="12" bestFit="1" customWidth="1"/>
    <col min="72" max="72" width="11" bestFit="1" customWidth="1"/>
    <col min="73" max="76" width="12" bestFit="1" customWidth="1"/>
    <col min="77" max="77" width="11" bestFit="1" customWidth="1"/>
    <col min="78" max="78" width="12" bestFit="1" customWidth="1"/>
    <col min="79" max="79" width="11" bestFit="1" customWidth="1"/>
    <col min="80" max="80" width="12" bestFit="1" customWidth="1"/>
    <col min="81" max="81" width="8" bestFit="1" customWidth="1"/>
    <col min="82" max="87" width="12" bestFit="1" customWidth="1"/>
    <col min="88" max="88" width="11" bestFit="1" customWidth="1"/>
    <col min="89" max="89" width="3" bestFit="1" customWidth="1"/>
    <col min="90" max="92" width="12" bestFit="1" customWidth="1"/>
    <col min="93" max="93" width="3" bestFit="1" customWidth="1"/>
    <col min="94" max="94" width="12" bestFit="1" customWidth="1"/>
    <col min="95" max="96" width="11" bestFit="1" customWidth="1"/>
    <col min="97" max="101" width="12" bestFit="1" customWidth="1"/>
    <col min="102" max="102" width="4" bestFit="1" customWidth="1"/>
    <col min="103" max="103" width="8" bestFit="1" customWidth="1"/>
    <col min="104" max="104" width="11" bestFit="1" customWidth="1"/>
    <col min="105" max="106" width="12" bestFit="1" customWidth="1"/>
    <col min="107" max="107" width="4" bestFit="1" customWidth="1"/>
    <col min="108" max="111" width="12" bestFit="1" customWidth="1"/>
    <col min="112" max="112" width="8" bestFit="1" customWidth="1"/>
    <col min="113" max="114" width="12" bestFit="1" customWidth="1"/>
    <col min="115" max="115" width="8" bestFit="1" customWidth="1"/>
    <col min="116" max="116" width="4" bestFit="1" customWidth="1"/>
    <col min="117" max="117" width="12" bestFit="1" customWidth="1"/>
    <col min="118" max="118" width="4" bestFit="1" customWidth="1"/>
    <col min="119" max="120" width="12" bestFit="1" customWidth="1"/>
    <col min="121" max="121" width="11" bestFit="1" customWidth="1"/>
    <col min="122" max="122" width="12" bestFit="1" customWidth="1"/>
    <col min="123" max="123" width="11" bestFit="1" customWidth="1"/>
    <col min="124" max="124" width="8" bestFit="1" customWidth="1"/>
    <col min="125" max="127" width="4" bestFit="1" customWidth="1"/>
    <col min="128" max="128" width="12" bestFit="1" customWidth="1"/>
    <col min="129" max="129" width="4" bestFit="1" customWidth="1"/>
    <col min="130" max="130" width="11" bestFit="1" customWidth="1"/>
    <col min="131" max="131" width="12" bestFit="1" customWidth="1"/>
    <col min="132" max="136" width="4" bestFit="1" customWidth="1"/>
    <col min="137" max="138" width="12" bestFit="1" customWidth="1"/>
    <col min="139" max="139" width="4" bestFit="1" customWidth="1"/>
    <col min="140" max="140" width="12" bestFit="1" customWidth="1"/>
    <col min="141" max="146" width="4" bestFit="1" customWidth="1"/>
    <col min="147" max="147" width="12" bestFit="1" customWidth="1"/>
    <col min="148" max="195" width="4" bestFit="1" customWidth="1"/>
    <col min="196" max="196" width="12.5703125" bestFit="1" customWidth="1"/>
  </cols>
  <sheetData>
    <row r="1" spans="1:6" x14ac:dyDescent="0.25">
      <c r="A1" s="15" t="s">
        <v>393</v>
      </c>
      <c r="B1" t="s">
        <v>705</v>
      </c>
      <c r="E1" s="15" t="s">
        <v>393</v>
      </c>
      <c r="F1" t="s">
        <v>705</v>
      </c>
    </row>
    <row r="3" spans="1:6" x14ac:dyDescent="0.25">
      <c r="A3" s="15" t="s">
        <v>706</v>
      </c>
      <c r="B3" t="s">
        <v>708</v>
      </c>
      <c r="E3" s="15" t="s">
        <v>706</v>
      </c>
      <c r="F3" t="s">
        <v>708</v>
      </c>
    </row>
    <row r="4" spans="1:6" x14ac:dyDescent="0.25">
      <c r="A4" s="16" t="s">
        <v>336</v>
      </c>
      <c r="B4" s="17">
        <v>0.56986920109155992</v>
      </c>
      <c r="E4" s="16" t="s">
        <v>711</v>
      </c>
      <c r="F4" s="17">
        <v>0.29942510809255507</v>
      </c>
    </row>
    <row r="5" spans="1:6" x14ac:dyDescent="0.25">
      <c r="A5" s="16" t="s">
        <v>392</v>
      </c>
      <c r="B5" s="17">
        <v>0.43013079890844014</v>
      </c>
      <c r="E5" s="16" t="s">
        <v>710</v>
      </c>
      <c r="F5" s="17">
        <v>0.27480922188308382</v>
      </c>
    </row>
    <row r="6" spans="1:6" x14ac:dyDescent="0.25">
      <c r="A6" s="16" t="s">
        <v>707</v>
      </c>
      <c r="B6" s="17">
        <v>1</v>
      </c>
      <c r="E6" s="16" t="s">
        <v>709</v>
      </c>
      <c r="F6" s="17">
        <v>0.28234901787110855</v>
      </c>
    </row>
    <row r="7" spans="1:6" x14ac:dyDescent="0.25">
      <c r="E7" s="16" t="s">
        <v>784</v>
      </c>
      <c r="F7" s="17">
        <v>0.1434166521532525</v>
      </c>
    </row>
    <row r="8" spans="1:6" x14ac:dyDescent="0.25">
      <c r="E8" s="16" t="s">
        <v>707</v>
      </c>
      <c r="F8" s="17">
        <v>1</v>
      </c>
    </row>
    <row r="12" spans="1:6" x14ac:dyDescent="0.25">
      <c r="A12" s="15" t="s">
        <v>393</v>
      </c>
      <c r="B12" t="s">
        <v>705</v>
      </c>
    </row>
    <row r="14" spans="1:6" x14ac:dyDescent="0.25">
      <c r="A14" s="15" t="s">
        <v>706</v>
      </c>
      <c r="B14" t="s">
        <v>708</v>
      </c>
    </row>
    <row r="15" spans="1:6" x14ac:dyDescent="0.25">
      <c r="A15" s="16" t="s">
        <v>712</v>
      </c>
      <c r="B15" s="17">
        <v>0.2896744712054119</v>
      </c>
      <c r="C15" t="str">
        <f>+A15</f>
        <v>Empresas con más de un establecimiento</v>
      </c>
      <c r="D15" s="17">
        <f>+B15</f>
        <v>0.2896744712054119</v>
      </c>
      <c r="E15" s="17">
        <f>1-B15</f>
        <v>0.7103255287945881</v>
      </c>
    </row>
    <row r="16" spans="1:6" x14ac:dyDescent="0.25">
      <c r="A16" s="16" t="s">
        <v>713</v>
      </c>
      <c r="B16" s="17">
        <v>0.7103255287945881</v>
      </c>
      <c r="C16" t="str">
        <f>+A16</f>
        <v>Empresas con un establecimiento</v>
      </c>
      <c r="D16" s="17">
        <f>+B16</f>
        <v>0.7103255287945881</v>
      </c>
      <c r="E16" s="17">
        <f>1-B16</f>
        <v>0.2896744712054119</v>
      </c>
    </row>
    <row r="17" spans="1:13" x14ac:dyDescent="0.25">
      <c r="A17" s="16" t="s">
        <v>707</v>
      </c>
      <c r="B17" s="17">
        <v>1</v>
      </c>
    </row>
    <row r="22" spans="1:13" x14ac:dyDescent="0.25">
      <c r="A22" s="15" t="s">
        <v>393</v>
      </c>
      <c r="B22" t="s">
        <v>705</v>
      </c>
      <c r="F22" s="15" t="s">
        <v>393</v>
      </c>
      <c r="G22" t="s">
        <v>705</v>
      </c>
      <c r="J22" s="15" t="s">
        <v>393</v>
      </c>
      <c r="K22" t="s">
        <v>705</v>
      </c>
    </row>
    <row r="23" spans="1:13" x14ac:dyDescent="0.25">
      <c r="J23"/>
      <c r="M23">
        <v>1</v>
      </c>
    </row>
    <row r="24" spans="1:13" x14ac:dyDescent="0.25">
      <c r="A24" t="s">
        <v>714</v>
      </c>
      <c r="B24" t="s">
        <v>715</v>
      </c>
      <c r="F24" s="15" t="s">
        <v>706</v>
      </c>
      <c r="G24" t="s">
        <v>708</v>
      </c>
      <c r="J24" s="15" t="s">
        <v>706</v>
      </c>
      <c r="K24" t="s">
        <v>708</v>
      </c>
      <c r="M24">
        <v>1</v>
      </c>
    </row>
    <row r="25" spans="1:13" x14ac:dyDescent="0.25">
      <c r="A25" s="18">
        <v>199063.1320651334</v>
      </c>
      <c r="B25" s="18">
        <v>114737.82262941884</v>
      </c>
      <c r="C25">
        <f>+A25+B25</f>
        <v>313800.95469455223</v>
      </c>
      <c r="F25" s="16" t="s">
        <v>337</v>
      </c>
      <c r="G25" s="17">
        <v>0.21031335278065286</v>
      </c>
      <c r="J25" s="16" t="s">
        <v>337</v>
      </c>
      <c r="K25" s="22">
        <v>2234.9999999999964</v>
      </c>
      <c r="L25" s="22">
        <f>+K25</f>
        <v>2234.9999999999964</v>
      </c>
      <c r="M25">
        <v>1</v>
      </c>
    </row>
    <row r="26" spans="1:13" x14ac:dyDescent="0.25">
      <c r="F26" s="16" t="s">
        <v>838</v>
      </c>
      <c r="G26" s="17">
        <v>0.36219064646654714</v>
      </c>
      <c r="J26" s="16" t="s">
        <v>838</v>
      </c>
      <c r="K26" s="22">
        <v>3848.9999999999936</v>
      </c>
      <c r="L26" s="22">
        <f t="shared" ref="L26:L27" si="0">+K26</f>
        <v>3848.9999999999936</v>
      </c>
      <c r="M26">
        <v>1</v>
      </c>
    </row>
    <row r="27" spans="1:13" x14ac:dyDescent="0.25">
      <c r="A27" t="s">
        <v>716</v>
      </c>
      <c r="B27" s="19">
        <f>+GETPIVOTDATA("Suma de B3_22",$A$24)/C25</f>
        <v>0.63436114226898255</v>
      </c>
      <c r="C27" s="17">
        <f>1-B27</f>
        <v>0.36563885773101745</v>
      </c>
      <c r="F27" s="16" t="s">
        <v>839</v>
      </c>
      <c r="G27" s="17">
        <v>0.42749600075280009</v>
      </c>
      <c r="J27" s="16" t="s">
        <v>839</v>
      </c>
      <c r="K27" s="22">
        <v>4543.0000000000036</v>
      </c>
      <c r="L27" s="22">
        <f t="shared" si="0"/>
        <v>4543.0000000000036</v>
      </c>
      <c r="M27">
        <v>1</v>
      </c>
    </row>
    <row r="28" spans="1:13" x14ac:dyDescent="0.25">
      <c r="A28" t="s">
        <v>448</v>
      </c>
      <c r="B28" s="19">
        <f>+GETPIVOTDATA("Suma de B3_23",$A$24)/C25</f>
        <v>0.36563885773101745</v>
      </c>
      <c r="C28" s="17">
        <f>1-B28</f>
        <v>0.63436114226898255</v>
      </c>
      <c r="F28" s="16" t="s">
        <v>707</v>
      </c>
      <c r="G28" s="17">
        <v>1</v>
      </c>
      <c r="J28" s="16" t="s">
        <v>707</v>
      </c>
      <c r="K28" s="22">
        <v>10626.999999999993</v>
      </c>
      <c r="L28" s="22">
        <f>+GETPIVOTDATA("WEIGHT",$J$24)</f>
        <v>10626.999999999993</v>
      </c>
      <c r="M28">
        <v>1</v>
      </c>
    </row>
    <row r="29" spans="1:13" x14ac:dyDescent="0.25">
      <c r="M29">
        <v>1</v>
      </c>
    </row>
    <row r="30" spans="1:13" x14ac:dyDescent="0.25">
      <c r="M30">
        <v>1</v>
      </c>
    </row>
    <row r="31" spans="1:13" x14ac:dyDescent="0.25">
      <c r="M31">
        <v>1</v>
      </c>
    </row>
    <row r="32" spans="1:13" x14ac:dyDescent="0.25">
      <c r="A32" s="15" t="s">
        <v>393</v>
      </c>
      <c r="B32" t="s">
        <v>705</v>
      </c>
      <c r="M32">
        <v>1</v>
      </c>
    </row>
    <row r="33" spans="1:13" x14ac:dyDescent="0.25">
      <c r="M33">
        <v>1</v>
      </c>
    </row>
    <row r="34" spans="1:13" x14ac:dyDescent="0.25">
      <c r="A34" t="s">
        <v>717</v>
      </c>
      <c r="B34" t="s">
        <v>718</v>
      </c>
      <c r="C34" t="s">
        <v>719</v>
      </c>
      <c r="D34" t="s">
        <v>720</v>
      </c>
      <c r="E34" t="s">
        <v>721</v>
      </c>
      <c r="F34" t="s">
        <v>722</v>
      </c>
      <c r="G34" t="s">
        <v>723</v>
      </c>
      <c r="H34" t="s">
        <v>724</v>
      </c>
      <c r="I34" t="s">
        <v>725</v>
      </c>
      <c r="J34" s="14" t="s">
        <v>726</v>
      </c>
      <c r="K34" t="s">
        <v>727</v>
      </c>
      <c r="L34" t="s">
        <v>728</v>
      </c>
      <c r="M34" t="s">
        <v>729</v>
      </c>
    </row>
    <row r="35" spans="1:13" x14ac:dyDescent="0.25">
      <c r="A35" s="18">
        <v>253.23834391144544</v>
      </c>
      <c r="B35" s="18">
        <v>172.2221743484059</v>
      </c>
      <c r="C35" s="18">
        <v>12528.892412885843</v>
      </c>
      <c r="D35" s="18">
        <v>4159.2446253758153</v>
      </c>
      <c r="E35" s="18">
        <v>142004.09062741918</v>
      </c>
      <c r="F35" s="18">
        <v>8078.6917418487956</v>
      </c>
      <c r="G35" s="18">
        <v>17351.530670509124</v>
      </c>
      <c r="H35" s="18">
        <v>2319.6767279673222</v>
      </c>
      <c r="I35" s="18">
        <v>73989.448807642257</v>
      </c>
      <c r="J35" s="27">
        <v>39152.38303019842</v>
      </c>
      <c r="K35" s="18">
        <v>11619.489374862735</v>
      </c>
      <c r="L35" s="18">
        <v>2172.0461575831428</v>
      </c>
      <c r="M35" s="18">
        <v>313800.95469455078</v>
      </c>
    </row>
    <row r="36" spans="1:13" x14ac:dyDescent="0.25">
      <c r="M36">
        <v>1</v>
      </c>
    </row>
    <row r="37" spans="1:13" x14ac:dyDescent="0.25">
      <c r="M37">
        <v>1</v>
      </c>
    </row>
    <row r="38" spans="1:13" x14ac:dyDescent="0.25">
      <c r="A38" s="20" t="s">
        <v>730</v>
      </c>
      <c r="B38" s="19">
        <f>+A35/M35</f>
        <v>8.070031021987932E-4</v>
      </c>
      <c r="C38">
        <v>1</v>
      </c>
      <c r="M38">
        <v>1</v>
      </c>
    </row>
    <row r="39" spans="1:13" x14ac:dyDescent="0.25">
      <c r="A39" s="20" t="s">
        <v>731</v>
      </c>
      <c r="B39" s="19">
        <f>+B35/M35</f>
        <v>5.4882616439470182E-4</v>
      </c>
      <c r="C39">
        <v>2</v>
      </c>
      <c r="M39">
        <v>1</v>
      </c>
    </row>
    <row r="40" spans="1:13" x14ac:dyDescent="0.25">
      <c r="A40" s="20" t="s">
        <v>732</v>
      </c>
      <c r="B40" s="19">
        <f>+C35/M35</f>
        <v>3.9926240584835959E-2</v>
      </c>
      <c r="C40">
        <v>3</v>
      </c>
      <c r="M40">
        <v>1</v>
      </c>
    </row>
    <row r="41" spans="1:13" x14ac:dyDescent="0.25">
      <c r="A41" s="20" t="s">
        <v>733</v>
      </c>
      <c r="B41" s="19">
        <f>+D35/M35</f>
        <v>1.3254403988108841E-2</v>
      </c>
      <c r="C41">
        <v>4</v>
      </c>
      <c r="E41" t="s">
        <v>730</v>
      </c>
      <c r="F41" s="17">
        <f>+B38+B39+B41</f>
        <v>1.4610233254702336E-2</v>
      </c>
      <c r="M41">
        <v>1</v>
      </c>
    </row>
    <row r="42" spans="1:13" x14ac:dyDescent="0.25">
      <c r="A42" s="20" t="s">
        <v>734</v>
      </c>
      <c r="B42" s="19">
        <f>+E35/M35</f>
        <v>0.45252918610666393</v>
      </c>
      <c r="C42">
        <v>5</v>
      </c>
      <c r="E42" t="s">
        <v>811</v>
      </c>
      <c r="F42" s="17">
        <f>+B40+B43</f>
        <v>6.5670877817416956E-2</v>
      </c>
      <c r="M42">
        <v>1</v>
      </c>
    </row>
    <row r="43" spans="1:13" x14ac:dyDescent="0.25">
      <c r="A43" s="20" t="s">
        <v>735</v>
      </c>
      <c r="B43" s="19">
        <f>+F35/M35</f>
        <v>2.5744637232581E-2</v>
      </c>
      <c r="C43">
        <v>6</v>
      </c>
      <c r="E43" t="s">
        <v>812</v>
      </c>
      <c r="F43" s="17">
        <f>+B42+B45+B47</f>
        <v>0.5846895863149234</v>
      </c>
    </row>
    <row r="44" spans="1:13" x14ac:dyDescent="0.25">
      <c r="A44" s="20" t="s">
        <v>736</v>
      </c>
      <c r="B44" s="19">
        <f>+G35/M35</f>
        <v>5.5294703253528497E-2</v>
      </c>
      <c r="C44">
        <v>7</v>
      </c>
      <c r="E44" t="s">
        <v>813</v>
      </c>
      <c r="F44" s="17">
        <f>+B44</f>
        <v>5.5294703253528497E-2</v>
      </c>
    </row>
    <row r="45" spans="1:13" x14ac:dyDescent="0.25">
      <c r="A45" s="20" t="s">
        <v>737</v>
      </c>
      <c r="B45" s="19">
        <f>+H35/M35</f>
        <v>7.3921914298357106E-3</v>
      </c>
      <c r="C45">
        <v>8</v>
      </c>
      <c r="E45" t="s">
        <v>738</v>
      </c>
      <c r="F45" s="17">
        <f>+B46+B49</f>
        <v>0.24270638385839163</v>
      </c>
    </row>
    <row r="46" spans="1:13" x14ac:dyDescent="0.25">
      <c r="A46" s="20" t="s">
        <v>738</v>
      </c>
      <c r="B46" s="19">
        <f>+I35/M35</f>
        <v>0.23578465170592772</v>
      </c>
      <c r="C46">
        <v>9</v>
      </c>
      <c r="E46" t="s">
        <v>740</v>
      </c>
      <c r="F46" s="17">
        <f>+B48</f>
        <v>3.7028215501042606E-2</v>
      </c>
    </row>
    <row r="47" spans="1:13" x14ac:dyDescent="0.25">
      <c r="A47" s="20" t="s">
        <v>741</v>
      </c>
      <c r="B47" s="19">
        <f>+J35/M35</f>
        <v>0.1247682087784238</v>
      </c>
      <c r="C47">
        <v>10</v>
      </c>
    </row>
    <row r="48" spans="1:13" x14ac:dyDescent="0.25">
      <c r="A48" s="20" t="s">
        <v>740</v>
      </c>
      <c r="B48" s="19">
        <f>+K35/M35</f>
        <v>3.7028215501042606E-2</v>
      </c>
      <c r="C48">
        <v>11</v>
      </c>
    </row>
    <row r="49" spans="1:11" x14ac:dyDescent="0.25">
      <c r="A49" s="20" t="s">
        <v>739</v>
      </c>
      <c r="B49" s="19">
        <f>+L35/M35</f>
        <v>6.9217321524639094E-3</v>
      </c>
      <c r="C49">
        <v>12</v>
      </c>
    </row>
    <row r="55" spans="1:11" x14ac:dyDescent="0.25">
      <c r="A55" s="15" t="s">
        <v>393</v>
      </c>
      <c r="B55" t="s">
        <v>705</v>
      </c>
      <c r="D55" s="15" t="s">
        <v>393</v>
      </c>
      <c r="E55" t="s">
        <v>705</v>
      </c>
      <c r="G55" s="15" t="s">
        <v>393</v>
      </c>
      <c r="H55" t="s">
        <v>705</v>
      </c>
      <c r="J55" s="28" t="s">
        <v>393</v>
      </c>
      <c r="K55" t="s">
        <v>705</v>
      </c>
    </row>
    <row r="57" spans="1:11" x14ac:dyDescent="0.25">
      <c r="A57" s="15" t="s">
        <v>706</v>
      </c>
      <c r="B57" t="s">
        <v>708</v>
      </c>
      <c r="D57" s="15" t="s">
        <v>706</v>
      </c>
      <c r="E57" t="s">
        <v>708</v>
      </c>
      <c r="G57" s="15" t="s">
        <v>706</v>
      </c>
      <c r="H57" t="s">
        <v>708</v>
      </c>
      <c r="J57" s="28" t="s">
        <v>706</v>
      </c>
      <c r="K57" t="s">
        <v>708</v>
      </c>
    </row>
    <row r="58" spans="1:11" x14ac:dyDescent="0.25">
      <c r="A58" s="16" t="s">
        <v>338</v>
      </c>
      <c r="B58" s="22">
        <v>6319.8288342624282</v>
      </c>
      <c r="D58" s="16" t="s">
        <v>338</v>
      </c>
      <c r="E58" s="22">
        <v>6622.1553403603066</v>
      </c>
      <c r="G58" s="16" t="s">
        <v>338</v>
      </c>
      <c r="H58" s="22">
        <v>7519.0044506372242</v>
      </c>
      <c r="J58" s="29" t="s">
        <v>338</v>
      </c>
      <c r="K58" s="22">
        <v>9946.3811728904366</v>
      </c>
    </row>
    <row r="59" spans="1:11" x14ac:dyDescent="0.25">
      <c r="A59" s="16" t="s">
        <v>339</v>
      </c>
      <c r="B59" s="22">
        <v>4307.1711657375927</v>
      </c>
      <c r="D59" s="16" t="s">
        <v>339</v>
      </c>
      <c r="E59" s="18">
        <v>4004.8446596397121</v>
      </c>
      <c r="G59" s="16" t="s">
        <v>339</v>
      </c>
      <c r="H59" s="18">
        <v>3107.9955493627958</v>
      </c>
      <c r="J59" s="29" t="s">
        <v>339</v>
      </c>
      <c r="K59" s="18">
        <v>680.61882710954831</v>
      </c>
    </row>
    <row r="60" spans="1:11" x14ac:dyDescent="0.25">
      <c r="A60" s="16" t="s">
        <v>707</v>
      </c>
      <c r="B60" s="22">
        <v>10627.000000000022</v>
      </c>
      <c r="D60" s="16" t="s">
        <v>707</v>
      </c>
      <c r="E60" s="18">
        <v>10627.000000000018</v>
      </c>
      <c r="G60" s="16" t="s">
        <v>707</v>
      </c>
      <c r="H60" s="18">
        <v>10627.00000000002</v>
      </c>
      <c r="J60" s="29" t="s">
        <v>707</v>
      </c>
      <c r="K60" s="18">
        <v>10626.999999999985</v>
      </c>
    </row>
    <row r="64" spans="1:11" x14ac:dyDescent="0.25">
      <c r="D64" t="s">
        <v>442</v>
      </c>
      <c r="E64" s="17">
        <f>+GETPIVOTDATA("WEIGHT",$A$57,"B5A_1","Sí")/GETPIVOTDATA("WEIGHT",$A$57)</f>
        <v>0.40530452298274056</v>
      </c>
      <c r="H64" s="15" t="s">
        <v>393</v>
      </c>
      <c r="I64" t="s">
        <v>705</v>
      </c>
    </row>
    <row r="65" spans="1:9" x14ac:dyDescent="0.25">
      <c r="A65" s="15" t="s">
        <v>393</v>
      </c>
      <c r="B65" t="s">
        <v>705</v>
      </c>
      <c r="D65" s="21" t="s">
        <v>445</v>
      </c>
      <c r="E65" s="17">
        <f>+GETPIVOTDATA("WEIGHT",$D$57,"B5A_2","Sí")/GETPIVOTDATA("WEIGHT",$D$57)</f>
        <v>0.3768556186731632</v>
      </c>
    </row>
    <row r="66" spans="1:9" x14ac:dyDescent="0.25">
      <c r="D66" t="s">
        <v>742</v>
      </c>
      <c r="E66" s="17">
        <f>+GETPIVOTDATA("WEIGHT",$G$57,"B5A_3","Sí")/GETPIVOTDATA("WEIGHT",$G$57)</f>
        <v>0.29246217647151501</v>
      </c>
      <c r="H66" s="15" t="s">
        <v>706</v>
      </c>
      <c r="I66" t="s">
        <v>708</v>
      </c>
    </row>
    <row r="67" spans="1:9" x14ac:dyDescent="0.25">
      <c r="A67" s="15" t="s">
        <v>706</v>
      </c>
      <c r="B67" t="s">
        <v>708</v>
      </c>
      <c r="D67" t="s">
        <v>451</v>
      </c>
      <c r="E67" s="17">
        <f>+GETPIVOTDATA("WEIGHT",$J$57,"B5A_4","Sí")/GETPIVOTDATA("WEIGHT",$J$57)</f>
        <v>6.4046186798677823E-2</v>
      </c>
      <c r="H67" s="16" t="s">
        <v>338</v>
      </c>
      <c r="I67" s="17">
        <v>0.37224851133884124</v>
      </c>
    </row>
    <row r="68" spans="1:9" x14ac:dyDescent="0.25">
      <c r="A68" s="16" t="s">
        <v>338</v>
      </c>
      <c r="B68" s="22">
        <v>10425.078758313117</v>
      </c>
      <c r="D68" t="s">
        <v>743</v>
      </c>
      <c r="E68" s="17">
        <f>+GETPIVOTDATA("WEIGHT",$A$67,"B5A_5","Sí")/GETPIVOTDATA("WEIGHT",$A$67)</f>
        <v>1.9000775542190242E-2</v>
      </c>
      <c r="H68" s="16" t="s">
        <v>339</v>
      </c>
      <c r="I68" s="17">
        <v>0.62775148866115871</v>
      </c>
    </row>
    <row r="69" spans="1:9" x14ac:dyDescent="0.25">
      <c r="A69" s="16" t="s">
        <v>339</v>
      </c>
      <c r="B69" s="18">
        <v>201.92124168685518</v>
      </c>
      <c r="H69" s="16" t="s">
        <v>707</v>
      </c>
      <c r="I69" s="17">
        <v>1</v>
      </c>
    </row>
    <row r="70" spans="1:9" x14ac:dyDescent="0.25">
      <c r="A70" s="16" t="s">
        <v>707</v>
      </c>
      <c r="B70" s="18">
        <v>10626.999999999973</v>
      </c>
    </row>
    <row r="75" spans="1:9" x14ac:dyDescent="0.25">
      <c r="A75" s="15" t="s">
        <v>393</v>
      </c>
      <c r="B75" t="s">
        <v>705</v>
      </c>
      <c r="F75" s="15" t="s">
        <v>393</v>
      </c>
      <c r="G75" t="s">
        <v>705</v>
      </c>
    </row>
    <row r="77" spans="1:9" x14ac:dyDescent="0.25">
      <c r="B77" s="15" t="s">
        <v>747</v>
      </c>
      <c r="G77" s="15" t="s">
        <v>747</v>
      </c>
    </row>
    <row r="78" spans="1:9" x14ac:dyDescent="0.25">
      <c r="B78" t="s">
        <v>744</v>
      </c>
      <c r="C78" t="s">
        <v>814</v>
      </c>
      <c r="D78" t="s">
        <v>707</v>
      </c>
      <c r="G78" t="s">
        <v>745</v>
      </c>
      <c r="H78" t="s">
        <v>746</v>
      </c>
      <c r="I78" t="s">
        <v>707</v>
      </c>
    </row>
    <row r="79" spans="1:9" x14ac:dyDescent="0.25">
      <c r="A79" t="s">
        <v>708</v>
      </c>
      <c r="B79" s="17">
        <v>0.85373443229161849</v>
      </c>
      <c r="C79" s="17">
        <v>0.14626556770838153</v>
      </c>
      <c r="D79" s="17">
        <v>1</v>
      </c>
      <c r="F79" t="s">
        <v>708</v>
      </c>
      <c r="G79" s="17">
        <v>0.62124509836971697</v>
      </c>
      <c r="H79" s="17">
        <v>0.37875490163028308</v>
      </c>
      <c r="I79" s="17">
        <v>1</v>
      </c>
    </row>
    <row r="85" spans="1:8" x14ac:dyDescent="0.25">
      <c r="A85" s="15" t="s">
        <v>393</v>
      </c>
      <c r="B85" t="s">
        <v>705</v>
      </c>
      <c r="D85" s="15" t="s">
        <v>393</v>
      </c>
      <c r="E85" t="s">
        <v>705</v>
      </c>
      <c r="G85" s="15" t="s">
        <v>393</v>
      </c>
      <c r="H85" t="s">
        <v>705</v>
      </c>
    </row>
    <row r="87" spans="1:8" x14ac:dyDescent="0.25">
      <c r="A87" s="15" t="s">
        <v>108</v>
      </c>
      <c r="B87" t="s">
        <v>708</v>
      </c>
      <c r="D87" s="15" t="s">
        <v>109</v>
      </c>
      <c r="E87" t="s">
        <v>708</v>
      </c>
      <c r="G87" s="15" t="s">
        <v>110</v>
      </c>
      <c r="H87" t="s">
        <v>708</v>
      </c>
    </row>
    <row r="88" spans="1:8" x14ac:dyDescent="0.25">
      <c r="A88" t="s">
        <v>338</v>
      </c>
      <c r="B88" s="18">
        <v>7323.354783905721</v>
      </c>
      <c r="D88" t="s">
        <v>338</v>
      </c>
      <c r="E88" s="18">
        <v>9089.5804770148843</v>
      </c>
      <c r="G88" t="s">
        <v>338</v>
      </c>
      <c r="H88" s="18">
        <v>9756.2293108108988</v>
      </c>
    </row>
    <row r="89" spans="1:8" x14ac:dyDescent="0.25">
      <c r="A89" t="s">
        <v>339</v>
      </c>
      <c r="B89" s="18">
        <v>3303.6452160943022</v>
      </c>
      <c r="D89" t="s">
        <v>339</v>
      </c>
      <c r="E89" s="18">
        <v>1537.419522985133</v>
      </c>
      <c r="G89" t="s">
        <v>339</v>
      </c>
      <c r="H89" s="18">
        <v>870.77068918909572</v>
      </c>
    </row>
    <row r="90" spans="1:8" x14ac:dyDescent="0.25">
      <c r="A90" t="s">
        <v>707</v>
      </c>
      <c r="B90" s="18">
        <v>10627.000000000024</v>
      </c>
      <c r="D90" t="s">
        <v>707</v>
      </c>
      <c r="E90" s="18">
        <v>10627.000000000018</v>
      </c>
      <c r="G90" t="s">
        <v>707</v>
      </c>
      <c r="H90" s="18">
        <v>10626.999999999995</v>
      </c>
    </row>
    <row r="95" spans="1:8" x14ac:dyDescent="0.25">
      <c r="A95" s="15" t="s">
        <v>393</v>
      </c>
      <c r="B95" t="s">
        <v>705</v>
      </c>
      <c r="D95" s="15" t="s">
        <v>393</v>
      </c>
      <c r="E95" t="s">
        <v>705</v>
      </c>
      <c r="G95" s="15" t="s">
        <v>393</v>
      </c>
      <c r="H95" t="s">
        <v>705</v>
      </c>
    </row>
    <row r="97" spans="1:8" x14ac:dyDescent="0.25">
      <c r="A97" s="15" t="s">
        <v>111</v>
      </c>
      <c r="B97" t="s">
        <v>708</v>
      </c>
      <c r="D97" s="15" t="s">
        <v>112</v>
      </c>
      <c r="E97" t="s">
        <v>708</v>
      </c>
      <c r="G97" s="15" t="s">
        <v>113</v>
      </c>
      <c r="H97" t="s">
        <v>708</v>
      </c>
    </row>
    <row r="98" spans="1:8" x14ac:dyDescent="0.25">
      <c r="A98" t="s">
        <v>338</v>
      </c>
      <c r="B98" s="18">
        <v>2893.755664681677</v>
      </c>
      <c r="D98" t="s">
        <v>338</v>
      </c>
      <c r="E98" s="18">
        <v>3059.6103807162112</v>
      </c>
      <c r="G98" t="s">
        <v>338</v>
      </c>
      <c r="H98" s="18">
        <v>2760.1556798399206</v>
      </c>
    </row>
    <row r="99" spans="1:8" x14ac:dyDescent="0.25">
      <c r="A99" t="s">
        <v>339</v>
      </c>
      <c r="B99" s="18">
        <v>7733.2443353183389</v>
      </c>
      <c r="D99" t="s">
        <v>339</v>
      </c>
      <c r="E99" s="18">
        <v>7567.3896192838038</v>
      </c>
      <c r="G99" t="s">
        <v>339</v>
      </c>
      <c r="H99" s="18">
        <v>7866.8443201600985</v>
      </c>
    </row>
    <row r="100" spans="1:8" x14ac:dyDescent="0.25">
      <c r="A100" t="s">
        <v>707</v>
      </c>
      <c r="B100" s="18">
        <v>10627.000000000016</v>
      </c>
      <c r="D100" t="s">
        <v>707</v>
      </c>
      <c r="E100" s="18">
        <v>10627.000000000015</v>
      </c>
      <c r="G100" t="s">
        <v>707</v>
      </c>
      <c r="H100" s="18">
        <v>10627.000000000018</v>
      </c>
    </row>
    <row r="106" spans="1:8" x14ac:dyDescent="0.25">
      <c r="A106" s="15" t="s">
        <v>393</v>
      </c>
      <c r="B106" t="s">
        <v>705</v>
      </c>
      <c r="D106" s="15" t="s">
        <v>393</v>
      </c>
      <c r="E106" t="s">
        <v>705</v>
      </c>
      <c r="G106" s="15" t="s">
        <v>393</v>
      </c>
      <c r="H106" t="s">
        <v>705</v>
      </c>
    </row>
    <row r="108" spans="1:8" x14ac:dyDescent="0.25">
      <c r="A108" s="15" t="s">
        <v>114</v>
      </c>
      <c r="B108" t="s">
        <v>708</v>
      </c>
      <c r="D108" s="15" t="s">
        <v>115</v>
      </c>
      <c r="E108" t="s">
        <v>708</v>
      </c>
      <c r="G108" s="15" t="s">
        <v>116</v>
      </c>
      <c r="H108" t="s">
        <v>708</v>
      </c>
    </row>
    <row r="109" spans="1:8" x14ac:dyDescent="0.25">
      <c r="A109" t="s">
        <v>338</v>
      </c>
      <c r="B109" s="18">
        <v>1151.0313156859261</v>
      </c>
      <c r="D109" t="s">
        <v>338</v>
      </c>
      <c r="E109" s="18">
        <v>2902.1283232043693</v>
      </c>
      <c r="G109" t="s">
        <v>338</v>
      </c>
      <c r="H109" s="18">
        <v>6555.2533820692734</v>
      </c>
    </row>
    <row r="110" spans="1:8" x14ac:dyDescent="0.25">
      <c r="A110" t="s">
        <v>339</v>
      </c>
      <c r="B110" s="18">
        <v>9475.9686843140771</v>
      </c>
      <c r="D110" t="s">
        <v>339</v>
      </c>
      <c r="E110" s="18">
        <v>7724.8716767956439</v>
      </c>
      <c r="G110" t="s">
        <v>339</v>
      </c>
      <c r="H110" s="18">
        <v>4071.7466179307335</v>
      </c>
    </row>
    <row r="111" spans="1:8" x14ac:dyDescent="0.25">
      <c r="A111" t="s">
        <v>707</v>
      </c>
      <c r="B111" s="18">
        <v>10627.000000000004</v>
      </c>
      <c r="D111" t="s">
        <v>707</v>
      </c>
      <c r="E111" s="18">
        <v>10627.000000000013</v>
      </c>
      <c r="G111" t="s">
        <v>707</v>
      </c>
      <c r="H111" s="18">
        <v>10627.000000000007</v>
      </c>
    </row>
    <row r="116" spans="1:8" x14ac:dyDescent="0.25">
      <c r="A116" s="15" t="s">
        <v>393</v>
      </c>
      <c r="B116" t="s">
        <v>705</v>
      </c>
      <c r="D116" s="15" t="s">
        <v>393</v>
      </c>
      <c r="E116" t="s">
        <v>705</v>
      </c>
      <c r="G116" s="15" t="s">
        <v>393</v>
      </c>
      <c r="H116" t="s">
        <v>705</v>
      </c>
    </row>
    <row r="118" spans="1:8" x14ac:dyDescent="0.25">
      <c r="A118" s="15" t="s">
        <v>117</v>
      </c>
      <c r="B118" t="s">
        <v>708</v>
      </c>
      <c r="D118" s="15" t="s">
        <v>118</v>
      </c>
      <c r="E118" t="s">
        <v>708</v>
      </c>
      <c r="G118" s="15" t="s">
        <v>119</v>
      </c>
      <c r="H118" t="s">
        <v>708</v>
      </c>
    </row>
    <row r="119" spans="1:8" x14ac:dyDescent="0.25">
      <c r="A119" t="s">
        <v>338</v>
      </c>
      <c r="B119" s="18">
        <v>722.12881363267309</v>
      </c>
      <c r="D119" t="s">
        <v>338</v>
      </c>
      <c r="E119" s="18">
        <v>3711.2444680923413</v>
      </c>
      <c r="G119" t="s">
        <v>338</v>
      </c>
      <c r="H119" s="18">
        <v>6027.8657761061322</v>
      </c>
    </row>
    <row r="120" spans="1:8" x14ac:dyDescent="0.25">
      <c r="A120" t="s">
        <v>339</v>
      </c>
      <c r="B120" s="18">
        <v>9904.8711863673088</v>
      </c>
      <c r="D120" t="s">
        <v>339</v>
      </c>
      <c r="E120" s="18">
        <v>6915.755531907671</v>
      </c>
      <c r="G120" t="s">
        <v>339</v>
      </c>
      <c r="H120" s="18">
        <v>4599.1342238938896</v>
      </c>
    </row>
    <row r="121" spans="1:8" x14ac:dyDescent="0.25">
      <c r="A121" t="s">
        <v>707</v>
      </c>
      <c r="B121" s="18">
        <v>10626.999999999982</v>
      </c>
      <c r="D121" t="s">
        <v>707</v>
      </c>
      <c r="E121" s="18">
        <v>10627.000000000013</v>
      </c>
      <c r="G121" t="s">
        <v>707</v>
      </c>
      <c r="H121" s="18">
        <v>10627.000000000022</v>
      </c>
    </row>
    <row r="125" spans="1:8" x14ac:dyDescent="0.25">
      <c r="A125" s="15" t="s">
        <v>393</v>
      </c>
      <c r="B125" t="s">
        <v>705</v>
      </c>
      <c r="D125" s="34" t="s">
        <v>815</v>
      </c>
      <c r="E125" s="19">
        <f>+B129/B130</f>
        <v>6.2412761670264355E-2</v>
      </c>
      <c r="G125" t="s">
        <v>512</v>
      </c>
      <c r="H125" s="17">
        <f>+E135</f>
        <v>0.74026953233839132</v>
      </c>
    </row>
    <row r="126" spans="1:8" x14ac:dyDescent="0.25">
      <c r="D126" s="34" t="s">
        <v>750</v>
      </c>
      <c r="E126" s="19">
        <f>+H89/H90</f>
        <v>8.1939464495068809E-2</v>
      </c>
      <c r="G126" t="s">
        <v>510</v>
      </c>
      <c r="H126" s="17">
        <f>+E134</f>
        <v>0.72769778256500672</v>
      </c>
    </row>
    <row r="127" spans="1:8" x14ac:dyDescent="0.25">
      <c r="A127" s="15" t="s">
        <v>120</v>
      </c>
      <c r="B127" t="s">
        <v>708</v>
      </c>
      <c r="D127" s="34" t="s">
        <v>749</v>
      </c>
      <c r="E127" s="19">
        <f>+E89/E90</f>
        <v>0.14467107584314767</v>
      </c>
      <c r="G127" t="s">
        <v>511</v>
      </c>
      <c r="H127" s="17">
        <f>+E132</f>
        <v>0.71209086471099969</v>
      </c>
    </row>
    <row r="128" spans="1:8" x14ac:dyDescent="0.25">
      <c r="A128" t="s">
        <v>338</v>
      </c>
      <c r="B128" s="18">
        <v>9963.7395817300821</v>
      </c>
      <c r="D128" s="34" t="s">
        <v>748</v>
      </c>
      <c r="E128" s="19">
        <f>+B89/B90</f>
        <v>0.31087279722351507</v>
      </c>
      <c r="G128" t="s">
        <v>518</v>
      </c>
      <c r="H128" s="17">
        <f>+E130</f>
        <v>0.43277822752365486</v>
      </c>
    </row>
    <row r="129" spans="1:11" x14ac:dyDescent="0.25">
      <c r="A129" t="s">
        <v>339</v>
      </c>
      <c r="B129" s="18">
        <v>663.26041826989808</v>
      </c>
      <c r="D129" t="s">
        <v>756</v>
      </c>
      <c r="E129" s="19">
        <f>+H110/H111</f>
        <v>0.3831510885415198</v>
      </c>
      <c r="G129" t="s">
        <v>507</v>
      </c>
      <c r="H129" s="17">
        <f>+E128</f>
        <v>0.31087279722351507</v>
      </c>
    </row>
    <row r="130" spans="1:11" x14ac:dyDescent="0.25">
      <c r="A130" t="s">
        <v>707</v>
      </c>
      <c r="B130" s="18">
        <v>10626.99999999998</v>
      </c>
      <c r="D130" s="34" t="s">
        <v>759</v>
      </c>
      <c r="E130" s="19">
        <f>+H120/H121</f>
        <v>0.43277822752365486</v>
      </c>
      <c r="G130" t="s">
        <v>508</v>
      </c>
      <c r="H130" s="17">
        <f>+E127</f>
        <v>0.14467107584314767</v>
      </c>
    </row>
    <row r="131" spans="1:11" x14ac:dyDescent="0.25">
      <c r="D131" t="s">
        <v>758</v>
      </c>
      <c r="E131" s="19">
        <f>+E120/E121</f>
        <v>0.650772140012013</v>
      </c>
      <c r="G131" t="s">
        <v>509</v>
      </c>
      <c r="H131" s="17">
        <f>+E126</f>
        <v>8.1939464495068809E-2</v>
      </c>
    </row>
    <row r="132" spans="1:11" x14ac:dyDescent="0.25">
      <c r="D132" s="34" t="s">
        <v>752</v>
      </c>
      <c r="E132" s="19">
        <f>+E99/E100</f>
        <v>0.71209086471099969</v>
      </c>
      <c r="G132" t="s">
        <v>816</v>
      </c>
      <c r="H132" s="17">
        <f>+E125</f>
        <v>6.2412761670264355E-2</v>
      </c>
    </row>
    <row r="133" spans="1:11" x14ac:dyDescent="0.25">
      <c r="D133" t="s">
        <v>755</v>
      </c>
      <c r="E133" s="19">
        <f>+E110/E111</f>
        <v>0.72690991594952803</v>
      </c>
    </row>
    <row r="134" spans="1:11" x14ac:dyDescent="0.25">
      <c r="D134" s="34" t="s">
        <v>751</v>
      </c>
      <c r="E134" s="19">
        <f>+B99/B100</f>
        <v>0.72769778256500672</v>
      </c>
    </row>
    <row r="135" spans="1:11" x14ac:dyDescent="0.25">
      <c r="D135" s="34" t="s">
        <v>753</v>
      </c>
      <c r="E135" s="19">
        <f>+H99/H100</f>
        <v>0.74026953233839132</v>
      </c>
    </row>
    <row r="136" spans="1:11" x14ac:dyDescent="0.25">
      <c r="D136" t="s">
        <v>754</v>
      </c>
      <c r="E136" s="19">
        <f>+B110/B111</f>
        <v>0.89168802901233402</v>
      </c>
    </row>
    <row r="137" spans="1:11" x14ac:dyDescent="0.25">
      <c r="D137" t="s">
        <v>757</v>
      </c>
      <c r="E137" s="19">
        <f>+B120/B121</f>
        <v>0.93204772620375698</v>
      </c>
    </row>
    <row r="140" spans="1:11" x14ac:dyDescent="0.25">
      <c r="F140" t="s">
        <v>341</v>
      </c>
      <c r="G140" t="s">
        <v>342</v>
      </c>
      <c r="H140" t="s">
        <v>340</v>
      </c>
      <c r="I140" t="s">
        <v>341</v>
      </c>
      <c r="J140" s="14" t="s">
        <v>342</v>
      </c>
      <c r="K140" t="s">
        <v>340</v>
      </c>
    </row>
    <row r="141" spans="1:11" x14ac:dyDescent="0.25">
      <c r="C141" s="1"/>
      <c r="D141">
        <v>1</v>
      </c>
      <c r="E141" t="s">
        <v>760</v>
      </c>
      <c r="F141" s="1">
        <f>+B145</f>
        <v>81.822516479767103</v>
      </c>
      <c r="G141" s="1">
        <f>+B146</f>
        <v>33.954457009958176</v>
      </c>
      <c r="H141" s="1">
        <f>+B147</f>
        <v>10511.223026510246</v>
      </c>
      <c r="I141" s="19">
        <f>+GETPIVOTDATA("WEIGHT",$A$144,"D1_1","No utiliza ni planea utilizar")/GETPIVOTDATA("WEIGHT",$A$144)</f>
        <v>7.6994934111007177E-3</v>
      </c>
      <c r="J141" s="30">
        <f>+GETPIVOTDATA("WEIGHT",$A$144,"D1_1","Planea incorporar en los prox. 5 años")/GETPIVOTDATA("WEIGHT",$A$144)</f>
        <v>3.1951121680585553E-3</v>
      </c>
      <c r="K141" s="19">
        <f>+GETPIVOTDATA("WEIGHT",$A$144,"D1_1","Si utiliza actualmente")/GETPIVOTDATA("WEIGHT",$A$144)</f>
        <v>0.98910539442084078</v>
      </c>
    </row>
    <row r="142" spans="1:11" x14ac:dyDescent="0.25">
      <c r="A142" s="15" t="s">
        <v>393</v>
      </c>
      <c r="B142" t="s">
        <v>705</v>
      </c>
      <c r="D142">
        <v>2</v>
      </c>
      <c r="E142" t="s">
        <v>761</v>
      </c>
      <c r="F142" s="1">
        <f>+B154</f>
        <v>85.154379198925923</v>
      </c>
      <c r="G142" s="1">
        <f>+B155</f>
        <v>41.670861786828013</v>
      </c>
      <c r="H142" s="1">
        <f>+B156</f>
        <v>10500.17475901422</v>
      </c>
      <c r="I142" s="19">
        <f>+GETPIVOTDATA("WEIGHT",$A$153,"D1_2","No utiliza ni planea utilizar")/GETPIVOTDATA("WEIGHT",$A$153)</f>
        <v>8.013021473503917E-3</v>
      </c>
      <c r="J142" s="30">
        <f>+GETPIVOTDATA("WEIGHT",$A$153,"D1_2","Planea incorporar en los prox. 5 años")/GETPIVOTDATA("WEIGHT",$A$153)</f>
        <v>3.9212253492827811E-3</v>
      </c>
      <c r="K142" s="19">
        <f>+GETPIVOTDATA("WEIGHT",$A$153,"D1_2","Si utiliza actualmente")/GETPIVOTDATA("WEIGHT",$A$153)</f>
        <v>0.98806575317721324</v>
      </c>
    </row>
    <row r="143" spans="1:11" x14ac:dyDescent="0.25">
      <c r="D143">
        <v>3</v>
      </c>
      <c r="E143" t="s">
        <v>762</v>
      </c>
      <c r="F143" s="1">
        <f>+B163</f>
        <v>332.9963989483947</v>
      </c>
      <c r="G143" s="1">
        <f>+B164</f>
        <v>247.62675178923234</v>
      </c>
      <c r="H143" s="1">
        <f>+B165</f>
        <v>10046.376849262364</v>
      </c>
      <c r="I143" s="19">
        <f>+GETPIVOTDATA("WEIGHT",$A$162,"D1_3","No utiliza ni planea utilizar")/GETPIVOTDATA("WEIGHT",$A$162)</f>
        <v>3.1334939206586525E-2</v>
      </c>
      <c r="J143" s="30">
        <f>+GETPIVOTDATA("WEIGHT",$A$162,"D1_3","Planea incorporar en los prox. 5 años")/GETPIVOTDATA("WEIGHT",$A$162)</f>
        <v>2.330166103220406E-2</v>
      </c>
      <c r="K143" s="19">
        <f>+GETPIVOTDATA("WEIGHT",$A$162,"D1_3","Si utiliza actualmente")/GETPIVOTDATA("WEIGHT",$A$162)</f>
        <v>0.94536339976120942</v>
      </c>
    </row>
    <row r="144" spans="1:11" x14ac:dyDescent="0.25">
      <c r="A144" s="15" t="s">
        <v>135</v>
      </c>
      <c r="B144" t="s">
        <v>708</v>
      </c>
      <c r="D144">
        <v>4</v>
      </c>
      <c r="E144" t="s">
        <v>763</v>
      </c>
      <c r="F144" s="1">
        <f>+B172</f>
        <v>1734.2161659701856</v>
      </c>
      <c r="G144" s="1">
        <f>+B173</f>
        <v>1180.4702930225098</v>
      </c>
      <c r="H144" s="1">
        <f>+B174</f>
        <v>7712.3135410073228</v>
      </c>
      <c r="I144" s="19">
        <f>+GETPIVOTDATA("WEIGHT",$A$171,"D1_4","No utiliza ni planea utilizar")/GETPIVOTDATA("WEIGHT",$A$171)</f>
        <v>0.16318962698505529</v>
      </c>
      <c r="J144" s="30">
        <f>+GETPIVOTDATA("WEIGHT",$A$171,"D1_4","Planea incorporar en los prox. 5 años")/GETPIVOTDATA("WEIGHT",$A$171)</f>
        <v>0.11108217681589422</v>
      </c>
      <c r="K144" s="19">
        <f>+GETPIVOTDATA("WEIGHT",$A$171,"D1_4","Si utiliza actualmente")/GETPIVOTDATA("WEIGHT",$A$171)</f>
        <v>0.72572819619905049</v>
      </c>
    </row>
    <row r="145" spans="1:12" x14ac:dyDescent="0.25">
      <c r="A145" t="s">
        <v>341</v>
      </c>
      <c r="B145" s="1">
        <v>81.822516479767103</v>
      </c>
      <c r="D145">
        <v>5</v>
      </c>
      <c r="E145" t="s">
        <v>764</v>
      </c>
      <c r="F145" s="1">
        <f>+B181</f>
        <v>573.95140158512095</v>
      </c>
      <c r="G145" s="1">
        <f>+B182</f>
        <v>382.50204027831785</v>
      </c>
      <c r="H145" s="1">
        <f>+B183</f>
        <v>9670.5465581365625</v>
      </c>
      <c r="I145" s="19">
        <f>+GETPIVOTDATA("WEIGHT",$A$180,"D1_5","No utiliza ni planea utilizar")/GETPIVOTDATA("WEIGHT",$A$180)</f>
        <v>5.4008789083007512E-2</v>
      </c>
      <c r="J145" s="30">
        <f>+GETPIVOTDATA("WEIGHT",$A$180,"D1_5","Planea incorporar en los prox. 5 años")/GETPIVOTDATA("WEIGHT",$A$180)</f>
        <v>3.599341679479795E-2</v>
      </c>
      <c r="K145" s="19">
        <f>+GETPIVOTDATA("WEIGHT",$A$180,"D1_5","Si utiliza actualmente")/GETPIVOTDATA("WEIGHT",$A$180)</f>
        <v>0.9099977941221945</v>
      </c>
    </row>
    <row r="146" spans="1:12" x14ac:dyDescent="0.25">
      <c r="A146" t="s">
        <v>342</v>
      </c>
      <c r="B146" s="1">
        <v>33.954457009958176</v>
      </c>
      <c r="D146">
        <v>6</v>
      </c>
      <c r="E146" t="s">
        <v>765</v>
      </c>
      <c r="F146" s="1">
        <f>+B190</f>
        <v>2963.1371739580209</v>
      </c>
      <c r="G146" s="1">
        <f>+B191</f>
        <v>3026.9627143097923</v>
      </c>
      <c r="H146" s="1">
        <f>+B192</f>
        <v>4636.9001117321795</v>
      </c>
      <c r="I146" s="19">
        <f>+GETPIVOTDATA("WEIGHT",$A$189,"D1_6","No utiliza ni planea utilizar")/GETPIVOTDATA("WEIGHT",$A$189)</f>
        <v>0.27883101288774093</v>
      </c>
      <c r="J146" s="30">
        <f>GETPIVOTDATA("WEIGHT",$A$189,"D1_6","Planea incorporar en los prox. 5 años")/GETPIVOTDATA("WEIGHT",$A$189)</f>
        <v>0.28483699203065721</v>
      </c>
      <c r="K146" s="19">
        <f>+GETPIVOTDATA("WEIGHT",$A$189,"D1_6","Si utiliza actualmente")/GETPIVOTDATA("WEIGHT",$A$189)</f>
        <v>0.43633199508160181</v>
      </c>
    </row>
    <row r="147" spans="1:12" x14ac:dyDescent="0.25">
      <c r="A147" t="s">
        <v>340</v>
      </c>
      <c r="B147" s="1">
        <v>10511.223026510246</v>
      </c>
      <c r="D147">
        <v>7</v>
      </c>
      <c r="E147" t="s">
        <v>766</v>
      </c>
      <c r="F147" s="1">
        <f>+B199</f>
        <v>677.87820381983909</v>
      </c>
      <c r="G147" s="1">
        <f>+B200</f>
        <v>651.68555842857154</v>
      </c>
      <c r="H147" s="1">
        <f>+B201</f>
        <v>9297.4362377516063</v>
      </c>
      <c r="I147" s="19">
        <f>+GETPIVOTDATA("WEIGHT",$A$198,"D1_7","No utiliza ni planea utilizar")/GETPIVOTDATA("WEIGHT",$A$198)</f>
        <v>6.3788294327640729E-2</v>
      </c>
      <c r="J147" s="30">
        <f>+GETPIVOTDATA("WEIGHT",$A$198,"D1_7","Planea incorporar en los prox. 5 años")/GETPIVOTDATA("WEIGHT",$A$198)</f>
        <v>6.1323568121630805E-2</v>
      </c>
      <c r="K147" s="19">
        <f>+GETPIVOTDATA("WEIGHT",$A$198,"D1_7","Si utiliza actualmente")/GETPIVOTDATA("WEIGHT",$A$198)</f>
        <v>0.87488813755072847</v>
      </c>
    </row>
    <row r="148" spans="1:12" x14ac:dyDescent="0.25">
      <c r="A148" t="s">
        <v>707</v>
      </c>
      <c r="B148" s="1">
        <v>10626.999999999971</v>
      </c>
      <c r="D148">
        <v>8</v>
      </c>
      <c r="E148" t="s">
        <v>767</v>
      </c>
      <c r="F148" s="1">
        <f>+B208</f>
        <v>6965.243226790858</v>
      </c>
      <c r="G148" s="1">
        <f>+B209</f>
        <v>1947.1902312315476</v>
      </c>
      <c r="H148" s="1">
        <f>+B210</f>
        <v>1714.566541977613</v>
      </c>
      <c r="I148" s="19">
        <f>+GETPIVOTDATA("WEIGHT",$A$207,"D1_8","No utiliza ni planea utilizar")/GETPIVOTDATA("WEIGHT",$A$207)</f>
        <v>0.65542892884076842</v>
      </c>
      <c r="J148" s="30">
        <f>+GETPIVOTDATA("WEIGHT",$A$207,"D1_8","Planea incorporar en los prox. 5 años")/GETPIVOTDATA("WEIGHT",$A$207)</f>
        <v>0.18323047249755756</v>
      </c>
      <c r="K148" s="19">
        <f>+GETPIVOTDATA("WEIGHT",$A$207,"D1_8","Si utiliza actualmente")/GETPIVOTDATA("WEIGHT",$A$207)</f>
        <v>0.16134059866167405</v>
      </c>
    </row>
    <row r="149" spans="1:12" x14ac:dyDescent="0.25">
      <c r="D149">
        <v>9</v>
      </c>
      <c r="E149" t="s">
        <v>768</v>
      </c>
      <c r="F149" s="1">
        <f>+B217</f>
        <v>6790.5357091003852</v>
      </c>
      <c r="G149" s="1">
        <f>+B218</f>
        <v>2470.8061515530749</v>
      </c>
      <c r="H149" s="1">
        <f>+B219</f>
        <v>1365.6581393465576</v>
      </c>
      <c r="I149" s="19">
        <f>+GETPIVOTDATA("WEIGHT",$A$216,"D1_9","No utiliza ni planea utilizar")/GETPIVOTDATA("WEIGHT",$A$216)</f>
        <v>0.63898896293407115</v>
      </c>
      <c r="J149" s="30">
        <f>+GETPIVOTDATA("WEIGHT",$A$216,"D1_9","Planea incorporar en los prox. 5 años")/GETPIVOTDATA("WEIGHT",$A$216)</f>
        <v>0.23250269610925667</v>
      </c>
      <c r="K149" s="19">
        <f>+GETPIVOTDATA("WEIGHT",$A$216,"D1_9","Si utiliza actualmente")/GETPIVOTDATA("WEIGHT",$A$216)</f>
        <v>0.12850834095667218</v>
      </c>
    </row>
    <row r="150" spans="1:12" x14ac:dyDescent="0.25">
      <c r="D150">
        <v>10</v>
      </c>
      <c r="E150" t="s">
        <v>769</v>
      </c>
      <c r="F150" s="1">
        <f>+B226</f>
        <v>6628.7932755863831</v>
      </c>
      <c r="G150" s="1">
        <f>+B227</f>
        <v>2209.9189114051965</v>
      </c>
      <c r="H150" s="1">
        <f>+B228</f>
        <v>1788.2878130084359</v>
      </c>
      <c r="I150" s="19">
        <f>+GETPIVOTDATA("WEIGHT",$A$225,"D1_10","No utiliza ni planea utilizar")/GETPIVOTDATA("WEIGHT",$A$225)</f>
        <v>0.6237690105943704</v>
      </c>
      <c r="J150" s="30">
        <f>+GETPIVOTDATA("WEIGHT",$A$225,"D1_10","Planea incorporar en los prox. 5 años")/GETPIVOTDATA("WEIGHT",$A$225)</f>
        <v>0.20795322399597191</v>
      </c>
      <c r="K150" s="19">
        <f>+GETPIVOTDATA("WEIGHT",$A$225,"D1_10","Si utiliza actualmente")/GETPIVOTDATA("WEIGHT",$A$225)</f>
        <v>0.1682777654096578</v>
      </c>
    </row>
    <row r="151" spans="1:12" x14ac:dyDescent="0.25">
      <c r="A151" s="15" t="s">
        <v>393</v>
      </c>
      <c r="B151" t="s">
        <v>705</v>
      </c>
    </row>
    <row r="153" spans="1:12" x14ac:dyDescent="0.25">
      <c r="A153" s="15" t="s">
        <v>136</v>
      </c>
      <c r="B153" t="s">
        <v>708</v>
      </c>
    </row>
    <row r="154" spans="1:12" x14ac:dyDescent="0.25">
      <c r="A154" t="s">
        <v>341</v>
      </c>
      <c r="B154" s="1">
        <v>85.154379198925923</v>
      </c>
    </row>
    <row r="155" spans="1:12" x14ac:dyDescent="0.25">
      <c r="A155" t="s">
        <v>342</v>
      </c>
      <c r="B155" s="1">
        <v>41.670861786828013</v>
      </c>
    </row>
    <row r="156" spans="1:12" x14ac:dyDescent="0.25">
      <c r="A156" t="s">
        <v>340</v>
      </c>
      <c r="B156" s="1">
        <v>10500.17475901422</v>
      </c>
    </row>
    <row r="157" spans="1:12" x14ac:dyDescent="0.25">
      <c r="A157" t="s">
        <v>707</v>
      </c>
      <c r="B157" s="1">
        <v>10626.999999999975</v>
      </c>
    </row>
    <row r="158" spans="1:12" x14ac:dyDescent="0.25">
      <c r="F158" s="15" t="s">
        <v>140</v>
      </c>
      <c r="G158" t="s">
        <v>342</v>
      </c>
    </row>
    <row r="160" spans="1:12" x14ac:dyDescent="0.25">
      <c r="A160" s="15" t="s">
        <v>393</v>
      </c>
      <c r="B160" t="s">
        <v>705</v>
      </c>
      <c r="F160" s="15" t="s">
        <v>152</v>
      </c>
      <c r="G160" t="s">
        <v>708</v>
      </c>
      <c r="J160" s="14" t="s">
        <v>384</v>
      </c>
      <c r="K160" t="s">
        <v>365</v>
      </c>
      <c r="L160" t="s">
        <v>344</v>
      </c>
    </row>
    <row r="161" spans="1:12" x14ac:dyDescent="0.25">
      <c r="F161" t="s">
        <v>384</v>
      </c>
      <c r="G161" s="1">
        <v>642.19083733341552</v>
      </c>
      <c r="I161" t="s">
        <v>765</v>
      </c>
      <c r="J161" s="30">
        <f>+GETPIVOTDATA("WEIGHT",$F$160,"D2_6","Ambos")/GETPIVOTDATA("WEIGHT",$F$160)</f>
        <v>0.21215683770979196</v>
      </c>
      <c r="K161" s="19">
        <f>+GETPIVOTDATA("WEIGHT",$F$160,"D2_6","Nuevas contrataciones")/GETPIVOTDATA("WEIGHT",$F$160)</f>
        <v>0.2974809173797664</v>
      </c>
      <c r="L161" s="19">
        <f>+GETPIVOTDATA("WEIGHT",$F$160,"D2_6","Transformación de competencia")/GETPIVOTDATA("WEIGHT",$F$160)</f>
        <v>0.49036224491044167</v>
      </c>
    </row>
    <row r="162" spans="1:12" x14ac:dyDescent="0.25">
      <c r="A162" s="15" t="s">
        <v>137</v>
      </c>
      <c r="B162" t="s">
        <v>708</v>
      </c>
      <c r="F162" t="s">
        <v>365</v>
      </c>
      <c r="G162" s="1">
        <v>900.46364512722698</v>
      </c>
      <c r="I162" t="s">
        <v>768</v>
      </c>
      <c r="J162" s="30">
        <f>+GETPIVOTDATA("WEIGHT",$F$174,"D2_9","Ambos")/GETPIVOTDATA("WEIGHT",$F$174)</f>
        <v>0.32523228027658702</v>
      </c>
      <c r="K162" s="19">
        <f>+GETPIVOTDATA("WEIGHT",$F$174,"D2_9","Nuevas contrataciones")/GETPIVOTDATA("WEIGHT",$F$174)</f>
        <v>0.26559750393761261</v>
      </c>
      <c r="L162" s="19">
        <f>+GETPIVOTDATA("WEIGHT",$F$174,"D2_9","Transformación de competencia")/GETPIVOTDATA("WEIGHT",$F$174)</f>
        <v>0.40917021578580026</v>
      </c>
    </row>
    <row r="163" spans="1:12" x14ac:dyDescent="0.25">
      <c r="A163" t="s">
        <v>341</v>
      </c>
      <c r="B163" s="1">
        <v>332.9963989483947</v>
      </c>
      <c r="F163" t="s">
        <v>344</v>
      </c>
      <c r="G163" s="1">
        <v>1484.3082318491572</v>
      </c>
    </row>
    <row r="164" spans="1:12" x14ac:dyDescent="0.25">
      <c r="A164" t="s">
        <v>342</v>
      </c>
      <c r="B164" s="1">
        <v>247.62675178923234</v>
      </c>
      <c r="F164" t="s">
        <v>707</v>
      </c>
      <c r="G164" s="1">
        <v>3026.9627143097996</v>
      </c>
    </row>
    <row r="165" spans="1:12" x14ac:dyDescent="0.25">
      <c r="A165" t="s">
        <v>340</v>
      </c>
      <c r="B165" s="1">
        <v>10046.376849262364</v>
      </c>
    </row>
    <row r="166" spans="1:12" x14ac:dyDescent="0.25">
      <c r="A166" t="s">
        <v>707</v>
      </c>
      <c r="B166" s="1">
        <v>10626.999999999991</v>
      </c>
      <c r="J166" s="35"/>
    </row>
    <row r="167" spans="1:12" x14ac:dyDescent="0.25">
      <c r="J167" s="36"/>
    </row>
    <row r="168" spans="1:12" x14ac:dyDescent="0.25">
      <c r="J168" s="37"/>
    </row>
    <row r="169" spans="1:12" x14ac:dyDescent="0.25">
      <c r="A169" s="15" t="s">
        <v>393</v>
      </c>
      <c r="B169" t="s">
        <v>705</v>
      </c>
      <c r="J169" s="38"/>
    </row>
    <row r="170" spans="1:12" x14ac:dyDescent="0.25">
      <c r="J170" s="39"/>
    </row>
    <row r="171" spans="1:12" x14ac:dyDescent="0.25">
      <c r="A171" s="15" t="s">
        <v>138</v>
      </c>
      <c r="B171" t="s">
        <v>708</v>
      </c>
      <c r="J171" s="40"/>
    </row>
    <row r="172" spans="1:12" x14ac:dyDescent="0.25">
      <c r="A172" t="s">
        <v>341</v>
      </c>
      <c r="B172" s="1">
        <v>1734.2161659701856</v>
      </c>
      <c r="F172" s="15" t="s">
        <v>143</v>
      </c>
      <c r="G172" t="s">
        <v>342</v>
      </c>
      <c r="J172" s="39"/>
    </row>
    <row r="173" spans="1:12" x14ac:dyDescent="0.25">
      <c r="A173" t="s">
        <v>342</v>
      </c>
      <c r="B173" s="1">
        <v>1180.4702930225098</v>
      </c>
      <c r="J173" s="41"/>
    </row>
    <row r="174" spans="1:12" x14ac:dyDescent="0.25">
      <c r="A174" t="s">
        <v>340</v>
      </c>
      <c r="B174" s="1">
        <v>7712.3135410073228</v>
      </c>
      <c r="F174" s="15" t="s">
        <v>155</v>
      </c>
      <c r="G174" t="s">
        <v>708</v>
      </c>
      <c r="J174" s="42"/>
    </row>
    <row r="175" spans="1:12" x14ac:dyDescent="0.25">
      <c r="A175" t="s">
        <v>707</v>
      </c>
      <c r="B175" s="1">
        <v>10627.000000000018</v>
      </c>
      <c r="F175" t="s">
        <v>384</v>
      </c>
      <c r="G175" s="1">
        <v>803.58591879102687</v>
      </c>
    </row>
    <row r="176" spans="1:12" x14ac:dyDescent="0.25">
      <c r="F176" t="s">
        <v>365</v>
      </c>
      <c r="G176" s="1">
        <v>656.23994656619686</v>
      </c>
    </row>
    <row r="177" spans="1:17" x14ac:dyDescent="0.25">
      <c r="F177" t="s">
        <v>344</v>
      </c>
      <c r="G177" s="1">
        <v>1010.9802861958568</v>
      </c>
    </row>
    <row r="178" spans="1:17" x14ac:dyDescent="0.25">
      <c r="A178" s="15" t="s">
        <v>393</v>
      </c>
      <c r="B178" t="s">
        <v>705</v>
      </c>
      <c r="F178" t="s">
        <v>707</v>
      </c>
      <c r="G178" s="1">
        <v>2470.8061515530808</v>
      </c>
    </row>
    <row r="180" spans="1:17" x14ac:dyDescent="0.25">
      <c r="A180" s="15" t="s">
        <v>139</v>
      </c>
      <c r="B180" t="s">
        <v>708</v>
      </c>
    </row>
    <row r="181" spans="1:17" x14ac:dyDescent="0.25">
      <c r="A181" t="s">
        <v>341</v>
      </c>
      <c r="B181" s="1">
        <v>573.95140158512095</v>
      </c>
    </row>
    <row r="182" spans="1:17" x14ac:dyDescent="0.25">
      <c r="A182" t="s">
        <v>342</v>
      </c>
      <c r="B182" s="1">
        <v>382.50204027831785</v>
      </c>
    </row>
    <row r="183" spans="1:17" x14ac:dyDescent="0.25">
      <c r="A183" t="s">
        <v>340</v>
      </c>
      <c r="B183" s="1">
        <v>9670.5465581365625</v>
      </c>
    </row>
    <row r="184" spans="1:17" x14ac:dyDescent="0.25">
      <c r="A184" t="s">
        <v>707</v>
      </c>
      <c r="B184" s="1">
        <v>10627.000000000002</v>
      </c>
    </row>
    <row r="185" spans="1:17" ht="30" x14ac:dyDescent="0.25">
      <c r="E185" s="15" t="s">
        <v>393</v>
      </c>
      <c r="F185" t="s">
        <v>705</v>
      </c>
      <c r="H185" s="15" t="s">
        <v>828</v>
      </c>
      <c r="I185" t="s">
        <v>825</v>
      </c>
      <c r="L185" s="15" t="s">
        <v>828</v>
      </c>
      <c r="M185" t="s">
        <v>825</v>
      </c>
      <c r="P185" s="23" t="s">
        <v>376</v>
      </c>
      <c r="Q185" s="19">
        <f>+GETPIVOTDATA("WEIGHT",$H$197,"E3_2","Trabajo en equipo")/GETPIVOTDATA("WEIGHT",$H$197)</f>
        <v>0.90331043316522597</v>
      </c>
    </row>
    <row r="186" spans="1:17" x14ac:dyDescent="0.25">
      <c r="P186" s="23" t="s">
        <v>351</v>
      </c>
      <c r="Q186" s="19">
        <f>+GETPIVOTDATA("WEIGHT",$H$216,"E3_4","Liderazgo")/GETPIVOTDATA("WEIGHT",$H$216)</f>
        <v>0.76719060061829825</v>
      </c>
    </row>
    <row r="187" spans="1:17" x14ac:dyDescent="0.25">
      <c r="A187" s="15" t="s">
        <v>393</v>
      </c>
      <c r="B187" t="s">
        <v>705</v>
      </c>
      <c r="E187" s="15" t="s">
        <v>167</v>
      </c>
      <c r="F187" t="s">
        <v>708</v>
      </c>
      <c r="H187" s="15" t="s">
        <v>219</v>
      </c>
      <c r="I187" t="s">
        <v>708</v>
      </c>
      <c r="L187" s="15" t="s">
        <v>223</v>
      </c>
      <c r="M187" t="s">
        <v>708</v>
      </c>
      <c r="P187" s="23" t="s">
        <v>771</v>
      </c>
      <c r="Q187" s="19">
        <f>+GETPIVOTDATA("WEIGHT",$H$187,"E3_1","Motivación")/GETPIVOTDATA("WEIGHT",$H$187)</f>
        <v>0.75423803086839003</v>
      </c>
    </row>
    <row r="188" spans="1:17" ht="45" x14ac:dyDescent="0.25">
      <c r="E188" t="s">
        <v>346</v>
      </c>
      <c r="F188" s="17">
        <v>0.73290985987826385</v>
      </c>
      <c r="H188" t="s">
        <v>349</v>
      </c>
      <c r="I188" s="1">
        <v>7020.2723183130729</v>
      </c>
      <c r="L188" t="s">
        <v>352</v>
      </c>
      <c r="M188" s="1">
        <v>6993.1448305665217</v>
      </c>
      <c r="P188" s="23" t="s">
        <v>352</v>
      </c>
      <c r="Q188" s="19">
        <f>+GETPIVOTDATA("WEIGHT",$L$187,"E3_5","Negociación / Resolución de conflictos")/GETPIVOTDATA("WEIGHT",$L$187)</f>
        <v>0.7513235309725681</v>
      </c>
    </row>
    <row r="189" spans="1:17" ht="30" x14ac:dyDescent="0.25">
      <c r="A189" s="15" t="s">
        <v>140</v>
      </c>
      <c r="B189" t="s">
        <v>708</v>
      </c>
      <c r="E189" t="s">
        <v>377</v>
      </c>
      <c r="F189" s="17">
        <v>0.12989897781545695</v>
      </c>
      <c r="H189" t="s">
        <v>770</v>
      </c>
      <c r="I189" s="1">
        <v>2287.4952974756725</v>
      </c>
      <c r="L189" t="s">
        <v>770</v>
      </c>
      <c r="M189" s="1">
        <v>2314.6227852222241</v>
      </c>
      <c r="P189" s="23" t="s">
        <v>353</v>
      </c>
      <c r="Q189" s="19">
        <f>+GETPIVOTDATA("WEIGHT",$L$198,"E3_6","Comunicación asertiva")/GETPIVOTDATA("WEIGHT",$L$198)</f>
        <v>0.75015644041792895</v>
      </c>
    </row>
    <row r="190" spans="1:17" ht="30" x14ac:dyDescent="0.25">
      <c r="A190" t="s">
        <v>341</v>
      </c>
      <c r="B190" s="1">
        <v>2963.1371739580209</v>
      </c>
      <c r="E190" t="s">
        <v>385</v>
      </c>
      <c r="F190" s="17">
        <v>8.1048567607773542E-2</v>
      </c>
      <c r="H190" t="s">
        <v>707</v>
      </c>
      <c r="I190" s="1">
        <v>9307.7676157887454</v>
      </c>
      <c r="L190" t="s">
        <v>707</v>
      </c>
      <c r="M190" s="1">
        <v>9307.7676157887454</v>
      </c>
      <c r="P190" s="23" t="s">
        <v>350</v>
      </c>
      <c r="Q190" s="19">
        <f>+GETPIVOTDATA("WEIGHT",$H$207,"E3_3","Inteligencia emocional")/GETPIVOTDATA("WEIGHT",$H$207)</f>
        <v>0.73155654183575347</v>
      </c>
    </row>
    <row r="191" spans="1:17" x14ac:dyDescent="0.25">
      <c r="A191" t="s">
        <v>342</v>
      </c>
      <c r="B191" s="1">
        <v>3026.9627143097923</v>
      </c>
      <c r="E191" t="s">
        <v>375</v>
      </c>
      <c r="F191" s="17">
        <v>5.6142594698505494E-2</v>
      </c>
      <c r="P191" s="23" t="s">
        <v>772</v>
      </c>
      <c r="Q191" s="19">
        <f>+GETPIVOTDATA("WEIGHT",$L$209,"E3_7","Otros")/GETPIVOTDATA("WEIGHT",$L$209)</f>
        <v>1.584658074733607E-2</v>
      </c>
    </row>
    <row r="192" spans="1:17" x14ac:dyDescent="0.25">
      <c r="A192" t="s">
        <v>340</v>
      </c>
      <c r="B192" s="1">
        <v>4636.9001117321795</v>
      </c>
      <c r="E192" t="s">
        <v>707</v>
      </c>
      <c r="F192" s="17">
        <v>1</v>
      </c>
      <c r="P192" s="14" t="s">
        <v>387</v>
      </c>
      <c r="Q192" s="19">
        <f>+GETPIVOTDATA("WEIGHT",$L$218,"E3_97","Ninguna relacionada con habilidades blandas")/GETPIVOTDATA("WEIGHT",$L$218)</f>
        <v>4.3289685738711565E-2</v>
      </c>
    </row>
    <row r="193" spans="1:17" x14ac:dyDescent="0.25">
      <c r="A193" t="s">
        <v>707</v>
      </c>
      <c r="B193" s="1">
        <v>10626.999999999993</v>
      </c>
    </row>
    <row r="195" spans="1:17" x14ac:dyDescent="0.25">
      <c r="H195" s="15" t="s">
        <v>828</v>
      </c>
      <c r="I195" t="s">
        <v>825</v>
      </c>
    </row>
    <row r="196" spans="1:17" x14ac:dyDescent="0.25">
      <c r="A196" s="15" t="s">
        <v>393</v>
      </c>
      <c r="B196" t="s">
        <v>705</v>
      </c>
      <c r="L196" s="15" t="s">
        <v>828</v>
      </c>
      <c r="M196" t="s">
        <v>825</v>
      </c>
    </row>
    <row r="197" spans="1:17" x14ac:dyDescent="0.25">
      <c r="H197" s="15" t="s">
        <v>220</v>
      </c>
      <c r="I197" t="s">
        <v>708</v>
      </c>
    </row>
    <row r="198" spans="1:17" x14ac:dyDescent="0.25">
      <c r="A198" s="15" t="s">
        <v>141</v>
      </c>
      <c r="B198" t="s">
        <v>708</v>
      </c>
      <c r="H198" t="s">
        <v>376</v>
      </c>
      <c r="I198" s="1">
        <v>8407.8035968194035</v>
      </c>
      <c r="L198" s="15" t="s">
        <v>224</v>
      </c>
      <c r="M198" t="s">
        <v>708</v>
      </c>
      <c r="P198" s="15" t="s">
        <v>209</v>
      </c>
      <c r="Q198" t="s">
        <v>348</v>
      </c>
    </row>
    <row r="199" spans="1:17" x14ac:dyDescent="0.25">
      <c r="A199" t="s">
        <v>341</v>
      </c>
      <c r="B199" s="1">
        <v>677.87820381983909</v>
      </c>
      <c r="E199" s="15" t="s">
        <v>393</v>
      </c>
      <c r="F199" t="s">
        <v>705</v>
      </c>
      <c r="H199" t="s">
        <v>770</v>
      </c>
      <c r="I199" s="1">
        <v>899.96401896935356</v>
      </c>
      <c r="L199" t="s">
        <v>353</v>
      </c>
      <c r="M199" s="1">
        <v>6982.2818228973611</v>
      </c>
      <c r="P199"/>
    </row>
    <row r="200" spans="1:17" x14ac:dyDescent="0.25">
      <c r="A200" t="s">
        <v>342</v>
      </c>
      <c r="B200" s="1">
        <v>651.68555842857154</v>
      </c>
      <c r="H200" t="s">
        <v>707</v>
      </c>
      <c r="I200" s="1">
        <v>9307.7676157887563</v>
      </c>
      <c r="L200" t="s">
        <v>770</v>
      </c>
      <c r="M200" s="1">
        <v>2325.4857928913875</v>
      </c>
      <c r="P200" s="15" t="s">
        <v>259</v>
      </c>
      <c r="Q200" t="s">
        <v>708</v>
      </c>
    </row>
    <row r="201" spans="1:17" x14ac:dyDescent="0.25">
      <c r="A201" t="s">
        <v>340</v>
      </c>
      <c r="B201" s="1">
        <v>9297.4362377516063</v>
      </c>
      <c r="E201" s="15" t="s">
        <v>173</v>
      </c>
      <c r="F201" t="s">
        <v>708</v>
      </c>
      <c r="L201" t="s">
        <v>707</v>
      </c>
      <c r="M201" s="1">
        <v>9307.767615788749</v>
      </c>
      <c r="P201" t="s">
        <v>369</v>
      </c>
      <c r="Q201" s="17">
        <v>0.53874342745610782</v>
      </c>
    </row>
    <row r="202" spans="1:17" x14ac:dyDescent="0.25">
      <c r="A202" t="s">
        <v>707</v>
      </c>
      <c r="B202" s="1">
        <v>10627.000000000016</v>
      </c>
      <c r="E202" t="s">
        <v>390</v>
      </c>
      <c r="F202" s="17">
        <v>3.351561178794199E-2</v>
      </c>
      <c r="P202" t="s">
        <v>378</v>
      </c>
      <c r="Q202" s="17">
        <v>0.3581096129508044</v>
      </c>
    </row>
    <row r="203" spans="1:17" x14ac:dyDescent="0.25">
      <c r="E203" t="s">
        <v>347</v>
      </c>
      <c r="F203" s="17">
        <v>8.6367378081935856E-2</v>
      </c>
      <c r="P203" t="s">
        <v>354</v>
      </c>
      <c r="Q203" s="17">
        <v>0.10314695959308763</v>
      </c>
    </row>
    <row r="204" spans="1:17" x14ac:dyDescent="0.25">
      <c r="E204" t="s">
        <v>382</v>
      </c>
      <c r="F204" s="17">
        <v>0.28035845843221735</v>
      </c>
      <c r="P204" t="s">
        <v>707</v>
      </c>
      <c r="Q204" s="17">
        <v>1</v>
      </c>
    </row>
    <row r="205" spans="1:17" x14ac:dyDescent="0.25">
      <c r="A205" s="15" t="s">
        <v>393</v>
      </c>
      <c r="B205" t="s">
        <v>705</v>
      </c>
      <c r="E205" t="s">
        <v>368</v>
      </c>
      <c r="F205" s="17">
        <v>0.59975855169790482</v>
      </c>
      <c r="H205" s="15" t="s">
        <v>828</v>
      </c>
      <c r="I205" t="s">
        <v>825</v>
      </c>
      <c r="P205"/>
    </row>
    <row r="206" spans="1:17" x14ac:dyDescent="0.25">
      <c r="E206" t="s">
        <v>707</v>
      </c>
      <c r="F206" s="17">
        <v>1</v>
      </c>
      <c r="P206"/>
    </row>
    <row r="207" spans="1:17" x14ac:dyDescent="0.25">
      <c r="A207" s="15" t="s">
        <v>142</v>
      </c>
      <c r="B207" t="s">
        <v>708</v>
      </c>
      <c r="H207" s="15" t="s">
        <v>221</v>
      </c>
      <c r="I207" t="s">
        <v>708</v>
      </c>
      <c r="L207" s="15" t="s">
        <v>828</v>
      </c>
      <c r="M207" t="s">
        <v>825</v>
      </c>
      <c r="P207"/>
    </row>
    <row r="208" spans="1:17" x14ac:dyDescent="0.25">
      <c r="A208" t="s">
        <v>341</v>
      </c>
      <c r="B208" s="1">
        <v>6965.243226790858</v>
      </c>
      <c r="H208" t="s">
        <v>350</v>
      </c>
      <c r="I208" s="1">
        <v>6809.1582892172282</v>
      </c>
    </row>
    <row r="209" spans="1:13" x14ac:dyDescent="0.25">
      <c r="A209" t="s">
        <v>342</v>
      </c>
      <c r="B209" s="1">
        <v>1947.1902312315476</v>
      </c>
      <c r="H209" t="s">
        <v>770</v>
      </c>
      <c r="I209" s="1">
        <v>2498.609326571514</v>
      </c>
      <c r="L209" s="15" t="s">
        <v>225</v>
      </c>
      <c r="M209" t="s">
        <v>708</v>
      </c>
    </row>
    <row r="210" spans="1:13" x14ac:dyDescent="0.25">
      <c r="A210" t="s">
        <v>340</v>
      </c>
      <c r="B210" s="1">
        <v>1714.566541977613</v>
      </c>
      <c r="H210" t="s">
        <v>707</v>
      </c>
      <c r="I210" s="1">
        <v>9307.7676157887418</v>
      </c>
      <c r="L210" t="s">
        <v>386</v>
      </c>
      <c r="M210" s="1">
        <v>147.49629110103569</v>
      </c>
    </row>
    <row r="211" spans="1:13" x14ac:dyDescent="0.25">
      <c r="A211" t="s">
        <v>707</v>
      </c>
      <c r="B211" s="1">
        <v>10627.000000000018</v>
      </c>
      <c r="L211" t="s">
        <v>770</v>
      </c>
      <c r="M211" s="1">
        <v>9160.2713246876847</v>
      </c>
    </row>
    <row r="212" spans="1:13" x14ac:dyDescent="0.25">
      <c r="L212" t="s">
        <v>707</v>
      </c>
      <c r="M212" s="1">
        <v>9307.7676157887199</v>
      </c>
    </row>
    <row r="214" spans="1:13" x14ac:dyDescent="0.25">
      <c r="A214" s="15" t="s">
        <v>393</v>
      </c>
      <c r="B214" t="s">
        <v>705</v>
      </c>
      <c r="E214" s="15" t="s">
        <v>393</v>
      </c>
      <c r="F214" t="s">
        <v>705</v>
      </c>
      <c r="H214" s="15" t="s">
        <v>828</v>
      </c>
      <c r="I214" t="s">
        <v>825</v>
      </c>
    </row>
    <row r="216" spans="1:13" x14ac:dyDescent="0.25">
      <c r="A216" s="15" t="s">
        <v>143</v>
      </c>
      <c r="B216" t="s">
        <v>708</v>
      </c>
      <c r="E216" s="15" t="s">
        <v>209</v>
      </c>
      <c r="F216" t="s">
        <v>708</v>
      </c>
      <c r="H216" s="15" t="s">
        <v>222</v>
      </c>
      <c r="I216" t="s">
        <v>708</v>
      </c>
      <c r="L216" s="15" t="s">
        <v>209</v>
      </c>
      <c r="M216" t="s">
        <v>348</v>
      </c>
    </row>
    <row r="217" spans="1:13" x14ac:dyDescent="0.25">
      <c r="A217" t="s">
        <v>341</v>
      </c>
      <c r="B217" s="1">
        <v>6790.5357091003852</v>
      </c>
      <c r="E217" t="s">
        <v>338</v>
      </c>
      <c r="F217" s="17">
        <v>8.4508333936192517E-2</v>
      </c>
      <c r="H217" t="s">
        <v>351</v>
      </c>
      <c r="I217" s="1">
        <v>7140.8318275725178</v>
      </c>
    </row>
    <row r="218" spans="1:13" x14ac:dyDescent="0.25">
      <c r="A218" t="s">
        <v>342</v>
      </c>
      <c r="B218" s="1">
        <v>2470.8061515530749</v>
      </c>
      <c r="E218" t="s">
        <v>348</v>
      </c>
      <c r="F218" s="17">
        <v>0.9154916660638075</v>
      </c>
      <c r="H218" t="s">
        <v>770</v>
      </c>
      <c r="I218" s="1">
        <v>2166.9357882162326</v>
      </c>
      <c r="L218" s="15" t="s">
        <v>226</v>
      </c>
      <c r="M218" t="s">
        <v>708</v>
      </c>
    </row>
    <row r="219" spans="1:13" x14ac:dyDescent="0.25">
      <c r="A219" t="s">
        <v>340</v>
      </c>
      <c r="B219" s="1">
        <v>1365.6581393465576</v>
      </c>
      <c r="E219" t="s">
        <v>707</v>
      </c>
      <c r="F219" s="17">
        <v>1</v>
      </c>
      <c r="H219" t="s">
        <v>707</v>
      </c>
      <c r="I219" s="1">
        <v>9307.7676157887508</v>
      </c>
      <c r="L219" t="s">
        <v>387</v>
      </c>
      <c r="M219" s="1">
        <v>421.16231947135248</v>
      </c>
    </row>
    <row r="220" spans="1:13" x14ac:dyDescent="0.25">
      <c r="A220" t="s">
        <v>707</v>
      </c>
      <c r="B220" s="1">
        <v>10627.000000000018</v>
      </c>
      <c r="L220" t="s">
        <v>770</v>
      </c>
      <c r="M220" s="1">
        <v>9307.7676157887308</v>
      </c>
    </row>
    <row r="221" spans="1:13" x14ac:dyDescent="0.25">
      <c r="L221" t="s">
        <v>707</v>
      </c>
      <c r="M221" s="1">
        <v>9728.9299352600829</v>
      </c>
    </row>
    <row r="223" spans="1:13" x14ac:dyDescent="0.25">
      <c r="A223" s="15" t="s">
        <v>393</v>
      </c>
      <c r="B223" t="s">
        <v>705</v>
      </c>
    </row>
    <row r="225" spans="1:10" x14ac:dyDescent="0.25">
      <c r="A225" s="15" t="s">
        <v>144</v>
      </c>
      <c r="B225" t="s">
        <v>708</v>
      </c>
    </row>
    <row r="226" spans="1:10" x14ac:dyDescent="0.25">
      <c r="A226" t="s">
        <v>341</v>
      </c>
      <c r="B226" s="1">
        <v>6628.7932755863831</v>
      </c>
      <c r="I226" s="15" t="s">
        <v>209</v>
      </c>
      <c r="J226" t="s">
        <v>348</v>
      </c>
    </row>
    <row r="227" spans="1:10" x14ac:dyDescent="0.25">
      <c r="A227" t="s">
        <v>342</v>
      </c>
      <c r="B227" s="1">
        <v>2209.9189114051965</v>
      </c>
      <c r="J227"/>
    </row>
    <row r="228" spans="1:10" x14ac:dyDescent="0.25">
      <c r="A228" t="s">
        <v>340</v>
      </c>
      <c r="B228" s="1">
        <v>1788.2878130084359</v>
      </c>
      <c r="I228" s="15" t="s">
        <v>226</v>
      </c>
      <c r="J228" t="s">
        <v>708</v>
      </c>
    </row>
    <row r="229" spans="1:10" x14ac:dyDescent="0.25">
      <c r="A229" t="s">
        <v>707</v>
      </c>
      <c r="B229" s="1">
        <v>10627.000000000015</v>
      </c>
      <c r="I229" t="s">
        <v>387</v>
      </c>
      <c r="J229" s="1">
        <v>421.16231947135248</v>
      </c>
    </row>
    <row r="230" spans="1:10" x14ac:dyDescent="0.25">
      <c r="I230" t="s">
        <v>770</v>
      </c>
      <c r="J230" s="1">
        <v>9307.7676157887308</v>
      </c>
    </row>
    <row r="231" spans="1:10" x14ac:dyDescent="0.25">
      <c r="I231" t="s">
        <v>707</v>
      </c>
      <c r="J231" s="1">
        <v>9728.9299352600829</v>
      </c>
    </row>
    <row r="236" spans="1:10" x14ac:dyDescent="0.25">
      <c r="A236" s="15" t="s">
        <v>393</v>
      </c>
      <c r="B236" t="s">
        <v>705</v>
      </c>
      <c r="E236" t="s">
        <v>370</v>
      </c>
      <c r="F236" t="s">
        <v>356</v>
      </c>
      <c r="G236" t="s">
        <v>355</v>
      </c>
    </row>
    <row r="237" spans="1:10" ht="15.75" thickBot="1" x14ac:dyDescent="0.3">
      <c r="D237" s="24" t="s">
        <v>773</v>
      </c>
      <c r="E237" s="19">
        <f>+GETPIVOTDATA("WEIGHT",$A$238,"E7_1","Conoce y utiliza")/GETPIVOTDATA("WEIGHT",$A$238)</f>
        <v>4.6552908928288381E-2</v>
      </c>
      <c r="F237" s="19">
        <f>+GETPIVOTDATA("WEIGHT",$A$238,"E7_1","Conoce, pero no utiliza")/GETPIVOTDATA("WEIGHT",$A$238)</f>
        <v>0.33646683079267542</v>
      </c>
      <c r="G237" s="19">
        <f>+GETPIVOTDATA("WEIGHT",$A$238,"E7_1","No conoce")/GETPIVOTDATA("WEIGHT",$A$238)</f>
        <v>0.6169802602790363</v>
      </c>
    </row>
    <row r="238" spans="1:10" ht="15.75" thickBot="1" x14ac:dyDescent="0.3">
      <c r="A238" s="15" t="s">
        <v>269</v>
      </c>
      <c r="B238" t="s">
        <v>708</v>
      </c>
      <c r="D238" s="24" t="s">
        <v>774</v>
      </c>
      <c r="E238" s="19">
        <f>+GETPIVOTDATA("WEIGHT",$A$249,"E7_2","Conoce y utiliza")/GETPIVOTDATA("WEIGHT",$A$249)</f>
        <v>5.2455490011776316E-2</v>
      </c>
      <c r="F238" s="19">
        <f>+GETPIVOTDATA("WEIGHT",$A$249,"E7_2","Conoce, pero no utiliza")/GETPIVOTDATA("WEIGHT",$A$249)</f>
        <v>0.21759323325486246</v>
      </c>
      <c r="G238" s="19">
        <f>+GETPIVOTDATA("WEIGHT",$A$249,"E7_2","No conoce")/GETPIVOTDATA("WEIGHT",$A$249)</f>
        <v>0.72995127673336113</v>
      </c>
    </row>
    <row r="239" spans="1:10" ht="15.75" thickBot="1" x14ac:dyDescent="0.3">
      <c r="A239" t="s">
        <v>370</v>
      </c>
      <c r="B239" s="1">
        <v>494.71776318092139</v>
      </c>
      <c r="D239" s="24" t="s">
        <v>775</v>
      </c>
      <c r="E239" s="19">
        <f>+GETPIVOTDATA("WEIGHT",$A$260,"E7_3","Conoce y utiliza")/GETPIVOTDATA("WEIGHT",$A$260)</f>
        <v>9.0101048731371283E-3</v>
      </c>
      <c r="F239" s="19">
        <f>+GETPIVOTDATA("WEIGHT",$A$260,"E7_3","Conoce, pero no utiliza")/GETPIVOTDATA("WEIGHT",$A$260)</f>
        <v>9.829333153863716E-2</v>
      </c>
      <c r="G239" s="19">
        <f>+GETPIVOTDATA("WEIGHT",$A$260,"E7_3","No conoce")/GETPIVOTDATA("WEIGHT",$A$260)</f>
        <v>0.8926965635882258</v>
      </c>
    </row>
    <row r="240" spans="1:10" ht="15.75" thickBot="1" x14ac:dyDescent="0.3">
      <c r="A240" t="s">
        <v>356</v>
      </c>
      <c r="B240" s="1">
        <v>3575.633010833767</v>
      </c>
      <c r="D240" s="24" t="s">
        <v>776</v>
      </c>
      <c r="E240" s="19">
        <f>+GETPIVOTDATA("WEIGHT",$A$271,"E7_4","Conoce y utiliza")/GETPIVOTDATA("WEIGHT",$A$271)</f>
        <v>0.2136011962009095</v>
      </c>
      <c r="F240" s="19">
        <f>+GETPIVOTDATA("WEIGHT",$A$271,"E7_4","Conoce, pero no utiliza")/GETPIVOTDATA("WEIGHT",$A$271)</f>
        <v>0.7547923332164741</v>
      </c>
      <c r="G240" s="19">
        <f>+GETPIVOTDATA("WEIGHT",$A$271,"E7_4","No conoce")/GETPIVOTDATA("WEIGHT",$A$271)</f>
        <v>3.1606470582616335E-2</v>
      </c>
    </row>
    <row r="241" spans="1:10" ht="15.75" thickBot="1" x14ac:dyDescent="0.3">
      <c r="A241" t="s">
        <v>355</v>
      </c>
      <c r="B241" s="1">
        <v>6556.6492259853285</v>
      </c>
      <c r="D241" s="24" t="s">
        <v>777</v>
      </c>
      <c r="E241" s="19">
        <f>+GETPIVOTDATA("WEIGHT",$A$283,"E7_5","Conoce y utiliza")/GETPIVOTDATA("WEIGHT",$A$283)</f>
        <v>6.3120297482654894E-2</v>
      </c>
      <c r="F241" s="19">
        <f>+GETPIVOTDATA("WEIGHT",$A$283,"E7_5","Conoce, pero no utiliza")/GETPIVOTDATA("WEIGHT",$A$283)</f>
        <v>0.58847611924386167</v>
      </c>
      <c r="G241" s="19">
        <f>+GETPIVOTDATA("WEIGHT",$A$283,"E7_5","No conoce")/GETPIVOTDATA("WEIGHT",$A$283)</f>
        <v>0.34840358327348353</v>
      </c>
    </row>
    <row r="242" spans="1:10" ht="15.75" thickBot="1" x14ac:dyDescent="0.3">
      <c r="A242" t="s">
        <v>707</v>
      </c>
      <c r="B242" s="1">
        <v>10627.000000000016</v>
      </c>
      <c r="D242" s="24" t="s">
        <v>778</v>
      </c>
      <c r="E242" s="19">
        <f>+GETPIVOTDATA("WEIGHT",$A$294,"E7_6","Conoce y utiliza")/GETPIVOTDATA("WEIGHT",$A$294)</f>
        <v>5.7578566895134457E-2</v>
      </c>
      <c r="F242" s="19">
        <f>+GETPIVOTDATA("WEIGHT",$A$294,"E7_6","Conoce, pero no utiliza")/GETPIVOTDATA("WEIGHT",$A$294)</f>
        <v>0.73030236031957596</v>
      </c>
      <c r="G242" s="19">
        <f>+GETPIVOTDATA("WEIGHT",$A$294,"E7_6","No conoce")/GETPIVOTDATA("WEIGHT",$A$294)</f>
        <v>0.21211907278528977</v>
      </c>
    </row>
    <row r="247" spans="1:10" x14ac:dyDescent="0.25">
      <c r="A247" s="15" t="s">
        <v>393</v>
      </c>
      <c r="B247" t="s">
        <v>705</v>
      </c>
    </row>
    <row r="249" spans="1:10" x14ac:dyDescent="0.25">
      <c r="A249" s="15" t="s">
        <v>270</v>
      </c>
      <c r="B249" t="s">
        <v>708</v>
      </c>
      <c r="E249" s="15" t="s">
        <v>393</v>
      </c>
      <c r="F249" t="s">
        <v>705</v>
      </c>
      <c r="I249" s="25" t="s">
        <v>781</v>
      </c>
      <c r="J249" s="30">
        <f>+GETPIVOTDATA("WEIGHT",$E$272,"E8_3","Capacitaciones al personal de la empresa")/GETPIVOTDATA("WEIGHT",$E$272)</f>
        <v>0.84661894227152124</v>
      </c>
    </row>
    <row r="250" spans="1:10" ht="30" x14ac:dyDescent="0.25">
      <c r="A250" t="s">
        <v>370</v>
      </c>
      <c r="B250" s="1">
        <v>557.44449235514844</v>
      </c>
      <c r="I250" s="25" t="s">
        <v>782</v>
      </c>
      <c r="J250" s="30">
        <f>+GETPIVOTDATA("WEIGHT",$E$282,"E8_4","Evaluación y Certificación de Competencias")/GETPIVOTDATA("WEIGHT",$E$282)</f>
        <v>0.66489770533012638</v>
      </c>
    </row>
    <row r="251" spans="1:10" ht="30" x14ac:dyDescent="0.25">
      <c r="A251" t="s">
        <v>356</v>
      </c>
      <c r="B251" s="1">
        <v>2312.3632897994298</v>
      </c>
      <c r="E251" s="15" t="s">
        <v>275</v>
      </c>
      <c r="F251" t="s">
        <v>708</v>
      </c>
      <c r="I251" s="25" t="s">
        <v>779</v>
      </c>
      <c r="J251" s="30">
        <f>+GETPIVOTDATA("WEIGHT",$E$251,"E8_1","Participación en estudios sobre el mercado de trabajo")/GETPIVOTDATA("WEIGHT",$E$251)</f>
        <v>0.58204990661813838</v>
      </c>
    </row>
    <row r="252" spans="1:10" ht="30" x14ac:dyDescent="0.25">
      <c r="A252" t="s">
        <v>355</v>
      </c>
      <c r="B252" s="1">
        <v>7757.1922178454497</v>
      </c>
      <c r="E252" t="s">
        <v>371</v>
      </c>
      <c r="F252" s="1">
        <v>6185.444357630965</v>
      </c>
      <c r="I252" s="25" t="s">
        <v>780</v>
      </c>
      <c r="J252" s="30">
        <f>+GETPIVOTDATA("WEIGHT",$E$261,"E8_2","Desarrollo de mallas curriculares para la Formación y Capacitación Laboral")/GETPIVOTDATA("WEIGHT",$E$261)</f>
        <v>0.54661436965466581</v>
      </c>
    </row>
    <row r="253" spans="1:10" x14ac:dyDescent="0.25">
      <c r="A253" t="s">
        <v>707</v>
      </c>
      <c r="B253" s="1">
        <v>10627.000000000029</v>
      </c>
      <c r="E253" t="s">
        <v>770</v>
      </c>
      <c r="F253" s="1">
        <v>4441.5556423690505</v>
      </c>
      <c r="I253" s="25" t="s">
        <v>783</v>
      </c>
      <c r="J253" s="30">
        <f>+GETPIVOTDATA("WEIGHT",$E$293,"E8_5","Ninguna")/GETPIVOTDATA("WEIGHT",$E$293)</f>
        <v>0.11095059239221335</v>
      </c>
    </row>
    <row r="254" spans="1:10" x14ac:dyDescent="0.25">
      <c r="E254" t="s">
        <v>707</v>
      </c>
      <c r="F254" s="1">
        <v>10627.000000000015</v>
      </c>
      <c r="I254" s="26" t="s">
        <v>389</v>
      </c>
      <c r="J254" s="30">
        <f>++GETPIVOTDATA("WEIGHT",$E$301,"E8_6","Otra")/GETPIVOTDATA("WEIGHT",$E$301)</f>
        <v>4.4051369448941833E-3</v>
      </c>
    </row>
    <row r="258" spans="1:6" x14ac:dyDescent="0.25">
      <c r="A258" s="15" t="s">
        <v>393</v>
      </c>
      <c r="B258" t="s">
        <v>705</v>
      </c>
    </row>
    <row r="259" spans="1:6" x14ac:dyDescent="0.25">
      <c r="E259" s="15" t="s">
        <v>393</v>
      </c>
      <c r="F259" t="s">
        <v>705</v>
      </c>
    </row>
    <row r="260" spans="1:6" x14ac:dyDescent="0.25">
      <c r="A260" s="15" t="s">
        <v>271</v>
      </c>
      <c r="B260" t="s">
        <v>708</v>
      </c>
    </row>
    <row r="261" spans="1:6" x14ac:dyDescent="0.25">
      <c r="A261" t="s">
        <v>370</v>
      </c>
      <c r="B261" s="1">
        <v>95.750384486828295</v>
      </c>
      <c r="E261" s="15" t="s">
        <v>276</v>
      </c>
      <c r="F261" t="s">
        <v>708</v>
      </c>
    </row>
    <row r="262" spans="1:6" x14ac:dyDescent="0.25">
      <c r="A262" t="s">
        <v>356</v>
      </c>
      <c r="B262" s="1">
        <v>1044.5632342610975</v>
      </c>
      <c r="E262" t="s">
        <v>357</v>
      </c>
      <c r="F262" s="1">
        <v>5808.8709063201477</v>
      </c>
    </row>
    <row r="263" spans="1:6" x14ac:dyDescent="0.25">
      <c r="A263" t="s">
        <v>355</v>
      </c>
      <c r="B263" s="1">
        <v>9486.6863812520787</v>
      </c>
      <c r="E263" t="s">
        <v>770</v>
      </c>
      <c r="F263" s="1">
        <v>4818.1290936798769</v>
      </c>
    </row>
    <row r="264" spans="1:6" x14ac:dyDescent="0.25">
      <c r="A264" t="s">
        <v>707</v>
      </c>
      <c r="B264" s="1">
        <v>10627.000000000004</v>
      </c>
      <c r="E264" t="s">
        <v>707</v>
      </c>
      <c r="F264" s="1">
        <v>10627.000000000025</v>
      </c>
    </row>
    <row r="269" spans="1:6" x14ac:dyDescent="0.25">
      <c r="A269" s="15" t="s">
        <v>393</v>
      </c>
      <c r="B269" t="s">
        <v>705</v>
      </c>
    </row>
    <row r="270" spans="1:6" x14ac:dyDescent="0.25">
      <c r="E270" s="15" t="s">
        <v>393</v>
      </c>
      <c r="F270" t="s">
        <v>705</v>
      </c>
    </row>
    <row r="271" spans="1:6" x14ac:dyDescent="0.25">
      <c r="A271" s="15" t="s">
        <v>272</v>
      </c>
      <c r="B271" t="s">
        <v>708</v>
      </c>
    </row>
    <row r="272" spans="1:6" x14ac:dyDescent="0.25">
      <c r="A272" t="s">
        <v>370</v>
      </c>
      <c r="B272" s="1">
        <v>2269.9399120270714</v>
      </c>
      <c r="E272" s="15" t="s">
        <v>277</v>
      </c>
      <c r="F272" t="s">
        <v>708</v>
      </c>
    </row>
    <row r="273" spans="1:6" x14ac:dyDescent="0.25">
      <c r="A273" t="s">
        <v>356</v>
      </c>
      <c r="B273" s="1">
        <v>8021.1781250914919</v>
      </c>
      <c r="E273" t="s">
        <v>358</v>
      </c>
      <c r="F273" s="1">
        <v>8997.0194995194688</v>
      </c>
    </row>
    <row r="274" spans="1:6" x14ac:dyDescent="0.25">
      <c r="A274" t="s">
        <v>355</v>
      </c>
      <c r="B274" s="1">
        <v>335.88196288146469</v>
      </c>
      <c r="E274" t="s">
        <v>770</v>
      </c>
      <c r="F274" s="1">
        <v>1629.9805004805457</v>
      </c>
    </row>
    <row r="275" spans="1:6" x14ac:dyDescent="0.25">
      <c r="A275" t="s">
        <v>707</v>
      </c>
      <c r="B275" s="1">
        <v>10627.000000000029</v>
      </c>
      <c r="E275" t="s">
        <v>707</v>
      </c>
      <c r="F275" s="1">
        <v>10627.000000000015</v>
      </c>
    </row>
    <row r="280" spans="1:6" x14ac:dyDescent="0.25">
      <c r="E280" s="15" t="s">
        <v>393</v>
      </c>
      <c r="F280" t="s">
        <v>705</v>
      </c>
    </row>
    <row r="281" spans="1:6" x14ac:dyDescent="0.25">
      <c r="A281" s="15" t="s">
        <v>393</v>
      </c>
      <c r="B281" t="s">
        <v>705</v>
      </c>
    </row>
    <row r="282" spans="1:6" x14ac:dyDescent="0.25">
      <c r="E282" s="15" t="s">
        <v>278</v>
      </c>
      <c r="F282" t="s">
        <v>708</v>
      </c>
    </row>
    <row r="283" spans="1:6" x14ac:dyDescent="0.25">
      <c r="A283" s="15" t="s">
        <v>273</v>
      </c>
      <c r="B283" t="s">
        <v>708</v>
      </c>
      <c r="E283" t="s">
        <v>359</v>
      </c>
      <c r="F283" s="1">
        <v>7065.8679145432652</v>
      </c>
    </row>
    <row r="284" spans="1:6" x14ac:dyDescent="0.25">
      <c r="A284" t="s">
        <v>370</v>
      </c>
      <c r="B284" s="1">
        <v>670.77940134817379</v>
      </c>
      <c r="E284" t="s">
        <v>770</v>
      </c>
      <c r="F284" s="1">
        <v>3561.132085456753</v>
      </c>
    </row>
    <row r="285" spans="1:6" x14ac:dyDescent="0.25">
      <c r="A285" t="s">
        <v>356</v>
      </c>
      <c r="B285" s="1">
        <v>6253.7357192045201</v>
      </c>
      <c r="E285" t="s">
        <v>707</v>
      </c>
      <c r="F285" s="1">
        <v>10627.000000000018</v>
      </c>
    </row>
    <row r="286" spans="1:6" x14ac:dyDescent="0.25">
      <c r="A286" t="s">
        <v>355</v>
      </c>
      <c r="B286" s="1">
        <v>3702.484879447311</v>
      </c>
    </row>
    <row r="287" spans="1:6" x14ac:dyDescent="0.25">
      <c r="A287" t="s">
        <v>707</v>
      </c>
      <c r="B287" s="1">
        <v>10627.000000000004</v>
      </c>
    </row>
    <row r="291" spans="1:6" x14ac:dyDescent="0.25">
      <c r="E291" s="15" t="s">
        <v>393</v>
      </c>
      <c r="F291" t="s">
        <v>705</v>
      </c>
    </row>
    <row r="292" spans="1:6" x14ac:dyDescent="0.25">
      <c r="A292" s="15" t="s">
        <v>393</v>
      </c>
      <c r="B292" t="s">
        <v>705</v>
      </c>
    </row>
    <row r="293" spans="1:6" x14ac:dyDescent="0.25">
      <c r="E293" s="15" t="s">
        <v>279</v>
      </c>
      <c r="F293" t="s">
        <v>708</v>
      </c>
    </row>
    <row r="294" spans="1:6" x14ac:dyDescent="0.25">
      <c r="A294" s="15" t="s">
        <v>274</v>
      </c>
      <c r="B294" t="s">
        <v>708</v>
      </c>
      <c r="E294" t="s">
        <v>343</v>
      </c>
      <c r="F294" s="1">
        <v>1179.0719453520517</v>
      </c>
    </row>
    <row r="295" spans="1:6" x14ac:dyDescent="0.25">
      <c r="A295" t="s">
        <v>370</v>
      </c>
      <c r="B295" s="1">
        <v>611.88743039459496</v>
      </c>
      <c r="E295" t="s">
        <v>770</v>
      </c>
      <c r="F295" s="1">
        <v>9447.9280546479513</v>
      </c>
    </row>
    <row r="296" spans="1:6" x14ac:dyDescent="0.25">
      <c r="A296" t="s">
        <v>356</v>
      </c>
      <c r="B296" s="1">
        <v>7760.9231831161469</v>
      </c>
      <c r="E296" t="s">
        <v>707</v>
      </c>
      <c r="F296" s="1">
        <v>10627.000000000004</v>
      </c>
    </row>
    <row r="297" spans="1:6" x14ac:dyDescent="0.25">
      <c r="A297" t="s">
        <v>355</v>
      </c>
      <c r="B297" s="1">
        <v>2254.1893864892781</v>
      </c>
    </row>
    <row r="298" spans="1:6" x14ac:dyDescent="0.25">
      <c r="A298" t="s">
        <v>707</v>
      </c>
      <c r="B298" s="1">
        <v>10627.000000000018</v>
      </c>
    </row>
    <row r="299" spans="1:6" x14ac:dyDescent="0.25">
      <c r="E299" s="15" t="s">
        <v>393</v>
      </c>
      <c r="F299" t="s">
        <v>705</v>
      </c>
    </row>
    <row r="301" spans="1:6" x14ac:dyDescent="0.25">
      <c r="E301" s="15" t="s">
        <v>280</v>
      </c>
      <c r="F301" t="s">
        <v>708</v>
      </c>
    </row>
    <row r="302" spans="1:6" x14ac:dyDescent="0.25">
      <c r="E302" t="s">
        <v>389</v>
      </c>
      <c r="F302" s="1">
        <v>46.813390313390357</v>
      </c>
    </row>
    <row r="303" spans="1:6" x14ac:dyDescent="0.25">
      <c r="E303" t="s">
        <v>770</v>
      </c>
      <c r="F303" s="1">
        <v>10580.18660968658</v>
      </c>
    </row>
    <row r="304" spans="1:6" x14ac:dyDescent="0.25">
      <c r="E304" t="s">
        <v>707</v>
      </c>
      <c r="F304" s="1">
        <v>10626.999999999971</v>
      </c>
    </row>
    <row r="308" spans="1:9" ht="45.75" thickBot="1" x14ac:dyDescent="0.3">
      <c r="H308" s="32" t="s">
        <v>361</v>
      </c>
      <c r="I308" s="17">
        <f>+GETPIVOTDATA("WEIGHT",$A$342,"OCUP_AGREG_C2_P4","Personal de apoyo administrativo")/GETPIVOTDATA("WEIGHT",$A$342)</f>
        <v>0.29986123933992054</v>
      </c>
    </row>
    <row r="309" spans="1:9" ht="90.75" thickBot="1" x14ac:dyDescent="0.3">
      <c r="A309" s="15" t="s">
        <v>57</v>
      </c>
      <c r="B309" t="s">
        <v>339</v>
      </c>
      <c r="E309" s="15" t="s">
        <v>57</v>
      </c>
      <c r="F309" t="s">
        <v>339</v>
      </c>
      <c r="H309" s="32" t="s">
        <v>383</v>
      </c>
      <c r="I309" s="17">
        <f>+GETPIVOTDATA("WEIGHT",$E$311,"OCUP_AGREG_C2_P5","Trabajadores de los servicios y vendedores de comercios y mercados")/GETPIVOTDATA("WEIGHT",$E$311)</f>
        <v>0.27617549983828565</v>
      </c>
    </row>
    <row r="310" spans="1:9" ht="90.75" thickBot="1" x14ac:dyDescent="0.3">
      <c r="H310" s="32" t="s">
        <v>380</v>
      </c>
      <c r="I310" s="17">
        <f>+GETPIVOTDATA("WEIGHT",$E$342,"OCUP_AGREG_C2_P8","Operadores de instalaciones y máquinas y ensambladores")/GETPIVOTDATA("WEIGHT",$E$342)</f>
        <v>0.21994927982681214</v>
      </c>
    </row>
    <row r="311" spans="1:9" ht="105.75" thickBot="1" x14ac:dyDescent="0.3">
      <c r="A311" s="15" t="s">
        <v>296</v>
      </c>
      <c r="B311" t="s">
        <v>708</v>
      </c>
      <c r="E311" s="15" t="s">
        <v>787</v>
      </c>
      <c r="F311" t="s">
        <v>708</v>
      </c>
      <c r="H311" s="32" t="s">
        <v>379</v>
      </c>
      <c r="I311" s="17">
        <f>+GETPIVOTDATA("WEIGHT",$E$331,"OCUP_AGREG_C2_P7","Oficiales, operarios y artesanos de artes mecanicas y de otros oficios")/GETPIVOTDATA("WEIGHT",$E$331)</f>
        <v>0.21743178005058234</v>
      </c>
    </row>
    <row r="312" spans="1:9" ht="45.75" thickBot="1" x14ac:dyDescent="0.3">
      <c r="A312" t="s">
        <v>362</v>
      </c>
      <c r="B312" s="1">
        <v>179.23723374614033</v>
      </c>
      <c r="E312" t="s">
        <v>383</v>
      </c>
      <c r="F312" s="1">
        <v>1842.3985389365553</v>
      </c>
      <c r="H312" s="32" t="s">
        <v>360</v>
      </c>
      <c r="I312" s="19">
        <f>+GETPIVOTDATA("WEIGHT",$A$321,"OCUP_AGREG_C2_P2","Profesionales científicos e intelectuales")/GETPIVOTDATA("WEIGHT",$A$321)</f>
        <v>0.19487415310833547</v>
      </c>
    </row>
    <row r="313" spans="1:9" ht="60.75" thickBot="1" x14ac:dyDescent="0.3">
      <c r="A313" t="s">
        <v>770</v>
      </c>
      <c r="B313" s="1">
        <v>6491.8778362559979</v>
      </c>
      <c r="E313" t="s">
        <v>770</v>
      </c>
      <c r="F313" s="1">
        <v>4828.7165310655646</v>
      </c>
      <c r="H313" s="32" t="s">
        <v>363</v>
      </c>
      <c r="I313" s="17">
        <f>+GETPIVOTDATA("WEIGHT",$A$331,"OCUP_AGREG_C2_P3","Técnicos y profesionales de nivel medio")/GETPIVOTDATA("WEIGHT",$A$331)</f>
        <v>0.18266847140109388</v>
      </c>
    </row>
    <row r="314" spans="1:9" ht="30.75" thickBot="1" x14ac:dyDescent="0.3">
      <c r="A314" t="s">
        <v>707</v>
      </c>
      <c r="B314" s="1">
        <v>6671.1150700021381</v>
      </c>
      <c r="E314" t="s">
        <v>707</v>
      </c>
      <c r="F314" s="1">
        <v>6671.1150700021199</v>
      </c>
      <c r="H314" s="33" t="s">
        <v>381</v>
      </c>
      <c r="I314" s="17">
        <f>+GETPIVOTDATA("WEIGHT",$E$350,"OCUP_AGREG_C2_P9","Ocupaciones elementales")/GETPIVOTDATA("WEIGHT",$E$350)</f>
        <v>0.1753015242894139</v>
      </c>
    </row>
    <row r="315" spans="1:9" ht="30.75" thickBot="1" x14ac:dyDescent="0.3">
      <c r="H315" s="31" t="s">
        <v>792</v>
      </c>
      <c r="I315" s="19">
        <f>+GETPIVOTDATA("WEIGHT",$A$311,"OCUP_AGREG_C2_P1","Directores y Gerentes")/GETPIVOTDATA("WEIGHT",$A$311)</f>
        <v>2.6867657335444956E-2</v>
      </c>
    </row>
    <row r="319" spans="1:9" x14ac:dyDescent="0.25">
      <c r="A319" s="15" t="s">
        <v>57</v>
      </c>
      <c r="B319" t="s">
        <v>339</v>
      </c>
      <c r="E319" s="15" t="s">
        <v>57</v>
      </c>
      <c r="F319" t="s">
        <v>339</v>
      </c>
    </row>
    <row r="321" spans="1:6" x14ac:dyDescent="0.25">
      <c r="A321" s="15" t="s">
        <v>297</v>
      </c>
      <c r="B321" t="s">
        <v>708</v>
      </c>
      <c r="E321" s="15" t="s">
        <v>788</v>
      </c>
      <c r="F321" t="s">
        <v>708</v>
      </c>
    </row>
    <row r="322" spans="1:6" x14ac:dyDescent="0.25">
      <c r="A322" t="s">
        <v>360</v>
      </c>
      <c r="B322" s="1">
        <v>1300.0278995549197</v>
      </c>
      <c r="E322" t="s">
        <v>391</v>
      </c>
      <c r="F322" s="1">
        <v>3.97826086956522</v>
      </c>
    </row>
    <row r="323" spans="1:6" x14ac:dyDescent="0.25">
      <c r="A323" t="s">
        <v>770</v>
      </c>
      <c r="B323" s="1">
        <v>5371.0871704472129</v>
      </c>
      <c r="E323" t="s">
        <v>770</v>
      </c>
      <c r="F323" s="1">
        <v>6667.1368091325739</v>
      </c>
    </row>
    <row r="324" spans="1:6" x14ac:dyDescent="0.25">
      <c r="A324" t="s">
        <v>707</v>
      </c>
      <c r="B324" s="1">
        <v>6671.1150700021326</v>
      </c>
      <c r="E324" t="s">
        <v>707</v>
      </c>
      <c r="F324" s="1">
        <v>6671.115070002139</v>
      </c>
    </row>
    <row r="329" spans="1:6" x14ac:dyDescent="0.25">
      <c r="A329" s="15" t="s">
        <v>57</v>
      </c>
      <c r="B329" t="s">
        <v>339</v>
      </c>
      <c r="E329" s="15" t="s">
        <v>57</v>
      </c>
      <c r="F329" t="s">
        <v>339</v>
      </c>
    </row>
    <row r="331" spans="1:6" x14ac:dyDescent="0.25">
      <c r="A331" s="15" t="s">
        <v>298</v>
      </c>
      <c r="B331" t="s">
        <v>708</v>
      </c>
      <c r="E331" s="15" t="s">
        <v>789</v>
      </c>
      <c r="F331" t="s">
        <v>708</v>
      </c>
    </row>
    <row r="332" spans="1:6" x14ac:dyDescent="0.25">
      <c r="A332" t="s">
        <v>363</v>
      </c>
      <c r="B332" s="1">
        <v>1218.6023923780901</v>
      </c>
      <c r="E332" t="s">
        <v>785</v>
      </c>
      <c r="F332" s="1">
        <v>1450.5124245928287</v>
      </c>
    </row>
    <row r="333" spans="1:6" x14ac:dyDescent="0.25">
      <c r="A333" t="s">
        <v>770</v>
      </c>
      <c r="B333" s="1">
        <v>5452.5126776240377</v>
      </c>
      <c r="E333" t="s">
        <v>770</v>
      </c>
      <c r="F333" s="1">
        <v>5220.6026454093035</v>
      </c>
    </row>
    <row r="334" spans="1:6" x14ac:dyDescent="0.25">
      <c r="A334" t="s">
        <v>707</v>
      </c>
      <c r="B334" s="1">
        <v>6671.115070002128</v>
      </c>
      <c r="E334" t="s">
        <v>707</v>
      </c>
      <c r="F334" s="1">
        <v>6671.1150700021317</v>
      </c>
    </row>
    <row r="340" spans="1:6" x14ac:dyDescent="0.25">
      <c r="A340" s="15" t="s">
        <v>57</v>
      </c>
      <c r="B340" t="s">
        <v>339</v>
      </c>
      <c r="E340" s="15" t="s">
        <v>57</v>
      </c>
      <c r="F340" t="s">
        <v>339</v>
      </c>
    </row>
    <row r="342" spans="1:6" x14ac:dyDescent="0.25">
      <c r="A342" s="15" t="s">
        <v>786</v>
      </c>
      <c r="B342" t="s">
        <v>708</v>
      </c>
      <c r="E342" s="15" t="s">
        <v>790</v>
      </c>
      <c r="F342" t="s">
        <v>708</v>
      </c>
    </row>
    <row r="343" spans="1:6" x14ac:dyDescent="0.25">
      <c r="A343" t="s">
        <v>361</v>
      </c>
      <c r="B343" s="1">
        <v>2000.4088326700573</v>
      </c>
      <c r="E343" t="s">
        <v>380</v>
      </c>
      <c r="F343" s="1">
        <v>1467.3069552887623</v>
      </c>
    </row>
    <row r="344" spans="1:6" x14ac:dyDescent="0.25">
      <c r="A344" t="s">
        <v>770</v>
      </c>
      <c r="B344" s="1">
        <v>4670.706237332065</v>
      </c>
      <c r="E344" t="s">
        <v>770</v>
      </c>
      <c r="F344" s="1">
        <v>5203.8081147133689</v>
      </c>
    </row>
    <row r="345" spans="1:6" x14ac:dyDescent="0.25">
      <c r="A345" t="s">
        <v>707</v>
      </c>
      <c r="B345" s="1">
        <v>6671.1150700021226</v>
      </c>
      <c r="E345" t="s">
        <v>707</v>
      </c>
      <c r="F345" s="1">
        <v>6671.1150700021317</v>
      </c>
    </row>
    <row r="348" spans="1:6" x14ac:dyDescent="0.25">
      <c r="E348" s="15" t="s">
        <v>57</v>
      </c>
      <c r="F348" t="s">
        <v>339</v>
      </c>
    </row>
    <row r="350" spans="1:6" x14ac:dyDescent="0.25">
      <c r="E350" s="15" t="s">
        <v>791</v>
      </c>
      <c r="F350" t="s">
        <v>708</v>
      </c>
    </row>
    <row r="351" spans="1:6" x14ac:dyDescent="0.25">
      <c r="E351" t="s">
        <v>381</v>
      </c>
      <c r="F351" s="1">
        <v>1169.4566404814539</v>
      </c>
    </row>
    <row r="352" spans="1:6" x14ac:dyDescent="0.25">
      <c r="E352" t="s">
        <v>770</v>
      </c>
      <c r="F352" s="1">
        <v>5501.6584295206785</v>
      </c>
    </row>
    <row r="353" spans="1:9" x14ac:dyDescent="0.25">
      <c r="E353" t="s">
        <v>707</v>
      </c>
      <c r="F353" s="1">
        <v>6671.1150700021326</v>
      </c>
    </row>
    <row r="362" spans="1:9" ht="45.75" thickBot="1" x14ac:dyDescent="0.3">
      <c r="A362" s="15" t="s">
        <v>173</v>
      </c>
      <c r="B362" t="s">
        <v>368</v>
      </c>
      <c r="E362" s="15" t="s">
        <v>173</v>
      </c>
      <c r="F362" t="s">
        <v>368</v>
      </c>
      <c r="H362" s="32" t="s">
        <v>361</v>
      </c>
      <c r="I362" s="17">
        <f>+GETPIVOTDATA("WEIGHT",$A$395,"D7P4","Personal de apoyo administrativo")/GETPIVOTDATA("WEIGHT",$A$395)</f>
        <v>0.3663828649542088</v>
      </c>
    </row>
    <row r="363" spans="1:9" ht="90.75" thickBot="1" x14ac:dyDescent="0.3">
      <c r="H363" s="32" t="s">
        <v>383</v>
      </c>
      <c r="I363" s="17">
        <f>+GETPIVOTDATA("WEIGHT",$E$364,"D7P5","Trabajadores de los servicios y vendedores de comercios y mercados")/GETPIVOTDATA("WEIGHT",$E$364)</f>
        <v>0.33702286192110725</v>
      </c>
    </row>
    <row r="364" spans="1:9" ht="60.75" thickBot="1" x14ac:dyDescent="0.3">
      <c r="A364" s="15" t="s">
        <v>793</v>
      </c>
      <c r="B364" t="s">
        <v>708</v>
      </c>
      <c r="E364" s="15" t="s">
        <v>797</v>
      </c>
      <c r="F364" t="s">
        <v>708</v>
      </c>
      <c r="H364" s="32" t="s">
        <v>363</v>
      </c>
      <c r="I364" s="17">
        <f>+GETPIVOTDATA("WEIGHT",$A$384,"D7P3","Técnicos y profesionales de nivel medio")/GETPIVOTDATA("WEIGHT",$A$384)</f>
        <v>0.29724330080947969</v>
      </c>
    </row>
    <row r="365" spans="1:9" ht="45.75" thickBot="1" x14ac:dyDescent="0.3">
      <c r="A365" t="s">
        <v>362</v>
      </c>
      <c r="B365" s="1">
        <v>391.12432713681397</v>
      </c>
      <c r="E365" t="s">
        <v>383</v>
      </c>
      <c r="F365" s="1">
        <v>2148.0604149577739</v>
      </c>
      <c r="H365" s="32" t="s">
        <v>360</v>
      </c>
      <c r="I365" s="17">
        <f>+GETPIVOTDATA("WEIGHT",$A$374,"D7P2","Profesionales científicos e intelectuales")/GETPIVOTDATA("WEIGHT",$A$374)</f>
        <v>0.25762703516895119</v>
      </c>
    </row>
    <row r="366" spans="1:9" ht="43.5" customHeight="1" thickBot="1" x14ac:dyDescent="0.3">
      <c r="A366" t="s">
        <v>770</v>
      </c>
      <c r="B366" s="1">
        <v>5982.5098017568189</v>
      </c>
      <c r="E366" t="s">
        <v>770</v>
      </c>
      <c r="F366" s="1">
        <v>4225.5737139358544</v>
      </c>
      <c r="H366" s="32" t="s">
        <v>379</v>
      </c>
      <c r="I366" s="17">
        <f>+GETPIVOTDATA("WEIGHT",$E$384,"D7P7","Oficiales, operarios y artesanos de artes mecanicas y de otros oficios")/GETPIVOTDATA("WEIGHT",$E$384)</f>
        <v>0.24283676853491012</v>
      </c>
    </row>
    <row r="367" spans="1:9" ht="90.75" thickBot="1" x14ac:dyDescent="0.3">
      <c r="A367" t="s">
        <v>707</v>
      </c>
      <c r="B367" s="1">
        <v>6373.6341288936328</v>
      </c>
      <c r="E367" t="s">
        <v>707</v>
      </c>
      <c r="F367" s="1">
        <v>6373.6341288936283</v>
      </c>
      <c r="H367" s="32" t="s">
        <v>380</v>
      </c>
      <c r="I367" s="17">
        <f>+GETPIVOTDATA("WEIGHT",$E$395,"D7P8","Operadores de instalaciones y máquinas y ensambladores")/GETPIVOTDATA("WEIGHT",$E$395)</f>
        <v>0.19262272182810738</v>
      </c>
    </row>
    <row r="368" spans="1:9" ht="30.75" thickBot="1" x14ac:dyDescent="0.3">
      <c r="H368" s="33" t="s">
        <v>381</v>
      </c>
      <c r="I368" s="17">
        <f>+GETPIVOTDATA("WEIGHT",$E$403,"D7P9","Ocupaciones elementales")/GETPIVOTDATA("WEIGHT",$E$403)</f>
        <v>0.17296607246566154</v>
      </c>
    </row>
    <row r="369" spans="1:9" ht="30.75" thickBot="1" x14ac:dyDescent="0.3">
      <c r="H369" s="31" t="s">
        <v>792</v>
      </c>
      <c r="I369" s="17">
        <f>+GETPIVOTDATA("WEIGHT",$A$364,"D7P1","Directores y Gerentes")/GETPIVOTDATA("WEIGHT",$A$364)</f>
        <v>6.1365983554614124E-2</v>
      </c>
    </row>
    <row r="372" spans="1:9" x14ac:dyDescent="0.25">
      <c r="A372" s="15" t="s">
        <v>173</v>
      </c>
      <c r="B372" t="s">
        <v>368</v>
      </c>
      <c r="E372" s="15" t="s">
        <v>173</v>
      </c>
      <c r="F372" t="s">
        <v>368</v>
      </c>
    </row>
    <row r="374" spans="1:9" x14ac:dyDescent="0.25">
      <c r="A374" s="15" t="s">
        <v>794</v>
      </c>
      <c r="B374" t="s">
        <v>708</v>
      </c>
      <c r="E374" s="15" t="s">
        <v>798</v>
      </c>
      <c r="F374" t="s">
        <v>708</v>
      </c>
    </row>
    <row r="375" spans="1:9" x14ac:dyDescent="0.25">
      <c r="A375" t="s">
        <v>360</v>
      </c>
      <c r="B375" s="1">
        <v>1642.020463878506</v>
      </c>
      <c r="E375" t="s">
        <v>391</v>
      </c>
      <c r="F375" s="1">
        <v>8.2349537037037006</v>
      </c>
    </row>
    <row r="376" spans="1:9" x14ac:dyDescent="0.25">
      <c r="A376" t="s">
        <v>770</v>
      </c>
      <c r="B376" s="1">
        <v>4731.6136650151211</v>
      </c>
      <c r="E376" t="s">
        <v>770</v>
      </c>
      <c r="F376" s="1">
        <v>6365.3991751899348</v>
      </c>
    </row>
    <row r="377" spans="1:9" x14ac:dyDescent="0.25">
      <c r="A377" t="s">
        <v>707</v>
      </c>
      <c r="B377" s="1">
        <v>6373.6341288936273</v>
      </c>
      <c r="E377" t="s">
        <v>707</v>
      </c>
      <c r="F377" s="1">
        <v>6373.6341288936383</v>
      </c>
    </row>
    <row r="382" spans="1:9" x14ac:dyDescent="0.25">
      <c r="A382" s="15" t="s">
        <v>173</v>
      </c>
      <c r="B382" t="s">
        <v>368</v>
      </c>
      <c r="E382" s="15" t="s">
        <v>173</v>
      </c>
      <c r="F382" t="s">
        <v>368</v>
      </c>
    </row>
    <row r="384" spans="1:9" x14ac:dyDescent="0.25">
      <c r="A384" s="15" t="s">
        <v>795</v>
      </c>
      <c r="B384" t="s">
        <v>708</v>
      </c>
      <c r="E384" s="15" t="s">
        <v>799</v>
      </c>
      <c r="F384" t="s">
        <v>708</v>
      </c>
    </row>
    <row r="385" spans="1:6" x14ac:dyDescent="0.25">
      <c r="A385" t="s">
        <v>363</v>
      </c>
      <c r="B385" s="1">
        <v>1894.5200466242934</v>
      </c>
      <c r="E385" t="s">
        <v>785</v>
      </c>
      <c r="F385" s="1">
        <v>1547.7527156843448</v>
      </c>
    </row>
    <row r="386" spans="1:6" x14ac:dyDescent="0.25">
      <c r="A386" t="s">
        <v>770</v>
      </c>
      <c r="B386" s="1">
        <v>4479.1140822693305</v>
      </c>
      <c r="E386" t="s">
        <v>770</v>
      </c>
      <c r="F386" s="1">
        <v>4825.8814132092812</v>
      </c>
    </row>
    <row r="387" spans="1:6" x14ac:dyDescent="0.25">
      <c r="A387" t="s">
        <v>707</v>
      </c>
      <c r="B387" s="1">
        <v>6373.6341288936237</v>
      </c>
      <c r="E387" t="s">
        <v>707</v>
      </c>
      <c r="F387" s="1">
        <v>6373.6341288936255</v>
      </c>
    </row>
    <row r="393" spans="1:6" x14ac:dyDescent="0.25">
      <c r="A393" s="15" t="s">
        <v>173</v>
      </c>
      <c r="B393" t="s">
        <v>368</v>
      </c>
      <c r="E393" s="15" t="s">
        <v>173</v>
      </c>
      <c r="F393" t="s">
        <v>368</v>
      </c>
    </row>
    <row r="395" spans="1:6" x14ac:dyDescent="0.25">
      <c r="A395" s="15" t="s">
        <v>796</v>
      </c>
      <c r="B395" t="s">
        <v>708</v>
      </c>
      <c r="E395" s="15" t="s">
        <v>800</v>
      </c>
      <c r="F395" t="s">
        <v>708</v>
      </c>
    </row>
    <row r="396" spans="1:6" x14ac:dyDescent="0.25">
      <c r="A396" t="s">
        <v>361</v>
      </c>
      <c r="B396" s="1">
        <v>2335.1903323139682</v>
      </c>
      <c r="E396" t="s">
        <v>380</v>
      </c>
      <c r="F396" s="1">
        <v>1227.7067538440099</v>
      </c>
    </row>
    <row r="397" spans="1:6" x14ac:dyDescent="0.25">
      <c r="A397" t="s">
        <v>770</v>
      </c>
      <c r="B397" s="1">
        <v>4038.4437965796533</v>
      </c>
      <c r="E397" t="s">
        <v>770</v>
      </c>
      <c r="F397" s="1">
        <v>5145.9273750496241</v>
      </c>
    </row>
    <row r="398" spans="1:6" x14ac:dyDescent="0.25">
      <c r="A398" t="s">
        <v>707</v>
      </c>
      <c r="B398" s="1">
        <v>6373.6341288936219</v>
      </c>
      <c r="E398" t="s">
        <v>707</v>
      </c>
      <c r="F398" s="1">
        <v>6373.6341288936337</v>
      </c>
    </row>
    <row r="401" spans="1:9" x14ac:dyDescent="0.25">
      <c r="E401" s="15" t="s">
        <v>173</v>
      </c>
      <c r="F401" t="s">
        <v>368</v>
      </c>
    </row>
    <row r="403" spans="1:9" x14ac:dyDescent="0.25">
      <c r="E403" s="15" t="s">
        <v>801</v>
      </c>
      <c r="F403" t="s">
        <v>708</v>
      </c>
    </row>
    <row r="404" spans="1:9" x14ac:dyDescent="0.25">
      <c r="E404" t="s">
        <v>381</v>
      </c>
      <c r="F404" s="1">
        <v>1102.4224626078289</v>
      </c>
    </row>
    <row r="405" spans="1:9" x14ac:dyDescent="0.25">
      <c r="E405" t="s">
        <v>770</v>
      </c>
      <c r="F405" s="1">
        <v>5271.2116662857998</v>
      </c>
    </row>
    <row r="406" spans="1:9" x14ac:dyDescent="0.25">
      <c r="E406" t="s">
        <v>707</v>
      </c>
      <c r="F406" s="1">
        <v>6373.6341288936292</v>
      </c>
    </row>
    <row r="412" spans="1:9" ht="15.75" thickBot="1" x14ac:dyDescent="0.3"/>
    <row r="413" spans="1:9" ht="30.75" thickBot="1" x14ac:dyDescent="0.3">
      <c r="A413" s="15" t="s">
        <v>228</v>
      </c>
      <c r="B413" t="s">
        <v>348</v>
      </c>
      <c r="E413" s="15" t="s">
        <v>228</v>
      </c>
      <c r="F413" t="s">
        <v>348</v>
      </c>
      <c r="H413" s="31" t="s">
        <v>792</v>
      </c>
      <c r="I413" s="17">
        <f>+GETPIVOTDATA("WEIGHT",$A$415,"E4P1","Directores y Gerentes")/GETPIVOTDATA("WEIGHT",$A$415)</f>
        <v>3.9044272046206321E-2</v>
      </c>
    </row>
    <row r="414" spans="1:9" ht="45.75" thickBot="1" x14ac:dyDescent="0.3">
      <c r="H414" s="32" t="s">
        <v>360</v>
      </c>
      <c r="I414" s="17">
        <f>+GETPIVOTDATA("WEIGHT",$A$425,"E4P2","Profesionales científicos e intelectuales")/GETPIVOTDATA("WEIGHT",$A$425)</f>
        <v>0.19034813736129635</v>
      </c>
    </row>
    <row r="415" spans="1:9" ht="60.75" thickBot="1" x14ac:dyDescent="0.3">
      <c r="A415" s="15" t="s">
        <v>802</v>
      </c>
      <c r="B415" t="s">
        <v>708</v>
      </c>
      <c r="E415" s="15" t="s">
        <v>806</v>
      </c>
      <c r="F415" t="s">
        <v>708</v>
      </c>
      <c r="H415" s="32" t="s">
        <v>363</v>
      </c>
      <c r="I415" s="17">
        <f>+GETPIVOTDATA("WEIGHT",$A$435,"E4P3","Técnicos y profesionales de nivel medio")/GETPIVOTDATA("WEIGHT",$A$435)</f>
        <v>0.21874873029763808</v>
      </c>
    </row>
    <row r="416" spans="1:9" ht="45.75" thickBot="1" x14ac:dyDescent="0.3">
      <c r="A416" t="s">
        <v>362</v>
      </c>
      <c r="B416" s="1">
        <v>339.7716181101888</v>
      </c>
      <c r="E416" t="s">
        <v>383</v>
      </c>
      <c r="F416" s="1">
        <v>2590.9869743654122</v>
      </c>
      <c r="H416" s="32" t="s">
        <v>361</v>
      </c>
      <c r="I416" s="17">
        <f>+GETPIVOTDATA("WEIGHT",$A$446,"E4P4","Personal de apoyo administrativo")/GETPIVOTDATA("WEIGHT",$A$446)</f>
        <v>0.2951173336984072</v>
      </c>
    </row>
    <row r="417" spans="1:9" ht="90.75" thickBot="1" x14ac:dyDescent="0.3">
      <c r="A417" t="s">
        <v>770</v>
      </c>
      <c r="B417" s="1">
        <v>8362.4425685979531</v>
      </c>
      <c r="E417" t="s">
        <v>770</v>
      </c>
      <c r="F417" s="1">
        <v>6111.2272123427247</v>
      </c>
      <c r="H417" s="32" t="s">
        <v>383</v>
      </c>
      <c r="I417" s="17">
        <f>+GETPIVOTDATA("WEIGHT",$E$415,"E4P5","Trabajadores de los servicios y vendedores de comercios y mercados")/GETPIVOTDATA("WEIGHT",$E$415)</f>
        <v>0.29773881896896032</v>
      </c>
    </row>
    <row r="418" spans="1:9" ht="105.75" thickBot="1" x14ac:dyDescent="0.3">
      <c r="A418" t="s">
        <v>707</v>
      </c>
      <c r="B418" s="1">
        <v>8702.2141867081427</v>
      </c>
      <c r="E418" t="s">
        <v>707</v>
      </c>
      <c r="F418" s="1">
        <v>8702.2141867081373</v>
      </c>
      <c r="H418" s="32" t="s">
        <v>379</v>
      </c>
      <c r="I418" s="17">
        <f>+GETPIVOTDATA("WEIGHT",$E$446,"E4P8","Operadores de instalaciones y máquinas y ensambladores")/GETPIVOTDATA("WEIGHT",$E$446)</f>
        <v>0.11263939063004498</v>
      </c>
    </row>
    <row r="419" spans="1:9" ht="90.75" thickBot="1" x14ac:dyDescent="0.3">
      <c r="H419" s="32" t="s">
        <v>380</v>
      </c>
      <c r="I419" s="17">
        <f>+GETPIVOTDATA("WEIGHT",$E$446,"E4P8","Operadores de instalaciones y máquinas y ensambladores")/GETPIVOTDATA("WEIGHT",$E$446)</f>
        <v>0.11263939063004498</v>
      </c>
    </row>
    <row r="420" spans="1:9" ht="30" x14ac:dyDescent="0.25">
      <c r="H420" s="33" t="s">
        <v>381</v>
      </c>
      <c r="I420" s="17">
        <f>+GETPIVOTDATA("WEIGHT",$E$454,"E4P9","Ocupaciones elementales")/GETPIVOTDATA("WEIGHT",$E$454)</f>
        <v>7.7656523199334013E-2</v>
      </c>
    </row>
    <row r="423" spans="1:9" x14ac:dyDescent="0.25">
      <c r="A423" s="15" t="s">
        <v>228</v>
      </c>
      <c r="B423" t="s">
        <v>348</v>
      </c>
      <c r="E423" s="15" t="s">
        <v>228</v>
      </c>
      <c r="F423" t="s">
        <v>348</v>
      </c>
    </row>
    <row r="425" spans="1:9" x14ac:dyDescent="0.25">
      <c r="A425" s="15" t="s">
        <v>803</v>
      </c>
      <c r="B425" t="s">
        <v>708</v>
      </c>
      <c r="E425" s="15" t="s">
        <v>807</v>
      </c>
      <c r="F425" t="s">
        <v>708</v>
      </c>
    </row>
    <row r="426" spans="1:9" x14ac:dyDescent="0.25">
      <c r="A426" t="s">
        <v>360</v>
      </c>
      <c r="B426" s="1">
        <v>1656.450261358942</v>
      </c>
      <c r="E426" t="s">
        <v>391</v>
      </c>
      <c r="F426" s="1">
        <v>12.869565217391299</v>
      </c>
    </row>
    <row r="427" spans="1:9" x14ac:dyDescent="0.25">
      <c r="A427" t="s">
        <v>770</v>
      </c>
      <c r="B427" s="1">
        <v>7045.7639253491934</v>
      </c>
      <c r="E427" t="s">
        <v>770</v>
      </c>
      <c r="F427" s="1">
        <v>8689.3446214907344</v>
      </c>
    </row>
    <row r="428" spans="1:9" x14ac:dyDescent="0.25">
      <c r="A428" t="s">
        <v>707</v>
      </c>
      <c r="B428" s="1">
        <v>8702.2141867081355</v>
      </c>
      <c r="E428" t="s">
        <v>707</v>
      </c>
      <c r="F428" s="1">
        <v>8702.2141867081264</v>
      </c>
    </row>
    <row r="433" spans="1:6" x14ac:dyDescent="0.25">
      <c r="A433" s="15" t="s">
        <v>228</v>
      </c>
      <c r="B433" t="s">
        <v>348</v>
      </c>
      <c r="E433" s="15" t="s">
        <v>228</v>
      </c>
      <c r="F433" t="s">
        <v>348</v>
      </c>
    </row>
    <row r="435" spans="1:6" x14ac:dyDescent="0.25">
      <c r="A435" s="15" t="s">
        <v>804</v>
      </c>
      <c r="B435" t="s">
        <v>708</v>
      </c>
      <c r="E435" s="15" t="s">
        <v>808</v>
      </c>
      <c r="F435" t="s">
        <v>708</v>
      </c>
    </row>
    <row r="436" spans="1:6" x14ac:dyDescent="0.25">
      <c r="A436" t="s">
        <v>363</v>
      </c>
      <c r="B436" s="1">
        <v>1903.5983041204981</v>
      </c>
      <c r="E436" t="s">
        <v>785</v>
      </c>
      <c r="F436" s="1">
        <v>2648.1115883151447</v>
      </c>
    </row>
    <row r="437" spans="1:6" x14ac:dyDescent="0.25">
      <c r="A437" t="s">
        <v>770</v>
      </c>
      <c r="B437" s="1">
        <v>6798.61588258764</v>
      </c>
      <c r="E437" t="s">
        <v>770</v>
      </c>
      <c r="F437" s="1">
        <v>6054.1025983929903</v>
      </c>
    </row>
    <row r="438" spans="1:6" x14ac:dyDescent="0.25">
      <c r="A438" t="s">
        <v>707</v>
      </c>
      <c r="B438" s="1">
        <v>8702.2141867081373</v>
      </c>
      <c r="E438" t="s">
        <v>707</v>
      </c>
      <c r="F438" s="1">
        <v>8702.2141867081355</v>
      </c>
    </row>
    <row r="444" spans="1:6" x14ac:dyDescent="0.25">
      <c r="A444" s="15" t="s">
        <v>228</v>
      </c>
      <c r="B444" t="s">
        <v>348</v>
      </c>
      <c r="E444" s="15" t="s">
        <v>228</v>
      </c>
      <c r="F444" t="s">
        <v>348</v>
      </c>
    </row>
    <row r="446" spans="1:6" x14ac:dyDescent="0.25">
      <c r="A446" s="15" t="s">
        <v>805</v>
      </c>
      <c r="B446" t="s">
        <v>708</v>
      </c>
      <c r="E446" s="15" t="s">
        <v>809</v>
      </c>
      <c r="F446" t="s">
        <v>708</v>
      </c>
    </row>
    <row r="447" spans="1:6" x14ac:dyDescent="0.25">
      <c r="A447" t="s">
        <v>361</v>
      </c>
      <c r="B447" s="1">
        <v>2568.1742480537555</v>
      </c>
      <c r="E447" t="s">
        <v>380</v>
      </c>
      <c r="F447" s="1">
        <v>980.21210312293783</v>
      </c>
    </row>
    <row r="448" spans="1:6" x14ac:dyDescent="0.25">
      <c r="A448" t="s">
        <v>770</v>
      </c>
      <c r="B448" s="1">
        <v>6134.0399386543704</v>
      </c>
      <c r="E448" t="s">
        <v>770</v>
      </c>
      <c r="F448" s="1">
        <v>7722.0020835852074</v>
      </c>
    </row>
    <row r="449" spans="1:6" x14ac:dyDescent="0.25">
      <c r="A449" t="s">
        <v>707</v>
      </c>
      <c r="B449" s="1">
        <v>8702.2141867081264</v>
      </c>
      <c r="E449" t="s">
        <v>707</v>
      </c>
      <c r="F449" s="1">
        <v>8702.2141867081446</v>
      </c>
    </row>
    <row r="452" spans="1:6" x14ac:dyDescent="0.25">
      <c r="E452" s="15" t="s">
        <v>228</v>
      </c>
      <c r="F452" t="s">
        <v>348</v>
      </c>
    </row>
    <row r="454" spans="1:6" x14ac:dyDescent="0.25">
      <c r="E454" s="15" t="s">
        <v>810</v>
      </c>
      <c r="F454" t="s">
        <v>708</v>
      </c>
    </row>
    <row r="455" spans="1:6" x14ac:dyDescent="0.25">
      <c r="E455" t="s">
        <v>381</v>
      </c>
      <c r="F455" s="1">
        <v>675.78369787567476</v>
      </c>
    </row>
    <row r="456" spans="1:6" x14ac:dyDescent="0.25">
      <c r="E456" t="s">
        <v>770</v>
      </c>
      <c r="F456" s="1">
        <v>8026.4304888324714</v>
      </c>
    </row>
    <row r="457" spans="1:6" x14ac:dyDescent="0.25">
      <c r="E457" t="s">
        <v>707</v>
      </c>
      <c r="F457" s="1">
        <v>8702.2141867081464</v>
      </c>
    </row>
    <row r="467" spans="1:6" x14ac:dyDescent="0.25">
      <c r="A467" s="15" t="s">
        <v>817</v>
      </c>
      <c r="B467" t="s">
        <v>824</v>
      </c>
    </row>
    <row r="469" spans="1:6" x14ac:dyDescent="0.25">
      <c r="A469" s="15" t="s">
        <v>159</v>
      </c>
      <c r="B469" t="s">
        <v>708</v>
      </c>
    </row>
    <row r="470" spans="1:6" x14ac:dyDescent="0.25">
      <c r="A470" t="s">
        <v>372</v>
      </c>
      <c r="B470" s="1">
        <v>4147.408354981726</v>
      </c>
    </row>
    <row r="471" spans="1:6" x14ac:dyDescent="0.25">
      <c r="A471" t="s">
        <v>770</v>
      </c>
      <c r="B471" s="1">
        <v>2392.6397018909661</v>
      </c>
    </row>
    <row r="472" spans="1:6" x14ac:dyDescent="0.25">
      <c r="A472" t="s">
        <v>707</v>
      </c>
      <c r="B472" s="1">
        <v>6540.0480568726925</v>
      </c>
    </row>
    <row r="476" spans="1:6" x14ac:dyDescent="0.25">
      <c r="A476" s="15" t="s">
        <v>817</v>
      </c>
      <c r="B476" t="s">
        <v>824</v>
      </c>
    </row>
    <row r="478" spans="1:6" x14ac:dyDescent="0.25">
      <c r="A478" s="15" t="s">
        <v>160</v>
      </c>
      <c r="B478" t="s">
        <v>708</v>
      </c>
    </row>
    <row r="479" spans="1:6" x14ac:dyDescent="0.25">
      <c r="A479" t="s">
        <v>366</v>
      </c>
      <c r="B479" s="1">
        <v>4204.0039292164183</v>
      </c>
    </row>
    <row r="480" spans="1:6" x14ac:dyDescent="0.25">
      <c r="A480" t="s">
        <v>770</v>
      </c>
      <c r="B480" s="1">
        <v>2336.0441276562701</v>
      </c>
      <c r="E480" t="s">
        <v>818</v>
      </c>
      <c r="F480" s="17">
        <f>+GETPIVOTDATA("WEIGHT",$A$478,"D3_2","Formación relacionada al uso de software especializados")/GETPIVOTDATA("WEIGHT",$A$478)</f>
        <v>0.64280933299849219</v>
      </c>
    </row>
    <row r="481" spans="1:6" x14ac:dyDescent="0.25">
      <c r="A481" t="s">
        <v>707</v>
      </c>
      <c r="B481" s="1">
        <v>6540.0480568726889</v>
      </c>
      <c r="E481" t="s">
        <v>819</v>
      </c>
      <c r="F481" s="17">
        <f>+GETPIVOTDATA("WEIGHT",$A$469,"D3_1","Formación relacionada al manejo de herramientas básicas para uso de computadoras e internet")/GETPIVOTDATA("WEIGHT",$A$469)</f>
        <v>0.63415563905885508</v>
      </c>
    </row>
    <row r="482" spans="1:6" x14ac:dyDescent="0.25">
      <c r="E482" t="s">
        <v>820</v>
      </c>
      <c r="F482" s="17">
        <f>+GETPIVOTDATA("WEIGHT",$A$497,"D3_4","Formación relacionada al desarrollo y programación de software, aplicativos o sistemas informáticos")/GETPIVOTDATA("WEIGHT",$A$497)</f>
        <v>0.59286299679301024</v>
      </c>
    </row>
    <row r="483" spans="1:6" x14ac:dyDescent="0.25">
      <c r="E483" t="s">
        <v>821</v>
      </c>
      <c r="F483" s="17">
        <f>+GETPIVOTDATA("WEIGHT",$A$505,"D3_5","Formación relacionada a la Configuración de equipos /aplicativos")/GETPIVOTDATA("WEIGHT",$A$505)</f>
        <v>0.48357645919117959</v>
      </c>
    </row>
    <row r="484" spans="1:6" x14ac:dyDescent="0.25">
      <c r="E484" t="s">
        <v>822</v>
      </c>
      <c r="F484" s="17">
        <f>+GETPIVOTDATA("WEIGHT",$A$487,"D3_3","Formación relacionada al uso de redes sociales")/GETPIVOTDATA("WEIGHT",$A$487)</f>
        <v>0.46308546529130962</v>
      </c>
    </row>
    <row r="485" spans="1:6" x14ac:dyDescent="0.25">
      <c r="A485" s="15" t="s">
        <v>817</v>
      </c>
      <c r="B485" t="s">
        <v>824</v>
      </c>
      <c r="E485" t="s">
        <v>823</v>
      </c>
      <c r="F485" s="17">
        <f>+GETPIVOTDATA("WEIGHT",$A$514,"D3_6","Formación relacionada a la Operación de maquinarias y equipos (nuevos equipos, automatización, robotización)")/GETPIVOTDATA("WEIGHT",$A$514)</f>
        <v>0.388210645231094</v>
      </c>
    </row>
    <row r="487" spans="1:6" x14ac:dyDescent="0.25">
      <c r="A487" s="15" t="s">
        <v>161</v>
      </c>
      <c r="B487" t="s">
        <v>708</v>
      </c>
    </row>
    <row r="488" spans="1:6" x14ac:dyDescent="0.25">
      <c r="A488" t="s">
        <v>367</v>
      </c>
      <c r="B488" s="1">
        <v>3028.6011974444186</v>
      </c>
    </row>
    <row r="489" spans="1:6" x14ac:dyDescent="0.25">
      <c r="A489" t="s">
        <v>770</v>
      </c>
      <c r="B489" s="1">
        <v>3511.4468594282794</v>
      </c>
    </row>
    <row r="490" spans="1:6" x14ac:dyDescent="0.25">
      <c r="A490" t="s">
        <v>707</v>
      </c>
      <c r="B490" s="1">
        <v>6540.048056872698</v>
      </c>
    </row>
    <row r="495" spans="1:6" x14ac:dyDescent="0.25">
      <c r="A495" s="15" t="s">
        <v>817</v>
      </c>
      <c r="B495" t="s">
        <v>824</v>
      </c>
    </row>
    <row r="497" spans="1:10" x14ac:dyDescent="0.25">
      <c r="A497" s="15" t="s">
        <v>162</v>
      </c>
      <c r="B497" t="s">
        <v>708</v>
      </c>
    </row>
    <row r="498" spans="1:10" x14ac:dyDescent="0.25">
      <c r="A498" t="s">
        <v>345</v>
      </c>
      <c r="B498" s="1">
        <v>3877.3524901678493</v>
      </c>
    </row>
    <row r="499" spans="1:10" x14ac:dyDescent="0.25">
      <c r="A499" t="s">
        <v>770</v>
      </c>
      <c r="B499" s="1">
        <v>2662.6955667048446</v>
      </c>
    </row>
    <row r="500" spans="1:10" x14ac:dyDescent="0.25">
      <c r="A500" t="s">
        <v>707</v>
      </c>
      <c r="B500" s="1">
        <v>6540.0480568726944</v>
      </c>
    </row>
    <row r="503" spans="1:10" x14ac:dyDescent="0.25">
      <c r="A503" s="15" t="s">
        <v>817</v>
      </c>
      <c r="B503" t="s">
        <v>824</v>
      </c>
    </row>
    <row r="505" spans="1:10" x14ac:dyDescent="0.25">
      <c r="A505" s="15" t="s">
        <v>163</v>
      </c>
      <c r="B505" t="s">
        <v>708</v>
      </c>
      <c r="F505" s="15" t="s">
        <v>209</v>
      </c>
      <c r="G505" t="s">
        <v>348</v>
      </c>
      <c r="I505" s="15" t="s">
        <v>209</v>
      </c>
      <c r="J505" t="s">
        <v>348</v>
      </c>
    </row>
    <row r="506" spans="1:10" x14ac:dyDescent="0.25">
      <c r="A506" t="s">
        <v>373</v>
      </c>
      <c r="B506" s="1">
        <v>3162.6132822826526</v>
      </c>
      <c r="J506"/>
    </row>
    <row r="507" spans="1:10" x14ac:dyDescent="0.25">
      <c r="A507" t="s">
        <v>770</v>
      </c>
      <c r="B507" s="1">
        <v>3377.4347745900441</v>
      </c>
      <c r="F507" s="15" t="s">
        <v>828</v>
      </c>
      <c r="G507" t="s">
        <v>708</v>
      </c>
      <c r="I507" s="15" t="s">
        <v>829</v>
      </c>
      <c r="J507" t="s">
        <v>708</v>
      </c>
    </row>
    <row r="508" spans="1:10" x14ac:dyDescent="0.25">
      <c r="A508" t="s">
        <v>707</v>
      </c>
      <c r="B508" s="1">
        <v>6540.0480568726962</v>
      </c>
      <c r="F508" t="s">
        <v>827</v>
      </c>
      <c r="G508" s="1">
        <v>421.16231947135248</v>
      </c>
      <c r="I508" t="s">
        <v>827</v>
      </c>
      <c r="J508" s="1">
        <v>1026.7157485519629</v>
      </c>
    </row>
    <row r="509" spans="1:10" x14ac:dyDescent="0.25">
      <c r="F509" t="s">
        <v>825</v>
      </c>
      <c r="G509" s="1">
        <v>9307.7676157887308</v>
      </c>
      <c r="I509" t="s">
        <v>826</v>
      </c>
      <c r="J509" s="1">
        <v>8702.2141867081391</v>
      </c>
    </row>
    <row r="510" spans="1:10" x14ac:dyDescent="0.25">
      <c r="F510" t="s">
        <v>707</v>
      </c>
      <c r="G510" s="1">
        <v>9728.9299352600829</v>
      </c>
      <c r="I510" t="s">
        <v>707</v>
      </c>
      <c r="J510" s="1">
        <v>9728.929935260101</v>
      </c>
    </row>
    <row r="511" spans="1:10" x14ac:dyDescent="0.25">
      <c r="J511"/>
    </row>
    <row r="512" spans="1:10" x14ac:dyDescent="0.25">
      <c r="A512" s="15" t="s">
        <v>817</v>
      </c>
      <c r="B512" t="s">
        <v>824</v>
      </c>
      <c r="J512"/>
    </row>
    <row r="513" spans="1:10" x14ac:dyDescent="0.25">
      <c r="J513"/>
    </row>
    <row r="514" spans="1:10" x14ac:dyDescent="0.25">
      <c r="A514" s="15" t="s">
        <v>164</v>
      </c>
      <c r="B514" t="s">
        <v>708</v>
      </c>
      <c r="E514" t="s">
        <v>830</v>
      </c>
      <c r="F514" s="19">
        <f>+GETPIVOTDATA("WEIGHT",$F$507,"Blandas","Relacionadas con habilidades blandas")/GETPIVOTDATA("WEIGHT",$F$507)</f>
        <v>0.9567103142612885</v>
      </c>
      <c r="G514" s="17">
        <f>1-F514</f>
        <v>4.3289685738711503E-2</v>
      </c>
    </row>
    <row r="515" spans="1:10" x14ac:dyDescent="0.25">
      <c r="A515" t="s">
        <v>374</v>
      </c>
      <c r="B515" s="1">
        <v>2538.9162760009117</v>
      </c>
      <c r="E515" t="s">
        <v>831</v>
      </c>
      <c r="F515" s="19">
        <f>+GETPIVOTDATA("WEIGHT",$I$507,"Tecnicas","Relacionadas con habilidades técnicas")/GETPIVOTDATA("WEIGHT",$I$507)</f>
        <v>0.89446776208852274</v>
      </c>
      <c r="G515" s="17">
        <f>1-F515</f>
        <v>0.10553223791147726</v>
      </c>
    </row>
    <row r="516" spans="1:10" x14ac:dyDescent="0.25">
      <c r="A516" t="s">
        <v>770</v>
      </c>
      <c r="B516" s="1">
        <v>4001.1317808717836</v>
      </c>
    </row>
    <row r="517" spans="1:10" x14ac:dyDescent="0.25">
      <c r="A517" t="s">
        <v>707</v>
      </c>
      <c r="B517" s="1">
        <v>6540.0480568726953</v>
      </c>
    </row>
  </sheetData>
  <pageMargins left="0.7" right="0.7" top="0.75" bottom="0.75" header="0.3" footer="0.3"/>
  <pageSetup paperSize="9" orientation="portrait" r:id="rId101"/>
  <drawing r:id="rId1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171B-5A39-49FF-B9EB-41CFB149AD06}">
  <sheetPr codeName="Hoja2"/>
  <dimension ref="A1:E339"/>
  <sheetViews>
    <sheetView topLeftCell="A284" workbookViewId="0">
      <selection activeCell="F290" sqref="F290"/>
    </sheetView>
  </sheetViews>
  <sheetFormatPr baseColWidth="10" defaultRowHeight="15" x14ac:dyDescent="0.25"/>
  <cols>
    <col min="1" max="1" width="25.5703125" style="14" customWidth="1"/>
    <col min="3" max="3" width="21" customWidth="1"/>
  </cols>
  <sheetData>
    <row r="1" spans="1:5" ht="15.75" x14ac:dyDescent="0.25">
      <c r="A1" s="45" t="s">
        <v>394</v>
      </c>
      <c r="B1" s="45"/>
      <c r="C1" s="45"/>
      <c r="D1" s="45"/>
      <c r="E1" s="2"/>
    </row>
    <row r="2" spans="1:5" ht="31.5" x14ac:dyDescent="0.25">
      <c r="A2" s="10" t="s">
        <v>395</v>
      </c>
      <c r="B2" s="3" t="s">
        <v>396</v>
      </c>
      <c r="C2" s="3" t="s">
        <v>397</v>
      </c>
      <c r="D2" s="3" t="s">
        <v>398</v>
      </c>
      <c r="E2" s="2"/>
    </row>
    <row r="3" spans="1:5" ht="15.75" x14ac:dyDescent="0.25">
      <c r="A3" s="11" t="s">
        <v>0</v>
      </c>
      <c r="B3" s="4">
        <v>1</v>
      </c>
      <c r="C3" s="5" t="s">
        <v>0</v>
      </c>
      <c r="D3" s="5" t="s">
        <v>399</v>
      </c>
      <c r="E3" s="2"/>
    </row>
    <row r="4" spans="1:5" ht="15.75" x14ac:dyDescent="0.25">
      <c r="A4" s="12" t="s">
        <v>1</v>
      </c>
      <c r="B4" s="6">
        <v>2</v>
      </c>
      <c r="C4" s="7" t="s">
        <v>400</v>
      </c>
      <c r="D4" s="7" t="s">
        <v>401</v>
      </c>
      <c r="E4" s="2"/>
    </row>
    <row r="5" spans="1:5" ht="15.75" x14ac:dyDescent="0.25">
      <c r="A5" s="12" t="s">
        <v>2</v>
      </c>
      <c r="B5" s="6">
        <v>3</v>
      </c>
      <c r="C5" s="7" t="s">
        <v>402</v>
      </c>
      <c r="D5" s="7" t="s">
        <v>401</v>
      </c>
      <c r="E5" s="2"/>
    </row>
    <row r="6" spans="1:5" ht="31.5" x14ac:dyDescent="0.25">
      <c r="A6" s="12" t="s">
        <v>3</v>
      </c>
      <c r="B6" s="6">
        <v>4</v>
      </c>
      <c r="C6" s="7" t="s">
        <v>403</v>
      </c>
      <c r="D6" s="7" t="s">
        <v>399</v>
      </c>
      <c r="E6" s="2"/>
    </row>
    <row r="7" spans="1:5" ht="31.5" x14ac:dyDescent="0.25">
      <c r="A7" s="12" t="s">
        <v>4</v>
      </c>
      <c r="B7" s="6">
        <v>5</v>
      </c>
      <c r="C7" s="7" t="s">
        <v>404</v>
      </c>
      <c r="D7" s="7" t="s">
        <v>401</v>
      </c>
      <c r="E7" s="2"/>
    </row>
    <row r="8" spans="1:5" ht="15.75" x14ac:dyDescent="0.25">
      <c r="A8" s="12" t="s">
        <v>5</v>
      </c>
      <c r="B8" s="6">
        <v>6</v>
      </c>
      <c r="C8" s="7" t="s">
        <v>405</v>
      </c>
      <c r="D8" s="7" t="s">
        <v>401</v>
      </c>
      <c r="E8" s="2"/>
    </row>
    <row r="9" spans="1:5" ht="15.75" x14ac:dyDescent="0.25">
      <c r="A9" s="12" t="s">
        <v>6</v>
      </c>
      <c r="B9" s="6">
        <v>7</v>
      </c>
      <c r="C9" s="7" t="s">
        <v>406</v>
      </c>
      <c r="D9" s="7" t="s">
        <v>401</v>
      </c>
      <c r="E9" s="2"/>
    </row>
    <row r="10" spans="1:5" ht="15.75" x14ac:dyDescent="0.25">
      <c r="A10" s="12" t="s">
        <v>7</v>
      </c>
      <c r="B10" s="6">
        <v>8</v>
      </c>
      <c r="C10" s="7" t="s">
        <v>407</v>
      </c>
      <c r="D10" s="7" t="s">
        <v>399</v>
      </c>
      <c r="E10" s="2"/>
    </row>
    <row r="11" spans="1:5" ht="31.5" x14ac:dyDescent="0.25">
      <c r="A11" s="12" t="s">
        <v>8</v>
      </c>
      <c r="B11" s="6">
        <v>9</v>
      </c>
      <c r="C11" s="7" t="s">
        <v>408</v>
      </c>
      <c r="D11" s="7" t="s">
        <v>399</v>
      </c>
      <c r="E11" s="2"/>
    </row>
    <row r="12" spans="1:5" ht="15.75" x14ac:dyDescent="0.25">
      <c r="A12" s="12" t="s">
        <v>9</v>
      </c>
      <c r="B12" s="6">
        <v>10</v>
      </c>
      <c r="C12" s="7" t="s">
        <v>409</v>
      </c>
      <c r="D12" s="7" t="s">
        <v>399</v>
      </c>
      <c r="E12" s="2"/>
    </row>
    <row r="13" spans="1:5" ht="15.75" x14ac:dyDescent="0.25">
      <c r="A13" s="12" t="s">
        <v>10</v>
      </c>
      <c r="B13" s="6">
        <v>11</v>
      </c>
      <c r="C13" s="7" t="s">
        <v>410</v>
      </c>
      <c r="D13" s="7" t="s">
        <v>399</v>
      </c>
      <c r="E13" s="2"/>
    </row>
    <row r="14" spans="1:5" ht="15.75" x14ac:dyDescent="0.25">
      <c r="A14" s="12" t="s">
        <v>11</v>
      </c>
      <c r="B14" s="6">
        <v>12</v>
      </c>
      <c r="C14" s="7" t="s">
        <v>411</v>
      </c>
      <c r="D14" s="7" t="s">
        <v>399</v>
      </c>
      <c r="E14" s="2"/>
    </row>
    <row r="15" spans="1:5" ht="15.75" x14ac:dyDescent="0.25">
      <c r="A15" s="12" t="s">
        <v>12</v>
      </c>
      <c r="B15" s="6">
        <v>13</v>
      </c>
      <c r="C15" s="7" t="s">
        <v>412</v>
      </c>
      <c r="D15" s="7" t="s">
        <v>399</v>
      </c>
      <c r="E15" s="2"/>
    </row>
    <row r="16" spans="1:5" ht="15.75" x14ac:dyDescent="0.25">
      <c r="A16" s="12" t="s">
        <v>13</v>
      </c>
      <c r="B16" s="6">
        <v>14</v>
      </c>
      <c r="C16" s="7" t="s">
        <v>413</v>
      </c>
      <c r="D16" s="7" t="s">
        <v>399</v>
      </c>
      <c r="E16" s="2"/>
    </row>
    <row r="17" spans="1:5" ht="31.5" x14ac:dyDescent="0.25">
      <c r="A17" s="12" t="s">
        <v>14</v>
      </c>
      <c r="B17" s="6">
        <v>15</v>
      </c>
      <c r="C17" s="7" t="s">
        <v>414</v>
      </c>
      <c r="D17" s="7" t="s">
        <v>399</v>
      </c>
      <c r="E17" s="2"/>
    </row>
    <row r="18" spans="1:5" ht="15.75" x14ac:dyDescent="0.25">
      <c r="A18" s="12" t="s">
        <v>15</v>
      </c>
      <c r="B18" s="6">
        <v>16</v>
      </c>
      <c r="C18" s="7" t="s">
        <v>415</v>
      </c>
      <c r="D18" s="7" t="s">
        <v>399</v>
      </c>
      <c r="E18" s="2"/>
    </row>
    <row r="19" spans="1:5" ht="31.5" x14ac:dyDescent="0.25">
      <c r="A19" s="12" t="s">
        <v>16</v>
      </c>
      <c r="B19" s="6">
        <v>17</v>
      </c>
      <c r="C19" s="7" t="s">
        <v>416</v>
      </c>
      <c r="D19" s="7" t="s">
        <v>399</v>
      </c>
      <c r="E19" s="2"/>
    </row>
    <row r="20" spans="1:5" ht="31.5" x14ac:dyDescent="0.25">
      <c r="A20" s="12" t="s">
        <v>17</v>
      </c>
      <c r="B20" s="6">
        <v>18</v>
      </c>
      <c r="C20" s="7" t="s">
        <v>417</v>
      </c>
      <c r="D20" s="7" t="s">
        <v>399</v>
      </c>
      <c r="E20" s="2"/>
    </row>
    <row r="21" spans="1:5" ht="47.25" x14ac:dyDescent="0.25">
      <c r="A21" s="12" t="s">
        <v>18</v>
      </c>
      <c r="B21" s="6">
        <v>19</v>
      </c>
      <c r="C21" s="7" t="s">
        <v>418</v>
      </c>
      <c r="D21" s="7" t="s">
        <v>399</v>
      </c>
      <c r="E21" s="2"/>
    </row>
    <row r="22" spans="1:5" ht="78.75" x14ac:dyDescent="0.25">
      <c r="A22" s="12" t="s">
        <v>19</v>
      </c>
      <c r="B22" s="6">
        <v>20</v>
      </c>
      <c r="C22" s="7" t="s">
        <v>419</v>
      </c>
      <c r="D22" s="7" t="s">
        <v>401</v>
      </c>
      <c r="E22" s="2"/>
    </row>
    <row r="23" spans="1:5" ht="31.5" x14ac:dyDescent="0.25">
      <c r="A23" s="12" t="s">
        <v>20</v>
      </c>
      <c r="B23" s="6">
        <v>21</v>
      </c>
      <c r="C23" s="7" t="s">
        <v>420</v>
      </c>
      <c r="D23" s="7" t="s">
        <v>399</v>
      </c>
      <c r="E23" s="2"/>
    </row>
    <row r="24" spans="1:5" ht="31.5" x14ac:dyDescent="0.25">
      <c r="A24" s="12" t="s">
        <v>21</v>
      </c>
      <c r="B24" s="6">
        <v>22</v>
      </c>
      <c r="C24" s="7" t="s">
        <v>421</v>
      </c>
      <c r="D24" s="7" t="s">
        <v>401</v>
      </c>
      <c r="E24" s="2"/>
    </row>
    <row r="25" spans="1:5" ht="63" x14ac:dyDescent="0.25">
      <c r="A25" s="12" t="s">
        <v>22</v>
      </c>
      <c r="B25" s="6">
        <v>23</v>
      </c>
      <c r="C25" s="7" t="s">
        <v>422</v>
      </c>
      <c r="D25" s="7" t="s">
        <v>399</v>
      </c>
      <c r="E25" s="2"/>
    </row>
    <row r="26" spans="1:5" ht="94.5" x14ac:dyDescent="0.25">
      <c r="A26" s="12" t="s">
        <v>23</v>
      </c>
      <c r="B26" s="6">
        <v>24</v>
      </c>
      <c r="C26" s="7" t="s">
        <v>423</v>
      </c>
      <c r="D26" s="7" t="s">
        <v>399</v>
      </c>
      <c r="E26" s="2"/>
    </row>
    <row r="27" spans="1:5" ht="78.75" x14ac:dyDescent="0.25">
      <c r="A27" s="12" t="s">
        <v>24</v>
      </c>
      <c r="B27" s="6">
        <v>25</v>
      </c>
      <c r="C27" s="7" t="s">
        <v>424</v>
      </c>
      <c r="D27" s="7" t="s">
        <v>399</v>
      </c>
      <c r="E27" s="2"/>
    </row>
    <row r="28" spans="1:5" ht="141.75" x14ac:dyDescent="0.25">
      <c r="A28" s="12" t="s">
        <v>25</v>
      </c>
      <c r="B28" s="6">
        <v>26</v>
      </c>
      <c r="C28" s="7" t="s">
        <v>425</v>
      </c>
      <c r="D28" s="7" t="s">
        <v>399</v>
      </c>
      <c r="E28" s="2"/>
    </row>
    <row r="29" spans="1:5" ht="63" x14ac:dyDescent="0.25">
      <c r="A29" s="12" t="s">
        <v>26</v>
      </c>
      <c r="B29" s="6">
        <v>27</v>
      </c>
      <c r="C29" s="7" t="s">
        <v>426</v>
      </c>
      <c r="D29" s="7" t="s">
        <v>399</v>
      </c>
      <c r="E29" s="2"/>
    </row>
    <row r="30" spans="1:5" ht="63" x14ac:dyDescent="0.25">
      <c r="A30" s="12" t="s">
        <v>27</v>
      </c>
      <c r="B30" s="6">
        <v>28</v>
      </c>
      <c r="C30" s="7" t="s">
        <v>427</v>
      </c>
      <c r="D30" s="7" t="s">
        <v>399</v>
      </c>
      <c r="E30" s="2"/>
    </row>
    <row r="31" spans="1:5" ht="15.75" x14ac:dyDescent="0.25">
      <c r="A31" s="12" t="s">
        <v>28</v>
      </c>
      <c r="B31" s="6">
        <v>29</v>
      </c>
      <c r="C31" s="7" t="s">
        <v>428</v>
      </c>
      <c r="D31" s="7" t="s">
        <v>399</v>
      </c>
      <c r="E31" s="2"/>
    </row>
    <row r="32" spans="1:5" ht="15.75" x14ac:dyDescent="0.25">
      <c r="A32" s="12" t="s">
        <v>29</v>
      </c>
      <c r="B32" s="6">
        <v>30</v>
      </c>
      <c r="C32" s="7" t="s">
        <v>429</v>
      </c>
      <c r="D32" s="7" t="s">
        <v>399</v>
      </c>
      <c r="E32" s="2"/>
    </row>
    <row r="33" spans="1:5" ht="15.75" x14ac:dyDescent="0.25">
      <c r="A33" s="12" t="s">
        <v>30</v>
      </c>
      <c r="B33" s="6">
        <v>31</v>
      </c>
      <c r="C33" s="7" t="s">
        <v>430</v>
      </c>
      <c r="D33" s="7" t="s">
        <v>399</v>
      </c>
      <c r="E33" s="2"/>
    </row>
    <row r="34" spans="1:5" ht="63" x14ac:dyDescent="0.25">
      <c r="A34" s="12" t="s">
        <v>31</v>
      </c>
      <c r="B34" s="6">
        <v>32</v>
      </c>
      <c r="C34" s="7" t="s">
        <v>431</v>
      </c>
      <c r="D34" s="7" t="s">
        <v>399</v>
      </c>
      <c r="E34" s="2"/>
    </row>
    <row r="35" spans="1:5" ht="31.5" x14ac:dyDescent="0.25">
      <c r="A35" s="12" t="s">
        <v>32</v>
      </c>
      <c r="B35" s="6">
        <v>33</v>
      </c>
      <c r="C35" s="7" t="s">
        <v>432</v>
      </c>
      <c r="D35" s="7" t="s">
        <v>399</v>
      </c>
      <c r="E35" s="2"/>
    </row>
    <row r="36" spans="1:5" ht="63" x14ac:dyDescent="0.25">
      <c r="A36" s="12" t="s">
        <v>33</v>
      </c>
      <c r="B36" s="6">
        <v>34</v>
      </c>
      <c r="C36" s="7" t="s">
        <v>433</v>
      </c>
      <c r="D36" s="7" t="s">
        <v>399</v>
      </c>
      <c r="E36" s="2"/>
    </row>
    <row r="37" spans="1:5" ht="47.25" x14ac:dyDescent="0.25">
      <c r="A37" s="12" t="s">
        <v>34</v>
      </c>
      <c r="B37" s="6">
        <v>35</v>
      </c>
      <c r="C37" s="7" t="s">
        <v>434</v>
      </c>
      <c r="D37" s="7" t="s">
        <v>399</v>
      </c>
      <c r="E37" s="2"/>
    </row>
    <row r="38" spans="1:5" ht="47.25" x14ac:dyDescent="0.25">
      <c r="A38" s="12" t="s">
        <v>35</v>
      </c>
      <c r="B38" s="6">
        <v>36</v>
      </c>
      <c r="C38" s="7" t="s">
        <v>435</v>
      </c>
      <c r="D38" s="7" t="s">
        <v>399</v>
      </c>
      <c r="E38" s="2"/>
    </row>
    <row r="39" spans="1:5" ht="47.25" x14ac:dyDescent="0.25">
      <c r="A39" s="12" t="s">
        <v>36</v>
      </c>
      <c r="B39" s="6">
        <v>37</v>
      </c>
      <c r="C39" s="7" t="s">
        <v>436</v>
      </c>
      <c r="D39" s="7" t="s">
        <v>399</v>
      </c>
      <c r="E39" s="2"/>
    </row>
    <row r="40" spans="1:5" ht="31.5" x14ac:dyDescent="0.25">
      <c r="A40" s="12" t="s">
        <v>37</v>
      </c>
      <c r="B40" s="6">
        <v>38</v>
      </c>
      <c r="C40" s="7" t="s">
        <v>437</v>
      </c>
      <c r="D40" s="7" t="s">
        <v>399</v>
      </c>
      <c r="E40" s="2"/>
    </row>
    <row r="41" spans="1:5" ht="31.5" x14ac:dyDescent="0.25">
      <c r="A41" s="12" t="s">
        <v>38</v>
      </c>
      <c r="B41" s="6">
        <v>39</v>
      </c>
      <c r="C41" s="7" t="s">
        <v>438</v>
      </c>
      <c r="D41" s="7" t="s">
        <v>399</v>
      </c>
      <c r="E41" s="2"/>
    </row>
    <row r="42" spans="1:5" ht="31.5" x14ac:dyDescent="0.25">
      <c r="A42" s="12" t="s">
        <v>39</v>
      </c>
      <c r="B42" s="6">
        <v>40</v>
      </c>
      <c r="C42" s="7" t="s">
        <v>439</v>
      </c>
      <c r="D42" s="7" t="s">
        <v>399</v>
      </c>
      <c r="E42" s="2"/>
    </row>
    <row r="43" spans="1:5" ht="31.5" x14ac:dyDescent="0.25">
      <c r="A43" s="12" t="s">
        <v>40</v>
      </c>
      <c r="B43" s="6">
        <v>41</v>
      </c>
      <c r="C43" s="7" t="s">
        <v>440</v>
      </c>
      <c r="D43" s="7" t="s">
        <v>399</v>
      </c>
      <c r="E43" s="2"/>
    </row>
    <row r="44" spans="1:5" ht="15.75" x14ac:dyDescent="0.25">
      <c r="A44" s="12" t="s">
        <v>41</v>
      </c>
      <c r="B44" s="6">
        <v>42</v>
      </c>
      <c r="C44" s="7" t="s">
        <v>441</v>
      </c>
      <c r="D44" s="7" t="s">
        <v>399</v>
      </c>
      <c r="E44" s="2"/>
    </row>
    <row r="45" spans="1:5" ht="31.5" x14ac:dyDescent="0.25">
      <c r="A45" s="12" t="s">
        <v>42</v>
      </c>
      <c r="B45" s="6">
        <v>43</v>
      </c>
      <c r="C45" s="7" t="s">
        <v>442</v>
      </c>
      <c r="D45" s="7" t="s">
        <v>401</v>
      </c>
      <c r="E45" s="2"/>
    </row>
    <row r="46" spans="1:5" ht="63" x14ac:dyDescent="0.25">
      <c r="A46" s="12" t="s">
        <v>43</v>
      </c>
      <c r="B46" s="6">
        <v>44</v>
      </c>
      <c r="C46" s="7" t="s">
        <v>443</v>
      </c>
      <c r="D46" s="7" t="s">
        <v>399</v>
      </c>
      <c r="E46" s="2"/>
    </row>
    <row r="47" spans="1:5" ht="15.75" x14ac:dyDescent="0.25">
      <c r="A47" s="12" t="s">
        <v>44</v>
      </c>
      <c r="B47" s="6">
        <v>45</v>
      </c>
      <c r="C47" s="7" t="s">
        <v>444</v>
      </c>
      <c r="D47" s="7" t="s">
        <v>401</v>
      </c>
      <c r="E47" s="2"/>
    </row>
    <row r="48" spans="1:5" ht="31.5" x14ac:dyDescent="0.25">
      <c r="A48" s="12" t="s">
        <v>45</v>
      </c>
      <c r="B48" s="6">
        <v>46</v>
      </c>
      <c r="C48" s="7" t="s">
        <v>445</v>
      </c>
      <c r="D48" s="7" t="s">
        <v>401</v>
      </c>
      <c r="E48" s="2"/>
    </row>
    <row r="49" spans="1:5" ht="63" x14ac:dyDescent="0.25">
      <c r="A49" s="12" t="s">
        <v>46</v>
      </c>
      <c r="B49" s="6">
        <v>47</v>
      </c>
      <c r="C49" s="7" t="s">
        <v>446</v>
      </c>
      <c r="D49" s="7" t="s">
        <v>399</v>
      </c>
      <c r="E49" s="2"/>
    </row>
    <row r="50" spans="1:5" ht="15.75" x14ac:dyDescent="0.25">
      <c r="A50" s="12" t="s">
        <v>47</v>
      </c>
      <c r="B50" s="6">
        <v>48</v>
      </c>
      <c r="C50" s="7" t="s">
        <v>447</v>
      </c>
      <c r="D50" s="7" t="s">
        <v>401</v>
      </c>
      <c r="E50" s="2"/>
    </row>
    <row r="51" spans="1:5" ht="15.75" x14ac:dyDescent="0.25">
      <c r="A51" s="12" t="s">
        <v>48</v>
      </c>
      <c r="B51" s="6">
        <v>49</v>
      </c>
      <c r="C51" s="7" t="s">
        <v>448</v>
      </c>
      <c r="D51" s="7" t="s">
        <v>401</v>
      </c>
      <c r="E51" s="2"/>
    </row>
    <row r="52" spans="1:5" ht="63" x14ac:dyDescent="0.25">
      <c r="A52" s="12" t="s">
        <v>49</v>
      </c>
      <c r="B52" s="6">
        <v>50</v>
      </c>
      <c r="C52" s="7" t="s">
        <v>449</v>
      </c>
      <c r="D52" s="7" t="s">
        <v>399</v>
      </c>
      <c r="E52" s="2"/>
    </row>
    <row r="53" spans="1:5" ht="15.75" x14ac:dyDescent="0.25">
      <c r="A53" s="12" t="s">
        <v>50</v>
      </c>
      <c r="B53" s="6">
        <v>51</v>
      </c>
      <c r="C53" s="7" t="s">
        <v>450</v>
      </c>
      <c r="D53" s="7" t="s">
        <v>401</v>
      </c>
      <c r="E53" s="2"/>
    </row>
    <row r="54" spans="1:5" ht="31.5" x14ac:dyDescent="0.25">
      <c r="A54" s="12" t="s">
        <v>51</v>
      </c>
      <c r="B54" s="6">
        <v>52</v>
      </c>
      <c r="C54" s="7" t="s">
        <v>451</v>
      </c>
      <c r="D54" s="7" t="s">
        <v>401</v>
      </c>
      <c r="E54" s="2"/>
    </row>
    <row r="55" spans="1:5" ht="63" x14ac:dyDescent="0.25">
      <c r="A55" s="12" t="s">
        <v>52</v>
      </c>
      <c r="B55" s="6">
        <v>53</v>
      </c>
      <c r="C55" s="7" t="s">
        <v>452</v>
      </c>
      <c r="D55" s="7" t="s">
        <v>399</v>
      </c>
      <c r="E55" s="2"/>
    </row>
    <row r="56" spans="1:5" ht="15.75" x14ac:dyDescent="0.25">
      <c r="A56" s="12" t="s">
        <v>53</v>
      </c>
      <c r="B56" s="6">
        <v>54</v>
      </c>
      <c r="C56" s="7" t="s">
        <v>453</v>
      </c>
      <c r="D56" s="7" t="s">
        <v>401</v>
      </c>
      <c r="E56" s="2"/>
    </row>
    <row r="57" spans="1:5" ht="31.5" x14ac:dyDescent="0.25">
      <c r="A57" s="12" t="s">
        <v>54</v>
      </c>
      <c r="B57" s="6">
        <v>55</v>
      </c>
      <c r="C57" s="7" t="s">
        <v>454</v>
      </c>
      <c r="D57" s="7" t="s">
        <v>401</v>
      </c>
      <c r="E57" s="2"/>
    </row>
    <row r="58" spans="1:5" ht="63" x14ac:dyDescent="0.25">
      <c r="A58" s="12" t="s">
        <v>55</v>
      </c>
      <c r="B58" s="6">
        <v>56</v>
      </c>
      <c r="C58" s="7" t="s">
        <v>455</v>
      </c>
      <c r="D58" s="7" t="s">
        <v>399</v>
      </c>
      <c r="E58" s="2"/>
    </row>
    <row r="59" spans="1:5" ht="15.75" x14ac:dyDescent="0.25">
      <c r="A59" s="12" t="s">
        <v>56</v>
      </c>
      <c r="B59" s="6">
        <v>57</v>
      </c>
      <c r="C59" s="7" t="s">
        <v>456</v>
      </c>
      <c r="D59" s="7" t="s">
        <v>401</v>
      </c>
      <c r="E59" s="2"/>
    </row>
    <row r="60" spans="1:5" ht="110.25" x14ac:dyDescent="0.25">
      <c r="A60" s="12" t="s">
        <v>57</v>
      </c>
      <c r="B60" s="6">
        <v>58</v>
      </c>
      <c r="C60" s="7" t="s">
        <v>457</v>
      </c>
      <c r="D60" s="7" t="s">
        <v>401</v>
      </c>
      <c r="E60" s="2"/>
    </row>
    <row r="61" spans="1:5" ht="31.5" x14ac:dyDescent="0.25">
      <c r="A61" s="12" t="s">
        <v>58</v>
      </c>
      <c r="B61" s="6">
        <v>59</v>
      </c>
      <c r="C61" s="7" t="s">
        <v>458</v>
      </c>
      <c r="D61" s="7" t="s">
        <v>399</v>
      </c>
      <c r="E61" s="2"/>
    </row>
    <row r="62" spans="1:5" ht="31.5" x14ac:dyDescent="0.25">
      <c r="A62" s="12" t="s">
        <v>59</v>
      </c>
      <c r="B62" s="6">
        <v>60</v>
      </c>
      <c r="C62" s="7" t="s">
        <v>459</v>
      </c>
      <c r="D62" s="7" t="s">
        <v>399</v>
      </c>
      <c r="E62" s="2"/>
    </row>
    <row r="63" spans="1:5" ht="63" x14ac:dyDescent="0.25">
      <c r="A63" s="12" t="s">
        <v>60</v>
      </c>
      <c r="B63" s="6">
        <v>61</v>
      </c>
      <c r="C63" s="7" t="s">
        <v>460</v>
      </c>
      <c r="D63" s="7" t="s">
        <v>401</v>
      </c>
      <c r="E63" s="2"/>
    </row>
    <row r="64" spans="1:5" ht="31.5" x14ac:dyDescent="0.25">
      <c r="A64" s="12" t="s">
        <v>61</v>
      </c>
      <c r="B64" s="6">
        <v>62</v>
      </c>
      <c r="C64" s="7" t="s">
        <v>461</v>
      </c>
      <c r="D64" s="7" t="s">
        <v>401</v>
      </c>
      <c r="E64" s="2"/>
    </row>
    <row r="65" spans="1:5" ht="47.25" x14ac:dyDescent="0.25">
      <c r="A65" s="12" t="s">
        <v>62</v>
      </c>
      <c r="B65" s="6">
        <v>63</v>
      </c>
      <c r="C65" s="7" t="s">
        <v>462</v>
      </c>
      <c r="D65" s="7" t="s">
        <v>401</v>
      </c>
      <c r="E65" s="2"/>
    </row>
    <row r="66" spans="1:5" ht="31.5" x14ac:dyDescent="0.25">
      <c r="A66" s="12" t="s">
        <v>63</v>
      </c>
      <c r="B66" s="6">
        <v>64</v>
      </c>
      <c r="C66" s="7" t="s">
        <v>458</v>
      </c>
      <c r="D66" s="7" t="s">
        <v>399</v>
      </c>
      <c r="E66" s="2"/>
    </row>
    <row r="67" spans="1:5" ht="31.5" x14ac:dyDescent="0.25">
      <c r="A67" s="12" t="s">
        <v>64</v>
      </c>
      <c r="B67" s="6">
        <v>65</v>
      </c>
      <c r="C67" s="7" t="s">
        <v>463</v>
      </c>
      <c r="D67" s="7" t="s">
        <v>399</v>
      </c>
      <c r="E67" s="2"/>
    </row>
    <row r="68" spans="1:5" ht="63" x14ac:dyDescent="0.25">
      <c r="A68" s="12" t="s">
        <v>65</v>
      </c>
      <c r="B68" s="6">
        <v>66</v>
      </c>
      <c r="C68" s="7" t="s">
        <v>464</v>
      </c>
      <c r="D68" s="7" t="s">
        <v>401</v>
      </c>
      <c r="E68" s="2"/>
    </row>
    <row r="69" spans="1:5" ht="31.5" x14ac:dyDescent="0.25">
      <c r="A69" s="12" t="s">
        <v>66</v>
      </c>
      <c r="B69" s="6">
        <v>67</v>
      </c>
      <c r="C69" s="7" t="s">
        <v>465</v>
      </c>
      <c r="D69" s="7" t="s">
        <v>401</v>
      </c>
      <c r="E69" s="2"/>
    </row>
    <row r="70" spans="1:5" ht="47.25" x14ac:dyDescent="0.25">
      <c r="A70" s="12" t="s">
        <v>67</v>
      </c>
      <c r="B70" s="6">
        <v>68</v>
      </c>
      <c r="C70" s="7" t="s">
        <v>466</v>
      </c>
      <c r="D70" s="7" t="s">
        <v>401</v>
      </c>
      <c r="E70" s="2"/>
    </row>
    <row r="71" spans="1:5" ht="31.5" x14ac:dyDescent="0.25">
      <c r="A71" s="12" t="s">
        <v>68</v>
      </c>
      <c r="B71" s="6">
        <v>69</v>
      </c>
      <c r="C71" s="7" t="s">
        <v>467</v>
      </c>
      <c r="D71" s="7" t="s">
        <v>399</v>
      </c>
      <c r="E71" s="2"/>
    </row>
    <row r="72" spans="1:5" ht="31.5" x14ac:dyDescent="0.25">
      <c r="A72" s="12" t="s">
        <v>69</v>
      </c>
      <c r="B72" s="6">
        <v>70</v>
      </c>
      <c r="C72" s="7" t="s">
        <v>468</v>
      </c>
      <c r="D72" s="7" t="s">
        <v>399</v>
      </c>
      <c r="E72" s="2"/>
    </row>
    <row r="73" spans="1:5" ht="63" x14ac:dyDescent="0.25">
      <c r="A73" s="12" t="s">
        <v>70</v>
      </c>
      <c r="B73" s="6">
        <v>71</v>
      </c>
      <c r="C73" s="7" t="s">
        <v>469</v>
      </c>
      <c r="D73" s="7" t="s">
        <v>401</v>
      </c>
      <c r="E73" s="2"/>
    </row>
    <row r="74" spans="1:5" ht="31.5" x14ac:dyDescent="0.25">
      <c r="A74" s="12" t="s">
        <v>71</v>
      </c>
      <c r="B74" s="6">
        <v>72</v>
      </c>
      <c r="C74" s="7" t="s">
        <v>470</v>
      </c>
      <c r="D74" s="7" t="s">
        <v>401</v>
      </c>
      <c r="E74" s="2"/>
    </row>
    <row r="75" spans="1:5" ht="47.25" x14ac:dyDescent="0.25">
      <c r="A75" s="12" t="s">
        <v>72</v>
      </c>
      <c r="B75" s="6">
        <v>73</v>
      </c>
      <c r="C75" s="7" t="s">
        <v>471</v>
      </c>
      <c r="D75" s="7" t="s">
        <v>401</v>
      </c>
      <c r="E75" s="2"/>
    </row>
    <row r="76" spans="1:5" ht="63" x14ac:dyDescent="0.25">
      <c r="A76" s="12" t="s">
        <v>73</v>
      </c>
      <c r="B76" s="6">
        <v>74</v>
      </c>
      <c r="C76" s="7" t="s">
        <v>472</v>
      </c>
      <c r="D76" s="7" t="s">
        <v>401</v>
      </c>
      <c r="E76" s="2"/>
    </row>
    <row r="77" spans="1:5" ht="110.25" x14ac:dyDescent="0.25">
      <c r="A77" s="12" t="s">
        <v>74</v>
      </c>
      <c r="B77" s="6">
        <v>75</v>
      </c>
      <c r="C77" s="7" t="s">
        <v>473</v>
      </c>
      <c r="D77" s="7" t="s">
        <v>401</v>
      </c>
      <c r="E77" s="2"/>
    </row>
    <row r="78" spans="1:5" ht="78.75" x14ac:dyDescent="0.25">
      <c r="A78" s="12" t="s">
        <v>75</v>
      </c>
      <c r="B78" s="6">
        <v>76</v>
      </c>
      <c r="C78" s="7" t="s">
        <v>474</v>
      </c>
      <c r="D78" s="7" t="s">
        <v>401</v>
      </c>
      <c r="E78" s="2"/>
    </row>
    <row r="79" spans="1:5" ht="47.25" x14ac:dyDescent="0.25">
      <c r="A79" s="12" t="s">
        <v>76</v>
      </c>
      <c r="B79" s="6">
        <v>77</v>
      </c>
      <c r="C79" s="7" t="s">
        <v>475</v>
      </c>
      <c r="D79" s="7" t="s">
        <v>401</v>
      </c>
      <c r="E79" s="2"/>
    </row>
    <row r="80" spans="1:5" ht="78.75" x14ac:dyDescent="0.25">
      <c r="A80" s="12" t="s">
        <v>77</v>
      </c>
      <c r="B80" s="6">
        <v>78</v>
      </c>
      <c r="C80" s="7" t="s">
        <v>476</v>
      </c>
      <c r="D80" s="7" t="s">
        <v>401</v>
      </c>
      <c r="E80" s="2"/>
    </row>
    <row r="81" spans="1:5" ht="31.5" x14ac:dyDescent="0.25">
      <c r="A81" s="12" t="s">
        <v>78</v>
      </c>
      <c r="B81" s="6">
        <v>79</v>
      </c>
      <c r="C81" s="7" t="s">
        <v>477</v>
      </c>
      <c r="D81" s="7" t="s">
        <v>401</v>
      </c>
      <c r="E81" s="2"/>
    </row>
    <row r="82" spans="1:5" ht="15.75" x14ac:dyDescent="0.25">
      <c r="A82" s="12" t="s">
        <v>79</v>
      </c>
      <c r="B82" s="6">
        <v>80</v>
      </c>
      <c r="C82" s="7" t="s">
        <v>478</v>
      </c>
      <c r="D82" s="7" t="s">
        <v>401</v>
      </c>
      <c r="E82" s="2"/>
    </row>
    <row r="83" spans="1:5" ht="15.75" x14ac:dyDescent="0.25">
      <c r="A83" s="12" t="s">
        <v>80</v>
      </c>
      <c r="B83" s="6">
        <v>81</v>
      </c>
      <c r="C83" s="7" t="s">
        <v>479</v>
      </c>
      <c r="D83" s="7" t="s">
        <v>401</v>
      </c>
      <c r="E83" s="2"/>
    </row>
    <row r="84" spans="1:5" ht="63" x14ac:dyDescent="0.25">
      <c r="A84" s="12" t="s">
        <v>81</v>
      </c>
      <c r="B84" s="6">
        <v>82</v>
      </c>
      <c r="C84" s="7" t="s">
        <v>480</v>
      </c>
      <c r="D84" s="7" t="s">
        <v>401</v>
      </c>
      <c r="E84" s="2"/>
    </row>
    <row r="85" spans="1:5" ht="110.25" x14ac:dyDescent="0.25">
      <c r="A85" s="12" t="s">
        <v>82</v>
      </c>
      <c r="B85" s="6">
        <v>83</v>
      </c>
      <c r="C85" s="7" t="s">
        <v>481</v>
      </c>
      <c r="D85" s="7" t="s">
        <v>401</v>
      </c>
      <c r="E85" s="2"/>
    </row>
    <row r="86" spans="1:5" ht="78.75" x14ac:dyDescent="0.25">
      <c r="A86" s="12" t="s">
        <v>83</v>
      </c>
      <c r="B86" s="6">
        <v>84</v>
      </c>
      <c r="C86" s="7" t="s">
        <v>482</v>
      </c>
      <c r="D86" s="7" t="s">
        <v>401</v>
      </c>
      <c r="E86" s="2"/>
    </row>
    <row r="87" spans="1:5" ht="47.25" x14ac:dyDescent="0.25">
      <c r="A87" s="12" t="s">
        <v>84</v>
      </c>
      <c r="B87" s="6">
        <v>85</v>
      </c>
      <c r="C87" s="7" t="s">
        <v>483</v>
      </c>
      <c r="D87" s="7" t="s">
        <v>401</v>
      </c>
      <c r="E87" s="2"/>
    </row>
    <row r="88" spans="1:5" ht="78.75" x14ac:dyDescent="0.25">
      <c r="A88" s="12" t="s">
        <v>85</v>
      </c>
      <c r="B88" s="6">
        <v>86</v>
      </c>
      <c r="C88" s="7" t="s">
        <v>484</v>
      </c>
      <c r="D88" s="7" t="s">
        <v>401</v>
      </c>
      <c r="E88" s="2"/>
    </row>
    <row r="89" spans="1:5" ht="31.5" x14ac:dyDescent="0.25">
      <c r="A89" s="12" t="s">
        <v>86</v>
      </c>
      <c r="B89" s="6">
        <v>87</v>
      </c>
      <c r="C89" s="7" t="s">
        <v>485</v>
      </c>
      <c r="D89" s="7" t="s">
        <v>401</v>
      </c>
      <c r="E89" s="2"/>
    </row>
    <row r="90" spans="1:5" ht="15.75" x14ac:dyDescent="0.25">
      <c r="A90" s="12" t="s">
        <v>87</v>
      </c>
      <c r="B90" s="6">
        <v>88</v>
      </c>
      <c r="C90" s="7" t="s">
        <v>486</v>
      </c>
      <c r="D90" s="7" t="s">
        <v>401</v>
      </c>
      <c r="E90" s="2"/>
    </row>
    <row r="91" spans="1:5" ht="15.75" x14ac:dyDescent="0.25">
      <c r="A91" s="12" t="s">
        <v>88</v>
      </c>
      <c r="B91" s="6">
        <v>89</v>
      </c>
      <c r="C91" s="7" t="s">
        <v>487</v>
      </c>
      <c r="D91" s="7" t="s">
        <v>401</v>
      </c>
      <c r="E91" s="2"/>
    </row>
    <row r="92" spans="1:5" ht="63" x14ac:dyDescent="0.25">
      <c r="A92" s="12" t="s">
        <v>89</v>
      </c>
      <c r="B92" s="6">
        <v>90</v>
      </c>
      <c r="C92" s="7" t="s">
        <v>488</v>
      </c>
      <c r="D92" s="7" t="s">
        <v>401</v>
      </c>
      <c r="E92" s="2"/>
    </row>
    <row r="93" spans="1:5" ht="110.25" x14ac:dyDescent="0.25">
      <c r="A93" s="12" t="s">
        <v>90</v>
      </c>
      <c r="B93" s="6">
        <v>91</v>
      </c>
      <c r="C93" s="7" t="s">
        <v>489</v>
      </c>
      <c r="D93" s="7" t="s">
        <v>401</v>
      </c>
      <c r="E93" s="2"/>
    </row>
    <row r="94" spans="1:5" ht="78.75" x14ac:dyDescent="0.25">
      <c r="A94" s="12" t="s">
        <v>91</v>
      </c>
      <c r="B94" s="6">
        <v>92</v>
      </c>
      <c r="C94" s="7" t="s">
        <v>490</v>
      </c>
      <c r="D94" s="7" t="s">
        <v>401</v>
      </c>
      <c r="E94" s="2"/>
    </row>
    <row r="95" spans="1:5" ht="47.25" x14ac:dyDescent="0.25">
      <c r="A95" s="12" t="s">
        <v>92</v>
      </c>
      <c r="B95" s="6">
        <v>93</v>
      </c>
      <c r="C95" s="7" t="s">
        <v>491</v>
      </c>
      <c r="D95" s="7" t="s">
        <v>401</v>
      </c>
      <c r="E95" s="2"/>
    </row>
    <row r="96" spans="1:5" ht="78.75" x14ac:dyDescent="0.25">
      <c r="A96" s="12" t="s">
        <v>93</v>
      </c>
      <c r="B96" s="6">
        <v>94</v>
      </c>
      <c r="C96" s="7" t="s">
        <v>492</v>
      </c>
      <c r="D96" s="7" t="s">
        <v>401</v>
      </c>
      <c r="E96" s="2"/>
    </row>
    <row r="97" spans="1:5" ht="31.5" x14ac:dyDescent="0.25">
      <c r="A97" s="12" t="s">
        <v>94</v>
      </c>
      <c r="B97" s="6">
        <v>95</v>
      </c>
      <c r="C97" s="7" t="s">
        <v>493</v>
      </c>
      <c r="D97" s="7" t="s">
        <v>401</v>
      </c>
      <c r="E97" s="2"/>
    </row>
    <row r="98" spans="1:5" ht="15.75" x14ac:dyDescent="0.25">
      <c r="A98" s="12" t="s">
        <v>95</v>
      </c>
      <c r="B98" s="6">
        <v>96</v>
      </c>
      <c r="C98" s="7" t="s">
        <v>494</v>
      </c>
      <c r="D98" s="7" t="s">
        <v>401</v>
      </c>
      <c r="E98" s="2"/>
    </row>
    <row r="99" spans="1:5" ht="15.75" x14ac:dyDescent="0.25">
      <c r="A99" s="12" t="s">
        <v>96</v>
      </c>
      <c r="B99" s="6">
        <v>97</v>
      </c>
      <c r="C99" s="7" t="s">
        <v>495</v>
      </c>
      <c r="D99" s="7" t="s">
        <v>401</v>
      </c>
      <c r="E99" s="2"/>
    </row>
    <row r="100" spans="1:5" ht="63" x14ac:dyDescent="0.25">
      <c r="A100" s="12" t="s">
        <v>97</v>
      </c>
      <c r="B100" s="6">
        <v>98</v>
      </c>
      <c r="C100" s="7" t="s">
        <v>496</v>
      </c>
      <c r="D100" s="7" t="s">
        <v>401</v>
      </c>
      <c r="E100" s="2"/>
    </row>
    <row r="101" spans="1:5" ht="94.5" x14ac:dyDescent="0.25">
      <c r="A101" s="12" t="s">
        <v>98</v>
      </c>
      <c r="B101" s="6">
        <v>99</v>
      </c>
      <c r="C101" s="7" t="s">
        <v>497</v>
      </c>
      <c r="D101" s="7" t="s">
        <v>401</v>
      </c>
      <c r="E101" s="2"/>
    </row>
    <row r="102" spans="1:5" ht="47.25" x14ac:dyDescent="0.25">
      <c r="A102" s="12" t="s">
        <v>99</v>
      </c>
      <c r="B102" s="6">
        <v>100</v>
      </c>
      <c r="C102" s="7" t="s">
        <v>498</v>
      </c>
      <c r="D102" s="7" t="s">
        <v>401</v>
      </c>
      <c r="E102" s="2"/>
    </row>
    <row r="103" spans="1:5" ht="78.75" x14ac:dyDescent="0.25">
      <c r="A103" s="12" t="s">
        <v>100</v>
      </c>
      <c r="B103" s="6">
        <v>101</v>
      </c>
      <c r="C103" s="7" t="s">
        <v>499</v>
      </c>
      <c r="D103" s="7" t="s">
        <v>401</v>
      </c>
      <c r="E103" s="2"/>
    </row>
    <row r="104" spans="1:5" ht="47.25" x14ac:dyDescent="0.25">
      <c r="A104" s="12" t="s">
        <v>101</v>
      </c>
      <c r="B104" s="6">
        <v>102</v>
      </c>
      <c r="C104" s="7" t="s">
        <v>500</v>
      </c>
      <c r="D104" s="7" t="s">
        <v>401</v>
      </c>
      <c r="E104" s="2"/>
    </row>
    <row r="105" spans="1:5" ht="63" x14ac:dyDescent="0.25">
      <c r="A105" s="12" t="s">
        <v>102</v>
      </c>
      <c r="B105" s="6">
        <v>103</v>
      </c>
      <c r="C105" s="7" t="s">
        <v>501</v>
      </c>
      <c r="D105" s="7" t="s">
        <v>401</v>
      </c>
      <c r="E105" s="2"/>
    </row>
    <row r="106" spans="1:5" ht="47.25" x14ac:dyDescent="0.25">
      <c r="A106" s="12" t="s">
        <v>103</v>
      </c>
      <c r="B106" s="6">
        <v>104</v>
      </c>
      <c r="C106" s="7" t="s">
        <v>502</v>
      </c>
      <c r="D106" s="7" t="s">
        <v>401</v>
      </c>
      <c r="E106" s="2"/>
    </row>
    <row r="107" spans="1:5" ht="94.5" x14ac:dyDescent="0.25">
      <c r="A107" s="12" t="s">
        <v>104</v>
      </c>
      <c r="B107" s="6">
        <v>105</v>
      </c>
      <c r="C107" s="7" t="s">
        <v>503</v>
      </c>
      <c r="D107" s="7" t="s">
        <v>401</v>
      </c>
      <c r="E107" s="2"/>
    </row>
    <row r="108" spans="1:5" ht="47.25" x14ac:dyDescent="0.25">
      <c r="A108" s="12" t="s">
        <v>105</v>
      </c>
      <c r="B108" s="6">
        <v>106</v>
      </c>
      <c r="C108" s="7" t="s">
        <v>504</v>
      </c>
      <c r="D108" s="7" t="s">
        <v>401</v>
      </c>
      <c r="E108" s="2"/>
    </row>
    <row r="109" spans="1:5" ht="15.75" x14ac:dyDescent="0.25">
      <c r="A109" s="12" t="s">
        <v>106</v>
      </c>
      <c r="B109" s="6">
        <v>107</v>
      </c>
      <c r="C109" s="7" t="s">
        <v>505</v>
      </c>
      <c r="D109" s="7" t="s">
        <v>401</v>
      </c>
      <c r="E109" s="2"/>
    </row>
    <row r="110" spans="1:5" ht="15.75" x14ac:dyDescent="0.25">
      <c r="A110" s="12" t="s">
        <v>107</v>
      </c>
      <c r="B110" s="6">
        <v>108</v>
      </c>
      <c r="C110" s="7" t="s">
        <v>506</v>
      </c>
      <c r="D110" s="7" t="s">
        <v>401</v>
      </c>
      <c r="E110" s="2"/>
    </row>
    <row r="111" spans="1:5" ht="31.5" x14ac:dyDescent="0.25">
      <c r="A111" s="12" t="s">
        <v>108</v>
      </c>
      <c r="B111" s="6">
        <v>109</v>
      </c>
      <c r="C111" s="7" t="s">
        <v>507</v>
      </c>
      <c r="D111" s="7" t="s">
        <v>401</v>
      </c>
      <c r="E111" s="2"/>
    </row>
    <row r="112" spans="1:5" ht="31.5" x14ac:dyDescent="0.25">
      <c r="A112" s="12" t="s">
        <v>109</v>
      </c>
      <c r="B112" s="6">
        <v>110</v>
      </c>
      <c r="C112" s="7" t="s">
        <v>508</v>
      </c>
      <c r="D112" s="7" t="s">
        <v>401</v>
      </c>
      <c r="E112" s="2"/>
    </row>
    <row r="113" spans="1:5" ht="31.5" x14ac:dyDescent="0.25">
      <c r="A113" s="12" t="s">
        <v>110</v>
      </c>
      <c r="B113" s="6">
        <v>111</v>
      </c>
      <c r="C113" s="7" t="s">
        <v>509</v>
      </c>
      <c r="D113" s="7" t="s">
        <v>401</v>
      </c>
      <c r="E113" s="2"/>
    </row>
    <row r="114" spans="1:5" ht="15.75" x14ac:dyDescent="0.25">
      <c r="A114" s="12" t="s">
        <v>111</v>
      </c>
      <c r="B114" s="6">
        <v>112</v>
      </c>
      <c r="C114" s="7" t="s">
        <v>510</v>
      </c>
      <c r="D114" s="7" t="s">
        <v>401</v>
      </c>
      <c r="E114" s="2"/>
    </row>
    <row r="115" spans="1:5" ht="31.5" x14ac:dyDescent="0.25">
      <c r="A115" s="12" t="s">
        <v>112</v>
      </c>
      <c r="B115" s="6">
        <v>113</v>
      </c>
      <c r="C115" s="7" t="s">
        <v>511</v>
      </c>
      <c r="D115" s="7" t="s">
        <v>401</v>
      </c>
      <c r="E115" s="2"/>
    </row>
    <row r="116" spans="1:5" ht="31.5" x14ac:dyDescent="0.25">
      <c r="A116" s="12" t="s">
        <v>113</v>
      </c>
      <c r="B116" s="6">
        <v>114</v>
      </c>
      <c r="C116" s="7" t="s">
        <v>512</v>
      </c>
      <c r="D116" s="7" t="s">
        <v>401</v>
      </c>
      <c r="E116" s="2"/>
    </row>
    <row r="117" spans="1:5" ht="78.75" x14ac:dyDescent="0.25">
      <c r="A117" s="12" t="s">
        <v>114</v>
      </c>
      <c r="B117" s="6">
        <v>115</v>
      </c>
      <c r="C117" s="7" t="s">
        <v>513</v>
      </c>
      <c r="D117" s="7" t="s">
        <v>401</v>
      </c>
      <c r="E117" s="2"/>
    </row>
    <row r="118" spans="1:5" ht="78.75" x14ac:dyDescent="0.25">
      <c r="A118" s="12" t="s">
        <v>115</v>
      </c>
      <c r="B118" s="6">
        <v>116</v>
      </c>
      <c r="C118" s="7" t="s">
        <v>514</v>
      </c>
      <c r="D118" s="7" t="s">
        <v>401</v>
      </c>
      <c r="E118" s="2"/>
    </row>
    <row r="119" spans="1:5" ht="63" x14ac:dyDescent="0.25">
      <c r="A119" s="12" t="s">
        <v>116</v>
      </c>
      <c r="B119" s="6">
        <v>117</v>
      </c>
      <c r="C119" s="7" t="s">
        <v>515</v>
      </c>
      <c r="D119" s="7" t="s">
        <v>401</v>
      </c>
      <c r="E119" s="2"/>
    </row>
    <row r="120" spans="1:5" ht="126" x14ac:dyDescent="0.25">
      <c r="A120" s="12" t="s">
        <v>117</v>
      </c>
      <c r="B120" s="6">
        <v>118</v>
      </c>
      <c r="C120" s="7" t="s">
        <v>516</v>
      </c>
      <c r="D120" s="7" t="s">
        <v>401</v>
      </c>
      <c r="E120" s="2"/>
    </row>
    <row r="121" spans="1:5" ht="63" x14ac:dyDescent="0.25">
      <c r="A121" s="12" t="s">
        <v>118</v>
      </c>
      <c r="B121" s="6">
        <v>119</v>
      </c>
      <c r="C121" s="7" t="s">
        <v>517</v>
      </c>
      <c r="D121" s="7" t="s">
        <v>401</v>
      </c>
      <c r="E121" s="2"/>
    </row>
    <row r="122" spans="1:5" ht="47.25" x14ac:dyDescent="0.25">
      <c r="A122" s="12" t="s">
        <v>119</v>
      </c>
      <c r="B122" s="6">
        <v>120</v>
      </c>
      <c r="C122" s="7" t="s">
        <v>518</v>
      </c>
      <c r="D122" s="7" t="s">
        <v>401</v>
      </c>
      <c r="E122" s="2"/>
    </row>
    <row r="123" spans="1:5" ht="15.75" x14ac:dyDescent="0.25">
      <c r="A123" s="12" t="s">
        <v>120</v>
      </c>
      <c r="B123" s="6">
        <v>121</v>
      </c>
      <c r="C123" s="7" t="s">
        <v>388</v>
      </c>
      <c r="D123" s="7" t="s">
        <v>401</v>
      </c>
      <c r="E123" s="2"/>
    </row>
    <row r="124" spans="1:5" ht="15.75" x14ac:dyDescent="0.25">
      <c r="A124" s="12" t="s">
        <v>121</v>
      </c>
      <c r="B124" s="6">
        <v>122</v>
      </c>
      <c r="C124" s="7" t="s">
        <v>519</v>
      </c>
      <c r="D124" s="7" t="s">
        <v>401</v>
      </c>
      <c r="E124" s="2"/>
    </row>
    <row r="125" spans="1:5" ht="47.25" x14ac:dyDescent="0.25">
      <c r="A125" s="12" t="s">
        <v>122</v>
      </c>
      <c r="B125" s="6">
        <v>123</v>
      </c>
      <c r="C125" s="7" t="s">
        <v>520</v>
      </c>
      <c r="D125" s="7" t="s">
        <v>401</v>
      </c>
      <c r="E125" s="2"/>
    </row>
    <row r="126" spans="1:5" ht="78.75" x14ac:dyDescent="0.25">
      <c r="A126" s="12" t="s">
        <v>123</v>
      </c>
      <c r="B126" s="6">
        <v>124</v>
      </c>
      <c r="C126" s="7" t="s">
        <v>521</v>
      </c>
      <c r="D126" s="7" t="s">
        <v>401</v>
      </c>
      <c r="E126" s="2"/>
    </row>
    <row r="127" spans="1:5" ht="63" x14ac:dyDescent="0.25">
      <c r="A127" s="12" t="s">
        <v>124</v>
      </c>
      <c r="B127" s="6">
        <v>125</v>
      </c>
      <c r="C127" s="7" t="s">
        <v>522</v>
      </c>
      <c r="D127" s="7" t="s">
        <v>401</v>
      </c>
      <c r="E127" s="2"/>
    </row>
    <row r="128" spans="1:5" ht="47.25" x14ac:dyDescent="0.25">
      <c r="A128" s="12" t="s">
        <v>125</v>
      </c>
      <c r="B128" s="6">
        <v>126</v>
      </c>
      <c r="C128" s="7" t="s">
        <v>523</v>
      </c>
      <c r="D128" s="7" t="s">
        <v>401</v>
      </c>
      <c r="E128" s="2"/>
    </row>
    <row r="129" spans="1:5" ht="47.25" x14ac:dyDescent="0.25">
      <c r="A129" s="12" t="s">
        <v>126</v>
      </c>
      <c r="B129" s="6">
        <v>127</v>
      </c>
      <c r="C129" s="7" t="s">
        <v>524</v>
      </c>
      <c r="D129" s="7" t="s">
        <v>401</v>
      </c>
      <c r="E129" s="2"/>
    </row>
    <row r="130" spans="1:5" ht="78.75" x14ac:dyDescent="0.25">
      <c r="A130" s="12" t="s">
        <v>127</v>
      </c>
      <c r="B130" s="6">
        <v>128</v>
      </c>
      <c r="C130" s="7" t="s">
        <v>525</v>
      </c>
      <c r="D130" s="7" t="s">
        <v>401</v>
      </c>
      <c r="E130" s="2"/>
    </row>
    <row r="131" spans="1:5" ht="47.25" x14ac:dyDescent="0.25">
      <c r="A131" s="12" t="s">
        <v>128</v>
      </c>
      <c r="B131" s="6">
        <v>129</v>
      </c>
      <c r="C131" s="7" t="s">
        <v>526</v>
      </c>
      <c r="D131" s="7" t="s">
        <v>401</v>
      </c>
      <c r="E131" s="2"/>
    </row>
    <row r="132" spans="1:5" ht="31.5" x14ac:dyDescent="0.25">
      <c r="A132" s="12" t="s">
        <v>129</v>
      </c>
      <c r="B132" s="6">
        <v>130</v>
      </c>
      <c r="C132" s="7" t="s">
        <v>527</v>
      </c>
      <c r="D132" s="7" t="s">
        <v>401</v>
      </c>
      <c r="E132" s="2"/>
    </row>
    <row r="133" spans="1:5" ht="47.25" x14ac:dyDescent="0.25">
      <c r="A133" s="12" t="s">
        <v>130</v>
      </c>
      <c r="B133" s="6">
        <v>131</v>
      </c>
      <c r="C133" s="7" t="s">
        <v>528</v>
      </c>
      <c r="D133" s="7" t="s">
        <v>401</v>
      </c>
      <c r="E133" s="2"/>
    </row>
    <row r="134" spans="1:5" ht="47.25" x14ac:dyDescent="0.25">
      <c r="A134" s="12" t="s">
        <v>131</v>
      </c>
      <c r="B134" s="6">
        <v>132</v>
      </c>
      <c r="C134" s="7" t="s">
        <v>529</v>
      </c>
      <c r="D134" s="7" t="s">
        <v>401</v>
      </c>
      <c r="E134" s="2"/>
    </row>
    <row r="135" spans="1:5" ht="47.25" x14ac:dyDescent="0.25">
      <c r="A135" s="12" t="s">
        <v>132</v>
      </c>
      <c r="B135" s="6">
        <v>133</v>
      </c>
      <c r="C135" s="7" t="s">
        <v>530</v>
      </c>
      <c r="D135" s="7" t="s">
        <v>401</v>
      </c>
      <c r="E135" s="2"/>
    </row>
    <row r="136" spans="1:5" ht="15.75" x14ac:dyDescent="0.25">
      <c r="A136" s="12" t="s">
        <v>133</v>
      </c>
      <c r="B136" s="6">
        <v>134</v>
      </c>
      <c r="C136" s="7" t="s">
        <v>531</v>
      </c>
      <c r="D136" s="7" t="s">
        <v>401</v>
      </c>
      <c r="E136" s="2"/>
    </row>
    <row r="137" spans="1:5" ht="15.75" x14ac:dyDescent="0.25">
      <c r="A137" s="12" t="s">
        <v>134</v>
      </c>
      <c r="B137" s="6">
        <v>135</v>
      </c>
      <c r="C137" s="7" t="s">
        <v>532</v>
      </c>
      <c r="D137" s="7" t="s">
        <v>401</v>
      </c>
      <c r="E137" s="2"/>
    </row>
    <row r="138" spans="1:5" ht="31.5" x14ac:dyDescent="0.25">
      <c r="A138" s="12" t="s">
        <v>135</v>
      </c>
      <c r="B138" s="6">
        <v>136</v>
      </c>
      <c r="C138" s="7" t="s">
        <v>533</v>
      </c>
      <c r="D138" s="7" t="s">
        <v>401</v>
      </c>
      <c r="E138" s="2"/>
    </row>
    <row r="139" spans="1:5" ht="31.5" x14ac:dyDescent="0.25">
      <c r="A139" s="12" t="s">
        <v>136</v>
      </c>
      <c r="B139" s="6">
        <v>137</v>
      </c>
      <c r="C139" s="7" t="s">
        <v>534</v>
      </c>
      <c r="D139" s="7" t="s">
        <v>401</v>
      </c>
      <c r="E139" s="2"/>
    </row>
    <row r="140" spans="1:5" ht="63" x14ac:dyDescent="0.25">
      <c r="A140" s="12" t="s">
        <v>137</v>
      </c>
      <c r="B140" s="6">
        <v>138</v>
      </c>
      <c r="C140" s="7" t="s">
        <v>535</v>
      </c>
      <c r="D140" s="7" t="s">
        <v>401</v>
      </c>
      <c r="E140" s="2"/>
    </row>
    <row r="141" spans="1:5" ht="157.5" x14ac:dyDescent="0.25">
      <c r="A141" s="12" t="s">
        <v>138</v>
      </c>
      <c r="B141" s="6">
        <v>139</v>
      </c>
      <c r="C141" s="7" t="s">
        <v>536</v>
      </c>
      <c r="D141" s="7" t="s">
        <v>401</v>
      </c>
      <c r="E141" s="2"/>
    </row>
    <row r="142" spans="1:5" ht="78.75" x14ac:dyDescent="0.25">
      <c r="A142" s="12" t="s">
        <v>139</v>
      </c>
      <c r="B142" s="6">
        <v>140</v>
      </c>
      <c r="C142" s="7" t="s">
        <v>537</v>
      </c>
      <c r="D142" s="7" t="s">
        <v>401</v>
      </c>
      <c r="E142" s="2"/>
    </row>
    <row r="143" spans="1:5" ht="31.5" x14ac:dyDescent="0.25">
      <c r="A143" s="12" t="s">
        <v>140</v>
      </c>
      <c r="B143" s="6">
        <v>141</v>
      </c>
      <c r="C143" s="7" t="s">
        <v>538</v>
      </c>
      <c r="D143" s="7" t="s">
        <v>401</v>
      </c>
      <c r="E143" s="2"/>
    </row>
    <row r="144" spans="1:5" ht="31.5" x14ac:dyDescent="0.25">
      <c r="A144" s="12" t="s">
        <v>141</v>
      </c>
      <c r="B144" s="6">
        <v>142</v>
      </c>
      <c r="C144" s="7" t="s">
        <v>539</v>
      </c>
      <c r="D144" s="7" t="s">
        <v>401</v>
      </c>
      <c r="E144" s="2"/>
    </row>
    <row r="145" spans="1:5" ht="63" x14ac:dyDescent="0.25">
      <c r="A145" s="12" t="s">
        <v>142</v>
      </c>
      <c r="B145" s="6">
        <v>143</v>
      </c>
      <c r="C145" s="7" t="s">
        <v>540</v>
      </c>
      <c r="D145" s="7" t="s">
        <v>401</v>
      </c>
      <c r="E145" s="2"/>
    </row>
    <row r="146" spans="1:5" ht="47.25" x14ac:dyDescent="0.25">
      <c r="A146" s="12" t="s">
        <v>143</v>
      </c>
      <c r="B146" s="6">
        <v>144</v>
      </c>
      <c r="C146" s="7" t="s">
        <v>541</v>
      </c>
      <c r="D146" s="7" t="s">
        <v>401</v>
      </c>
      <c r="E146" s="2"/>
    </row>
    <row r="147" spans="1:5" ht="126" x14ac:dyDescent="0.25">
      <c r="A147" s="12" t="s">
        <v>144</v>
      </c>
      <c r="B147" s="6">
        <v>145</v>
      </c>
      <c r="C147" s="7" t="s">
        <v>542</v>
      </c>
      <c r="D147" s="7" t="s">
        <v>401</v>
      </c>
      <c r="E147" s="2"/>
    </row>
    <row r="148" spans="1:5" ht="15.75" x14ac:dyDescent="0.25">
      <c r="A148" s="12" t="s">
        <v>145</v>
      </c>
      <c r="B148" s="6">
        <v>146</v>
      </c>
      <c r="C148" s="7" t="s">
        <v>543</v>
      </c>
      <c r="D148" s="7" t="s">
        <v>401</v>
      </c>
      <c r="E148" s="2"/>
    </row>
    <row r="149" spans="1:5" ht="15.75" x14ac:dyDescent="0.25">
      <c r="A149" s="12" t="s">
        <v>146</v>
      </c>
      <c r="B149" s="6">
        <v>147</v>
      </c>
      <c r="C149" s="7" t="s">
        <v>544</v>
      </c>
      <c r="D149" s="7" t="s">
        <v>401</v>
      </c>
      <c r="E149" s="2"/>
    </row>
    <row r="150" spans="1:5" ht="31.5" x14ac:dyDescent="0.25">
      <c r="A150" s="12" t="s">
        <v>147</v>
      </c>
      <c r="B150" s="6">
        <v>148</v>
      </c>
      <c r="C150" s="7" t="s">
        <v>545</v>
      </c>
      <c r="D150" s="7" t="s">
        <v>401</v>
      </c>
      <c r="E150" s="2"/>
    </row>
    <row r="151" spans="1:5" ht="31.5" x14ac:dyDescent="0.25">
      <c r="A151" s="12" t="s">
        <v>148</v>
      </c>
      <c r="B151" s="6">
        <v>149</v>
      </c>
      <c r="C151" s="7" t="s">
        <v>546</v>
      </c>
      <c r="D151" s="7" t="s">
        <v>401</v>
      </c>
      <c r="E151" s="2"/>
    </row>
    <row r="152" spans="1:5" ht="63" x14ac:dyDescent="0.25">
      <c r="A152" s="12" t="s">
        <v>149</v>
      </c>
      <c r="B152" s="6">
        <v>150</v>
      </c>
      <c r="C152" s="7" t="s">
        <v>547</v>
      </c>
      <c r="D152" s="7" t="s">
        <v>401</v>
      </c>
      <c r="E152" s="2"/>
    </row>
    <row r="153" spans="1:5" ht="157.5" x14ac:dyDescent="0.25">
      <c r="A153" s="12" t="s">
        <v>150</v>
      </c>
      <c r="B153" s="6">
        <v>151</v>
      </c>
      <c r="C153" s="7" t="s">
        <v>548</v>
      </c>
      <c r="D153" s="7" t="s">
        <v>401</v>
      </c>
      <c r="E153" s="2"/>
    </row>
    <row r="154" spans="1:5" ht="78.75" x14ac:dyDescent="0.25">
      <c r="A154" s="12" t="s">
        <v>151</v>
      </c>
      <c r="B154" s="6">
        <v>152</v>
      </c>
      <c r="C154" s="7" t="s">
        <v>549</v>
      </c>
      <c r="D154" s="7" t="s">
        <v>401</v>
      </c>
      <c r="E154" s="2"/>
    </row>
    <row r="155" spans="1:5" ht="31.5" x14ac:dyDescent="0.25">
      <c r="A155" s="12" t="s">
        <v>152</v>
      </c>
      <c r="B155" s="6">
        <v>153</v>
      </c>
      <c r="C155" s="7" t="s">
        <v>550</v>
      </c>
      <c r="D155" s="7" t="s">
        <v>401</v>
      </c>
      <c r="E155" s="2"/>
    </row>
    <row r="156" spans="1:5" ht="31.5" x14ac:dyDescent="0.25">
      <c r="A156" s="12" t="s">
        <v>153</v>
      </c>
      <c r="B156" s="6">
        <v>154</v>
      </c>
      <c r="C156" s="7" t="s">
        <v>551</v>
      </c>
      <c r="D156" s="7" t="s">
        <v>401</v>
      </c>
      <c r="E156" s="2"/>
    </row>
    <row r="157" spans="1:5" ht="63" x14ac:dyDescent="0.25">
      <c r="A157" s="12" t="s">
        <v>154</v>
      </c>
      <c r="B157" s="6">
        <v>155</v>
      </c>
      <c r="C157" s="7" t="s">
        <v>552</v>
      </c>
      <c r="D157" s="7" t="s">
        <v>401</v>
      </c>
      <c r="E157" s="2"/>
    </row>
    <row r="158" spans="1:5" ht="47.25" x14ac:dyDescent="0.25">
      <c r="A158" s="12" t="s">
        <v>155</v>
      </c>
      <c r="B158" s="6">
        <v>156</v>
      </c>
      <c r="C158" s="7" t="s">
        <v>553</v>
      </c>
      <c r="D158" s="7" t="s">
        <v>401</v>
      </c>
      <c r="E158" s="2"/>
    </row>
    <row r="159" spans="1:5" ht="126" x14ac:dyDescent="0.25">
      <c r="A159" s="12" t="s">
        <v>156</v>
      </c>
      <c r="B159" s="6">
        <v>157</v>
      </c>
      <c r="C159" s="7" t="s">
        <v>554</v>
      </c>
      <c r="D159" s="7" t="s">
        <v>401</v>
      </c>
      <c r="E159" s="2"/>
    </row>
    <row r="160" spans="1:5" ht="15.75" x14ac:dyDescent="0.25">
      <c r="A160" s="12" t="s">
        <v>157</v>
      </c>
      <c r="B160" s="6">
        <v>158</v>
      </c>
      <c r="C160" s="7" t="s">
        <v>555</v>
      </c>
      <c r="D160" s="7" t="s">
        <v>401</v>
      </c>
      <c r="E160" s="2"/>
    </row>
    <row r="161" spans="1:5" ht="15.75" x14ac:dyDescent="0.25">
      <c r="A161" s="12" t="s">
        <v>158</v>
      </c>
      <c r="B161" s="6">
        <v>159</v>
      </c>
      <c r="C161" s="7" t="s">
        <v>556</v>
      </c>
      <c r="D161" s="7" t="s">
        <v>401</v>
      </c>
      <c r="E161" s="2"/>
    </row>
    <row r="162" spans="1:5" ht="94.5" x14ac:dyDescent="0.25">
      <c r="A162" s="12" t="s">
        <v>159</v>
      </c>
      <c r="B162" s="6">
        <v>160</v>
      </c>
      <c r="C162" s="7" t="s">
        <v>557</v>
      </c>
      <c r="D162" s="7" t="s">
        <v>401</v>
      </c>
      <c r="E162" s="2"/>
    </row>
    <row r="163" spans="1:5" ht="63" x14ac:dyDescent="0.25">
      <c r="A163" s="12" t="s">
        <v>160</v>
      </c>
      <c r="B163" s="6">
        <v>161</v>
      </c>
      <c r="C163" s="7" t="s">
        <v>558</v>
      </c>
      <c r="D163" s="7" t="s">
        <v>401</v>
      </c>
      <c r="E163" s="2"/>
    </row>
    <row r="164" spans="1:5" ht="47.25" x14ac:dyDescent="0.25">
      <c r="A164" s="12" t="s">
        <v>161</v>
      </c>
      <c r="B164" s="6">
        <v>162</v>
      </c>
      <c r="C164" s="7" t="s">
        <v>559</v>
      </c>
      <c r="D164" s="7" t="s">
        <v>401</v>
      </c>
      <c r="E164" s="2"/>
    </row>
    <row r="165" spans="1:5" ht="94.5" x14ac:dyDescent="0.25">
      <c r="A165" s="12" t="s">
        <v>162</v>
      </c>
      <c r="B165" s="6">
        <v>163</v>
      </c>
      <c r="C165" s="7" t="s">
        <v>560</v>
      </c>
      <c r="D165" s="7" t="s">
        <v>401</v>
      </c>
      <c r="E165" s="2"/>
    </row>
    <row r="166" spans="1:5" ht="63" x14ac:dyDescent="0.25">
      <c r="A166" s="12" t="s">
        <v>163</v>
      </c>
      <c r="B166" s="6">
        <v>164</v>
      </c>
      <c r="C166" s="7" t="s">
        <v>561</v>
      </c>
      <c r="D166" s="7" t="s">
        <v>401</v>
      </c>
      <c r="E166" s="2"/>
    </row>
    <row r="167" spans="1:5" ht="110.25" x14ac:dyDescent="0.25">
      <c r="A167" s="12" t="s">
        <v>164</v>
      </c>
      <c r="B167" s="6">
        <v>165</v>
      </c>
      <c r="C167" s="7" t="s">
        <v>562</v>
      </c>
      <c r="D167" s="7" t="s">
        <v>401</v>
      </c>
      <c r="E167" s="2"/>
    </row>
    <row r="168" spans="1:5" ht="15.75" x14ac:dyDescent="0.25">
      <c r="A168" s="12" t="s">
        <v>165</v>
      </c>
      <c r="B168" s="6">
        <v>166</v>
      </c>
      <c r="C168" s="7" t="s">
        <v>563</v>
      </c>
      <c r="D168" s="7" t="s">
        <v>401</v>
      </c>
      <c r="E168" s="2"/>
    </row>
    <row r="169" spans="1:5" ht="15.75" x14ac:dyDescent="0.25">
      <c r="A169" s="12" t="s">
        <v>166</v>
      </c>
      <c r="B169" s="6">
        <v>167</v>
      </c>
      <c r="C169" s="7" t="s">
        <v>564</v>
      </c>
      <c r="D169" s="7" t="s">
        <v>401</v>
      </c>
      <c r="E169" s="2"/>
    </row>
    <row r="170" spans="1:5" ht="126" x14ac:dyDescent="0.25">
      <c r="A170" s="12" t="s">
        <v>167</v>
      </c>
      <c r="B170" s="6">
        <v>168</v>
      </c>
      <c r="C170" s="7" t="s">
        <v>565</v>
      </c>
      <c r="D170" s="7" t="s">
        <v>401</v>
      </c>
      <c r="E170" s="2"/>
    </row>
    <row r="171" spans="1:5" ht="63" x14ac:dyDescent="0.25">
      <c r="A171" s="12" t="s">
        <v>168</v>
      </c>
      <c r="B171" s="6">
        <v>169</v>
      </c>
      <c r="C171" s="7" t="s">
        <v>566</v>
      </c>
      <c r="D171" s="7" t="s">
        <v>401</v>
      </c>
      <c r="E171" s="2"/>
    </row>
    <row r="172" spans="1:5" ht="47.25" x14ac:dyDescent="0.25">
      <c r="A172" s="12" t="s">
        <v>169</v>
      </c>
      <c r="B172" s="6">
        <v>170</v>
      </c>
      <c r="C172" s="7" t="s">
        <v>567</v>
      </c>
      <c r="D172" s="7" t="s">
        <v>401</v>
      </c>
      <c r="E172" s="2"/>
    </row>
    <row r="173" spans="1:5" ht="63" x14ac:dyDescent="0.25">
      <c r="A173" s="12" t="s">
        <v>170</v>
      </c>
      <c r="B173" s="6">
        <v>171</v>
      </c>
      <c r="C173" s="7" t="s">
        <v>568</v>
      </c>
      <c r="D173" s="7" t="s">
        <v>401</v>
      </c>
      <c r="E173" s="2"/>
    </row>
    <row r="174" spans="1:5" ht="63" x14ac:dyDescent="0.25">
      <c r="A174" s="12" t="s">
        <v>171</v>
      </c>
      <c r="B174" s="6">
        <v>172</v>
      </c>
      <c r="C174" s="7" t="s">
        <v>569</v>
      </c>
      <c r="D174" s="7" t="s">
        <v>401</v>
      </c>
      <c r="E174" s="2"/>
    </row>
    <row r="175" spans="1:5" ht="78.75" x14ac:dyDescent="0.25">
      <c r="A175" s="12" t="s">
        <v>172</v>
      </c>
      <c r="B175" s="6">
        <v>173</v>
      </c>
      <c r="C175" s="7" t="s">
        <v>570</v>
      </c>
      <c r="D175" s="7" t="s">
        <v>401</v>
      </c>
      <c r="E175" s="2"/>
    </row>
    <row r="176" spans="1:5" ht="220.5" x14ac:dyDescent="0.25">
      <c r="A176" s="12" t="s">
        <v>173</v>
      </c>
      <c r="B176" s="6">
        <v>174</v>
      </c>
      <c r="C176" s="7" t="s">
        <v>571</v>
      </c>
      <c r="D176" s="7" t="s">
        <v>401</v>
      </c>
      <c r="E176" s="2"/>
    </row>
    <row r="177" spans="1:5" ht="31.5" x14ac:dyDescent="0.25">
      <c r="A177" s="12" t="s">
        <v>174</v>
      </c>
      <c r="B177" s="6">
        <v>175</v>
      </c>
      <c r="C177" s="7" t="s">
        <v>572</v>
      </c>
      <c r="D177" s="7" t="s">
        <v>401</v>
      </c>
      <c r="E177" s="2"/>
    </row>
    <row r="178" spans="1:5" ht="31.5" x14ac:dyDescent="0.25">
      <c r="A178" s="12" t="s">
        <v>175</v>
      </c>
      <c r="B178" s="6">
        <v>176</v>
      </c>
      <c r="C178" s="7" t="s">
        <v>573</v>
      </c>
      <c r="D178" s="7" t="s">
        <v>399</v>
      </c>
      <c r="E178" s="2"/>
    </row>
    <row r="179" spans="1:5" ht="31.5" x14ac:dyDescent="0.25">
      <c r="A179" s="12" t="s">
        <v>176</v>
      </c>
      <c r="B179" s="6">
        <v>177</v>
      </c>
      <c r="C179" s="7" t="s">
        <v>574</v>
      </c>
      <c r="D179" s="7" t="s">
        <v>399</v>
      </c>
      <c r="E179" s="2"/>
    </row>
    <row r="180" spans="1:5" ht="31.5" x14ac:dyDescent="0.25">
      <c r="A180" s="12" t="s">
        <v>177</v>
      </c>
      <c r="B180" s="6">
        <v>178</v>
      </c>
      <c r="C180" s="7" t="s">
        <v>575</v>
      </c>
      <c r="D180" s="7" t="s">
        <v>399</v>
      </c>
      <c r="E180" s="2"/>
    </row>
    <row r="181" spans="1:5" ht="31.5" x14ac:dyDescent="0.25">
      <c r="A181" s="12" t="s">
        <v>178</v>
      </c>
      <c r="B181" s="6">
        <v>179</v>
      </c>
      <c r="C181" s="7" t="s">
        <v>576</v>
      </c>
      <c r="D181" s="7" t="s">
        <v>399</v>
      </c>
      <c r="E181" s="2"/>
    </row>
    <row r="182" spans="1:5" ht="31.5" x14ac:dyDescent="0.25">
      <c r="A182" s="12" t="s">
        <v>179</v>
      </c>
      <c r="B182" s="6">
        <v>180</v>
      </c>
      <c r="C182" s="7" t="s">
        <v>577</v>
      </c>
      <c r="D182" s="7" t="s">
        <v>399</v>
      </c>
      <c r="E182" s="2"/>
    </row>
    <row r="183" spans="1:5" ht="31.5" x14ac:dyDescent="0.25">
      <c r="A183" s="12" t="s">
        <v>180</v>
      </c>
      <c r="B183" s="6">
        <v>181</v>
      </c>
      <c r="C183" s="7" t="s">
        <v>578</v>
      </c>
      <c r="D183" s="7" t="s">
        <v>399</v>
      </c>
      <c r="E183" s="2"/>
    </row>
    <row r="184" spans="1:5" ht="31.5" x14ac:dyDescent="0.25">
      <c r="A184" s="12" t="s">
        <v>181</v>
      </c>
      <c r="B184" s="6">
        <v>182</v>
      </c>
      <c r="C184" s="7" t="s">
        <v>579</v>
      </c>
      <c r="D184" s="7" t="s">
        <v>401</v>
      </c>
      <c r="E184" s="2"/>
    </row>
    <row r="185" spans="1:5" ht="31.5" x14ac:dyDescent="0.25">
      <c r="A185" s="12" t="s">
        <v>182</v>
      </c>
      <c r="B185" s="6">
        <v>183</v>
      </c>
      <c r="C185" s="7" t="s">
        <v>580</v>
      </c>
      <c r="D185" s="7" t="s">
        <v>399</v>
      </c>
      <c r="E185" s="2"/>
    </row>
    <row r="186" spans="1:5" ht="31.5" x14ac:dyDescent="0.25">
      <c r="A186" s="12" t="s">
        <v>183</v>
      </c>
      <c r="B186" s="6">
        <v>184</v>
      </c>
      <c r="C186" s="7" t="s">
        <v>581</v>
      </c>
      <c r="D186" s="7" t="s">
        <v>399</v>
      </c>
      <c r="E186" s="2"/>
    </row>
    <row r="187" spans="1:5" ht="31.5" x14ac:dyDescent="0.25">
      <c r="A187" s="12" t="s">
        <v>184</v>
      </c>
      <c r="B187" s="6">
        <v>185</v>
      </c>
      <c r="C187" s="7" t="s">
        <v>582</v>
      </c>
      <c r="D187" s="7" t="s">
        <v>399</v>
      </c>
      <c r="E187" s="2"/>
    </row>
    <row r="188" spans="1:5" ht="31.5" x14ac:dyDescent="0.25">
      <c r="A188" s="12" t="s">
        <v>185</v>
      </c>
      <c r="B188" s="6">
        <v>186</v>
      </c>
      <c r="C188" s="7" t="s">
        <v>583</v>
      </c>
      <c r="D188" s="7" t="s">
        <v>399</v>
      </c>
      <c r="E188" s="2"/>
    </row>
    <row r="189" spans="1:5" ht="31.5" x14ac:dyDescent="0.25">
      <c r="A189" s="12" t="s">
        <v>186</v>
      </c>
      <c r="B189" s="6">
        <v>187</v>
      </c>
      <c r="C189" s="7" t="s">
        <v>584</v>
      </c>
      <c r="D189" s="7" t="s">
        <v>399</v>
      </c>
      <c r="E189" s="2"/>
    </row>
    <row r="190" spans="1:5" ht="31.5" x14ac:dyDescent="0.25">
      <c r="A190" s="12" t="s">
        <v>187</v>
      </c>
      <c r="B190" s="6">
        <v>188</v>
      </c>
      <c r="C190" s="7" t="s">
        <v>585</v>
      </c>
      <c r="D190" s="7" t="s">
        <v>399</v>
      </c>
      <c r="E190" s="2"/>
    </row>
    <row r="191" spans="1:5" ht="31.5" x14ac:dyDescent="0.25">
      <c r="A191" s="12" t="s">
        <v>188</v>
      </c>
      <c r="B191" s="6">
        <v>189</v>
      </c>
      <c r="C191" s="7" t="s">
        <v>586</v>
      </c>
      <c r="D191" s="7" t="s">
        <v>401</v>
      </c>
      <c r="E191" s="2"/>
    </row>
    <row r="192" spans="1:5" ht="31.5" x14ac:dyDescent="0.25">
      <c r="A192" s="12" t="s">
        <v>189</v>
      </c>
      <c r="B192" s="6">
        <v>190</v>
      </c>
      <c r="C192" s="7" t="s">
        <v>587</v>
      </c>
      <c r="D192" s="7" t="s">
        <v>399</v>
      </c>
      <c r="E192" s="2"/>
    </row>
    <row r="193" spans="1:5" ht="31.5" x14ac:dyDescent="0.25">
      <c r="A193" s="12" t="s">
        <v>190</v>
      </c>
      <c r="B193" s="6">
        <v>191</v>
      </c>
      <c r="C193" s="7" t="s">
        <v>588</v>
      </c>
      <c r="D193" s="7" t="s">
        <v>399</v>
      </c>
      <c r="E193" s="2"/>
    </row>
    <row r="194" spans="1:5" ht="31.5" x14ac:dyDescent="0.25">
      <c r="A194" s="12" t="s">
        <v>191</v>
      </c>
      <c r="B194" s="6">
        <v>192</v>
      </c>
      <c r="C194" s="7" t="s">
        <v>589</v>
      </c>
      <c r="D194" s="7" t="s">
        <v>399</v>
      </c>
      <c r="E194" s="2"/>
    </row>
    <row r="195" spans="1:5" ht="31.5" x14ac:dyDescent="0.25">
      <c r="A195" s="12" t="s">
        <v>192</v>
      </c>
      <c r="B195" s="6">
        <v>193</v>
      </c>
      <c r="C195" s="7" t="s">
        <v>590</v>
      </c>
      <c r="D195" s="7" t="s">
        <v>399</v>
      </c>
      <c r="E195" s="2"/>
    </row>
    <row r="196" spans="1:5" ht="31.5" x14ac:dyDescent="0.25">
      <c r="A196" s="12" t="s">
        <v>193</v>
      </c>
      <c r="B196" s="6">
        <v>194</v>
      </c>
      <c r="C196" s="7" t="s">
        <v>591</v>
      </c>
      <c r="D196" s="7" t="s">
        <v>399</v>
      </c>
      <c r="E196" s="2"/>
    </row>
    <row r="197" spans="1:5" ht="31.5" x14ac:dyDescent="0.25">
      <c r="A197" s="12" t="s">
        <v>194</v>
      </c>
      <c r="B197" s="6">
        <v>195</v>
      </c>
      <c r="C197" s="7" t="s">
        <v>592</v>
      </c>
      <c r="D197" s="7" t="s">
        <v>399</v>
      </c>
      <c r="E197" s="2"/>
    </row>
    <row r="198" spans="1:5" ht="31.5" x14ac:dyDescent="0.25">
      <c r="A198" s="12" t="s">
        <v>195</v>
      </c>
      <c r="B198" s="6">
        <v>196</v>
      </c>
      <c r="C198" s="7" t="s">
        <v>593</v>
      </c>
      <c r="D198" s="7" t="s">
        <v>401</v>
      </c>
      <c r="E198" s="2"/>
    </row>
    <row r="199" spans="1:5" ht="31.5" x14ac:dyDescent="0.25">
      <c r="A199" s="12" t="s">
        <v>196</v>
      </c>
      <c r="B199" s="6">
        <v>197</v>
      </c>
      <c r="C199" s="7" t="s">
        <v>594</v>
      </c>
      <c r="D199" s="7" t="s">
        <v>399</v>
      </c>
      <c r="E199" s="2"/>
    </row>
    <row r="200" spans="1:5" ht="31.5" x14ac:dyDescent="0.25">
      <c r="A200" s="12" t="s">
        <v>197</v>
      </c>
      <c r="B200" s="6">
        <v>198</v>
      </c>
      <c r="C200" s="7" t="s">
        <v>595</v>
      </c>
      <c r="D200" s="7" t="s">
        <v>399</v>
      </c>
      <c r="E200" s="2"/>
    </row>
    <row r="201" spans="1:5" ht="31.5" x14ac:dyDescent="0.25">
      <c r="A201" s="12" t="s">
        <v>198</v>
      </c>
      <c r="B201" s="6">
        <v>199</v>
      </c>
      <c r="C201" s="7" t="s">
        <v>596</v>
      </c>
      <c r="D201" s="7" t="s">
        <v>399</v>
      </c>
      <c r="E201" s="2"/>
    </row>
    <row r="202" spans="1:5" ht="31.5" x14ac:dyDescent="0.25">
      <c r="A202" s="12" t="s">
        <v>199</v>
      </c>
      <c r="B202" s="6">
        <v>200</v>
      </c>
      <c r="C202" s="7" t="s">
        <v>597</v>
      </c>
      <c r="D202" s="7" t="s">
        <v>399</v>
      </c>
      <c r="E202" s="2"/>
    </row>
    <row r="203" spans="1:5" ht="31.5" x14ac:dyDescent="0.25">
      <c r="A203" s="12" t="s">
        <v>200</v>
      </c>
      <c r="B203" s="6">
        <v>201</v>
      </c>
      <c r="C203" s="7" t="s">
        <v>598</v>
      </c>
      <c r="D203" s="7" t="s">
        <v>399</v>
      </c>
      <c r="E203" s="2"/>
    </row>
    <row r="204" spans="1:5" ht="31.5" x14ac:dyDescent="0.25">
      <c r="A204" s="12" t="s">
        <v>201</v>
      </c>
      <c r="B204" s="6">
        <v>202</v>
      </c>
      <c r="C204" s="7" t="s">
        <v>599</v>
      </c>
      <c r="D204" s="7" t="s">
        <v>399</v>
      </c>
      <c r="E204" s="2"/>
    </row>
    <row r="205" spans="1:5" ht="31.5" x14ac:dyDescent="0.25">
      <c r="A205" s="12" t="s">
        <v>202</v>
      </c>
      <c r="B205" s="6">
        <v>203</v>
      </c>
      <c r="C205" s="7" t="s">
        <v>600</v>
      </c>
      <c r="D205" s="7" t="s">
        <v>401</v>
      </c>
      <c r="E205" s="2"/>
    </row>
    <row r="206" spans="1:5" ht="31.5" x14ac:dyDescent="0.25">
      <c r="A206" s="12" t="s">
        <v>203</v>
      </c>
      <c r="B206" s="6">
        <v>204</v>
      </c>
      <c r="C206" s="7" t="s">
        <v>601</v>
      </c>
      <c r="D206" s="7" t="s">
        <v>399</v>
      </c>
      <c r="E206" s="2"/>
    </row>
    <row r="207" spans="1:5" ht="31.5" x14ac:dyDescent="0.25">
      <c r="A207" s="12" t="s">
        <v>204</v>
      </c>
      <c r="B207" s="6">
        <v>205</v>
      </c>
      <c r="C207" s="7" t="s">
        <v>602</v>
      </c>
      <c r="D207" s="7" t="s">
        <v>399</v>
      </c>
      <c r="E207" s="2"/>
    </row>
    <row r="208" spans="1:5" ht="31.5" x14ac:dyDescent="0.25">
      <c r="A208" s="12" t="s">
        <v>205</v>
      </c>
      <c r="B208" s="6">
        <v>206</v>
      </c>
      <c r="C208" s="7" t="s">
        <v>603</v>
      </c>
      <c r="D208" s="7" t="s">
        <v>399</v>
      </c>
      <c r="E208" s="2"/>
    </row>
    <row r="209" spans="1:5" ht="31.5" x14ac:dyDescent="0.25">
      <c r="A209" s="12" t="s">
        <v>206</v>
      </c>
      <c r="B209" s="6">
        <v>207</v>
      </c>
      <c r="C209" s="7" t="s">
        <v>604</v>
      </c>
      <c r="D209" s="7" t="s">
        <v>399</v>
      </c>
      <c r="E209" s="2"/>
    </row>
    <row r="210" spans="1:5" ht="31.5" x14ac:dyDescent="0.25">
      <c r="A210" s="12" t="s">
        <v>207</v>
      </c>
      <c r="B210" s="6">
        <v>208</v>
      </c>
      <c r="C210" s="7" t="s">
        <v>605</v>
      </c>
      <c r="D210" s="7" t="s">
        <v>399</v>
      </c>
      <c r="E210" s="2"/>
    </row>
    <row r="211" spans="1:5" ht="31.5" x14ac:dyDescent="0.25">
      <c r="A211" s="12" t="s">
        <v>208</v>
      </c>
      <c r="B211" s="6">
        <v>209</v>
      </c>
      <c r="C211" s="7" t="s">
        <v>606</v>
      </c>
      <c r="D211" s="7" t="s">
        <v>399</v>
      </c>
      <c r="E211" s="2"/>
    </row>
    <row r="212" spans="1:5" ht="78.75" x14ac:dyDescent="0.25">
      <c r="A212" s="12" t="s">
        <v>209</v>
      </c>
      <c r="B212" s="6">
        <v>210</v>
      </c>
      <c r="C212" s="7" t="s">
        <v>607</v>
      </c>
      <c r="D212" s="7" t="s">
        <v>401</v>
      </c>
      <c r="E212" s="2"/>
    </row>
    <row r="213" spans="1:5" ht="47.25" x14ac:dyDescent="0.25">
      <c r="A213" s="12" t="s">
        <v>210</v>
      </c>
      <c r="B213" s="6">
        <v>211</v>
      </c>
      <c r="C213" s="7" t="s">
        <v>608</v>
      </c>
      <c r="D213" s="7" t="s">
        <v>401</v>
      </c>
      <c r="E213" s="2"/>
    </row>
    <row r="214" spans="1:5" ht="78.75" x14ac:dyDescent="0.25">
      <c r="A214" s="12" t="s">
        <v>211</v>
      </c>
      <c r="B214" s="6">
        <v>212</v>
      </c>
      <c r="C214" s="7" t="s">
        <v>609</v>
      </c>
      <c r="D214" s="7" t="s">
        <v>401</v>
      </c>
      <c r="E214" s="2"/>
    </row>
    <row r="215" spans="1:5" ht="78.75" x14ac:dyDescent="0.25">
      <c r="A215" s="12" t="s">
        <v>212</v>
      </c>
      <c r="B215" s="6">
        <v>213</v>
      </c>
      <c r="C215" s="7" t="s">
        <v>610</v>
      </c>
      <c r="D215" s="7" t="s">
        <v>401</v>
      </c>
      <c r="E215" s="2"/>
    </row>
    <row r="216" spans="1:5" ht="63" x14ac:dyDescent="0.25">
      <c r="A216" s="12" t="s">
        <v>213</v>
      </c>
      <c r="B216" s="6">
        <v>214</v>
      </c>
      <c r="C216" s="7" t="s">
        <v>611</v>
      </c>
      <c r="D216" s="7" t="s">
        <v>401</v>
      </c>
      <c r="E216" s="2"/>
    </row>
    <row r="217" spans="1:5" ht="47.25" x14ac:dyDescent="0.25">
      <c r="A217" s="12" t="s">
        <v>214</v>
      </c>
      <c r="B217" s="6">
        <v>215</v>
      </c>
      <c r="C217" s="7" t="s">
        <v>612</v>
      </c>
      <c r="D217" s="7" t="s">
        <v>401</v>
      </c>
      <c r="E217" s="2"/>
    </row>
    <row r="218" spans="1:5" ht="47.25" x14ac:dyDescent="0.25">
      <c r="A218" s="12" t="s">
        <v>215</v>
      </c>
      <c r="B218" s="6">
        <v>216</v>
      </c>
      <c r="C218" s="7" t="s">
        <v>613</v>
      </c>
      <c r="D218" s="7" t="s">
        <v>401</v>
      </c>
      <c r="E218" s="2"/>
    </row>
    <row r="219" spans="1:5" ht="78.75" x14ac:dyDescent="0.25">
      <c r="A219" s="12" t="s">
        <v>216</v>
      </c>
      <c r="B219" s="6">
        <v>217</v>
      </c>
      <c r="C219" s="7" t="s">
        <v>614</v>
      </c>
      <c r="D219" s="7" t="s">
        <v>401</v>
      </c>
      <c r="E219" s="2"/>
    </row>
    <row r="220" spans="1:5" ht="15.75" x14ac:dyDescent="0.25">
      <c r="A220" s="12" t="s">
        <v>217</v>
      </c>
      <c r="B220" s="6">
        <v>218</v>
      </c>
      <c r="C220" s="7" t="s">
        <v>615</v>
      </c>
      <c r="D220" s="7" t="s">
        <v>401</v>
      </c>
      <c r="E220" s="2"/>
    </row>
    <row r="221" spans="1:5" ht="15.75" x14ac:dyDescent="0.25">
      <c r="A221" s="12" t="s">
        <v>218</v>
      </c>
      <c r="B221" s="6">
        <v>219</v>
      </c>
      <c r="C221" s="7" t="s">
        <v>616</v>
      </c>
      <c r="D221" s="7" t="s">
        <v>401</v>
      </c>
      <c r="E221" s="2"/>
    </row>
    <row r="222" spans="1:5" ht="15.75" x14ac:dyDescent="0.25">
      <c r="A222" s="12" t="s">
        <v>219</v>
      </c>
      <c r="B222" s="6">
        <v>220</v>
      </c>
      <c r="C222" s="7" t="s">
        <v>617</v>
      </c>
      <c r="D222" s="7" t="s">
        <v>401</v>
      </c>
      <c r="E222" s="2"/>
    </row>
    <row r="223" spans="1:5" ht="31.5" x14ac:dyDescent="0.25">
      <c r="A223" s="12" t="s">
        <v>220</v>
      </c>
      <c r="B223" s="6">
        <v>221</v>
      </c>
      <c r="C223" s="7" t="s">
        <v>618</v>
      </c>
      <c r="D223" s="7" t="s">
        <v>401</v>
      </c>
      <c r="E223" s="2"/>
    </row>
    <row r="224" spans="1:5" ht="31.5" x14ac:dyDescent="0.25">
      <c r="A224" s="12" t="s">
        <v>221</v>
      </c>
      <c r="B224" s="6">
        <v>222</v>
      </c>
      <c r="C224" s="7" t="s">
        <v>619</v>
      </c>
      <c r="D224" s="7" t="s">
        <v>401</v>
      </c>
      <c r="E224" s="2"/>
    </row>
    <row r="225" spans="1:5" ht="15.75" x14ac:dyDescent="0.25">
      <c r="A225" s="12" t="s">
        <v>222</v>
      </c>
      <c r="B225" s="6">
        <v>223</v>
      </c>
      <c r="C225" s="7" t="s">
        <v>620</v>
      </c>
      <c r="D225" s="7" t="s">
        <v>401</v>
      </c>
      <c r="E225" s="2"/>
    </row>
    <row r="226" spans="1:5" ht="47.25" x14ac:dyDescent="0.25">
      <c r="A226" s="12" t="s">
        <v>223</v>
      </c>
      <c r="B226" s="6">
        <v>224</v>
      </c>
      <c r="C226" s="7" t="s">
        <v>621</v>
      </c>
      <c r="D226" s="7" t="s">
        <v>401</v>
      </c>
      <c r="E226" s="2"/>
    </row>
    <row r="227" spans="1:5" ht="31.5" x14ac:dyDescent="0.25">
      <c r="A227" s="12" t="s">
        <v>224</v>
      </c>
      <c r="B227" s="6">
        <v>225</v>
      </c>
      <c r="C227" s="7" t="s">
        <v>622</v>
      </c>
      <c r="D227" s="7" t="s">
        <v>401</v>
      </c>
      <c r="E227" s="2"/>
    </row>
    <row r="228" spans="1:5" ht="15.75" x14ac:dyDescent="0.25">
      <c r="A228" s="12" t="s">
        <v>225</v>
      </c>
      <c r="B228" s="6">
        <v>226</v>
      </c>
      <c r="C228" s="7" t="s">
        <v>623</v>
      </c>
      <c r="D228" s="7" t="s">
        <v>401</v>
      </c>
      <c r="E228" s="2"/>
    </row>
    <row r="229" spans="1:5" ht="47.25" x14ac:dyDescent="0.25">
      <c r="A229" s="12" t="s">
        <v>226</v>
      </c>
      <c r="B229" s="6">
        <v>227</v>
      </c>
      <c r="C229" s="7" t="s">
        <v>624</v>
      </c>
      <c r="D229" s="7" t="s">
        <v>399</v>
      </c>
      <c r="E229" s="2"/>
    </row>
    <row r="230" spans="1:5" ht="15.75" x14ac:dyDescent="0.25">
      <c r="A230" s="12" t="s">
        <v>227</v>
      </c>
      <c r="B230" s="6">
        <v>228</v>
      </c>
      <c r="C230" s="7" t="s">
        <v>625</v>
      </c>
      <c r="D230" s="7" t="s">
        <v>401</v>
      </c>
      <c r="E230" s="2"/>
    </row>
    <row r="231" spans="1:5" ht="94.5" x14ac:dyDescent="0.25">
      <c r="A231" s="12" t="s">
        <v>228</v>
      </c>
      <c r="B231" s="6">
        <v>229</v>
      </c>
      <c r="C231" s="7" t="s">
        <v>626</v>
      </c>
      <c r="D231" s="7" t="s">
        <v>401</v>
      </c>
      <c r="E231" s="2"/>
    </row>
    <row r="232" spans="1:5" ht="63" x14ac:dyDescent="0.25">
      <c r="A232" s="12" t="s">
        <v>229</v>
      </c>
      <c r="B232" s="6">
        <v>230</v>
      </c>
      <c r="C232" s="7" t="s">
        <v>627</v>
      </c>
      <c r="D232" s="7" t="s">
        <v>401</v>
      </c>
      <c r="E232" s="2"/>
    </row>
    <row r="233" spans="1:5" ht="31.5" x14ac:dyDescent="0.25">
      <c r="A233" s="12" t="s">
        <v>230</v>
      </c>
      <c r="B233" s="6">
        <v>231</v>
      </c>
      <c r="C233" s="7" t="s">
        <v>628</v>
      </c>
      <c r="D233" s="7" t="s">
        <v>399</v>
      </c>
      <c r="E233" s="2"/>
    </row>
    <row r="234" spans="1:5" ht="31.5" x14ac:dyDescent="0.25">
      <c r="A234" s="12" t="s">
        <v>231</v>
      </c>
      <c r="B234" s="6">
        <v>232</v>
      </c>
      <c r="C234" s="7" t="s">
        <v>629</v>
      </c>
      <c r="D234" s="7" t="s">
        <v>401</v>
      </c>
      <c r="E234" s="2"/>
    </row>
    <row r="235" spans="1:5" ht="31.5" x14ac:dyDescent="0.25">
      <c r="A235" s="12" t="s">
        <v>232</v>
      </c>
      <c r="B235" s="6">
        <v>233</v>
      </c>
      <c r="C235" s="7" t="s">
        <v>630</v>
      </c>
      <c r="D235" s="7" t="s">
        <v>399</v>
      </c>
      <c r="E235" s="2"/>
    </row>
    <row r="236" spans="1:5" ht="63" x14ac:dyDescent="0.25">
      <c r="A236" s="12" t="s">
        <v>233</v>
      </c>
      <c r="B236" s="6">
        <v>234</v>
      </c>
      <c r="C236" s="7" t="s">
        <v>631</v>
      </c>
      <c r="D236" s="7" t="s">
        <v>401</v>
      </c>
      <c r="E236" s="2"/>
    </row>
    <row r="237" spans="1:5" ht="31.5" x14ac:dyDescent="0.25">
      <c r="A237" s="12" t="s">
        <v>234</v>
      </c>
      <c r="B237" s="6">
        <v>235</v>
      </c>
      <c r="C237" s="7" t="s">
        <v>632</v>
      </c>
      <c r="D237" s="7" t="s">
        <v>399</v>
      </c>
      <c r="E237" s="2"/>
    </row>
    <row r="238" spans="1:5" ht="31.5" x14ac:dyDescent="0.25">
      <c r="A238" s="12" t="s">
        <v>235</v>
      </c>
      <c r="B238" s="6">
        <v>236</v>
      </c>
      <c r="C238" s="7" t="s">
        <v>633</v>
      </c>
      <c r="D238" s="7" t="s">
        <v>401</v>
      </c>
      <c r="E238" s="2"/>
    </row>
    <row r="239" spans="1:5" ht="31.5" x14ac:dyDescent="0.25">
      <c r="A239" s="12" t="s">
        <v>236</v>
      </c>
      <c r="B239" s="6">
        <v>237</v>
      </c>
      <c r="C239" s="7" t="s">
        <v>634</v>
      </c>
      <c r="D239" s="7" t="s">
        <v>399</v>
      </c>
      <c r="E239" s="2"/>
    </row>
    <row r="240" spans="1:5" ht="63" x14ac:dyDescent="0.25">
      <c r="A240" s="12" t="s">
        <v>237</v>
      </c>
      <c r="B240" s="6">
        <v>238</v>
      </c>
      <c r="C240" s="7" t="s">
        <v>635</v>
      </c>
      <c r="D240" s="7" t="s">
        <v>401</v>
      </c>
      <c r="E240" s="2"/>
    </row>
    <row r="241" spans="1:5" ht="31.5" x14ac:dyDescent="0.25">
      <c r="A241" s="12" t="s">
        <v>238</v>
      </c>
      <c r="B241" s="6">
        <v>239</v>
      </c>
      <c r="C241" s="7" t="s">
        <v>636</v>
      </c>
      <c r="D241" s="7" t="s">
        <v>399</v>
      </c>
      <c r="E241" s="2"/>
    </row>
    <row r="242" spans="1:5" ht="31.5" x14ac:dyDescent="0.25">
      <c r="A242" s="12" t="s">
        <v>239</v>
      </c>
      <c r="B242" s="6">
        <v>240</v>
      </c>
      <c r="C242" s="7" t="s">
        <v>637</v>
      </c>
      <c r="D242" s="7" t="s">
        <v>401</v>
      </c>
      <c r="E242" s="2"/>
    </row>
    <row r="243" spans="1:5" ht="31.5" x14ac:dyDescent="0.25">
      <c r="A243" s="12" t="s">
        <v>240</v>
      </c>
      <c r="B243" s="6">
        <v>241</v>
      </c>
      <c r="C243" s="7" t="s">
        <v>638</v>
      </c>
      <c r="D243" s="7" t="s">
        <v>399</v>
      </c>
      <c r="E243" s="2"/>
    </row>
    <row r="244" spans="1:5" ht="63" x14ac:dyDescent="0.25">
      <c r="A244" s="12" t="s">
        <v>241</v>
      </c>
      <c r="B244" s="6">
        <v>242</v>
      </c>
      <c r="C244" s="7" t="s">
        <v>639</v>
      </c>
      <c r="D244" s="7" t="s">
        <v>401</v>
      </c>
      <c r="E244" s="2"/>
    </row>
    <row r="245" spans="1:5" ht="31.5" x14ac:dyDescent="0.25">
      <c r="A245" s="12" t="s">
        <v>242</v>
      </c>
      <c r="B245" s="6">
        <v>243</v>
      </c>
      <c r="C245" s="7" t="s">
        <v>640</v>
      </c>
      <c r="D245" s="7" t="s">
        <v>399</v>
      </c>
      <c r="E245" s="2"/>
    </row>
    <row r="246" spans="1:5" ht="31.5" x14ac:dyDescent="0.25">
      <c r="A246" s="12" t="s">
        <v>243</v>
      </c>
      <c r="B246" s="6">
        <v>244</v>
      </c>
      <c r="C246" s="7" t="s">
        <v>641</v>
      </c>
      <c r="D246" s="7" t="s">
        <v>401</v>
      </c>
      <c r="E246" s="2"/>
    </row>
    <row r="247" spans="1:5" ht="31.5" x14ac:dyDescent="0.25">
      <c r="A247" s="12" t="s">
        <v>244</v>
      </c>
      <c r="B247" s="6">
        <v>245</v>
      </c>
      <c r="C247" s="7" t="s">
        <v>642</v>
      </c>
      <c r="D247" s="7" t="s">
        <v>399</v>
      </c>
      <c r="E247" s="2"/>
    </row>
    <row r="248" spans="1:5" ht="63" x14ac:dyDescent="0.25">
      <c r="A248" s="12" t="s">
        <v>245</v>
      </c>
      <c r="B248" s="6">
        <v>246</v>
      </c>
      <c r="C248" s="7" t="s">
        <v>643</v>
      </c>
      <c r="D248" s="7" t="s">
        <v>401</v>
      </c>
      <c r="E248" s="2"/>
    </row>
    <row r="249" spans="1:5" ht="31.5" x14ac:dyDescent="0.25">
      <c r="A249" s="12" t="s">
        <v>246</v>
      </c>
      <c r="B249" s="6">
        <v>247</v>
      </c>
      <c r="C249" s="7" t="s">
        <v>644</v>
      </c>
      <c r="D249" s="7" t="s">
        <v>399</v>
      </c>
      <c r="E249" s="2"/>
    </row>
    <row r="250" spans="1:5" ht="31.5" x14ac:dyDescent="0.25">
      <c r="A250" s="12" t="s">
        <v>247</v>
      </c>
      <c r="B250" s="6">
        <v>248</v>
      </c>
      <c r="C250" s="7" t="s">
        <v>645</v>
      </c>
      <c r="D250" s="7" t="s">
        <v>401</v>
      </c>
      <c r="E250" s="2"/>
    </row>
    <row r="251" spans="1:5" ht="31.5" x14ac:dyDescent="0.25">
      <c r="A251" s="12" t="s">
        <v>248</v>
      </c>
      <c r="B251" s="6">
        <v>249</v>
      </c>
      <c r="C251" s="7" t="s">
        <v>646</v>
      </c>
      <c r="D251" s="7" t="s">
        <v>399</v>
      </c>
      <c r="E251" s="2"/>
    </row>
    <row r="252" spans="1:5" ht="63" x14ac:dyDescent="0.25">
      <c r="A252" s="12" t="s">
        <v>249</v>
      </c>
      <c r="B252" s="6">
        <v>250</v>
      </c>
      <c r="C252" s="7" t="s">
        <v>647</v>
      </c>
      <c r="D252" s="7" t="s">
        <v>401</v>
      </c>
      <c r="E252" s="2"/>
    </row>
    <row r="253" spans="1:5" ht="31.5" x14ac:dyDescent="0.25">
      <c r="A253" s="12" t="s">
        <v>250</v>
      </c>
      <c r="B253" s="6">
        <v>251</v>
      </c>
      <c r="C253" s="7" t="s">
        <v>648</v>
      </c>
      <c r="D253" s="7" t="s">
        <v>399</v>
      </c>
      <c r="E253" s="2"/>
    </row>
    <row r="254" spans="1:5" ht="31.5" x14ac:dyDescent="0.25">
      <c r="A254" s="12" t="s">
        <v>251</v>
      </c>
      <c r="B254" s="6">
        <v>252</v>
      </c>
      <c r="C254" s="7" t="s">
        <v>649</v>
      </c>
      <c r="D254" s="7" t="s">
        <v>401</v>
      </c>
      <c r="E254" s="2"/>
    </row>
    <row r="255" spans="1:5" ht="31.5" x14ac:dyDescent="0.25">
      <c r="A255" s="12" t="s">
        <v>252</v>
      </c>
      <c r="B255" s="6">
        <v>253</v>
      </c>
      <c r="C255" s="7" t="s">
        <v>650</v>
      </c>
      <c r="D255" s="7" t="s">
        <v>399</v>
      </c>
      <c r="E255" s="2"/>
    </row>
    <row r="256" spans="1:5" ht="31.5" x14ac:dyDescent="0.25">
      <c r="A256" s="12" t="s">
        <v>253</v>
      </c>
      <c r="B256" s="6">
        <v>254</v>
      </c>
      <c r="C256" s="7" t="s">
        <v>651</v>
      </c>
      <c r="D256" s="7" t="s">
        <v>399</v>
      </c>
      <c r="E256" s="2"/>
    </row>
    <row r="257" spans="1:5" ht="31.5" x14ac:dyDescent="0.25">
      <c r="A257" s="12" t="s">
        <v>254</v>
      </c>
      <c r="B257" s="6">
        <v>255</v>
      </c>
      <c r="C257" s="7" t="s">
        <v>651</v>
      </c>
      <c r="D257" s="7" t="s">
        <v>399</v>
      </c>
      <c r="E257" s="2"/>
    </row>
    <row r="258" spans="1:5" ht="31.5" x14ac:dyDescent="0.25">
      <c r="A258" s="12" t="s">
        <v>255</v>
      </c>
      <c r="B258" s="6">
        <v>256</v>
      </c>
      <c r="C258" s="7" t="s">
        <v>651</v>
      </c>
      <c r="D258" s="7" t="s">
        <v>399</v>
      </c>
      <c r="E258" s="2"/>
    </row>
    <row r="259" spans="1:5" ht="31.5" x14ac:dyDescent="0.25">
      <c r="A259" s="12" t="s">
        <v>256</v>
      </c>
      <c r="B259" s="6">
        <v>257</v>
      </c>
      <c r="C259" s="7" t="s">
        <v>651</v>
      </c>
      <c r="D259" s="7" t="s">
        <v>399</v>
      </c>
      <c r="E259" s="2"/>
    </row>
    <row r="260" spans="1:5" ht="31.5" x14ac:dyDescent="0.25">
      <c r="A260" s="12" t="s">
        <v>257</v>
      </c>
      <c r="B260" s="6">
        <v>258</v>
      </c>
      <c r="C260" s="7" t="s">
        <v>651</v>
      </c>
      <c r="D260" s="7" t="s">
        <v>399</v>
      </c>
      <c r="E260" s="2"/>
    </row>
    <row r="261" spans="1:5" ht="31.5" x14ac:dyDescent="0.25">
      <c r="A261" s="12" t="s">
        <v>258</v>
      </c>
      <c r="B261" s="6">
        <v>259</v>
      </c>
      <c r="C261" s="7" t="s">
        <v>651</v>
      </c>
      <c r="D261" s="7" t="s">
        <v>399</v>
      </c>
      <c r="E261" s="2"/>
    </row>
    <row r="262" spans="1:5" ht="78.75" x14ac:dyDescent="0.25">
      <c r="A262" s="12" t="s">
        <v>259</v>
      </c>
      <c r="B262" s="6">
        <v>260</v>
      </c>
      <c r="C262" s="7" t="s">
        <v>652</v>
      </c>
      <c r="D262" s="7" t="s">
        <v>401</v>
      </c>
      <c r="E262" s="2"/>
    </row>
    <row r="263" spans="1:5" ht="63" x14ac:dyDescent="0.25">
      <c r="A263" s="12" t="s">
        <v>260</v>
      </c>
      <c r="B263" s="6">
        <v>261</v>
      </c>
      <c r="C263" s="7" t="s">
        <v>653</v>
      </c>
      <c r="D263" s="7" t="s">
        <v>401</v>
      </c>
      <c r="E263" s="2"/>
    </row>
    <row r="264" spans="1:5" ht="31.5" x14ac:dyDescent="0.25">
      <c r="A264" s="12" t="s">
        <v>261</v>
      </c>
      <c r="B264" s="6">
        <v>262</v>
      </c>
      <c r="C264" s="7" t="s">
        <v>654</v>
      </c>
      <c r="D264" s="7" t="s">
        <v>401</v>
      </c>
      <c r="E264" s="2"/>
    </row>
    <row r="265" spans="1:5" ht="47.25" x14ac:dyDescent="0.25">
      <c r="A265" s="12" t="s">
        <v>262</v>
      </c>
      <c r="B265" s="6">
        <v>263</v>
      </c>
      <c r="C265" s="7" t="s">
        <v>655</v>
      </c>
      <c r="D265" s="7" t="s">
        <v>401</v>
      </c>
      <c r="E265" s="2"/>
    </row>
    <row r="266" spans="1:5" ht="63" x14ac:dyDescent="0.25">
      <c r="A266" s="12" t="s">
        <v>263</v>
      </c>
      <c r="B266" s="6">
        <v>264</v>
      </c>
      <c r="C266" s="7" t="s">
        <v>656</v>
      </c>
      <c r="D266" s="7" t="s">
        <v>401</v>
      </c>
      <c r="E266" s="2"/>
    </row>
    <row r="267" spans="1:5" ht="47.25" x14ac:dyDescent="0.25">
      <c r="A267" s="12" t="s">
        <v>264</v>
      </c>
      <c r="B267" s="6">
        <v>265</v>
      </c>
      <c r="C267" s="7" t="s">
        <v>657</v>
      </c>
      <c r="D267" s="7" t="s">
        <v>401</v>
      </c>
      <c r="E267" s="2"/>
    </row>
    <row r="268" spans="1:5" ht="47.25" x14ac:dyDescent="0.25">
      <c r="A268" s="12" t="s">
        <v>265</v>
      </c>
      <c r="B268" s="6">
        <v>266</v>
      </c>
      <c r="C268" s="7" t="s">
        <v>658</v>
      </c>
      <c r="D268" s="7" t="s">
        <v>401</v>
      </c>
      <c r="E268" s="2"/>
    </row>
    <row r="269" spans="1:5" ht="31.5" x14ac:dyDescent="0.25">
      <c r="A269" s="12" t="s">
        <v>266</v>
      </c>
      <c r="B269" s="6">
        <v>267</v>
      </c>
      <c r="C269" s="7" t="s">
        <v>659</v>
      </c>
      <c r="D269" s="7" t="s">
        <v>401</v>
      </c>
      <c r="E269" s="2"/>
    </row>
    <row r="270" spans="1:5" ht="15.75" x14ac:dyDescent="0.25">
      <c r="A270" s="12" t="s">
        <v>267</v>
      </c>
      <c r="B270" s="6">
        <v>268</v>
      </c>
      <c r="C270" s="7" t="s">
        <v>660</v>
      </c>
      <c r="D270" s="7" t="s">
        <v>401</v>
      </c>
      <c r="E270" s="2"/>
    </row>
    <row r="271" spans="1:5" ht="15.75" x14ac:dyDescent="0.25">
      <c r="A271" s="12" t="s">
        <v>268</v>
      </c>
      <c r="B271" s="6">
        <v>269</v>
      </c>
      <c r="C271" s="7" t="s">
        <v>661</v>
      </c>
      <c r="D271" s="7" t="s">
        <v>401</v>
      </c>
      <c r="E271" s="2"/>
    </row>
    <row r="272" spans="1:5" ht="31.5" x14ac:dyDescent="0.25">
      <c r="A272" s="12" t="s">
        <v>269</v>
      </c>
      <c r="B272" s="6">
        <v>270</v>
      </c>
      <c r="C272" s="7" t="s">
        <v>662</v>
      </c>
      <c r="D272" s="7" t="s">
        <v>401</v>
      </c>
      <c r="E272" s="2"/>
    </row>
    <row r="273" spans="1:5" ht="31.5" x14ac:dyDescent="0.25">
      <c r="A273" s="12" t="s">
        <v>270</v>
      </c>
      <c r="B273" s="6">
        <v>271</v>
      </c>
      <c r="C273" s="7" t="s">
        <v>663</v>
      </c>
      <c r="D273" s="7" t="s">
        <v>401</v>
      </c>
      <c r="E273" s="2"/>
    </row>
    <row r="274" spans="1:5" ht="63" x14ac:dyDescent="0.25">
      <c r="A274" s="12" t="s">
        <v>271</v>
      </c>
      <c r="B274" s="6">
        <v>272</v>
      </c>
      <c r="C274" s="7" t="s">
        <v>664</v>
      </c>
      <c r="D274" s="7" t="s">
        <v>401</v>
      </c>
      <c r="E274" s="2"/>
    </row>
    <row r="275" spans="1:5" ht="31.5" x14ac:dyDescent="0.25">
      <c r="A275" s="12" t="s">
        <v>272</v>
      </c>
      <c r="B275" s="6">
        <v>273</v>
      </c>
      <c r="C275" s="7" t="s">
        <v>665</v>
      </c>
      <c r="D275" s="7" t="s">
        <v>401</v>
      </c>
      <c r="E275" s="2"/>
    </row>
    <row r="276" spans="1:5" ht="31.5" x14ac:dyDescent="0.25">
      <c r="A276" s="12" t="s">
        <v>273</v>
      </c>
      <c r="B276" s="6">
        <v>274</v>
      </c>
      <c r="C276" s="7" t="s">
        <v>666</v>
      </c>
      <c r="D276" s="7" t="s">
        <v>401</v>
      </c>
      <c r="E276" s="2"/>
    </row>
    <row r="277" spans="1:5" ht="31.5" x14ac:dyDescent="0.25">
      <c r="A277" s="12" t="s">
        <v>274</v>
      </c>
      <c r="B277" s="6">
        <v>275</v>
      </c>
      <c r="C277" s="7" t="s">
        <v>667</v>
      </c>
      <c r="D277" s="7" t="s">
        <v>401</v>
      </c>
      <c r="E277" s="2"/>
    </row>
    <row r="278" spans="1:5" ht="47.25" x14ac:dyDescent="0.25">
      <c r="A278" s="12" t="s">
        <v>275</v>
      </c>
      <c r="B278" s="6">
        <v>276</v>
      </c>
      <c r="C278" s="7" t="s">
        <v>668</v>
      </c>
      <c r="D278" s="7" t="s">
        <v>401</v>
      </c>
      <c r="E278" s="2"/>
    </row>
    <row r="279" spans="1:5" ht="63" x14ac:dyDescent="0.25">
      <c r="A279" s="12" t="s">
        <v>276</v>
      </c>
      <c r="B279" s="6">
        <v>277</v>
      </c>
      <c r="C279" s="7" t="s">
        <v>669</v>
      </c>
      <c r="D279" s="7" t="s">
        <v>401</v>
      </c>
      <c r="E279" s="2"/>
    </row>
    <row r="280" spans="1:5" ht="47.25" x14ac:dyDescent="0.25">
      <c r="A280" s="12" t="s">
        <v>277</v>
      </c>
      <c r="B280" s="6">
        <v>278</v>
      </c>
      <c r="C280" s="7" t="s">
        <v>670</v>
      </c>
      <c r="D280" s="7" t="s">
        <v>401</v>
      </c>
      <c r="E280" s="2"/>
    </row>
    <row r="281" spans="1:5" ht="47.25" x14ac:dyDescent="0.25">
      <c r="A281" s="12" t="s">
        <v>278</v>
      </c>
      <c r="B281" s="6">
        <v>279</v>
      </c>
      <c r="C281" s="7" t="s">
        <v>671</v>
      </c>
      <c r="D281" s="7" t="s">
        <v>401</v>
      </c>
      <c r="E281" s="2"/>
    </row>
    <row r="282" spans="1:5" ht="15.75" x14ac:dyDescent="0.25">
      <c r="A282" s="12" t="s">
        <v>279</v>
      </c>
      <c r="B282" s="6">
        <v>280</v>
      </c>
      <c r="C282" s="7" t="s">
        <v>672</v>
      </c>
      <c r="D282" s="7" t="s">
        <v>401</v>
      </c>
      <c r="E282" s="2"/>
    </row>
    <row r="283" spans="1:5" ht="15.75" x14ac:dyDescent="0.25">
      <c r="A283" s="12" t="s">
        <v>280</v>
      </c>
      <c r="B283" s="6">
        <v>281</v>
      </c>
      <c r="C283" s="7" t="s">
        <v>673</v>
      </c>
      <c r="D283" s="7" t="s">
        <v>401</v>
      </c>
      <c r="E283" s="2"/>
    </row>
    <row r="284" spans="1:5" ht="15.75" x14ac:dyDescent="0.25">
      <c r="A284" s="12" t="s">
        <v>281</v>
      </c>
      <c r="B284" s="6">
        <v>282</v>
      </c>
      <c r="C284" s="7" t="s">
        <v>674</v>
      </c>
      <c r="D284" s="7" t="s">
        <v>401</v>
      </c>
      <c r="E284" s="2"/>
    </row>
    <row r="285" spans="1:5" ht="31.5" x14ac:dyDescent="0.25">
      <c r="A285" s="12" t="s">
        <v>282</v>
      </c>
      <c r="B285" s="6">
        <v>283</v>
      </c>
      <c r="C285" s="7" t="s">
        <v>675</v>
      </c>
      <c r="D285" s="7" t="s">
        <v>401</v>
      </c>
      <c r="E285" s="2"/>
    </row>
    <row r="286" spans="1:5" ht="31.5" x14ac:dyDescent="0.25">
      <c r="A286" s="12" t="s">
        <v>283</v>
      </c>
      <c r="B286" s="6">
        <v>284</v>
      </c>
      <c r="C286" s="7" t="s">
        <v>676</v>
      </c>
      <c r="D286" s="7" t="s">
        <v>399</v>
      </c>
      <c r="E286" s="2"/>
    </row>
    <row r="287" spans="1:5" ht="31.5" x14ac:dyDescent="0.25">
      <c r="A287" s="12" t="s">
        <v>284</v>
      </c>
      <c r="B287" s="6">
        <v>285</v>
      </c>
      <c r="C287" s="7" t="s">
        <v>677</v>
      </c>
      <c r="D287" s="7" t="s">
        <v>399</v>
      </c>
      <c r="E287" s="2"/>
    </row>
    <row r="288" spans="1:5" ht="31.5" x14ac:dyDescent="0.25">
      <c r="A288" s="12" t="s">
        <v>285</v>
      </c>
      <c r="B288" s="6">
        <v>286</v>
      </c>
      <c r="C288" s="7" t="s">
        <v>678</v>
      </c>
      <c r="D288" s="7" t="s">
        <v>401</v>
      </c>
      <c r="E288" s="2"/>
    </row>
    <row r="289" spans="1:5" ht="15.75" x14ac:dyDescent="0.25">
      <c r="A289" s="12" t="s">
        <v>286</v>
      </c>
      <c r="B289" s="6">
        <v>287</v>
      </c>
      <c r="C289" s="7" t="s">
        <v>679</v>
      </c>
      <c r="D289" s="7" t="s">
        <v>401</v>
      </c>
      <c r="E289" s="2"/>
    </row>
    <row r="290" spans="1:5" ht="15.75" x14ac:dyDescent="0.25">
      <c r="A290" s="12" t="s">
        <v>287</v>
      </c>
      <c r="B290" s="6">
        <v>288</v>
      </c>
      <c r="C290" s="7" t="s">
        <v>680</v>
      </c>
      <c r="D290" s="7" t="s">
        <v>399</v>
      </c>
      <c r="E290" s="2"/>
    </row>
    <row r="291" spans="1:5" ht="31.5" x14ac:dyDescent="0.25">
      <c r="A291" s="12" t="s">
        <v>288</v>
      </c>
      <c r="B291" s="6">
        <v>289</v>
      </c>
      <c r="C291" s="7" t="s">
        <v>681</v>
      </c>
      <c r="D291" s="7" t="s">
        <v>399</v>
      </c>
      <c r="E291" s="2"/>
    </row>
    <row r="292" spans="1:5" ht="31.5" x14ac:dyDescent="0.25">
      <c r="A292" s="12" t="s">
        <v>289</v>
      </c>
      <c r="B292" s="6">
        <v>290</v>
      </c>
      <c r="C292" s="7" t="s">
        <v>682</v>
      </c>
      <c r="D292" s="7" t="s">
        <v>399</v>
      </c>
      <c r="E292" s="2"/>
    </row>
    <row r="293" spans="1:5" ht="31.5" x14ac:dyDescent="0.25">
      <c r="A293" s="12" t="s">
        <v>290</v>
      </c>
      <c r="B293" s="6">
        <v>291</v>
      </c>
      <c r="C293" s="7" t="s">
        <v>683</v>
      </c>
      <c r="D293" s="7" t="s">
        <v>399</v>
      </c>
      <c r="E293" s="2"/>
    </row>
    <row r="294" spans="1:5" ht="31.5" x14ac:dyDescent="0.25">
      <c r="A294" s="12" t="s">
        <v>291</v>
      </c>
      <c r="B294" s="6">
        <v>292</v>
      </c>
      <c r="C294" s="7" t="s">
        <v>684</v>
      </c>
      <c r="D294" s="7" t="s">
        <v>399</v>
      </c>
      <c r="E294" s="2"/>
    </row>
    <row r="295" spans="1:5" ht="63" x14ac:dyDescent="0.25">
      <c r="A295" s="12" t="s">
        <v>292</v>
      </c>
      <c r="B295" s="6">
        <v>293</v>
      </c>
      <c r="C295" s="7" t="s">
        <v>685</v>
      </c>
      <c r="D295" s="7" t="s">
        <v>401</v>
      </c>
      <c r="E295" s="2"/>
    </row>
    <row r="296" spans="1:5" ht="63" x14ac:dyDescent="0.25">
      <c r="A296" s="12" t="s">
        <v>293</v>
      </c>
      <c r="B296" s="6">
        <v>294</v>
      </c>
      <c r="C296" s="7" t="s">
        <v>686</v>
      </c>
      <c r="D296" s="7" t="s">
        <v>401</v>
      </c>
      <c r="E296" s="2"/>
    </row>
    <row r="297" spans="1:5" ht="15.75" x14ac:dyDescent="0.25">
      <c r="A297" s="12" t="s">
        <v>294</v>
      </c>
      <c r="B297" s="6">
        <v>295</v>
      </c>
      <c r="C297" s="7" t="s">
        <v>687</v>
      </c>
      <c r="D297" s="7" t="s">
        <v>401</v>
      </c>
      <c r="E297" s="2"/>
    </row>
    <row r="298" spans="1:5" ht="31.5" x14ac:dyDescent="0.25">
      <c r="A298" s="12" t="s">
        <v>295</v>
      </c>
      <c r="B298" s="6">
        <v>296</v>
      </c>
      <c r="C298" s="7" t="s">
        <v>688</v>
      </c>
      <c r="D298" s="7" t="s">
        <v>401</v>
      </c>
      <c r="E298" s="2"/>
    </row>
    <row r="299" spans="1:5" ht="47.25" x14ac:dyDescent="0.25">
      <c r="A299" s="12" t="s">
        <v>296</v>
      </c>
      <c r="B299" s="6">
        <v>297</v>
      </c>
      <c r="C299" s="7" t="s">
        <v>689</v>
      </c>
      <c r="D299" s="7" t="s">
        <v>401</v>
      </c>
      <c r="E299" s="2"/>
    </row>
    <row r="300" spans="1:5" ht="47.25" x14ac:dyDescent="0.25">
      <c r="A300" s="12" t="s">
        <v>297</v>
      </c>
      <c r="B300" s="6">
        <v>298</v>
      </c>
      <c r="C300" s="7" t="s">
        <v>690</v>
      </c>
      <c r="D300" s="7" t="s">
        <v>401</v>
      </c>
      <c r="E300" s="2"/>
    </row>
    <row r="301" spans="1:5" ht="47.25" x14ac:dyDescent="0.25">
      <c r="A301" s="12" t="s">
        <v>298</v>
      </c>
      <c r="B301" s="6">
        <v>299</v>
      </c>
      <c r="C301" s="7" t="s">
        <v>691</v>
      </c>
      <c r="D301" s="7" t="s">
        <v>401</v>
      </c>
      <c r="E301" s="2"/>
    </row>
    <row r="302" spans="1:5" ht="47.25" x14ac:dyDescent="0.25">
      <c r="A302" s="12" t="s">
        <v>299</v>
      </c>
      <c r="B302" s="6">
        <v>300</v>
      </c>
      <c r="C302" s="7" t="s">
        <v>692</v>
      </c>
      <c r="D302" s="7" t="s">
        <v>401</v>
      </c>
      <c r="E302" s="2"/>
    </row>
    <row r="303" spans="1:5" ht="47.25" x14ac:dyDescent="0.25">
      <c r="A303" s="12" t="s">
        <v>300</v>
      </c>
      <c r="B303" s="6">
        <v>301</v>
      </c>
      <c r="C303" s="7" t="s">
        <v>693</v>
      </c>
      <c r="D303" s="7" t="s">
        <v>401</v>
      </c>
      <c r="E303" s="2"/>
    </row>
    <row r="304" spans="1:5" ht="47.25" x14ac:dyDescent="0.25">
      <c r="A304" s="12" t="s">
        <v>301</v>
      </c>
      <c r="B304" s="6">
        <v>302</v>
      </c>
      <c r="C304" s="7" t="s">
        <v>694</v>
      </c>
      <c r="D304" s="7" t="s">
        <v>401</v>
      </c>
      <c r="E304" s="2"/>
    </row>
    <row r="305" spans="1:5" ht="47.25" x14ac:dyDescent="0.25">
      <c r="A305" s="12" t="s">
        <v>302</v>
      </c>
      <c r="B305" s="6">
        <v>303</v>
      </c>
      <c r="C305" s="7" t="s">
        <v>695</v>
      </c>
      <c r="D305" s="7" t="s">
        <v>401</v>
      </c>
      <c r="E305" s="2"/>
    </row>
    <row r="306" spans="1:5" ht="47.25" x14ac:dyDescent="0.25">
      <c r="A306" s="12" t="s">
        <v>303</v>
      </c>
      <c r="B306" s="6">
        <v>304</v>
      </c>
      <c r="C306" s="7" t="s">
        <v>696</v>
      </c>
      <c r="D306" s="7" t="s">
        <v>401</v>
      </c>
      <c r="E306" s="2"/>
    </row>
    <row r="307" spans="1:5" ht="47.25" x14ac:dyDescent="0.25">
      <c r="A307" s="12" t="s">
        <v>304</v>
      </c>
      <c r="B307" s="6">
        <v>305</v>
      </c>
      <c r="C307" s="7" t="s">
        <v>697</v>
      </c>
      <c r="D307" s="7" t="s">
        <v>401</v>
      </c>
      <c r="E307" s="2"/>
    </row>
    <row r="308" spans="1:5" ht="47.25" x14ac:dyDescent="0.25">
      <c r="A308" s="12" t="s">
        <v>305</v>
      </c>
      <c r="B308" s="6">
        <v>306</v>
      </c>
      <c r="C308" s="7" t="s">
        <v>698</v>
      </c>
      <c r="D308" s="7" t="s">
        <v>401</v>
      </c>
      <c r="E308" s="2"/>
    </row>
    <row r="309" spans="1:5" ht="47.25" x14ac:dyDescent="0.25">
      <c r="A309" s="12" t="s">
        <v>306</v>
      </c>
      <c r="B309" s="6">
        <v>307</v>
      </c>
      <c r="C309" s="7" t="s">
        <v>699</v>
      </c>
      <c r="D309" s="7" t="s">
        <v>401</v>
      </c>
      <c r="E309" s="2"/>
    </row>
    <row r="310" spans="1:5" ht="47.25" x14ac:dyDescent="0.25">
      <c r="A310" s="12" t="s">
        <v>307</v>
      </c>
      <c r="B310" s="6">
        <v>308</v>
      </c>
      <c r="C310" s="7" t="s">
        <v>700</v>
      </c>
      <c r="D310" s="7" t="s">
        <v>401</v>
      </c>
      <c r="E310" s="2"/>
    </row>
    <row r="311" spans="1:5" ht="47.25" x14ac:dyDescent="0.25">
      <c r="A311" s="12" t="s">
        <v>308</v>
      </c>
      <c r="B311" s="6">
        <v>309</v>
      </c>
      <c r="C311" s="7" t="s">
        <v>701</v>
      </c>
      <c r="D311" s="7" t="s">
        <v>401</v>
      </c>
      <c r="E311" s="2"/>
    </row>
    <row r="312" spans="1:5" ht="47.25" x14ac:dyDescent="0.25">
      <c r="A312" s="12" t="s">
        <v>309</v>
      </c>
      <c r="B312" s="6">
        <v>310</v>
      </c>
      <c r="C312" s="7" t="s">
        <v>702</v>
      </c>
      <c r="D312" s="7" t="s">
        <v>401</v>
      </c>
      <c r="E312" s="2"/>
    </row>
    <row r="313" spans="1:5" ht="15.75" x14ac:dyDescent="0.25">
      <c r="A313" s="12" t="s">
        <v>310</v>
      </c>
      <c r="B313" s="6">
        <v>311</v>
      </c>
      <c r="C313" s="7" t="s">
        <v>703</v>
      </c>
      <c r="D313" s="7" t="s">
        <v>399</v>
      </c>
      <c r="E313" s="2"/>
    </row>
    <row r="314" spans="1:5" ht="15.75" x14ac:dyDescent="0.25">
      <c r="A314" s="12" t="s">
        <v>311</v>
      </c>
      <c r="B314" s="6">
        <v>312</v>
      </c>
      <c r="C314" s="7" t="s">
        <v>703</v>
      </c>
      <c r="D314" s="7" t="s">
        <v>399</v>
      </c>
      <c r="E314" s="2"/>
    </row>
    <row r="315" spans="1:5" ht="15.75" x14ac:dyDescent="0.25">
      <c r="A315" s="12" t="s">
        <v>312</v>
      </c>
      <c r="B315" s="6">
        <v>313</v>
      </c>
      <c r="C315" s="7" t="s">
        <v>703</v>
      </c>
      <c r="D315" s="7" t="s">
        <v>399</v>
      </c>
      <c r="E315" s="2"/>
    </row>
    <row r="316" spans="1:5" ht="15.75" x14ac:dyDescent="0.25">
      <c r="A316" s="12" t="s">
        <v>313</v>
      </c>
      <c r="B316" s="6">
        <v>314</v>
      </c>
      <c r="C316" s="7" t="s">
        <v>703</v>
      </c>
      <c r="D316" s="7" t="s">
        <v>399</v>
      </c>
      <c r="E316" s="2"/>
    </row>
    <row r="317" spans="1:5" ht="15.75" x14ac:dyDescent="0.25">
      <c r="A317" s="12" t="s">
        <v>314</v>
      </c>
      <c r="B317" s="6">
        <v>315</v>
      </c>
      <c r="C317" s="7" t="s">
        <v>703</v>
      </c>
      <c r="D317" s="7" t="s">
        <v>399</v>
      </c>
      <c r="E317" s="2"/>
    </row>
    <row r="318" spans="1:5" ht="15.75" x14ac:dyDescent="0.25">
      <c r="A318" s="12" t="s">
        <v>315</v>
      </c>
      <c r="B318" s="6">
        <v>316</v>
      </c>
      <c r="C318" s="7" t="s">
        <v>703</v>
      </c>
      <c r="D318" s="7" t="s">
        <v>399</v>
      </c>
      <c r="E318" s="2"/>
    </row>
    <row r="319" spans="1:5" ht="15.75" x14ac:dyDescent="0.25">
      <c r="A319" s="12" t="s">
        <v>316</v>
      </c>
      <c r="B319" s="6">
        <v>317</v>
      </c>
      <c r="C319" s="7" t="s">
        <v>703</v>
      </c>
      <c r="D319" s="7" t="s">
        <v>399</v>
      </c>
      <c r="E319" s="2"/>
    </row>
    <row r="320" spans="1:5" ht="15.75" x14ac:dyDescent="0.25">
      <c r="A320" s="12" t="s">
        <v>317</v>
      </c>
      <c r="B320" s="6">
        <v>318</v>
      </c>
      <c r="C320" s="7" t="s">
        <v>703</v>
      </c>
      <c r="D320" s="7" t="s">
        <v>399</v>
      </c>
      <c r="E320" s="2"/>
    </row>
    <row r="321" spans="1:5" ht="15.75" x14ac:dyDescent="0.25">
      <c r="A321" s="12" t="s">
        <v>318</v>
      </c>
      <c r="B321" s="6">
        <v>319</v>
      </c>
      <c r="C321" s="7" t="s">
        <v>703</v>
      </c>
      <c r="D321" s="7" t="s">
        <v>399</v>
      </c>
      <c r="E321" s="2"/>
    </row>
    <row r="322" spans="1:5" ht="15.75" x14ac:dyDescent="0.25">
      <c r="A322" s="12" t="s">
        <v>319</v>
      </c>
      <c r="B322" s="6">
        <v>320</v>
      </c>
      <c r="C322" s="7" t="s">
        <v>703</v>
      </c>
      <c r="D322" s="7" t="s">
        <v>399</v>
      </c>
      <c r="E322" s="2"/>
    </row>
    <row r="323" spans="1:5" ht="15.75" x14ac:dyDescent="0.25">
      <c r="A323" s="12" t="s">
        <v>320</v>
      </c>
      <c r="B323" s="6">
        <v>321</v>
      </c>
      <c r="C323" s="7" t="s">
        <v>703</v>
      </c>
      <c r="D323" s="7" t="s">
        <v>399</v>
      </c>
      <c r="E323" s="2"/>
    </row>
    <row r="324" spans="1:5" ht="15.75" x14ac:dyDescent="0.25">
      <c r="A324" s="12" t="s">
        <v>321</v>
      </c>
      <c r="B324" s="6">
        <v>322</v>
      </c>
      <c r="C324" s="7" t="s">
        <v>703</v>
      </c>
      <c r="D324" s="7" t="s">
        <v>399</v>
      </c>
      <c r="E324" s="2"/>
    </row>
    <row r="325" spans="1:5" ht="15.75" x14ac:dyDescent="0.25">
      <c r="A325" s="12" t="s">
        <v>322</v>
      </c>
      <c r="B325" s="6">
        <v>323</v>
      </c>
      <c r="C325" s="7" t="s">
        <v>703</v>
      </c>
      <c r="D325" s="7" t="s">
        <v>399</v>
      </c>
      <c r="E325" s="2"/>
    </row>
    <row r="326" spans="1:5" ht="15.75" x14ac:dyDescent="0.25">
      <c r="A326" s="12" t="s">
        <v>323</v>
      </c>
      <c r="B326" s="6">
        <v>324</v>
      </c>
      <c r="C326" s="7" t="s">
        <v>703</v>
      </c>
      <c r="D326" s="7" t="s">
        <v>399</v>
      </c>
      <c r="E326" s="2"/>
    </row>
    <row r="327" spans="1:5" ht="15.75" x14ac:dyDescent="0.25">
      <c r="A327" s="12" t="s">
        <v>324</v>
      </c>
      <c r="B327" s="6">
        <v>325</v>
      </c>
      <c r="C327" s="7" t="s">
        <v>703</v>
      </c>
      <c r="D327" s="7" t="s">
        <v>399</v>
      </c>
      <c r="E327" s="2"/>
    </row>
    <row r="328" spans="1:5" ht="15.75" x14ac:dyDescent="0.25">
      <c r="A328" s="12" t="s">
        <v>325</v>
      </c>
      <c r="B328" s="6">
        <v>326</v>
      </c>
      <c r="C328" s="7" t="s">
        <v>703</v>
      </c>
      <c r="D328" s="7" t="s">
        <v>399</v>
      </c>
      <c r="E328" s="2"/>
    </row>
    <row r="329" spans="1:5" ht="15.75" x14ac:dyDescent="0.25">
      <c r="A329" s="12" t="s">
        <v>326</v>
      </c>
      <c r="B329" s="6">
        <v>327</v>
      </c>
      <c r="C329" s="7" t="s">
        <v>703</v>
      </c>
      <c r="D329" s="7" t="s">
        <v>399</v>
      </c>
      <c r="E329" s="2"/>
    </row>
    <row r="330" spans="1:5" ht="15.75" x14ac:dyDescent="0.25">
      <c r="A330" s="12" t="s">
        <v>327</v>
      </c>
      <c r="B330" s="6">
        <v>328</v>
      </c>
      <c r="C330" s="7" t="s">
        <v>703</v>
      </c>
      <c r="D330" s="7" t="s">
        <v>399</v>
      </c>
      <c r="E330" s="2"/>
    </row>
    <row r="331" spans="1:5" ht="15.75" x14ac:dyDescent="0.25">
      <c r="A331" s="12" t="s">
        <v>328</v>
      </c>
      <c r="B331" s="6">
        <v>329</v>
      </c>
      <c r="C331" s="7" t="s">
        <v>703</v>
      </c>
      <c r="D331" s="7" t="s">
        <v>399</v>
      </c>
      <c r="E331" s="2"/>
    </row>
    <row r="332" spans="1:5" ht="15.75" x14ac:dyDescent="0.25">
      <c r="A332" s="12" t="s">
        <v>329</v>
      </c>
      <c r="B332" s="6">
        <v>330</v>
      </c>
      <c r="C332" s="7" t="s">
        <v>703</v>
      </c>
      <c r="D332" s="7" t="s">
        <v>399</v>
      </c>
      <c r="E332" s="2"/>
    </row>
    <row r="333" spans="1:5" ht="15.75" x14ac:dyDescent="0.25">
      <c r="A333" s="12" t="s">
        <v>330</v>
      </c>
      <c r="B333" s="6">
        <v>331</v>
      </c>
      <c r="C333" s="7" t="s">
        <v>703</v>
      </c>
      <c r="D333" s="7" t="s">
        <v>399</v>
      </c>
      <c r="E333" s="2"/>
    </row>
    <row r="334" spans="1:5" ht="15.75" x14ac:dyDescent="0.25">
      <c r="A334" s="12" t="s">
        <v>331</v>
      </c>
      <c r="B334" s="6">
        <v>332</v>
      </c>
      <c r="C334" s="7" t="s">
        <v>703</v>
      </c>
      <c r="D334" s="7" t="s">
        <v>399</v>
      </c>
      <c r="E334" s="2"/>
    </row>
    <row r="335" spans="1:5" ht="15.75" x14ac:dyDescent="0.25">
      <c r="A335" s="12" t="s">
        <v>332</v>
      </c>
      <c r="B335" s="6">
        <v>333</v>
      </c>
      <c r="C335" s="7" t="s">
        <v>703</v>
      </c>
      <c r="D335" s="7" t="s">
        <v>399</v>
      </c>
      <c r="E335" s="2"/>
    </row>
    <row r="336" spans="1:5" ht="15.75" x14ac:dyDescent="0.25">
      <c r="A336" s="12" t="s">
        <v>333</v>
      </c>
      <c r="B336" s="6">
        <v>334</v>
      </c>
      <c r="C336" s="7" t="s">
        <v>703</v>
      </c>
      <c r="D336" s="7" t="s">
        <v>399</v>
      </c>
      <c r="E336" s="2"/>
    </row>
    <row r="337" spans="1:5" ht="15.75" x14ac:dyDescent="0.25">
      <c r="A337" s="12" t="s">
        <v>334</v>
      </c>
      <c r="B337" s="6">
        <v>335</v>
      </c>
      <c r="C337" s="7" t="s">
        <v>703</v>
      </c>
      <c r="D337" s="7" t="s">
        <v>399</v>
      </c>
      <c r="E337" s="2"/>
    </row>
    <row r="338" spans="1:5" ht="15.75" x14ac:dyDescent="0.25">
      <c r="A338" s="13" t="s">
        <v>335</v>
      </c>
      <c r="B338" s="8">
        <v>336</v>
      </c>
      <c r="C338" s="9" t="s">
        <v>364</v>
      </c>
      <c r="D338" s="9" t="s">
        <v>401</v>
      </c>
      <c r="E338" s="2"/>
    </row>
    <row r="339" spans="1:5" ht="15.75" x14ac:dyDescent="0.25">
      <c r="A339" s="46" t="s">
        <v>704</v>
      </c>
      <c r="B339" s="46"/>
      <c r="C339" s="46"/>
      <c r="D339" s="46"/>
      <c r="E339" s="2"/>
    </row>
  </sheetData>
  <mergeCells count="2">
    <mergeCell ref="A1:D1"/>
    <mergeCell ref="A339:D3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760B-1845-4560-AE9C-B591ACC71E56}">
  <sheetPr codeName="Hoja4">
    <pageSetUpPr fitToPage="1"/>
  </sheetPr>
  <dimension ref="A1:S38"/>
  <sheetViews>
    <sheetView showGridLines="0" showRowColHeaders="0" tabSelected="1" zoomScale="92" zoomScaleNormal="92" workbookViewId="0">
      <selection activeCell="F1" sqref="F1"/>
    </sheetView>
  </sheetViews>
  <sheetFormatPr baseColWidth="10" defaultRowHeight="15" x14ac:dyDescent="0.25"/>
  <cols>
    <col min="1" max="1" width="2.7109375" customWidth="1"/>
    <col min="2" max="17" width="11.7109375" customWidth="1"/>
    <col min="18" max="18" width="2.7109375" customWidth="1"/>
  </cols>
  <sheetData>
    <row r="1" spans="1:19" x14ac:dyDescent="0.25">
      <c r="A1" s="43"/>
      <c r="B1" s="43"/>
      <c r="C1" s="43"/>
      <c r="D1" s="43"/>
      <c r="E1" s="43"/>
      <c r="F1" s="43"/>
      <c r="G1" s="43"/>
      <c r="H1" s="43"/>
      <c r="I1" s="43"/>
      <c r="J1" s="43"/>
      <c r="K1" s="43"/>
      <c r="L1" s="43"/>
      <c r="M1" s="43"/>
      <c r="N1" s="43"/>
      <c r="O1" s="43"/>
      <c r="P1" s="43"/>
      <c r="Q1" s="43"/>
      <c r="R1" s="43"/>
      <c r="S1" s="43"/>
    </row>
    <row r="2" spans="1:19" x14ac:dyDescent="0.25">
      <c r="A2" s="43"/>
      <c r="B2" s="43"/>
      <c r="C2" s="43"/>
      <c r="D2" s="43"/>
      <c r="E2" s="43"/>
      <c r="F2" s="43"/>
      <c r="G2" s="43"/>
      <c r="H2" s="43"/>
      <c r="I2" s="43"/>
      <c r="J2" s="43"/>
      <c r="K2" s="43"/>
      <c r="L2" s="43"/>
      <c r="M2" s="43"/>
      <c r="N2" s="43"/>
      <c r="O2" s="43"/>
      <c r="P2" s="43"/>
      <c r="Q2" s="43"/>
      <c r="R2" s="43"/>
      <c r="S2" s="43"/>
    </row>
    <row r="3" spans="1:19" x14ac:dyDescent="0.25">
      <c r="A3" s="43"/>
      <c r="B3" s="43"/>
      <c r="C3" s="43"/>
      <c r="D3" s="43"/>
      <c r="E3" s="43"/>
      <c r="F3" s="43"/>
      <c r="G3" s="43"/>
      <c r="H3" s="43"/>
      <c r="I3" s="43"/>
      <c r="J3" s="43"/>
      <c r="K3" s="43"/>
      <c r="L3" s="43"/>
      <c r="M3" s="43"/>
      <c r="N3" s="43"/>
      <c r="O3" s="43"/>
      <c r="P3" s="43"/>
      <c r="Q3" s="43"/>
      <c r="R3" s="43"/>
      <c r="S3" s="43"/>
    </row>
    <row r="4" spans="1:19" x14ac:dyDescent="0.25">
      <c r="A4" s="43"/>
      <c r="B4" s="43"/>
      <c r="C4" s="43"/>
      <c r="D4" s="43"/>
      <c r="E4" s="43"/>
      <c r="F4" s="43"/>
      <c r="G4" s="43"/>
      <c r="H4" s="43"/>
      <c r="I4" s="43"/>
      <c r="J4" s="43"/>
      <c r="K4" s="43"/>
      <c r="L4" s="43"/>
      <c r="M4" s="43"/>
      <c r="N4" s="43"/>
      <c r="O4" s="43"/>
      <c r="P4" s="43"/>
      <c r="Q4" s="43"/>
      <c r="R4" s="43"/>
      <c r="S4" s="43"/>
    </row>
    <row r="5" spans="1:19" x14ac:dyDescent="0.25">
      <c r="A5" s="43"/>
      <c r="B5" s="43"/>
      <c r="C5" s="43"/>
      <c r="D5" s="43"/>
      <c r="E5" s="43"/>
      <c r="F5" s="43"/>
      <c r="G5" s="43"/>
      <c r="H5" s="43"/>
      <c r="I5" s="43"/>
      <c r="J5" s="43"/>
      <c r="K5" s="43"/>
      <c r="L5" s="43"/>
      <c r="M5" s="43"/>
      <c r="N5" s="43"/>
      <c r="O5" s="43"/>
      <c r="P5" s="43"/>
      <c r="Q5" s="43"/>
      <c r="R5" s="43"/>
      <c r="S5" s="43"/>
    </row>
    <row r="6" spans="1:19" x14ac:dyDescent="0.25">
      <c r="A6" s="43"/>
      <c r="B6" s="43"/>
      <c r="C6" s="43"/>
      <c r="D6" s="43"/>
      <c r="E6" s="43"/>
      <c r="F6" s="43"/>
      <c r="G6" s="43"/>
      <c r="H6" s="43"/>
      <c r="I6" s="43"/>
      <c r="J6" s="43"/>
      <c r="K6" s="43"/>
      <c r="L6" s="43"/>
      <c r="M6" s="43"/>
      <c r="N6" s="43"/>
      <c r="O6" s="43"/>
      <c r="P6" s="43"/>
      <c r="Q6" s="43"/>
      <c r="R6" s="43"/>
      <c r="S6" s="43"/>
    </row>
    <row r="7" spans="1:19" x14ac:dyDescent="0.25">
      <c r="A7" s="43"/>
      <c r="B7" s="43"/>
      <c r="C7" s="43"/>
      <c r="D7" s="43"/>
      <c r="E7" s="43"/>
      <c r="F7" s="43"/>
      <c r="G7" s="43"/>
      <c r="H7" s="43"/>
      <c r="I7" s="43"/>
      <c r="J7" s="43"/>
      <c r="K7" s="43"/>
      <c r="L7" s="43"/>
      <c r="M7" s="43"/>
      <c r="N7" s="43"/>
      <c r="O7" s="43"/>
      <c r="P7" s="43"/>
      <c r="Q7" s="43"/>
      <c r="R7" s="43"/>
      <c r="S7" s="43"/>
    </row>
    <row r="8" spans="1:19" x14ac:dyDescent="0.25">
      <c r="A8" s="43"/>
      <c r="B8" s="43"/>
      <c r="C8" s="43"/>
      <c r="D8" s="43"/>
      <c r="E8" s="43"/>
      <c r="F8" s="43"/>
      <c r="G8" s="43"/>
      <c r="H8" s="43"/>
      <c r="I8" s="43"/>
      <c r="J8" s="43"/>
      <c r="K8" s="43"/>
      <c r="L8" s="43"/>
      <c r="M8" s="43"/>
      <c r="N8" s="43"/>
      <c r="O8" s="43"/>
      <c r="P8" s="43"/>
      <c r="Q8" s="43"/>
      <c r="R8" s="43"/>
      <c r="S8" s="43"/>
    </row>
    <row r="9" spans="1:19" x14ac:dyDescent="0.25">
      <c r="A9" s="43"/>
      <c r="B9" s="43"/>
      <c r="C9" s="43"/>
      <c r="D9" s="43"/>
      <c r="E9" s="43"/>
      <c r="F9" s="43"/>
      <c r="G9" s="43"/>
      <c r="H9" s="43"/>
      <c r="I9" s="43"/>
      <c r="J9" s="43"/>
      <c r="K9" s="43"/>
      <c r="L9" s="43"/>
      <c r="M9" s="43"/>
      <c r="N9" s="43"/>
      <c r="O9" s="43"/>
      <c r="P9" s="43"/>
      <c r="Q9" s="43"/>
      <c r="R9" s="43"/>
      <c r="S9" s="43"/>
    </row>
    <row r="10" spans="1:19" x14ac:dyDescent="0.25">
      <c r="A10" s="43"/>
      <c r="B10" s="43"/>
      <c r="C10" s="43"/>
      <c r="D10" s="43"/>
      <c r="E10" s="43"/>
      <c r="F10" s="43"/>
      <c r="G10" s="43"/>
      <c r="H10" s="43"/>
      <c r="I10" s="43"/>
      <c r="J10" s="43"/>
      <c r="K10" s="43"/>
      <c r="L10" s="43"/>
      <c r="M10" s="43"/>
      <c r="N10" s="43"/>
      <c r="O10" s="43"/>
      <c r="P10" s="43"/>
      <c r="Q10" s="43"/>
      <c r="R10" s="43"/>
      <c r="S10" s="43"/>
    </row>
    <row r="11" spans="1:19" x14ac:dyDescent="0.25">
      <c r="A11" s="43"/>
      <c r="B11" s="43"/>
      <c r="C11" s="43"/>
      <c r="D11" s="43"/>
      <c r="E11" s="43"/>
      <c r="F11" s="43"/>
      <c r="G11" s="43"/>
      <c r="H11" s="43"/>
      <c r="I11" s="43"/>
      <c r="J11" s="43"/>
      <c r="K11" s="43"/>
      <c r="L11" s="43"/>
      <c r="M11" s="43"/>
      <c r="N11" s="43"/>
      <c r="O11" s="43"/>
      <c r="P11" s="43"/>
      <c r="Q11" s="43"/>
      <c r="R11" s="43"/>
      <c r="S11" s="43"/>
    </row>
    <row r="12" spans="1:19" x14ac:dyDescent="0.25">
      <c r="A12" s="43"/>
      <c r="B12" s="43"/>
      <c r="C12" s="43"/>
      <c r="D12" s="43"/>
      <c r="E12" s="43"/>
      <c r="F12" s="43"/>
      <c r="G12" s="43"/>
      <c r="H12" s="43"/>
      <c r="I12" s="43"/>
      <c r="J12" s="43"/>
      <c r="K12" s="43"/>
      <c r="L12" s="43"/>
      <c r="M12" s="43"/>
      <c r="N12" s="43"/>
      <c r="O12" s="43"/>
      <c r="P12" s="43"/>
      <c r="Q12" s="43"/>
      <c r="R12" s="43"/>
      <c r="S12" s="43"/>
    </row>
    <row r="13" spans="1:19" x14ac:dyDescent="0.25">
      <c r="A13" s="43"/>
      <c r="B13" s="43"/>
      <c r="C13" s="43"/>
      <c r="D13" s="43"/>
      <c r="E13" s="43"/>
      <c r="F13" s="43"/>
      <c r="G13" s="43"/>
      <c r="H13" s="43"/>
      <c r="I13" s="43"/>
      <c r="J13" s="43"/>
      <c r="K13" s="43"/>
      <c r="L13" s="43"/>
      <c r="M13" s="43"/>
      <c r="N13" s="43"/>
      <c r="O13" s="43"/>
      <c r="P13" s="43"/>
      <c r="Q13" s="43"/>
      <c r="R13" s="43"/>
      <c r="S13" s="43"/>
    </row>
    <row r="14" spans="1:19" x14ac:dyDescent="0.25">
      <c r="A14" s="43"/>
      <c r="B14" s="43"/>
      <c r="C14" s="43"/>
      <c r="D14" s="43"/>
      <c r="E14" s="43"/>
      <c r="F14" s="43"/>
      <c r="G14" s="43"/>
      <c r="H14" s="43"/>
      <c r="I14" s="43"/>
      <c r="J14" s="43"/>
      <c r="K14" s="43"/>
      <c r="L14" s="43"/>
      <c r="M14" s="43"/>
      <c r="N14" s="43"/>
      <c r="O14" s="43"/>
      <c r="P14" s="43"/>
      <c r="Q14" s="43"/>
      <c r="R14" s="43"/>
      <c r="S14" s="43"/>
    </row>
    <row r="15" spans="1:19" x14ac:dyDescent="0.25">
      <c r="A15" s="43"/>
      <c r="B15" s="43"/>
      <c r="C15" s="43"/>
      <c r="D15" s="43"/>
      <c r="E15" s="43"/>
      <c r="F15" s="43"/>
      <c r="G15" s="43"/>
      <c r="H15" s="43"/>
      <c r="I15" s="43"/>
      <c r="J15" s="43"/>
      <c r="K15" s="43"/>
      <c r="L15" s="43"/>
      <c r="M15" s="43"/>
      <c r="N15" s="43"/>
      <c r="O15" s="43"/>
      <c r="P15" s="43"/>
      <c r="Q15" s="43"/>
      <c r="R15" s="43"/>
      <c r="S15" s="43"/>
    </row>
    <row r="16" spans="1:19" x14ac:dyDescent="0.25">
      <c r="A16" s="43"/>
      <c r="B16" s="43"/>
      <c r="C16" s="43"/>
      <c r="D16" s="43"/>
      <c r="E16" s="43"/>
      <c r="F16" s="43"/>
      <c r="G16" s="43"/>
      <c r="H16" s="43"/>
      <c r="I16" s="43"/>
      <c r="J16" s="43"/>
      <c r="K16" s="43"/>
      <c r="L16" s="43"/>
      <c r="M16" s="43"/>
      <c r="N16" s="43"/>
      <c r="O16" s="43"/>
      <c r="P16" s="43"/>
      <c r="Q16" s="43"/>
      <c r="R16" s="43"/>
      <c r="S16" s="43"/>
    </row>
    <row r="17" spans="1:19" x14ac:dyDescent="0.25">
      <c r="A17" s="43"/>
      <c r="B17" s="43"/>
      <c r="C17" s="43"/>
      <c r="D17" s="43"/>
      <c r="E17" s="43"/>
      <c r="F17" s="43"/>
      <c r="G17" s="43"/>
      <c r="H17" s="43"/>
      <c r="I17" s="43"/>
      <c r="J17" s="43"/>
      <c r="K17" s="43"/>
      <c r="L17" s="43"/>
      <c r="M17" s="43"/>
      <c r="N17" s="43"/>
      <c r="O17" s="43"/>
      <c r="P17" s="43"/>
      <c r="Q17" s="43"/>
      <c r="R17" s="43"/>
      <c r="S17" s="43"/>
    </row>
    <row r="18" spans="1:19" x14ac:dyDescent="0.25">
      <c r="A18" s="43"/>
      <c r="B18" s="43"/>
      <c r="C18" s="43"/>
      <c r="D18" s="43"/>
      <c r="E18" s="43"/>
      <c r="F18" s="43"/>
      <c r="G18" s="43"/>
      <c r="H18" s="43"/>
      <c r="I18" s="43"/>
      <c r="J18" s="43"/>
      <c r="K18" s="43"/>
      <c r="L18" s="43"/>
      <c r="M18" s="43"/>
      <c r="N18" s="43"/>
      <c r="O18" s="43"/>
      <c r="P18" s="43"/>
      <c r="Q18" s="43"/>
      <c r="R18" s="43"/>
      <c r="S18" s="43"/>
    </row>
    <row r="19" spans="1:19" x14ac:dyDescent="0.25">
      <c r="A19" s="43"/>
      <c r="B19" s="43"/>
      <c r="C19" s="43"/>
      <c r="D19" s="43"/>
      <c r="E19" s="43"/>
      <c r="F19" s="43"/>
      <c r="G19" s="43"/>
      <c r="H19" s="43"/>
      <c r="I19" s="43"/>
      <c r="J19" s="43"/>
      <c r="K19" s="43"/>
      <c r="L19" s="43"/>
      <c r="M19" s="43"/>
      <c r="N19" s="43"/>
      <c r="O19" s="43"/>
      <c r="P19" s="43"/>
      <c r="Q19" s="43"/>
      <c r="R19" s="43"/>
      <c r="S19" s="43"/>
    </row>
    <row r="20" spans="1:19" x14ac:dyDescent="0.25">
      <c r="A20" s="43"/>
      <c r="B20" s="43"/>
      <c r="C20" s="43"/>
      <c r="D20" s="43"/>
      <c r="E20" s="43"/>
      <c r="F20" s="43"/>
      <c r="G20" s="43"/>
      <c r="H20" s="43"/>
      <c r="I20" s="43"/>
      <c r="J20" s="43"/>
      <c r="K20" s="43"/>
      <c r="L20" s="43"/>
      <c r="M20" s="43"/>
      <c r="N20" s="43"/>
      <c r="O20" s="43"/>
      <c r="P20" s="43"/>
      <c r="Q20" s="43"/>
      <c r="R20" s="43"/>
      <c r="S20" s="43"/>
    </row>
    <row r="21" spans="1:19" x14ac:dyDescent="0.25">
      <c r="A21" s="43"/>
      <c r="B21" s="43"/>
      <c r="C21" s="43"/>
      <c r="D21" s="43"/>
      <c r="E21" s="43"/>
      <c r="F21" s="43"/>
      <c r="G21" s="43"/>
      <c r="H21" s="43"/>
      <c r="I21" s="43"/>
      <c r="J21" s="43"/>
      <c r="K21" s="43"/>
      <c r="L21" s="43"/>
      <c r="M21" s="43"/>
      <c r="N21" s="43"/>
      <c r="O21" s="43"/>
      <c r="P21" s="43"/>
      <c r="Q21" s="43"/>
      <c r="R21" s="43"/>
      <c r="S21" s="43"/>
    </row>
    <row r="22" spans="1:19" x14ac:dyDescent="0.25">
      <c r="A22" s="43"/>
      <c r="B22" s="43"/>
      <c r="C22" s="43"/>
      <c r="D22" s="43"/>
      <c r="E22" s="43"/>
      <c r="F22" s="43"/>
      <c r="G22" s="43"/>
      <c r="H22" s="43"/>
      <c r="I22" s="43"/>
      <c r="J22" s="43"/>
      <c r="K22" s="43"/>
      <c r="L22" s="43"/>
      <c r="M22" s="43"/>
      <c r="N22" s="43"/>
      <c r="O22" s="43"/>
      <c r="P22" s="43"/>
      <c r="Q22" s="43"/>
      <c r="R22" s="43"/>
      <c r="S22" s="43"/>
    </row>
    <row r="23" spans="1:19" x14ac:dyDescent="0.25">
      <c r="A23" s="43"/>
      <c r="B23" s="43"/>
      <c r="C23" s="43"/>
      <c r="D23" s="43"/>
      <c r="E23" s="43"/>
      <c r="F23" s="43"/>
      <c r="G23" s="43"/>
      <c r="H23" s="43"/>
      <c r="I23" s="43"/>
      <c r="J23" s="43"/>
      <c r="K23" s="43"/>
      <c r="L23" s="43"/>
      <c r="M23" s="43"/>
      <c r="N23" s="43"/>
      <c r="O23" s="43"/>
      <c r="P23" s="43"/>
      <c r="Q23" s="43"/>
      <c r="R23" s="43"/>
      <c r="S23" s="43"/>
    </row>
    <row r="24" spans="1:19" x14ac:dyDescent="0.25">
      <c r="A24" s="43"/>
      <c r="B24" s="43"/>
      <c r="C24" s="43"/>
      <c r="D24" s="43"/>
      <c r="E24" s="43"/>
      <c r="F24" s="43"/>
      <c r="G24" s="43"/>
      <c r="H24" s="43"/>
      <c r="I24" s="43"/>
      <c r="J24" s="43"/>
      <c r="K24" s="43"/>
      <c r="L24" s="43"/>
      <c r="M24" s="43"/>
      <c r="N24" s="43"/>
      <c r="O24" s="43"/>
      <c r="P24" s="43"/>
      <c r="Q24" s="43"/>
      <c r="R24" s="43"/>
      <c r="S24" s="43"/>
    </row>
    <row r="25" spans="1:19" x14ac:dyDescent="0.25">
      <c r="A25" s="43"/>
      <c r="B25" s="43"/>
      <c r="C25" s="43"/>
      <c r="D25" s="43"/>
      <c r="E25" s="43"/>
      <c r="F25" s="43"/>
      <c r="G25" s="43"/>
      <c r="H25" s="43"/>
      <c r="I25" s="43"/>
      <c r="J25" s="43"/>
      <c r="K25" s="43"/>
      <c r="L25" s="43"/>
      <c r="M25" s="43"/>
      <c r="N25" s="43"/>
      <c r="O25" s="43"/>
      <c r="P25" s="43"/>
      <c r="Q25" s="43"/>
      <c r="R25" s="43"/>
      <c r="S25" s="43"/>
    </row>
    <row r="26" spans="1:19" x14ac:dyDescent="0.25">
      <c r="A26" s="43"/>
      <c r="B26" s="43"/>
      <c r="C26" s="43"/>
      <c r="D26" s="43"/>
      <c r="E26" s="43"/>
      <c r="F26" s="43"/>
      <c r="G26" s="43"/>
      <c r="H26" s="43"/>
      <c r="I26" s="43"/>
      <c r="J26" s="43"/>
      <c r="K26" s="43"/>
      <c r="L26" s="43"/>
      <c r="M26" s="43"/>
      <c r="N26" s="43"/>
      <c r="O26" s="43"/>
      <c r="P26" s="43"/>
      <c r="Q26" s="43"/>
      <c r="R26" s="43"/>
      <c r="S26" s="43"/>
    </row>
    <row r="27" spans="1:19" x14ac:dyDescent="0.25">
      <c r="A27" s="43"/>
      <c r="B27" s="43"/>
      <c r="C27" s="43"/>
      <c r="D27" s="43"/>
      <c r="E27" s="43"/>
      <c r="F27" s="43"/>
      <c r="G27" s="43"/>
      <c r="H27" s="43"/>
      <c r="I27" s="43"/>
      <c r="J27" s="43"/>
      <c r="K27" s="43"/>
      <c r="L27" s="43"/>
      <c r="M27" s="43"/>
      <c r="N27" s="43"/>
      <c r="O27" s="43"/>
      <c r="P27" s="43"/>
      <c r="Q27" s="43"/>
      <c r="R27" s="43"/>
      <c r="S27" s="43"/>
    </row>
    <row r="28" spans="1:19" x14ac:dyDescent="0.25">
      <c r="A28" s="43"/>
      <c r="B28" s="43"/>
      <c r="C28" s="43"/>
      <c r="D28" s="43"/>
      <c r="E28" s="43"/>
      <c r="F28" s="43"/>
      <c r="G28" s="43"/>
      <c r="H28" s="43"/>
      <c r="I28" s="43"/>
      <c r="J28" s="43"/>
      <c r="K28" s="43"/>
      <c r="L28" s="43"/>
      <c r="M28" s="43"/>
      <c r="N28" s="43"/>
      <c r="O28" s="43"/>
      <c r="P28" s="43"/>
      <c r="Q28" s="43"/>
      <c r="R28" s="43"/>
      <c r="S28" s="43"/>
    </row>
    <row r="29" spans="1:19" x14ac:dyDescent="0.25">
      <c r="A29" s="43"/>
      <c r="B29" s="43"/>
      <c r="C29" s="43"/>
      <c r="D29" s="43"/>
      <c r="E29" s="43"/>
      <c r="F29" s="43"/>
      <c r="G29" s="43"/>
      <c r="H29" s="43"/>
      <c r="I29" s="43"/>
      <c r="J29" s="43"/>
      <c r="K29" s="43"/>
      <c r="L29" s="43"/>
      <c r="M29" s="43"/>
      <c r="N29" s="43"/>
      <c r="O29" s="43"/>
      <c r="P29" s="43"/>
      <c r="Q29" s="43"/>
      <c r="R29" s="43"/>
      <c r="S29" s="43"/>
    </row>
    <row r="30" spans="1:19" x14ac:dyDescent="0.25">
      <c r="A30" s="43"/>
      <c r="B30" s="43"/>
      <c r="C30" s="43"/>
      <c r="D30" s="43"/>
      <c r="E30" s="43"/>
      <c r="F30" s="43"/>
      <c r="G30" s="43"/>
      <c r="H30" s="43"/>
      <c r="I30" s="43"/>
      <c r="J30" s="43"/>
      <c r="K30" s="43"/>
      <c r="L30" s="43"/>
      <c r="M30" s="43"/>
      <c r="N30" s="43"/>
      <c r="O30" s="43"/>
      <c r="P30" s="43"/>
      <c r="Q30" s="43"/>
      <c r="R30" s="43"/>
      <c r="S30" s="43"/>
    </row>
    <row r="31" spans="1:19" x14ac:dyDescent="0.25">
      <c r="A31" s="43"/>
      <c r="B31" s="43"/>
      <c r="C31" s="43"/>
      <c r="D31" s="43"/>
      <c r="E31" s="43"/>
      <c r="F31" s="43"/>
      <c r="G31" s="43"/>
      <c r="H31" s="43"/>
      <c r="I31" s="43"/>
      <c r="J31" s="43"/>
      <c r="K31" s="43"/>
      <c r="L31" s="43"/>
      <c r="M31" s="43"/>
      <c r="N31" s="43"/>
      <c r="O31" s="43"/>
      <c r="P31" s="43"/>
      <c r="Q31" s="43"/>
      <c r="R31" s="43"/>
      <c r="S31" s="43"/>
    </row>
    <row r="32" spans="1:19" x14ac:dyDescent="0.25">
      <c r="A32" s="43"/>
      <c r="B32" s="43"/>
      <c r="C32" s="43"/>
      <c r="D32" s="43"/>
      <c r="E32" s="43"/>
      <c r="F32" s="43"/>
      <c r="G32" s="43"/>
      <c r="H32" s="43"/>
      <c r="I32" s="43"/>
      <c r="J32" s="43"/>
      <c r="K32" s="43"/>
      <c r="L32" s="43"/>
      <c r="M32" s="43"/>
      <c r="N32" s="43"/>
      <c r="O32" s="43"/>
      <c r="P32" s="43"/>
      <c r="Q32" s="43"/>
      <c r="R32" s="43"/>
      <c r="S32" s="43"/>
    </row>
    <row r="33" spans="1:19" x14ac:dyDescent="0.25">
      <c r="A33" s="43"/>
      <c r="B33" s="43"/>
      <c r="C33" s="43"/>
      <c r="D33" s="43"/>
      <c r="E33" s="43"/>
      <c r="F33" s="43"/>
      <c r="G33" s="43"/>
      <c r="H33" s="43"/>
      <c r="I33" s="43"/>
      <c r="J33" s="43"/>
      <c r="K33" s="43"/>
      <c r="L33" s="43"/>
      <c r="M33" s="43"/>
      <c r="N33" s="43"/>
      <c r="O33" s="43"/>
      <c r="P33" s="43"/>
      <c r="Q33" s="43"/>
      <c r="R33" s="43"/>
      <c r="S33" s="43"/>
    </row>
    <row r="34" spans="1:19" x14ac:dyDescent="0.25">
      <c r="A34" s="43"/>
      <c r="B34" s="43"/>
      <c r="C34" s="43"/>
      <c r="D34" s="43"/>
      <c r="E34" s="43"/>
      <c r="F34" s="43"/>
      <c r="G34" s="43"/>
      <c r="H34" s="43"/>
      <c r="I34" s="43"/>
      <c r="J34" s="43"/>
      <c r="K34" s="43"/>
      <c r="L34" s="43"/>
      <c r="M34" s="43"/>
      <c r="N34" s="43"/>
      <c r="O34" s="43"/>
      <c r="P34" s="43"/>
      <c r="Q34" s="43"/>
      <c r="R34" s="43"/>
      <c r="S34" s="43"/>
    </row>
    <row r="35" spans="1:19" x14ac:dyDescent="0.25">
      <c r="A35" s="43"/>
      <c r="B35" s="43"/>
      <c r="C35" s="43"/>
      <c r="D35" s="43"/>
      <c r="E35" s="43"/>
      <c r="F35" s="43"/>
      <c r="G35" s="43"/>
      <c r="H35" s="43"/>
      <c r="I35" s="43"/>
      <c r="J35" s="43"/>
      <c r="K35" s="43"/>
      <c r="L35" s="43"/>
      <c r="M35" s="43"/>
      <c r="N35" s="43"/>
      <c r="O35" s="43"/>
      <c r="P35" s="43"/>
      <c r="Q35" s="43"/>
      <c r="R35" s="43"/>
      <c r="S35" s="43"/>
    </row>
    <row r="36" spans="1:19" x14ac:dyDescent="0.25">
      <c r="A36" s="43"/>
      <c r="B36" s="43"/>
      <c r="C36" s="43"/>
      <c r="D36" s="43"/>
      <c r="E36" s="43"/>
      <c r="F36" s="43"/>
      <c r="G36" s="43"/>
      <c r="H36" s="43"/>
      <c r="I36" s="43"/>
      <c r="J36" s="43"/>
      <c r="K36" s="43"/>
      <c r="L36" s="43"/>
      <c r="M36" s="43"/>
      <c r="N36" s="43"/>
      <c r="O36" s="43"/>
      <c r="P36" s="43"/>
      <c r="Q36" s="43"/>
      <c r="R36" s="43"/>
      <c r="S36" s="43"/>
    </row>
    <row r="37" spans="1:19" x14ac:dyDescent="0.25">
      <c r="A37" s="43"/>
      <c r="B37" s="43"/>
      <c r="C37" s="43"/>
      <c r="D37" s="43"/>
      <c r="E37" s="43"/>
      <c r="F37" s="43"/>
      <c r="G37" s="43"/>
      <c r="H37" s="43"/>
      <c r="I37" s="43"/>
      <c r="J37" s="43"/>
      <c r="K37" s="43"/>
      <c r="L37" s="43"/>
      <c r="M37" s="43"/>
      <c r="N37" s="43"/>
      <c r="O37" s="43"/>
      <c r="P37" s="43"/>
      <c r="Q37" s="43"/>
      <c r="R37" s="43"/>
      <c r="S37" s="43"/>
    </row>
    <row r="38" spans="1:19" x14ac:dyDescent="0.25">
      <c r="A38" s="43"/>
      <c r="B38" s="43"/>
      <c r="C38" s="43"/>
      <c r="D38" s="43"/>
      <c r="E38" s="43"/>
      <c r="F38" s="43"/>
      <c r="G38" s="43"/>
      <c r="H38" s="43"/>
      <c r="I38" s="43"/>
      <c r="J38" s="43"/>
      <c r="K38" s="43"/>
      <c r="L38" s="43"/>
      <c r="M38" s="43"/>
      <c r="N38" s="43"/>
      <c r="O38" s="43"/>
      <c r="P38" s="43"/>
      <c r="Q38" s="43"/>
      <c r="R38" s="43"/>
      <c r="S38" s="43"/>
    </row>
  </sheetData>
  <sheetProtection algorithmName="SHA-512" hashValue="jXlmw4TbAKxt6vx84C1vexQ5anmovthgHAI3rUQOcNDJoqsWie608UN+sptPM3qu0OCKyHL1pTQQdBoBsqLXHw==" saltValue="0ThjQWcVdVEWQIfCDOrWoA==" spinCount="100000" sheet="1" objects="1" scenarios="1"/>
  <pageMargins left="0.7" right="0.7" top="0.75" bottom="0.75" header="0.3" footer="0.3"/>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0A483-CD04-46EF-AABA-6611EA9BEBFB}">
  <sheetPr codeName="Hoja5"/>
  <dimension ref="A1:V40"/>
  <sheetViews>
    <sheetView showGridLines="0" showRowColHeaders="0" zoomScale="90" zoomScaleNormal="90" workbookViewId="0">
      <selection activeCell="D8" sqref="D8"/>
    </sheetView>
  </sheetViews>
  <sheetFormatPr baseColWidth="10" defaultRowHeight="15" x14ac:dyDescent="0.25"/>
  <cols>
    <col min="1" max="1" width="2.7109375" customWidth="1"/>
    <col min="2" max="17" width="11.7109375" customWidth="1"/>
    <col min="18" max="18" width="2.7109375" customWidth="1"/>
  </cols>
  <sheetData>
    <row r="1" spans="1:22" x14ac:dyDescent="0.25">
      <c r="A1" s="43"/>
      <c r="B1" s="43"/>
      <c r="C1" s="43"/>
      <c r="D1" s="43"/>
      <c r="E1" s="43"/>
      <c r="F1" s="43"/>
      <c r="G1" s="43"/>
      <c r="H1" s="43"/>
      <c r="I1" s="43"/>
      <c r="J1" s="43"/>
      <c r="K1" s="43"/>
      <c r="L1" s="43"/>
      <c r="M1" s="43"/>
      <c r="N1" s="43"/>
      <c r="O1" s="43"/>
      <c r="P1" s="43"/>
      <c r="Q1" s="43"/>
      <c r="R1" s="43"/>
      <c r="S1" s="43"/>
      <c r="T1" s="43"/>
      <c r="U1" s="43"/>
      <c r="V1" s="43"/>
    </row>
    <row r="2" spans="1:22" x14ac:dyDescent="0.25">
      <c r="A2" s="43"/>
      <c r="B2" s="43"/>
      <c r="C2" s="43"/>
      <c r="D2" s="43"/>
      <c r="E2" s="43"/>
      <c r="F2" s="43"/>
      <c r="G2" s="43"/>
      <c r="H2" s="43"/>
      <c r="I2" s="43"/>
      <c r="J2" s="43"/>
      <c r="K2" s="43"/>
      <c r="L2" s="43"/>
      <c r="M2" s="43"/>
      <c r="N2" s="43"/>
      <c r="O2" s="43"/>
      <c r="P2" s="43"/>
      <c r="Q2" s="43"/>
      <c r="R2" s="43"/>
      <c r="S2" s="43"/>
      <c r="T2" s="43"/>
      <c r="U2" s="43"/>
      <c r="V2" s="43"/>
    </row>
    <row r="3" spans="1:22" x14ac:dyDescent="0.25">
      <c r="A3" s="43"/>
      <c r="B3" s="43"/>
      <c r="C3" s="43"/>
      <c r="D3" s="43"/>
      <c r="E3" s="43"/>
      <c r="F3" s="43"/>
      <c r="G3" s="43"/>
      <c r="H3" s="43"/>
      <c r="I3" s="43"/>
      <c r="J3" s="43"/>
      <c r="K3" s="43"/>
      <c r="L3" s="43"/>
      <c r="M3" s="43"/>
      <c r="N3" s="43"/>
      <c r="O3" s="43"/>
      <c r="P3" s="43"/>
      <c r="Q3" s="43"/>
      <c r="R3" s="43"/>
      <c r="S3" s="43"/>
      <c r="T3" s="43"/>
      <c r="U3" s="43"/>
      <c r="V3" s="43"/>
    </row>
    <row r="4" spans="1:22" x14ac:dyDescent="0.25">
      <c r="A4" s="43"/>
      <c r="B4" s="43"/>
      <c r="C4" s="43"/>
      <c r="D4" s="43"/>
      <c r="E4" s="43"/>
      <c r="F4" s="43"/>
      <c r="G4" s="43"/>
      <c r="H4" s="43"/>
      <c r="I4" s="43"/>
      <c r="J4" s="43"/>
      <c r="K4" s="43"/>
      <c r="L4" s="43"/>
      <c r="M4" s="43"/>
      <c r="N4" s="43"/>
      <c r="O4" s="43"/>
      <c r="P4" s="43"/>
      <c r="Q4" s="43"/>
      <c r="R4" s="43"/>
      <c r="S4" s="43"/>
      <c r="T4" s="43"/>
      <c r="U4" s="43"/>
      <c r="V4" s="43"/>
    </row>
    <row r="5" spans="1:22" x14ac:dyDescent="0.25">
      <c r="A5" s="43"/>
      <c r="B5" s="43"/>
      <c r="C5" s="43"/>
      <c r="D5" s="43"/>
      <c r="E5" s="43"/>
      <c r="F5" s="43"/>
      <c r="G5" s="43"/>
      <c r="H5" s="43"/>
      <c r="I5" s="43"/>
      <c r="J5" s="43"/>
      <c r="K5" s="43"/>
      <c r="L5" s="43"/>
      <c r="M5" s="43"/>
      <c r="N5" s="43"/>
      <c r="O5" s="43"/>
      <c r="P5" s="43"/>
      <c r="Q5" s="43"/>
      <c r="R5" s="43"/>
      <c r="S5" s="43"/>
      <c r="T5" s="43"/>
      <c r="U5" s="43"/>
      <c r="V5" s="43"/>
    </row>
    <row r="6" spans="1:22" x14ac:dyDescent="0.25">
      <c r="A6" s="43"/>
      <c r="B6" s="43"/>
      <c r="C6" s="43"/>
      <c r="D6" s="43"/>
      <c r="E6" s="43"/>
      <c r="F6" s="43"/>
      <c r="G6" s="43"/>
      <c r="H6" s="43"/>
      <c r="I6" s="43"/>
      <c r="J6" s="43"/>
      <c r="K6" s="43"/>
      <c r="L6" s="43"/>
      <c r="M6" s="43"/>
      <c r="N6" s="43"/>
      <c r="O6" s="43"/>
      <c r="P6" s="43"/>
      <c r="Q6" s="43"/>
      <c r="R6" s="43"/>
      <c r="S6" s="43"/>
      <c r="T6" s="43"/>
      <c r="U6" s="43"/>
      <c r="V6" s="43"/>
    </row>
    <row r="7" spans="1:22" x14ac:dyDescent="0.25">
      <c r="A7" s="43"/>
      <c r="B7" s="43"/>
      <c r="C7" s="43"/>
      <c r="D7" s="43"/>
      <c r="E7" s="43"/>
      <c r="F7" s="43"/>
      <c r="G7" s="43"/>
      <c r="H7" s="43"/>
      <c r="I7" s="43"/>
      <c r="J7" s="43"/>
      <c r="K7" s="43"/>
      <c r="L7" s="43"/>
      <c r="M7" s="43"/>
      <c r="N7" s="43"/>
      <c r="O7" s="43"/>
      <c r="P7" s="43"/>
      <c r="Q7" s="43"/>
      <c r="R7" s="43"/>
      <c r="S7" s="43"/>
      <c r="T7" s="43"/>
      <c r="U7" s="43"/>
      <c r="V7" s="43"/>
    </row>
    <row r="8" spans="1:22" x14ac:dyDescent="0.25">
      <c r="A8" s="43"/>
      <c r="B8" s="43"/>
      <c r="C8" s="43"/>
      <c r="D8" s="43"/>
      <c r="E8" s="43"/>
      <c r="F8" s="43"/>
      <c r="G8" s="43"/>
      <c r="H8" s="43"/>
      <c r="I8" s="43"/>
      <c r="J8" s="43"/>
      <c r="K8" s="43"/>
      <c r="L8" s="43"/>
      <c r="M8" s="43"/>
      <c r="N8" s="43"/>
      <c r="O8" s="43"/>
      <c r="P8" s="43"/>
      <c r="Q8" s="43"/>
      <c r="R8" s="43"/>
      <c r="S8" s="43"/>
      <c r="T8" s="43"/>
      <c r="U8" s="43"/>
      <c r="V8" s="43"/>
    </row>
    <row r="9" spans="1:22" x14ac:dyDescent="0.25">
      <c r="A9" s="43"/>
      <c r="B9" s="43"/>
      <c r="C9" s="43"/>
      <c r="D9" s="43"/>
      <c r="E9" s="43"/>
      <c r="F9" s="43"/>
      <c r="G9" s="43"/>
      <c r="H9" s="43"/>
      <c r="I9" s="43"/>
      <c r="J9" s="43"/>
      <c r="K9" s="43"/>
      <c r="L9" s="43"/>
      <c r="M9" s="43"/>
      <c r="N9" s="43"/>
      <c r="O9" s="43"/>
      <c r="P9" s="43"/>
      <c r="Q9" s="43"/>
      <c r="R9" s="43"/>
      <c r="S9" s="43"/>
      <c r="T9" s="43"/>
      <c r="U9" s="43"/>
      <c r="V9" s="43"/>
    </row>
    <row r="10" spans="1:22" x14ac:dyDescent="0.25">
      <c r="A10" s="43"/>
      <c r="B10" s="43"/>
      <c r="C10" s="43"/>
      <c r="D10" s="43"/>
      <c r="E10" s="43"/>
      <c r="F10" s="43"/>
      <c r="G10" s="43"/>
      <c r="H10" s="43"/>
      <c r="I10" s="43"/>
      <c r="J10" s="43"/>
      <c r="K10" s="43"/>
      <c r="L10" s="43"/>
      <c r="M10" s="43"/>
      <c r="N10" s="43"/>
      <c r="O10" s="43"/>
      <c r="P10" s="43"/>
      <c r="Q10" s="43"/>
      <c r="R10" s="43"/>
      <c r="S10" s="43"/>
      <c r="T10" s="43"/>
      <c r="U10" s="43"/>
      <c r="V10" s="43"/>
    </row>
    <row r="11" spans="1:22" x14ac:dyDescent="0.25">
      <c r="A11" s="43"/>
      <c r="B11" s="43"/>
      <c r="C11" s="43"/>
      <c r="D11" s="43"/>
      <c r="E11" s="43"/>
      <c r="F11" s="43"/>
      <c r="G11" s="43"/>
      <c r="H11" s="43"/>
      <c r="I11" s="43"/>
      <c r="J11" s="43"/>
      <c r="K11" s="43"/>
      <c r="L11" s="43"/>
      <c r="M11" s="43"/>
      <c r="N11" s="43"/>
      <c r="O11" s="43"/>
      <c r="P11" s="43"/>
      <c r="Q11" s="43"/>
      <c r="R11" s="43"/>
      <c r="S11" s="43"/>
      <c r="T11" s="43"/>
      <c r="U11" s="43"/>
      <c r="V11" s="43"/>
    </row>
    <row r="12" spans="1:22" x14ac:dyDescent="0.25">
      <c r="A12" s="43"/>
      <c r="B12" s="43"/>
      <c r="C12" s="43"/>
      <c r="D12" s="43"/>
      <c r="E12" s="43"/>
      <c r="F12" s="43"/>
      <c r="G12" s="43"/>
      <c r="H12" s="43"/>
      <c r="I12" s="43"/>
      <c r="J12" s="43"/>
      <c r="K12" s="43"/>
      <c r="L12" s="43"/>
      <c r="M12" s="43"/>
      <c r="N12" s="43"/>
      <c r="O12" s="43"/>
      <c r="P12" s="43"/>
      <c r="Q12" s="43"/>
      <c r="R12" s="43"/>
      <c r="S12" s="43"/>
      <c r="T12" s="43"/>
      <c r="U12" s="43"/>
      <c r="V12" s="43"/>
    </row>
    <row r="13" spans="1:22" x14ac:dyDescent="0.25">
      <c r="A13" s="43"/>
      <c r="B13" s="43"/>
      <c r="C13" s="43"/>
      <c r="D13" s="43"/>
      <c r="E13" s="43"/>
      <c r="F13" s="43"/>
      <c r="G13" s="43"/>
      <c r="H13" s="43"/>
      <c r="I13" s="43"/>
      <c r="J13" s="43"/>
      <c r="K13" s="43"/>
      <c r="L13" s="43"/>
      <c r="M13" s="43"/>
      <c r="N13" s="43"/>
      <c r="O13" s="43"/>
      <c r="P13" s="43"/>
      <c r="Q13" s="43"/>
      <c r="R13" s="43"/>
      <c r="S13" s="43"/>
      <c r="T13" s="43"/>
      <c r="U13" s="43"/>
      <c r="V13" s="43"/>
    </row>
    <row r="14" spans="1:22" x14ac:dyDescent="0.25">
      <c r="A14" s="43"/>
      <c r="B14" s="43"/>
      <c r="C14" s="43"/>
      <c r="D14" s="43"/>
      <c r="E14" s="43"/>
      <c r="F14" s="43"/>
      <c r="G14" s="43"/>
      <c r="H14" s="43"/>
      <c r="I14" s="43"/>
      <c r="J14" s="43"/>
      <c r="K14" s="43"/>
      <c r="L14" s="43"/>
      <c r="M14" s="43"/>
      <c r="N14" s="43"/>
      <c r="O14" s="43"/>
      <c r="P14" s="43"/>
      <c r="Q14" s="43"/>
      <c r="R14" s="43"/>
      <c r="S14" s="43"/>
      <c r="T14" s="43"/>
      <c r="U14" s="43"/>
      <c r="V14" s="43"/>
    </row>
    <row r="15" spans="1:22" x14ac:dyDescent="0.25">
      <c r="A15" s="43"/>
      <c r="B15" s="43"/>
      <c r="C15" s="43"/>
      <c r="D15" s="43"/>
      <c r="E15" s="43"/>
      <c r="F15" s="43"/>
      <c r="G15" s="43"/>
      <c r="H15" s="43"/>
      <c r="I15" s="43"/>
      <c r="J15" s="43"/>
      <c r="K15" s="43"/>
      <c r="L15" s="43"/>
      <c r="M15" s="43"/>
      <c r="N15" s="43"/>
      <c r="O15" s="43"/>
      <c r="P15" s="43"/>
      <c r="Q15" s="43"/>
      <c r="R15" s="43"/>
      <c r="S15" s="43"/>
      <c r="T15" s="43"/>
      <c r="U15" s="43"/>
      <c r="V15" s="43"/>
    </row>
    <row r="16" spans="1:22" x14ac:dyDescent="0.25">
      <c r="A16" s="43"/>
      <c r="B16" s="43"/>
      <c r="C16" s="43"/>
      <c r="D16" s="43"/>
      <c r="E16" s="43"/>
      <c r="F16" s="43"/>
      <c r="G16" s="43"/>
      <c r="H16" s="43"/>
      <c r="I16" s="43"/>
      <c r="J16" s="43"/>
      <c r="K16" s="43"/>
      <c r="L16" s="43"/>
      <c r="M16" s="43"/>
      <c r="N16" s="43"/>
      <c r="O16" s="43"/>
      <c r="P16" s="43"/>
      <c r="Q16" s="43"/>
      <c r="R16" s="43"/>
      <c r="S16" s="43"/>
      <c r="T16" s="43"/>
      <c r="U16" s="43"/>
      <c r="V16" s="43"/>
    </row>
    <row r="17" spans="1:22" x14ac:dyDescent="0.25">
      <c r="A17" s="43"/>
      <c r="B17" s="43"/>
      <c r="C17" s="43"/>
      <c r="D17" s="43"/>
      <c r="E17" s="43"/>
      <c r="F17" s="43"/>
      <c r="G17" s="43"/>
      <c r="H17" s="43"/>
      <c r="I17" s="43"/>
      <c r="J17" s="43"/>
      <c r="K17" s="43"/>
      <c r="L17" s="43"/>
      <c r="M17" s="43"/>
      <c r="N17" s="43"/>
      <c r="O17" s="43"/>
      <c r="P17" s="43"/>
      <c r="Q17" s="43"/>
      <c r="R17" s="43"/>
      <c r="S17" s="43"/>
      <c r="T17" s="43"/>
      <c r="U17" s="43"/>
      <c r="V17" s="43"/>
    </row>
    <row r="18" spans="1:22" x14ac:dyDescent="0.25">
      <c r="A18" s="43"/>
      <c r="B18" s="43"/>
      <c r="C18" s="43"/>
      <c r="D18" s="43"/>
      <c r="E18" s="43"/>
      <c r="F18" s="43"/>
      <c r="G18" s="43"/>
      <c r="H18" s="43"/>
      <c r="I18" s="43"/>
      <c r="J18" s="43"/>
      <c r="K18" s="43"/>
      <c r="L18" s="43"/>
      <c r="M18" s="43"/>
      <c r="N18" s="43"/>
      <c r="O18" s="43"/>
      <c r="P18" s="43"/>
      <c r="Q18" s="43"/>
      <c r="R18" s="43"/>
      <c r="S18" s="43"/>
      <c r="T18" s="43"/>
      <c r="U18" s="43"/>
      <c r="V18" s="43"/>
    </row>
    <row r="19" spans="1:22" x14ac:dyDescent="0.25">
      <c r="A19" s="43"/>
      <c r="B19" s="43"/>
      <c r="C19" s="43"/>
      <c r="D19" s="43"/>
      <c r="E19" s="43"/>
      <c r="F19" s="43"/>
      <c r="G19" s="43"/>
      <c r="H19" s="43"/>
      <c r="I19" s="43"/>
      <c r="J19" s="43"/>
      <c r="K19" s="43"/>
      <c r="L19" s="43"/>
      <c r="M19" s="43"/>
      <c r="N19" s="43"/>
      <c r="O19" s="43"/>
      <c r="P19" s="43"/>
      <c r="Q19" s="43"/>
      <c r="R19" s="43"/>
      <c r="S19" s="43"/>
      <c r="T19" s="43"/>
      <c r="U19" s="43"/>
      <c r="V19" s="43"/>
    </row>
    <row r="20" spans="1:22" x14ac:dyDescent="0.25">
      <c r="A20" s="43"/>
      <c r="B20" s="43"/>
      <c r="C20" s="43"/>
      <c r="D20" s="43"/>
      <c r="E20" s="43"/>
      <c r="F20" s="43"/>
      <c r="G20" s="43"/>
      <c r="H20" s="43"/>
      <c r="I20" s="43"/>
      <c r="J20" s="43"/>
      <c r="K20" s="43"/>
      <c r="L20" s="43"/>
      <c r="M20" s="43"/>
      <c r="N20" s="43"/>
      <c r="O20" s="43"/>
      <c r="P20" s="43"/>
      <c r="Q20" s="43"/>
      <c r="R20" s="43"/>
      <c r="S20" s="43"/>
      <c r="T20" s="43"/>
      <c r="U20" s="43"/>
      <c r="V20" s="43"/>
    </row>
    <row r="21" spans="1:22" x14ac:dyDescent="0.25">
      <c r="A21" s="43"/>
      <c r="B21" s="43"/>
      <c r="C21" s="43"/>
      <c r="D21" s="43"/>
      <c r="E21" s="43"/>
      <c r="F21" s="43"/>
      <c r="G21" s="43"/>
      <c r="H21" s="43"/>
      <c r="I21" s="43"/>
      <c r="J21" s="43"/>
      <c r="K21" s="43"/>
      <c r="L21" s="43"/>
      <c r="M21" s="43"/>
      <c r="N21" s="43"/>
      <c r="O21" s="43"/>
      <c r="P21" s="43"/>
      <c r="Q21" s="43"/>
      <c r="R21" s="43"/>
      <c r="S21" s="43"/>
      <c r="T21" s="43"/>
      <c r="U21" s="43"/>
      <c r="V21" s="43"/>
    </row>
    <row r="22" spans="1:22" x14ac:dyDescent="0.25">
      <c r="A22" s="43"/>
      <c r="B22" s="43"/>
      <c r="C22" s="43"/>
      <c r="D22" s="43"/>
      <c r="E22" s="43"/>
      <c r="F22" s="43"/>
      <c r="G22" s="43"/>
      <c r="H22" s="43"/>
      <c r="I22" s="43"/>
      <c r="J22" s="43"/>
      <c r="K22" s="43"/>
      <c r="L22" s="43"/>
      <c r="M22" s="43"/>
      <c r="N22" s="43"/>
      <c r="O22" s="43"/>
      <c r="P22" s="43"/>
      <c r="Q22" s="43"/>
      <c r="R22" s="43"/>
      <c r="S22" s="43"/>
      <c r="T22" s="43"/>
      <c r="U22" s="43"/>
      <c r="V22" s="43"/>
    </row>
    <row r="23" spans="1:22" x14ac:dyDescent="0.25">
      <c r="A23" s="43"/>
      <c r="B23" s="43"/>
      <c r="C23" s="43"/>
      <c r="D23" s="43"/>
      <c r="E23" s="43"/>
      <c r="F23" s="43"/>
      <c r="G23" s="43"/>
      <c r="H23" s="43"/>
      <c r="I23" s="43"/>
      <c r="J23" s="43"/>
      <c r="K23" s="43"/>
      <c r="L23" s="43"/>
      <c r="M23" s="43"/>
      <c r="N23" s="43"/>
      <c r="O23" s="43"/>
      <c r="P23" s="43"/>
      <c r="Q23" s="43"/>
      <c r="R23" s="43"/>
      <c r="S23" s="43"/>
      <c r="T23" s="43"/>
      <c r="U23" s="43"/>
      <c r="V23" s="43"/>
    </row>
    <row r="24" spans="1:22" x14ac:dyDescent="0.25">
      <c r="A24" s="43"/>
      <c r="B24" s="43"/>
      <c r="C24" s="43"/>
      <c r="D24" s="43"/>
      <c r="E24" s="43"/>
      <c r="F24" s="43"/>
      <c r="G24" s="43"/>
      <c r="H24" s="43"/>
      <c r="I24" s="43"/>
      <c r="J24" s="43"/>
      <c r="K24" s="43"/>
      <c r="L24" s="43"/>
      <c r="M24" s="43"/>
      <c r="N24" s="43"/>
      <c r="O24" s="43"/>
      <c r="P24" s="43"/>
      <c r="Q24" s="43"/>
      <c r="R24" s="43"/>
      <c r="S24" s="43"/>
      <c r="T24" s="43"/>
      <c r="U24" s="43"/>
      <c r="V24" s="43"/>
    </row>
    <row r="25" spans="1:22" x14ac:dyDescent="0.25">
      <c r="A25" s="43"/>
      <c r="B25" s="43"/>
      <c r="C25" s="43"/>
      <c r="D25" s="43"/>
      <c r="E25" s="43"/>
      <c r="F25" s="43"/>
      <c r="G25" s="43"/>
      <c r="H25" s="43"/>
      <c r="I25" s="43"/>
      <c r="J25" s="43"/>
      <c r="K25" s="43"/>
      <c r="L25" s="43"/>
      <c r="M25" s="43"/>
      <c r="N25" s="43"/>
      <c r="O25" s="43"/>
      <c r="P25" s="43"/>
      <c r="Q25" s="43"/>
      <c r="R25" s="43"/>
      <c r="S25" s="43"/>
      <c r="T25" s="43"/>
      <c r="U25" s="43"/>
      <c r="V25" s="43"/>
    </row>
    <row r="26" spans="1:22" x14ac:dyDescent="0.25">
      <c r="A26" s="43"/>
      <c r="B26" s="43"/>
      <c r="C26" s="43"/>
      <c r="D26" s="43"/>
      <c r="E26" s="43"/>
      <c r="F26" s="43"/>
      <c r="G26" s="43"/>
      <c r="H26" s="43"/>
      <c r="I26" s="43"/>
      <c r="J26" s="43"/>
      <c r="K26" s="43"/>
      <c r="L26" s="43"/>
      <c r="M26" s="43"/>
      <c r="N26" s="43"/>
      <c r="O26" s="43"/>
      <c r="P26" s="43"/>
      <c r="Q26" s="43"/>
      <c r="R26" s="43"/>
      <c r="S26" s="43"/>
      <c r="T26" s="43"/>
      <c r="U26" s="43"/>
      <c r="V26" s="43"/>
    </row>
    <row r="27" spans="1:22" x14ac:dyDescent="0.25">
      <c r="A27" s="43"/>
      <c r="B27" s="43"/>
      <c r="C27" s="43"/>
      <c r="D27" s="43"/>
      <c r="E27" s="43"/>
      <c r="F27" s="43"/>
      <c r="G27" s="43"/>
      <c r="H27" s="43"/>
      <c r="I27" s="43"/>
      <c r="J27" s="43"/>
      <c r="K27" s="43"/>
      <c r="L27" s="43"/>
      <c r="M27" s="43"/>
      <c r="N27" s="43"/>
      <c r="O27" s="43"/>
      <c r="P27" s="43"/>
      <c r="Q27" s="43"/>
      <c r="R27" s="43"/>
      <c r="S27" s="43"/>
      <c r="T27" s="43"/>
      <c r="U27" s="43"/>
      <c r="V27" s="43"/>
    </row>
    <row r="28" spans="1:22" x14ac:dyDescent="0.25">
      <c r="A28" s="43"/>
      <c r="B28" s="43"/>
      <c r="C28" s="43"/>
      <c r="D28" s="43"/>
      <c r="E28" s="43"/>
      <c r="F28" s="43"/>
      <c r="G28" s="43"/>
      <c r="H28" s="43"/>
      <c r="I28" s="43"/>
      <c r="J28" s="43"/>
      <c r="K28" s="43"/>
      <c r="L28" s="43"/>
      <c r="M28" s="43"/>
      <c r="N28" s="43"/>
      <c r="O28" s="43"/>
      <c r="P28" s="43"/>
      <c r="Q28" s="43"/>
      <c r="R28" s="43"/>
      <c r="S28" s="43"/>
      <c r="T28" s="43"/>
      <c r="U28" s="43"/>
      <c r="V28" s="43"/>
    </row>
    <row r="29" spans="1:22" x14ac:dyDescent="0.25">
      <c r="A29" s="43"/>
      <c r="B29" s="43"/>
      <c r="C29" s="43"/>
      <c r="D29" s="43"/>
      <c r="E29" s="43"/>
      <c r="F29" s="43"/>
      <c r="G29" s="43"/>
      <c r="H29" s="43"/>
      <c r="I29" s="43"/>
      <c r="J29" s="43"/>
      <c r="K29" s="43"/>
      <c r="L29" s="43"/>
      <c r="M29" s="43"/>
      <c r="N29" s="43"/>
      <c r="O29" s="43"/>
      <c r="P29" s="43"/>
      <c r="Q29" s="43"/>
      <c r="R29" s="43"/>
      <c r="S29" s="43"/>
      <c r="T29" s="43"/>
      <c r="U29" s="43"/>
      <c r="V29" s="43"/>
    </row>
    <row r="30" spans="1:22" x14ac:dyDescent="0.25">
      <c r="A30" s="43"/>
      <c r="B30" s="43"/>
      <c r="C30" s="43"/>
      <c r="D30" s="43"/>
      <c r="E30" s="43"/>
      <c r="F30" s="43"/>
      <c r="G30" s="43"/>
      <c r="H30" s="43"/>
      <c r="I30" s="43"/>
      <c r="J30" s="43"/>
      <c r="K30" s="43"/>
      <c r="L30" s="43"/>
      <c r="M30" s="43"/>
      <c r="N30" s="43"/>
      <c r="O30" s="43"/>
      <c r="P30" s="43"/>
      <c r="Q30" s="43"/>
      <c r="R30" s="43"/>
      <c r="S30" s="43"/>
      <c r="T30" s="43"/>
      <c r="U30" s="43"/>
      <c r="V30" s="43"/>
    </row>
    <row r="31" spans="1:22" x14ac:dyDescent="0.25">
      <c r="A31" s="43"/>
      <c r="B31" s="43"/>
      <c r="C31" s="43"/>
      <c r="D31" s="43"/>
      <c r="E31" s="43"/>
      <c r="F31" s="43"/>
      <c r="G31" s="43"/>
      <c r="H31" s="43"/>
      <c r="I31" s="43"/>
      <c r="J31" s="43"/>
      <c r="K31" s="43"/>
      <c r="L31" s="43"/>
      <c r="M31" s="43"/>
      <c r="N31" s="43"/>
      <c r="O31" s="43"/>
      <c r="P31" s="43"/>
      <c r="Q31" s="43"/>
      <c r="R31" s="43"/>
      <c r="S31" s="43"/>
      <c r="T31" s="43"/>
      <c r="U31" s="43"/>
      <c r="V31" s="43"/>
    </row>
    <row r="32" spans="1:22" x14ac:dyDescent="0.25">
      <c r="A32" s="43"/>
      <c r="B32" s="43"/>
      <c r="C32" s="43"/>
      <c r="D32" s="43"/>
      <c r="E32" s="43"/>
      <c r="F32" s="43"/>
      <c r="G32" s="43"/>
      <c r="H32" s="43"/>
      <c r="I32" s="43"/>
      <c r="J32" s="43"/>
      <c r="K32" s="43"/>
      <c r="L32" s="43"/>
      <c r="M32" s="43"/>
      <c r="N32" s="43"/>
      <c r="O32" s="43"/>
      <c r="P32" s="43"/>
      <c r="Q32" s="43"/>
      <c r="R32" s="43"/>
      <c r="S32" s="43"/>
      <c r="T32" s="43"/>
      <c r="U32" s="43"/>
      <c r="V32" s="43"/>
    </row>
    <row r="33" spans="1:22" x14ac:dyDescent="0.25">
      <c r="A33" s="43"/>
      <c r="B33" s="43"/>
      <c r="C33" s="43"/>
      <c r="D33" s="43"/>
      <c r="E33" s="43"/>
      <c r="F33" s="43"/>
      <c r="G33" s="43"/>
      <c r="H33" s="43"/>
      <c r="I33" s="43"/>
      <c r="J33" s="43"/>
      <c r="K33" s="43"/>
      <c r="L33" s="43"/>
      <c r="M33" s="43"/>
      <c r="N33" s="43"/>
      <c r="O33" s="43"/>
      <c r="P33" s="43"/>
      <c r="Q33" s="43"/>
      <c r="R33" s="43"/>
      <c r="S33" s="43"/>
      <c r="T33" s="43"/>
      <c r="U33" s="43"/>
      <c r="V33" s="43"/>
    </row>
    <row r="34" spans="1:22" x14ac:dyDescent="0.25">
      <c r="A34" s="43"/>
      <c r="B34" s="43"/>
      <c r="C34" s="43"/>
      <c r="D34" s="43"/>
      <c r="E34" s="43"/>
      <c r="F34" s="43"/>
      <c r="G34" s="43"/>
      <c r="H34" s="43"/>
      <c r="I34" s="43"/>
      <c r="J34" s="43"/>
      <c r="K34" s="43"/>
      <c r="L34" s="43"/>
      <c r="M34" s="43"/>
      <c r="N34" s="43"/>
      <c r="O34" s="43"/>
      <c r="P34" s="43"/>
      <c r="Q34" s="43"/>
      <c r="R34" s="43"/>
      <c r="S34" s="43"/>
      <c r="T34" s="43"/>
      <c r="U34" s="43"/>
      <c r="V34" s="43"/>
    </row>
    <row r="35" spans="1:22" x14ac:dyDescent="0.25">
      <c r="A35" s="43"/>
      <c r="B35" s="43"/>
      <c r="C35" s="43"/>
      <c r="D35" s="43"/>
      <c r="E35" s="43"/>
      <c r="F35" s="43"/>
      <c r="G35" s="43"/>
      <c r="H35" s="43"/>
      <c r="I35" s="43"/>
      <c r="J35" s="43"/>
      <c r="K35" s="43"/>
      <c r="L35" s="43"/>
      <c r="M35" s="43"/>
      <c r="N35" s="43"/>
      <c r="O35" s="43"/>
      <c r="P35" s="43"/>
      <c r="Q35" s="43"/>
      <c r="R35" s="43"/>
      <c r="S35" s="43"/>
      <c r="T35" s="43"/>
      <c r="U35" s="43"/>
      <c r="V35" s="43"/>
    </row>
    <row r="36" spans="1:22" x14ac:dyDescent="0.25">
      <c r="A36" s="43"/>
      <c r="B36" s="43"/>
      <c r="C36" s="43"/>
      <c r="D36" s="43"/>
      <c r="E36" s="43"/>
      <c r="F36" s="43"/>
      <c r="G36" s="43"/>
      <c r="H36" s="43"/>
      <c r="I36" s="43"/>
      <c r="J36" s="43"/>
      <c r="K36" s="43"/>
      <c r="L36" s="43"/>
      <c r="M36" s="43"/>
      <c r="N36" s="43"/>
      <c r="O36" s="43"/>
      <c r="P36" s="43"/>
      <c r="Q36" s="43"/>
      <c r="R36" s="43"/>
      <c r="S36" s="43"/>
      <c r="T36" s="43"/>
      <c r="U36" s="43"/>
      <c r="V36" s="43"/>
    </row>
    <row r="37" spans="1:22" x14ac:dyDescent="0.25">
      <c r="A37" s="43"/>
      <c r="B37" s="43"/>
      <c r="C37" s="43"/>
      <c r="D37" s="43"/>
      <c r="E37" s="43"/>
      <c r="F37" s="43"/>
      <c r="G37" s="43"/>
      <c r="H37" s="43"/>
      <c r="I37" s="43"/>
      <c r="J37" s="43"/>
      <c r="K37" s="43"/>
      <c r="L37" s="43"/>
      <c r="M37" s="43"/>
      <c r="N37" s="43"/>
      <c r="O37" s="43"/>
      <c r="P37" s="43"/>
      <c r="Q37" s="43"/>
      <c r="R37" s="43"/>
      <c r="S37" s="43"/>
      <c r="T37" s="43"/>
      <c r="U37" s="43"/>
      <c r="V37" s="43"/>
    </row>
    <row r="38" spans="1:22" x14ac:dyDescent="0.25">
      <c r="A38" s="43"/>
      <c r="B38" s="43"/>
      <c r="C38" s="43"/>
      <c r="D38" s="43"/>
      <c r="E38" s="43"/>
      <c r="F38" s="43"/>
      <c r="G38" s="43"/>
      <c r="H38" s="43"/>
      <c r="I38" s="43"/>
      <c r="J38" s="43"/>
      <c r="K38" s="43"/>
      <c r="L38" s="43"/>
      <c r="M38" s="43"/>
      <c r="N38" s="43"/>
      <c r="O38" s="43"/>
      <c r="P38" s="43"/>
      <c r="Q38" s="43"/>
      <c r="R38" s="43"/>
      <c r="S38" s="43"/>
      <c r="T38" s="43"/>
      <c r="U38" s="43"/>
      <c r="V38" s="43"/>
    </row>
    <row r="39" spans="1:22" x14ac:dyDescent="0.25">
      <c r="A39" s="43"/>
      <c r="B39" s="43"/>
      <c r="C39" s="43"/>
      <c r="D39" s="43"/>
      <c r="E39" s="43"/>
      <c r="F39" s="43"/>
      <c r="G39" s="43"/>
      <c r="H39" s="43"/>
      <c r="I39" s="43"/>
      <c r="J39" s="43"/>
      <c r="K39" s="43"/>
      <c r="L39" s="43"/>
      <c r="M39" s="43"/>
      <c r="N39" s="43"/>
      <c r="O39" s="43"/>
      <c r="P39" s="43"/>
      <c r="Q39" s="43"/>
      <c r="R39" s="43"/>
      <c r="S39" s="43"/>
      <c r="T39" s="43"/>
      <c r="U39" s="43"/>
      <c r="V39" s="43"/>
    </row>
    <row r="40" spans="1:22" x14ac:dyDescent="0.25">
      <c r="A40" s="43"/>
      <c r="B40" s="43"/>
      <c r="C40" s="43"/>
      <c r="D40" s="43"/>
      <c r="E40" s="43"/>
      <c r="F40" s="43"/>
      <c r="G40" s="43"/>
      <c r="H40" s="43"/>
      <c r="I40" s="43"/>
      <c r="J40" s="43"/>
      <c r="K40" s="43"/>
      <c r="L40" s="43"/>
      <c r="M40" s="43"/>
      <c r="N40" s="43"/>
      <c r="O40" s="43"/>
      <c r="P40" s="43"/>
      <c r="Q40" s="43"/>
      <c r="R40" s="43"/>
      <c r="S40" s="43"/>
      <c r="T40" s="43"/>
      <c r="U40" s="43"/>
      <c r="V40" s="43"/>
    </row>
  </sheetData>
  <sheetProtection algorithmName="SHA-512" hashValue="qYkv59SluczJx5W4RikuL+EdKTA9BjL3LcEeVAX5N+Eegteqomje9ZJpxLli3bu4JejAgRrKFJLo6ZISeYWrmQ==" saltValue="6+05BM4VP3QIQ3dSQeqNYw==" spinCount="100000" sheet="1" objects="1" scenario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8C663-0778-403C-A962-7D74B4D6D662}">
  <sheetPr codeName="Hoja6"/>
  <dimension ref="A1:T40"/>
  <sheetViews>
    <sheetView showGridLines="0" showRowColHeaders="0" zoomScale="90" zoomScaleNormal="90" workbookViewId="0">
      <selection activeCell="D8" sqref="D8"/>
    </sheetView>
  </sheetViews>
  <sheetFormatPr baseColWidth="10" defaultRowHeight="15" x14ac:dyDescent="0.25"/>
  <cols>
    <col min="1" max="1" width="2.7109375" customWidth="1"/>
    <col min="2" max="17" width="11.7109375" customWidth="1"/>
    <col min="18" max="18" width="2.7109375" customWidth="1"/>
  </cols>
  <sheetData>
    <row r="1" spans="1:20" x14ac:dyDescent="0.25">
      <c r="A1" s="43"/>
      <c r="B1" s="43"/>
      <c r="C1" s="43"/>
      <c r="D1" s="43"/>
      <c r="E1" s="43"/>
      <c r="F1" s="43"/>
      <c r="G1" s="43"/>
      <c r="H1" s="43"/>
      <c r="I1" s="43"/>
      <c r="J1" s="43"/>
      <c r="K1" s="43"/>
      <c r="L1" s="43"/>
      <c r="M1" s="43"/>
      <c r="N1" s="43"/>
      <c r="O1" s="43"/>
      <c r="P1" s="43"/>
      <c r="Q1" s="43"/>
      <c r="R1" s="43"/>
      <c r="S1" s="43"/>
      <c r="T1" s="43"/>
    </row>
    <row r="2" spans="1:20" x14ac:dyDescent="0.25">
      <c r="A2" s="43"/>
      <c r="B2" s="43"/>
      <c r="C2" s="43"/>
      <c r="D2" s="43"/>
      <c r="E2" s="43"/>
      <c r="F2" s="43"/>
      <c r="G2" s="43"/>
      <c r="H2" s="43"/>
      <c r="I2" s="43"/>
      <c r="J2" s="43"/>
      <c r="K2" s="43"/>
      <c r="L2" s="43"/>
      <c r="M2" s="43"/>
      <c r="N2" s="43"/>
      <c r="O2" s="43"/>
      <c r="P2" s="43"/>
      <c r="Q2" s="43"/>
      <c r="R2" s="43"/>
      <c r="S2" s="43"/>
      <c r="T2" s="43"/>
    </row>
    <row r="3" spans="1:20" x14ac:dyDescent="0.25">
      <c r="A3" s="43"/>
      <c r="B3" s="43"/>
      <c r="C3" s="43"/>
      <c r="D3" s="43"/>
      <c r="E3" s="43"/>
      <c r="F3" s="43"/>
      <c r="G3" s="43"/>
      <c r="H3" s="43"/>
      <c r="I3" s="43"/>
      <c r="J3" s="43"/>
      <c r="K3" s="43"/>
      <c r="L3" s="43"/>
      <c r="M3" s="43"/>
      <c r="N3" s="43"/>
      <c r="O3" s="43"/>
      <c r="P3" s="43"/>
      <c r="Q3" s="43"/>
      <c r="R3" s="43"/>
      <c r="S3" s="43"/>
      <c r="T3" s="43"/>
    </row>
    <row r="4" spans="1:20" x14ac:dyDescent="0.25">
      <c r="A4" s="43"/>
      <c r="B4" s="43"/>
      <c r="C4" s="43"/>
      <c r="D4" s="43"/>
      <c r="E4" s="43"/>
      <c r="F4" s="43"/>
      <c r="G4" s="43"/>
      <c r="H4" s="43"/>
      <c r="I4" s="43"/>
      <c r="J4" s="43"/>
      <c r="K4" s="43"/>
      <c r="L4" s="43"/>
      <c r="M4" s="43"/>
      <c r="N4" s="43"/>
      <c r="O4" s="43"/>
      <c r="P4" s="43"/>
      <c r="Q4" s="43"/>
      <c r="R4" s="43"/>
      <c r="S4" s="43"/>
      <c r="T4" s="43"/>
    </row>
    <row r="5" spans="1:20" x14ac:dyDescent="0.25">
      <c r="A5" s="43"/>
      <c r="B5" s="43"/>
      <c r="C5" s="43"/>
      <c r="D5" s="43"/>
      <c r="E5" s="43"/>
      <c r="F5" s="43"/>
      <c r="G5" s="43"/>
      <c r="H5" s="43"/>
      <c r="I5" s="43"/>
      <c r="J5" s="43"/>
      <c r="K5" s="43"/>
      <c r="L5" s="43"/>
      <c r="M5" s="43"/>
      <c r="N5" s="43"/>
      <c r="O5" s="43"/>
      <c r="P5" s="43"/>
      <c r="Q5" s="43"/>
      <c r="R5" s="43"/>
      <c r="S5" s="43"/>
      <c r="T5" s="43"/>
    </row>
    <row r="6" spans="1:20" x14ac:dyDescent="0.25">
      <c r="A6" s="43"/>
      <c r="B6" s="43"/>
      <c r="C6" s="43"/>
      <c r="D6" s="43"/>
      <c r="E6" s="43"/>
      <c r="F6" s="43"/>
      <c r="G6" s="43"/>
      <c r="H6" s="43"/>
      <c r="I6" s="43"/>
      <c r="J6" s="43"/>
      <c r="K6" s="43"/>
      <c r="L6" s="43"/>
      <c r="M6" s="43"/>
      <c r="N6" s="43"/>
      <c r="O6" s="43"/>
      <c r="P6" s="43"/>
      <c r="Q6" s="43"/>
      <c r="R6" s="43"/>
      <c r="S6" s="43"/>
      <c r="T6" s="43"/>
    </row>
    <row r="7" spans="1:20" x14ac:dyDescent="0.25">
      <c r="A7" s="43"/>
      <c r="B7" s="43"/>
      <c r="C7" s="43"/>
      <c r="D7" s="43"/>
      <c r="E7" s="43"/>
      <c r="F7" s="43"/>
      <c r="G7" s="43"/>
      <c r="H7" s="43"/>
      <c r="I7" s="43"/>
      <c r="J7" s="43"/>
      <c r="K7" s="43"/>
      <c r="L7" s="43"/>
      <c r="M7" s="43"/>
      <c r="N7" s="43"/>
      <c r="O7" s="43"/>
      <c r="P7" s="43"/>
      <c r="Q7" s="43"/>
      <c r="R7" s="43"/>
      <c r="S7" s="43"/>
      <c r="T7" s="43"/>
    </row>
    <row r="8" spans="1:20" x14ac:dyDescent="0.25">
      <c r="A8" s="43"/>
      <c r="B8" s="43"/>
      <c r="C8" s="43"/>
      <c r="D8" s="43">
        <v>1</v>
      </c>
      <c r="E8" s="43"/>
      <c r="F8" s="43"/>
      <c r="G8" s="43"/>
      <c r="H8" s="43"/>
      <c r="I8" s="43"/>
      <c r="J8" s="43"/>
      <c r="K8" s="43"/>
      <c r="L8" s="43"/>
      <c r="M8" s="43"/>
      <c r="N8" s="43"/>
      <c r="O8" s="43"/>
      <c r="P8" s="43"/>
      <c r="Q8" s="43"/>
      <c r="R8" s="43"/>
      <c r="S8" s="43"/>
      <c r="T8" s="43"/>
    </row>
    <row r="9" spans="1:20" x14ac:dyDescent="0.25">
      <c r="A9" s="43"/>
      <c r="B9" s="43"/>
      <c r="C9" s="43"/>
      <c r="D9" s="43"/>
      <c r="E9" s="43"/>
      <c r="F9" s="43"/>
      <c r="G9" s="43"/>
      <c r="H9" s="43"/>
      <c r="I9" s="43"/>
      <c r="J9" s="43"/>
      <c r="K9" s="43"/>
      <c r="L9" s="43"/>
      <c r="M9" s="43"/>
      <c r="N9" s="43"/>
      <c r="O9" s="43"/>
      <c r="P9" s="43"/>
      <c r="Q9" s="43"/>
      <c r="R9" s="43"/>
      <c r="S9" s="43"/>
      <c r="T9" s="43"/>
    </row>
    <row r="10" spans="1:20" x14ac:dyDescent="0.25">
      <c r="A10" s="43"/>
      <c r="B10" s="43"/>
      <c r="C10" s="43"/>
      <c r="D10" s="43"/>
      <c r="E10" s="43"/>
      <c r="F10" s="43"/>
      <c r="G10" s="43"/>
      <c r="H10" s="43"/>
      <c r="I10" s="43"/>
      <c r="J10" s="43"/>
      <c r="K10" s="43"/>
      <c r="L10" s="43"/>
      <c r="M10" s="43"/>
      <c r="N10" s="43"/>
      <c r="O10" s="43"/>
      <c r="P10" s="43"/>
      <c r="Q10" s="43"/>
      <c r="R10" s="43"/>
      <c r="S10" s="43"/>
      <c r="T10" s="43"/>
    </row>
    <row r="11" spans="1:20" x14ac:dyDescent="0.25">
      <c r="A11" s="43"/>
      <c r="B11" s="43"/>
      <c r="C11" s="43"/>
      <c r="D11" s="43"/>
      <c r="E11" s="43"/>
      <c r="F11" s="43"/>
      <c r="G11" s="43"/>
      <c r="H11" s="43"/>
      <c r="I11" s="43"/>
      <c r="J11" s="43"/>
      <c r="K11" s="43"/>
      <c r="L11" s="43"/>
      <c r="M11" s="43"/>
      <c r="N11" s="43"/>
      <c r="O11" s="43"/>
      <c r="P11" s="43"/>
      <c r="Q11" s="43"/>
      <c r="R11" s="43"/>
      <c r="S11" s="43"/>
      <c r="T11" s="43"/>
    </row>
    <row r="12" spans="1:20" x14ac:dyDescent="0.25">
      <c r="A12" s="43"/>
      <c r="B12" s="43"/>
      <c r="C12" s="43"/>
      <c r="D12" s="43"/>
      <c r="E12" s="43"/>
      <c r="F12" s="43"/>
      <c r="G12" s="43"/>
      <c r="H12" s="43"/>
      <c r="I12" s="43"/>
      <c r="J12" s="43"/>
      <c r="K12" s="43"/>
      <c r="L12" s="43"/>
      <c r="M12" s="43"/>
      <c r="N12" s="43"/>
      <c r="O12" s="43"/>
      <c r="P12" s="43"/>
      <c r="Q12" s="43"/>
      <c r="R12" s="43"/>
      <c r="S12" s="43"/>
      <c r="T12" s="43"/>
    </row>
    <row r="13" spans="1:20" x14ac:dyDescent="0.25">
      <c r="A13" s="43"/>
      <c r="B13" s="43"/>
      <c r="C13" s="43"/>
      <c r="D13" s="43"/>
      <c r="E13" s="43"/>
      <c r="F13" s="43"/>
      <c r="G13" s="43"/>
      <c r="H13" s="43"/>
      <c r="I13" s="43"/>
      <c r="J13" s="43"/>
      <c r="K13" s="43"/>
      <c r="L13" s="43"/>
      <c r="M13" s="43"/>
      <c r="N13" s="43"/>
      <c r="O13" s="43"/>
      <c r="P13" s="43"/>
      <c r="Q13" s="43"/>
      <c r="R13" s="43"/>
      <c r="S13" s="43"/>
      <c r="T13" s="43"/>
    </row>
    <row r="14" spans="1:20" x14ac:dyDescent="0.25">
      <c r="A14" s="43"/>
      <c r="B14" s="43"/>
      <c r="C14" s="43"/>
      <c r="D14" s="43"/>
      <c r="E14" s="43"/>
      <c r="F14" s="43"/>
      <c r="G14" s="43"/>
      <c r="H14" s="43"/>
      <c r="I14" s="43"/>
      <c r="J14" s="43"/>
      <c r="K14" s="43"/>
      <c r="L14" s="43"/>
      <c r="M14" s="43"/>
      <c r="N14" s="43"/>
      <c r="O14" s="43"/>
      <c r="P14" s="43"/>
      <c r="Q14" s="43"/>
      <c r="R14" s="43"/>
      <c r="S14" s="43"/>
      <c r="T14" s="43"/>
    </row>
    <row r="15" spans="1:20" x14ac:dyDescent="0.25">
      <c r="A15" s="43"/>
      <c r="B15" s="43"/>
      <c r="C15" s="43"/>
      <c r="D15" s="43"/>
      <c r="E15" s="43"/>
      <c r="F15" s="43"/>
      <c r="G15" s="43"/>
      <c r="H15" s="43"/>
      <c r="I15" s="43"/>
      <c r="J15" s="43"/>
      <c r="K15" s="43"/>
      <c r="L15" s="43"/>
      <c r="M15" s="43"/>
      <c r="N15" s="43"/>
      <c r="O15" s="43"/>
      <c r="P15" s="43"/>
      <c r="Q15" s="43"/>
      <c r="R15" s="43"/>
      <c r="S15" s="43"/>
      <c r="T15" s="43"/>
    </row>
    <row r="16" spans="1:20" x14ac:dyDescent="0.25">
      <c r="A16" s="43"/>
      <c r="B16" s="43"/>
      <c r="C16" s="43"/>
      <c r="D16" s="43"/>
      <c r="E16" s="43"/>
      <c r="F16" s="43"/>
      <c r="G16" s="43"/>
      <c r="H16" s="43"/>
      <c r="I16" s="43"/>
      <c r="J16" s="43"/>
      <c r="K16" s="43"/>
      <c r="L16" s="43"/>
      <c r="M16" s="43"/>
      <c r="N16" s="43"/>
      <c r="O16" s="43"/>
      <c r="P16" s="43"/>
      <c r="Q16" s="43"/>
      <c r="R16" s="43"/>
      <c r="S16" s="43"/>
      <c r="T16" s="43"/>
    </row>
    <row r="17" spans="1:20" x14ac:dyDescent="0.25">
      <c r="A17" s="43"/>
      <c r="B17" s="43"/>
      <c r="C17" s="43"/>
      <c r="D17" s="43"/>
      <c r="E17" s="43"/>
      <c r="F17" s="43"/>
      <c r="G17" s="43"/>
      <c r="H17" s="43"/>
      <c r="I17" s="43"/>
      <c r="J17" s="43"/>
      <c r="K17" s="43"/>
      <c r="L17" s="43"/>
      <c r="M17" s="43"/>
      <c r="N17" s="43"/>
      <c r="O17" s="43"/>
      <c r="P17" s="43"/>
      <c r="Q17" s="43"/>
      <c r="R17" s="43"/>
      <c r="S17" s="43"/>
      <c r="T17" s="43"/>
    </row>
    <row r="18" spans="1:20" x14ac:dyDescent="0.25">
      <c r="A18" s="43"/>
      <c r="B18" s="43"/>
      <c r="C18" s="43"/>
      <c r="D18" s="43"/>
      <c r="E18" s="43"/>
      <c r="F18" s="43"/>
      <c r="G18" s="43"/>
      <c r="H18" s="43"/>
      <c r="I18" s="43"/>
      <c r="J18" s="43"/>
      <c r="K18" s="43"/>
      <c r="L18" s="43"/>
      <c r="M18" s="43"/>
      <c r="N18" s="43"/>
      <c r="O18" s="43"/>
      <c r="P18" s="43"/>
      <c r="Q18" s="43"/>
      <c r="R18" s="43"/>
      <c r="S18" s="43"/>
      <c r="T18" s="43"/>
    </row>
    <row r="19" spans="1:20" x14ac:dyDescent="0.25">
      <c r="A19" s="43"/>
      <c r="B19" s="43"/>
      <c r="C19" s="43"/>
      <c r="D19" s="43"/>
      <c r="E19" s="43"/>
      <c r="F19" s="43"/>
      <c r="G19" s="43"/>
      <c r="H19" s="43"/>
      <c r="I19" s="43"/>
      <c r="J19" s="43"/>
      <c r="K19" s="43"/>
      <c r="L19" s="43"/>
      <c r="M19" s="43"/>
      <c r="N19" s="43"/>
      <c r="O19" s="43"/>
      <c r="P19" s="43"/>
      <c r="Q19" s="43"/>
      <c r="R19" s="43"/>
      <c r="S19" s="43"/>
      <c r="T19" s="43"/>
    </row>
    <row r="20" spans="1:20" x14ac:dyDescent="0.25">
      <c r="A20" s="43"/>
      <c r="B20" s="43"/>
      <c r="C20" s="43"/>
      <c r="D20" s="43"/>
      <c r="E20" s="43"/>
      <c r="F20" s="43"/>
      <c r="G20" s="43"/>
      <c r="H20" s="43"/>
      <c r="I20" s="43"/>
      <c r="J20" s="43"/>
      <c r="K20" s="43"/>
      <c r="L20" s="43"/>
      <c r="M20" s="43"/>
      <c r="N20" s="43"/>
      <c r="O20" s="43"/>
      <c r="P20" s="43"/>
      <c r="Q20" s="43"/>
      <c r="R20" s="43"/>
      <c r="S20" s="43"/>
      <c r="T20" s="43"/>
    </row>
    <row r="21" spans="1:20" x14ac:dyDescent="0.25">
      <c r="A21" s="43"/>
      <c r="B21" s="43"/>
      <c r="C21" s="43"/>
      <c r="D21" s="43"/>
      <c r="E21" s="43"/>
      <c r="F21" s="43"/>
      <c r="G21" s="43"/>
      <c r="H21" s="43"/>
      <c r="I21" s="43"/>
      <c r="J21" s="43"/>
      <c r="K21" s="43"/>
      <c r="L21" s="43"/>
      <c r="M21" s="43"/>
      <c r="N21" s="43"/>
      <c r="O21" s="43"/>
      <c r="P21" s="43"/>
      <c r="Q21" s="43"/>
      <c r="R21" s="43"/>
      <c r="S21" s="43"/>
      <c r="T21" s="43"/>
    </row>
    <row r="22" spans="1:20" x14ac:dyDescent="0.25">
      <c r="A22" s="43"/>
      <c r="B22" s="43"/>
      <c r="C22" s="43"/>
      <c r="D22" s="43"/>
      <c r="E22" s="43"/>
      <c r="F22" s="43"/>
      <c r="G22" s="43"/>
      <c r="H22" s="43"/>
      <c r="I22" s="43"/>
      <c r="J22" s="43"/>
      <c r="K22" s="43"/>
      <c r="L22" s="43"/>
      <c r="M22" s="43"/>
      <c r="N22" s="43"/>
      <c r="O22" s="43"/>
      <c r="P22" s="43"/>
      <c r="Q22" s="43"/>
      <c r="R22" s="43"/>
      <c r="S22" s="43"/>
      <c r="T22" s="43"/>
    </row>
    <row r="23" spans="1:20" x14ac:dyDescent="0.25">
      <c r="A23" s="43"/>
      <c r="B23" s="43"/>
      <c r="C23" s="43"/>
      <c r="D23" s="43"/>
      <c r="E23" s="43"/>
      <c r="F23" s="43"/>
      <c r="G23" s="43"/>
      <c r="H23" s="43"/>
      <c r="I23" s="43"/>
      <c r="J23" s="43"/>
      <c r="K23" s="43"/>
      <c r="L23" s="43"/>
      <c r="M23" s="43"/>
      <c r="N23" s="43"/>
      <c r="O23" s="43"/>
      <c r="P23" s="43"/>
      <c r="Q23" s="43"/>
      <c r="R23" s="43"/>
      <c r="S23" s="43"/>
      <c r="T23" s="43"/>
    </row>
    <row r="24" spans="1:20" x14ac:dyDescent="0.25">
      <c r="A24" s="43"/>
      <c r="B24" s="43"/>
      <c r="C24" s="43"/>
      <c r="D24" s="43"/>
      <c r="E24" s="43"/>
      <c r="F24" s="43"/>
      <c r="G24" s="43"/>
      <c r="H24" s="43"/>
      <c r="I24" s="43"/>
      <c r="J24" s="43"/>
      <c r="K24" s="43"/>
      <c r="L24" s="43"/>
      <c r="M24" s="43"/>
      <c r="N24" s="43"/>
      <c r="O24" s="43"/>
      <c r="P24" s="43"/>
      <c r="Q24" s="43"/>
      <c r="R24" s="43"/>
      <c r="S24" s="43"/>
      <c r="T24" s="43"/>
    </row>
    <row r="25" spans="1:20" x14ac:dyDescent="0.25">
      <c r="A25" s="43"/>
      <c r="B25" s="43"/>
      <c r="C25" s="43"/>
      <c r="D25" s="43"/>
      <c r="E25" s="43"/>
      <c r="F25" s="43"/>
      <c r="G25" s="43"/>
      <c r="H25" s="43"/>
      <c r="I25" s="43"/>
      <c r="J25" s="43"/>
      <c r="K25" s="43"/>
      <c r="L25" s="43"/>
      <c r="M25" s="43"/>
      <c r="N25" s="43"/>
      <c r="O25" s="43"/>
      <c r="P25" s="43"/>
      <c r="Q25" s="43"/>
      <c r="R25" s="43"/>
      <c r="S25" s="43"/>
      <c r="T25" s="43"/>
    </row>
    <row r="26" spans="1:20" x14ac:dyDescent="0.25">
      <c r="A26" s="43"/>
      <c r="B26" s="43"/>
      <c r="C26" s="43"/>
      <c r="D26" s="43"/>
      <c r="E26" s="43"/>
      <c r="F26" s="43"/>
      <c r="G26" s="43"/>
      <c r="H26" s="43"/>
      <c r="I26" s="43"/>
      <c r="J26" s="43"/>
      <c r="K26" s="43"/>
      <c r="L26" s="43"/>
      <c r="M26" s="43"/>
      <c r="N26" s="43"/>
      <c r="O26" s="43"/>
      <c r="P26" s="43"/>
      <c r="Q26" s="43"/>
      <c r="R26" s="43"/>
      <c r="S26" s="43"/>
      <c r="T26" s="43"/>
    </row>
    <row r="27" spans="1:20" x14ac:dyDescent="0.25">
      <c r="A27" s="43"/>
      <c r="B27" s="43"/>
      <c r="C27" s="43"/>
      <c r="D27" s="43"/>
      <c r="E27" s="43"/>
      <c r="F27" s="43"/>
      <c r="G27" s="43"/>
      <c r="H27" s="43"/>
      <c r="I27" s="43"/>
      <c r="J27" s="43"/>
      <c r="K27" s="43"/>
      <c r="L27" s="43"/>
      <c r="M27" s="43"/>
      <c r="N27" s="43"/>
      <c r="O27" s="43"/>
      <c r="P27" s="43"/>
      <c r="Q27" s="43"/>
      <c r="R27" s="43"/>
      <c r="S27" s="43"/>
      <c r="T27" s="43"/>
    </row>
    <row r="28" spans="1:20" x14ac:dyDescent="0.25">
      <c r="A28" s="43"/>
      <c r="B28" s="43"/>
      <c r="C28" s="43"/>
      <c r="D28" s="43"/>
      <c r="E28" s="43"/>
      <c r="F28" s="43"/>
      <c r="G28" s="43"/>
      <c r="H28" s="43"/>
      <c r="I28" s="43"/>
      <c r="J28" s="43"/>
      <c r="K28" s="43"/>
      <c r="L28" s="43"/>
      <c r="M28" s="43"/>
      <c r="N28" s="43"/>
      <c r="O28" s="43"/>
      <c r="P28" s="43"/>
      <c r="Q28" s="43"/>
      <c r="R28" s="43"/>
      <c r="S28" s="43"/>
      <c r="T28" s="43"/>
    </row>
    <row r="29" spans="1:20" x14ac:dyDescent="0.25">
      <c r="A29" s="43"/>
      <c r="B29" s="43"/>
      <c r="C29" s="43"/>
      <c r="D29" s="43"/>
      <c r="E29" s="43"/>
      <c r="F29" s="43"/>
      <c r="G29" s="43"/>
      <c r="H29" s="43"/>
      <c r="I29" s="43"/>
      <c r="J29" s="43"/>
      <c r="K29" s="43"/>
      <c r="L29" s="43"/>
      <c r="M29" s="43"/>
      <c r="N29" s="43"/>
      <c r="O29" s="43"/>
      <c r="P29" s="43"/>
      <c r="Q29" s="43"/>
      <c r="R29" s="43"/>
      <c r="S29" s="43"/>
      <c r="T29" s="43"/>
    </row>
    <row r="30" spans="1:20" x14ac:dyDescent="0.25">
      <c r="A30" s="43"/>
      <c r="B30" s="43"/>
      <c r="C30" s="43"/>
      <c r="D30" s="43"/>
      <c r="E30" s="43"/>
      <c r="F30" s="43"/>
      <c r="G30" s="43"/>
      <c r="H30" s="43"/>
      <c r="I30" s="43"/>
      <c r="J30" s="43"/>
      <c r="K30" s="43"/>
      <c r="L30" s="43"/>
      <c r="M30" s="43"/>
      <c r="N30" s="43"/>
      <c r="O30" s="43"/>
      <c r="P30" s="43"/>
      <c r="Q30" s="43"/>
      <c r="R30" s="43"/>
      <c r="S30" s="43"/>
      <c r="T30" s="43"/>
    </row>
    <row r="31" spans="1:20" x14ac:dyDescent="0.25">
      <c r="A31" s="43"/>
      <c r="B31" s="43"/>
      <c r="C31" s="43"/>
      <c r="D31" s="43"/>
      <c r="E31" s="43"/>
      <c r="F31" s="43"/>
      <c r="G31" s="43"/>
      <c r="H31" s="43"/>
      <c r="I31" s="43"/>
      <c r="J31" s="43"/>
      <c r="K31" s="43"/>
      <c r="L31" s="43"/>
      <c r="M31" s="43"/>
      <c r="N31" s="43"/>
      <c r="O31" s="43"/>
      <c r="P31" s="43"/>
      <c r="Q31" s="43"/>
      <c r="R31" s="43"/>
      <c r="S31" s="43"/>
      <c r="T31" s="43"/>
    </row>
    <row r="32" spans="1:20" x14ac:dyDescent="0.25">
      <c r="A32" s="43"/>
      <c r="B32" s="43"/>
      <c r="C32" s="43"/>
      <c r="D32" s="43"/>
      <c r="E32" s="43"/>
      <c r="F32" s="43"/>
      <c r="G32" s="43"/>
      <c r="H32" s="43"/>
      <c r="I32" s="43"/>
      <c r="J32" s="43"/>
      <c r="K32" s="43"/>
      <c r="L32" s="43"/>
      <c r="M32" s="43"/>
      <c r="N32" s="43"/>
      <c r="O32" s="43"/>
      <c r="P32" s="43"/>
      <c r="Q32" s="43"/>
      <c r="R32" s="43"/>
      <c r="S32" s="43"/>
      <c r="T32" s="43"/>
    </row>
    <row r="33" spans="1:20" x14ac:dyDescent="0.25">
      <c r="A33" s="43"/>
      <c r="B33" s="43"/>
      <c r="C33" s="43"/>
      <c r="D33" s="43"/>
      <c r="E33" s="43"/>
      <c r="F33" s="43"/>
      <c r="G33" s="43"/>
      <c r="H33" s="43"/>
      <c r="I33" s="43"/>
      <c r="J33" s="43"/>
      <c r="K33" s="43"/>
      <c r="L33" s="43"/>
      <c r="M33" s="43"/>
      <c r="N33" s="43"/>
      <c r="O33" s="43"/>
      <c r="P33" s="43"/>
      <c r="Q33" s="43"/>
      <c r="R33" s="43"/>
      <c r="S33" s="43"/>
      <c r="T33" s="43"/>
    </row>
    <row r="34" spans="1:20" x14ac:dyDescent="0.25">
      <c r="A34" s="43"/>
      <c r="B34" s="43"/>
      <c r="C34" s="43"/>
      <c r="D34" s="43"/>
      <c r="E34" s="43"/>
      <c r="F34" s="43"/>
      <c r="G34" s="43"/>
      <c r="H34" s="43"/>
      <c r="I34" s="43"/>
      <c r="J34" s="43"/>
      <c r="K34" s="43"/>
      <c r="L34" s="43"/>
      <c r="M34" s="43"/>
      <c r="N34" s="43"/>
      <c r="O34" s="43"/>
      <c r="P34" s="43"/>
      <c r="Q34" s="43"/>
      <c r="R34" s="43"/>
      <c r="S34" s="43"/>
      <c r="T34" s="43"/>
    </row>
    <row r="35" spans="1:20" x14ac:dyDescent="0.25">
      <c r="A35" s="43"/>
      <c r="B35" s="43"/>
      <c r="C35" s="43"/>
      <c r="D35" s="43"/>
      <c r="E35" s="43"/>
      <c r="F35" s="43"/>
      <c r="G35" s="43"/>
      <c r="H35" s="43"/>
      <c r="I35" s="43"/>
      <c r="J35" s="43"/>
      <c r="K35" s="43"/>
      <c r="L35" s="43"/>
      <c r="M35" s="43"/>
      <c r="N35" s="43"/>
      <c r="O35" s="43"/>
      <c r="P35" s="43"/>
      <c r="Q35" s="43"/>
      <c r="R35" s="43"/>
      <c r="S35" s="43"/>
      <c r="T35" s="43"/>
    </row>
    <row r="36" spans="1:20" x14ac:dyDescent="0.25">
      <c r="A36" s="43"/>
      <c r="B36" s="43"/>
      <c r="C36" s="43"/>
      <c r="D36" s="43"/>
      <c r="E36" s="43"/>
      <c r="F36" s="43"/>
      <c r="G36" s="43"/>
      <c r="H36" s="43"/>
      <c r="I36" s="43"/>
      <c r="J36" s="43"/>
      <c r="K36" s="43"/>
      <c r="L36" s="43"/>
      <c r="M36" s="43"/>
      <c r="N36" s="43"/>
      <c r="O36" s="43"/>
      <c r="P36" s="43"/>
      <c r="Q36" s="43"/>
      <c r="R36" s="43"/>
      <c r="S36" s="43"/>
      <c r="T36" s="43"/>
    </row>
    <row r="37" spans="1:20" x14ac:dyDescent="0.25">
      <c r="A37" s="43"/>
      <c r="B37" s="43"/>
      <c r="C37" s="43"/>
      <c r="D37" s="43"/>
      <c r="E37" s="43"/>
      <c r="F37" s="43"/>
      <c r="G37" s="43"/>
      <c r="H37" s="43"/>
      <c r="I37" s="43"/>
      <c r="J37" s="43"/>
      <c r="K37" s="43"/>
      <c r="L37" s="43"/>
      <c r="M37" s="43"/>
      <c r="N37" s="43"/>
      <c r="O37" s="43"/>
      <c r="P37" s="43"/>
      <c r="Q37" s="43"/>
      <c r="R37" s="43"/>
      <c r="S37" s="43"/>
      <c r="T37" s="43"/>
    </row>
    <row r="38" spans="1:20" x14ac:dyDescent="0.25">
      <c r="A38" s="43"/>
      <c r="B38" s="43"/>
      <c r="C38" s="43"/>
      <c r="D38" s="43"/>
      <c r="E38" s="43"/>
      <c r="F38" s="43"/>
      <c r="G38" s="43"/>
      <c r="H38" s="43"/>
      <c r="I38" s="43"/>
      <c r="J38" s="43"/>
      <c r="K38" s="43"/>
      <c r="L38" s="43"/>
      <c r="M38" s="43"/>
      <c r="N38" s="43"/>
      <c r="O38" s="43"/>
      <c r="P38" s="43"/>
      <c r="Q38" s="43"/>
      <c r="R38" s="43"/>
      <c r="S38" s="43"/>
      <c r="T38" s="43"/>
    </row>
    <row r="39" spans="1:20" x14ac:dyDescent="0.25">
      <c r="A39" s="43"/>
      <c r="B39" s="43"/>
      <c r="C39" s="43"/>
      <c r="D39" s="43"/>
      <c r="E39" s="43"/>
      <c r="F39" s="43"/>
      <c r="G39" s="43"/>
      <c r="H39" s="43"/>
      <c r="I39" s="43"/>
      <c r="J39" s="43"/>
      <c r="K39" s="43"/>
      <c r="L39" s="43"/>
      <c r="M39" s="43"/>
      <c r="N39" s="43"/>
      <c r="O39" s="43"/>
      <c r="P39" s="43"/>
      <c r="Q39" s="43"/>
      <c r="R39" s="43"/>
      <c r="S39" s="43"/>
      <c r="T39" s="43"/>
    </row>
    <row r="40" spans="1:20" x14ac:dyDescent="0.25">
      <c r="A40" s="43"/>
      <c r="B40" s="43"/>
      <c r="C40" s="43"/>
      <c r="D40" s="43"/>
      <c r="E40" s="43"/>
      <c r="F40" s="43"/>
      <c r="G40" s="43"/>
      <c r="H40" s="43"/>
      <c r="I40" s="43"/>
      <c r="J40" s="43"/>
      <c r="K40" s="43"/>
      <c r="L40" s="43"/>
      <c r="M40" s="43"/>
      <c r="N40" s="43"/>
      <c r="O40" s="43"/>
      <c r="P40" s="43"/>
      <c r="Q40" s="43"/>
      <c r="R40" s="43"/>
      <c r="S40" s="43"/>
      <c r="T40" s="43"/>
    </row>
  </sheetData>
  <sheetProtection algorithmName="SHA-512" hashValue="cH3tMPrE+f8AvbKX5QsgfoqO3Sf0fMogUsGzEXp4O2Dy1jlrBreN3XFkQrqqCR1SfmpARcD4uUtNAUhNO07PZw==" saltValue="utqIBYujQd2waL2NDX+aDw==" spinCount="100000" sheet="1" objects="1" scenario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1F951-41AB-425A-9DFC-844D1155BE94}">
  <sheetPr codeName="Hoja9"/>
  <dimension ref="A1:S37"/>
  <sheetViews>
    <sheetView showGridLines="0" showRowColHeaders="0" zoomScale="95" zoomScaleNormal="95" workbookViewId="0">
      <selection activeCell="D8" sqref="D8"/>
    </sheetView>
  </sheetViews>
  <sheetFormatPr baseColWidth="10" defaultRowHeight="15" x14ac:dyDescent="0.25"/>
  <cols>
    <col min="1" max="1" width="2.7109375" customWidth="1"/>
    <col min="2" max="17" width="11.7109375" customWidth="1"/>
    <col min="18" max="18" width="2.7109375" customWidth="1"/>
  </cols>
  <sheetData>
    <row r="1" spans="1:19" x14ac:dyDescent="0.25">
      <c r="A1" s="43"/>
      <c r="B1" s="43"/>
      <c r="C1" s="43"/>
      <c r="D1" s="43"/>
      <c r="E1" s="43"/>
      <c r="F1" s="43"/>
      <c r="G1" s="43"/>
      <c r="H1" s="43"/>
      <c r="I1" s="43"/>
      <c r="J1" s="43"/>
      <c r="K1" s="43"/>
      <c r="L1" s="43"/>
      <c r="M1" s="43"/>
      <c r="N1" s="43"/>
      <c r="O1" s="43"/>
      <c r="P1" s="43"/>
      <c r="Q1" s="43"/>
      <c r="R1" s="43"/>
      <c r="S1" s="43"/>
    </row>
    <row r="2" spans="1:19" x14ac:dyDescent="0.25">
      <c r="A2" s="43"/>
      <c r="B2" s="43"/>
      <c r="C2" s="43"/>
      <c r="D2" s="43"/>
      <c r="E2" s="43"/>
      <c r="F2" s="43"/>
      <c r="G2" s="43"/>
      <c r="H2" s="43"/>
      <c r="I2" s="43"/>
      <c r="J2" s="43"/>
      <c r="K2" s="43"/>
      <c r="L2" s="43"/>
      <c r="M2" s="43"/>
      <c r="N2" s="43"/>
      <c r="O2" s="43"/>
      <c r="P2" s="43"/>
      <c r="Q2" s="43"/>
      <c r="R2" s="43"/>
      <c r="S2" s="43"/>
    </row>
    <row r="3" spans="1:19" x14ac:dyDescent="0.25">
      <c r="A3" s="43"/>
      <c r="B3" s="43"/>
      <c r="C3" s="43"/>
      <c r="D3" s="43"/>
      <c r="E3" s="43"/>
      <c r="F3" s="43"/>
      <c r="G3" s="43"/>
      <c r="H3" s="43"/>
      <c r="I3" s="43"/>
      <c r="J3" s="43"/>
      <c r="K3" s="43"/>
      <c r="L3" s="43"/>
      <c r="M3" s="43"/>
      <c r="N3" s="43"/>
      <c r="O3" s="43"/>
      <c r="P3" s="43"/>
      <c r="Q3" s="43"/>
      <c r="R3" s="43"/>
      <c r="S3" s="43"/>
    </row>
    <row r="4" spans="1:19" x14ac:dyDescent="0.25">
      <c r="A4" s="43"/>
      <c r="B4" s="43"/>
      <c r="C4" s="43"/>
      <c r="D4" s="43"/>
      <c r="E4" s="43"/>
      <c r="F4" s="43"/>
      <c r="G4" s="43"/>
      <c r="H4" s="43"/>
      <c r="I4" s="43"/>
      <c r="J4" s="43"/>
      <c r="K4" s="43"/>
      <c r="L4" s="43"/>
      <c r="M4" s="43"/>
      <c r="N4" s="43"/>
      <c r="O4" s="43"/>
      <c r="P4" s="43"/>
      <c r="Q4" s="43"/>
      <c r="R4" s="43"/>
      <c r="S4" s="43"/>
    </row>
    <row r="5" spans="1:19" x14ac:dyDescent="0.25">
      <c r="A5" s="43"/>
      <c r="B5" s="43"/>
      <c r="C5" s="43"/>
      <c r="D5" s="43"/>
      <c r="E5" s="43"/>
      <c r="F5" s="43"/>
      <c r="G5" s="43"/>
      <c r="H5" s="43"/>
      <c r="I5" s="43"/>
      <c r="J5" s="43"/>
      <c r="K5" s="43"/>
      <c r="L5" s="43"/>
      <c r="M5" s="43"/>
      <c r="N5" s="43"/>
      <c r="O5" s="43"/>
      <c r="P5" s="43"/>
      <c r="Q5" s="43"/>
      <c r="R5" s="43"/>
      <c r="S5" s="43"/>
    </row>
    <row r="6" spans="1:19" x14ac:dyDescent="0.25">
      <c r="A6" s="43"/>
      <c r="B6" s="43"/>
      <c r="C6" s="43"/>
      <c r="D6" s="43"/>
      <c r="E6" s="43"/>
      <c r="F6" s="43"/>
      <c r="G6" s="43"/>
      <c r="H6" s="43"/>
      <c r="I6" s="43"/>
      <c r="J6" s="43"/>
      <c r="K6" s="43"/>
      <c r="L6" s="43"/>
      <c r="M6" s="43"/>
      <c r="N6" s="43"/>
      <c r="O6" s="43"/>
      <c r="P6" s="43"/>
      <c r="Q6" s="43"/>
      <c r="R6" s="43"/>
      <c r="S6" s="43"/>
    </row>
    <row r="7" spans="1:19" x14ac:dyDescent="0.25">
      <c r="A7" s="43"/>
      <c r="B7" s="43"/>
      <c r="C7" s="43"/>
      <c r="D7" s="43"/>
      <c r="E7" s="43"/>
      <c r="F7" s="43"/>
      <c r="G7" s="43"/>
      <c r="H7" s="43"/>
      <c r="I7" s="43"/>
      <c r="J7" s="43"/>
      <c r="K7" s="43"/>
      <c r="L7" s="43"/>
      <c r="M7" s="43"/>
      <c r="N7" s="43"/>
      <c r="O7" s="43"/>
      <c r="P7" s="43"/>
      <c r="Q7" s="43"/>
      <c r="R7" s="43"/>
      <c r="S7" s="43"/>
    </row>
    <row r="8" spans="1:19" x14ac:dyDescent="0.25">
      <c r="A8" s="43"/>
      <c r="B8" s="43"/>
      <c r="C8" s="43"/>
      <c r="D8" s="43">
        <v>1</v>
      </c>
      <c r="E8" s="43"/>
      <c r="F8" s="43"/>
      <c r="G8" s="43"/>
      <c r="H8" s="43"/>
      <c r="I8" s="43"/>
      <c r="J8" s="43"/>
      <c r="K8" s="43"/>
      <c r="L8" s="43"/>
      <c r="M8" s="43"/>
      <c r="N8" s="43"/>
      <c r="O8" s="43"/>
      <c r="P8" s="43"/>
      <c r="Q8" s="43"/>
      <c r="R8" s="43"/>
      <c r="S8" s="43"/>
    </row>
    <row r="9" spans="1:19" x14ac:dyDescent="0.25">
      <c r="A9" s="43"/>
      <c r="B9" s="43"/>
      <c r="C9" s="43"/>
      <c r="D9" s="43"/>
      <c r="E9" s="43"/>
      <c r="F9" s="43"/>
      <c r="G9" s="43"/>
      <c r="H9" s="43"/>
      <c r="I9" s="43"/>
      <c r="J9" s="43"/>
      <c r="K9" s="43"/>
      <c r="L9" s="43"/>
      <c r="M9" s="43"/>
      <c r="N9" s="43"/>
      <c r="O9" s="43"/>
      <c r="P9" s="43"/>
      <c r="Q9" s="43"/>
      <c r="R9" s="43"/>
      <c r="S9" s="43"/>
    </row>
    <row r="10" spans="1:19" x14ac:dyDescent="0.25">
      <c r="A10" s="43"/>
      <c r="B10" s="43"/>
      <c r="C10" s="43"/>
      <c r="D10" s="43"/>
      <c r="E10" s="43"/>
      <c r="F10" s="43"/>
      <c r="G10" s="43"/>
      <c r="H10" s="43"/>
      <c r="I10" s="43"/>
      <c r="J10" s="43"/>
      <c r="K10" s="43"/>
      <c r="L10" s="43"/>
      <c r="M10" s="43"/>
      <c r="N10" s="43"/>
      <c r="O10" s="43"/>
      <c r="P10" s="43"/>
      <c r="Q10" s="43"/>
      <c r="R10" s="43"/>
      <c r="S10" s="43"/>
    </row>
    <row r="11" spans="1:19" x14ac:dyDescent="0.25">
      <c r="A11" s="43"/>
      <c r="B11" s="43"/>
      <c r="C11" s="43"/>
      <c r="D11" s="43"/>
      <c r="E11" s="43"/>
      <c r="F11" s="43"/>
      <c r="G11" s="43"/>
      <c r="H11" s="43"/>
      <c r="I11" s="43"/>
      <c r="J11" s="43"/>
      <c r="K11" s="43"/>
      <c r="L11" s="43"/>
      <c r="M11" s="43"/>
      <c r="N11" s="43"/>
      <c r="O11" s="43"/>
      <c r="P11" s="43"/>
      <c r="Q11" s="43"/>
      <c r="R11" s="43"/>
      <c r="S11" s="43"/>
    </row>
    <row r="12" spans="1:19" x14ac:dyDescent="0.25">
      <c r="A12" s="43"/>
      <c r="B12" s="43"/>
      <c r="C12" s="43"/>
      <c r="D12" s="43"/>
      <c r="E12" s="43"/>
      <c r="F12" s="43"/>
      <c r="G12" s="43"/>
      <c r="H12" s="43"/>
      <c r="I12" s="43"/>
      <c r="J12" s="43"/>
      <c r="K12" s="43"/>
      <c r="L12" s="43"/>
      <c r="M12" s="43"/>
      <c r="N12" s="43"/>
      <c r="O12" s="43"/>
      <c r="P12" s="43"/>
      <c r="Q12" s="43"/>
      <c r="R12" s="43"/>
      <c r="S12" s="43"/>
    </row>
    <row r="13" spans="1:19" x14ac:dyDescent="0.25">
      <c r="A13" s="43"/>
      <c r="B13" s="43"/>
      <c r="C13" s="43"/>
      <c r="D13" s="43"/>
      <c r="E13" s="43"/>
      <c r="F13" s="43"/>
      <c r="G13" s="43"/>
      <c r="H13" s="43"/>
      <c r="I13" s="43"/>
      <c r="J13" s="43"/>
      <c r="K13" s="43"/>
      <c r="L13" s="43"/>
      <c r="M13" s="43"/>
      <c r="N13" s="43"/>
      <c r="O13" s="43"/>
      <c r="P13" s="43"/>
      <c r="Q13" s="43"/>
      <c r="R13" s="43"/>
      <c r="S13" s="43"/>
    </row>
    <row r="14" spans="1:19" x14ac:dyDescent="0.25">
      <c r="A14" s="43"/>
      <c r="B14" s="43"/>
      <c r="C14" s="43"/>
      <c r="D14" s="43"/>
      <c r="E14" s="43"/>
      <c r="F14" s="43"/>
      <c r="G14" s="43"/>
      <c r="H14" s="43"/>
      <c r="I14" s="43"/>
      <c r="J14" s="43"/>
      <c r="K14" s="43"/>
      <c r="L14" s="43"/>
      <c r="M14" s="43"/>
      <c r="N14" s="43"/>
      <c r="O14" s="43"/>
      <c r="P14" s="43"/>
      <c r="Q14" s="43"/>
      <c r="R14" s="43"/>
      <c r="S14" s="43"/>
    </row>
    <row r="15" spans="1:19" x14ac:dyDescent="0.25">
      <c r="A15" s="43"/>
      <c r="B15" s="43"/>
      <c r="C15" s="43"/>
      <c r="D15" s="43"/>
      <c r="E15" s="43"/>
      <c r="F15" s="43"/>
      <c r="G15" s="43"/>
      <c r="H15" s="43"/>
      <c r="I15" s="43"/>
      <c r="J15" s="43"/>
      <c r="K15" s="43"/>
      <c r="L15" s="43"/>
      <c r="M15" s="43"/>
      <c r="N15" s="43"/>
      <c r="O15" s="43"/>
      <c r="P15" s="43"/>
      <c r="Q15" s="43"/>
      <c r="R15" s="43"/>
      <c r="S15" s="43"/>
    </row>
    <row r="16" spans="1:19" x14ac:dyDescent="0.25">
      <c r="A16" s="43"/>
      <c r="B16" s="43"/>
      <c r="C16" s="43"/>
      <c r="D16" s="43"/>
      <c r="E16" s="43"/>
      <c r="F16" s="43"/>
      <c r="G16" s="43"/>
      <c r="H16" s="43"/>
      <c r="I16" s="43"/>
      <c r="J16" s="43"/>
      <c r="K16" s="43"/>
      <c r="L16" s="43"/>
      <c r="M16" s="43"/>
      <c r="N16" s="43"/>
      <c r="O16" s="43"/>
      <c r="P16" s="43"/>
      <c r="Q16" s="43"/>
      <c r="R16" s="43"/>
      <c r="S16" s="43"/>
    </row>
    <row r="17" spans="1:19" x14ac:dyDescent="0.25">
      <c r="A17" s="43"/>
      <c r="B17" s="43"/>
      <c r="C17" s="43"/>
      <c r="D17" s="43"/>
      <c r="E17" s="43"/>
      <c r="F17" s="43"/>
      <c r="G17" s="43"/>
      <c r="H17" s="43"/>
      <c r="I17" s="43"/>
      <c r="J17" s="43"/>
      <c r="K17" s="43"/>
      <c r="L17" s="43"/>
      <c r="M17" s="43"/>
      <c r="N17" s="43"/>
      <c r="O17" s="43"/>
      <c r="P17" s="43"/>
      <c r="Q17" s="43"/>
      <c r="R17" s="43"/>
      <c r="S17" s="43"/>
    </row>
    <row r="18" spans="1:19" x14ac:dyDescent="0.25">
      <c r="A18" s="43"/>
      <c r="B18" s="43"/>
      <c r="C18" s="43"/>
      <c r="D18" s="43"/>
      <c r="E18" s="43"/>
      <c r="F18" s="43"/>
      <c r="G18" s="43"/>
      <c r="H18" s="43"/>
      <c r="I18" s="43"/>
      <c r="J18" s="43"/>
      <c r="K18" s="43"/>
      <c r="L18" s="43"/>
      <c r="M18" s="43"/>
      <c r="N18" s="43"/>
      <c r="O18" s="43"/>
      <c r="P18" s="43"/>
      <c r="Q18" s="43"/>
      <c r="R18" s="43"/>
      <c r="S18" s="43"/>
    </row>
    <row r="19" spans="1:19" x14ac:dyDescent="0.25">
      <c r="A19" s="43"/>
      <c r="B19" s="43"/>
      <c r="C19" s="43"/>
      <c r="D19" s="43"/>
      <c r="E19" s="43"/>
      <c r="F19" s="43"/>
      <c r="G19" s="43"/>
      <c r="H19" s="43"/>
      <c r="I19" s="43"/>
      <c r="J19" s="43"/>
      <c r="K19" s="43"/>
      <c r="L19" s="43"/>
      <c r="M19" s="43"/>
      <c r="N19" s="43"/>
      <c r="O19" s="43"/>
      <c r="P19" s="43"/>
      <c r="Q19" s="43"/>
      <c r="R19" s="43"/>
      <c r="S19" s="43"/>
    </row>
    <row r="20" spans="1:19" x14ac:dyDescent="0.25">
      <c r="A20" s="43"/>
      <c r="B20" s="43"/>
      <c r="C20" s="43"/>
      <c r="D20" s="43"/>
      <c r="E20" s="43"/>
      <c r="F20" s="43"/>
      <c r="G20" s="43"/>
      <c r="H20" s="43"/>
      <c r="I20" s="43"/>
      <c r="J20" s="43"/>
      <c r="K20" s="43"/>
      <c r="L20" s="43"/>
      <c r="M20" s="43"/>
      <c r="N20" s="43"/>
      <c r="O20" s="43"/>
      <c r="P20" s="43"/>
      <c r="Q20" s="43"/>
      <c r="R20" s="43"/>
      <c r="S20" s="43"/>
    </row>
    <row r="21" spans="1:19" x14ac:dyDescent="0.25">
      <c r="A21" s="43"/>
      <c r="B21" s="43"/>
      <c r="C21" s="43"/>
      <c r="D21" s="43"/>
      <c r="E21" s="43"/>
      <c r="F21" s="43"/>
      <c r="G21" s="43"/>
      <c r="H21" s="43"/>
      <c r="I21" s="43"/>
      <c r="J21" s="43"/>
      <c r="K21" s="43"/>
      <c r="L21" s="43"/>
      <c r="M21" s="43"/>
      <c r="N21" s="43"/>
      <c r="O21" s="43"/>
      <c r="P21" s="43"/>
      <c r="Q21" s="43"/>
      <c r="R21" s="43"/>
      <c r="S21" s="43"/>
    </row>
    <row r="22" spans="1:19" x14ac:dyDescent="0.25">
      <c r="A22" s="43"/>
      <c r="B22" s="43"/>
      <c r="C22" s="43"/>
      <c r="D22" s="43"/>
      <c r="E22" s="43"/>
      <c r="F22" s="43"/>
      <c r="G22" s="43"/>
      <c r="H22" s="43"/>
      <c r="I22" s="43"/>
      <c r="J22" s="43"/>
      <c r="K22" s="43"/>
      <c r="L22" s="43"/>
      <c r="M22" s="43"/>
      <c r="N22" s="43"/>
      <c r="O22" s="43"/>
      <c r="P22" s="43"/>
      <c r="Q22" s="43"/>
      <c r="R22" s="43"/>
      <c r="S22" s="43"/>
    </row>
    <row r="23" spans="1:19" x14ac:dyDescent="0.25">
      <c r="A23" s="43"/>
      <c r="B23" s="43"/>
      <c r="C23" s="43"/>
      <c r="D23" s="43"/>
      <c r="E23" s="43"/>
      <c r="F23" s="43"/>
      <c r="G23" s="43"/>
      <c r="H23" s="43"/>
      <c r="I23" s="43"/>
      <c r="J23" s="43"/>
      <c r="K23" s="43"/>
      <c r="L23" s="43"/>
      <c r="M23" s="43"/>
      <c r="N23" s="43"/>
      <c r="O23" s="43"/>
      <c r="P23" s="43"/>
      <c r="Q23" s="43"/>
      <c r="R23" s="43"/>
      <c r="S23" s="43"/>
    </row>
    <row r="24" spans="1:19" x14ac:dyDescent="0.25">
      <c r="A24" s="43"/>
      <c r="B24" s="43"/>
      <c r="C24" s="43"/>
      <c r="D24" s="43"/>
      <c r="E24" s="43"/>
      <c r="F24" s="43"/>
      <c r="G24" s="43"/>
      <c r="H24" s="43"/>
      <c r="I24" s="43"/>
      <c r="J24" s="43"/>
      <c r="K24" s="43"/>
      <c r="L24" s="43"/>
      <c r="M24" s="43"/>
      <c r="N24" s="43"/>
      <c r="O24" s="43"/>
      <c r="P24" s="43"/>
      <c r="Q24" s="43"/>
      <c r="R24" s="43"/>
      <c r="S24" s="43"/>
    </row>
    <row r="25" spans="1:19" x14ac:dyDescent="0.25">
      <c r="A25" s="43"/>
      <c r="B25" s="43"/>
      <c r="C25" s="43"/>
      <c r="D25" s="43"/>
      <c r="E25" s="43"/>
      <c r="F25" s="43"/>
      <c r="G25" s="43"/>
      <c r="H25" s="43"/>
      <c r="I25" s="43"/>
      <c r="J25" s="43"/>
      <c r="K25" s="43"/>
      <c r="L25" s="43"/>
      <c r="M25" s="43"/>
      <c r="N25" s="43"/>
      <c r="O25" s="43"/>
      <c r="P25" s="43"/>
      <c r="Q25" s="43"/>
      <c r="R25" s="43"/>
      <c r="S25" s="43"/>
    </row>
    <row r="26" spans="1:19" x14ac:dyDescent="0.25">
      <c r="A26" s="43"/>
      <c r="B26" s="43"/>
      <c r="C26" s="43"/>
      <c r="D26" s="43"/>
      <c r="E26" s="43"/>
      <c r="F26" s="43"/>
      <c r="G26" s="43"/>
      <c r="H26" s="43"/>
      <c r="I26" s="43"/>
      <c r="J26" s="43"/>
      <c r="K26" s="43"/>
      <c r="L26" s="43"/>
      <c r="M26" s="43"/>
      <c r="N26" s="43"/>
      <c r="O26" s="43"/>
      <c r="P26" s="43"/>
      <c r="Q26" s="43"/>
      <c r="R26" s="43"/>
      <c r="S26" s="43"/>
    </row>
    <row r="27" spans="1:19" x14ac:dyDescent="0.25">
      <c r="A27" s="43"/>
      <c r="B27" s="43"/>
      <c r="C27" s="43"/>
      <c r="D27" s="43"/>
      <c r="E27" s="43"/>
      <c r="F27" s="43"/>
      <c r="G27" s="43"/>
      <c r="H27" s="43"/>
      <c r="I27" s="43"/>
      <c r="J27" s="43"/>
      <c r="K27" s="43"/>
      <c r="L27" s="43"/>
      <c r="M27" s="43"/>
      <c r="N27" s="43"/>
      <c r="O27" s="43"/>
      <c r="P27" s="43"/>
      <c r="Q27" s="43"/>
      <c r="R27" s="43"/>
      <c r="S27" s="43"/>
    </row>
    <row r="28" spans="1:19" x14ac:dyDescent="0.25">
      <c r="A28" s="43"/>
      <c r="B28" s="43"/>
      <c r="C28" s="43"/>
      <c r="D28" s="43"/>
      <c r="E28" s="43"/>
      <c r="F28" s="43"/>
      <c r="G28" s="43"/>
      <c r="H28" s="43"/>
      <c r="I28" s="43"/>
      <c r="J28" s="43"/>
      <c r="K28" s="43"/>
      <c r="L28" s="43"/>
      <c r="M28" s="43"/>
      <c r="N28" s="43"/>
      <c r="O28" s="43"/>
      <c r="P28" s="43"/>
      <c r="Q28" s="43"/>
      <c r="R28" s="43"/>
      <c r="S28" s="43"/>
    </row>
    <row r="29" spans="1:19" x14ac:dyDescent="0.25">
      <c r="A29" s="43"/>
      <c r="B29" s="43"/>
      <c r="C29" s="43"/>
      <c r="D29" s="43"/>
      <c r="E29" s="43"/>
      <c r="F29" s="43"/>
      <c r="G29" s="43"/>
      <c r="H29" s="43"/>
      <c r="I29" s="43"/>
      <c r="J29" s="43"/>
      <c r="K29" s="43"/>
      <c r="L29" s="43"/>
      <c r="M29" s="43"/>
      <c r="N29" s="43"/>
      <c r="O29" s="43"/>
      <c r="P29" s="43"/>
      <c r="Q29" s="43"/>
      <c r="R29" s="43"/>
      <c r="S29" s="43"/>
    </row>
    <row r="30" spans="1:19" x14ac:dyDescent="0.25">
      <c r="A30" s="43"/>
      <c r="B30" s="43"/>
      <c r="C30" s="43"/>
      <c r="D30" s="43"/>
      <c r="E30" s="43"/>
      <c r="F30" s="43"/>
      <c r="G30" s="43"/>
      <c r="H30" s="43"/>
      <c r="I30" s="43"/>
      <c r="J30" s="43"/>
      <c r="K30" s="43"/>
      <c r="L30" s="43"/>
      <c r="M30" s="43"/>
      <c r="N30" s="43"/>
      <c r="O30" s="43"/>
      <c r="P30" s="43"/>
      <c r="Q30" s="43"/>
      <c r="R30" s="43"/>
      <c r="S30" s="43"/>
    </row>
    <row r="31" spans="1:19" x14ac:dyDescent="0.25">
      <c r="A31" s="43"/>
      <c r="B31" s="43"/>
      <c r="C31" s="43"/>
      <c r="D31" s="43"/>
      <c r="E31" s="43"/>
      <c r="F31" s="43"/>
      <c r="G31" s="43"/>
      <c r="H31" s="43"/>
      <c r="I31" s="43"/>
      <c r="J31" s="43"/>
      <c r="K31" s="43"/>
      <c r="L31" s="43"/>
      <c r="M31" s="43"/>
      <c r="N31" s="43"/>
      <c r="O31" s="43"/>
      <c r="P31" s="43"/>
      <c r="Q31" s="43"/>
      <c r="R31" s="43"/>
      <c r="S31" s="43"/>
    </row>
    <row r="32" spans="1:19" x14ac:dyDescent="0.25">
      <c r="A32" s="43"/>
      <c r="B32" s="43"/>
      <c r="C32" s="43"/>
      <c r="D32" s="43"/>
      <c r="E32" s="43"/>
      <c r="F32" s="43"/>
      <c r="G32" s="43"/>
      <c r="H32" s="43"/>
      <c r="I32" s="43"/>
      <c r="J32" s="43"/>
      <c r="K32" s="43"/>
      <c r="L32" s="43"/>
      <c r="M32" s="43"/>
      <c r="N32" s="43"/>
      <c r="O32" s="43"/>
      <c r="P32" s="43"/>
      <c r="Q32" s="43"/>
      <c r="R32" s="43"/>
      <c r="S32" s="43"/>
    </row>
    <row r="33" spans="1:19" x14ac:dyDescent="0.25">
      <c r="A33" s="43"/>
      <c r="B33" s="43"/>
      <c r="C33" s="43"/>
      <c r="D33" s="43"/>
      <c r="E33" s="43"/>
      <c r="F33" s="43"/>
      <c r="G33" s="43"/>
      <c r="H33" s="43"/>
      <c r="I33" s="43"/>
      <c r="J33" s="43"/>
      <c r="K33" s="43"/>
      <c r="L33" s="43"/>
      <c r="M33" s="43"/>
      <c r="N33" s="43"/>
      <c r="O33" s="43"/>
      <c r="P33" s="43"/>
      <c r="Q33" s="43"/>
      <c r="R33" s="43"/>
      <c r="S33" s="43"/>
    </row>
    <row r="34" spans="1:19" x14ac:dyDescent="0.25">
      <c r="A34" s="43"/>
      <c r="B34" s="43"/>
      <c r="C34" s="43"/>
      <c r="D34" s="43"/>
      <c r="E34" s="43"/>
      <c r="F34" s="43"/>
      <c r="G34" s="43"/>
      <c r="H34" s="43"/>
      <c r="I34" s="43"/>
      <c r="J34" s="43"/>
      <c r="K34" s="43"/>
      <c r="L34" s="43"/>
      <c r="M34" s="43"/>
      <c r="N34" s="43"/>
      <c r="O34" s="43"/>
      <c r="P34" s="43"/>
      <c r="Q34" s="43"/>
      <c r="R34" s="43"/>
      <c r="S34" s="43"/>
    </row>
    <row r="35" spans="1:19" x14ac:dyDescent="0.25">
      <c r="A35" s="43"/>
      <c r="B35" s="43"/>
      <c r="C35" s="43"/>
      <c r="D35" s="43"/>
      <c r="E35" s="43"/>
      <c r="F35" s="43"/>
      <c r="G35" s="43"/>
      <c r="H35" s="43"/>
      <c r="I35" s="43"/>
      <c r="J35" s="43"/>
      <c r="K35" s="43"/>
      <c r="L35" s="43"/>
      <c r="M35" s="43"/>
      <c r="N35" s="43"/>
      <c r="O35" s="43"/>
      <c r="P35" s="43"/>
      <c r="Q35" s="43"/>
      <c r="R35" s="43"/>
      <c r="S35" s="43"/>
    </row>
    <row r="36" spans="1:19" x14ac:dyDescent="0.25">
      <c r="A36" s="43"/>
      <c r="B36" s="43"/>
      <c r="C36" s="43"/>
      <c r="D36" s="43"/>
      <c r="E36" s="43"/>
      <c r="F36" s="43"/>
      <c r="G36" s="43"/>
      <c r="H36" s="43"/>
      <c r="I36" s="43"/>
      <c r="J36" s="43"/>
      <c r="K36" s="43"/>
      <c r="L36" s="43"/>
      <c r="M36" s="43"/>
      <c r="N36" s="43"/>
      <c r="O36" s="43"/>
      <c r="P36" s="43"/>
      <c r="Q36" s="43"/>
      <c r="R36" s="43"/>
      <c r="S36" s="43"/>
    </row>
    <row r="37" spans="1:19" x14ac:dyDescent="0.25">
      <c r="A37" s="43"/>
      <c r="B37" s="43"/>
      <c r="C37" s="43"/>
      <c r="D37" s="43"/>
      <c r="E37" s="43"/>
      <c r="F37" s="43"/>
      <c r="G37" s="43"/>
      <c r="H37" s="43"/>
      <c r="I37" s="43"/>
      <c r="J37" s="43"/>
      <c r="K37" s="43"/>
      <c r="L37" s="43"/>
      <c r="M37" s="43"/>
      <c r="N37" s="43"/>
      <c r="O37" s="43"/>
      <c r="P37" s="43"/>
      <c r="Q37" s="43"/>
      <c r="R37" s="43"/>
      <c r="S37" s="43"/>
    </row>
  </sheetData>
  <sheetProtection algorithmName="SHA-512" hashValue="aJXBWhdKT4PRMNOYqaZeIeZMEacINntpbgmZ9WUpBtb/Chacmxczpf0Z0lTa7e1Ra/eNlFeaTssgaxpe0Km3ww==" saltValue="IuOaHo5EM97zUXK/LXS4Ng==" spinCount="100000" sheet="1" objects="1" scenario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41FA-B89E-4960-833A-693FD6495886}">
  <sheetPr codeName="Hoja7"/>
  <dimension ref="A1:V42"/>
  <sheetViews>
    <sheetView showGridLines="0" showRowColHeaders="0" zoomScale="85" zoomScaleNormal="85" workbookViewId="0">
      <selection activeCell="D8" sqref="D8"/>
    </sheetView>
  </sheetViews>
  <sheetFormatPr baseColWidth="10" defaultRowHeight="15" x14ac:dyDescent="0.25"/>
  <cols>
    <col min="1" max="1" width="2.7109375" customWidth="1"/>
    <col min="2" max="17" width="11.7109375" customWidth="1"/>
    <col min="18" max="18" width="2.7109375" customWidth="1"/>
  </cols>
  <sheetData>
    <row r="1" spans="1:22" x14ac:dyDescent="0.25">
      <c r="A1" s="43"/>
      <c r="B1" s="43"/>
      <c r="C1" s="43"/>
      <c r="D1" s="43"/>
      <c r="E1" s="43"/>
      <c r="F1" s="43"/>
      <c r="G1" s="43"/>
      <c r="H1" s="43"/>
      <c r="I1" s="43"/>
      <c r="J1" s="43"/>
      <c r="K1" s="43"/>
      <c r="L1" s="43"/>
      <c r="M1" s="43"/>
      <c r="N1" s="43"/>
      <c r="O1" s="43"/>
      <c r="P1" s="43"/>
      <c r="Q1" s="43"/>
      <c r="R1" s="43"/>
      <c r="S1" s="43"/>
      <c r="T1" s="43"/>
      <c r="U1" s="43"/>
      <c r="V1" s="43"/>
    </row>
    <row r="2" spans="1:22" x14ac:dyDescent="0.25">
      <c r="A2" s="43"/>
      <c r="B2" s="43"/>
      <c r="C2" s="43"/>
      <c r="D2" s="43"/>
      <c r="E2" s="43"/>
      <c r="F2" s="43"/>
      <c r="G2" s="43"/>
      <c r="H2" s="43"/>
      <c r="I2" s="43"/>
      <c r="J2" s="43"/>
      <c r="K2" s="43"/>
      <c r="L2" s="43"/>
      <c r="M2" s="43"/>
      <c r="N2" s="43"/>
      <c r="O2" s="43"/>
      <c r="P2" s="43"/>
      <c r="Q2" s="43"/>
      <c r="R2" s="43"/>
      <c r="S2" s="43"/>
      <c r="T2" s="43"/>
      <c r="U2" s="43"/>
      <c r="V2" s="43"/>
    </row>
    <row r="3" spans="1:22" x14ac:dyDescent="0.25">
      <c r="A3" s="43"/>
      <c r="B3" s="43"/>
      <c r="C3" s="43"/>
      <c r="D3" s="43"/>
      <c r="E3" s="43"/>
      <c r="F3" s="43"/>
      <c r="G3" s="43"/>
      <c r="H3" s="43"/>
      <c r="I3" s="43"/>
      <c r="J3" s="43"/>
      <c r="K3" s="43"/>
      <c r="L3" s="43"/>
      <c r="M3" s="43"/>
      <c r="N3" s="43"/>
      <c r="O3" s="43"/>
      <c r="P3" s="43"/>
      <c r="Q3" s="43"/>
      <c r="R3" s="43"/>
      <c r="S3" s="43"/>
      <c r="T3" s="43"/>
      <c r="U3" s="43"/>
      <c r="V3" s="43"/>
    </row>
    <row r="4" spans="1:22" x14ac:dyDescent="0.25">
      <c r="A4" s="43"/>
      <c r="B4" s="43"/>
      <c r="C4" s="43"/>
      <c r="D4" s="43"/>
      <c r="E4" s="43"/>
      <c r="F4" s="43"/>
      <c r="G4" s="43"/>
      <c r="H4" s="43"/>
      <c r="I4" s="43"/>
      <c r="J4" s="43"/>
      <c r="K4" s="43"/>
      <c r="L4" s="43"/>
      <c r="M4" s="43"/>
      <c r="N4" s="43"/>
      <c r="O4" s="43"/>
      <c r="P4" s="43"/>
      <c r="Q4" s="43"/>
      <c r="R4" s="43"/>
      <c r="S4" s="43"/>
      <c r="T4" s="43"/>
      <c r="U4" s="43"/>
      <c r="V4" s="43"/>
    </row>
    <row r="5" spans="1:22" x14ac:dyDescent="0.25">
      <c r="A5" s="43"/>
      <c r="B5" s="43"/>
      <c r="C5" s="43"/>
      <c r="D5" s="43"/>
      <c r="E5" s="43"/>
      <c r="F5" s="43"/>
      <c r="G5" s="43"/>
      <c r="H5" s="43"/>
      <c r="I5" s="43"/>
      <c r="J5" s="43"/>
      <c r="K5" s="43"/>
      <c r="L5" s="43"/>
      <c r="M5" s="43"/>
      <c r="N5" s="43"/>
      <c r="O5" s="43"/>
      <c r="P5" s="43"/>
      <c r="Q5" s="43"/>
      <c r="R5" s="43"/>
      <c r="S5" s="43"/>
      <c r="T5" s="43"/>
      <c r="U5" s="43"/>
      <c r="V5" s="43"/>
    </row>
    <row r="6" spans="1:22" x14ac:dyDescent="0.25">
      <c r="A6" s="43"/>
      <c r="B6" s="43"/>
      <c r="C6" s="43"/>
      <c r="D6" s="43"/>
      <c r="E6" s="43"/>
      <c r="F6" s="43"/>
      <c r="G6" s="43"/>
      <c r="H6" s="43"/>
      <c r="I6" s="43"/>
      <c r="J6" s="43"/>
      <c r="K6" s="43"/>
      <c r="L6" s="43"/>
      <c r="M6" s="43"/>
      <c r="N6" s="43"/>
      <c r="O6" s="43"/>
      <c r="P6" s="43"/>
      <c r="Q6" s="43"/>
      <c r="R6" s="43"/>
      <c r="S6" s="43"/>
      <c r="T6" s="43"/>
      <c r="U6" s="43"/>
      <c r="V6" s="43"/>
    </row>
    <row r="7" spans="1:22" x14ac:dyDescent="0.25">
      <c r="A7" s="43"/>
      <c r="B7" s="43"/>
      <c r="C7" s="43"/>
      <c r="D7" s="43"/>
      <c r="E7" s="43"/>
      <c r="F7" s="43"/>
      <c r="G7" s="43"/>
      <c r="H7" s="43"/>
      <c r="I7" s="43"/>
      <c r="J7" s="43"/>
      <c r="K7" s="43"/>
      <c r="L7" s="43"/>
      <c r="M7" s="43"/>
      <c r="N7" s="43"/>
      <c r="O7" s="43"/>
      <c r="P7" s="43"/>
      <c r="Q7" s="43"/>
      <c r="R7" s="43"/>
      <c r="S7" s="43"/>
      <c r="T7" s="43"/>
      <c r="U7" s="43"/>
      <c r="V7" s="43"/>
    </row>
    <row r="8" spans="1:22" x14ac:dyDescent="0.25">
      <c r="A8" s="43"/>
      <c r="B8" s="43"/>
      <c r="C8" s="43"/>
      <c r="D8" s="43"/>
      <c r="E8" s="43"/>
      <c r="F8" s="43"/>
      <c r="G8" s="43"/>
      <c r="H8" s="43"/>
      <c r="I8" s="43"/>
      <c r="J8" s="43"/>
      <c r="K8" s="43"/>
      <c r="L8" s="43"/>
      <c r="M8" s="43"/>
      <c r="N8" s="43"/>
      <c r="O8" s="43"/>
      <c r="P8" s="43"/>
      <c r="Q8" s="43"/>
      <c r="R8" s="43"/>
      <c r="S8" s="43"/>
      <c r="T8" s="43"/>
      <c r="U8" s="43"/>
      <c r="V8" s="43"/>
    </row>
    <row r="9" spans="1:22" x14ac:dyDescent="0.25">
      <c r="A9" s="43"/>
      <c r="B9" s="43"/>
      <c r="C9" s="43"/>
      <c r="D9" s="43"/>
      <c r="E9" s="43"/>
      <c r="F9" s="43"/>
      <c r="G9" s="43"/>
      <c r="H9" s="43"/>
      <c r="I9" s="43"/>
      <c r="J9" s="43"/>
      <c r="K9" s="43"/>
      <c r="L9" s="43"/>
      <c r="M9" s="43"/>
      <c r="N9" s="43"/>
      <c r="O9" s="43"/>
      <c r="P9" s="43"/>
      <c r="Q9" s="43"/>
      <c r="R9" s="43"/>
      <c r="S9" s="43"/>
      <c r="T9" s="43"/>
      <c r="U9" s="43"/>
      <c r="V9" s="43"/>
    </row>
    <row r="10" spans="1:22" x14ac:dyDescent="0.25">
      <c r="A10" s="43"/>
      <c r="B10" s="43"/>
      <c r="C10" s="43"/>
      <c r="D10" s="43"/>
      <c r="E10" s="43"/>
      <c r="F10" s="43"/>
      <c r="G10" s="43"/>
      <c r="H10" s="43"/>
      <c r="I10" s="43"/>
      <c r="J10" s="43"/>
      <c r="K10" s="43"/>
      <c r="L10" s="43"/>
      <c r="M10" s="43"/>
      <c r="N10" s="43"/>
      <c r="O10" s="43"/>
      <c r="P10" s="43"/>
      <c r="Q10" s="43"/>
      <c r="R10" s="43"/>
      <c r="S10" s="43"/>
      <c r="T10" s="43"/>
      <c r="U10" s="43"/>
      <c r="V10" s="43"/>
    </row>
    <row r="11" spans="1:22" x14ac:dyDescent="0.25">
      <c r="A11" s="43"/>
      <c r="B11" s="43"/>
      <c r="C11" s="43"/>
      <c r="D11" s="43"/>
      <c r="E11" s="43"/>
      <c r="F11" s="43"/>
      <c r="G11" s="43"/>
      <c r="H11" s="43"/>
      <c r="I11" s="43"/>
      <c r="J11" s="43"/>
      <c r="K11" s="43"/>
      <c r="L11" s="43"/>
      <c r="M11" s="43"/>
      <c r="N11" s="43"/>
      <c r="O11" s="43"/>
      <c r="P11" s="43"/>
      <c r="Q11" s="43"/>
      <c r="R11" s="43"/>
      <c r="S11" s="43"/>
      <c r="T11" s="43"/>
      <c r="U11" s="43"/>
      <c r="V11" s="43"/>
    </row>
    <row r="12" spans="1:22" x14ac:dyDescent="0.25">
      <c r="A12" s="43"/>
      <c r="B12" s="43"/>
      <c r="C12" s="43"/>
      <c r="D12" s="43"/>
      <c r="E12" s="43"/>
      <c r="F12" s="43"/>
      <c r="G12" s="43"/>
      <c r="H12" s="43"/>
      <c r="I12" s="43"/>
      <c r="J12" s="43"/>
      <c r="K12" s="43"/>
      <c r="L12" s="43"/>
      <c r="M12" s="43"/>
      <c r="N12" s="43"/>
      <c r="O12" s="43"/>
      <c r="P12" s="43"/>
      <c r="Q12" s="43"/>
      <c r="R12" s="43"/>
      <c r="S12" s="43"/>
      <c r="T12" s="43"/>
      <c r="U12" s="43"/>
      <c r="V12" s="43"/>
    </row>
    <row r="13" spans="1:22" x14ac:dyDescent="0.25">
      <c r="A13" s="43"/>
      <c r="B13" s="43"/>
      <c r="C13" s="43"/>
      <c r="D13" s="43"/>
      <c r="E13" s="43"/>
      <c r="F13" s="43"/>
      <c r="G13" s="43"/>
      <c r="H13" s="43"/>
      <c r="I13" s="43"/>
      <c r="J13" s="43"/>
      <c r="K13" s="43"/>
      <c r="L13" s="43"/>
      <c r="M13" s="43"/>
      <c r="N13" s="43"/>
      <c r="O13" s="43"/>
      <c r="P13" s="43"/>
      <c r="Q13" s="43"/>
      <c r="R13" s="43"/>
      <c r="S13" s="43"/>
      <c r="T13" s="43"/>
      <c r="U13" s="43"/>
      <c r="V13" s="43"/>
    </row>
    <row r="14" spans="1:22" x14ac:dyDescent="0.25">
      <c r="A14" s="43"/>
      <c r="B14" s="43"/>
      <c r="C14" s="43"/>
      <c r="D14" s="43"/>
      <c r="E14" s="43"/>
      <c r="F14" s="43"/>
      <c r="G14" s="43"/>
      <c r="H14" s="43"/>
      <c r="I14" s="43"/>
      <c r="J14" s="43"/>
      <c r="K14" s="43"/>
      <c r="L14" s="43"/>
      <c r="M14" s="43"/>
      <c r="N14" s="43"/>
      <c r="O14" s="43"/>
      <c r="P14" s="43"/>
      <c r="Q14" s="43"/>
      <c r="R14" s="43"/>
      <c r="S14" s="43"/>
      <c r="T14" s="43"/>
      <c r="U14" s="43"/>
      <c r="V14" s="43"/>
    </row>
    <row r="15" spans="1:22" x14ac:dyDescent="0.25">
      <c r="A15" s="43"/>
      <c r="B15" s="43"/>
      <c r="C15" s="43"/>
      <c r="D15" s="43"/>
      <c r="E15" s="43"/>
      <c r="F15" s="43"/>
      <c r="G15" s="43"/>
      <c r="H15" s="43"/>
      <c r="I15" s="43"/>
      <c r="J15" s="43"/>
      <c r="K15" s="43"/>
      <c r="L15" s="43"/>
      <c r="M15" s="43"/>
      <c r="N15" s="43"/>
      <c r="O15" s="43"/>
      <c r="P15" s="43"/>
      <c r="Q15" s="43"/>
      <c r="R15" s="43"/>
      <c r="S15" s="43"/>
      <c r="T15" s="43"/>
      <c r="U15" s="43"/>
      <c r="V15" s="43"/>
    </row>
    <row r="16" spans="1:22" x14ac:dyDescent="0.25">
      <c r="A16" s="43"/>
      <c r="B16" s="43"/>
      <c r="C16" s="43"/>
      <c r="D16" s="43"/>
      <c r="E16" s="43"/>
      <c r="F16" s="43"/>
      <c r="G16" s="43"/>
      <c r="H16" s="43"/>
      <c r="I16" s="43"/>
      <c r="J16" s="43"/>
      <c r="K16" s="43"/>
      <c r="L16" s="43"/>
      <c r="M16" s="43"/>
      <c r="N16" s="43"/>
      <c r="O16" s="43"/>
      <c r="P16" s="43"/>
      <c r="Q16" s="43"/>
      <c r="R16" s="43"/>
      <c r="S16" s="43"/>
      <c r="T16" s="43"/>
      <c r="U16" s="43"/>
      <c r="V16" s="43"/>
    </row>
    <row r="17" spans="1:22" x14ac:dyDescent="0.25">
      <c r="A17" s="43"/>
      <c r="B17" s="43"/>
      <c r="C17" s="43"/>
      <c r="D17" s="43"/>
      <c r="E17" s="43"/>
      <c r="F17" s="43"/>
      <c r="G17" s="43"/>
      <c r="H17" s="43"/>
      <c r="I17" s="43"/>
      <c r="J17" s="43"/>
      <c r="K17" s="43"/>
      <c r="L17" s="43"/>
      <c r="M17" s="43"/>
      <c r="N17" s="43"/>
      <c r="O17" s="43"/>
      <c r="P17" s="43"/>
      <c r="Q17" s="43"/>
      <c r="R17" s="43"/>
      <c r="S17" s="43"/>
      <c r="T17" s="43"/>
      <c r="U17" s="43"/>
      <c r="V17" s="43"/>
    </row>
    <row r="18" spans="1:22" x14ac:dyDescent="0.25">
      <c r="A18" s="43"/>
      <c r="B18" s="43"/>
      <c r="C18" s="43"/>
      <c r="D18" s="43"/>
      <c r="E18" s="43"/>
      <c r="F18" s="43"/>
      <c r="G18" s="43"/>
      <c r="H18" s="43"/>
      <c r="I18" s="43"/>
      <c r="J18" s="43"/>
      <c r="K18" s="43"/>
      <c r="L18" s="43"/>
      <c r="M18" s="43"/>
      <c r="N18" s="43"/>
      <c r="O18" s="43"/>
      <c r="P18" s="43"/>
      <c r="Q18" s="43"/>
      <c r="R18" s="43"/>
      <c r="S18" s="43"/>
      <c r="T18" s="43"/>
      <c r="U18" s="43"/>
      <c r="V18" s="43"/>
    </row>
    <row r="19" spans="1:22" x14ac:dyDescent="0.25">
      <c r="A19" s="43"/>
      <c r="B19" s="43"/>
      <c r="C19" s="43"/>
      <c r="D19" s="43"/>
      <c r="E19" s="43"/>
      <c r="F19" s="43"/>
      <c r="G19" s="43"/>
      <c r="H19" s="43"/>
      <c r="I19" s="43"/>
      <c r="J19" s="43"/>
      <c r="K19" s="43"/>
      <c r="L19" s="43"/>
      <c r="M19" s="43"/>
      <c r="N19" s="43"/>
      <c r="O19" s="43"/>
      <c r="P19" s="43"/>
      <c r="Q19" s="43"/>
      <c r="R19" s="43"/>
      <c r="S19" s="43"/>
      <c r="T19" s="43"/>
      <c r="U19" s="43"/>
      <c r="V19" s="43"/>
    </row>
    <row r="20" spans="1:22" x14ac:dyDescent="0.25">
      <c r="A20" s="43"/>
      <c r="B20" s="43"/>
      <c r="C20" s="43"/>
      <c r="D20" s="43"/>
      <c r="E20" s="43"/>
      <c r="F20" s="43"/>
      <c r="G20" s="43"/>
      <c r="H20" s="43"/>
      <c r="I20" s="43"/>
      <c r="J20" s="43"/>
      <c r="K20" s="43"/>
      <c r="L20" s="43"/>
      <c r="M20" s="43"/>
      <c r="N20" s="43"/>
      <c r="O20" s="43"/>
      <c r="P20" s="43"/>
      <c r="Q20" s="43"/>
      <c r="R20" s="43"/>
      <c r="S20" s="43"/>
      <c r="T20" s="43"/>
      <c r="U20" s="43"/>
      <c r="V20" s="43"/>
    </row>
    <row r="21" spans="1:22" x14ac:dyDescent="0.25">
      <c r="A21" s="43"/>
      <c r="B21" s="43"/>
      <c r="C21" s="43"/>
      <c r="D21" s="43"/>
      <c r="E21" s="43"/>
      <c r="F21" s="43"/>
      <c r="G21" s="43"/>
      <c r="H21" s="43"/>
      <c r="I21" s="43"/>
      <c r="J21" s="43"/>
      <c r="K21" s="43"/>
      <c r="L21" s="43"/>
      <c r="M21" s="43"/>
      <c r="N21" s="43"/>
      <c r="O21" s="43"/>
      <c r="P21" s="43"/>
      <c r="Q21" s="43"/>
      <c r="R21" s="43"/>
      <c r="S21" s="43"/>
      <c r="T21" s="43"/>
      <c r="U21" s="43"/>
      <c r="V21" s="43"/>
    </row>
    <row r="22" spans="1:22" x14ac:dyDescent="0.25">
      <c r="A22" s="43"/>
      <c r="B22" s="43"/>
      <c r="C22" s="43"/>
      <c r="D22" s="43"/>
      <c r="E22" s="43"/>
      <c r="F22" s="43"/>
      <c r="G22" s="43"/>
      <c r="H22" s="43"/>
      <c r="I22" s="43"/>
      <c r="J22" s="43"/>
      <c r="K22" s="43"/>
      <c r="L22" s="43"/>
      <c r="M22" s="43"/>
      <c r="N22" s="43"/>
      <c r="O22" s="43"/>
      <c r="P22" s="43"/>
      <c r="Q22" s="43"/>
      <c r="R22" s="43"/>
      <c r="S22" s="43"/>
      <c r="T22" s="43"/>
      <c r="U22" s="43"/>
      <c r="V22" s="43"/>
    </row>
    <row r="23" spans="1:22" x14ac:dyDescent="0.25">
      <c r="A23" s="43"/>
      <c r="B23" s="43"/>
      <c r="C23" s="43"/>
      <c r="D23" s="43"/>
      <c r="E23" s="43"/>
      <c r="F23" s="43"/>
      <c r="G23" s="43"/>
      <c r="H23" s="43"/>
      <c r="I23" s="43"/>
      <c r="J23" s="43"/>
      <c r="K23" s="43"/>
      <c r="L23" s="43"/>
      <c r="M23" s="43"/>
      <c r="N23" s="43"/>
      <c r="O23" s="43"/>
      <c r="P23" s="43"/>
      <c r="Q23" s="43"/>
      <c r="R23" s="43"/>
      <c r="S23" s="43"/>
      <c r="T23" s="43"/>
      <c r="U23" s="43"/>
      <c r="V23" s="43"/>
    </row>
    <row r="24" spans="1:22" x14ac:dyDescent="0.25">
      <c r="A24" s="43"/>
      <c r="B24" s="43"/>
      <c r="C24" s="43"/>
      <c r="D24" s="43"/>
      <c r="E24" s="43"/>
      <c r="F24" s="43"/>
      <c r="G24" s="43"/>
      <c r="H24" s="43"/>
      <c r="I24" s="43"/>
      <c r="J24" s="43"/>
      <c r="K24" s="43"/>
      <c r="L24" s="43"/>
      <c r="M24" s="43"/>
      <c r="N24" s="43"/>
      <c r="O24" s="43"/>
      <c r="P24" s="43"/>
      <c r="Q24" s="43"/>
      <c r="R24" s="43"/>
      <c r="S24" s="43"/>
      <c r="T24" s="43"/>
      <c r="U24" s="43"/>
      <c r="V24" s="43"/>
    </row>
    <row r="25" spans="1:22" x14ac:dyDescent="0.25">
      <c r="A25" s="43"/>
      <c r="B25" s="43"/>
      <c r="C25" s="43"/>
      <c r="D25" s="43"/>
      <c r="E25" s="43"/>
      <c r="F25" s="43"/>
      <c r="G25" s="43"/>
      <c r="H25" s="43"/>
      <c r="I25" s="43"/>
      <c r="J25" s="43"/>
      <c r="K25" s="43"/>
      <c r="L25" s="43"/>
      <c r="M25" s="43"/>
      <c r="N25" s="43"/>
      <c r="O25" s="43"/>
      <c r="P25" s="43"/>
      <c r="Q25" s="43"/>
      <c r="R25" s="43"/>
      <c r="S25" s="43"/>
      <c r="T25" s="43"/>
      <c r="U25" s="43"/>
      <c r="V25" s="43"/>
    </row>
    <row r="26" spans="1:22" x14ac:dyDescent="0.25">
      <c r="A26" s="43"/>
      <c r="B26" s="43"/>
      <c r="C26" s="43"/>
      <c r="D26" s="43"/>
      <c r="E26" s="43"/>
      <c r="F26" s="43"/>
      <c r="G26" s="43"/>
      <c r="H26" s="43"/>
      <c r="I26" s="43"/>
      <c r="J26" s="43"/>
      <c r="K26" s="43"/>
      <c r="L26" s="43"/>
      <c r="M26" s="43"/>
      <c r="N26" s="43"/>
      <c r="O26" s="43"/>
      <c r="P26" s="43"/>
      <c r="Q26" s="43"/>
      <c r="R26" s="43"/>
      <c r="S26" s="43"/>
      <c r="T26" s="43"/>
      <c r="U26" s="43"/>
      <c r="V26" s="43"/>
    </row>
    <row r="27" spans="1:22" x14ac:dyDescent="0.25">
      <c r="A27" s="43"/>
      <c r="B27" s="43"/>
      <c r="C27" s="43"/>
      <c r="D27" s="43"/>
      <c r="E27" s="43"/>
      <c r="F27" s="43"/>
      <c r="G27" s="43"/>
      <c r="H27" s="43"/>
      <c r="I27" s="43"/>
      <c r="J27" s="43"/>
      <c r="K27" s="43"/>
      <c r="L27" s="43"/>
      <c r="M27" s="43"/>
      <c r="N27" s="43"/>
      <c r="O27" s="43"/>
      <c r="P27" s="43"/>
      <c r="Q27" s="43"/>
      <c r="R27" s="43"/>
      <c r="S27" s="43"/>
      <c r="T27" s="43"/>
      <c r="U27" s="43"/>
      <c r="V27" s="43"/>
    </row>
    <row r="28" spans="1:22" x14ac:dyDescent="0.25">
      <c r="A28" s="43"/>
      <c r="B28" s="43"/>
      <c r="C28" s="43"/>
      <c r="D28" s="43"/>
      <c r="E28" s="43"/>
      <c r="F28" s="43"/>
      <c r="G28" s="43"/>
      <c r="H28" s="43"/>
      <c r="I28" s="43"/>
      <c r="J28" s="43"/>
      <c r="K28" s="43"/>
      <c r="L28" s="43"/>
      <c r="M28" s="43"/>
      <c r="N28" s="43"/>
      <c r="O28" s="43"/>
      <c r="P28" s="43"/>
      <c r="Q28" s="43"/>
      <c r="R28" s="43"/>
      <c r="S28" s="43"/>
      <c r="T28" s="43"/>
      <c r="U28" s="43"/>
      <c r="V28" s="43"/>
    </row>
    <row r="29" spans="1:22" x14ac:dyDescent="0.25">
      <c r="A29" s="43"/>
      <c r="B29" s="43"/>
      <c r="C29" s="43"/>
      <c r="D29" s="43"/>
      <c r="E29" s="43"/>
      <c r="F29" s="43"/>
      <c r="G29" s="43"/>
      <c r="H29" s="43"/>
      <c r="I29" s="43"/>
      <c r="J29" s="43"/>
      <c r="K29" s="43"/>
      <c r="L29" s="43"/>
      <c r="M29" s="43"/>
      <c r="N29" s="43"/>
      <c r="O29" s="43"/>
      <c r="P29" s="43"/>
      <c r="Q29" s="43"/>
      <c r="R29" s="43"/>
      <c r="S29" s="43"/>
      <c r="T29" s="43"/>
      <c r="U29" s="43"/>
      <c r="V29" s="43"/>
    </row>
    <row r="30" spans="1:22" x14ac:dyDescent="0.25">
      <c r="A30" s="43"/>
      <c r="B30" s="43"/>
      <c r="C30" s="43"/>
      <c r="D30" s="43"/>
      <c r="E30" s="43"/>
      <c r="F30" s="43"/>
      <c r="G30" s="43"/>
      <c r="H30" s="43"/>
      <c r="I30" s="43"/>
      <c r="J30" s="43"/>
      <c r="K30" s="43"/>
      <c r="L30" s="43"/>
      <c r="M30" s="43"/>
      <c r="N30" s="43"/>
      <c r="O30" s="43"/>
      <c r="P30" s="43"/>
      <c r="Q30" s="43"/>
      <c r="R30" s="43"/>
      <c r="S30" s="43"/>
      <c r="T30" s="43"/>
      <c r="U30" s="43"/>
      <c r="V30" s="43"/>
    </row>
    <row r="31" spans="1:22" x14ac:dyDescent="0.25">
      <c r="A31" s="43"/>
      <c r="B31" s="43"/>
      <c r="C31" s="43"/>
      <c r="D31" s="43"/>
      <c r="E31" s="43"/>
      <c r="F31" s="43"/>
      <c r="G31" s="43"/>
      <c r="H31" s="43"/>
      <c r="I31" s="43"/>
      <c r="J31" s="43"/>
      <c r="K31" s="43"/>
      <c r="L31" s="43"/>
      <c r="M31" s="43"/>
      <c r="N31" s="43"/>
      <c r="O31" s="43"/>
      <c r="P31" s="43"/>
      <c r="Q31" s="43"/>
      <c r="R31" s="43"/>
      <c r="S31" s="43"/>
      <c r="T31" s="43"/>
      <c r="U31" s="43"/>
      <c r="V31" s="43"/>
    </row>
    <row r="32" spans="1:22" x14ac:dyDescent="0.25">
      <c r="A32" s="43"/>
      <c r="B32" s="43"/>
      <c r="C32" s="43"/>
      <c r="D32" s="43"/>
      <c r="E32" s="43"/>
      <c r="F32" s="43"/>
      <c r="G32" s="43"/>
      <c r="H32" s="43"/>
      <c r="I32" s="43"/>
      <c r="J32" s="43"/>
      <c r="K32" s="43"/>
      <c r="L32" s="43"/>
      <c r="M32" s="43"/>
      <c r="N32" s="43"/>
      <c r="O32" s="43"/>
      <c r="P32" s="43"/>
      <c r="Q32" s="43"/>
      <c r="R32" s="43"/>
      <c r="S32" s="43"/>
      <c r="T32" s="43"/>
      <c r="U32" s="43"/>
      <c r="V32" s="43"/>
    </row>
    <row r="33" spans="1:22" x14ac:dyDescent="0.25">
      <c r="A33" s="43"/>
      <c r="B33" s="43"/>
      <c r="C33" s="43"/>
      <c r="D33" s="43"/>
      <c r="E33" s="43"/>
      <c r="F33" s="43"/>
      <c r="G33" s="43"/>
      <c r="H33" s="43"/>
      <c r="I33" s="43"/>
      <c r="J33" s="43"/>
      <c r="K33" s="43"/>
      <c r="L33" s="43"/>
      <c r="M33" s="43"/>
      <c r="N33" s="43"/>
      <c r="O33" s="43"/>
      <c r="P33" s="43"/>
      <c r="Q33" s="43"/>
      <c r="R33" s="43"/>
      <c r="S33" s="43"/>
      <c r="T33" s="43"/>
      <c r="U33" s="43"/>
      <c r="V33" s="43"/>
    </row>
    <row r="34" spans="1:22" x14ac:dyDescent="0.25">
      <c r="A34" s="43"/>
      <c r="B34" s="43"/>
      <c r="C34" s="43"/>
      <c r="D34" s="43"/>
      <c r="E34" s="43"/>
      <c r="F34" s="43"/>
      <c r="G34" s="43"/>
      <c r="H34" s="43"/>
      <c r="I34" s="43"/>
      <c r="J34" s="43"/>
      <c r="K34" s="43"/>
      <c r="L34" s="43"/>
      <c r="M34" s="43"/>
      <c r="N34" s="43"/>
      <c r="O34" s="43"/>
      <c r="P34" s="43"/>
      <c r="Q34" s="43"/>
      <c r="R34" s="43"/>
      <c r="S34" s="43"/>
      <c r="T34" s="43"/>
      <c r="U34" s="43"/>
      <c r="V34" s="43"/>
    </row>
    <row r="35" spans="1:22" x14ac:dyDescent="0.25">
      <c r="A35" s="43"/>
      <c r="B35" s="43"/>
      <c r="C35" s="43"/>
      <c r="D35" s="43"/>
      <c r="E35" s="43"/>
      <c r="F35" s="43"/>
      <c r="G35" s="43"/>
      <c r="H35" s="43"/>
      <c r="I35" s="43"/>
      <c r="J35" s="43"/>
      <c r="K35" s="43"/>
      <c r="L35" s="43"/>
      <c r="M35" s="43"/>
      <c r="N35" s="43"/>
      <c r="O35" s="43"/>
      <c r="P35" s="43"/>
      <c r="Q35" s="43"/>
      <c r="R35" s="43"/>
      <c r="S35" s="43"/>
      <c r="T35" s="43"/>
      <c r="U35" s="43"/>
      <c r="V35" s="43"/>
    </row>
    <row r="36" spans="1:22" x14ac:dyDescent="0.25">
      <c r="A36" s="43"/>
      <c r="B36" s="43"/>
      <c r="C36" s="43"/>
      <c r="D36" s="43"/>
      <c r="E36" s="43"/>
      <c r="F36" s="43"/>
      <c r="G36" s="43"/>
      <c r="H36" s="43"/>
      <c r="I36" s="43"/>
      <c r="J36" s="43"/>
      <c r="K36" s="43"/>
      <c r="L36" s="43"/>
      <c r="M36" s="43"/>
      <c r="N36" s="43"/>
      <c r="O36" s="43"/>
      <c r="P36" s="43"/>
      <c r="Q36" s="43"/>
      <c r="R36" s="43"/>
      <c r="S36" s="43"/>
      <c r="T36" s="43"/>
      <c r="U36" s="43"/>
      <c r="V36" s="43"/>
    </row>
    <row r="37" spans="1:22" x14ac:dyDescent="0.25">
      <c r="A37" s="43"/>
      <c r="B37" s="43"/>
      <c r="C37" s="43"/>
      <c r="D37" s="43"/>
      <c r="E37" s="43"/>
      <c r="F37" s="43"/>
      <c r="G37" s="43"/>
      <c r="H37" s="43"/>
      <c r="I37" s="43"/>
      <c r="J37" s="43"/>
      <c r="K37" s="43"/>
      <c r="L37" s="43"/>
      <c r="M37" s="43"/>
      <c r="N37" s="43"/>
      <c r="O37" s="43"/>
      <c r="P37" s="43"/>
      <c r="Q37" s="43"/>
      <c r="R37" s="43"/>
      <c r="S37" s="43"/>
      <c r="T37" s="43"/>
      <c r="U37" s="43"/>
      <c r="V37" s="43"/>
    </row>
    <row r="38" spans="1:22" x14ac:dyDescent="0.25">
      <c r="A38" s="43"/>
      <c r="B38" s="43"/>
      <c r="C38" s="43"/>
      <c r="D38" s="43"/>
      <c r="E38" s="43"/>
      <c r="F38" s="43"/>
      <c r="G38" s="43"/>
      <c r="H38" s="43"/>
      <c r="I38" s="43"/>
      <c r="J38" s="43"/>
      <c r="K38" s="43"/>
      <c r="L38" s="43"/>
      <c r="M38" s="43"/>
      <c r="N38" s="43"/>
      <c r="O38" s="43"/>
      <c r="P38" s="43"/>
      <c r="Q38" s="43"/>
      <c r="R38" s="43"/>
      <c r="S38" s="43"/>
      <c r="T38" s="43"/>
      <c r="U38" s="43"/>
      <c r="V38" s="43"/>
    </row>
    <row r="39" spans="1:22" x14ac:dyDescent="0.25">
      <c r="A39" s="43"/>
      <c r="B39" s="43"/>
      <c r="C39" s="43"/>
      <c r="D39" s="43"/>
      <c r="E39" s="43"/>
      <c r="F39" s="43"/>
      <c r="G39" s="43"/>
      <c r="H39" s="43"/>
      <c r="I39" s="43"/>
      <c r="J39" s="43"/>
      <c r="K39" s="43"/>
      <c r="L39" s="43"/>
      <c r="M39" s="43"/>
      <c r="N39" s="43"/>
      <c r="O39" s="43"/>
      <c r="P39" s="43"/>
      <c r="Q39" s="43"/>
      <c r="R39" s="43"/>
      <c r="S39" s="43"/>
      <c r="T39" s="43"/>
      <c r="U39" s="43"/>
      <c r="V39" s="43"/>
    </row>
    <row r="40" spans="1:22" x14ac:dyDescent="0.25">
      <c r="A40" s="43"/>
      <c r="B40" s="43"/>
      <c r="C40" s="43"/>
      <c r="D40" s="43"/>
      <c r="E40" s="43"/>
      <c r="F40" s="43"/>
      <c r="G40" s="43"/>
      <c r="H40" s="43"/>
      <c r="I40" s="43"/>
      <c r="J40" s="43"/>
      <c r="K40" s="43"/>
      <c r="L40" s="43"/>
      <c r="M40" s="43"/>
      <c r="N40" s="43"/>
      <c r="O40" s="43"/>
      <c r="P40" s="43"/>
      <c r="Q40" s="43"/>
      <c r="R40" s="43"/>
      <c r="S40" s="43"/>
      <c r="T40" s="43"/>
      <c r="U40" s="43"/>
      <c r="V40" s="43"/>
    </row>
    <row r="41" spans="1:22" x14ac:dyDescent="0.25">
      <c r="A41" s="43"/>
      <c r="B41" s="43"/>
      <c r="C41" s="43"/>
      <c r="D41" s="43"/>
      <c r="E41" s="43"/>
      <c r="F41" s="43"/>
      <c r="G41" s="43"/>
      <c r="H41" s="43"/>
      <c r="I41" s="43"/>
      <c r="J41" s="43"/>
      <c r="K41" s="43"/>
      <c r="L41" s="43"/>
      <c r="M41" s="43"/>
      <c r="N41" s="43"/>
      <c r="O41" s="43"/>
      <c r="P41" s="43"/>
      <c r="Q41" s="43"/>
      <c r="R41" s="43"/>
      <c r="S41" s="43"/>
      <c r="T41" s="43"/>
      <c r="U41" s="43"/>
      <c r="V41" s="43"/>
    </row>
    <row r="42" spans="1:22" x14ac:dyDescent="0.25">
      <c r="A42" s="43"/>
      <c r="B42" s="43"/>
      <c r="C42" s="43"/>
      <c r="D42" s="43"/>
      <c r="E42" s="43"/>
      <c r="F42" s="43"/>
      <c r="G42" s="43"/>
      <c r="H42" s="43"/>
      <c r="I42" s="43"/>
      <c r="J42" s="43"/>
      <c r="K42" s="43"/>
      <c r="L42" s="43"/>
      <c r="M42" s="43"/>
      <c r="N42" s="43"/>
      <c r="O42" s="43"/>
      <c r="P42" s="43"/>
      <c r="Q42" s="43"/>
      <c r="R42" s="43"/>
      <c r="S42" s="43"/>
      <c r="T42" s="43"/>
      <c r="U42" s="43"/>
      <c r="V42" s="43"/>
    </row>
  </sheetData>
  <sheetProtection algorithmName="SHA-512" hashValue="8GozH0bkJZLS68hR2a3P0VUeNLF+2Xgcy7GdQkS+kNpKeeriP/hrIsSShP6xlBTvc+H0v5WWMRAg0jnbHllZ9g==" saltValue="yj3IwpSyUs44RKkbRDXuoA==" spinCount="100000" sheet="1" objects="1" scenario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2866-0FE9-45A6-A5D6-4477B06CC1AD}">
  <sheetPr codeName="Hoja8"/>
  <dimension ref="A1:S37"/>
  <sheetViews>
    <sheetView showGridLines="0" showRowColHeaders="0" zoomScale="95" zoomScaleNormal="95" workbookViewId="0">
      <selection activeCell="D8" sqref="D8"/>
    </sheetView>
  </sheetViews>
  <sheetFormatPr baseColWidth="10" defaultRowHeight="15" x14ac:dyDescent="0.25"/>
  <cols>
    <col min="1" max="1" width="2.7109375" customWidth="1"/>
    <col min="2" max="17" width="11.7109375" customWidth="1"/>
    <col min="18" max="18" width="2.7109375" customWidth="1"/>
  </cols>
  <sheetData>
    <row r="1" spans="1:19" x14ac:dyDescent="0.25">
      <c r="A1" s="43"/>
      <c r="B1" s="43"/>
      <c r="C1" s="43"/>
      <c r="D1" s="43"/>
      <c r="E1" s="43"/>
      <c r="F1" s="43"/>
      <c r="G1" s="43"/>
      <c r="H1" s="43"/>
      <c r="I1" s="43"/>
      <c r="J1" s="43"/>
      <c r="K1" s="43"/>
      <c r="L1" s="43"/>
      <c r="M1" s="43"/>
      <c r="N1" s="43"/>
      <c r="O1" s="43"/>
      <c r="P1" s="43"/>
      <c r="Q1" s="43"/>
      <c r="R1" s="43"/>
      <c r="S1" s="43"/>
    </row>
    <row r="2" spans="1:19" x14ac:dyDescent="0.25">
      <c r="A2" s="43"/>
      <c r="B2" s="43"/>
      <c r="C2" s="43"/>
      <c r="D2" s="43"/>
      <c r="E2" s="43"/>
      <c r="F2" s="43"/>
      <c r="G2" s="43"/>
      <c r="H2" s="43"/>
      <c r="I2" s="43"/>
      <c r="J2" s="43"/>
      <c r="K2" s="43"/>
      <c r="L2" s="43"/>
      <c r="M2" s="43"/>
      <c r="N2" s="43"/>
      <c r="O2" s="43"/>
      <c r="P2" s="43"/>
      <c r="Q2" s="43"/>
      <c r="R2" s="43"/>
      <c r="S2" s="43"/>
    </row>
    <row r="3" spans="1:19" x14ac:dyDescent="0.25">
      <c r="A3" s="43"/>
      <c r="B3" s="43"/>
      <c r="C3" s="43"/>
      <c r="D3" s="43"/>
      <c r="E3" s="43"/>
      <c r="F3" s="43"/>
      <c r="G3" s="43"/>
      <c r="H3" s="43"/>
      <c r="I3" s="43"/>
      <c r="J3" s="43"/>
      <c r="K3" s="43"/>
      <c r="L3" s="43"/>
      <c r="M3" s="43"/>
      <c r="N3" s="43"/>
      <c r="O3" s="43"/>
      <c r="P3" s="43"/>
      <c r="Q3" s="43"/>
      <c r="R3" s="43"/>
      <c r="S3" s="43"/>
    </row>
    <row r="4" spans="1:19" x14ac:dyDescent="0.25">
      <c r="A4" s="43"/>
      <c r="B4" s="43"/>
      <c r="C4" s="43"/>
      <c r="D4" s="43"/>
      <c r="E4" s="43"/>
      <c r="F4" s="43"/>
      <c r="G4" s="43"/>
      <c r="H4" s="43"/>
      <c r="I4" s="43"/>
      <c r="J4" s="43"/>
      <c r="K4" s="43"/>
      <c r="L4" s="43"/>
      <c r="M4" s="43"/>
      <c r="N4" s="43"/>
      <c r="O4" s="43"/>
      <c r="P4" s="43"/>
      <c r="Q4" s="43"/>
      <c r="R4" s="43"/>
      <c r="S4" s="43"/>
    </row>
    <row r="5" spans="1:19" x14ac:dyDescent="0.25">
      <c r="A5" s="43"/>
      <c r="B5" s="43"/>
      <c r="C5" s="43"/>
      <c r="D5" s="43"/>
      <c r="E5" s="43"/>
      <c r="F5" s="43"/>
      <c r="G5" s="43"/>
      <c r="H5" s="43"/>
      <c r="I5" s="43"/>
      <c r="J5" s="43"/>
      <c r="K5" s="43"/>
      <c r="L5" s="43"/>
      <c r="M5" s="43"/>
      <c r="N5" s="43"/>
      <c r="O5" s="43"/>
      <c r="P5" s="43"/>
      <c r="Q5" s="43"/>
      <c r="R5" s="43"/>
      <c r="S5" s="43"/>
    </row>
    <row r="6" spans="1:19" x14ac:dyDescent="0.25">
      <c r="A6" s="43"/>
      <c r="B6" s="43"/>
      <c r="C6" s="43"/>
      <c r="D6" s="43"/>
      <c r="E6" s="43"/>
      <c r="F6" s="43"/>
      <c r="G6" s="43"/>
      <c r="H6" s="43"/>
      <c r="I6" s="43"/>
      <c r="J6" s="43"/>
      <c r="K6" s="43"/>
      <c r="L6" s="43"/>
      <c r="M6" s="43"/>
      <c r="N6" s="43"/>
      <c r="O6" s="43"/>
      <c r="P6" s="43"/>
      <c r="Q6" s="43"/>
      <c r="R6" s="43"/>
      <c r="S6" s="43"/>
    </row>
    <row r="7" spans="1:19" x14ac:dyDescent="0.25">
      <c r="A7" s="43"/>
      <c r="B7" s="43"/>
      <c r="C7" s="43"/>
      <c r="D7" s="43"/>
      <c r="E7" s="43"/>
      <c r="F7" s="43"/>
      <c r="G7" s="43"/>
      <c r="H7" s="43"/>
      <c r="I7" s="43"/>
      <c r="J7" s="43"/>
      <c r="K7" s="43"/>
      <c r="L7" s="43"/>
      <c r="M7" s="43"/>
      <c r="N7" s="43"/>
      <c r="O7" s="43"/>
      <c r="P7" s="43"/>
      <c r="Q7" s="43"/>
      <c r="R7" s="43"/>
      <c r="S7" s="43"/>
    </row>
    <row r="8" spans="1:19" x14ac:dyDescent="0.25">
      <c r="A8" s="43"/>
      <c r="B8" s="43"/>
      <c r="C8" s="43"/>
      <c r="D8" s="43"/>
      <c r="E8" s="43"/>
      <c r="F8" s="43"/>
      <c r="G8" s="43"/>
      <c r="H8" s="43"/>
      <c r="I8" s="43"/>
      <c r="J8" s="43"/>
      <c r="K8" s="43"/>
      <c r="L8" s="43"/>
      <c r="M8" s="43"/>
      <c r="N8" s="43"/>
      <c r="O8" s="43"/>
      <c r="P8" s="43"/>
      <c r="Q8" s="43"/>
      <c r="R8" s="43"/>
      <c r="S8" s="43"/>
    </row>
    <row r="9" spans="1:19" x14ac:dyDescent="0.25">
      <c r="A9" s="43"/>
      <c r="B9" s="43"/>
      <c r="C9" s="43"/>
      <c r="D9" s="43"/>
      <c r="E9" s="43"/>
      <c r="F9" s="43"/>
      <c r="G9" s="43"/>
      <c r="H9" s="43"/>
      <c r="I9" s="43"/>
      <c r="J9" s="43"/>
      <c r="K9" s="43"/>
      <c r="L9" s="43"/>
      <c r="M9" s="43"/>
      <c r="N9" s="43"/>
      <c r="O9" s="43"/>
      <c r="P9" s="43"/>
      <c r="Q9" s="43"/>
      <c r="R9" s="43"/>
      <c r="S9" s="43"/>
    </row>
    <row r="10" spans="1:19" x14ac:dyDescent="0.25">
      <c r="A10" s="43"/>
      <c r="B10" s="43"/>
      <c r="C10" s="43"/>
      <c r="D10" s="43"/>
      <c r="E10" s="43"/>
      <c r="F10" s="43"/>
      <c r="G10" s="43"/>
      <c r="H10" s="43"/>
      <c r="I10" s="43"/>
      <c r="J10" s="43"/>
      <c r="K10" s="43"/>
      <c r="L10" s="43"/>
      <c r="M10" s="43"/>
      <c r="N10" s="43"/>
      <c r="O10" s="43"/>
      <c r="P10" s="43"/>
      <c r="Q10" s="43"/>
      <c r="R10" s="43"/>
      <c r="S10" s="43"/>
    </row>
    <row r="11" spans="1:19" x14ac:dyDescent="0.25">
      <c r="A11" s="43"/>
      <c r="B11" s="43"/>
      <c r="C11" s="43"/>
      <c r="D11" s="43"/>
      <c r="E11" s="43"/>
      <c r="F11" s="43"/>
      <c r="G11" s="43"/>
      <c r="H11" s="43"/>
      <c r="I11" s="43"/>
      <c r="J11" s="43"/>
      <c r="K11" s="43"/>
      <c r="L11" s="43"/>
      <c r="M11" s="43"/>
      <c r="N11" s="43"/>
      <c r="O11" s="43"/>
      <c r="P11" s="43"/>
      <c r="Q11" s="43"/>
      <c r="R11" s="43"/>
      <c r="S11" s="43"/>
    </row>
    <row r="12" spans="1:19" x14ac:dyDescent="0.25">
      <c r="A12" s="43"/>
      <c r="B12" s="43"/>
      <c r="C12" s="43"/>
      <c r="D12" s="43"/>
      <c r="E12" s="43"/>
      <c r="F12" s="43"/>
      <c r="G12" s="43"/>
      <c r="H12" s="43"/>
      <c r="I12" s="43"/>
      <c r="J12" s="43"/>
      <c r="K12" s="43"/>
      <c r="L12" s="43"/>
      <c r="M12" s="43"/>
      <c r="N12" s="43"/>
      <c r="O12" s="43"/>
      <c r="P12" s="43"/>
      <c r="Q12" s="43"/>
      <c r="R12" s="43"/>
      <c r="S12" s="43"/>
    </row>
    <row r="13" spans="1:19" x14ac:dyDescent="0.25">
      <c r="A13" s="43"/>
      <c r="B13" s="43"/>
      <c r="C13" s="43"/>
      <c r="D13" s="43"/>
      <c r="E13" s="43"/>
      <c r="F13" s="43"/>
      <c r="G13" s="43"/>
      <c r="H13" s="43"/>
      <c r="I13" s="43"/>
      <c r="J13" s="43"/>
      <c r="K13" s="43"/>
      <c r="L13" s="43"/>
      <c r="M13" s="43"/>
      <c r="N13" s="43"/>
      <c r="O13" s="43"/>
      <c r="P13" s="43"/>
      <c r="Q13" s="43"/>
      <c r="R13" s="43"/>
      <c r="S13" s="43"/>
    </row>
    <row r="14" spans="1:19" x14ac:dyDescent="0.25">
      <c r="A14" s="43"/>
      <c r="B14" s="43"/>
      <c r="C14" s="43"/>
      <c r="D14" s="43"/>
      <c r="E14" s="43"/>
      <c r="F14" s="43"/>
      <c r="G14" s="43"/>
      <c r="H14" s="43"/>
      <c r="I14" s="43"/>
      <c r="J14" s="43"/>
      <c r="K14" s="43"/>
      <c r="L14" s="43"/>
      <c r="M14" s="43"/>
      <c r="N14" s="43"/>
      <c r="O14" s="43"/>
      <c r="P14" s="43"/>
      <c r="Q14" s="43"/>
      <c r="R14" s="43"/>
      <c r="S14" s="43"/>
    </row>
    <row r="15" spans="1:19" x14ac:dyDescent="0.25">
      <c r="A15" s="43"/>
      <c r="B15" s="43"/>
      <c r="C15" s="43"/>
      <c r="D15" s="43"/>
      <c r="E15" s="43"/>
      <c r="F15" s="43"/>
      <c r="G15" s="43"/>
      <c r="H15" s="43"/>
      <c r="I15" s="43"/>
      <c r="J15" s="43"/>
      <c r="K15" s="43"/>
      <c r="L15" s="43"/>
      <c r="M15" s="43"/>
      <c r="N15" s="43"/>
      <c r="O15" s="43"/>
      <c r="P15" s="43"/>
      <c r="Q15" s="43"/>
      <c r="R15" s="43"/>
      <c r="S15" s="43"/>
    </row>
    <row r="16" spans="1:19" x14ac:dyDescent="0.25">
      <c r="A16" s="43"/>
      <c r="B16" s="43"/>
      <c r="C16" s="43"/>
      <c r="D16" s="43"/>
      <c r="E16" s="43"/>
      <c r="F16" s="43"/>
      <c r="G16" s="43"/>
      <c r="H16" s="43"/>
      <c r="I16" s="43"/>
      <c r="J16" s="43"/>
      <c r="K16" s="43"/>
      <c r="L16" s="43"/>
      <c r="M16" s="43"/>
      <c r="N16" s="43"/>
      <c r="O16" s="43"/>
      <c r="P16" s="43"/>
      <c r="Q16" s="43"/>
      <c r="R16" s="43"/>
      <c r="S16" s="43"/>
    </row>
    <row r="17" spans="1:19" x14ac:dyDescent="0.25">
      <c r="A17" s="43"/>
      <c r="B17" s="43"/>
      <c r="C17" s="43"/>
      <c r="D17" s="43"/>
      <c r="E17" s="43"/>
      <c r="F17" s="43"/>
      <c r="G17" s="43"/>
      <c r="H17" s="43"/>
      <c r="I17" s="43"/>
      <c r="J17" s="43"/>
      <c r="K17" s="43"/>
      <c r="L17" s="43"/>
      <c r="M17" s="43"/>
      <c r="N17" s="43"/>
      <c r="O17" s="43"/>
      <c r="P17" s="43"/>
      <c r="Q17" s="43"/>
      <c r="R17" s="43"/>
      <c r="S17" s="43"/>
    </row>
    <row r="18" spans="1:19" x14ac:dyDescent="0.25">
      <c r="A18" s="43"/>
      <c r="B18" s="43"/>
      <c r="C18" s="43"/>
      <c r="D18" s="43"/>
      <c r="E18" s="43"/>
      <c r="F18" s="43"/>
      <c r="G18" s="43"/>
      <c r="H18" s="43"/>
      <c r="I18" s="43"/>
      <c r="J18" s="43"/>
      <c r="K18" s="43"/>
      <c r="L18" s="43"/>
      <c r="M18" s="43"/>
      <c r="N18" s="43"/>
      <c r="O18" s="43"/>
      <c r="P18" s="43"/>
      <c r="Q18" s="43"/>
      <c r="R18" s="43"/>
      <c r="S18" s="43"/>
    </row>
    <row r="19" spans="1:19" x14ac:dyDescent="0.25">
      <c r="A19" s="43"/>
      <c r="B19" s="43"/>
      <c r="C19" s="43"/>
      <c r="D19" s="43"/>
      <c r="E19" s="43"/>
      <c r="F19" s="43"/>
      <c r="G19" s="43"/>
      <c r="H19" s="43"/>
      <c r="I19" s="43"/>
      <c r="J19" s="43"/>
      <c r="K19" s="43"/>
      <c r="L19" s="43"/>
      <c r="M19" s="43"/>
      <c r="N19" s="43"/>
      <c r="O19" s="43"/>
      <c r="P19" s="43"/>
      <c r="Q19" s="43"/>
      <c r="R19" s="43"/>
      <c r="S19" s="43"/>
    </row>
    <row r="20" spans="1:19" x14ac:dyDescent="0.25">
      <c r="A20" s="43"/>
      <c r="B20" s="43"/>
      <c r="C20" s="43"/>
      <c r="D20" s="43"/>
      <c r="E20" s="43"/>
      <c r="F20" s="43"/>
      <c r="G20" s="43"/>
      <c r="H20" s="43"/>
      <c r="I20" s="43"/>
      <c r="J20" s="43"/>
      <c r="K20" s="43"/>
      <c r="L20" s="43"/>
      <c r="M20" s="43"/>
      <c r="N20" s="43"/>
      <c r="O20" s="43"/>
      <c r="P20" s="43"/>
      <c r="Q20" s="43"/>
      <c r="R20" s="43"/>
      <c r="S20" s="43"/>
    </row>
    <row r="21" spans="1:19" x14ac:dyDescent="0.25">
      <c r="A21" s="43"/>
      <c r="B21" s="43"/>
      <c r="C21" s="43"/>
      <c r="D21" s="43"/>
      <c r="E21" s="43"/>
      <c r="F21" s="43"/>
      <c r="G21" s="43"/>
      <c r="H21" s="43"/>
      <c r="I21" s="43"/>
      <c r="J21" s="43"/>
      <c r="K21" s="43"/>
      <c r="L21" s="43"/>
      <c r="M21" s="43"/>
      <c r="N21" s="43"/>
      <c r="O21" s="43"/>
      <c r="P21" s="43"/>
      <c r="Q21" s="43"/>
      <c r="R21" s="43"/>
      <c r="S21" s="43"/>
    </row>
    <row r="22" spans="1:19" x14ac:dyDescent="0.25">
      <c r="A22" s="43"/>
      <c r="B22" s="43"/>
      <c r="C22" s="43"/>
      <c r="D22" s="43"/>
      <c r="E22" s="43"/>
      <c r="F22" s="43"/>
      <c r="G22" s="43"/>
      <c r="H22" s="43"/>
      <c r="I22" s="43"/>
      <c r="J22" s="43"/>
      <c r="K22" s="43"/>
      <c r="L22" s="43"/>
      <c r="M22" s="43"/>
      <c r="N22" s="43"/>
      <c r="O22" s="43"/>
      <c r="P22" s="43"/>
      <c r="Q22" s="43"/>
      <c r="R22" s="43"/>
      <c r="S22" s="43"/>
    </row>
    <row r="23" spans="1:19" x14ac:dyDescent="0.25">
      <c r="A23" s="43"/>
      <c r="B23" s="43"/>
      <c r="C23" s="43"/>
      <c r="D23" s="43"/>
      <c r="E23" s="43"/>
      <c r="F23" s="43"/>
      <c r="G23" s="43"/>
      <c r="H23" s="43"/>
      <c r="I23" s="43"/>
      <c r="J23" s="43"/>
      <c r="K23" s="43"/>
      <c r="L23" s="43"/>
      <c r="M23" s="43"/>
      <c r="N23" s="43"/>
      <c r="O23" s="43"/>
      <c r="P23" s="43"/>
      <c r="Q23" s="43"/>
      <c r="R23" s="43"/>
      <c r="S23" s="43"/>
    </row>
    <row r="24" spans="1:19" x14ac:dyDescent="0.25">
      <c r="A24" s="43"/>
      <c r="B24" s="43"/>
      <c r="C24" s="43"/>
      <c r="D24" s="43"/>
      <c r="E24" s="43"/>
      <c r="F24" s="43"/>
      <c r="G24" s="43"/>
      <c r="H24" s="43"/>
      <c r="I24" s="43"/>
      <c r="J24" s="43"/>
      <c r="K24" s="43"/>
      <c r="L24" s="43"/>
      <c r="M24" s="43"/>
      <c r="N24" s="43"/>
      <c r="O24" s="43"/>
      <c r="P24" s="43"/>
      <c r="Q24" s="43"/>
      <c r="R24" s="43"/>
      <c r="S24" s="43"/>
    </row>
    <row r="25" spans="1:19" x14ac:dyDescent="0.25">
      <c r="A25" s="43"/>
      <c r="B25" s="43"/>
      <c r="C25" s="43"/>
      <c r="D25" s="43"/>
      <c r="E25" s="43"/>
      <c r="F25" s="43"/>
      <c r="G25" s="43"/>
      <c r="H25" s="43"/>
      <c r="I25" s="43"/>
      <c r="J25" s="43"/>
      <c r="K25" s="43"/>
      <c r="L25" s="43"/>
      <c r="M25" s="43"/>
      <c r="N25" s="43"/>
      <c r="O25" s="43"/>
      <c r="P25" s="43"/>
      <c r="Q25" s="43"/>
      <c r="R25" s="43"/>
      <c r="S25" s="43"/>
    </row>
    <row r="26" spans="1:19" x14ac:dyDescent="0.25">
      <c r="A26" s="43"/>
      <c r="B26" s="43"/>
      <c r="C26" s="43"/>
      <c r="D26" s="43"/>
      <c r="E26" s="43"/>
      <c r="F26" s="43"/>
      <c r="G26" s="43"/>
      <c r="H26" s="43"/>
      <c r="I26" s="43"/>
      <c r="J26" s="43"/>
      <c r="K26" s="43"/>
      <c r="L26" s="43"/>
      <c r="M26" s="43"/>
      <c r="N26" s="43"/>
      <c r="O26" s="43"/>
      <c r="P26" s="43"/>
      <c r="Q26" s="43"/>
      <c r="R26" s="43"/>
      <c r="S26" s="43"/>
    </row>
    <row r="27" spans="1:19" x14ac:dyDescent="0.25">
      <c r="A27" s="43"/>
      <c r="B27" s="43"/>
      <c r="C27" s="43"/>
      <c r="D27" s="43"/>
      <c r="E27" s="43"/>
      <c r="F27" s="43"/>
      <c r="G27" s="43"/>
      <c r="H27" s="43"/>
      <c r="I27" s="43"/>
      <c r="J27" s="43"/>
      <c r="K27" s="43"/>
      <c r="L27" s="43"/>
      <c r="M27" s="43"/>
      <c r="N27" s="43"/>
      <c r="O27" s="43"/>
      <c r="P27" s="43"/>
      <c r="Q27" s="43"/>
      <c r="R27" s="43"/>
      <c r="S27" s="43"/>
    </row>
    <row r="28" spans="1:19" x14ac:dyDescent="0.25">
      <c r="A28" s="43"/>
      <c r="B28" s="43"/>
      <c r="C28" s="43"/>
      <c r="D28" s="43"/>
      <c r="E28" s="43"/>
      <c r="F28" s="43"/>
      <c r="G28" s="43"/>
      <c r="H28" s="43"/>
      <c r="I28" s="43"/>
      <c r="J28" s="43"/>
      <c r="K28" s="43"/>
      <c r="L28" s="43"/>
      <c r="M28" s="43"/>
      <c r="N28" s="43"/>
      <c r="O28" s="43"/>
      <c r="P28" s="43"/>
      <c r="Q28" s="43"/>
      <c r="R28" s="43"/>
      <c r="S28" s="43"/>
    </row>
    <row r="29" spans="1:19" x14ac:dyDescent="0.25">
      <c r="A29" s="43"/>
      <c r="B29" s="43"/>
      <c r="C29" s="43"/>
      <c r="D29" s="43"/>
      <c r="E29" s="43"/>
      <c r="F29" s="43"/>
      <c r="G29" s="43"/>
      <c r="H29" s="43"/>
      <c r="I29" s="43"/>
      <c r="J29" s="43"/>
      <c r="K29" s="43"/>
      <c r="L29" s="43"/>
      <c r="M29" s="43"/>
      <c r="N29" s="43"/>
      <c r="O29" s="43"/>
      <c r="P29" s="43"/>
      <c r="Q29" s="43"/>
      <c r="R29" s="43"/>
      <c r="S29" s="43"/>
    </row>
    <row r="30" spans="1:19" x14ac:dyDescent="0.25">
      <c r="A30" s="43"/>
      <c r="B30" s="43"/>
      <c r="C30" s="43"/>
      <c r="D30" s="43"/>
      <c r="E30" s="43"/>
      <c r="F30" s="43"/>
      <c r="G30" s="43"/>
      <c r="H30" s="43"/>
      <c r="I30" s="43"/>
      <c r="J30" s="43"/>
      <c r="K30" s="43"/>
      <c r="L30" s="43"/>
      <c r="M30" s="43"/>
      <c r="N30" s="43"/>
      <c r="O30" s="43"/>
      <c r="P30" s="43"/>
      <c r="Q30" s="43"/>
      <c r="R30" s="43"/>
      <c r="S30" s="43"/>
    </row>
    <row r="31" spans="1:19" x14ac:dyDescent="0.25">
      <c r="A31" s="43"/>
      <c r="B31" s="43"/>
      <c r="C31" s="43"/>
      <c r="D31" s="43"/>
      <c r="E31" s="43"/>
      <c r="F31" s="43"/>
      <c r="G31" s="43"/>
      <c r="H31" s="43"/>
      <c r="I31" s="43"/>
      <c r="J31" s="43"/>
      <c r="K31" s="43"/>
      <c r="L31" s="43"/>
      <c r="M31" s="43"/>
      <c r="N31" s="43"/>
      <c r="O31" s="43"/>
      <c r="P31" s="43"/>
      <c r="Q31" s="43"/>
      <c r="R31" s="43"/>
      <c r="S31" s="43"/>
    </row>
    <row r="32" spans="1:19" x14ac:dyDescent="0.25">
      <c r="A32" s="43"/>
      <c r="B32" s="43"/>
      <c r="C32" s="43"/>
      <c r="D32" s="43"/>
      <c r="E32" s="43"/>
      <c r="F32" s="43"/>
      <c r="G32" s="43"/>
      <c r="H32" s="43"/>
      <c r="I32" s="43"/>
      <c r="J32" s="43"/>
      <c r="K32" s="43"/>
      <c r="L32" s="43"/>
      <c r="M32" s="43"/>
      <c r="N32" s="43"/>
      <c r="O32" s="43"/>
      <c r="P32" s="43"/>
      <c r="Q32" s="43"/>
      <c r="R32" s="43"/>
      <c r="S32" s="43"/>
    </row>
    <row r="33" spans="1:19" x14ac:dyDescent="0.25">
      <c r="A33" s="43"/>
      <c r="B33" s="43"/>
      <c r="C33" s="43"/>
      <c r="D33" s="43"/>
      <c r="E33" s="43"/>
      <c r="F33" s="43"/>
      <c r="G33" s="43"/>
      <c r="H33" s="43"/>
      <c r="I33" s="43"/>
      <c r="J33" s="43"/>
      <c r="K33" s="43"/>
      <c r="L33" s="43"/>
      <c r="M33" s="43"/>
      <c r="N33" s="43"/>
      <c r="O33" s="43"/>
      <c r="P33" s="43"/>
      <c r="Q33" s="43"/>
      <c r="R33" s="43"/>
      <c r="S33" s="43"/>
    </row>
    <row r="34" spans="1:19" x14ac:dyDescent="0.25">
      <c r="A34" s="43"/>
      <c r="B34" s="43"/>
      <c r="C34" s="43"/>
      <c r="D34" s="43"/>
      <c r="E34" s="43"/>
      <c r="F34" s="43"/>
      <c r="G34" s="43"/>
      <c r="H34" s="43"/>
      <c r="I34" s="43"/>
      <c r="J34" s="43"/>
      <c r="K34" s="43"/>
      <c r="L34" s="43"/>
      <c r="M34" s="43"/>
      <c r="N34" s="43"/>
      <c r="O34" s="43"/>
      <c r="P34" s="43"/>
      <c r="Q34" s="43"/>
      <c r="R34" s="43"/>
      <c r="S34" s="43"/>
    </row>
    <row r="35" spans="1:19" x14ac:dyDescent="0.25">
      <c r="A35" s="43"/>
      <c r="B35" s="43"/>
      <c r="C35" s="43"/>
      <c r="D35" s="43"/>
      <c r="E35" s="43"/>
      <c r="F35" s="43"/>
      <c r="G35" s="43"/>
      <c r="H35" s="43"/>
      <c r="I35" s="43"/>
      <c r="J35" s="43"/>
      <c r="K35" s="43"/>
      <c r="L35" s="43"/>
      <c r="M35" s="43"/>
      <c r="N35" s="43"/>
      <c r="O35" s="43"/>
      <c r="P35" s="43"/>
      <c r="Q35" s="43"/>
      <c r="R35" s="43"/>
      <c r="S35" s="43"/>
    </row>
    <row r="36" spans="1:19" x14ac:dyDescent="0.25">
      <c r="A36" s="43"/>
      <c r="B36" s="43"/>
      <c r="C36" s="43"/>
      <c r="D36" s="43"/>
      <c r="E36" s="43"/>
      <c r="F36" s="43"/>
      <c r="G36" s="43"/>
      <c r="H36" s="43"/>
      <c r="I36" s="43"/>
      <c r="J36" s="43"/>
      <c r="K36" s="43"/>
      <c r="L36" s="43"/>
      <c r="M36" s="43"/>
      <c r="N36" s="43"/>
      <c r="O36" s="43"/>
      <c r="P36" s="43"/>
      <c r="Q36" s="43"/>
      <c r="R36" s="43"/>
      <c r="S36" s="43"/>
    </row>
    <row r="37" spans="1:19" x14ac:dyDescent="0.25">
      <c r="A37" s="43"/>
      <c r="B37" s="43"/>
      <c r="C37" s="43"/>
      <c r="D37" s="43"/>
      <c r="E37" s="43"/>
      <c r="F37" s="43"/>
      <c r="G37" s="43"/>
      <c r="H37" s="43"/>
      <c r="I37" s="43"/>
      <c r="J37" s="43"/>
      <c r="K37" s="43"/>
      <c r="L37" s="43"/>
      <c r="M37" s="43"/>
      <c r="N37" s="43"/>
      <c r="O37" s="43"/>
      <c r="P37" s="43"/>
      <c r="Q37" s="43"/>
      <c r="R37" s="43"/>
      <c r="S37" s="43"/>
    </row>
  </sheetData>
  <sheetProtection algorithmName="SHA-512" hashValue="1LKvcmPW2lv94G3dLmhuz/woDPQmB2cYu5bHskZVO0AAwQnlJyy8XSFJ3NlNr/A0ckxf+57e1HiyFObSqtaR9Q==" saltValue="2JJZWavcohX7/KJcC72/jQ==" spinCount="100000" sheet="1" objects="1" scenarios="1"/>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D027-B3CB-4E76-B98B-0D64521ACEB3}">
  <sheetPr codeName="Hoja10"/>
  <dimension ref="A1:T41"/>
  <sheetViews>
    <sheetView showGridLines="0" showRowColHeaders="0" topLeftCell="A7" zoomScale="75" zoomScaleNormal="75" workbookViewId="0"/>
  </sheetViews>
  <sheetFormatPr baseColWidth="10" defaultColWidth="0" defaultRowHeight="15" zeroHeight="1" x14ac:dyDescent="0.25"/>
  <cols>
    <col min="1" max="2" width="11.42578125" customWidth="1"/>
    <col min="3" max="3" width="13.42578125" customWidth="1"/>
    <col min="4" max="16" width="11.42578125" customWidth="1"/>
    <col min="17" max="20" width="11.42578125" style="44" customWidth="1"/>
    <col min="21" max="16384" width="11.42578125" hidden="1"/>
  </cols>
  <sheetData>
    <row r="1" spans="1:16" x14ac:dyDescent="0.25">
      <c r="A1" s="44"/>
      <c r="B1" s="44"/>
      <c r="C1" s="44"/>
      <c r="D1" s="44"/>
      <c r="E1" s="44"/>
      <c r="F1" s="44"/>
      <c r="G1" s="44"/>
      <c r="H1" s="44"/>
      <c r="I1" s="44"/>
      <c r="J1" s="44"/>
      <c r="K1" s="44"/>
      <c r="L1" s="44"/>
      <c r="M1" s="44"/>
      <c r="N1" s="44"/>
      <c r="O1" s="44"/>
      <c r="P1" s="44"/>
    </row>
    <row r="2" spans="1:16" x14ac:dyDescent="0.25">
      <c r="A2" s="44"/>
      <c r="B2" s="44"/>
      <c r="C2" s="44"/>
      <c r="D2" s="44"/>
      <c r="E2" s="44"/>
      <c r="F2" s="44"/>
      <c r="G2" s="44"/>
      <c r="H2" s="44"/>
      <c r="I2" s="44"/>
      <c r="J2" s="44"/>
      <c r="K2" s="44"/>
      <c r="L2" s="44"/>
      <c r="M2" s="44"/>
      <c r="N2" s="44"/>
      <c r="O2" s="44"/>
      <c r="P2" s="44"/>
    </row>
    <row r="3" spans="1:16" ht="34.5" customHeight="1" x14ac:dyDescent="0.25">
      <c r="A3" s="44"/>
      <c r="B3" s="44"/>
      <c r="C3" s="44"/>
      <c r="D3" s="44"/>
      <c r="E3" s="44"/>
      <c r="F3" s="44"/>
      <c r="G3" s="44"/>
      <c r="H3" s="44"/>
      <c r="I3" s="44"/>
      <c r="J3" s="44"/>
      <c r="K3" s="44"/>
      <c r="L3" s="44"/>
      <c r="M3" s="44"/>
      <c r="N3" s="44"/>
      <c r="O3" s="44"/>
      <c r="P3" s="44"/>
    </row>
    <row r="4" spans="1:16" x14ac:dyDescent="0.25">
      <c r="A4" s="44"/>
      <c r="B4" s="44"/>
      <c r="C4" s="44"/>
      <c r="D4" s="44"/>
      <c r="E4" s="44"/>
      <c r="F4" s="44"/>
      <c r="G4" s="44"/>
      <c r="H4" s="44"/>
      <c r="I4" s="44"/>
      <c r="J4" s="44"/>
      <c r="K4" s="44"/>
      <c r="L4" s="44"/>
      <c r="M4" s="44"/>
      <c r="N4" s="44"/>
      <c r="O4" s="44"/>
      <c r="P4" s="44"/>
    </row>
    <row r="5" spans="1:16" x14ac:dyDescent="0.25">
      <c r="A5" s="44"/>
      <c r="B5" s="44"/>
      <c r="C5" s="44"/>
      <c r="D5" s="44"/>
      <c r="E5" s="44"/>
      <c r="F5" s="44"/>
      <c r="G5" s="44"/>
      <c r="H5" s="44"/>
      <c r="I5" s="44"/>
      <c r="J5" s="44"/>
      <c r="K5" s="44"/>
      <c r="L5" s="44"/>
      <c r="M5" s="44"/>
      <c r="N5" s="44"/>
      <c r="O5" s="44"/>
      <c r="P5" s="44"/>
    </row>
    <row r="6" spans="1:16" ht="9" customHeight="1" x14ac:dyDescent="0.25">
      <c r="A6" s="44"/>
      <c r="B6" s="44"/>
      <c r="C6" s="44"/>
      <c r="D6" s="44"/>
      <c r="E6" s="44"/>
      <c r="F6" s="44"/>
      <c r="G6" s="44"/>
      <c r="H6" s="44"/>
      <c r="I6" s="44"/>
      <c r="J6" s="44"/>
      <c r="K6" s="44"/>
      <c r="L6" s="44"/>
      <c r="M6" s="44"/>
      <c r="N6" s="44"/>
      <c r="O6" s="44"/>
      <c r="P6" s="44"/>
    </row>
    <row r="7" spans="1:16" ht="30.75" customHeight="1" x14ac:dyDescent="0.45">
      <c r="A7" s="52" t="s">
        <v>837</v>
      </c>
      <c r="B7" s="52"/>
      <c r="C7" s="52"/>
      <c r="D7" s="52"/>
      <c r="E7" s="52"/>
      <c r="F7" s="52"/>
      <c r="G7" s="52"/>
      <c r="H7" s="52"/>
      <c r="I7" s="52"/>
      <c r="J7" s="52"/>
      <c r="K7" s="52"/>
      <c r="L7" s="52"/>
      <c r="M7" s="52"/>
      <c r="N7" s="52"/>
      <c r="O7" s="52"/>
      <c r="P7" s="52"/>
    </row>
    <row r="8" spans="1:16" ht="18" customHeight="1" x14ac:dyDescent="0.3">
      <c r="A8" s="49"/>
      <c r="B8" s="49"/>
      <c r="C8" s="49"/>
      <c r="D8" s="49"/>
      <c r="E8" s="49"/>
      <c r="F8" s="49"/>
      <c r="G8" s="49"/>
      <c r="H8" s="49"/>
      <c r="I8" s="49"/>
      <c r="J8" s="49"/>
      <c r="K8" s="49"/>
      <c r="L8" s="49"/>
      <c r="M8" s="49"/>
      <c r="N8" s="49"/>
      <c r="O8" s="49"/>
      <c r="P8" s="49"/>
    </row>
    <row r="9" spans="1:16" x14ac:dyDescent="0.25">
      <c r="A9" s="50" t="s">
        <v>832</v>
      </c>
      <c r="B9" s="50"/>
      <c r="C9" s="50"/>
      <c r="D9" s="51" t="s">
        <v>841</v>
      </c>
      <c r="E9" s="51"/>
      <c r="F9" s="51"/>
      <c r="G9" s="51"/>
      <c r="H9" s="51"/>
      <c r="I9" s="51"/>
      <c r="J9" s="51"/>
      <c r="K9" s="51"/>
      <c r="L9" s="51"/>
      <c r="M9" s="51"/>
      <c r="N9" s="51"/>
      <c r="O9" s="51"/>
      <c r="P9" s="51"/>
    </row>
    <row r="10" spans="1:16" x14ac:dyDescent="0.25">
      <c r="A10" s="50"/>
      <c r="B10" s="50"/>
      <c r="C10" s="50"/>
      <c r="D10" s="51"/>
      <c r="E10" s="51"/>
      <c r="F10" s="51"/>
      <c r="G10" s="51"/>
      <c r="H10" s="51"/>
      <c r="I10" s="51"/>
      <c r="J10" s="51"/>
      <c r="K10" s="51"/>
      <c r="L10" s="51"/>
      <c r="M10" s="51"/>
      <c r="N10" s="51"/>
      <c r="O10" s="51"/>
      <c r="P10" s="51"/>
    </row>
    <row r="11" spans="1:16" ht="8.25" customHeight="1" x14ac:dyDescent="0.25">
      <c r="A11" s="50"/>
      <c r="B11" s="50"/>
      <c r="C11" s="50"/>
      <c r="D11" s="51"/>
      <c r="E11" s="51"/>
      <c r="F11" s="51"/>
      <c r="G11" s="51"/>
      <c r="H11" s="51"/>
      <c r="I11" s="51"/>
      <c r="J11" s="51"/>
      <c r="K11" s="51"/>
      <c r="L11" s="51"/>
      <c r="M11" s="51"/>
      <c r="N11" s="51"/>
      <c r="O11" s="51"/>
      <c r="P11" s="51"/>
    </row>
    <row r="12" spans="1:16" x14ac:dyDescent="0.25">
      <c r="A12" s="53" t="s">
        <v>833</v>
      </c>
      <c r="B12" s="54"/>
      <c r="C12" s="55"/>
      <c r="D12" s="62" t="s">
        <v>842</v>
      </c>
      <c r="E12" s="63"/>
      <c r="F12" s="63"/>
      <c r="G12" s="63"/>
      <c r="H12" s="63"/>
      <c r="I12" s="63"/>
      <c r="J12" s="63"/>
      <c r="K12" s="63"/>
      <c r="L12" s="63"/>
      <c r="M12" s="63"/>
      <c r="N12" s="63"/>
      <c r="O12" s="63"/>
      <c r="P12" s="64"/>
    </row>
    <row r="13" spans="1:16" x14ac:dyDescent="0.25">
      <c r="A13" s="56"/>
      <c r="B13" s="57"/>
      <c r="C13" s="58"/>
      <c r="D13" s="65"/>
      <c r="E13" s="66"/>
      <c r="F13" s="66"/>
      <c r="G13" s="66"/>
      <c r="H13" s="66"/>
      <c r="I13" s="66"/>
      <c r="J13" s="66"/>
      <c r="K13" s="66"/>
      <c r="L13" s="66"/>
      <c r="M13" s="66"/>
      <c r="N13" s="66"/>
      <c r="O13" s="66"/>
      <c r="P13" s="67"/>
    </row>
    <row r="14" spans="1:16" x14ac:dyDescent="0.25">
      <c r="A14" s="56"/>
      <c r="B14" s="57"/>
      <c r="C14" s="58"/>
      <c r="D14" s="65"/>
      <c r="E14" s="66"/>
      <c r="F14" s="66"/>
      <c r="G14" s="66"/>
      <c r="H14" s="66"/>
      <c r="I14" s="66"/>
      <c r="J14" s="66"/>
      <c r="K14" s="66"/>
      <c r="L14" s="66"/>
      <c r="M14" s="66"/>
      <c r="N14" s="66"/>
      <c r="O14" s="66"/>
      <c r="P14" s="67"/>
    </row>
    <row r="15" spans="1:16" ht="25.5" customHeight="1" x14ac:dyDescent="0.25">
      <c r="A15" s="59"/>
      <c r="B15" s="60"/>
      <c r="C15" s="61"/>
      <c r="D15" s="68"/>
      <c r="E15" s="69"/>
      <c r="F15" s="69"/>
      <c r="G15" s="69"/>
      <c r="H15" s="69"/>
      <c r="I15" s="69"/>
      <c r="J15" s="69"/>
      <c r="K15" s="69"/>
      <c r="L15" s="69"/>
      <c r="M15" s="69"/>
      <c r="N15" s="69"/>
      <c r="O15" s="69"/>
      <c r="P15" s="70"/>
    </row>
    <row r="16" spans="1:16" ht="21.75" customHeight="1" x14ac:dyDescent="0.25">
      <c r="A16" s="50" t="s">
        <v>834</v>
      </c>
      <c r="B16" s="50"/>
      <c r="C16" s="50"/>
      <c r="D16" s="51" t="s">
        <v>843</v>
      </c>
      <c r="E16" s="51"/>
      <c r="F16" s="51"/>
      <c r="G16" s="51"/>
      <c r="H16" s="51"/>
      <c r="I16" s="51"/>
      <c r="J16" s="51"/>
      <c r="K16" s="51"/>
      <c r="L16" s="51"/>
      <c r="M16" s="51"/>
      <c r="N16" s="51"/>
      <c r="O16" s="51"/>
      <c r="P16" s="51"/>
    </row>
    <row r="17" spans="1:16" ht="33.75" customHeight="1" x14ac:dyDescent="0.25">
      <c r="A17" s="50"/>
      <c r="B17" s="50"/>
      <c r="C17" s="50"/>
      <c r="D17" s="51"/>
      <c r="E17" s="51"/>
      <c r="F17" s="51"/>
      <c r="G17" s="51"/>
      <c r="H17" s="51"/>
      <c r="I17" s="51"/>
      <c r="J17" s="51"/>
      <c r="K17" s="51"/>
      <c r="L17" s="51"/>
      <c r="M17" s="51"/>
      <c r="N17" s="51"/>
      <c r="O17" s="51"/>
      <c r="P17" s="51"/>
    </row>
    <row r="18" spans="1:16" ht="36" customHeight="1" x14ac:dyDescent="0.25">
      <c r="A18" s="50"/>
      <c r="B18" s="50"/>
      <c r="C18" s="50"/>
      <c r="D18" s="51"/>
      <c r="E18" s="51"/>
      <c r="F18" s="51"/>
      <c r="G18" s="51"/>
      <c r="H18" s="51"/>
      <c r="I18" s="51"/>
      <c r="J18" s="51"/>
      <c r="K18" s="51"/>
      <c r="L18" s="51"/>
      <c r="M18" s="51"/>
      <c r="N18" s="51"/>
      <c r="O18" s="51"/>
      <c r="P18" s="51"/>
    </row>
    <row r="19" spans="1:16" ht="15.75" customHeight="1" x14ac:dyDescent="0.25">
      <c r="A19" s="50" t="s">
        <v>835</v>
      </c>
      <c r="B19" s="50"/>
      <c r="C19" s="50"/>
      <c r="D19" s="51" t="s">
        <v>844</v>
      </c>
      <c r="E19" s="51"/>
      <c r="F19" s="51"/>
      <c r="G19" s="51"/>
      <c r="H19" s="51"/>
      <c r="I19" s="51"/>
      <c r="J19" s="51"/>
      <c r="K19" s="51"/>
      <c r="L19" s="51"/>
      <c r="M19" s="51"/>
      <c r="N19" s="51"/>
      <c r="O19" s="51"/>
      <c r="P19" s="51"/>
    </row>
    <row r="20" spans="1:16" x14ac:dyDescent="0.25">
      <c r="A20" s="50"/>
      <c r="B20" s="50"/>
      <c r="C20" s="50"/>
      <c r="D20" s="51"/>
      <c r="E20" s="51"/>
      <c r="F20" s="51"/>
      <c r="G20" s="51"/>
      <c r="H20" s="51"/>
      <c r="I20" s="51"/>
      <c r="J20" s="51"/>
      <c r="K20" s="51"/>
      <c r="L20" s="51"/>
      <c r="M20" s="51"/>
      <c r="N20" s="51"/>
      <c r="O20" s="51"/>
      <c r="P20" s="51"/>
    </row>
    <row r="21" spans="1:16" x14ac:dyDescent="0.25">
      <c r="A21" s="50"/>
      <c r="B21" s="50"/>
      <c r="C21" s="50"/>
      <c r="D21" s="51"/>
      <c r="E21" s="51"/>
      <c r="F21" s="51"/>
      <c r="G21" s="51"/>
      <c r="H21" s="51"/>
      <c r="I21" s="51"/>
      <c r="J21" s="51"/>
      <c r="K21" s="51"/>
      <c r="L21" s="51"/>
      <c r="M21" s="51"/>
      <c r="N21" s="51"/>
      <c r="O21" s="51"/>
      <c r="P21" s="51"/>
    </row>
    <row r="22" spans="1:16" x14ac:dyDescent="0.25">
      <c r="A22" s="50" t="s">
        <v>840</v>
      </c>
      <c r="B22" s="50"/>
      <c r="C22" s="50"/>
      <c r="D22" s="51" t="s">
        <v>845</v>
      </c>
      <c r="E22" s="51"/>
      <c r="F22" s="51"/>
      <c r="G22" s="51"/>
      <c r="H22" s="51"/>
      <c r="I22" s="51"/>
      <c r="J22" s="51"/>
      <c r="K22" s="51"/>
      <c r="L22" s="51"/>
      <c r="M22" s="51"/>
      <c r="N22" s="51"/>
      <c r="O22" s="51"/>
      <c r="P22" s="51"/>
    </row>
    <row r="23" spans="1:16" ht="8.25" customHeight="1" x14ac:dyDescent="0.25">
      <c r="A23" s="50"/>
      <c r="B23" s="50"/>
      <c r="C23" s="50"/>
      <c r="D23" s="51"/>
      <c r="E23" s="51"/>
      <c r="F23" s="51"/>
      <c r="G23" s="51"/>
      <c r="H23" s="51"/>
      <c r="I23" s="51"/>
      <c r="J23" s="51"/>
      <c r="K23" s="51"/>
      <c r="L23" s="51"/>
      <c r="M23" s="51"/>
      <c r="N23" s="51"/>
      <c r="O23" s="51"/>
      <c r="P23" s="51"/>
    </row>
    <row r="24" spans="1:16" ht="47.25" customHeight="1" x14ac:dyDescent="0.25">
      <c r="A24" s="50"/>
      <c r="B24" s="50"/>
      <c r="C24" s="50"/>
      <c r="D24" s="51"/>
      <c r="E24" s="51"/>
      <c r="F24" s="51"/>
      <c r="G24" s="51"/>
      <c r="H24" s="51"/>
      <c r="I24" s="51"/>
      <c r="J24" s="51"/>
      <c r="K24" s="51"/>
      <c r="L24" s="51"/>
      <c r="M24" s="51"/>
      <c r="N24" s="51"/>
      <c r="O24" s="51"/>
      <c r="P24" s="51"/>
    </row>
    <row r="25" spans="1:16" x14ac:dyDescent="0.25">
      <c r="A25" s="47" t="s">
        <v>836</v>
      </c>
      <c r="B25" s="47"/>
      <c r="C25" s="47"/>
      <c r="D25" s="48" t="s">
        <v>846</v>
      </c>
      <c r="E25" s="48"/>
      <c r="F25" s="48"/>
      <c r="G25" s="48"/>
      <c r="H25" s="48"/>
      <c r="I25" s="48"/>
      <c r="J25" s="48"/>
      <c r="K25" s="48"/>
      <c r="L25" s="48"/>
      <c r="M25" s="48"/>
      <c r="N25" s="48"/>
      <c r="O25" s="48"/>
      <c r="P25" s="48"/>
    </row>
    <row r="26" spans="1:16" x14ac:dyDescent="0.25">
      <c r="A26" s="47"/>
      <c r="B26" s="47"/>
      <c r="C26" s="47"/>
      <c r="D26" s="48"/>
      <c r="E26" s="48"/>
      <c r="F26" s="48"/>
      <c r="G26" s="48"/>
      <c r="H26" s="48"/>
      <c r="I26" s="48"/>
      <c r="J26" s="48"/>
      <c r="K26" s="48"/>
      <c r="L26" s="48"/>
      <c r="M26" s="48"/>
      <c r="N26" s="48"/>
      <c r="O26" s="48"/>
      <c r="P26" s="48"/>
    </row>
    <row r="27" spans="1:16" x14ac:dyDescent="0.25">
      <c r="A27" s="47"/>
      <c r="B27" s="47"/>
      <c r="C27" s="47"/>
      <c r="D27" s="48"/>
      <c r="E27" s="48"/>
      <c r="F27" s="48"/>
      <c r="G27" s="48"/>
      <c r="H27" s="48"/>
      <c r="I27" s="48"/>
      <c r="J27" s="48"/>
      <c r="K27" s="48"/>
      <c r="L27" s="48"/>
      <c r="M27" s="48"/>
      <c r="N27" s="48"/>
      <c r="O27" s="48"/>
      <c r="P27" s="48"/>
    </row>
    <row r="28" spans="1:16" x14ac:dyDescent="0.25">
      <c r="A28" s="47"/>
      <c r="B28" s="47"/>
      <c r="C28" s="47"/>
      <c r="D28" s="48"/>
      <c r="E28" s="48"/>
      <c r="F28" s="48"/>
      <c r="G28" s="48"/>
      <c r="H28" s="48"/>
      <c r="I28" s="48"/>
      <c r="J28" s="48"/>
      <c r="K28" s="48"/>
      <c r="L28" s="48"/>
      <c r="M28" s="48"/>
      <c r="N28" s="48"/>
      <c r="O28" s="48"/>
      <c r="P28" s="48"/>
    </row>
    <row r="29" spans="1:16" x14ac:dyDescent="0.25">
      <c r="A29" s="47"/>
      <c r="B29" s="47"/>
      <c r="C29" s="47"/>
      <c r="D29" s="48"/>
      <c r="E29" s="48"/>
      <c r="F29" s="48"/>
      <c r="G29" s="48"/>
      <c r="H29" s="48"/>
      <c r="I29" s="48"/>
      <c r="J29" s="48"/>
      <c r="K29" s="48"/>
      <c r="L29" s="48"/>
      <c r="M29" s="48"/>
      <c r="N29" s="48"/>
      <c r="O29" s="48"/>
      <c r="P29" s="48"/>
    </row>
    <row r="30" spans="1:16" x14ac:dyDescent="0.25">
      <c r="A30" s="47"/>
      <c r="B30" s="47"/>
      <c r="C30" s="47"/>
      <c r="D30" s="48"/>
      <c r="E30" s="48"/>
      <c r="F30" s="48"/>
      <c r="G30" s="48"/>
      <c r="H30" s="48"/>
      <c r="I30" s="48"/>
      <c r="J30" s="48"/>
      <c r="K30" s="48"/>
      <c r="L30" s="48"/>
      <c r="M30" s="48"/>
      <c r="N30" s="48"/>
      <c r="O30" s="48"/>
      <c r="P30" s="48"/>
    </row>
    <row r="31" spans="1:16" x14ac:dyDescent="0.25">
      <c r="A31" s="47"/>
      <c r="B31" s="47"/>
      <c r="C31" s="47"/>
      <c r="D31" s="48"/>
      <c r="E31" s="48"/>
      <c r="F31" s="48"/>
      <c r="G31" s="48"/>
      <c r="H31" s="48"/>
      <c r="I31" s="48"/>
      <c r="J31" s="48"/>
      <c r="K31" s="48"/>
      <c r="L31" s="48"/>
      <c r="M31" s="48"/>
      <c r="N31" s="48"/>
      <c r="O31" s="48"/>
      <c r="P31" s="48"/>
    </row>
    <row r="32" spans="1:16" x14ac:dyDescent="0.25">
      <c r="A32" s="47"/>
      <c r="B32" s="47"/>
      <c r="C32" s="47"/>
      <c r="D32" s="48"/>
      <c r="E32" s="48"/>
      <c r="F32" s="48"/>
      <c r="G32" s="48"/>
      <c r="H32" s="48"/>
      <c r="I32" s="48"/>
      <c r="J32" s="48"/>
      <c r="K32" s="48"/>
      <c r="L32" s="48"/>
      <c r="M32" s="48"/>
      <c r="N32" s="48"/>
      <c r="O32" s="48"/>
      <c r="P32" s="48"/>
    </row>
    <row r="33" spans="1:16" ht="3" customHeight="1" x14ac:dyDescent="0.25">
      <c r="A33" s="47"/>
      <c r="B33" s="47"/>
      <c r="C33" s="47"/>
      <c r="D33" s="48"/>
      <c r="E33" s="48"/>
      <c r="F33" s="48"/>
      <c r="G33" s="48"/>
      <c r="H33" s="48"/>
      <c r="I33" s="48"/>
      <c r="J33" s="48"/>
      <c r="K33" s="48"/>
      <c r="L33" s="48"/>
      <c r="M33" s="48"/>
      <c r="N33" s="48"/>
      <c r="O33" s="48"/>
      <c r="P33" s="48"/>
    </row>
    <row r="34" spans="1:16" ht="1.5" customHeight="1" x14ac:dyDescent="0.25">
      <c r="A34" s="47"/>
      <c r="B34" s="47"/>
      <c r="C34" s="47"/>
      <c r="D34" s="48"/>
      <c r="E34" s="48"/>
      <c r="F34" s="48"/>
      <c r="G34" s="48"/>
      <c r="H34" s="48"/>
      <c r="I34" s="48"/>
      <c r="J34" s="48"/>
      <c r="K34" s="48"/>
      <c r="L34" s="48"/>
      <c r="M34" s="48"/>
      <c r="N34" s="48"/>
      <c r="O34" s="48"/>
      <c r="P34" s="48"/>
    </row>
    <row r="35" spans="1:16" ht="45.75" customHeight="1" x14ac:dyDescent="0.25">
      <c r="A35" s="47" t="s">
        <v>847</v>
      </c>
      <c r="B35" s="47"/>
      <c r="C35" s="47"/>
      <c r="D35" s="48" t="s">
        <v>848</v>
      </c>
      <c r="E35" s="48"/>
      <c r="F35" s="48"/>
      <c r="G35" s="48"/>
      <c r="H35" s="48"/>
      <c r="I35" s="48"/>
      <c r="J35" s="48"/>
      <c r="K35" s="48"/>
      <c r="L35" s="48"/>
      <c r="M35" s="48"/>
      <c r="N35" s="48"/>
      <c r="O35" s="48"/>
      <c r="P35" s="48"/>
    </row>
    <row r="41" spans="1:16" ht="17.25" hidden="1" customHeight="1" x14ac:dyDescent="0.25"/>
  </sheetData>
  <sheetProtection algorithmName="SHA-512" hashValue="6wXXJLf9SXNLbgrOsED6fIPbHxwOon2Cf0f4G1fMeIZMhTkZMjU3DhD7pnW55lS4ST1VFgRLQCb/G8JHSdo8tg==" saltValue="+1ZOL8kf63izSM0b60JmZA==" spinCount="100000" sheet="1" objects="1" scenarios="1"/>
  <mergeCells count="16">
    <mergeCell ref="A7:P7"/>
    <mergeCell ref="A16:C18"/>
    <mergeCell ref="D16:P18"/>
    <mergeCell ref="A19:C21"/>
    <mergeCell ref="D19:P21"/>
    <mergeCell ref="A9:C11"/>
    <mergeCell ref="D9:P11"/>
    <mergeCell ref="A12:C15"/>
    <mergeCell ref="D12:P15"/>
    <mergeCell ref="A25:C34"/>
    <mergeCell ref="D25:P34"/>
    <mergeCell ref="A35:C35"/>
    <mergeCell ref="D35:P35"/>
    <mergeCell ref="A8:P8"/>
    <mergeCell ref="A22:C24"/>
    <mergeCell ref="D22:P2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E T M L 2 0 2 4 ] ] > < / 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M a n u a l C a l c M o d e " > < C u s t o m C o n t e n t > < ! [ C D A T A [ F a l s 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 E T M L 2 0 2 4 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 E T M L 2 0 2 4 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 C o l u m n s \ I D _ E M P R E S A < / K e y > < / a : K e y > < a : V a l u e   i : t y p e = " T a b l e W i d g e t B a s e V i e w S t a t e " / > < / a : K e y V a l u e O f D i a g r a m O b j e c t K e y a n y T y p e z b w N T n L X > < a : K e y V a l u e O f D i a g r a m O b j e c t K e y a n y T y p e z b w N T n L X > < a : K e y > < K e y > C o l u m n s \ I n c l u d e < / K e y > < / a : K e y > < a : V a l u e   i : t y p e = " T a b l e W i d g e t B a s e V i e w S t a t e " / > < / a : K e y V a l u e O f D i a g r a m O b j e c t K e y a n y T y p e z b w N T n L X > < a : K e y V a l u e O f D i a g r a m O b j e c t K e y a n y T y p e z b w N T n L X > < a : K e y > < K e y > C o l u m n s \ D E P A R T A M E N T O < / K e y > < / a : K e y > < a : V a l u e   i : t y p e = " T a b l e W i d g e t B a s e V i e w S t a t e " / > < / a : K e y V a l u e O f D i a g r a m O b j e c t K e y a n y T y p e z b w N T n L X > < a : K e y V a l u e O f D i a g r a m O b j e c t K e y a n y T y p e z b w N T n L X > < a : K e y > < K e y > C o l u m n s \ D I S T R I T O < / K e y > < / a : K e y > < a : V a l u e   i : t y p e = " T a b l e W i d g e t B a s e V i e w S t a t e " / > < / a : K e y V a l u e O f D i a g r a m O b j e c t K e y a n y T y p e z b w N T n L X > < a : K e y V a l u e O f D i a g r a m O b j e c t K e y a n y T y p e z b w N T n L X > < a : K e y > < K e y > C o l u m n s \ C O D I G O _ A C T I V I D A D _ D E _ L A _ E M P R E S A < / K e y > < / a : K e y > < a : V a l u e   i : t y p e = " T a b l e W i d g e t B a s e V i e w S t a t e " / > < / a : K e y V a l u e O f D i a g r a m O b j e c t K e y a n y T y p e z b w N T n L X > < a : K e y V a l u e O f D i a g r a m O b j e c t K e y a n y T y p e z b w N T n L X > < a : K e y > < K e y > C o l u m n s \ D E S C R I P C I O N _ D E _ L A _ A C T I V I D A D < / 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 C o l u m n s \ S U B S E C T O R < / K e y > < / a : K e y > < a : V a l u e   i : t y p e = " T a b l e W i d g e t B a s e V i e w S t a t e " / > < / a : K e y V a l u e O f D i a g r a m O b j e c t K e y a n y T y p e z b w N T n L X > < a : K e y V a l u e O f D i a g r a m O b j e c t K e y a n y T y p e z b w N T n L X > < a : K e y > < K e y > C o l u m n s \ T A M A N H O < / K e y > < / a : K e y > < a : V a l u e   i : t y p e = " T a b l e W i d g e t B a s e V i e w S t a t e " / > < / a : K e y V a l u e O f D i a g r a m O b j e c t K e y a n y T y p e z b w N T n L X > < a : K e y V a l u e O f D i a g r a m O b j e c t K e y a n y T y p e z b w N T n L X > < a : K e y > < K e y > C o l u m n s \ F 1 < / K e y > < / a : K e y > < a : V a l u e   i : t y p e = " T a b l e W i d g e t B a s e V i e w S t a t e " / > < / a : K e y V a l u e O f D i a g r a m O b j e c t K e y a n y T y p e z b w N T n L X > < a : K e y V a l u e O f D i a g r a m O b j e c t K e y a n y T y p e z b w N T n L X > < a : K e y > < K e y > C o l u m n s \ D I A 1 < / K e y > < / a : K e y > < a : V a l u e   i : t y p e = " T a b l e W i d g e t B a s e V i e w S t a t e " / > < / a : K e y V a l u e O f D i a g r a m O b j e c t K e y a n y T y p e z b w N T n L X > < a : K e y V a l u e O f D i a g r a m O b j e c t K e y a n y T y p e z b w N T n L X > < a : K e y > < K e y > C o l u m n s \ M E S 1 < / K e y > < / a : K e y > < a : V a l u e   i : t y p e = " T a b l e W i d g e t B a s e V i e w S t a t e " / > < / a : K e y V a l u e O f D i a g r a m O b j e c t K e y a n y T y p e z b w N T n L X > < a : K e y V a l u e O f D i a g r a m O b j e c t K e y a n y T y p e z b w N T n L X > < a : K e y > < K e y > C o l u m n s \ A N O 1 < / K e y > < / a : K e y > < a : V a l u e   i : t y p e = " T a b l e W i d g e t B a s e V i e w S t a t e " / > < / a : K e y V a l u e O f D i a g r a m O b j e c t K e y a n y T y p e z b w N T n L X > < a : K e y V a l u e O f D i a g r a m O b j e c t K e y a n y T y p e z b w N T n L X > < a : K e y > < K e y > C o l u m n s \ H I N I C I O 1 < / K e y > < / a : K e y > < a : V a l u e   i : t y p e = " T a b l e W i d g e t B a s e V i e w S t a t e " / > < / a : K e y V a l u e O f D i a g r a m O b j e c t K e y a n y T y p e z b w N T n L X > < a : K e y V a l u e O f D i a g r a m O b j e c t K e y a n y T y p e z b w N T n L X > < a : K e y > < K e y > C o l u m n s \ M I N I C I O 1 < / K e y > < / a : K e y > < a : V a l u e   i : t y p e = " T a b l e W i d g e t B a s e V i e w S t a t e " / > < / a : K e y V a l u e O f D i a g r a m O b j e c t K e y a n y T y p e z b w N T n L X > < a : K e y V a l u e O f D i a g r a m O b j e c t K e y a n y T y p e z b w N T n L X > < a : K e y > < K e y > C o l u m n s \ F 2 < / K e y > < / a : K e y > < a : V a l u e   i : t y p e = " T a b l e W i d g e t B a s e V i e w S t a t e " / > < / a : K e y V a l u e O f D i a g r a m O b j e c t K e y a n y T y p e z b w N T n L X > < a : K e y V a l u e O f D i a g r a m O b j e c t K e y a n y T y p e z b w N T n L X > < a : K e y > < K e y > C o l u m n s \ D I A 2 < / K e y > < / a : K e y > < a : V a l u e   i : t y p e = " T a b l e W i d g e t B a s e V i e w S t a t e " / > < / a : K e y V a l u e O f D i a g r a m O b j e c t K e y a n y T y p e z b w N T n L X > < a : K e y V a l u e O f D i a g r a m O b j e c t K e y a n y T y p e z b w N T n L X > < a : K e y > < K e y > C o l u m n s \ M E S 2 < / K e y > < / a : K e y > < a : V a l u e   i : t y p e = " T a b l e W i d g e t B a s e V i e w S t a t e " / > < / a : K e y V a l u e O f D i a g r a m O b j e c t K e y a n y T y p e z b w N T n L X > < a : K e y V a l u e O f D i a g r a m O b j e c t K e y a n y T y p e z b w N T n L X > < a : K e y > < K e y > C o l u m n s \ A N O 2 < / K e y > < / a : K e y > < a : V a l u e   i : t y p e = " T a b l e W i d g e t B a s e V i e w S t a t e " / > < / a : K e y V a l u e O f D i a g r a m O b j e c t K e y a n y T y p e z b w N T n L X > < a : K e y V a l u e O f D i a g r a m O b j e c t K e y a n y T y p e z b w N T n L X > < a : K e y > < K e y > C o l u m n s \ A 1 < / K e y > < / a : K e y > < a : V a l u e   i : t y p e = " T a b l e W i d g e t B a s e V i e w S t a t e " / > < / a : K e y V a l u e O f D i a g r a m O b j e c t K e y a n y T y p e z b w N T n L X > < a : K e y V a l u e O f D i a g r a m O b j e c t K e y a n y T y p e z b w N T n L X > < a : K e y > < K e y > C o l u m n s \ A 2 < / K e y > < / a : K e y > < a : V a l u e   i : t y p e = " T a b l e W i d g e t B a s e V i e w S t a t e " / > < / a : K e y V a l u e O f D i a g r a m O b j e c t K e y a n y T y p e z b w N T n L X > < a : K e y V a l u e O f D i a g r a m O b j e c t K e y a n y T y p e z b w N T n L X > < a : K e y > < K e y > C o l u m n s \ A n t i g � e d a d < / K e y > < / a : K e y > < a : V a l u e   i : t y p e = " T a b l e W i d g e t B a s e V i e w S t a t e " / > < / a : K e y V a l u e O f D i a g r a m O b j e c t K e y a n y T y p e z b w N T n L X > < a : K e y V a l u e O f D i a g r a m O b j e c t K e y a n y T y p e z b w N T n L X > < a : K e y > < K e y > C o l u m n s \ A 2 _ D E S C R I P < / K e y > < / a : K e y > < a : V a l u e   i : t y p e = " T a b l e W i d g e t B a s e V i e w S t a t e " / > < / a : K e y V a l u e O f D i a g r a m O b j e c t K e y a n y T y p e z b w N T n L X > < a : K e y V a l u e O f D i a g r a m O b j e c t K e y a n y T y p e z b w N T n L X > < a : K e y > < K e y > C o l u m n s \ A 2 _ C O D < / K e y > < / a : K e y > < a : V a l u e   i : t y p e = " T a b l e W i d g e t B a s e V i e w S t a t e " / > < / a : K e y V a l u e O f D i a g r a m O b j e c t K e y a n y T y p e z b w N T n L X > < a : K e y V a l u e O f D i a g r a m O b j e c t K e y a n y T y p e z b w N T n L X > < a : K e y > < K e y > C o l u m n s \ A 3 < / K e y > < / a : K e y > < a : V a l u e   i : t y p e = " T a b l e W i d g e t B a s e V i e w S t a t e " / > < / a : K e y V a l u e O f D i a g r a m O b j e c t K e y a n y T y p e z b w N T n L X > < a : K e y V a l u e O f D i a g r a m O b j e c t K e y a n y T y p e z b w N T n L X > < a : K e y > < K e y > C o l u m n s \ T i p o _ e m p r e s a < / K e y > < / a : K e y > < a : V a l u e   i : t y p e = " T a b l e W i d g e t B a s e V i e w S t a t e " / > < / a : K e y V a l u e O f D i a g r a m O b j e c t K e y a n y T y p e z b w N T n L X > < a : K e y V a l u e O f D i a g r a m O b j e c t K e y a n y T y p e z b w N T n L X > < a : K e y > < K e y > C o l u m n s \ A 3 _ 1 < / K e y > < / a : K e y > < a : V a l u e   i : t y p e = " T a b l e W i d g e t B a s e V i e w S t a t e " / > < / a : K e y V a l u e O f D i a g r a m O b j e c t K e y a n y T y p e z b w N T n L X > < a : K e y V a l u e O f D i a g r a m O b j e c t K e y a n y T y p e z b w N T n L X > < a : K e y > < K e y > C o l u m n s \ A 3 _ 2 < / K e y > < / a : K e y > < a : V a l u e   i : t y p e = " T a b l e W i d g e t B a s e V i e w S t a t e " / > < / a : K e y V a l u e O f D i a g r a m O b j e c t K e y a n y T y p e z b w N T n L X > < a : K e y V a l u e O f D i a g r a m O b j e c t K e y a n y T y p e z b w N T n L X > < a : K e y > < K e y > C o l u m n s \ B 1 < / K e y > < / a : K e y > < a : V a l u e   i : t y p e = " T a b l e W i d g e t B a s e V i e w S t a t e " / > < / a : K e y V a l u e O f D i a g r a m O b j e c t K e y a n y T y p e z b w N T n L X > < a : K e y V a l u e O f D i a g r a m O b j e c t K e y a n y T y p e z b w N T n L X > < a : K e y > < K e y > C o l u m n s \ B 2 < / K e y > < / a : K e y > < a : V a l u e   i : t y p e = " T a b l e W i d g e t B a s e V i e w S t a t e " / > < / a : K e y V a l u e O f D i a g r a m O b j e c t K e y a n y T y p e z b w N T n L X > < a : K e y V a l u e O f D i a g r a m O b j e c t K e y a n y T y p e z b w N T n L X > < a : K e y > < K e y > C o l u m n s \ B 3 _ 1 < / K e y > < / a : K e y > < a : V a l u e   i : t y p e = " T a b l e W i d g e t B a s e V i e w S t a t e " / > < / a : K e y V a l u e O f D i a g r a m O b j e c t K e y a n y T y p e z b w N T n L X > < a : K e y V a l u e O f D i a g r a m O b j e c t K e y a n y T y p e z b w N T n L X > < a : K e y > < K e y > C o l u m n s \ B 3 _ 2 < / K e y > < / a : K e y > < a : V a l u e   i : t y p e = " T a b l e W i d g e t B a s e V i e w S t a t e " / > < / a : K e y V a l u e O f D i a g r a m O b j e c t K e y a n y T y p e z b w N T n L X > < a : K e y V a l u e O f D i a g r a m O b j e c t K e y a n y T y p e z b w N T n L X > < a : K e y > < K e y > C o l u m n s \ B 3 _ 2 2 < / K e y > < / a : K e y > < a : V a l u e   i : t y p e = " T a b l e W i d g e t B a s e V i e w S t a t e " / > < / a : K e y V a l u e O f D i a g r a m O b j e c t K e y a n y T y p e z b w N T n L X > < a : K e y V a l u e O f D i a g r a m O b j e c t K e y a n y T y p e z b w N T n L X > < a : K e y > < K e y > C o l u m n s \ B 3 _ 2 3 < / K e y > < / a : K e y > < a : V a l u e   i : t y p e = " T a b l e W i d g e t B a s e V i e w S t a t e " / > < / a : K e y V a l u e O f D i a g r a m O b j e c t K e y a n y T y p e z b w N T n L X > < a : K e y V a l u e O f D i a g r a m O b j e c t K e y a n y T y p e z b w N T n L X > < a : K e y > < K e y > C o l u m n s \ B 3 _ 3 < / K e y > < / a : K e y > < a : V a l u e   i : t y p e = " T a b l e W i d g e t B a s e V i e w S t a t e " / > < / a : K e y V a l u e O f D i a g r a m O b j e c t K e y a n y T y p e z b w N T n L X > < a : K e y V a l u e O f D i a g r a m O b j e c t K e y a n y T y p e z b w N T n L X > < a : K e y > < K e y > C o l u m n s \ B 4 _ 1 < / K e y > < / a : K e y > < a : V a l u e   i : t y p e = " T a b l e W i d g e t B a s e V i e w S t a t e " / > < / a : K e y V a l u e O f D i a g r a m O b j e c t K e y a n y T y p e z b w N T n L X > < a : K e y V a l u e O f D i a g r a m O b j e c t K e y a n y T y p e z b w N T n L X > < a : K e y > < K e y > C o l u m n s \ B 4 _ 2 < / K e y > < / a : K e y > < a : V a l u e   i : t y p e = " T a b l e W i d g e t B a s e V i e w S t a t e " / > < / a : K e y V a l u e O f D i a g r a m O b j e c t K e y a n y T y p e z b w N T n L X > < a : K e y V a l u e O f D i a g r a m O b j e c t K e y a n y T y p e z b w N T n L X > < a : K e y > < K e y > C o l u m n s \ B 4 _ 3 < / K e y > < / a : K e y > < a : V a l u e   i : t y p e = " T a b l e W i d g e t B a s e V i e w S t a t e " / > < / a : K e y V a l u e O f D i a g r a m O b j e c t K e y a n y T y p e z b w N T n L X > < a : K e y V a l u e O f D i a g r a m O b j e c t K e y a n y T y p e z b w N T n L X > < a : K e y > < K e y > C o l u m n s \ B 4 _ 4 < / K e y > < / a : K e y > < a : V a l u e   i : t y p e = " T a b l e W i d g e t B a s e V i e w S t a t e " / > < / a : K e y V a l u e O f D i a g r a m O b j e c t K e y a n y T y p e z b w N T n L X > < a : K e y V a l u e O f D i a g r a m O b j e c t K e y a n y T y p e z b w N T n L X > < a : K e y > < K e y > C o l u m n s \ B 4 _ 5 < / K e y > < / a : K e y > < a : V a l u e   i : t y p e = " T a b l e W i d g e t B a s e V i e w S t a t e " / > < / a : K e y V a l u e O f D i a g r a m O b j e c t K e y a n y T y p e z b w N T n L X > < a : K e y V a l u e O f D i a g r a m O b j e c t K e y a n y T y p e z b w N T n L X > < a : K e y > < K e y > C o l u m n s \ B 4 _ 6 < / K e y > < / a : K e y > < a : V a l u e   i : t y p e = " T a b l e W i d g e t B a s e V i e w S t a t e " / > < / a : K e y V a l u e O f D i a g r a m O b j e c t K e y a n y T y p e z b w N T n L X > < a : K e y V a l u e O f D i a g r a m O b j e c t K e y a n y T y p e z b w N T n L X > < a : K e y > < K e y > C o l u m n s \ B 4 _ 7 < / K e y > < / a : K e y > < a : V a l u e   i : t y p e = " T a b l e W i d g e t B a s e V i e w S t a t e " / > < / a : K e y V a l u e O f D i a g r a m O b j e c t K e y a n y T y p e z b w N T n L X > < a : K e y V a l u e O f D i a g r a m O b j e c t K e y a n y T y p e z b w N T n L X > < a : K e y > < K e y > C o l u m n s \ B 4 _ 8 < / K e y > < / a : K e y > < a : V a l u e   i : t y p e = " T a b l e W i d g e t B a s e V i e w S t a t e " / > < / a : K e y V a l u e O f D i a g r a m O b j e c t K e y a n y T y p e z b w N T n L X > < a : K e y V a l u e O f D i a g r a m O b j e c t K e y a n y T y p e z b w N T n L X > < a : K e y > < K e y > C o l u m n s \ B 4 _ 9 < / K e y > < / a : K e y > < a : V a l u e   i : t y p e = " T a b l e W i d g e t B a s e V i e w S t a t e " / > < / a : K e y V a l u e O f D i a g r a m O b j e c t K e y a n y T y p e z b w N T n L X > < a : K e y V a l u e O f D i a g r a m O b j e c t K e y a n y T y p e z b w N T n L X > < a : K e y > < K e y > C o l u m n s \ B 4 _ 1 0 < / K e y > < / a : K e y > < a : V a l u e   i : t y p e = " T a b l e W i d g e t B a s e V i e w S t a t e " / > < / a : K e y V a l u e O f D i a g r a m O b j e c t K e y a n y T y p e z b w N T n L X > < a : K e y V a l u e O f D i a g r a m O b j e c t K e y a n y T y p e z b w N T n L X > < a : K e y > < K e y > C o l u m n s \ B 4 _ 1 1 < / K e y > < / a : K e y > < a : V a l u e   i : t y p e = " T a b l e W i d g e t B a s e V i e w S t a t e " / > < / a : K e y V a l u e O f D i a g r a m O b j e c t K e y a n y T y p e z b w N T n L X > < a : K e y V a l u e O f D i a g r a m O b j e c t K e y a n y T y p e z b w N T n L X > < a : K e y > < K e y > C o l u m n s \ B 4 _ 1 2 < / K e y > < / a : K e y > < a : V a l u e   i : t y p e = " T a b l e W i d g e t B a s e V i e w S t a t e " / > < / a : K e y V a l u e O f D i a g r a m O b j e c t K e y a n y T y p e z b w N T n L X > < a : K e y V a l u e O f D i a g r a m O b j e c t K e y a n y T y p e z b w N T n L X > < a : K e y > < K e y > C o l u m n s \ B 4 _ 1 3 < / K e y > < / a : K e y > < a : V a l u e   i : t y p e = " T a b l e W i d g e t B a s e V i e w S t a t e " / > < / a : K e y V a l u e O f D i a g r a m O b j e c t K e y a n y T y p e z b w N T n L X > < a : K e y V a l u e O f D i a g r a m O b j e c t K e y a n y T y p e z b w N T n L X > < a : K e y > < K e y > C o l u m n s \ B 5 A _ 1 < / K e y > < / a : K e y > < a : V a l u e   i : t y p e = " T a b l e W i d g e t B a s e V i e w S t a t e " / > < / a : K e y V a l u e O f D i a g r a m O b j e c t K e y a n y T y p e z b w N T n L X > < a : K e y V a l u e O f D i a g r a m O b j e c t K e y a n y T y p e z b w N T n L X > < a : K e y > < K e y > C o l u m n s \ B 5 A C O D _ 1 < / K e y > < / a : K e y > < a : V a l u e   i : t y p e = " T a b l e W i d g e t B a s e V i e w S t a t e " / > < / a : K e y V a l u e O f D i a g r a m O b j e c t K e y a n y T y p e z b w N T n L X > < a : K e y V a l u e O f D i a g r a m O b j e c t K e y a n y T y p e z b w N T n L X > < a : K e y > < K e y > C o l u m n s \ B 5 C O D 1 _ E < / K e y > < / a : K e y > < a : V a l u e   i : t y p e = " T a b l e W i d g e t B a s e V i e w S t a t e " / > < / a : K e y V a l u e O f D i a g r a m O b j e c t K e y a n y T y p e z b w N T n L X > < a : K e y V a l u e O f D i a g r a m O b j e c t K e y a n y T y p e z b w N T n L X > < a : K e y > < K e y > C o l u m n s \ B 5 A _ 2 < / K e y > < / a : K e y > < a : V a l u e   i : t y p e = " T a b l e W i d g e t B a s e V i e w S t a t e " / > < / a : K e y V a l u e O f D i a g r a m O b j e c t K e y a n y T y p e z b w N T n L X > < a : K e y V a l u e O f D i a g r a m O b j e c t K e y a n y T y p e z b w N T n L X > < a : K e y > < K e y > C o l u m n s \ B 5 A C O D _ 2 < / K e y > < / a : K e y > < a : V a l u e   i : t y p e = " T a b l e W i d g e t B a s e V i e w S t a t e " / > < / a : K e y V a l u e O f D i a g r a m O b j e c t K e y a n y T y p e z b w N T n L X > < a : K e y V a l u e O f D i a g r a m O b j e c t K e y a n y T y p e z b w N T n L X > < a : K e y > < K e y > C o l u m n s \ B 5 C O D 2 _ E < / K e y > < / a : K e y > < a : V a l u e   i : t y p e = " T a b l e W i d g e t B a s e V i e w S t a t e " / > < / a : K e y V a l u e O f D i a g r a m O b j e c t K e y a n y T y p e z b w N T n L X > < a : K e y V a l u e O f D i a g r a m O b j e c t K e y a n y T y p e z b w N T n L X > < a : K e y > < K e y > C o l u m n s \ B 5 A _ 3 < / K e y > < / a : K e y > < a : V a l u e   i : t y p e = " T a b l e W i d g e t B a s e V i e w S t a t e " / > < / a : K e y V a l u e O f D i a g r a m O b j e c t K e y a n y T y p e z b w N T n L X > < a : K e y V a l u e O f D i a g r a m O b j e c t K e y a n y T y p e z b w N T n L X > < a : K e y > < K e y > C o l u m n s \ B 5 A C O D _ 3 < / K e y > < / a : K e y > < a : V a l u e   i : t y p e = " T a b l e W i d g e t B a s e V i e w S t a t e " / > < / a : K e y V a l u e O f D i a g r a m O b j e c t K e y a n y T y p e z b w N T n L X > < a : K e y V a l u e O f D i a g r a m O b j e c t K e y a n y T y p e z b w N T n L X > < a : K e y > < K e y > C o l u m n s \ B 5 C O D 3 _ E < / K e y > < / a : K e y > < a : V a l u e   i : t y p e = " T a b l e W i d g e t B a s e V i e w S t a t e " / > < / a : K e y V a l u e O f D i a g r a m O b j e c t K e y a n y T y p e z b w N T n L X > < a : K e y V a l u e O f D i a g r a m O b j e c t K e y a n y T y p e z b w N T n L X > < a : K e y > < K e y > C o l u m n s \ B 5 A _ 4 < / K e y > < / a : K e y > < a : V a l u e   i : t y p e = " T a b l e W i d g e t B a s e V i e w S t a t e " / > < / a : K e y V a l u e O f D i a g r a m O b j e c t K e y a n y T y p e z b w N T n L X > < a : K e y V a l u e O f D i a g r a m O b j e c t K e y a n y T y p e z b w N T n L X > < a : K e y > < K e y > C o l u m n s \ B 5 A C O D _ 4 < / K e y > < / a : K e y > < a : V a l u e   i : t y p e = " T a b l e W i d g e t B a s e V i e w S t a t e " / > < / a : K e y V a l u e O f D i a g r a m O b j e c t K e y a n y T y p e z b w N T n L X > < a : K e y V a l u e O f D i a g r a m O b j e c t K e y a n y T y p e z b w N T n L X > < a : K e y > < K e y > C o l u m n s \ B 5 C O D 4 _ E < / K e y > < / a : K e y > < a : V a l u e   i : t y p e = " T a b l e W i d g e t B a s e V i e w S t a t e " / > < / a : K e y V a l u e O f D i a g r a m O b j e c t K e y a n y T y p e z b w N T n L X > < a : K e y V a l u e O f D i a g r a m O b j e c t K e y a n y T y p e z b w N T n L X > < a : K e y > < K e y > C o l u m n s \ B 5 A _ 5 < / K e y > < / a : K e y > < a : V a l u e   i : t y p e = " T a b l e W i d g e t B a s e V i e w S t a t e " / > < / a : K e y V a l u e O f D i a g r a m O b j e c t K e y a n y T y p e z b w N T n L X > < a : K e y V a l u e O f D i a g r a m O b j e c t K e y a n y T y p e z b w N T n L X > < a : K e y > < K e y > C o l u m n s \ B 5 A C O D _ 5 < / K e y > < / a : K e y > < a : V a l u e   i : t y p e = " T a b l e W i d g e t B a s e V i e w S t a t e " / > < / a : K e y V a l u e O f D i a g r a m O b j e c t K e y a n y T y p e z b w N T n L X > < a : K e y V a l u e O f D i a g r a m O b j e c t K e y a n y T y p e z b w N T n L X > < a : K e y > < K e y > C o l u m n s \ B 5 C O D 5 _ E < / K e y > < / a : K e y > < a : V a l u e   i : t y p e = " T a b l e W i d g e t B a s e V i e w S t a t e " / > < / a : K e y V a l u e O f D i a g r a m O b j e c t K e y a n y T y p e z b w N T n L X > < a : K e y V a l u e O f D i a g r a m O b j e c t K e y a n y T y p e z b w N T n L X > < a : K e y > < K e y > C o l u m n s \ C 1 _ P U E S T _ V A C < / K e y > < / a : K e y > < a : V a l u e   i : t y p e = " T a b l e W i d g e t B a s e V i e w S t a t e " / > < / a : K e y V a l u e O f D i a g r a m O b j e c t K e y a n y T y p e z b w N T n L X > < a : K e y V a l u e O f D i a g r a m O b j e c t K e y a n y T y p e z b w N T n L X > < a : K e y > < K e y > C o l u m n s \ C 2 _ 1 _ A G R E < / K e y > < / a : K e y > < a : V a l u e   i : t y p e = " T a b l e W i d g e t B a s e V i e w S t a t e " / > < / a : K e y V a l u e O f D i a g r a m O b j e c t K e y a n y T y p e z b w N T n L X > < a : K e y V a l u e O f D i a g r a m O b j e c t K e y a n y T y p e z b w N T n L X > < a : K e y > < K e y > C o l u m n s \ C 2 _ 1 _ C O D < / K e y > < / a : K e y > < a : V a l u e   i : t y p e = " T a b l e W i d g e t B a s e V i e w S t a t e " / > < / a : K e y V a l u e O f D i a g r a m O b j e c t K e y a n y T y p e z b w N T n L X > < a : K e y V a l u e O f D i a g r a m O b j e c t K e y a n y T y p e z b w N T n L X > < a : K e y > < K e y > C o l u m n s \ C 2 _ 1 _ P U E S T O S _ V A C < / K e y > < / a : K e y > < a : V a l u e   i : t y p e = " T a b l e W i d g e t B a s e V i e w S t a t e " / > < / a : K e y V a l u e O f D i a g r a m O b j e c t K e y a n y T y p e z b w N T n L X > < a : K e y V a l u e O f D i a g r a m O b j e c t K e y a n y T y p e z b w N T n L X > < a : K e y > < K e y > C o l u m n s \ C 2 A _ 1 < / K e y > < / a : K e y > < a : V a l u e   i : t y p e = " T a b l e W i d g e t B a s e V i e w S t a t e " / > < / a : K e y V a l u e O f D i a g r a m O b j e c t K e y a n y T y p e z b w N T n L X > < a : K e y V a l u e O f D i a g r a m O b j e c t K e y a n y T y p e z b w N T n L X > < a : K e y > < K e y > C o l u m n s \ C 2 B _ 1 < / K e y > < / a : K e y > < a : V a l u e   i : t y p e = " T a b l e W i d g e t B a s e V i e w S t a t e " / > < / a : K e y V a l u e O f D i a g r a m O b j e c t K e y a n y T y p e z b w N T n L X > < a : K e y V a l u e O f D i a g r a m O b j e c t K e y a n y T y p e z b w N T n L X > < a : K e y > < K e y > C o l u m n s \ C 2 _ 2 _ A G R E < / K e y > < / a : K e y > < a : V a l u e   i : t y p e = " T a b l e W i d g e t B a s e V i e w S t a t e " / > < / a : K e y V a l u e O f D i a g r a m O b j e c t K e y a n y T y p e z b w N T n L X > < a : K e y V a l u e O f D i a g r a m O b j e c t K e y a n y T y p e z b w N T n L X > < a : K e y > < K e y > C o l u m n s \ C 2 _ 2 _ C O D < / K e y > < / a : K e y > < a : V a l u e   i : t y p e = " T a b l e W i d g e t B a s e V i e w S t a t e " / > < / a : K e y V a l u e O f D i a g r a m O b j e c t K e y a n y T y p e z b w N T n L X > < a : K e y V a l u e O f D i a g r a m O b j e c t K e y a n y T y p e z b w N T n L X > < a : K e y > < K e y > C o l u m n s \ C 2 _ 2 _ P U E S T O S _ V A C < / K e y > < / a : K e y > < a : V a l u e   i : t y p e = " T a b l e W i d g e t B a s e V i e w S t a t e " / > < / a : K e y V a l u e O f D i a g r a m O b j e c t K e y a n y T y p e z b w N T n L X > < a : K e y V a l u e O f D i a g r a m O b j e c t K e y a n y T y p e z b w N T n L X > < a : K e y > < K e y > C o l u m n s \ C 2 A _ 2 < / K e y > < / a : K e y > < a : V a l u e   i : t y p e = " T a b l e W i d g e t B a s e V i e w S t a t e " / > < / a : K e y V a l u e O f D i a g r a m O b j e c t K e y a n y T y p e z b w N T n L X > < a : K e y V a l u e O f D i a g r a m O b j e c t K e y a n y T y p e z b w N T n L X > < a : K e y > < K e y > C o l u m n s \ C 2 B _ 2 < / K e y > < / a : K e y > < a : V a l u e   i : t y p e = " T a b l e W i d g e t B a s e V i e w S t a t e " / > < / a : K e y V a l u e O f D i a g r a m O b j e c t K e y a n y T y p e z b w N T n L X > < a : K e y V a l u e O f D i a g r a m O b j e c t K e y a n y T y p e z b w N T n L X > < a : K e y > < K e y > C o l u m n s \ C 2 _ 3 _ A G R E < / K e y > < / a : K e y > < a : V a l u e   i : t y p e = " T a b l e W i d g e t B a s e V i e w S t a t e " / > < / a : K e y V a l u e O f D i a g r a m O b j e c t K e y a n y T y p e z b w N T n L X > < a : K e y V a l u e O f D i a g r a m O b j e c t K e y a n y T y p e z b w N T n L X > < a : K e y > < K e y > C o l u m n s \ C 2 _ 3 _ C O D < / K e y > < / a : K e y > < a : V a l u e   i : t y p e = " T a b l e W i d g e t B a s e V i e w S t a t e " / > < / a : K e y V a l u e O f D i a g r a m O b j e c t K e y a n y T y p e z b w N T n L X > < a : K e y V a l u e O f D i a g r a m O b j e c t K e y a n y T y p e z b w N T n L X > < a : K e y > < K e y > C o l u m n s \ C 2 _ 3 _ P U E S T O S _ V A C < / K e y > < / a : K e y > < a : V a l u e   i : t y p e = " T a b l e W i d g e t B a s e V i e w S t a t e " / > < / a : K e y V a l u e O f D i a g r a m O b j e c t K e y a n y T y p e z b w N T n L X > < a : K e y V a l u e O f D i a g r a m O b j e c t K e y a n y T y p e z b w N T n L X > < a : K e y > < K e y > C o l u m n s \ C 2 A _ 3 < / K e y > < / a : K e y > < a : V a l u e   i : t y p e = " T a b l e W i d g e t B a s e V i e w S t a t e " / > < / a : K e y V a l u e O f D i a g r a m O b j e c t K e y a n y T y p e z b w N T n L X > < a : K e y V a l u e O f D i a g r a m O b j e c t K e y a n y T y p e z b w N T n L X > < a : K e y > < K e y > C o l u m n s \ C 2 B _ 3 < / K e y > < / a : K e y > < a : V a l u e   i : t y p e = " T a b l e W i d g e t B a s e V i e w S t a t e " / > < / a : K e y V a l u e O f D i a g r a m O b j e c t K e y a n y T y p e z b w N T n L X > < a : K e y V a l u e O f D i a g r a m O b j e c t K e y a n y T y p e z b w N T n L X > < a : K e y > < K e y > C o l u m n s \ C 3 A _ 1 < / K e y > < / a : K e y > < a : V a l u e   i : t y p e = " T a b l e W i d g e t B a s e V i e w S t a t e " / > < / a : K e y V a l u e O f D i a g r a m O b j e c t K e y a n y T y p e z b w N T n L X > < a : K e y V a l u e O f D i a g r a m O b j e c t K e y a n y T y p e z b w N T n L X > < a : K e y > < K e y > C o l u m n s \ C 3 A _ 2 < / K e y > < / a : K e y > < a : V a l u e   i : t y p e = " T a b l e W i d g e t B a s e V i e w S t a t e " / > < / a : K e y V a l u e O f D i a g r a m O b j e c t K e y a n y T y p e z b w N T n L X > < a : K e y V a l u e O f D i a g r a m O b j e c t K e y a n y T y p e z b w N T n L X > < a : K e y > < K e y > C o l u m n s \ C 3 A _ 3 < / K e y > < / a : K e y > < a : V a l u e   i : t y p e = " T a b l e W i d g e t B a s e V i e w S t a t e " / > < / a : K e y V a l u e O f D i a g r a m O b j e c t K e y a n y T y p e z b w N T n L X > < a : K e y V a l u e O f D i a g r a m O b j e c t K e y a n y T y p e z b w N T n L X > < a : K e y > < K e y > C o l u m n s \ C 3 A _ 4 < / K e y > < / a : K e y > < a : V a l u e   i : t y p e = " T a b l e W i d g e t B a s e V i e w S t a t e " / > < / a : K e y V a l u e O f D i a g r a m O b j e c t K e y a n y T y p e z b w N T n L X > < a : K e y V a l u e O f D i a g r a m O b j e c t K e y a n y T y p e z b w N T n L X > < a : K e y > < K e y > C o l u m n s \ C 3 A _ 5 < / K e y > < / a : K e y > < a : V a l u e   i : t y p e = " T a b l e W i d g e t B a s e V i e w S t a t e " / > < / a : K e y V a l u e O f D i a g r a m O b j e c t K e y a n y T y p e z b w N T n L X > < a : K e y V a l u e O f D i a g r a m O b j e c t K e y a n y T y p e z b w N T n L X > < a : K e y > < K e y > C o l u m n s \ C 3 A _ 6 < / K e y > < / a : K e y > < a : V a l u e   i : t y p e = " T a b l e W i d g e t B a s e V i e w S t a t e " / > < / a : K e y V a l u e O f D i a g r a m O b j e c t K e y a n y T y p e z b w N T n L X > < a : K e y V a l u e O f D i a g r a m O b j e c t K e y a n y T y p e z b w N T n L X > < a : K e y > < K e y > C o l u m n s \ C 3 A _ 7 < / K e y > < / a : K e y > < a : V a l u e   i : t y p e = " T a b l e W i d g e t B a s e V i e w S t a t e " / > < / a : K e y V a l u e O f D i a g r a m O b j e c t K e y a n y T y p e z b w N T n L X > < a : K e y V a l u e O f D i a g r a m O b j e c t K e y a n y T y p e z b w N T n L X > < a : K e y > < K e y > C o l u m n s \ C 3 A _ 7 _ E S P E C < / K e y > < / a : K e y > < a : V a l u e   i : t y p e = " T a b l e W i d g e t B a s e V i e w S t a t e " / > < / a : K e y V a l u e O f D i a g r a m O b j e c t K e y a n y T y p e z b w N T n L X > < a : K e y V a l u e O f D i a g r a m O b j e c t K e y a n y T y p e z b w N T n L X > < a : K e y > < K e y > C o l u m n s \ C 3 B _ 1 < / K e y > < / a : K e y > < a : V a l u e   i : t y p e = " T a b l e W i d g e t B a s e V i e w S t a t e " / > < / a : K e y V a l u e O f D i a g r a m O b j e c t K e y a n y T y p e z b w N T n L X > < a : K e y V a l u e O f D i a g r a m O b j e c t K e y a n y T y p e z b w N T n L X > < a : K e y > < K e y > C o l u m n s \ C 3 B _ 2 < / K e y > < / a : K e y > < a : V a l u e   i : t y p e = " T a b l e W i d g e t B a s e V i e w S t a t e " / > < / a : K e y V a l u e O f D i a g r a m O b j e c t K e y a n y T y p e z b w N T n L X > < a : K e y V a l u e O f D i a g r a m O b j e c t K e y a n y T y p e z b w N T n L X > < a : K e y > < K e y > C o l u m n s \ C 3 B _ 3 < / K e y > < / a : K e y > < a : V a l u e   i : t y p e = " T a b l e W i d g e t B a s e V i e w S t a t e " / > < / a : K e y V a l u e O f D i a g r a m O b j e c t K e y a n y T y p e z b w N T n L X > < a : K e y V a l u e O f D i a g r a m O b j e c t K e y a n y T y p e z b w N T n L X > < a : K e y > < K e y > C o l u m n s \ C 3 B _ 4 < / K e y > < / a : K e y > < a : V a l u e   i : t y p e = " T a b l e W i d g e t B a s e V i e w S t a t e " / > < / a : K e y V a l u e O f D i a g r a m O b j e c t K e y a n y T y p e z b w N T n L X > < a : K e y V a l u e O f D i a g r a m O b j e c t K e y a n y T y p e z b w N T n L X > < a : K e y > < K e y > C o l u m n s \ C 3 B _ 5 < / K e y > < / a : K e y > < a : V a l u e   i : t y p e = " T a b l e W i d g e t B a s e V i e w S t a t e " / > < / a : K e y V a l u e O f D i a g r a m O b j e c t K e y a n y T y p e z b w N T n L X > < a : K e y V a l u e O f D i a g r a m O b j e c t K e y a n y T y p e z b w N T n L X > < a : K e y > < K e y > C o l u m n s \ C 3 B _ 6 < / K e y > < / a : K e y > < a : V a l u e   i : t y p e = " T a b l e W i d g e t B a s e V i e w S t a t e " / > < / a : K e y V a l u e O f D i a g r a m O b j e c t K e y a n y T y p e z b w N T n L X > < a : K e y V a l u e O f D i a g r a m O b j e c t K e y a n y T y p e z b w N T n L X > < a : K e y > < K e y > C o l u m n s \ C 3 B _ 7 < / K e y > < / a : K e y > < a : V a l u e   i : t y p e = " T a b l e W i d g e t B a s e V i e w S t a t e " / > < / a : K e y V a l u e O f D i a g r a m O b j e c t K e y a n y T y p e z b w N T n L X > < a : K e y V a l u e O f D i a g r a m O b j e c t K e y a n y T y p e z b w N T n L X > < a : K e y > < K e y > C o l u m n s \ C 3 B _ 7 _ E S P E C < / K e y > < / a : K e y > < a : V a l u e   i : t y p e = " T a b l e W i d g e t B a s e V i e w S t a t e " / > < / a : K e y V a l u e O f D i a g r a m O b j e c t K e y a n y T y p e z b w N T n L X > < a : K e y V a l u e O f D i a g r a m O b j e c t K e y a n y T y p e z b w N T n L X > < a : K e y > < K e y > C o l u m n s \ C 3 C _ 1 < / K e y > < / a : K e y > < a : V a l u e   i : t y p e = " T a b l e W i d g e t B a s e V i e w S t a t e " / > < / a : K e y V a l u e O f D i a g r a m O b j e c t K e y a n y T y p e z b w N T n L X > < a : K e y V a l u e O f D i a g r a m O b j e c t K e y a n y T y p e z b w N T n L X > < a : K e y > < K e y > C o l u m n s \ C 3 C _ 2 < / K e y > < / a : K e y > < a : V a l u e   i : t y p e = " T a b l e W i d g e t B a s e V i e w S t a t e " / > < / a : K e y V a l u e O f D i a g r a m O b j e c t K e y a n y T y p e z b w N T n L X > < a : K e y V a l u e O f D i a g r a m O b j e c t K e y a n y T y p e z b w N T n L X > < a : K e y > < K e y > C o l u m n s \ C 3 C _ 3 < / K e y > < / a : K e y > < a : V a l u e   i : t y p e = " T a b l e W i d g e t B a s e V i e w S t a t e " / > < / a : K e y V a l u e O f D i a g r a m O b j e c t K e y a n y T y p e z b w N T n L X > < a : K e y V a l u e O f D i a g r a m O b j e c t K e y a n y T y p e z b w N T n L X > < a : K e y > < K e y > C o l u m n s \ C 3 C _ 4 < / K e y > < / a : K e y > < a : V a l u e   i : t y p e = " T a b l e W i d g e t B a s e V i e w S t a t e " / > < / a : K e y V a l u e O f D i a g r a m O b j e c t K e y a n y T y p e z b w N T n L X > < a : K e y V a l u e O f D i a g r a m O b j e c t K e y a n y T y p e z b w N T n L X > < a : K e y > < K e y > C o l u m n s \ C 3 C _ 5 < / K e y > < / a : K e y > < a : V a l u e   i : t y p e = " T a b l e W i d g e t B a s e V i e w S t a t e " / > < / a : K e y V a l u e O f D i a g r a m O b j e c t K e y a n y T y p e z b w N T n L X > < a : K e y V a l u e O f D i a g r a m O b j e c t K e y a n y T y p e z b w N T n L X > < a : K e y > < K e y > C o l u m n s \ C 3 C _ 6 < / K e y > < / a : K e y > < a : V a l u e   i : t y p e = " T a b l e W i d g e t B a s e V i e w S t a t e " / > < / a : K e y V a l u e O f D i a g r a m O b j e c t K e y a n y T y p e z b w N T n L X > < a : K e y V a l u e O f D i a g r a m O b j e c t K e y a n y T y p e z b w N T n L X > < a : K e y > < K e y > C o l u m n s \ C 3 C _ 7 < / K e y > < / a : K e y > < a : V a l u e   i : t y p e = " T a b l e W i d g e t B a s e V i e w S t a t e " / > < / a : K e y V a l u e O f D i a g r a m O b j e c t K e y a n y T y p e z b w N T n L X > < a : K e y V a l u e O f D i a g r a m O b j e c t K e y a n y T y p e z b w N T n L X > < a : K e y > < K e y > C o l u m n s \ C 3 C _ 7 _ E S P E C < / K e y > < / a : K e y > < a : V a l u e   i : t y p e = " T a b l e W i d g e t B a s e V i e w S t a t e " / > < / a : K e y V a l u e O f D i a g r a m O b j e c t K e y a n y T y p e z b w N T n L X > < a : K e y V a l u e O f D i a g r a m O b j e c t K e y a n y T y p e z b w N T n L X > < a : K e y > < K e y > C o l u m n s \ C 4 _ 1 < / K e y > < / a : K e y > < a : V a l u e   i : t y p e = " T a b l e W i d g e t B a s e V i e w S t a t e " / > < / a : K e y V a l u e O f D i a g r a m O b j e c t K e y a n y T y p e z b w N T n L X > < a : K e y V a l u e O f D i a g r a m O b j e c t K e y a n y T y p e z b w N T n L X > < a : K e y > < K e y > C o l u m n s \ C 4 _ 2 < / K e y > < / a : K e y > < a : V a l u e   i : t y p e = " T a b l e W i d g e t B a s e V i e w S t a t e " / > < / a : K e y V a l u e O f D i a g r a m O b j e c t K e y a n y T y p e z b w N T n L X > < a : K e y V a l u e O f D i a g r a m O b j e c t K e y a n y T y p e z b w N T n L X > < a : K e y > < K e y > C o l u m n s \ C 4 _ 3 < / K e y > < / a : K e y > < a : V a l u e   i : t y p e = " T a b l e W i d g e t B a s e V i e w S t a t e " / > < / a : K e y V a l u e O f D i a g r a m O b j e c t K e y a n y T y p e z b w N T n L X > < a : K e y V a l u e O f D i a g r a m O b j e c t K e y a n y T y p e z b w N T n L X > < a : K e y > < K e y > C o l u m n s \ C 4 _ 4 < / K e y > < / a : K e y > < a : V a l u e   i : t y p e = " T a b l e W i d g e t B a s e V i e w S t a t e " / > < / a : K e y V a l u e O f D i a g r a m O b j e c t K e y a n y T y p e z b w N T n L X > < a : K e y V a l u e O f D i a g r a m O b j e c t K e y a n y T y p e z b w N T n L X > < a : K e y > < K e y > C o l u m n s \ C 4 _ 5 < / K e y > < / a : K e y > < a : V a l u e   i : t y p e = " T a b l e W i d g e t B a s e V i e w S t a t e " / > < / a : K e y V a l u e O f D i a g r a m O b j e c t K e y a n y T y p e z b w N T n L X > < a : K e y V a l u e O f D i a g r a m O b j e c t K e y a n y T y p e z b w N T n L X > < a : K e y > < K e y > C o l u m n s \ C 4 _ 6 < / K e y > < / a : K e y > < a : V a l u e   i : t y p e = " T a b l e W i d g e t B a s e V i e w S t a t e " / > < / a : K e y V a l u e O f D i a g r a m O b j e c t K e y a n y T y p e z b w N T n L X > < a : K e y V a l u e O f D i a g r a m O b j e c t K e y a n y T y p e z b w N T n L X > < a : K e y > < K e y > C o l u m n s \ C 4 _ 7 < / K e y > < / a : K e y > < a : V a l u e   i : t y p e = " T a b l e W i d g e t B a s e V i e w S t a t e " / > < / a : K e y V a l u e O f D i a g r a m O b j e c t K e y a n y T y p e z b w N T n L X > < a : K e y V a l u e O f D i a g r a m O b j e c t K e y a n y T y p e z b w N T n L X > < a : K e y > < K e y > C o l u m n s \ C 4 _ 8 < / K e y > < / a : K e y > < a : V a l u e   i : t y p e = " T a b l e W i d g e t B a s e V i e w S t a t e " / > < / a : K e y V a l u e O f D i a g r a m O b j e c t K e y a n y T y p e z b w N T n L X > < a : K e y V a l u e O f D i a g r a m O b j e c t K e y a n y T y p e z b w N T n L X > < a : K e y > < K e y > C o l u m n s \ C 4 _ 9 < / K e y > < / a : K e y > < a : V a l u e   i : t y p e = " T a b l e W i d g e t B a s e V i e w S t a t e " / > < / a : K e y V a l u e O f D i a g r a m O b j e c t K e y a n y T y p e z b w N T n L X > < a : K e y V a l u e O f D i a g r a m O b j e c t K e y a n y T y p e z b w N T n L X > < a : K e y > < K e y > C o l u m n s \ C 4 _ 1 0 < / K e y > < / a : K e y > < a : V a l u e   i : t y p e = " T a b l e W i d g e t B a s e V i e w S t a t e " / > < / a : K e y V a l u e O f D i a g r a m O b j e c t K e y a n y T y p e z b w N T n L X > < a : K e y V a l u e O f D i a g r a m O b j e c t K e y a n y T y p e z b w N T n L X > < a : K e y > < K e y > C o l u m n s \ C 4 _ 1 0 _ E S P E C < / K e y > < / a : K e y > < a : V a l u e   i : t y p e = " T a b l e W i d g e t B a s e V i e w S t a t e " / > < / a : K e y V a l u e O f D i a g r a m O b j e c t K e y a n y T y p e z b w N T n L X > < a : K e y V a l u e O f D i a g r a m O b j e c t K e y a n y T y p e z b w N T n L X > < a : K e y > < K e y > C o l u m n s \ C 5 _ 1 < / K e y > < / a : K e y > < a : V a l u e   i : t y p e = " T a b l e W i d g e t B a s e V i e w S t a t e " / > < / a : K e y V a l u e O f D i a g r a m O b j e c t K e y a n y T y p e z b w N T n L X > < a : K e y V a l u e O f D i a g r a m O b j e c t K e y a n y T y p e z b w N T n L X > < a : K e y > < K e y > C o l u m n s \ C 5 _ 2 < / K e y > < / a : K e y > < a : V a l u e   i : t y p e = " T a b l e W i d g e t B a s e V i e w S t a t e " / > < / a : K e y V a l u e O f D i a g r a m O b j e c t K e y a n y T y p e z b w N T n L X > < a : K e y V a l u e O f D i a g r a m O b j e c t K e y a n y T y p e z b w N T n L X > < a : K e y > < K e y > C o l u m n s \ C 5 _ 3 < / K e y > < / a : K e y > < a : V a l u e   i : t y p e = " T a b l e W i d g e t B a s e V i e w S t a t e " / > < / a : K e y V a l u e O f D i a g r a m O b j e c t K e y a n y T y p e z b w N T n L X > < a : K e y V a l u e O f D i a g r a m O b j e c t K e y a n y T y p e z b w N T n L X > < a : K e y > < K e y > C o l u m n s \ C 5 _ 4 < / K e y > < / a : K e y > < a : V a l u e   i : t y p e = " T a b l e W i d g e t B a s e V i e w S t a t e " / > < / a : K e y V a l u e O f D i a g r a m O b j e c t K e y a n y T y p e z b w N T n L X > < a : K e y V a l u e O f D i a g r a m O b j e c t K e y a n y T y p e z b w N T n L X > < a : K e y > < K e y > C o l u m n s \ C 5 _ 5 < / K e y > < / a : K e y > < a : V a l u e   i : t y p e = " T a b l e W i d g e t B a s e V i e w S t a t e " / > < / a : K e y V a l u e O f D i a g r a m O b j e c t K e y a n y T y p e z b w N T n L X > < a : K e y V a l u e O f D i a g r a m O b j e c t K e y a n y T y p e z b w N T n L X > < a : K e y > < K e y > C o l u m n s \ C 5 _ 6 < / K e y > < / a : K e y > < a : V a l u e   i : t y p e = " T a b l e W i d g e t B a s e V i e w S t a t e " / > < / a : K e y V a l u e O f D i a g r a m O b j e c t K e y a n y T y p e z b w N T n L X > < a : K e y V a l u e O f D i a g r a m O b j e c t K e y a n y T y p e z b w N T n L X > < a : K e y > < K e y > C o l u m n s \ C 5 _ 7 < / K e y > < / a : K e y > < a : V a l u e   i : t y p e = " T a b l e W i d g e t B a s e V i e w S t a t e " / > < / a : K e y V a l u e O f D i a g r a m O b j e c t K e y a n y T y p e z b w N T n L X > < a : K e y V a l u e O f D i a g r a m O b j e c t K e y a n y T y p e z b w N T n L X > < a : K e y > < K e y > C o l u m n s \ C 5 _ 8 < / K e y > < / a : K e y > < a : V a l u e   i : t y p e = " T a b l e W i d g e t B a s e V i e w S t a t e " / > < / a : K e y V a l u e O f D i a g r a m O b j e c t K e y a n y T y p e z b w N T n L X > < a : K e y V a l u e O f D i a g r a m O b j e c t K e y a n y T y p e z b w N T n L X > < a : K e y > < K e y > C o l u m n s \ C 5 _ 9 < / K e y > < / a : K e y > < a : V a l u e   i : t y p e = " T a b l e W i d g e t B a s e V i e w S t a t e " / > < / a : K e y V a l u e O f D i a g r a m O b j e c t K e y a n y T y p e z b w N T n L X > < a : K e y V a l u e O f D i a g r a m O b j e c t K e y a n y T y p e z b w N T n L X > < a : K e y > < K e y > C o l u m n s \ C 5 _ 1 0 < / K e y > < / a : K e y > < a : V a l u e   i : t y p e = " T a b l e W i d g e t B a s e V i e w S t a t e " / > < / a : K e y V a l u e O f D i a g r a m O b j e c t K e y a n y T y p e z b w N T n L X > < a : K e y V a l u e O f D i a g r a m O b j e c t K e y a n y T y p e z b w N T n L X > < a : K e y > < K e y > C o l u m n s \ C 5 _ 1 1 < / K e y > < / a : K e y > < a : V a l u e   i : t y p e = " T a b l e W i d g e t B a s e V i e w S t a t e " / > < / a : K e y V a l u e O f D i a g r a m O b j e c t K e y a n y T y p e z b w N T n L X > < a : K e y V a l u e O f D i a g r a m O b j e c t K e y a n y T y p e z b w N T n L X > < a : K e y > < K e y > C o l u m n s \ C 5 _ 1 2 < / K e y > < / a : K e y > < a : V a l u e   i : t y p e = " T a b l e W i d g e t B a s e V i e w S t a t e " / > < / a : K e y V a l u e O f D i a g r a m O b j e c t K e y a n y T y p e z b w N T n L X > < a : K e y V a l u e O f D i a g r a m O b j e c t K e y a n y T y p e z b w N T n L X > < a : K e y > < K e y > C o l u m n s \ C 5 _ 1 3 < / K e y > < / a : K e y > < a : V a l u e   i : t y p e = " T a b l e W i d g e t B a s e V i e w S t a t e " / > < / a : K e y V a l u e O f D i a g r a m O b j e c t K e y a n y T y p e z b w N T n L X > < a : K e y V a l u e O f D i a g r a m O b j e c t K e y a n y T y p e z b w N T n L X > < a : K e y > < K e y > C o l u m n s \ C 5 _ 1 3 _ E S P E C < / K e y > < / a : K e y > < a : V a l u e   i : t y p e = " T a b l e W i d g e t B a s e V i e w S t a t e " / > < / a : K e y V a l u e O f D i a g r a m O b j e c t K e y a n y T y p e z b w N T n L X > < a : K e y V a l u e O f D i a g r a m O b j e c t K e y a n y T y p e z b w N T n L X > < a : K e y > < K e y > C o l u m n s \ C 6 _ 1 < / K e y > < / a : K e y > < a : V a l u e   i : t y p e = " T a b l e W i d g e t B a s e V i e w S t a t e " / > < / a : K e y V a l u e O f D i a g r a m O b j e c t K e y a n y T y p e z b w N T n L X > < a : K e y V a l u e O f D i a g r a m O b j e c t K e y a n y T y p e z b w N T n L X > < a : K e y > < K e y > C o l u m n s \ C 6 _ 2 < / K e y > < / a : K e y > < a : V a l u e   i : t y p e = " T a b l e W i d g e t B a s e V i e w S t a t e " / > < / a : K e y V a l u e O f D i a g r a m O b j e c t K e y a n y T y p e z b w N T n L X > < a : K e y V a l u e O f D i a g r a m O b j e c t K e y a n y T y p e z b w N T n L X > < a : K e y > < K e y > C o l u m n s \ C 6 _ 3 < / K e y > < / a : K e y > < a : V a l u e   i : t y p e = " T a b l e W i d g e t B a s e V i e w S t a t e " / > < / a : K e y V a l u e O f D i a g r a m O b j e c t K e y a n y T y p e z b w N T n L X > < a : K e y V a l u e O f D i a g r a m O b j e c t K e y a n y T y p e z b w N T n L X > < a : K e y > < K e y > C o l u m n s \ C 6 _ 4 < / K e y > < / a : K e y > < a : V a l u e   i : t y p e = " T a b l e W i d g e t B a s e V i e w S t a t e " / > < / a : K e y V a l u e O f D i a g r a m O b j e c t K e y a n y T y p e z b w N T n L X > < a : K e y V a l u e O f D i a g r a m O b j e c t K e y a n y T y p e z b w N T n L X > < a : K e y > < K e y > C o l u m n s \ C 6 _ 5 < / K e y > < / a : K e y > < a : V a l u e   i : t y p e = " T a b l e W i d g e t B a s e V i e w S t a t e " / > < / a : K e y V a l u e O f D i a g r a m O b j e c t K e y a n y T y p e z b w N T n L X > < a : K e y V a l u e O f D i a g r a m O b j e c t K e y a n y T y p e z b w N T n L X > < a : K e y > < K e y > C o l u m n s \ C 6 _ 6 < / K e y > < / a : K e y > < a : V a l u e   i : t y p e = " T a b l e W i d g e t B a s e V i e w S t a t e " / > < / a : K e y V a l u e O f D i a g r a m O b j e c t K e y a n y T y p e z b w N T n L X > < a : K e y V a l u e O f D i a g r a m O b j e c t K e y a n y T y p e z b w N T n L X > < a : K e y > < K e y > C o l u m n s \ C 6 _ 7 < / K e y > < / a : K e y > < a : V a l u e   i : t y p e = " T a b l e W i d g e t B a s e V i e w S t a t e " / > < / a : K e y V a l u e O f D i a g r a m O b j e c t K e y a n y T y p e z b w N T n L X > < a : K e y V a l u e O f D i a g r a m O b j e c t K e y a n y T y p e z b w N T n L X > < a : K e y > < K e y > C o l u m n s \ C 6 _ 8 < / K e y > < / a : K e y > < a : V a l u e   i : t y p e = " T a b l e W i d g e t B a s e V i e w S t a t e " / > < / a : K e y V a l u e O f D i a g r a m O b j e c t K e y a n y T y p e z b w N T n L X > < a : K e y V a l u e O f D i a g r a m O b j e c t K e y a n y T y p e z b w N T n L X > < a : K e y > < K e y > C o l u m n s \ C 6 _ 9 < / K e y > < / a : K e y > < a : V a l u e   i : t y p e = " T a b l e W i d g e t B a s e V i e w S t a t e " / > < / a : K e y V a l u e O f D i a g r a m O b j e c t K e y a n y T y p e z b w N T n L X > < a : K e y V a l u e O f D i a g r a m O b j e c t K e y a n y T y p e z b w N T n L X > < a : K e y > < K e y > C o l u m n s \ C 6 _ 1 0 < / K e y > < / a : K e y > < a : V a l u e   i : t y p e = " T a b l e W i d g e t B a s e V i e w S t a t e " / > < / a : K e y V a l u e O f D i a g r a m O b j e c t K e y a n y T y p e z b w N T n L X > < a : K e y V a l u e O f D i a g r a m O b j e c t K e y a n y T y p e z b w N T n L X > < a : K e y > < K e y > C o l u m n s \ C 6 _ 1 1 < / K e y > < / a : K e y > < a : V a l u e   i : t y p e = " T a b l e W i d g e t B a s e V i e w S t a t e " / > < / a : K e y V a l u e O f D i a g r a m O b j e c t K e y a n y T y p e z b w N T n L X > < a : K e y V a l u e O f D i a g r a m O b j e c t K e y a n y T y p e z b w N T n L X > < a : K e y > < K e y > C o l u m n s \ C 6 _ 1 2 < / K e y > < / a : K e y > < a : V a l u e   i : t y p e = " T a b l e W i d g e t B a s e V i e w S t a t e " / > < / a : K e y V a l u e O f D i a g r a m O b j e c t K e y a n y T y p e z b w N T n L X > < a : K e y V a l u e O f D i a g r a m O b j e c t K e y a n y T y p e z b w N T n L X > < a : K e y > < K e y > C o l u m n s \ C 6 _ 1 2 _ E S P E C < / K e y > < / a : K e y > < a : V a l u e   i : t y p e = " T a b l e W i d g e t B a s e V i e w S t a t e " / > < / a : K e y V a l u e O f D i a g r a m O b j e c t K e y a n y T y p e z b w N T n L X > < a : K e y V a l u e O f D i a g r a m O b j e c t K e y a n y T y p e z b w N T n L X > < a : K e y > < K e y > C o l u m n s \ D 1 _ 1 < / K e y > < / a : K e y > < a : V a l u e   i : t y p e = " T a b l e W i d g e t B a s e V i e w S t a t e " / > < / a : K e y V a l u e O f D i a g r a m O b j e c t K e y a n y T y p e z b w N T n L X > < a : K e y V a l u e O f D i a g r a m O b j e c t K e y a n y T y p e z b w N T n L X > < a : K e y > < K e y > C o l u m n s \ D 1 _ 2 < / K e y > < / a : K e y > < a : V a l u e   i : t y p e = " T a b l e W i d g e t B a s e V i e w S t a t e " / > < / a : K e y V a l u e O f D i a g r a m O b j e c t K e y a n y T y p e z b w N T n L X > < a : K e y V a l u e O f D i a g r a m O b j e c t K e y a n y T y p e z b w N T n L X > < a : K e y > < K e y > C o l u m n s \ D 1 _ 3 < / K e y > < / a : K e y > < a : V a l u e   i : t y p e = " T a b l e W i d g e t B a s e V i e w S t a t e " / > < / a : K e y V a l u e O f D i a g r a m O b j e c t K e y a n y T y p e z b w N T n L X > < a : K e y V a l u e O f D i a g r a m O b j e c t K e y a n y T y p e z b w N T n L X > < a : K e y > < K e y > C o l u m n s \ D 1 _ 4 < / K e y > < / a : K e y > < a : V a l u e   i : t y p e = " T a b l e W i d g e t B a s e V i e w S t a t e " / > < / a : K e y V a l u e O f D i a g r a m O b j e c t K e y a n y T y p e z b w N T n L X > < a : K e y V a l u e O f D i a g r a m O b j e c t K e y a n y T y p e z b w N T n L X > < a : K e y > < K e y > C o l u m n s \ D 1 _ 5 < / K e y > < / a : K e y > < a : V a l u e   i : t y p e = " T a b l e W i d g e t B a s e V i e w S t a t e " / > < / a : K e y V a l u e O f D i a g r a m O b j e c t K e y a n y T y p e z b w N T n L X > < a : K e y V a l u e O f D i a g r a m O b j e c t K e y a n y T y p e z b w N T n L X > < a : K e y > < K e y > C o l u m n s \ D 1 _ 6 < / K e y > < / a : K e y > < a : V a l u e   i : t y p e = " T a b l e W i d g e t B a s e V i e w S t a t e " / > < / a : K e y V a l u e O f D i a g r a m O b j e c t K e y a n y T y p e z b w N T n L X > < a : K e y V a l u e O f D i a g r a m O b j e c t K e y a n y T y p e z b w N T n L X > < a : K e y > < K e y > C o l u m n s \ D 1 _ 7 < / K e y > < / a : K e y > < a : V a l u e   i : t y p e = " T a b l e W i d g e t B a s e V i e w S t a t e " / > < / a : K e y V a l u e O f D i a g r a m O b j e c t K e y a n y T y p e z b w N T n L X > < a : K e y V a l u e O f D i a g r a m O b j e c t K e y a n y T y p e z b w N T n L X > < a : K e y > < K e y > C o l u m n s \ D 1 _ 8 < / K e y > < / a : K e y > < a : V a l u e   i : t y p e = " T a b l e W i d g e t B a s e V i e w S t a t e " / > < / a : K e y V a l u e O f D i a g r a m O b j e c t K e y a n y T y p e z b w N T n L X > < a : K e y V a l u e O f D i a g r a m O b j e c t K e y a n y T y p e z b w N T n L X > < a : K e y > < K e y > C o l u m n s \ D 1 _ 9 < / K e y > < / a : K e y > < a : V a l u e   i : t y p e = " T a b l e W i d g e t B a s e V i e w S t a t e " / > < / a : K e y V a l u e O f D i a g r a m O b j e c t K e y a n y T y p e z b w N T n L X > < a : K e y V a l u e O f D i a g r a m O b j e c t K e y a n y T y p e z b w N T n L X > < a : K e y > < K e y > C o l u m n s \ D 1 _ 1 0 < / K e y > < / a : K e y > < a : V a l u e   i : t y p e = " T a b l e W i d g e t B a s e V i e w S t a t e " / > < / a : K e y V a l u e O f D i a g r a m O b j e c t K e y a n y T y p e z b w N T n L X > < a : K e y V a l u e O f D i a g r a m O b j e c t K e y a n y T y p e z b w N T n L X > < a : K e y > < K e y > C o l u m n s \ D 1 _ 1 1 < / K e y > < / a : K e y > < a : V a l u e   i : t y p e = " T a b l e W i d g e t B a s e V i e w S t a t e " / > < / a : K e y V a l u e O f D i a g r a m O b j e c t K e y a n y T y p e z b w N T n L X > < a : K e y V a l u e O f D i a g r a m O b j e c t K e y a n y T y p e z b w N T n L X > < a : K e y > < K e y > C o l u m n s \ D 1 _ 1 1 _ E S P E C < / K e y > < / a : K e y > < a : V a l u e   i : t y p e = " T a b l e W i d g e t B a s e V i e w S t a t e " / > < / a : K e y V a l u e O f D i a g r a m O b j e c t K e y a n y T y p e z b w N T n L X > < a : K e y V a l u e O f D i a g r a m O b j e c t K e y a n y T y p e z b w N T n L X > < a : K e y > < K e y > C o l u m n s \ D 2 _ 1 < / K e y > < / a : K e y > < a : V a l u e   i : t y p e = " T a b l e W i d g e t B a s e V i e w S t a t e " / > < / a : K e y V a l u e O f D i a g r a m O b j e c t K e y a n y T y p e z b w N T n L X > < a : K e y V a l u e O f D i a g r a m O b j e c t K e y a n y T y p e z b w N T n L X > < a : K e y > < K e y > C o l u m n s \ D 2 _ 2 < / K e y > < / a : K e y > < a : V a l u e   i : t y p e = " T a b l e W i d g e t B a s e V i e w S t a t e " / > < / a : K e y V a l u e O f D i a g r a m O b j e c t K e y a n y T y p e z b w N T n L X > < a : K e y V a l u e O f D i a g r a m O b j e c t K e y a n y T y p e z b w N T n L X > < a : K e y > < K e y > C o l u m n s \ D 2 _ 3 < / K e y > < / a : K e y > < a : V a l u e   i : t y p e = " T a b l e W i d g e t B a s e V i e w S t a t e " / > < / a : K e y V a l u e O f D i a g r a m O b j e c t K e y a n y T y p e z b w N T n L X > < a : K e y V a l u e O f D i a g r a m O b j e c t K e y a n y T y p e z b w N T n L X > < a : K e y > < K e y > C o l u m n s \ D 2 _ 4 < / K e y > < / a : K e y > < a : V a l u e   i : t y p e = " T a b l e W i d g e t B a s e V i e w S t a t e " / > < / a : K e y V a l u e O f D i a g r a m O b j e c t K e y a n y T y p e z b w N T n L X > < a : K e y V a l u e O f D i a g r a m O b j e c t K e y a n y T y p e z b w N T n L X > < a : K e y > < K e y > C o l u m n s \ D 2 _ 5 < / K e y > < / a : K e y > < a : V a l u e   i : t y p e = " T a b l e W i d g e t B a s e V i e w S t a t e " / > < / a : K e y V a l u e O f D i a g r a m O b j e c t K e y a n y T y p e z b w N T n L X > < a : K e y V a l u e O f D i a g r a m O b j e c t K e y a n y T y p e z b w N T n L X > < a : K e y > < K e y > C o l u m n s \ D 2 _ 6 < / K e y > < / a : K e y > < a : V a l u e   i : t y p e = " T a b l e W i d g e t B a s e V i e w S t a t e " / > < / a : K e y V a l u e O f D i a g r a m O b j e c t K e y a n y T y p e z b w N T n L X > < a : K e y V a l u e O f D i a g r a m O b j e c t K e y a n y T y p e z b w N T n L X > < a : K e y > < K e y > C o l u m n s \ D 2 _ 7 < / K e y > < / a : K e y > < a : V a l u e   i : t y p e = " T a b l e W i d g e t B a s e V i e w S t a t e " / > < / a : K e y V a l u e O f D i a g r a m O b j e c t K e y a n y T y p e z b w N T n L X > < a : K e y V a l u e O f D i a g r a m O b j e c t K e y a n y T y p e z b w N T n L X > < a : K e y > < K e y > C o l u m n s \ D 2 _ 8 < / K e y > < / a : K e y > < a : V a l u e   i : t y p e = " T a b l e W i d g e t B a s e V i e w S t a t e " / > < / a : K e y V a l u e O f D i a g r a m O b j e c t K e y a n y T y p e z b w N T n L X > < a : K e y V a l u e O f D i a g r a m O b j e c t K e y a n y T y p e z b w N T n L X > < a : K e y > < K e y > C o l u m n s \ D 2 _ 9 < / K e y > < / a : K e y > < a : V a l u e   i : t y p e = " T a b l e W i d g e t B a s e V i e w S t a t e " / > < / a : K e y V a l u e O f D i a g r a m O b j e c t K e y a n y T y p e z b w N T n L X > < a : K e y V a l u e O f D i a g r a m O b j e c t K e y a n y T y p e z b w N T n L X > < a : K e y > < K e y > C o l u m n s \ D 2 _ 1 0 < / K e y > < / a : K e y > < a : V a l u e   i : t y p e = " T a b l e W i d g e t B a s e V i e w S t a t e " / > < / a : K e y V a l u e O f D i a g r a m O b j e c t K e y a n y T y p e z b w N T n L X > < a : K e y V a l u e O f D i a g r a m O b j e c t K e y a n y T y p e z b w N T n L X > < a : K e y > < K e y > C o l u m n s \ D 2 _ 1 1 < / K e y > < / a : K e y > < a : V a l u e   i : t y p e = " T a b l e W i d g e t B a s e V i e w S t a t e " / > < / a : K e y V a l u e O f D i a g r a m O b j e c t K e y a n y T y p e z b w N T n L X > < a : K e y V a l u e O f D i a g r a m O b j e c t K e y a n y T y p e z b w N T n L X > < a : K e y > < K e y > C o l u m n s \ D 2 _ 1 1 _ E S P E C < / K e y > < / a : K e y > < a : V a l u e   i : t y p e = " T a b l e W i d g e t B a s e V i e w S t a t e " / > < / a : K e y V a l u e O f D i a g r a m O b j e c t K e y a n y T y p e z b w N T n L X > < a : K e y V a l u e O f D i a g r a m O b j e c t K e y a n y T y p e z b w N T n L X > < a : K e y > < K e y > C o l u m n s \ D 3 _ 1 < / K e y > < / a : K e y > < a : V a l u e   i : t y p e = " T a b l e W i d g e t B a s e V i e w S t a t e " / > < / a : K e y V a l u e O f D i a g r a m O b j e c t K e y a n y T y p e z b w N T n L X > < a : K e y V a l u e O f D i a g r a m O b j e c t K e y a n y T y p e z b w N T n L X > < a : K e y > < K e y > C o l u m n s \ D 3 _ 2 < / K e y > < / a : K e y > < a : V a l u e   i : t y p e = " T a b l e W i d g e t B a s e V i e w S t a t e " / > < / a : K e y V a l u e O f D i a g r a m O b j e c t K e y a n y T y p e z b w N T n L X > < a : K e y V a l u e O f D i a g r a m O b j e c t K e y a n y T y p e z b w N T n L X > < a : K e y > < K e y > C o l u m n s \ D 3 _ 3 < / K e y > < / a : K e y > < a : V a l u e   i : t y p e = " T a b l e W i d g e t B a s e V i e w S t a t e " / > < / a : K e y V a l u e O f D i a g r a m O b j e c t K e y a n y T y p e z b w N T n L X > < a : K e y V a l u e O f D i a g r a m O b j e c t K e y a n y T y p e z b w N T n L X > < a : K e y > < K e y > C o l u m n s \ D 3 _ 4 < / K e y > < / a : K e y > < a : V a l u e   i : t y p e = " T a b l e W i d g e t B a s e V i e w S t a t e " / > < / a : K e y V a l u e O f D i a g r a m O b j e c t K e y a n y T y p e z b w N T n L X > < a : K e y V a l u e O f D i a g r a m O b j e c t K e y a n y T y p e z b w N T n L X > < a : K e y > < K e y > C o l u m n s \ D 3 _ 5 < / K e y > < / a : K e y > < a : V a l u e   i : t y p e = " T a b l e W i d g e t B a s e V i e w S t a t e " / > < / a : K e y V a l u e O f D i a g r a m O b j e c t K e y a n y T y p e z b w N T n L X > < a : K e y V a l u e O f D i a g r a m O b j e c t K e y a n y T y p e z b w N T n L X > < a : K e y > < K e y > C o l u m n s \ D 3 _ 6 < / K e y > < / a : K e y > < a : V a l u e   i : t y p e = " T a b l e W i d g e t B a s e V i e w S t a t e " / > < / a : K e y V a l u e O f D i a g r a m O b j e c t K e y a n y T y p e z b w N T n L X > < a : K e y V a l u e O f D i a g r a m O b j e c t K e y a n y T y p e z b w N T n L X > < a : K e y > < K e y > C o l u m n s \ D 3 _ 7 < / K e y > < / a : K e y > < a : V a l u e   i : t y p e = " T a b l e W i d g e t B a s e V i e w S t a t e " / > < / a : K e y V a l u e O f D i a g r a m O b j e c t K e y a n y T y p e z b w N T n L X > < a : K e y V a l u e O f D i a g r a m O b j e c t K e y a n y T y p e z b w N T n L X > < a : K e y > < K e y > C o l u m n s \ D 3 _ 7 _ E S P E C < / K e y > < / a : K e y > < a : V a l u e   i : t y p e = " T a b l e W i d g e t B a s e V i e w S t a t e " / > < / a : K e y V a l u e O f D i a g r a m O b j e c t K e y a n y T y p e z b w N T n L X > < a : K e y V a l u e O f D i a g r a m O b j e c t K e y a n y T y p e z b w N T n L X > < a : K e y > < K e y > C o l u m n s \ D 4 < / K e y > < / a : K e y > < a : V a l u e   i : t y p e = " T a b l e W i d g e t B a s e V i e w S t a t e " / > < / a : K e y V a l u e O f D i a g r a m O b j e c t K e y a n y T y p e z b w N T n L X > < a : K e y V a l u e O f D i a g r a m O b j e c t K e y a n y T y p e z b w N T n L X > < a : K e y > < K e y > C o l u m n s \ D 5 _ 1 < / K e y > < / a : K e y > < a : V a l u e   i : t y p e = " T a b l e W i d g e t B a s e V i e w S t a t e " / > < / a : K e y V a l u e O f D i a g r a m O b j e c t K e y a n y T y p e z b w N T n L X > < a : K e y V a l u e O f D i a g r a m O b j e c t K e y a n y T y p e z b w N T n L X > < a : K e y > < K e y > C o l u m n s \ D 5 _ 2 < / K e y > < / a : K e y > < a : V a l u e   i : t y p e = " T a b l e W i d g e t B a s e V i e w S t a t e " / > < / a : K e y V a l u e O f D i a g r a m O b j e c t K e y a n y T y p e z b w N T n L X > < a : K e y V a l u e O f D i a g r a m O b j e c t K e y a n y T y p e z b w N T n L X > < a : K e y > < K e y > C o l u m n s \ D 5 _ 3 < / K e y > < / a : K e y > < a : V a l u e   i : t y p e = " T a b l e W i d g e t B a s e V i e w S t a t e " / > < / a : K e y V a l u e O f D i a g r a m O b j e c t K e y a n y T y p e z b w N T n L X > < a : K e y V a l u e O f D i a g r a m O b j e c t K e y a n y T y p e z b w N T n L X > < a : K e y > < K e y > C o l u m n s \ D 5 _ 4 < / K e y > < / a : K e y > < a : V a l u e   i : t y p e = " T a b l e W i d g e t B a s e V i e w S t a t e " / > < / a : K e y V a l u e O f D i a g r a m O b j e c t K e y a n y T y p e z b w N T n L X > < a : K e y V a l u e O f D i a g r a m O b j e c t K e y a n y T y p e z b w N T n L X > < a : K e y > < K e y > C o l u m n s \ D 5 _ 5 < / K e y > < / a : K e y > < a : V a l u e   i : t y p e = " T a b l e W i d g e t B a s e V i e w S t a t e " / > < / a : K e y V a l u e O f D i a g r a m O b j e c t K e y a n y T y p e z b w N T n L X > < a : K e y V a l u e O f D i a g r a m O b j e c t K e y a n y T y p e z b w N T n L X > < a : K e y > < K e y > C o l u m n s \ D 6 < / K e y > < / a : K e y > < a : V a l u e   i : t y p e = " T a b l e W i d g e t B a s e V i e w S t a t e " / > < / a : K e y V a l u e O f D i a g r a m O b j e c t K e y a n y T y p e z b w N T n L X > < a : K e y V a l u e O f D i a g r a m O b j e c t K e y a n y T y p e z b w N T n L X > < a : K e y > < K e y > C o l u m n s \ D 7 _ A _ 1 < / K e y > < / a : K e y > < a : V a l u e   i : t y p e = " T a b l e W i d g e t B a s e V i e w S t a t e " / > < / a : K e y V a l u e O f D i a g r a m O b j e c t K e y a n y T y p e z b w N T n L X > < a : K e y V a l u e O f D i a g r a m O b j e c t K e y a n y T y p e z b w N T n L X > < a : K e y > < K e y > C o l u m n s \ D 7 _ B C O D _ 1 < / K e y > < / a : K e y > < a : V a l u e   i : t y p e = " T a b l e W i d g e t B a s e V i e w S t a t e " / > < / a : K e y V a l u e O f D i a g r a m O b j e c t K e y a n y T y p e z b w N T n L X > < a : K e y V a l u e O f D i a g r a m O b j e c t K e y a n y T y p e z b w N T n L X > < a : K e y > < K e y > C o l u m n s \ D 7 _ C _ 2 0 2 5 _ 1 < / K e y > < / a : K e y > < a : V a l u e   i : t y p e = " T a b l e W i d g e t B a s e V i e w S t a t e " / > < / a : K e y V a l u e O f D i a g r a m O b j e c t K e y a n y T y p e z b w N T n L X > < a : K e y V a l u e O f D i a g r a m O b j e c t K e y a n y T y p e z b w N T n L X > < a : K e y > < K e y > C o l u m n s \ D 7 _ C _ 2 0 2 6 _ 1 < / K e y > < / a : K e y > < a : V a l u e   i : t y p e = " T a b l e W i d g e t B a s e V i e w S t a t e " / > < / a : K e y V a l u e O f D i a g r a m O b j e c t K e y a n y T y p e z b w N T n L X > < a : K e y V a l u e O f D i a g r a m O b j e c t K e y a n y T y p e z b w N T n L X > < a : K e y > < K e y > C o l u m n s \ D 7 _ C _ 2 0 2 7 _ 1 < / K e y > < / a : K e y > < a : V a l u e   i : t y p e = " T a b l e W i d g e t B a s e V i e w S t a t e " / > < / a : K e y V a l u e O f D i a g r a m O b j e c t K e y a n y T y p e z b w N T n L X > < a : K e y V a l u e O f D i a g r a m O b j e c t K e y a n y T y p e z b w N T n L X > < a : K e y > < K e y > C o l u m n s \ D 7 _ C _ 2 0 2 8 _ 1 < / K e y > < / a : K e y > < a : V a l u e   i : t y p e = " T a b l e W i d g e t B a s e V i e w S t a t e " / > < / a : K e y V a l u e O f D i a g r a m O b j e c t K e y a n y T y p e z b w N T n L X > < a : K e y V a l u e O f D i a g r a m O b j e c t K e y a n y T y p e z b w N T n L X > < a : K e y > < K e y > C o l u m n s \ D 7 _ C _ 2 0 2 9 _ 1 < / K e y > < / a : K e y > < a : V a l u e   i : t y p e = " T a b l e W i d g e t B a s e V i e w S t a t e " / > < / a : K e y V a l u e O f D i a g r a m O b j e c t K e y a n y T y p e z b w N T n L X > < a : K e y V a l u e O f D i a g r a m O b j e c t K e y a n y T y p e z b w N T n L X > < a : K e y > < K e y > C o l u m n s \ D 7 _ A _ 2 < / K e y > < / a : K e y > < a : V a l u e   i : t y p e = " T a b l e W i d g e t B a s e V i e w S t a t e " / > < / a : K e y V a l u e O f D i a g r a m O b j e c t K e y a n y T y p e z b w N T n L X > < a : K e y V a l u e O f D i a g r a m O b j e c t K e y a n y T y p e z b w N T n L X > < a : K e y > < K e y > C o l u m n s \ D 7 _ B C O D _ 2 < / K e y > < / a : K e y > < a : V a l u e   i : t y p e = " T a b l e W i d g e t B a s e V i e w S t a t e " / > < / a : K e y V a l u e O f D i a g r a m O b j e c t K e y a n y T y p e z b w N T n L X > < a : K e y V a l u e O f D i a g r a m O b j e c t K e y a n y T y p e z b w N T n L X > < a : K e y > < K e y > C o l u m n s \ D 7 _ C _ 2 0 2 5 _ 2 < / K e y > < / a : K e y > < a : V a l u e   i : t y p e = " T a b l e W i d g e t B a s e V i e w S t a t e " / > < / a : K e y V a l u e O f D i a g r a m O b j e c t K e y a n y T y p e z b w N T n L X > < a : K e y V a l u e O f D i a g r a m O b j e c t K e y a n y T y p e z b w N T n L X > < a : K e y > < K e y > C o l u m n s \ D 7 _ C _ 2 0 2 6 _ 2 < / K e y > < / a : K e y > < a : V a l u e   i : t y p e = " T a b l e W i d g e t B a s e V i e w S t a t e " / > < / a : K e y V a l u e O f D i a g r a m O b j e c t K e y a n y T y p e z b w N T n L X > < a : K e y V a l u e O f D i a g r a m O b j e c t K e y a n y T y p e z b w N T n L X > < a : K e y > < K e y > C o l u m n s \ D 7 _ C _ 2 0 2 7 _ 2 < / K e y > < / a : K e y > < a : V a l u e   i : t y p e = " T a b l e W i d g e t B a s e V i e w S t a t e " / > < / a : K e y V a l u e O f D i a g r a m O b j e c t K e y a n y T y p e z b w N T n L X > < a : K e y V a l u e O f D i a g r a m O b j e c t K e y a n y T y p e z b w N T n L X > < a : K e y > < K e y > C o l u m n s \ D 7 _ C _ 2 0 2 8 _ 2 < / K e y > < / a : K e y > < a : V a l u e   i : t y p e = " T a b l e W i d g e t B a s e V i e w S t a t e " / > < / a : K e y V a l u e O f D i a g r a m O b j e c t K e y a n y T y p e z b w N T n L X > < a : K e y V a l u e O f D i a g r a m O b j e c t K e y a n y T y p e z b w N T n L X > < a : K e y > < K e y > C o l u m n s \ D 7 _ C _ 2 0 2 9 _ 2 < / K e y > < / a : K e y > < a : V a l u e   i : t y p e = " T a b l e W i d g e t B a s e V i e w S t a t e " / > < / a : K e y V a l u e O f D i a g r a m O b j e c t K e y a n y T y p e z b w N T n L X > < a : K e y V a l u e O f D i a g r a m O b j e c t K e y a n y T y p e z b w N T n L X > < a : K e y > < K e y > C o l u m n s \ D 7 _ A _ 3 < / K e y > < / a : K e y > < a : V a l u e   i : t y p e = " T a b l e W i d g e t B a s e V i e w S t a t e " / > < / a : K e y V a l u e O f D i a g r a m O b j e c t K e y a n y T y p e z b w N T n L X > < a : K e y V a l u e O f D i a g r a m O b j e c t K e y a n y T y p e z b w N T n L X > < a : K e y > < K e y > C o l u m n s \ D 7 _ B C O D _ 3 < / K e y > < / a : K e y > < a : V a l u e   i : t y p e = " T a b l e W i d g e t B a s e V i e w S t a t e " / > < / a : K e y V a l u e O f D i a g r a m O b j e c t K e y a n y T y p e z b w N T n L X > < a : K e y V a l u e O f D i a g r a m O b j e c t K e y a n y T y p e z b w N T n L X > < a : K e y > < K e y > C o l u m n s \ D 7 _ C _ 2 0 2 5 _ 3 < / K e y > < / a : K e y > < a : V a l u e   i : t y p e = " T a b l e W i d g e t B a s e V i e w S t a t e " / > < / a : K e y V a l u e O f D i a g r a m O b j e c t K e y a n y T y p e z b w N T n L X > < a : K e y V a l u e O f D i a g r a m O b j e c t K e y a n y T y p e z b w N T n L X > < a : K e y > < K e y > C o l u m n s \ D 7 _ C _ 2 0 2 6 _ 3 < / K e y > < / a : K e y > < a : V a l u e   i : t y p e = " T a b l e W i d g e t B a s e V i e w S t a t e " / > < / a : K e y V a l u e O f D i a g r a m O b j e c t K e y a n y T y p e z b w N T n L X > < a : K e y V a l u e O f D i a g r a m O b j e c t K e y a n y T y p e z b w N T n L X > < a : K e y > < K e y > C o l u m n s \ D 7 _ C _ 2 0 2 7 _ 3 < / K e y > < / a : K e y > < a : V a l u e   i : t y p e = " T a b l e W i d g e t B a s e V i e w S t a t e " / > < / a : K e y V a l u e O f D i a g r a m O b j e c t K e y a n y T y p e z b w N T n L X > < a : K e y V a l u e O f D i a g r a m O b j e c t K e y a n y T y p e z b w N T n L X > < a : K e y > < K e y > C o l u m n s \ D 7 _ C _ 2 0 2 8 _ 3 < / K e y > < / a : K e y > < a : V a l u e   i : t y p e = " T a b l e W i d g e t B a s e V i e w S t a t e " / > < / a : K e y V a l u e O f D i a g r a m O b j e c t K e y a n y T y p e z b w N T n L X > < a : K e y V a l u e O f D i a g r a m O b j e c t K e y a n y T y p e z b w N T n L X > < a : K e y > < K e y > C o l u m n s \ D 7 _ C _ 2 0 2 9 _ 3 < / K e y > < / a : K e y > < a : V a l u e   i : t y p e = " T a b l e W i d g e t B a s e V i e w S t a t e " / > < / a : K e y V a l u e O f D i a g r a m O b j e c t K e y a n y T y p e z b w N T n L X > < a : K e y V a l u e O f D i a g r a m O b j e c t K e y a n y T y p e z b w N T n L X > < a : K e y > < K e y > C o l u m n s \ D 7 _ A _ 4 < / K e y > < / a : K e y > < a : V a l u e   i : t y p e = " T a b l e W i d g e t B a s e V i e w S t a t e " / > < / a : K e y V a l u e O f D i a g r a m O b j e c t K e y a n y T y p e z b w N T n L X > < a : K e y V a l u e O f D i a g r a m O b j e c t K e y a n y T y p e z b w N T n L X > < a : K e y > < K e y > C o l u m n s \ D 7 _ B C O D _ 4 < / K e y > < / a : K e y > < a : V a l u e   i : t y p e = " T a b l e W i d g e t B a s e V i e w S t a t e " / > < / a : K e y V a l u e O f D i a g r a m O b j e c t K e y a n y T y p e z b w N T n L X > < a : K e y V a l u e O f D i a g r a m O b j e c t K e y a n y T y p e z b w N T n L X > < a : K e y > < K e y > C o l u m n s \ D 7 _ C _ 2 0 2 5 _ 4 < / K e y > < / a : K e y > < a : V a l u e   i : t y p e = " T a b l e W i d g e t B a s e V i e w S t a t e " / > < / a : K e y V a l u e O f D i a g r a m O b j e c t K e y a n y T y p e z b w N T n L X > < a : K e y V a l u e O f D i a g r a m O b j e c t K e y a n y T y p e z b w N T n L X > < a : K e y > < K e y > C o l u m n s \ D 7 _ C _ 2 0 2 6 _ 4 < / K e y > < / a : K e y > < a : V a l u e   i : t y p e = " T a b l e W i d g e t B a s e V i e w S t a t e " / > < / a : K e y V a l u e O f D i a g r a m O b j e c t K e y a n y T y p e z b w N T n L X > < a : K e y V a l u e O f D i a g r a m O b j e c t K e y a n y T y p e z b w N T n L X > < a : K e y > < K e y > C o l u m n s \ D 7 _ C _ 2 0 2 7 _ 4 < / K e y > < / a : K e y > < a : V a l u e   i : t y p e = " T a b l e W i d g e t B a s e V i e w S t a t e " / > < / a : K e y V a l u e O f D i a g r a m O b j e c t K e y a n y T y p e z b w N T n L X > < a : K e y V a l u e O f D i a g r a m O b j e c t K e y a n y T y p e z b w N T n L X > < a : K e y > < K e y > C o l u m n s \ D 7 _ C _ 2 0 2 8 _ 4 < / K e y > < / a : K e y > < a : V a l u e   i : t y p e = " T a b l e W i d g e t B a s e V i e w S t a t e " / > < / a : K e y V a l u e O f D i a g r a m O b j e c t K e y a n y T y p e z b w N T n L X > < a : K e y V a l u e O f D i a g r a m O b j e c t K e y a n y T y p e z b w N T n L X > < a : K e y > < K e y > C o l u m n s \ D 7 _ C _ 2 0 2 9 _ 4 < / K e y > < / a : K e y > < a : V a l u e   i : t y p e = " T a b l e W i d g e t B a s e V i e w S t a t e " / > < / a : K e y V a l u e O f D i a g r a m O b j e c t K e y a n y T y p e z b w N T n L X > < a : K e y V a l u e O f D i a g r a m O b j e c t K e y a n y T y p e z b w N T n L X > < a : K e y > < K e y > C o l u m n s \ D 7 _ A _ 5 < / K e y > < / a : K e y > < a : V a l u e   i : t y p e = " T a b l e W i d g e t B a s e V i e w S t a t e " / > < / a : K e y V a l u e O f D i a g r a m O b j e c t K e y a n y T y p e z b w N T n L X > < a : K e y V a l u e O f D i a g r a m O b j e c t K e y a n y T y p e z b w N T n L X > < a : K e y > < K e y > C o l u m n s \ D 7 _ B C O D _ 5 < / K e y > < / a : K e y > < a : V a l u e   i : t y p e = " T a b l e W i d g e t B a s e V i e w S t a t e " / > < / a : K e y V a l u e O f D i a g r a m O b j e c t K e y a n y T y p e z b w N T n L X > < a : K e y V a l u e O f D i a g r a m O b j e c t K e y a n y T y p e z b w N T n L X > < a : K e y > < K e y > C o l u m n s \ D 7 _ C _ 2 0 2 5 _ 5 < / K e y > < / a : K e y > < a : V a l u e   i : t y p e = " T a b l e W i d g e t B a s e V i e w S t a t e " / > < / a : K e y V a l u e O f D i a g r a m O b j e c t K e y a n y T y p e z b w N T n L X > < a : K e y V a l u e O f D i a g r a m O b j e c t K e y a n y T y p e z b w N T n L X > < a : K e y > < K e y > C o l u m n s \ D 7 _ C _ 2 0 2 6 _ 5 < / K e y > < / a : K e y > < a : V a l u e   i : t y p e = " T a b l e W i d g e t B a s e V i e w S t a t e " / > < / a : K e y V a l u e O f D i a g r a m O b j e c t K e y a n y T y p e z b w N T n L X > < a : K e y V a l u e O f D i a g r a m O b j e c t K e y a n y T y p e z b w N T n L X > < a : K e y > < K e y > C o l u m n s \ D 7 _ C _ 2 0 2 7 _ 5 < / K e y > < / a : K e y > < a : V a l u e   i : t y p e = " T a b l e W i d g e t B a s e V i e w S t a t e " / > < / a : K e y V a l u e O f D i a g r a m O b j e c t K e y a n y T y p e z b w N T n L X > < a : K e y V a l u e O f D i a g r a m O b j e c t K e y a n y T y p e z b w N T n L X > < a : K e y > < K e y > C o l u m n s \ D 7 _ C _ 2 0 2 8 _ 5 < / K e y > < / a : K e y > < a : V a l u e   i : t y p e = " T a b l e W i d g e t B a s e V i e w S t a t e " / > < / a : K e y V a l u e O f D i a g r a m O b j e c t K e y a n y T y p e z b w N T n L X > < a : K e y V a l u e O f D i a g r a m O b j e c t K e y a n y T y p e z b w N T n L X > < a : K e y > < K e y > C o l u m n s \ D 7 _ C _ 2 0 2 9 _ 5 < / K e y > < / a : K e y > < a : V a l u e   i : t y p e = " T a b l e W i d g e t B a s e V i e w S t a t e " / > < / a : K e y V a l u e O f D i a g r a m O b j e c t K e y a n y T y p e z b w N T n L X > < a : K e y V a l u e O f D i a g r a m O b j e c t K e y a n y T y p e z b w N T n L X > < a : K e y > < K e y > C o l u m n s \ E 1 < / K e y > < / a : K e y > < a : V a l u e   i : t y p e = " T a b l e W i d g e t B a s e V i e w S t a t e " / > < / a : K e y V a l u e O f D i a g r a m O b j e c t K e y a n y T y p e z b w N T n L X > < a : K e y V a l u e O f D i a g r a m O b j e c t K e y a n y T y p e z b w N T n L X > < a : K e y > < K e y > C o l u m n s \ E 2 _ 1 < / K e y > < / a : K e y > < a : V a l u e   i : t y p e = " T a b l e W i d g e t B a s e V i e w S t a t e " / > < / a : K e y V a l u e O f D i a g r a m O b j e c t K e y a n y T y p e z b w N T n L X > < a : K e y V a l u e O f D i a g r a m O b j e c t K e y a n y T y p e z b w N T n L X > < a : K e y > < K e y > C o l u m n s \ E 2 _ 2 < / K e y > < / a : K e y > < a : V a l u e   i : t y p e = " T a b l e W i d g e t B a s e V i e w S t a t e " / > < / a : K e y V a l u e O f D i a g r a m O b j e c t K e y a n y T y p e z b w N T n L X > < a : K e y V a l u e O f D i a g r a m O b j e c t K e y a n y T y p e z b w N T n L X > < a : K e y > < K e y > C o l u m n s \ E 2 _ 3 < / K e y > < / a : K e y > < a : V a l u e   i : t y p e = " T a b l e W i d g e t B a s e V i e w S t a t e " / > < / a : K e y V a l u e O f D i a g r a m O b j e c t K e y a n y T y p e z b w N T n L X > < a : K e y V a l u e O f D i a g r a m O b j e c t K e y a n y T y p e z b w N T n L X > < a : K e y > < K e y > C o l u m n s \ E 2 _ 4 < / K e y > < / a : K e y > < a : V a l u e   i : t y p e = " T a b l e W i d g e t B a s e V i e w S t a t e " / > < / a : K e y V a l u e O f D i a g r a m O b j e c t K e y a n y T y p e z b w N T n L X > < a : K e y V a l u e O f D i a g r a m O b j e c t K e y a n y T y p e z b w N T n L X > < a : K e y > < K e y > C o l u m n s \ E 2 _ 5 < / K e y > < / a : K e y > < a : V a l u e   i : t y p e = " T a b l e W i d g e t B a s e V i e w S t a t e " / > < / a : K e y V a l u e O f D i a g r a m O b j e c t K e y a n y T y p e z b w N T n L X > < a : K e y V a l u e O f D i a g r a m O b j e c t K e y a n y T y p e z b w N T n L X > < a : K e y > < K e y > C o l u m n s \ E 2 _ 6 < / K e y > < / a : K e y > < a : V a l u e   i : t y p e = " T a b l e W i d g e t B a s e V i e w S t a t e " / > < / a : K e y V a l u e O f D i a g r a m O b j e c t K e y a n y T y p e z b w N T n L X > < a : K e y V a l u e O f D i a g r a m O b j e c t K e y a n y T y p e z b w N T n L X > < a : K e y > < K e y > C o l u m n s \ E 2 _ 7 < / K e y > < / a : K e y > < a : V a l u e   i : t y p e = " T a b l e W i d g e t B a s e V i e w S t a t e " / > < / a : K e y V a l u e O f D i a g r a m O b j e c t K e y a n y T y p e z b w N T n L X > < a : K e y V a l u e O f D i a g r a m O b j e c t K e y a n y T y p e z b w N T n L X > < a : K e y > < K e y > C o l u m n s \ E 2 _ 8 < / K e y > < / a : K e y > < a : V a l u e   i : t y p e = " T a b l e W i d g e t B a s e V i e w S t a t e " / > < / a : K e y V a l u e O f D i a g r a m O b j e c t K e y a n y T y p e z b w N T n L X > < a : K e y V a l u e O f D i a g r a m O b j e c t K e y a n y T y p e z b w N T n L X > < a : K e y > < K e y > C o l u m n s \ E 2 _ 8 _ E S P E C < / K e y > < / a : K e y > < a : V a l u e   i : t y p e = " T a b l e W i d g e t B a s e V i e w S t a t e " / > < / a : K e y V a l u e O f D i a g r a m O b j e c t K e y a n y T y p e z b w N T n L X > < a : K e y V a l u e O f D i a g r a m O b j e c t K e y a n y T y p e z b w N T n L X > < a : K e y > < K e y > C o l u m n s \ E 3 _ 1 < / K e y > < / a : K e y > < a : V a l u e   i : t y p e = " T a b l e W i d g e t B a s e V i e w S t a t e " / > < / a : K e y V a l u e O f D i a g r a m O b j e c t K e y a n y T y p e z b w N T n L X > < a : K e y V a l u e O f D i a g r a m O b j e c t K e y a n y T y p e z b w N T n L X > < a : K e y > < K e y > C o l u m n s \ E 3 _ 2 < / K e y > < / a : K e y > < a : V a l u e   i : t y p e = " T a b l e W i d g e t B a s e V i e w S t a t e " / > < / a : K e y V a l u e O f D i a g r a m O b j e c t K e y a n y T y p e z b w N T n L X > < a : K e y V a l u e O f D i a g r a m O b j e c t K e y a n y T y p e z b w N T n L X > < a : K e y > < K e y > C o l u m n s \ E 3 _ 3 < / K e y > < / a : K e y > < a : V a l u e   i : t y p e = " T a b l e W i d g e t B a s e V i e w S t a t e " / > < / a : K e y V a l u e O f D i a g r a m O b j e c t K e y a n y T y p e z b w N T n L X > < a : K e y V a l u e O f D i a g r a m O b j e c t K e y a n y T y p e z b w N T n L X > < a : K e y > < K e y > C o l u m n s \ E 3 _ 4 < / K e y > < / a : K e y > < a : V a l u e   i : t y p e = " T a b l e W i d g e t B a s e V i e w S t a t e " / > < / a : K e y V a l u e O f D i a g r a m O b j e c t K e y a n y T y p e z b w N T n L X > < a : K e y V a l u e O f D i a g r a m O b j e c t K e y a n y T y p e z b w N T n L X > < a : K e y > < K e y > C o l u m n s \ E 3 _ 5 < / K e y > < / a : K e y > < a : V a l u e   i : t y p e = " T a b l e W i d g e t B a s e V i e w S t a t e " / > < / a : K e y V a l u e O f D i a g r a m O b j e c t K e y a n y T y p e z b w N T n L X > < a : K e y V a l u e O f D i a g r a m O b j e c t K e y a n y T y p e z b w N T n L X > < a : K e y > < K e y > C o l u m n s \ E 3 _ 6 < / K e y > < / a : K e y > < a : V a l u e   i : t y p e = " T a b l e W i d g e t B a s e V i e w S t a t e " / > < / a : K e y V a l u e O f D i a g r a m O b j e c t K e y a n y T y p e z b w N T n L X > < a : K e y V a l u e O f D i a g r a m O b j e c t K e y a n y T y p e z b w N T n L X > < a : K e y > < K e y > C o l u m n s \ E 3 _ 7 < / K e y > < / a : K e y > < a : V a l u e   i : t y p e = " T a b l e W i d g e t B a s e V i e w S t a t e " / > < / a : K e y V a l u e O f D i a g r a m O b j e c t K e y a n y T y p e z b w N T n L X > < a : K e y V a l u e O f D i a g r a m O b j e c t K e y a n y T y p e z b w N T n L X > < a : K e y > < K e y > C o l u m n s \ E 3 _ 9 7 < / K e y > < / a : K e y > < a : V a l u e   i : t y p e = " T a b l e W i d g e t B a s e V i e w S t a t e " / > < / a : K e y V a l u e O f D i a g r a m O b j e c t K e y a n y T y p e z b w N T n L X > < a : K e y V a l u e O f D i a g r a m O b j e c t K e y a n y T y p e z b w N T n L X > < a : K e y > < K e y > C o l u m n s \ E 3 _ 7 _ E S P E C < / K e y > < / a : K e y > < a : V a l u e   i : t y p e = " T a b l e W i d g e t B a s e V i e w S t a t e " / > < / a : K e y V a l u e O f D i a g r a m O b j e c t K e y a n y T y p e z b w N T n L X > < a : K e y V a l u e O f D i a g r a m O b j e c t K e y a n y T y p e z b w N T n L X > < a : K e y > < K e y > C o l u m n s \ E 4 _ F I L T R O < / K e y > < / a : K e y > < a : V a l u e   i : t y p e = " T a b l e W i d g e t B a s e V i e w S t a t e " / > < / a : K e y V a l u e O f D i a g r a m O b j e c t K e y a n y T y p e z b w N T n L X > < a : K e y V a l u e O f D i a g r a m O b j e c t K e y a n y T y p e z b w N T n L X > < a : K e y > < K e y > C o l u m n s \ E 4 _ C A P _ 1 < / K e y > < / a : K e y > < a : V a l u e   i : t y p e = " T a b l e W i d g e t B a s e V i e w S t a t e " / > < / a : K e y V a l u e O f D i a g r a m O b j e c t K e y a n y T y p e z b w N T n L X > < a : K e y V a l u e O f D i a g r a m O b j e c t K e y a n y T y p e z b w N T n L X > < a : K e y > < K e y > C o l u m n s \ E 4 _ C A P _ C O D _ 1 < / K e y > < / a : K e y > < a : V a l u e   i : t y p e = " T a b l e W i d g e t B a s e V i e w S t a t e " / > < / a : K e y V a l u e O f D i a g r a m O b j e c t K e y a n y T y p e z b w N T n L X > < a : K e y V a l u e O f D i a g r a m O b j e c t K e y a n y T y p e z b w N T n L X > < a : K e y > < K e y > C o l u m n s \ E 4 _ P T _ 1 < / K e y > < / a : K e y > < a : V a l u e   i : t y p e = " T a b l e W i d g e t B a s e V i e w S t a t e " / > < / a : K e y V a l u e O f D i a g r a m O b j e c t K e y a n y T y p e z b w N T n L X > < a : K e y V a l u e O f D i a g r a m O b j e c t K e y a n y T y p e z b w N T n L X > < a : K e y > < K e y > C o l u m n s \ E 4 _ P T _ C O D _ 1 < / K e y > < / a : K e y > < a : V a l u e   i : t y p e = " T a b l e W i d g e t B a s e V i e w S t a t e " / > < / a : K e y V a l u e O f D i a g r a m O b j e c t K e y a n y T y p e z b w N T n L X > < a : K e y V a l u e O f D i a g r a m O b j e c t K e y a n y T y p e z b w N T n L X > < a : K e y > < K e y > C o l u m n s \ E 4 _ C A P _ 2 < / K e y > < / a : K e y > < a : V a l u e   i : t y p e = " T a b l e W i d g e t B a s e V i e w S t a t e " / > < / a : K e y V a l u e O f D i a g r a m O b j e c t K e y a n y T y p e z b w N T n L X > < a : K e y V a l u e O f D i a g r a m O b j e c t K e y a n y T y p e z b w N T n L X > < a : K e y > < K e y > C o l u m n s \ E 4 _ C A P _ C O D _ 2 < / K e y > < / a : K e y > < a : V a l u e   i : t y p e = " T a b l e W i d g e t B a s e V i e w S t a t e " / > < / a : K e y V a l u e O f D i a g r a m O b j e c t K e y a n y T y p e z b w N T n L X > < a : K e y V a l u e O f D i a g r a m O b j e c t K e y a n y T y p e z b w N T n L X > < a : K e y > < K e y > C o l u m n s \ E 4 _ P T _ 2 < / K e y > < / a : K e y > < a : V a l u e   i : t y p e = " T a b l e W i d g e t B a s e V i e w S t a t e " / > < / a : K e y V a l u e O f D i a g r a m O b j e c t K e y a n y T y p e z b w N T n L X > < a : K e y V a l u e O f D i a g r a m O b j e c t K e y a n y T y p e z b w N T n L X > < a : K e y > < K e y > C o l u m n s \ E 4 _ P T _ C O D _ 2 < / K e y > < / a : K e y > < a : V a l u e   i : t y p e = " T a b l e W i d g e t B a s e V i e w S t a t e " / > < / a : K e y V a l u e O f D i a g r a m O b j e c t K e y a n y T y p e z b w N T n L X > < a : K e y V a l u e O f D i a g r a m O b j e c t K e y a n y T y p e z b w N T n L X > < a : K e y > < K e y > C o l u m n s \ E 4 _ C A P _ 3 < / K e y > < / a : K e y > < a : V a l u e   i : t y p e = " T a b l e W i d g e t B a s e V i e w S t a t e " / > < / a : K e y V a l u e O f D i a g r a m O b j e c t K e y a n y T y p e z b w N T n L X > < a : K e y V a l u e O f D i a g r a m O b j e c t K e y a n y T y p e z b w N T n L X > < a : K e y > < K e y > C o l u m n s \ E 4 _ C A P _ C O D _ 3 < / K e y > < / a : K e y > < a : V a l u e   i : t y p e = " T a b l e W i d g e t B a s e V i e w S t a t e " / > < / a : K e y V a l u e O f D i a g r a m O b j e c t K e y a n y T y p e z b w N T n L X > < a : K e y V a l u e O f D i a g r a m O b j e c t K e y a n y T y p e z b w N T n L X > < a : K e y > < K e y > C o l u m n s \ E 4 _ P T _ 3 < / K e y > < / a : K e y > < a : V a l u e   i : t y p e = " T a b l e W i d g e t B a s e V i e w S t a t e " / > < / a : K e y V a l u e O f D i a g r a m O b j e c t K e y a n y T y p e z b w N T n L X > < a : K e y V a l u e O f D i a g r a m O b j e c t K e y a n y T y p e z b w N T n L X > < a : K e y > < K e y > C o l u m n s \ E 4 _ P T _ C O D _ 3 < / K e y > < / a : K e y > < a : V a l u e   i : t y p e = " T a b l e W i d g e t B a s e V i e w S t a t e " / > < / a : K e y V a l u e O f D i a g r a m O b j e c t K e y a n y T y p e z b w N T n L X > < a : K e y V a l u e O f D i a g r a m O b j e c t K e y a n y T y p e z b w N T n L X > < a : K e y > < K e y > C o l u m n s \ E 4 _ C A P _ 4 < / K e y > < / a : K e y > < a : V a l u e   i : t y p e = " T a b l e W i d g e t B a s e V i e w S t a t e " / > < / a : K e y V a l u e O f D i a g r a m O b j e c t K e y a n y T y p e z b w N T n L X > < a : K e y V a l u e O f D i a g r a m O b j e c t K e y a n y T y p e z b w N T n L X > < a : K e y > < K e y > C o l u m n s \ E 4 _ C A P _ C O D _ 4 < / K e y > < / a : K e y > < a : V a l u e   i : t y p e = " T a b l e W i d g e t B a s e V i e w S t a t e " / > < / a : K e y V a l u e O f D i a g r a m O b j e c t K e y a n y T y p e z b w N T n L X > < a : K e y V a l u e O f D i a g r a m O b j e c t K e y a n y T y p e z b w N T n L X > < a : K e y > < K e y > C o l u m n s \ E 4 _ P T _ 4 < / K e y > < / a : K e y > < a : V a l u e   i : t y p e = " T a b l e W i d g e t B a s e V i e w S t a t e " / > < / a : K e y V a l u e O f D i a g r a m O b j e c t K e y a n y T y p e z b w N T n L X > < a : K e y V a l u e O f D i a g r a m O b j e c t K e y a n y T y p e z b w N T n L X > < a : K e y > < K e y > C o l u m n s \ E 4 _ P T _ C O D _ 4 < / K e y > < / a : K e y > < a : V a l u e   i : t y p e = " T a b l e W i d g e t B a s e V i e w S t a t e " / > < / a : K e y V a l u e O f D i a g r a m O b j e c t K e y a n y T y p e z b w N T n L X > < a : K e y V a l u e O f D i a g r a m O b j e c t K e y a n y T y p e z b w N T n L X > < a : K e y > < K e y > C o l u m n s \ E 4 _ C A P _ 5 < / K e y > < / a : K e y > < a : V a l u e   i : t y p e = " T a b l e W i d g e t B a s e V i e w S t a t e " / > < / a : K e y V a l u e O f D i a g r a m O b j e c t K e y a n y T y p e z b w N T n L X > < a : K e y V a l u e O f D i a g r a m O b j e c t K e y a n y T y p e z b w N T n L X > < a : K e y > < K e y > C o l u m n s \ E 4 _ C A P _ C O D _ 5 < / K e y > < / a : K e y > < a : V a l u e   i : t y p e = " T a b l e W i d g e t B a s e V i e w S t a t e " / > < / a : K e y V a l u e O f D i a g r a m O b j e c t K e y a n y T y p e z b w N T n L X > < a : K e y V a l u e O f D i a g r a m O b j e c t K e y a n y T y p e z b w N T n L X > < a : K e y > < K e y > C o l u m n s \ E 4 _ P T _ 5 < / K e y > < / a : K e y > < a : V a l u e   i : t y p e = " T a b l e W i d g e t B a s e V i e w S t a t e " / > < / a : K e y V a l u e O f D i a g r a m O b j e c t K e y a n y T y p e z b w N T n L X > < a : K e y V a l u e O f D i a g r a m O b j e c t K e y a n y T y p e z b w N T n L X > < a : K e y > < K e y > C o l u m n s \ E 4 _ P T _ C O D _ 5 < / K e y > < / a : K e y > < a : V a l u e   i : t y p e = " T a b l e W i d g e t B a s e V i e w S t a t e " / > < / a : K e y V a l u e O f D i a g r a m O b j e c t K e y a n y T y p e z b w N T n L X > < a : K e y V a l u e O f D i a g r a m O b j e c t K e y a n y T y p e z b w N T n L X > < a : K e y > < K e y > C o l u m n s \ E 4 _ C A P _ 6 < / K e y > < / a : K e y > < a : V a l u e   i : t y p e = " T a b l e W i d g e t B a s e V i e w S t a t e " / > < / a : K e y V a l u e O f D i a g r a m O b j e c t K e y a n y T y p e z b w N T n L X > < a : K e y V a l u e O f D i a g r a m O b j e c t K e y a n y T y p e z b w N T n L X > < a : K e y > < K e y > C o l u m n s \ E 4 _ C A P _ C O D _ 6 < / K e y > < / a : K e y > < a : V a l u e   i : t y p e = " T a b l e W i d g e t B a s e V i e w S t a t e " / > < / a : K e y V a l u e O f D i a g r a m O b j e c t K e y a n y T y p e z b w N T n L X > < a : K e y V a l u e O f D i a g r a m O b j e c t K e y a n y T y p e z b w N T n L X > < a : K e y > < K e y > C o l u m n s \ E 4 _ P T _ 6 < / K e y > < / a : K e y > < a : V a l u e   i : t y p e = " T a b l e W i d g e t B a s e V i e w S t a t e " / > < / a : K e y V a l u e O f D i a g r a m O b j e c t K e y a n y T y p e z b w N T n L X > < a : K e y V a l u e O f D i a g r a m O b j e c t K e y a n y T y p e z b w N T n L X > < a : K e y > < K e y > C o l u m n s \ E 4 _ P T _ C O D _ 6 < / K e y > < / a : K e y > < a : V a l u e   i : t y p e = " T a b l e W i d g e t B a s e V i e w S t a t e " / > < / a : K e y V a l u e O f D i a g r a m O b j e c t K e y a n y T y p e z b w N T n L X > < a : K e y V a l u e O f D i a g r a m O b j e c t K e y a n y T y p e z b w N T n L X > < a : K e y > < K e y > C o l u m n s \ E 4 _ A U X _ C A R G A _ 1 < / K e y > < / a : K e y > < a : V a l u e   i : t y p e = " T a b l e W i d g e t B a s e V i e w S t a t e " / > < / a : K e y V a l u e O f D i a g r a m O b j e c t K e y a n y T y p e z b w N T n L X > < a : K e y V a l u e O f D i a g r a m O b j e c t K e y a n y T y p e z b w N T n L X > < a : K e y > < K e y > C o l u m n s \ E 4 _ A U X _ C A R G A _ 2 < / K e y > < / a : K e y > < a : V a l u e   i : t y p e = " T a b l e W i d g e t B a s e V i e w S t a t e " / > < / a : K e y V a l u e O f D i a g r a m O b j e c t K e y a n y T y p e z b w N T n L X > < a : K e y V a l u e O f D i a g r a m O b j e c t K e y a n y T y p e z b w N T n L X > < a : K e y > < K e y > C o l u m n s \ E 4 _ A U X _ C A R G A _ 3 < / K e y > < / a : K e y > < a : V a l u e   i : t y p e = " T a b l e W i d g e t B a s e V i e w S t a t e " / > < / a : K e y V a l u e O f D i a g r a m O b j e c t K e y a n y T y p e z b w N T n L X > < a : K e y V a l u e O f D i a g r a m O b j e c t K e y a n y T y p e z b w N T n L X > < a : K e y > < K e y > C o l u m n s \ E 4 _ A U X _ C A R G A _ 4 < / K e y > < / a : K e y > < a : V a l u e   i : t y p e = " T a b l e W i d g e t B a s e V i e w S t a t e " / > < / a : K e y V a l u e O f D i a g r a m O b j e c t K e y a n y T y p e z b w N T n L X > < a : K e y V a l u e O f D i a g r a m O b j e c t K e y a n y T y p e z b w N T n L X > < a : K e y > < K e y > C o l u m n s \ E 4 _ A U X _ C A R G A _ 5 < / K e y > < / a : K e y > < a : V a l u e   i : t y p e = " T a b l e W i d g e t B a s e V i e w S t a t e " / > < / a : K e y V a l u e O f D i a g r a m O b j e c t K e y a n y T y p e z b w N T n L X > < a : K e y V a l u e O f D i a g r a m O b j e c t K e y a n y T y p e z b w N T n L X > < a : K e y > < K e y > C o l u m n s \ E 4 _ A U X _ C A R G A _ 6 < / K e y > < / a : K e y > < a : V a l u e   i : t y p e = " T a b l e W i d g e t B a s e V i e w S t a t e " / > < / a : K e y V a l u e O f D i a g r a m O b j e c t K e y a n y T y p e z b w N T n L X > < a : K e y V a l u e O f D i a g r a m O b j e c t K e y a n y T y p e z b w N T n L X > < a : K e y > < K e y > C o l u m n s \ E 5 < / K e y > < / a : K e y > < a : V a l u e   i : t y p e = " T a b l e W i d g e t B a s e V i e w S t a t e " / > < / a : K e y V a l u e O f D i a g r a m O b j e c t K e y a n y T y p e z b w N T n L X > < a : K e y V a l u e O f D i a g r a m O b j e c t K e y a n y T y p e z b w N T n L X > < a : K e y > < K e y > C o l u m n s \ E 6 _ 1 < / K e y > < / a : K e y > < a : V a l u e   i : t y p e = " T a b l e W i d g e t B a s e V i e w S t a t e " / > < / a : K e y V a l u e O f D i a g r a m O b j e c t K e y a n y T y p e z b w N T n L X > < a : K e y V a l u e O f D i a g r a m O b j e c t K e y a n y T y p e z b w N T n L X > < a : K e y > < K e y > C o l u m n s \ E 6 _ 2 < / K e y > < / a : K e y > < a : V a l u e   i : t y p e = " T a b l e W i d g e t B a s e V i e w S t a t e " / > < / a : K e y V a l u e O f D i a g r a m O b j e c t K e y a n y T y p e z b w N T n L X > < a : K e y V a l u e O f D i a g r a m O b j e c t K e y a n y T y p e z b w N T n L X > < a : K e y > < K e y > C o l u m n s \ E 6 _ 3 < / K e y > < / a : K e y > < a : V a l u e   i : t y p e = " T a b l e W i d g e t B a s e V i e w S t a t e " / > < / a : K e y V a l u e O f D i a g r a m O b j e c t K e y a n y T y p e z b w N T n L X > < a : K e y V a l u e O f D i a g r a m O b j e c t K e y a n y T y p e z b w N T n L X > < a : K e y > < K e y > C o l u m n s \ E 6 _ 4 < / K e y > < / a : K e y > < a : V a l u e   i : t y p e = " T a b l e W i d g e t B a s e V i e w S t a t e " / > < / a : K e y V a l u e O f D i a g r a m O b j e c t K e y a n y T y p e z b w N T n L X > < a : K e y V a l u e O f D i a g r a m O b j e c t K e y a n y T y p e z b w N T n L X > < a : K e y > < K e y > C o l u m n s \ E 6 _ 5 < / K e y > < / a : K e y > < a : V a l u e   i : t y p e = " T a b l e W i d g e t B a s e V i e w S t a t e " / > < / a : K e y V a l u e O f D i a g r a m O b j e c t K e y a n y T y p e z b w N T n L X > < a : K e y V a l u e O f D i a g r a m O b j e c t K e y a n y T y p e z b w N T n L X > < a : K e y > < K e y > C o l u m n s \ E 6 _ 6 < / K e y > < / a : K e y > < a : V a l u e   i : t y p e = " T a b l e W i d g e t B a s e V i e w S t a t e " / > < / a : K e y V a l u e O f D i a g r a m O b j e c t K e y a n y T y p e z b w N T n L X > < a : K e y V a l u e O f D i a g r a m O b j e c t K e y a n y T y p e z b w N T n L X > < a : K e y > < K e y > C o l u m n s \ E 6 _ 7 < / K e y > < / a : K e y > < a : V a l u e   i : t y p e = " T a b l e W i d g e t B a s e V i e w S t a t e " / > < / a : K e y V a l u e O f D i a g r a m O b j e c t K e y a n y T y p e z b w N T n L X > < a : K e y V a l u e O f D i a g r a m O b j e c t K e y a n y T y p e z b w N T n L X > < a : K e y > < K e y > C o l u m n s \ E 6 _ 8 < / K e y > < / a : K e y > < a : V a l u e   i : t y p e = " T a b l e W i d g e t B a s e V i e w S t a t e " / > < / a : K e y V a l u e O f D i a g r a m O b j e c t K e y a n y T y p e z b w N T n L X > < a : K e y V a l u e O f D i a g r a m O b j e c t K e y a n y T y p e z b w N T n L X > < a : K e y > < K e y > C o l u m n s \ E 6 _ 8 _ E S P E C < / K e y > < / a : K e y > < a : V a l u e   i : t y p e = " T a b l e W i d g e t B a s e V i e w S t a t e " / > < / a : K e y V a l u e O f D i a g r a m O b j e c t K e y a n y T y p e z b w N T n L X > < a : K e y V a l u e O f D i a g r a m O b j e c t K e y a n y T y p e z b w N T n L X > < a : K e y > < K e y > C o l u m n s \ E 7 _ 1 < / K e y > < / a : K e y > < a : V a l u e   i : t y p e = " T a b l e W i d g e t B a s e V i e w S t a t e " / > < / a : K e y V a l u e O f D i a g r a m O b j e c t K e y a n y T y p e z b w N T n L X > < a : K e y V a l u e O f D i a g r a m O b j e c t K e y a n y T y p e z b w N T n L X > < a : K e y > < K e y > C o l u m n s \ E 7 _ 2 < / K e y > < / a : K e y > < a : V a l u e   i : t y p e = " T a b l e W i d g e t B a s e V i e w S t a t e " / > < / a : K e y V a l u e O f D i a g r a m O b j e c t K e y a n y T y p e z b w N T n L X > < a : K e y V a l u e O f D i a g r a m O b j e c t K e y a n y T y p e z b w N T n L X > < a : K e y > < K e y > C o l u m n s \ E 7 _ 3 < / K e y > < / a : K e y > < a : V a l u e   i : t y p e = " T a b l e W i d g e t B a s e V i e w S t a t e " / > < / a : K e y V a l u e O f D i a g r a m O b j e c t K e y a n y T y p e z b w N T n L X > < a : K e y V a l u e O f D i a g r a m O b j e c t K e y a n y T y p e z b w N T n L X > < a : K e y > < K e y > C o l u m n s \ E 7 _ 4 < / K e y > < / a : K e y > < a : V a l u e   i : t y p e = " T a b l e W i d g e t B a s e V i e w S t a t e " / > < / a : K e y V a l u e O f D i a g r a m O b j e c t K e y a n y T y p e z b w N T n L X > < a : K e y V a l u e O f D i a g r a m O b j e c t K e y a n y T y p e z b w N T n L X > < a : K e y > < K e y > C o l u m n s \ E 7 _ 5 < / K e y > < / a : K e y > < a : V a l u e   i : t y p e = " T a b l e W i d g e t B a s e V i e w S t a t e " / > < / a : K e y V a l u e O f D i a g r a m O b j e c t K e y a n y T y p e z b w N T n L X > < a : K e y V a l u e O f D i a g r a m O b j e c t K e y a n y T y p e z b w N T n L X > < a : K e y > < K e y > C o l u m n s \ E 7 _ 6 < / K e y > < / a : K e y > < a : V a l u e   i : t y p e = " T a b l e W i d g e t B a s e V i e w S t a t e " / > < / a : K e y V a l u e O f D i a g r a m O b j e c t K e y a n y T y p e z b w N T n L X > < a : K e y V a l u e O f D i a g r a m O b j e c t K e y a n y T y p e z b w N T n L X > < a : K e y > < K e y > C o l u m n s \ E 8 _ 1 < / K e y > < / a : K e y > < a : V a l u e   i : t y p e = " T a b l e W i d g e t B a s e V i e w S t a t e " / > < / a : K e y V a l u e O f D i a g r a m O b j e c t K e y a n y T y p e z b w N T n L X > < a : K e y V a l u e O f D i a g r a m O b j e c t K e y a n y T y p e z b w N T n L X > < a : K e y > < K e y > C o l u m n s \ E 8 _ 2 < / K e y > < / a : K e y > < a : V a l u e   i : t y p e = " T a b l e W i d g e t B a s e V i e w S t a t e " / > < / a : K e y V a l u e O f D i a g r a m O b j e c t K e y a n y T y p e z b w N T n L X > < a : K e y V a l u e O f D i a g r a m O b j e c t K e y a n y T y p e z b w N T n L X > < a : K e y > < K e y > C o l u m n s \ E 8 _ 3 < / K e y > < / a : K e y > < a : V a l u e   i : t y p e = " T a b l e W i d g e t B a s e V i e w S t a t e " / > < / a : K e y V a l u e O f D i a g r a m O b j e c t K e y a n y T y p e z b w N T n L X > < a : K e y V a l u e O f D i a g r a m O b j e c t K e y a n y T y p e z b w N T n L X > < a : K e y > < K e y > C o l u m n s \ E 8 _ 4 < / K e y > < / a : K e y > < a : V a l u e   i : t y p e = " T a b l e W i d g e t B a s e V i e w S t a t e " / > < / a : K e y V a l u e O f D i a g r a m O b j e c t K e y a n y T y p e z b w N T n L X > < a : K e y V a l u e O f D i a g r a m O b j e c t K e y a n y T y p e z b w N T n L X > < a : K e y > < K e y > C o l u m n s \ E 8 _ 5 < / K e y > < / a : K e y > < a : V a l u e   i : t y p e = " T a b l e W i d g e t B a s e V i e w S t a t e " / > < / a : K e y V a l u e O f D i a g r a m O b j e c t K e y a n y T y p e z b w N T n L X > < a : K e y V a l u e O f D i a g r a m O b j e c t K e y a n y T y p e z b w N T n L X > < a : K e y > < K e y > C o l u m n s \ E 8 _ 6 < / K e y > < / a : K e y > < a : V a l u e   i : t y p e = " T a b l e W i d g e t B a s e V i e w S t a t e " / > < / a : K e y V a l u e O f D i a g r a m O b j e c t K e y a n y T y p e z b w N T n L X > < a : K e y V a l u e O f D i a g r a m O b j e c t K e y a n y T y p e z b w N T n L X > < a : K e y > < K e y > C o l u m n s \ E 8 _ 6 _ E S P E C < / K e y > < / a : K e y > < a : V a l u e   i : t y p e = " T a b l e W i d g e t B a s e V i e w S t a t e " / > < / a : K e y V a l u e O f D i a g r a m O b j e c t K e y a n y T y p e z b w N T n L X > < a : K e y V a l u e O f D i a g r a m O b j e c t K e y a n y T y p e z b w N T n L X > < a : K e y > < K e y > C o l u m n s \ I 2 < / K e y > < / a : K e y > < a : V a l u e   i : t y p e = " T a b l e W i d g e t B a s e V i e w S t a t e " / > < / a : K e y V a l u e O f D i a g r a m O b j e c t K e y a n y T y p e z b w N T n L X > < a : K e y V a l u e O f D i a g r a m O b j e c t K e y a n y T y p e z b w N T n L X > < a : K e y > < K e y > C o l u m n s \ I 2 _ E S P E C < / K e y > < / a : K e y > < a : V a l u e   i : t y p e = " T a b l e W i d g e t B a s e V i e w S t a t e " / > < / a : K e y V a l u e O f D i a g r a m O b j e c t K e y a n y T y p e z b w N T n L X > < a : K e y V a l u e O f D i a g r a m O b j e c t K e y a n y T y p e z b w N T n L X > < a : K e y > < K e y > C o l u m n s \ I 5 _ H H < / K e y > < / a : K e y > < a : V a l u e   i : t y p e = " T a b l e W i d g e t B a s e V i e w S t a t e " / > < / a : K e y V a l u e O f D i a g r a m O b j e c t K e y a n y T y p e z b w N T n L X > < a : K e y V a l u e O f D i a g r a m O b j e c t K e y a n y T y p e z b w N T n L X > < a : K e y > < K e y > C o l u m n s \ I 5 _ M M < / K e y > < / a : K e y > < a : V a l u e   i : t y p e = " T a b l e W i d g e t B a s e V i e w S t a t e " / > < / a : K e y V a l u e O f D i a g r a m O b j e c t K e y a n y T y p e z b w N T n L X > < a : K e y V a l u e O f D i a g r a m O b j e c t K e y a n y T y p e z b w N T n L X > < a : K e y > < K e y > C o l u m n s \ I 6 < / K e y > < / a : K e y > < a : V a l u e   i : t y p e = " T a b l e W i d g e t B a s e V i e w S t a t e " / > < / a : K e y V a l u e O f D i a g r a m O b j e c t K e y a n y T y p e z b w N T n L X > < a : K e y V a l u e O f D i a g r a m O b j e c t K e y a n y T y p e z b w N T n L X > < a : K e y > < K e y > C o l u m n s \ I 6 _ E S P E C < / K e y > < / a : K e y > < a : V a l u e   i : t y p e = " T a b l e W i d g e t B a s e V i e w S t a t e " / > < / a : K e y V a l u e O f D i a g r a m O b j e c t K e y a n y T y p e z b w N T n L X > < a : K e y V a l u e O f D i a g r a m O b j e c t K e y a n y T y p e z b w N T n L X > < a : K e y > < K e y > C o l u m n s \ F P V D C < / K e y > < / a : K e y > < a : V a l u e   i : t y p e = " T a b l e W i d g e t B a s e V i e w S t a t e " / > < / a : K e y V a l u e O f D i a g r a m O b j e c t K e y a n y T y p e z b w N T n L X > < a : K e y V a l u e O f D i a g r a m O b j e c t K e y a n y T y p e z b w N T n L X > < a : K e y > < K e y > C o l u m n s \ F P V M C < / K e y > < / a : K e y > < a : V a l u e   i : t y p e = " T a b l e W i d g e t B a s e V i e w S t a t e " / > < / a : K e y V a l u e O f D i a g r a m O b j e c t K e y a n y T y p e z b w N T n L X > < a : K e y V a l u e O f D i a g r a m O b j e c t K e y a n y T y p e z b w N T n L X > < a : K e y > < K e y > C o l u m n s \ F P V A C < / K e y > < / a : K e y > < a : V a l u e   i : t y p e = " T a b l e W i d g e t B a s e V i e w S t a t e " / > < / a : K e y V a l u e O f D i a g r a m O b j e c t K e y a n y T y p e z b w N T n L X > < a : K e y V a l u e O f D i a g r a m O b j e c t K e y a n y T y p e z b w N T n L X > < a : K e y > < K e y > C o l u m n s \ H P V H C < / K e y > < / a : K e y > < a : V a l u e   i : t y p e = " T a b l e W i d g e t B a s e V i e w S t a t e " / > < / a : K e y V a l u e O f D i a g r a m O b j e c t K e y a n y T y p e z b w N T n L X > < a : K e y V a l u e O f D i a g r a m O b j e c t K e y a n y T y p e z b w N T n L X > < a : K e y > < K e y > C o l u m n s \ H P V M C < / K e y > < / a : K e y > < a : V a l u e   i : t y p e = " T a b l e W i d g e t B a s e V i e w S t a t e " / > < / a : K e y V a l u e O f D i a g r a m O b j e c t K e y a n y T y p e z b w N T n L X > < a : K e y V a l u e O f D i a g r a m O b j e c t K e y a n y T y p e z b w N T n L X > < a : K e y > < K e y > C o l u m n s \ I _ O B S < / K e y > < / a : K e y > < a : V a l u e   i : t y p e = " T a b l e W i d g e t B a s e V i e w S t a t e " / > < / a : K e y V a l u e O f D i a g r a m O b j e c t K e y a n y T y p e z b w N T n L X > < a : K e y V a l u e O f D i a g r a m O b j e c t K e y a n y T y p e z b w N T n L X > < a : K e y > < K e y > C o l u m n s \ T A M A � O F _ B 1 < / K e y > < / a : K e y > < a : V a l u e   i : t y p e = " T a b l e W i d g e t B a s e V i e w S t a t e " / > < / a : K e y V a l u e O f D i a g r a m O b j e c t K e y a n y T y p e z b w N T n L X > < a : K e y V a l u e O f D i a g r a m O b j e c t K e y a n y T y p e z b w N T n L X > < a : K e y > < K e y > C o l u m n s \ T A M A � O F _ B 2 < / K e y > < / a : K e y > < a : V a l u e   i : t y p e = " T a b l e W i d g e t B a s e V i e w S t a t e " / > < / a : K e y V a l u e O f D i a g r a m O b j e c t K e y a n y T y p e z b w N T n L X > < a : K e y V a l u e O f D i a g r a m O b j e c t K e y a n y T y p e z b w N T n L X > < a : K e y > < K e y > C o l u m n s \ S E C T O R F < / K e y > < / a : K e y > < a : V a l u e   i : t y p e = " T a b l e W i d g e t B a s e V i e w S t a t e " / > < / a : K e y V a l u e O f D i a g r a m O b j e c t K e y a n y T y p e z b w N T n L X > < a : K e y V a l u e O f D i a g r a m O b j e c t K e y a n y T y p e z b w N T n L X > < a : K e y > < K e y > C o l u m n s \ S U B S E C T O R F < / K e y > < / a : K e y > < a : V a l u e   i : t y p e = " T a b l e W i d g e t B a s e V i e w S t a t e " / > < / a : K e y V a l u e O f D i a g r a m O b j e c t K e y a n y T y p e z b w N T n L X > < a : K e y V a l u e O f D i a g r a m O b j e c t K e y a n y T y p e z b w N T n L X > < a : K e y > < K e y > C o l u m n s \ O C U P _ A G R E G _ C 2 _ P 1 < / K e y > < / a : K e y > < a : V a l u e   i : t y p e = " T a b l e W i d g e t B a s e V i e w S t a t e " / > < / a : K e y V a l u e O f D i a g r a m O b j e c t K e y a n y T y p e z b w N T n L X > < a : K e y V a l u e O f D i a g r a m O b j e c t K e y a n y T y p e z b w N T n L X > < a : K e y > < K e y > C o l u m n s \ O C U P _ A G R E G _ C 2 _ P 2 < / K e y > < / a : K e y > < a : V a l u e   i : t y p e = " T a b l e W i d g e t B a s e V i e w S t a t e " / > < / a : K e y V a l u e O f D i a g r a m O b j e c t K e y a n y T y p e z b w N T n L X > < a : K e y V a l u e O f D i a g r a m O b j e c t K e y a n y T y p e z b w N T n L X > < a : K e y > < K e y > C o l u m n s \ O C U P _ A G R E G _ C 2 _ P 3 < / K e y > < / a : K e y > < a : V a l u e   i : t y p e = " T a b l e W i d g e t B a s e V i e w S t a t e " / > < / a : K e y V a l u e O f D i a g r a m O b j e c t K e y a n y T y p e z b w N T n L X > < a : K e y V a l u e O f D i a g r a m O b j e c t K e y a n y T y p e z b w N T n L X > < a : K e y > < K e y > C o l u m n s \ O C U P _ A G R E G _ D 7 _ P 1 < / K e y > < / a : K e y > < a : V a l u e   i : t y p e = " T a b l e W i d g e t B a s e V i e w S t a t e " / > < / a : K e y V a l u e O f D i a g r a m O b j e c t K e y a n y T y p e z b w N T n L X > < a : K e y V a l u e O f D i a g r a m O b j e c t K e y a n y T y p e z b w N T n L X > < a : K e y > < K e y > C o l u m n s \ O C U P _ A G R E G _ D 7 _ P 2 < / K e y > < / a : K e y > < a : V a l u e   i : t y p e = " T a b l e W i d g e t B a s e V i e w S t a t e " / > < / a : K e y V a l u e O f D i a g r a m O b j e c t K e y a n y T y p e z b w N T n L X > < a : K e y V a l u e O f D i a g r a m O b j e c t K e y a n y T y p e z b w N T n L X > < a : K e y > < K e y > C o l u m n s \ O C U P _ A G R E G _ D 7 _ P 3 < / K e y > < / a : K e y > < a : V a l u e   i : t y p e = " T a b l e W i d g e t B a s e V i e w S t a t e " / > < / a : K e y V a l u e O f D i a g r a m O b j e c t K e y a n y T y p e z b w N T n L X > < a : K e y V a l u e O f D i a g r a m O b j e c t K e y a n y T y p e z b w N T n L X > < a : K e y > < K e y > C o l u m n s \ O C U P _ A G R E G _ D 7 _ P 4 < / K e y > < / a : K e y > < a : V a l u e   i : t y p e = " T a b l e W i d g e t B a s e V i e w S t a t e " / > < / a : K e y V a l u e O f D i a g r a m O b j e c t K e y a n y T y p e z b w N T n L X > < a : K e y V a l u e O f D i a g r a m O b j e c t K e y a n y T y p e z b w N T n L X > < a : K e y > < K e y > C o l u m n s \ O C U P _ A G R E G _ D 7 _ P 5 < / K e y > < / a : K e y > < a : V a l u e   i : t y p e = " T a b l e W i d g e t B a s e V i e w S t a t e " / > < / a : K e y V a l u e O f D i a g r a m O b j e c t K e y a n y T y p e z b w N T n L X > < a : K e y V a l u e O f D i a g r a m O b j e c t K e y a n y T y p e z b w N T n L X > < a : K e y > < K e y > C o l u m n s \ O C U P _ A G R E G _ E 4 _ P T 1 < / K e y > < / a : K e y > < a : V a l u e   i : t y p e = " T a b l e W i d g e t B a s e V i e w S t a t e " / > < / a : K e y V a l u e O f D i a g r a m O b j e c t K e y a n y T y p e z b w N T n L X > < a : K e y V a l u e O f D i a g r a m O b j e c t K e y a n y T y p e z b w N T n L X > < a : K e y > < K e y > C o l u m n s \ O C U P _ A G R E G _ E 4 _ P T 2 < / K e y > < / a : K e y > < a : V a l u e   i : t y p e = " T a b l e W i d g e t B a s e V i e w S t a t e " / > < / a : K e y V a l u e O f D i a g r a m O b j e c t K e y a n y T y p e z b w N T n L X > < a : K e y V a l u e O f D i a g r a m O b j e c t K e y a n y T y p e z b w N T n L X > < a : K e y > < K e y > C o l u m n s \ O C U P _ A G R E G _ E 4 _ P T 3 < / K e y > < / a : K e y > < a : V a l u e   i : t y p e = " T a b l e W i d g e t B a s e V i e w S t a t e " / > < / a : K e y V a l u e O f D i a g r a m O b j e c t K e y a n y T y p e z b w N T n L X > < a : K e y V a l u e O f D i a g r a m O b j e c t K e y a n y T y p e z b w N T n L X > < a : K e y > < K e y > C o l u m n s \ O C U P _ A G R E G _ E 4 _ P T 4 < / K e y > < / a : K e y > < a : V a l u e   i : t y p e = " T a b l e W i d g e t B a s e V i e w S t a t e " / > < / a : K e y V a l u e O f D i a g r a m O b j e c t K e y a n y T y p e z b w N T n L X > < a : K e y V a l u e O f D i a g r a m O b j e c t K e y a n y T y p e z b w N T n L X > < a : K e y > < K e y > C o l u m n s \ O C U P _ A G R E G _ E 4 _ P T 5 < / K e y > < / a : K e y > < a : V a l u e   i : t y p e = " T a b l e W i d g e t B a s e V i e w S t a t e " / > < / a : K e y V a l u e O f D i a g r a m O b j e c t K e y a n y T y p e z b w N T n L X > < a : K e y V a l u e O f D i a g r a m O b j e c t K e y a n y T y p e z b w N T n L X > < a : K e y > < K e y > C o l u m n s \ O C U P _ A G R E G _ E 4 _ P T 6 < / K e y > < / a : K e y > < a : V a l u e   i : t y p e = " T a b l e W i d g e t B a s e V i e w S t a t e " / > < / a : K e y V a l u e O f D i a g r a m O b j e c t K e y a n y T y p e z b w N T n L X > < a : K e y V a l u e O f D i a g r a m O b j e c t K e y a n y T y p e z b w N T n L X > < a : K e y > < K e y > C o l u m n s \ E 4 _ F A M I L I A . 1 < / K e y > < / a : K e y > < a : V a l u e   i : t y p e = " T a b l e W i d g e t B a s e V i e w S t a t e " / > < / a : K e y V a l u e O f D i a g r a m O b j e c t K e y a n y T y p e z b w N T n L X > < a : K e y V a l u e O f D i a g r a m O b j e c t K e y a n y T y p e z b w N T n L X > < a : K e y > < K e y > C o l u m n s \ E 4 _ F A M I L I A . 2 < / K e y > < / a : K e y > < a : V a l u e   i : t y p e = " T a b l e W i d g e t B a s e V i e w S t a t e " / > < / a : K e y V a l u e O f D i a g r a m O b j e c t K e y a n y T y p e z b w N T n L X > < a : K e y V a l u e O f D i a g r a m O b j e c t K e y a n y T y p e z b w N T n L X > < a : K e y > < K e y > C o l u m n s \ E 4 _ F A M I L I A . 3 < / K e y > < / a : K e y > < a : V a l u e   i : t y p e = " T a b l e W i d g e t B a s e V i e w S t a t e " / > < / a : K e y V a l u e O f D i a g r a m O b j e c t K e y a n y T y p e z b w N T n L X > < a : K e y V a l u e O f D i a g r a m O b j e c t K e y a n y T y p e z b w N T n L X > < a : K e y > < K e y > C o l u m n s \ E 4 _ F A M I L I A . 4 < / K e y > < / a : K e y > < a : V a l u e   i : t y p e = " T a b l e W i d g e t B a s e V i e w S t a t e " / > < / a : K e y V a l u e O f D i a g r a m O b j e c t K e y a n y T y p e z b w N T n L X > < a : K e y V a l u e O f D i a g r a m O b j e c t K e y a n y T y p e z b w N T n L X > < a : K e y > < K e y > C o l u m n s \ E 4 _ F A M I L I A . 5 < / K e y > < / a : K e y > < a : V a l u e   i : t y p e = " T a b l e W i d g e t B a s e V i e w S t a t e " / > < / a : K e y V a l u e O f D i a g r a m O b j e c t K e y a n y T y p e z b w N T n L X > < a : K e y V a l u e O f D i a g r a m O b j e c t K e y a n y T y p e z b w N T n L X > < a : K e y > < K e y > C o l u m n s \ E 4 _ F A M I L I A . 6 < / K e y > < / a : K e y > < a : V a l u e   i : t y p e = " T a b l e W i d g e t B a s e V i e w S t a t e " / > < / a : K e y V a l u e O f D i a g r a m O b j e c t K e y a n y T y p e z b w N T n L X > < a : K e y V a l u e O f D i a g r a m O b j e c t K e y a n y T y p e z b w N T n L X > < a : K e y > < K e y > C o l u m n s \ C O D _ A R E A . 1 < / K e y > < / a : K e y > < a : V a l u e   i : t y p e = " T a b l e W i d g e t B a s e V i e w S t a t e " / > < / a : K e y V a l u e O f D i a g r a m O b j e c t K e y a n y T y p e z b w N T n L X > < a : K e y V a l u e O f D i a g r a m O b j e c t K e y a n y T y p e z b w N T n L X > < a : K e y > < K e y > C o l u m n s \ C O D _ A R E A . 2 < / K e y > < / a : K e y > < a : V a l u e   i : t y p e = " T a b l e W i d g e t B a s e V i e w S t a t e " / > < / a : K e y V a l u e O f D i a g r a m O b j e c t K e y a n y T y p e z b w N T n L X > < a : K e y V a l u e O f D i a g r a m O b j e c t K e y a n y T y p e z b w N T n L X > < a : K e y > < K e y > C o l u m n s \ C O D _ A R E A . 3 < / K e y > < / a : K e y > < a : V a l u e   i : t y p e = " T a b l e W i d g e t B a s e V i e w S t a t e " / > < / a : K e y V a l u e O f D i a g r a m O b j e c t K e y a n y T y p e z b w N T n L X > < a : K e y V a l u e O f D i a g r a m O b j e c t K e y a n y T y p e z b w N T n L X > < a : K e y > < K e y > C o l u m n s \ C O D _ A R E A . 4 < / K e y > < / a : K e y > < a : V a l u e   i : t y p e = " T a b l e W i d g e t B a s e V i e w S t a t e " / > < / a : K e y V a l u e O f D i a g r a m O b j e c t K e y a n y T y p e z b w N T n L X > < a : K e y V a l u e O f D i a g r a m O b j e c t K e y a n y T y p e z b w N T n L X > < a : K e y > < K e y > C o l u m n s \ C O D _ A R E A . 5 < / K e y > < / a : K e y > < a : V a l u e   i : t y p e = " T a b l e W i d g e t B a s e V i e w S t a t e " / > < / a : K e y V a l u e O f D i a g r a m O b j e c t K e y a n y T y p e z b w N T n L X > < a : K e y V a l u e O f D i a g r a m O b j e c t K e y a n y T y p e z b w N T n L X > < a : K e y > < K e y > C o l u m n s \ C O D _ A R E A . 6 < / K e y > < / a : K e y > < a : V a l u e   i : t y p e = " T a b l e W i d g e t B a s e V i e w S t a t e " / > < / a : K e y V a l u e O f D i a g r a m O b j e c t K e y a n y T y p e z b w N T n L X > < a : K e y V a l u e O f D i a g r a m O b j e c t K e y a n y T y p e z b w N T n L X > < a : K e y > < K e y > C o l u m n s \ E 4 _ A G R U P _ C O D . 1 < / K e y > < / a : K e y > < a : V a l u e   i : t y p e = " T a b l e W i d g e t B a s e V i e w S t a t e " / > < / a : K e y V a l u e O f D i a g r a m O b j e c t K e y a n y T y p e z b w N T n L X > < a : K e y V a l u e O f D i a g r a m O b j e c t K e y a n y T y p e z b w N T n L X > < a : K e y > < K e y > C o l u m n s \ E 4 _ A G R U P _ C O D . 2 < / K e y > < / a : K e y > < a : V a l u e   i : t y p e = " T a b l e W i d g e t B a s e V i e w S t a t e " / > < / a : K e y V a l u e O f D i a g r a m O b j e c t K e y a n y T y p e z b w N T n L X > < a : K e y V a l u e O f D i a g r a m O b j e c t K e y a n y T y p e z b w N T n L X > < a : K e y > < K e y > C o l u m n s \ E 4 _ A G R U P _ C O D . 3 < / K e y > < / a : K e y > < a : V a l u e   i : t y p e = " T a b l e W i d g e t B a s e V i e w S t a t e " / > < / a : K e y V a l u e O f D i a g r a m O b j e c t K e y a n y T y p e z b w N T n L X > < a : K e y V a l u e O f D i a g r a m O b j e c t K e y a n y T y p e z b w N T n L X > < a : K e y > < K e y > C o l u m n s \ E 4 _ A G R U P _ C O D . 4 < / K e y > < / a : K e y > < a : V a l u e   i : t y p e = " T a b l e W i d g e t B a s e V i e w S t a t e " / > < / a : K e y V a l u e O f D i a g r a m O b j e c t K e y a n y T y p e z b w N T n L X > < a : K e y V a l u e O f D i a g r a m O b j e c t K e y a n y T y p e z b w N T n L X > < a : K e y > < K e y > C o l u m n s \ E 4 _ A G R U P _ C O D . 5 < / K e y > < / a : K e y > < a : V a l u e   i : t y p e = " T a b l e W i d g e t B a s e V i e w S t a t e " / > < / a : K e y V a l u e O f D i a g r a m O b j e c t K e y a n y T y p e z b w N T n L X > < a : K e y V a l u e O f D i a g r a m O b j e c t K e y a n y T y p e z b w N T n L X > < a : K e y > < K e y > C o l u m n s \ E 4 _ A G R U P _ C O D . 6 < / K e y > < / a : K e y > < a : V a l u e   i : t y p e = " T a b l e W i d g e t B a s e V i e w S t a t e " / > < / a : K e y V a l u e O f D i a g r a m O b j e c t K e y a n y T y p e z b w N T n L X > < a : K e y V a l u e O f D i a g r a m O b j e c t K e y a n y T y p e z b w N T n L X > < a : K e y > < K e y > C o l u m n s \ E 4 _ R E C O D F . 1 < / K e y > < / a : K e y > < a : V a l u e   i : t y p e = " T a b l e W i d g e t B a s e V i e w S t a t e " / > < / a : K e y V a l u e O f D i a g r a m O b j e c t K e y a n y T y p e z b w N T n L X > < a : K e y V a l u e O f D i a g r a m O b j e c t K e y a n y T y p e z b w N T n L X > < a : K e y > < K e y > C o l u m n s \ E 4 _ R E C O D F . 2 < / K e y > < / a : K e y > < a : V a l u e   i : t y p e = " T a b l e W i d g e t B a s e V i e w S t a t e " / > < / a : K e y V a l u e O f D i a g r a m O b j e c t K e y a n y T y p e z b w N T n L X > < a : K e y V a l u e O f D i a g r a m O b j e c t K e y a n y T y p e z b w N T n L X > < a : K e y > < K e y > C o l u m n s \ E 4 _ R E C O D F . 3 < / K e y > < / a : K e y > < a : V a l u e   i : t y p e = " T a b l e W i d g e t B a s e V i e w S t a t e " / > < / a : K e y V a l u e O f D i a g r a m O b j e c t K e y a n y T y p e z b w N T n L X > < a : K e y V a l u e O f D i a g r a m O b j e c t K e y a n y T y p e z b w N T n L X > < a : K e y > < K e y > C o l u m n s \ E 4 _ R E C O D F . 4 < / K e y > < / a : K e y > < a : V a l u e   i : t y p e = " T a b l e W i d g e t B a s e V i e w S t a t e " / > < / a : K e y V a l u e O f D i a g r a m O b j e c t K e y a n y T y p e z b w N T n L X > < a : K e y V a l u e O f D i a g r a m O b j e c t K e y a n y T y p e z b w N T n L X > < a : K e y > < K e y > C o l u m n s \ E 4 _ R E C O D F . 5 < / K e y > < / a : K e y > < a : V a l u e   i : t y p e = " T a b l e W i d g e t B a s e V i e w S t a t e " / > < / a : K e y V a l u e O f D i a g r a m O b j e c t K e y a n y T y p e z b w N T n L X > < a : K e y V a l u e O f D i a g r a m O b j e c t K e y a n y T y p e z b w N T n L X > < a : K e y > < K e y > C o l u m n s \ E 4 _ R E C O D F . 6 < / K e y > < / a : K e y > < a : V a l u e   i : t y p e = " T a b l e W i d g e t B a s e V i e w S t a t e " / > < / a : K e y V a l u e O f D i a g r a m O b j e c t K e y a n y T y p e z b w N T n L X > < a : K e y V a l u e O f D i a g r a m O b j e c t K e y a n y T y p e z b w N T n L X > < a : K e y > < K e y > C o l u m n s \ W E I G H T < / 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 C o l u m n s \ C o l u m n a   c a l c u l a d a   1 < / 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 E T M L 2 0 2 4 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 E T M L 2 0 2 4 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 C o l u m n s \ I D _ E M P R E S A < / K e y > < / D i a g r a m O b j e c t K e y > < D i a g r a m O b j e c t K e y > < K e y > C o l u m n s \ I n c l u d e < / K e y > < / D i a g r a m O b j e c t K e y > < D i a g r a m O b j e c t K e y > < K e y > C o l u m n s \ D E P A R T A M E N T O < / K e y > < / D i a g r a m O b j e c t K e y > < D i a g r a m O b j e c t K e y > < K e y > C o l u m n s \ D I S T R I T O < / K e y > < / D i a g r a m O b j e c t K e y > < D i a g r a m O b j e c t K e y > < K e y > C o l u m n s \ C O D I G O _ A C T I V I D A D _ D E _ L A _ E M P R E S A < / K e y > < / D i a g r a m O b j e c t K e y > < D i a g r a m O b j e c t K e y > < K e y > C o l u m n s \ D E S C R I P C I O N _ D E _ L A _ A C T I V I D A D < / K e y > < / D i a g r a m O b j e c t K e y > < D i a g r a m O b j e c t K e y > < K e y > C o l u m n s \ S E C T O R < / K e y > < / D i a g r a m O b j e c t K e y > < D i a g r a m O b j e c t K e y > < K e y > C o l u m n s \ S U B S E C T O R < / K e y > < / D i a g r a m O b j e c t K e y > < D i a g r a m O b j e c t K e y > < K e y > C o l u m n s \ T A M A N H O < / K e y > < / D i a g r a m O b j e c t K e y > < D i a g r a m O b j e c t K e y > < K e y > C o l u m n s \ F 1 < / K e y > < / D i a g r a m O b j e c t K e y > < D i a g r a m O b j e c t K e y > < K e y > C o l u m n s \ D I A 1 < / K e y > < / D i a g r a m O b j e c t K e y > < D i a g r a m O b j e c t K e y > < K e y > C o l u m n s \ M E S 1 < / K e y > < / D i a g r a m O b j e c t K e y > < D i a g r a m O b j e c t K e y > < K e y > C o l u m n s \ A N O 1 < / K e y > < / D i a g r a m O b j e c t K e y > < D i a g r a m O b j e c t K e y > < K e y > C o l u m n s \ H I N I C I O 1 < / K e y > < / D i a g r a m O b j e c t K e y > < D i a g r a m O b j e c t K e y > < K e y > C o l u m n s \ M I N I C I O 1 < / K e y > < / D i a g r a m O b j e c t K e y > < D i a g r a m O b j e c t K e y > < K e y > C o l u m n s \ F 2 < / K e y > < / D i a g r a m O b j e c t K e y > < D i a g r a m O b j e c t K e y > < K e y > C o l u m n s \ D I A 2 < / K e y > < / D i a g r a m O b j e c t K e y > < D i a g r a m O b j e c t K e y > < K e y > C o l u m n s \ M E S 2 < / K e y > < / D i a g r a m O b j e c t K e y > < D i a g r a m O b j e c t K e y > < K e y > C o l u m n s \ A N O 2 < / K e y > < / D i a g r a m O b j e c t K e y > < D i a g r a m O b j e c t K e y > < K e y > C o l u m n s \ A 1 < / K e y > < / D i a g r a m O b j e c t K e y > < D i a g r a m O b j e c t K e y > < K e y > C o l u m n s \ A 2 < / K e y > < / D i a g r a m O b j e c t K e y > < D i a g r a m O b j e c t K e y > < K e y > C o l u m n s \ A n t i g � e d a d < / K e y > < / D i a g r a m O b j e c t K e y > < D i a g r a m O b j e c t K e y > < K e y > C o l u m n s \ A 2 _ D E S C R I P < / K e y > < / D i a g r a m O b j e c t K e y > < D i a g r a m O b j e c t K e y > < K e y > C o l u m n s \ A 2 _ C O D < / K e y > < / D i a g r a m O b j e c t K e y > < D i a g r a m O b j e c t K e y > < K e y > C o l u m n s \ A 3 < / K e y > < / D i a g r a m O b j e c t K e y > < D i a g r a m O b j e c t K e y > < K e y > C o l u m n s \ T i p o _ e m p r e s a < / K e y > < / D i a g r a m O b j e c t K e y > < D i a g r a m O b j e c t K e y > < K e y > C o l u m n s \ A 3 _ 1 < / K e y > < / D i a g r a m O b j e c t K e y > < D i a g r a m O b j e c t K e y > < K e y > C o l u m n s \ A 3 _ 2 < / K e y > < / D i a g r a m O b j e c t K e y > < D i a g r a m O b j e c t K e y > < K e y > C o l u m n s \ B 1 < / K e y > < / D i a g r a m O b j e c t K e y > < D i a g r a m O b j e c t K e y > < K e y > C o l u m n s \ B 2 < / K e y > < / D i a g r a m O b j e c t K e y > < D i a g r a m O b j e c t K e y > < K e y > C o l u m n s \ B 3 _ 1 < / K e y > < / D i a g r a m O b j e c t K e y > < D i a g r a m O b j e c t K e y > < K e y > C o l u m n s \ B 3 _ 2 < / K e y > < / D i a g r a m O b j e c t K e y > < D i a g r a m O b j e c t K e y > < K e y > C o l u m n s \ B 3 _ 2 2 < / K e y > < / D i a g r a m O b j e c t K e y > < D i a g r a m O b j e c t K e y > < K e y > C o l u m n s \ B 3 _ 2 3 < / K e y > < / D i a g r a m O b j e c t K e y > < D i a g r a m O b j e c t K e y > < K e y > C o l u m n s \ B 3 _ 3 < / K e y > < / D i a g r a m O b j e c t K e y > < D i a g r a m O b j e c t K e y > < K e y > C o l u m n s \ B 4 _ 1 < / K e y > < / D i a g r a m O b j e c t K e y > < D i a g r a m O b j e c t K e y > < K e y > C o l u m n s \ B 4 _ 2 < / K e y > < / D i a g r a m O b j e c t K e y > < D i a g r a m O b j e c t K e y > < K e y > C o l u m n s \ B 4 _ 3 < / K e y > < / D i a g r a m O b j e c t K e y > < D i a g r a m O b j e c t K e y > < K e y > C o l u m n s \ B 4 _ 4 < / K e y > < / D i a g r a m O b j e c t K e y > < D i a g r a m O b j e c t K e y > < K e y > C o l u m n s \ B 4 _ 5 < / K e y > < / D i a g r a m O b j e c t K e y > < D i a g r a m O b j e c t K e y > < K e y > C o l u m n s \ B 4 _ 6 < / K e y > < / D i a g r a m O b j e c t K e y > < D i a g r a m O b j e c t K e y > < K e y > C o l u m n s \ B 4 _ 7 < / K e y > < / D i a g r a m O b j e c t K e y > < D i a g r a m O b j e c t K e y > < K e y > C o l u m n s \ B 4 _ 8 < / K e y > < / D i a g r a m O b j e c t K e y > < D i a g r a m O b j e c t K e y > < K e y > C o l u m n s \ B 4 _ 9 < / K e y > < / D i a g r a m O b j e c t K e y > < D i a g r a m O b j e c t K e y > < K e y > C o l u m n s \ B 4 _ 1 0 < / K e y > < / D i a g r a m O b j e c t K e y > < D i a g r a m O b j e c t K e y > < K e y > C o l u m n s \ B 4 _ 1 1 < / K e y > < / D i a g r a m O b j e c t K e y > < D i a g r a m O b j e c t K e y > < K e y > C o l u m n s \ B 4 _ 1 2 < / K e y > < / D i a g r a m O b j e c t K e y > < D i a g r a m O b j e c t K e y > < K e y > C o l u m n s \ B 4 _ 1 3 < / K e y > < / D i a g r a m O b j e c t K e y > < D i a g r a m O b j e c t K e y > < K e y > C o l u m n s \ B 5 A _ 1 < / K e y > < / D i a g r a m O b j e c t K e y > < D i a g r a m O b j e c t K e y > < K e y > C o l u m n s \ B 5 A C O D _ 1 < / K e y > < / D i a g r a m O b j e c t K e y > < D i a g r a m O b j e c t K e y > < K e y > C o l u m n s \ B 5 C O D 1 _ E < / K e y > < / D i a g r a m O b j e c t K e y > < D i a g r a m O b j e c t K e y > < K e y > C o l u m n s \ B 5 A _ 2 < / K e y > < / D i a g r a m O b j e c t K e y > < D i a g r a m O b j e c t K e y > < K e y > C o l u m n s \ B 5 A C O D _ 2 < / K e y > < / D i a g r a m O b j e c t K e y > < D i a g r a m O b j e c t K e y > < K e y > C o l u m n s \ B 5 C O D 2 _ E < / K e y > < / D i a g r a m O b j e c t K e y > < D i a g r a m O b j e c t K e y > < K e y > C o l u m n s \ B 5 A _ 3 < / K e y > < / D i a g r a m O b j e c t K e y > < D i a g r a m O b j e c t K e y > < K e y > C o l u m n s \ B 5 A C O D _ 3 < / K e y > < / D i a g r a m O b j e c t K e y > < D i a g r a m O b j e c t K e y > < K e y > C o l u m n s \ B 5 C O D 3 _ E < / K e y > < / D i a g r a m O b j e c t K e y > < D i a g r a m O b j e c t K e y > < K e y > C o l u m n s \ B 5 A _ 4 < / K e y > < / D i a g r a m O b j e c t K e y > < D i a g r a m O b j e c t K e y > < K e y > C o l u m n s \ B 5 A C O D _ 4 < / K e y > < / D i a g r a m O b j e c t K e y > < D i a g r a m O b j e c t K e y > < K e y > C o l u m n s \ B 5 C O D 4 _ E < / K e y > < / D i a g r a m O b j e c t K e y > < D i a g r a m O b j e c t K e y > < K e y > C o l u m n s \ B 5 A _ 5 < / K e y > < / D i a g r a m O b j e c t K e y > < D i a g r a m O b j e c t K e y > < K e y > C o l u m n s \ B 5 A C O D _ 5 < / K e y > < / D i a g r a m O b j e c t K e y > < D i a g r a m O b j e c t K e y > < K e y > C o l u m n s \ B 5 C O D 5 _ E < / K e y > < / D i a g r a m O b j e c t K e y > < D i a g r a m O b j e c t K e y > < K e y > C o l u m n s \ C 1 _ P U E S T _ V A C < / K e y > < / D i a g r a m O b j e c t K e y > < D i a g r a m O b j e c t K e y > < K e y > C o l u m n s \ C 2 _ 1 _ A G R E < / K e y > < / D i a g r a m O b j e c t K e y > < D i a g r a m O b j e c t K e y > < K e y > C o l u m n s \ C 2 _ 1 _ C O D < / K e y > < / D i a g r a m O b j e c t K e y > < D i a g r a m O b j e c t K e y > < K e y > C o l u m n s \ C 2 _ 1 _ P U E S T O S _ V A C < / K e y > < / D i a g r a m O b j e c t K e y > < D i a g r a m O b j e c t K e y > < K e y > C o l u m n s \ C 2 A _ 1 < / K e y > < / D i a g r a m O b j e c t K e y > < D i a g r a m O b j e c t K e y > < K e y > C o l u m n s \ C 2 B _ 1 < / K e y > < / D i a g r a m O b j e c t K e y > < D i a g r a m O b j e c t K e y > < K e y > C o l u m n s \ C 2 _ 2 _ A G R E < / K e y > < / D i a g r a m O b j e c t K e y > < D i a g r a m O b j e c t K e y > < K e y > C o l u m n s \ C 2 _ 2 _ C O D < / K e y > < / D i a g r a m O b j e c t K e y > < D i a g r a m O b j e c t K e y > < K e y > C o l u m n s \ C 2 _ 2 _ P U E S T O S _ V A C < / K e y > < / D i a g r a m O b j e c t K e y > < D i a g r a m O b j e c t K e y > < K e y > C o l u m n s \ C 2 A _ 2 < / K e y > < / D i a g r a m O b j e c t K e y > < D i a g r a m O b j e c t K e y > < K e y > C o l u m n s \ C 2 B _ 2 < / K e y > < / D i a g r a m O b j e c t K e y > < D i a g r a m O b j e c t K e y > < K e y > C o l u m n s \ C 2 _ 3 _ A G R E < / K e y > < / D i a g r a m O b j e c t K e y > < D i a g r a m O b j e c t K e y > < K e y > C o l u m n s \ C 2 _ 3 _ C O D < / K e y > < / D i a g r a m O b j e c t K e y > < D i a g r a m O b j e c t K e y > < K e y > C o l u m n s \ C 2 _ 3 _ P U E S T O S _ V A C < / K e y > < / D i a g r a m O b j e c t K e y > < D i a g r a m O b j e c t K e y > < K e y > C o l u m n s \ C 2 A _ 3 < / K e y > < / D i a g r a m O b j e c t K e y > < D i a g r a m O b j e c t K e y > < K e y > C o l u m n s \ C 2 B _ 3 < / K e y > < / D i a g r a m O b j e c t K e y > < D i a g r a m O b j e c t K e y > < K e y > C o l u m n s \ C 3 A _ 1 < / K e y > < / D i a g r a m O b j e c t K e y > < D i a g r a m O b j e c t K e y > < K e y > C o l u m n s \ C 3 A _ 2 < / K e y > < / D i a g r a m O b j e c t K e y > < D i a g r a m O b j e c t K e y > < K e y > C o l u m n s \ C 3 A _ 3 < / K e y > < / D i a g r a m O b j e c t K e y > < D i a g r a m O b j e c t K e y > < K e y > C o l u m n s \ C 3 A _ 4 < / K e y > < / D i a g r a m O b j e c t K e y > < D i a g r a m O b j e c t K e y > < K e y > C o l u m n s \ C 3 A _ 5 < / K e y > < / D i a g r a m O b j e c t K e y > < D i a g r a m O b j e c t K e y > < K e y > C o l u m n s \ C 3 A _ 6 < / K e y > < / D i a g r a m O b j e c t K e y > < D i a g r a m O b j e c t K e y > < K e y > C o l u m n s \ C 3 A _ 7 < / K e y > < / D i a g r a m O b j e c t K e y > < D i a g r a m O b j e c t K e y > < K e y > C o l u m n s \ C 3 A _ 7 _ E S P E C < / K e y > < / D i a g r a m O b j e c t K e y > < D i a g r a m O b j e c t K e y > < K e y > C o l u m n s \ C 3 B _ 1 < / K e y > < / D i a g r a m O b j e c t K e y > < D i a g r a m O b j e c t K e y > < K e y > C o l u m n s \ C 3 B _ 2 < / K e y > < / D i a g r a m O b j e c t K e y > < D i a g r a m O b j e c t K e y > < K e y > C o l u m n s \ C 3 B _ 3 < / K e y > < / D i a g r a m O b j e c t K e y > < D i a g r a m O b j e c t K e y > < K e y > C o l u m n s \ C 3 B _ 4 < / K e y > < / D i a g r a m O b j e c t K e y > < D i a g r a m O b j e c t K e y > < K e y > C o l u m n s \ C 3 B _ 5 < / K e y > < / D i a g r a m O b j e c t K e y > < D i a g r a m O b j e c t K e y > < K e y > C o l u m n s \ C 3 B _ 6 < / K e y > < / D i a g r a m O b j e c t K e y > < D i a g r a m O b j e c t K e y > < K e y > C o l u m n s \ C 3 B _ 7 < / K e y > < / D i a g r a m O b j e c t K e y > < D i a g r a m O b j e c t K e y > < K e y > C o l u m n s \ C 3 B _ 7 _ E S P E C < / K e y > < / D i a g r a m O b j e c t K e y > < D i a g r a m O b j e c t K e y > < K e y > C o l u m n s \ C 3 C _ 1 < / K e y > < / D i a g r a m O b j e c t K e y > < D i a g r a m O b j e c t K e y > < K e y > C o l u m n s \ C 3 C _ 2 < / K e y > < / D i a g r a m O b j e c t K e y > < D i a g r a m O b j e c t K e y > < K e y > C o l u m n s \ C 3 C _ 3 < / K e y > < / D i a g r a m O b j e c t K e y > < D i a g r a m O b j e c t K e y > < K e y > C o l u m n s \ C 3 C _ 4 < / K e y > < / D i a g r a m O b j e c t K e y > < D i a g r a m O b j e c t K e y > < K e y > C o l u m n s \ C 3 C _ 5 < / K e y > < / D i a g r a m O b j e c t K e y > < D i a g r a m O b j e c t K e y > < K e y > C o l u m n s \ C 3 C _ 6 < / K e y > < / D i a g r a m O b j e c t K e y > < D i a g r a m O b j e c t K e y > < K e y > C o l u m n s \ C 3 C _ 7 < / K e y > < / D i a g r a m O b j e c t K e y > < D i a g r a m O b j e c t K e y > < K e y > C o l u m n s \ C 3 C _ 7 _ E S P E C < / K e y > < / D i a g r a m O b j e c t K e y > < D i a g r a m O b j e c t K e y > < K e y > C o l u m n s \ C 4 _ 1 < / K e y > < / D i a g r a m O b j e c t K e y > < D i a g r a m O b j e c t K e y > < K e y > C o l u m n s \ C 4 _ 2 < / K e y > < / D i a g r a m O b j e c t K e y > < D i a g r a m O b j e c t K e y > < K e y > C o l u m n s \ C 4 _ 3 < / K e y > < / D i a g r a m O b j e c t K e y > < D i a g r a m O b j e c t K e y > < K e y > C o l u m n s \ C 4 _ 4 < / K e y > < / D i a g r a m O b j e c t K e y > < D i a g r a m O b j e c t K e y > < K e y > C o l u m n s \ C 4 _ 5 < / K e y > < / D i a g r a m O b j e c t K e y > < D i a g r a m O b j e c t K e y > < K e y > C o l u m n s \ C 4 _ 6 < / K e y > < / D i a g r a m O b j e c t K e y > < D i a g r a m O b j e c t K e y > < K e y > C o l u m n s \ C 4 _ 7 < / K e y > < / D i a g r a m O b j e c t K e y > < D i a g r a m O b j e c t K e y > < K e y > C o l u m n s \ C 4 _ 8 < / K e y > < / D i a g r a m O b j e c t K e y > < D i a g r a m O b j e c t K e y > < K e y > C o l u m n s \ C 4 _ 9 < / K e y > < / D i a g r a m O b j e c t K e y > < D i a g r a m O b j e c t K e y > < K e y > C o l u m n s \ C 4 _ 1 0 < / K e y > < / D i a g r a m O b j e c t K e y > < D i a g r a m O b j e c t K e y > < K e y > C o l u m n s \ C 4 _ 1 0 _ E S P E C < / K e y > < / D i a g r a m O b j e c t K e y > < D i a g r a m O b j e c t K e y > < K e y > C o l u m n s \ C 5 _ 1 < / K e y > < / D i a g r a m O b j e c t K e y > < D i a g r a m O b j e c t K e y > < K e y > C o l u m n s \ C 5 _ 2 < / K e y > < / D i a g r a m O b j e c t K e y > < D i a g r a m O b j e c t K e y > < K e y > C o l u m n s \ C 5 _ 3 < / K e y > < / D i a g r a m O b j e c t K e y > < D i a g r a m O b j e c t K e y > < K e y > C o l u m n s \ C 5 _ 4 < / K e y > < / D i a g r a m O b j e c t K e y > < D i a g r a m O b j e c t K e y > < K e y > C o l u m n s \ C 5 _ 5 < / K e y > < / D i a g r a m O b j e c t K e y > < D i a g r a m O b j e c t K e y > < K e y > C o l u m n s \ C 5 _ 6 < / K e y > < / D i a g r a m O b j e c t K e y > < D i a g r a m O b j e c t K e y > < K e y > C o l u m n s \ C 5 _ 7 < / K e y > < / D i a g r a m O b j e c t K e y > < D i a g r a m O b j e c t K e y > < K e y > C o l u m n s \ C 5 _ 8 < / K e y > < / D i a g r a m O b j e c t K e y > < D i a g r a m O b j e c t K e y > < K e y > C o l u m n s \ C 5 _ 9 < / K e y > < / D i a g r a m O b j e c t K e y > < D i a g r a m O b j e c t K e y > < K e y > C o l u m n s \ C 5 _ 1 0 < / K e y > < / D i a g r a m O b j e c t K e y > < D i a g r a m O b j e c t K e y > < K e y > C o l u m n s \ C 5 _ 1 1 < / K e y > < / D i a g r a m O b j e c t K e y > < D i a g r a m O b j e c t K e y > < K e y > C o l u m n s \ C 5 _ 1 2 < / K e y > < / D i a g r a m O b j e c t K e y > < D i a g r a m O b j e c t K e y > < K e y > C o l u m n s \ C 5 _ 1 3 < / K e y > < / D i a g r a m O b j e c t K e y > < D i a g r a m O b j e c t K e y > < K e y > C o l u m n s \ C 5 _ 1 3 _ E S P E C < / K e y > < / D i a g r a m O b j e c t K e y > < D i a g r a m O b j e c t K e y > < K e y > C o l u m n s \ C 6 _ 1 < / K e y > < / D i a g r a m O b j e c t K e y > < D i a g r a m O b j e c t K e y > < K e y > C o l u m n s \ C 6 _ 2 < / K e y > < / D i a g r a m O b j e c t K e y > < D i a g r a m O b j e c t K e y > < K e y > C o l u m n s \ C 6 _ 3 < / K e y > < / D i a g r a m O b j e c t K e y > < D i a g r a m O b j e c t K e y > < K e y > C o l u m n s \ C 6 _ 4 < / K e y > < / D i a g r a m O b j e c t K e y > < D i a g r a m O b j e c t K e y > < K e y > C o l u m n s \ C 6 _ 5 < / K e y > < / D i a g r a m O b j e c t K e y > < D i a g r a m O b j e c t K e y > < K e y > C o l u m n s \ C 6 _ 6 < / K e y > < / D i a g r a m O b j e c t K e y > < D i a g r a m O b j e c t K e y > < K e y > C o l u m n s \ C 6 _ 7 < / K e y > < / D i a g r a m O b j e c t K e y > < D i a g r a m O b j e c t K e y > < K e y > C o l u m n s \ C 6 _ 8 < / K e y > < / D i a g r a m O b j e c t K e y > < D i a g r a m O b j e c t K e y > < K e y > C o l u m n s \ C 6 _ 9 < / K e y > < / D i a g r a m O b j e c t K e y > < D i a g r a m O b j e c t K e y > < K e y > C o l u m n s \ C 6 _ 1 0 < / K e y > < / D i a g r a m O b j e c t K e y > < D i a g r a m O b j e c t K e y > < K e y > C o l u m n s \ C 6 _ 1 1 < / K e y > < / D i a g r a m O b j e c t K e y > < D i a g r a m O b j e c t K e y > < K e y > C o l u m n s \ C 6 _ 1 2 < / K e y > < / D i a g r a m O b j e c t K e y > < D i a g r a m O b j e c t K e y > < K e y > C o l u m n s \ C 6 _ 1 2 _ E S P E C < / K e y > < / D i a g r a m O b j e c t K e y > < D i a g r a m O b j e c t K e y > < K e y > C o l u m n s \ D 1 _ 1 < / K e y > < / D i a g r a m O b j e c t K e y > < D i a g r a m O b j e c t K e y > < K e y > C o l u m n s \ D 1 _ 2 < / K e y > < / D i a g r a m O b j e c t K e y > < D i a g r a m O b j e c t K e y > < K e y > C o l u m n s \ D 1 _ 3 < / K e y > < / D i a g r a m O b j e c t K e y > < D i a g r a m O b j e c t K e y > < K e y > C o l u m n s \ D 1 _ 4 < / K e y > < / D i a g r a m O b j e c t K e y > < D i a g r a m O b j e c t K e y > < K e y > C o l u m n s \ D 1 _ 5 < / K e y > < / D i a g r a m O b j e c t K e y > < D i a g r a m O b j e c t K e y > < K e y > C o l u m n s \ D 1 _ 6 < / K e y > < / D i a g r a m O b j e c t K e y > < D i a g r a m O b j e c t K e y > < K e y > C o l u m n s \ D 1 _ 7 < / K e y > < / D i a g r a m O b j e c t K e y > < D i a g r a m O b j e c t K e y > < K e y > C o l u m n s \ D 1 _ 8 < / K e y > < / D i a g r a m O b j e c t K e y > < D i a g r a m O b j e c t K e y > < K e y > C o l u m n s \ D 1 _ 9 < / K e y > < / D i a g r a m O b j e c t K e y > < D i a g r a m O b j e c t K e y > < K e y > C o l u m n s \ D 1 _ 1 0 < / K e y > < / D i a g r a m O b j e c t K e y > < D i a g r a m O b j e c t K e y > < K e y > C o l u m n s \ D 1 _ 1 1 < / K e y > < / D i a g r a m O b j e c t K e y > < D i a g r a m O b j e c t K e y > < K e y > C o l u m n s \ D 1 _ 1 1 _ E S P E C < / K e y > < / D i a g r a m O b j e c t K e y > < D i a g r a m O b j e c t K e y > < K e y > C o l u m n s \ D 2 _ 1 < / K e y > < / D i a g r a m O b j e c t K e y > < D i a g r a m O b j e c t K e y > < K e y > C o l u m n s \ D 2 _ 2 < / K e y > < / D i a g r a m O b j e c t K e y > < D i a g r a m O b j e c t K e y > < K e y > C o l u m n s \ D 2 _ 3 < / K e y > < / D i a g r a m O b j e c t K e y > < D i a g r a m O b j e c t K e y > < K e y > C o l u m n s \ D 2 _ 4 < / K e y > < / D i a g r a m O b j e c t K e y > < D i a g r a m O b j e c t K e y > < K e y > C o l u m n s \ D 2 _ 5 < / K e y > < / D i a g r a m O b j e c t K e y > < D i a g r a m O b j e c t K e y > < K e y > C o l u m n s \ D 2 _ 6 < / K e y > < / D i a g r a m O b j e c t K e y > < D i a g r a m O b j e c t K e y > < K e y > C o l u m n s \ D 2 _ 7 < / K e y > < / D i a g r a m O b j e c t K e y > < D i a g r a m O b j e c t K e y > < K e y > C o l u m n s \ D 2 _ 8 < / K e y > < / D i a g r a m O b j e c t K e y > < D i a g r a m O b j e c t K e y > < K e y > C o l u m n s \ D 2 _ 9 < / K e y > < / D i a g r a m O b j e c t K e y > < D i a g r a m O b j e c t K e y > < K e y > C o l u m n s \ D 2 _ 1 0 < / K e y > < / D i a g r a m O b j e c t K e y > < D i a g r a m O b j e c t K e y > < K e y > C o l u m n s \ D 2 _ 1 1 < / K e y > < / D i a g r a m O b j e c t K e y > < D i a g r a m O b j e c t K e y > < K e y > C o l u m n s \ D 2 _ 1 1 _ E S P E C < / K e y > < / D i a g r a m O b j e c t K e y > < D i a g r a m O b j e c t K e y > < K e y > C o l u m n s \ D 3 _ 1 < / K e y > < / D i a g r a m O b j e c t K e y > < D i a g r a m O b j e c t K e y > < K e y > C o l u m n s \ D 3 _ 2 < / K e y > < / D i a g r a m O b j e c t K e y > < D i a g r a m O b j e c t K e y > < K e y > C o l u m n s \ D 3 _ 3 < / K e y > < / D i a g r a m O b j e c t K e y > < D i a g r a m O b j e c t K e y > < K e y > C o l u m n s \ D 3 _ 4 < / K e y > < / D i a g r a m O b j e c t K e y > < D i a g r a m O b j e c t K e y > < K e y > C o l u m n s \ D 3 _ 5 < / K e y > < / D i a g r a m O b j e c t K e y > < D i a g r a m O b j e c t K e y > < K e y > C o l u m n s \ D 3 _ 6 < / K e y > < / D i a g r a m O b j e c t K e y > < D i a g r a m O b j e c t K e y > < K e y > C o l u m n s \ D 3 _ 7 < / K e y > < / D i a g r a m O b j e c t K e y > < D i a g r a m O b j e c t K e y > < K e y > C o l u m n s \ D 3 _ 7 _ E S P E C < / K e y > < / D i a g r a m O b j e c t K e y > < D i a g r a m O b j e c t K e y > < K e y > C o l u m n s \ D 4 < / K e y > < / D i a g r a m O b j e c t K e y > < D i a g r a m O b j e c t K e y > < K e y > C o l u m n s \ D 5 _ 1 < / K e y > < / D i a g r a m O b j e c t K e y > < D i a g r a m O b j e c t K e y > < K e y > C o l u m n s \ D 5 _ 2 < / K e y > < / D i a g r a m O b j e c t K e y > < D i a g r a m O b j e c t K e y > < K e y > C o l u m n s \ D 5 _ 3 < / K e y > < / D i a g r a m O b j e c t K e y > < D i a g r a m O b j e c t K e y > < K e y > C o l u m n s \ D 5 _ 4 < / K e y > < / D i a g r a m O b j e c t K e y > < D i a g r a m O b j e c t K e y > < K e y > C o l u m n s \ D 5 _ 5 < / K e y > < / D i a g r a m O b j e c t K e y > < D i a g r a m O b j e c t K e y > < K e y > C o l u m n s \ D 6 < / K e y > < / D i a g r a m O b j e c t K e y > < D i a g r a m O b j e c t K e y > < K e y > C o l u m n s \ D 7 _ A _ 1 < / K e y > < / D i a g r a m O b j e c t K e y > < D i a g r a m O b j e c t K e y > < K e y > C o l u m n s \ D 7 _ B C O D _ 1 < / K e y > < / D i a g r a m O b j e c t K e y > < D i a g r a m O b j e c t K e y > < K e y > C o l u m n s \ D 7 _ C _ 2 0 2 5 _ 1 < / K e y > < / D i a g r a m O b j e c t K e y > < D i a g r a m O b j e c t K e y > < K e y > C o l u m n s \ D 7 _ C _ 2 0 2 6 _ 1 < / K e y > < / D i a g r a m O b j e c t K e y > < D i a g r a m O b j e c t K e y > < K e y > C o l u m n s \ D 7 _ C _ 2 0 2 7 _ 1 < / K e y > < / D i a g r a m O b j e c t K e y > < D i a g r a m O b j e c t K e y > < K e y > C o l u m n s \ D 7 _ C _ 2 0 2 8 _ 1 < / K e y > < / D i a g r a m O b j e c t K e y > < D i a g r a m O b j e c t K e y > < K e y > C o l u m n s \ D 7 _ C _ 2 0 2 9 _ 1 < / K e y > < / D i a g r a m O b j e c t K e y > < D i a g r a m O b j e c t K e y > < K e y > C o l u m n s \ D 7 _ A _ 2 < / K e y > < / D i a g r a m O b j e c t K e y > < D i a g r a m O b j e c t K e y > < K e y > C o l u m n s \ D 7 _ B C O D _ 2 < / K e y > < / D i a g r a m O b j e c t K e y > < D i a g r a m O b j e c t K e y > < K e y > C o l u m n s \ D 7 _ C _ 2 0 2 5 _ 2 < / K e y > < / D i a g r a m O b j e c t K e y > < D i a g r a m O b j e c t K e y > < K e y > C o l u m n s \ D 7 _ C _ 2 0 2 6 _ 2 < / K e y > < / D i a g r a m O b j e c t K e y > < D i a g r a m O b j e c t K e y > < K e y > C o l u m n s \ D 7 _ C _ 2 0 2 7 _ 2 < / K e y > < / D i a g r a m O b j e c t K e y > < D i a g r a m O b j e c t K e y > < K e y > C o l u m n s \ D 7 _ C _ 2 0 2 8 _ 2 < / K e y > < / D i a g r a m O b j e c t K e y > < D i a g r a m O b j e c t K e y > < K e y > C o l u m n s \ D 7 _ C _ 2 0 2 9 _ 2 < / K e y > < / D i a g r a m O b j e c t K e y > < D i a g r a m O b j e c t K e y > < K e y > C o l u m n s \ D 7 _ A _ 3 < / K e y > < / D i a g r a m O b j e c t K e y > < D i a g r a m O b j e c t K e y > < K e y > C o l u m n s \ D 7 _ B C O D _ 3 < / K e y > < / D i a g r a m O b j e c t K e y > < D i a g r a m O b j e c t K e y > < K e y > C o l u m n s \ D 7 _ C _ 2 0 2 5 _ 3 < / K e y > < / D i a g r a m O b j e c t K e y > < D i a g r a m O b j e c t K e y > < K e y > C o l u m n s \ D 7 _ C _ 2 0 2 6 _ 3 < / K e y > < / D i a g r a m O b j e c t K e y > < D i a g r a m O b j e c t K e y > < K e y > C o l u m n s \ D 7 _ C _ 2 0 2 7 _ 3 < / K e y > < / D i a g r a m O b j e c t K e y > < D i a g r a m O b j e c t K e y > < K e y > C o l u m n s \ D 7 _ C _ 2 0 2 8 _ 3 < / K e y > < / D i a g r a m O b j e c t K e y > < D i a g r a m O b j e c t K e y > < K e y > C o l u m n s \ D 7 _ C _ 2 0 2 9 _ 3 < / K e y > < / D i a g r a m O b j e c t K e y > < D i a g r a m O b j e c t K e y > < K e y > C o l u m n s \ D 7 _ A _ 4 < / K e y > < / D i a g r a m O b j e c t K e y > < D i a g r a m O b j e c t K e y > < K e y > C o l u m n s \ D 7 _ B C O D _ 4 < / K e y > < / D i a g r a m O b j e c t K e y > < D i a g r a m O b j e c t K e y > < K e y > C o l u m n s \ D 7 _ C _ 2 0 2 5 _ 4 < / K e y > < / D i a g r a m O b j e c t K e y > < D i a g r a m O b j e c t K e y > < K e y > C o l u m n s \ D 7 _ C _ 2 0 2 6 _ 4 < / K e y > < / D i a g r a m O b j e c t K e y > < D i a g r a m O b j e c t K e y > < K e y > C o l u m n s \ D 7 _ C _ 2 0 2 7 _ 4 < / K e y > < / D i a g r a m O b j e c t K e y > < D i a g r a m O b j e c t K e y > < K e y > C o l u m n s \ D 7 _ C _ 2 0 2 8 _ 4 < / K e y > < / D i a g r a m O b j e c t K e y > < D i a g r a m O b j e c t K e y > < K e y > C o l u m n s \ D 7 _ C _ 2 0 2 9 _ 4 < / K e y > < / D i a g r a m O b j e c t K e y > < D i a g r a m O b j e c t K e y > < K e y > C o l u m n s \ D 7 _ A _ 5 < / K e y > < / D i a g r a m O b j e c t K e y > < D i a g r a m O b j e c t K e y > < K e y > C o l u m n s \ D 7 _ B C O D _ 5 < / K e y > < / D i a g r a m O b j e c t K e y > < D i a g r a m O b j e c t K e y > < K e y > C o l u m n s \ D 7 _ C _ 2 0 2 5 _ 5 < / K e y > < / D i a g r a m O b j e c t K e y > < D i a g r a m O b j e c t K e y > < K e y > C o l u m n s \ D 7 _ C _ 2 0 2 6 _ 5 < / K e y > < / D i a g r a m O b j e c t K e y > < D i a g r a m O b j e c t K e y > < K e y > C o l u m n s \ D 7 _ C _ 2 0 2 7 _ 5 < / K e y > < / D i a g r a m O b j e c t K e y > < D i a g r a m O b j e c t K e y > < K e y > C o l u m n s \ D 7 _ C _ 2 0 2 8 _ 5 < / K e y > < / D i a g r a m O b j e c t K e y > < D i a g r a m O b j e c t K e y > < K e y > C o l u m n s \ D 7 _ C _ 2 0 2 9 _ 5 < / K e y > < / D i a g r a m O b j e c t K e y > < D i a g r a m O b j e c t K e y > < K e y > C o l u m n s \ E 1 < / K e y > < / D i a g r a m O b j e c t K e y > < D i a g r a m O b j e c t K e y > < K e y > C o l u m n s \ E 2 _ 1 < / K e y > < / D i a g r a m O b j e c t K e y > < D i a g r a m O b j e c t K e y > < K e y > C o l u m n s \ E 2 _ 2 < / K e y > < / D i a g r a m O b j e c t K e y > < D i a g r a m O b j e c t K e y > < K e y > C o l u m n s \ E 2 _ 3 < / K e y > < / D i a g r a m O b j e c t K e y > < D i a g r a m O b j e c t K e y > < K e y > C o l u m n s \ E 2 _ 4 < / K e y > < / D i a g r a m O b j e c t K e y > < D i a g r a m O b j e c t K e y > < K e y > C o l u m n s \ E 2 _ 5 < / K e y > < / D i a g r a m O b j e c t K e y > < D i a g r a m O b j e c t K e y > < K e y > C o l u m n s \ E 2 _ 6 < / K e y > < / D i a g r a m O b j e c t K e y > < D i a g r a m O b j e c t K e y > < K e y > C o l u m n s \ E 2 _ 7 < / K e y > < / D i a g r a m O b j e c t K e y > < D i a g r a m O b j e c t K e y > < K e y > C o l u m n s \ E 2 _ 8 < / K e y > < / D i a g r a m O b j e c t K e y > < D i a g r a m O b j e c t K e y > < K e y > C o l u m n s \ E 2 _ 8 _ E S P E C < / K e y > < / D i a g r a m O b j e c t K e y > < D i a g r a m O b j e c t K e y > < K e y > C o l u m n s \ E 3 _ 1 < / K e y > < / D i a g r a m O b j e c t K e y > < D i a g r a m O b j e c t K e y > < K e y > C o l u m n s \ E 3 _ 2 < / K e y > < / D i a g r a m O b j e c t K e y > < D i a g r a m O b j e c t K e y > < K e y > C o l u m n s \ E 3 _ 3 < / K e y > < / D i a g r a m O b j e c t K e y > < D i a g r a m O b j e c t K e y > < K e y > C o l u m n s \ E 3 _ 4 < / K e y > < / D i a g r a m O b j e c t K e y > < D i a g r a m O b j e c t K e y > < K e y > C o l u m n s \ E 3 _ 5 < / K e y > < / D i a g r a m O b j e c t K e y > < D i a g r a m O b j e c t K e y > < K e y > C o l u m n s \ E 3 _ 6 < / K e y > < / D i a g r a m O b j e c t K e y > < D i a g r a m O b j e c t K e y > < K e y > C o l u m n s \ E 3 _ 7 < / K e y > < / D i a g r a m O b j e c t K e y > < D i a g r a m O b j e c t K e y > < K e y > C o l u m n s \ E 3 _ 9 7 < / K e y > < / D i a g r a m O b j e c t K e y > < D i a g r a m O b j e c t K e y > < K e y > C o l u m n s \ E 3 _ 7 _ E S P E C < / K e y > < / D i a g r a m O b j e c t K e y > < D i a g r a m O b j e c t K e y > < K e y > C o l u m n s \ E 4 _ F I L T R O < / K e y > < / D i a g r a m O b j e c t K e y > < D i a g r a m O b j e c t K e y > < K e y > C o l u m n s \ E 4 _ C A P _ 1 < / K e y > < / D i a g r a m O b j e c t K e y > < D i a g r a m O b j e c t K e y > < K e y > C o l u m n s \ E 4 _ C A P _ C O D _ 1 < / K e y > < / D i a g r a m O b j e c t K e y > < D i a g r a m O b j e c t K e y > < K e y > C o l u m n s \ E 4 _ P T _ 1 < / K e y > < / D i a g r a m O b j e c t K e y > < D i a g r a m O b j e c t K e y > < K e y > C o l u m n s \ E 4 _ P T _ C O D _ 1 < / K e y > < / D i a g r a m O b j e c t K e y > < D i a g r a m O b j e c t K e y > < K e y > C o l u m n s \ E 4 _ C A P _ 2 < / K e y > < / D i a g r a m O b j e c t K e y > < D i a g r a m O b j e c t K e y > < K e y > C o l u m n s \ E 4 _ C A P _ C O D _ 2 < / K e y > < / D i a g r a m O b j e c t K e y > < D i a g r a m O b j e c t K e y > < K e y > C o l u m n s \ E 4 _ P T _ 2 < / K e y > < / D i a g r a m O b j e c t K e y > < D i a g r a m O b j e c t K e y > < K e y > C o l u m n s \ E 4 _ P T _ C O D _ 2 < / K e y > < / D i a g r a m O b j e c t K e y > < D i a g r a m O b j e c t K e y > < K e y > C o l u m n s \ E 4 _ C A P _ 3 < / K e y > < / D i a g r a m O b j e c t K e y > < D i a g r a m O b j e c t K e y > < K e y > C o l u m n s \ E 4 _ C A P _ C O D _ 3 < / K e y > < / D i a g r a m O b j e c t K e y > < D i a g r a m O b j e c t K e y > < K e y > C o l u m n s \ E 4 _ P T _ 3 < / K e y > < / D i a g r a m O b j e c t K e y > < D i a g r a m O b j e c t K e y > < K e y > C o l u m n s \ E 4 _ P T _ C O D _ 3 < / K e y > < / D i a g r a m O b j e c t K e y > < D i a g r a m O b j e c t K e y > < K e y > C o l u m n s \ E 4 _ C A P _ 4 < / K e y > < / D i a g r a m O b j e c t K e y > < D i a g r a m O b j e c t K e y > < K e y > C o l u m n s \ E 4 _ C A P _ C O D _ 4 < / K e y > < / D i a g r a m O b j e c t K e y > < D i a g r a m O b j e c t K e y > < K e y > C o l u m n s \ E 4 _ P T _ 4 < / K e y > < / D i a g r a m O b j e c t K e y > < D i a g r a m O b j e c t K e y > < K e y > C o l u m n s \ E 4 _ P T _ C O D _ 4 < / K e y > < / D i a g r a m O b j e c t K e y > < D i a g r a m O b j e c t K e y > < K e y > C o l u m n s \ E 4 _ C A P _ 5 < / K e y > < / D i a g r a m O b j e c t K e y > < D i a g r a m O b j e c t K e y > < K e y > C o l u m n s \ E 4 _ C A P _ C O D _ 5 < / K e y > < / D i a g r a m O b j e c t K e y > < D i a g r a m O b j e c t K e y > < K e y > C o l u m n s \ E 4 _ P T _ 5 < / K e y > < / D i a g r a m O b j e c t K e y > < D i a g r a m O b j e c t K e y > < K e y > C o l u m n s \ E 4 _ P T _ C O D _ 5 < / K e y > < / D i a g r a m O b j e c t K e y > < D i a g r a m O b j e c t K e y > < K e y > C o l u m n s \ E 4 _ C A P _ 6 < / K e y > < / D i a g r a m O b j e c t K e y > < D i a g r a m O b j e c t K e y > < K e y > C o l u m n s \ E 4 _ C A P _ C O D _ 6 < / K e y > < / D i a g r a m O b j e c t K e y > < D i a g r a m O b j e c t K e y > < K e y > C o l u m n s \ E 4 _ P T _ 6 < / K e y > < / D i a g r a m O b j e c t K e y > < D i a g r a m O b j e c t K e y > < K e y > C o l u m n s \ E 4 _ P T _ C O D _ 6 < / K e y > < / D i a g r a m O b j e c t K e y > < D i a g r a m O b j e c t K e y > < K e y > C o l u m n s \ E 4 _ A U X _ C A R G A _ 1 < / K e y > < / D i a g r a m O b j e c t K e y > < D i a g r a m O b j e c t K e y > < K e y > C o l u m n s \ E 4 _ A U X _ C A R G A _ 2 < / K e y > < / D i a g r a m O b j e c t K e y > < D i a g r a m O b j e c t K e y > < K e y > C o l u m n s \ E 4 _ A U X _ C A R G A _ 3 < / K e y > < / D i a g r a m O b j e c t K e y > < D i a g r a m O b j e c t K e y > < K e y > C o l u m n s \ E 4 _ A U X _ C A R G A _ 4 < / K e y > < / D i a g r a m O b j e c t K e y > < D i a g r a m O b j e c t K e y > < K e y > C o l u m n s \ E 4 _ A U X _ C A R G A _ 5 < / K e y > < / D i a g r a m O b j e c t K e y > < D i a g r a m O b j e c t K e y > < K e y > C o l u m n s \ E 4 _ A U X _ C A R G A _ 6 < / K e y > < / D i a g r a m O b j e c t K e y > < D i a g r a m O b j e c t K e y > < K e y > C o l u m n s \ E 5 < / K e y > < / D i a g r a m O b j e c t K e y > < D i a g r a m O b j e c t K e y > < K e y > C o l u m n s \ E 6 _ 1 < / K e y > < / D i a g r a m O b j e c t K e y > < D i a g r a m O b j e c t K e y > < K e y > C o l u m n s \ E 6 _ 2 < / K e y > < / D i a g r a m O b j e c t K e y > < D i a g r a m O b j e c t K e y > < K e y > C o l u m n s \ E 6 _ 3 < / K e y > < / D i a g r a m O b j e c t K e y > < D i a g r a m O b j e c t K e y > < K e y > C o l u m n s \ E 6 _ 4 < / K e y > < / D i a g r a m O b j e c t K e y > < D i a g r a m O b j e c t K e y > < K e y > C o l u m n s \ E 6 _ 5 < / K e y > < / D i a g r a m O b j e c t K e y > < D i a g r a m O b j e c t K e y > < K e y > C o l u m n s \ E 6 _ 6 < / K e y > < / D i a g r a m O b j e c t K e y > < D i a g r a m O b j e c t K e y > < K e y > C o l u m n s \ E 6 _ 7 < / K e y > < / D i a g r a m O b j e c t K e y > < D i a g r a m O b j e c t K e y > < K e y > C o l u m n s \ E 6 _ 8 < / K e y > < / D i a g r a m O b j e c t K e y > < D i a g r a m O b j e c t K e y > < K e y > C o l u m n s \ E 6 _ 8 _ E S P E C < / K e y > < / D i a g r a m O b j e c t K e y > < D i a g r a m O b j e c t K e y > < K e y > C o l u m n s \ E 7 _ 1 < / K e y > < / D i a g r a m O b j e c t K e y > < D i a g r a m O b j e c t K e y > < K e y > C o l u m n s \ E 7 _ 2 < / K e y > < / D i a g r a m O b j e c t K e y > < D i a g r a m O b j e c t K e y > < K e y > C o l u m n s \ E 7 _ 3 < / K e y > < / D i a g r a m O b j e c t K e y > < D i a g r a m O b j e c t K e y > < K e y > C o l u m n s \ E 7 _ 4 < / K e y > < / D i a g r a m O b j e c t K e y > < D i a g r a m O b j e c t K e y > < K e y > C o l u m n s \ E 7 _ 5 < / K e y > < / D i a g r a m O b j e c t K e y > < D i a g r a m O b j e c t K e y > < K e y > C o l u m n s \ E 7 _ 6 < / K e y > < / D i a g r a m O b j e c t K e y > < D i a g r a m O b j e c t K e y > < K e y > C o l u m n s \ E 8 _ 1 < / K e y > < / D i a g r a m O b j e c t K e y > < D i a g r a m O b j e c t K e y > < K e y > C o l u m n s \ E 8 _ 2 < / K e y > < / D i a g r a m O b j e c t K e y > < D i a g r a m O b j e c t K e y > < K e y > C o l u m n s \ E 8 _ 3 < / K e y > < / D i a g r a m O b j e c t K e y > < D i a g r a m O b j e c t K e y > < K e y > C o l u m n s \ E 8 _ 4 < / K e y > < / D i a g r a m O b j e c t K e y > < D i a g r a m O b j e c t K e y > < K e y > C o l u m n s \ E 8 _ 5 < / K e y > < / D i a g r a m O b j e c t K e y > < D i a g r a m O b j e c t K e y > < K e y > C o l u m n s \ E 8 _ 6 < / K e y > < / D i a g r a m O b j e c t K e y > < D i a g r a m O b j e c t K e y > < K e y > C o l u m n s \ E 8 _ 6 _ E S P E C < / K e y > < / D i a g r a m O b j e c t K e y > < D i a g r a m O b j e c t K e y > < K e y > C o l u m n s \ I 2 < / K e y > < / D i a g r a m O b j e c t K e y > < D i a g r a m O b j e c t K e y > < K e y > C o l u m n s \ I 2 _ E S P E C < / K e y > < / D i a g r a m O b j e c t K e y > < D i a g r a m O b j e c t K e y > < K e y > C o l u m n s \ I 5 _ H H < / K e y > < / D i a g r a m O b j e c t K e y > < D i a g r a m O b j e c t K e y > < K e y > C o l u m n s \ I 5 _ M M < / K e y > < / D i a g r a m O b j e c t K e y > < D i a g r a m O b j e c t K e y > < K e y > C o l u m n s \ I 6 < / K e y > < / D i a g r a m O b j e c t K e y > < D i a g r a m O b j e c t K e y > < K e y > C o l u m n s \ I 6 _ E S P E C < / K e y > < / D i a g r a m O b j e c t K e y > < D i a g r a m O b j e c t K e y > < K e y > C o l u m n s \ F P V D C < / K e y > < / D i a g r a m O b j e c t K e y > < D i a g r a m O b j e c t K e y > < K e y > C o l u m n s \ F P V M C < / K e y > < / D i a g r a m O b j e c t K e y > < D i a g r a m O b j e c t K e y > < K e y > C o l u m n s \ F P V A C < / K e y > < / D i a g r a m O b j e c t K e y > < D i a g r a m O b j e c t K e y > < K e y > C o l u m n s \ H P V H C < / K e y > < / D i a g r a m O b j e c t K e y > < D i a g r a m O b j e c t K e y > < K e y > C o l u m n s \ H P V M C < / K e y > < / D i a g r a m O b j e c t K e y > < D i a g r a m O b j e c t K e y > < K e y > C o l u m n s \ I _ O B S < / K e y > < / D i a g r a m O b j e c t K e y > < D i a g r a m O b j e c t K e y > < K e y > C o l u m n s \ T A M A � O F _ B 1 < / K e y > < / D i a g r a m O b j e c t K e y > < D i a g r a m O b j e c t K e y > < K e y > C o l u m n s \ T A M A � O F _ B 2 < / K e y > < / D i a g r a m O b j e c t K e y > < D i a g r a m O b j e c t K e y > < K e y > C o l u m n s \ S E C T O R F < / K e y > < / D i a g r a m O b j e c t K e y > < D i a g r a m O b j e c t K e y > < K e y > C o l u m n s \ S U B S E C T O R F < / K e y > < / D i a g r a m O b j e c t K e y > < D i a g r a m O b j e c t K e y > < K e y > C o l u m n s \ O C U P _ A G R E G _ C 2 _ P 1 < / K e y > < / D i a g r a m O b j e c t K e y > < D i a g r a m O b j e c t K e y > < K e y > C o l u m n s \ O C U P _ A G R E G _ C 2 _ P 2 < / K e y > < / D i a g r a m O b j e c t K e y > < D i a g r a m O b j e c t K e y > < K e y > C o l u m n s \ O C U P _ A G R E G _ C 2 _ P 3 < / K e y > < / D i a g r a m O b j e c t K e y > < D i a g r a m O b j e c t K e y > < K e y > C o l u m n s \ O C U P _ A G R E G _ D 7 _ P 1 < / K e y > < / D i a g r a m O b j e c t K e y > < D i a g r a m O b j e c t K e y > < K e y > C o l u m n s \ O C U P _ A G R E G _ D 7 _ P 2 < / K e y > < / D i a g r a m O b j e c t K e y > < D i a g r a m O b j e c t K e y > < K e y > C o l u m n s \ O C U P _ A G R E G _ D 7 _ P 3 < / K e y > < / D i a g r a m O b j e c t K e y > < D i a g r a m O b j e c t K e y > < K e y > C o l u m n s \ O C U P _ A G R E G _ D 7 _ P 4 < / K e y > < / D i a g r a m O b j e c t K e y > < D i a g r a m O b j e c t K e y > < K e y > C o l u m n s \ O C U P _ A G R E G _ D 7 _ P 5 < / K e y > < / D i a g r a m O b j e c t K e y > < D i a g r a m O b j e c t K e y > < K e y > C o l u m n s \ O C U P _ A G R E G _ E 4 _ P T 1 < / K e y > < / D i a g r a m O b j e c t K e y > < D i a g r a m O b j e c t K e y > < K e y > C o l u m n s \ O C U P _ A G R E G _ E 4 _ P T 2 < / K e y > < / D i a g r a m O b j e c t K e y > < D i a g r a m O b j e c t K e y > < K e y > C o l u m n s \ O C U P _ A G R E G _ E 4 _ P T 3 < / K e y > < / D i a g r a m O b j e c t K e y > < D i a g r a m O b j e c t K e y > < K e y > C o l u m n s \ O C U P _ A G R E G _ E 4 _ P T 4 < / K e y > < / D i a g r a m O b j e c t K e y > < D i a g r a m O b j e c t K e y > < K e y > C o l u m n s \ O C U P _ A G R E G _ E 4 _ P T 5 < / K e y > < / D i a g r a m O b j e c t K e y > < D i a g r a m O b j e c t K e y > < K e y > C o l u m n s \ O C U P _ A G R E G _ E 4 _ P T 6 < / K e y > < / D i a g r a m O b j e c t K e y > < D i a g r a m O b j e c t K e y > < K e y > C o l u m n s \ E 4 _ F A M I L I A . 1 < / K e y > < / D i a g r a m O b j e c t K e y > < D i a g r a m O b j e c t K e y > < K e y > C o l u m n s \ E 4 _ F A M I L I A . 2 < / K e y > < / D i a g r a m O b j e c t K e y > < D i a g r a m O b j e c t K e y > < K e y > C o l u m n s \ E 4 _ F A M I L I A . 3 < / K e y > < / D i a g r a m O b j e c t K e y > < D i a g r a m O b j e c t K e y > < K e y > C o l u m n s \ E 4 _ F A M I L I A . 4 < / K e y > < / D i a g r a m O b j e c t K e y > < D i a g r a m O b j e c t K e y > < K e y > C o l u m n s \ E 4 _ F A M I L I A . 5 < / K e y > < / D i a g r a m O b j e c t K e y > < D i a g r a m O b j e c t K e y > < K e y > C o l u m n s \ E 4 _ F A M I L I A . 6 < / K e y > < / D i a g r a m O b j e c t K e y > < D i a g r a m O b j e c t K e y > < K e y > C o l u m n s \ C O D _ A R E A . 1 < / K e y > < / D i a g r a m O b j e c t K e y > < D i a g r a m O b j e c t K e y > < K e y > C o l u m n s \ C O D _ A R E A . 2 < / K e y > < / D i a g r a m O b j e c t K e y > < D i a g r a m O b j e c t K e y > < K e y > C o l u m n s \ C O D _ A R E A . 3 < / K e y > < / D i a g r a m O b j e c t K e y > < D i a g r a m O b j e c t K e y > < K e y > C o l u m n s \ C O D _ A R E A . 4 < / K e y > < / D i a g r a m O b j e c t K e y > < D i a g r a m O b j e c t K e y > < K e y > C o l u m n s \ C O D _ A R E A . 5 < / K e y > < / D i a g r a m O b j e c t K e y > < D i a g r a m O b j e c t K e y > < K e y > C o l u m n s \ C O D _ A R E A . 6 < / K e y > < / D i a g r a m O b j e c t K e y > < D i a g r a m O b j e c t K e y > < K e y > C o l u m n s \ E 4 _ A G R U P _ C O D . 1 < / K e y > < / D i a g r a m O b j e c t K e y > < D i a g r a m O b j e c t K e y > < K e y > C o l u m n s \ E 4 _ A G R U P _ C O D . 2 < / K e y > < / D i a g r a m O b j e c t K e y > < D i a g r a m O b j e c t K e y > < K e y > C o l u m n s \ E 4 _ A G R U P _ C O D . 3 < / K e y > < / D i a g r a m O b j e c t K e y > < D i a g r a m O b j e c t K e y > < K e y > C o l u m n s \ E 4 _ A G R U P _ C O D . 4 < / K e y > < / D i a g r a m O b j e c t K e y > < D i a g r a m O b j e c t K e y > < K e y > C o l u m n s \ E 4 _ A G R U P _ C O D . 5 < / K e y > < / D i a g r a m O b j e c t K e y > < D i a g r a m O b j e c t K e y > < K e y > C o l u m n s \ E 4 _ A G R U P _ C O D . 6 < / K e y > < / D i a g r a m O b j e c t K e y > < D i a g r a m O b j e c t K e y > < K e y > C o l u m n s \ E 4 _ R E C O D F . 1 < / K e y > < / D i a g r a m O b j e c t K e y > < D i a g r a m O b j e c t K e y > < K e y > C o l u m n s \ E 4 _ R E C O D F . 2 < / K e y > < / D i a g r a m O b j e c t K e y > < D i a g r a m O b j e c t K e y > < K e y > C o l u m n s \ E 4 _ R E C O D F . 3 < / K e y > < / D i a g r a m O b j e c t K e y > < D i a g r a m O b j e c t K e y > < K e y > C o l u m n s \ E 4 _ R E C O D F . 4 < / K e y > < / D i a g r a m O b j e c t K e y > < D i a g r a m O b j e c t K e y > < K e y > C o l u m n s \ E 4 _ R E C O D F . 5 < / K e y > < / D i a g r a m O b j e c t K e y > < D i a g r a m O b j e c t K e y > < K e y > C o l u m n s \ E 4 _ R E C O D F . 6 < / K e y > < / D i a g r a m O b j e c t K e y > < D i a g r a m O b j e c t K e y > < K e y > C o l u m n s \ W E I G H T < / 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 C o l u m n s \ I D _ E M P R E S A < / K e y > < / a : K e y > < a : V a l u e   i : t y p e = " M e a s u r e G r i d N o d e V i e w S t a t e " > < L a y e d O u t > t r u e < / L a y e d O u t > < / a : V a l u e > < / a : K e y V a l u e O f D i a g r a m O b j e c t K e y a n y T y p e z b w N T n L X > < a : K e y V a l u e O f D i a g r a m O b j e c t K e y a n y T y p e z b w N T n L X > < a : K e y > < K e y > C o l u m n s \ I n c l u d e < / K e y > < / a : K e y > < a : V a l u e   i : t y p e = " M e a s u r e G r i d N o d e V i e w S t a t e " > < C o l u m n > 1 < / C o l u m n > < L a y e d O u t > t r u e < / L a y e d O u t > < / a : V a l u e > < / a : K e y V a l u e O f D i a g r a m O b j e c t K e y a n y T y p e z b w N T n L X > < a : K e y V a l u e O f D i a g r a m O b j e c t K e y a n y T y p e z b w N T n L X > < a : K e y > < K e y > C o l u m n s \ D E P A R T A M E N T O < / K e y > < / a : K e y > < a : V a l u e   i : t y p e = " M e a s u r e G r i d N o d e V i e w S t a t e " > < C o l u m n > 2 < / C o l u m n > < L a y e d O u t > t r u e < / L a y e d O u t > < / a : V a l u e > < / a : K e y V a l u e O f D i a g r a m O b j e c t K e y a n y T y p e z b w N T n L X > < a : K e y V a l u e O f D i a g r a m O b j e c t K e y a n y T y p e z b w N T n L X > < a : K e y > < K e y > C o l u m n s \ D I S T R I T O < / K e y > < / a : K e y > < a : V a l u e   i : t y p e = " M e a s u r e G r i d N o d e V i e w S t a t e " > < C o l u m n > 3 < / C o l u m n > < L a y e d O u t > t r u e < / L a y e d O u t > < / a : V a l u e > < / a : K e y V a l u e O f D i a g r a m O b j e c t K e y a n y T y p e z b w N T n L X > < a : K e y V a l u e O f D i a g r a m O b j e c t K e y a n y T y p e z b w N T n L X > < a : K e y > < K e y > C o l u m n s \ C O D I G O _ A C T I V I D A D _ D E _ L A _ E M P R E S A < / K e y > < / a : K e y > < a : V a l u e   i : t y p e = " M e a s u r e G r i d N o d e V i e w S t a t e " > < C o l u m n > 4 < / C o l u m n > < L a y e d O u t > t r u e < / L a y e d O u t > < / a : V a l u e > < / a : K e y V a l u e O f D i a g r a m O b j e c t K e y a n y T y p e z b w N T n L X > < a : K e y V a l u e O f D i a g r a m O b j e c t K e y a n y T y p e z b w N T n L X > < a : K e y > < K e y > C o l u m n s \ D E S C R I P C I O N _ D E _ L A _ A C T I V I D A D < / K e y > < / a : K e y > < a : V a l u e   i : t y p e = " M e a s u r e G r i d N o d e V i e w S t a t e " > < C o l u m n > 5 < / C o l u m n > < L a y e d O u t > t r u e < / L a y e d O u t > < / a : V a l u e > < / a : K e y V a l u e O f D i a g r a m O b j e c t K e y a n y T y p e z b w N T n L X > < a : K e y V a l u e O f D i a g r a m O b j e c t K e y a n y T y p e z b w N T n L X > < a : K e y > < K e y > C o l u m n s \ S E C T O R < / K e y > < / a : K e y > < a : V a l u e   i : t y p e = " M e a s u r e G r i d N o d e V i e w S t a t e " > < C o l u m n > 6 < / C o l u m n > < L a y e d O u t > t r u e < / L a y e d O u t > < / a : V a l u e > < / a : K e y V a l u e O f D i a g r a m O b j e c t K e y a n y T y p e z b w N T n L X > < a : K e y V a l u e O f D i a g r a m O b j e c t K e y a n y T y p e z b w N T n L X > < a : K e y > < K e y > C o l u m n s \ S U B S E C T O R < / K e y > < / a : K e y > < a : V a l u e   i : t y p e = " M e a s u r e G r i d N o d e V i e w S t a t e " > < C o l u m n > 7 < / C o l u m n > < L a y e d O u t > t r u e < / L a y e d O u t > < / a : V a l u e > < / a : K e y V a l u e O f D i a g r a m O b j e c t K e y a n y T y p e z b w N T n L X > < a : K e y V a l u e O f D i a g r a m O b j e c t K e y a n y T y p e z b w N T n L X > < a : K e y > < K e y > C o l u m n s \ T A M A N H O < / K e y > < / a : K e y > < a : V a l u e   i : t y p e = " M e a s u r e G r i d N o d e V i e w S t a t e " > < C o l u m n > 8 < / C o l u m n > < L a y e d O u t > t r u e < / L a y e d O u t > < / a : V a l u e > < / a : K e y V a l u e O f D i a g r a m O b j e c t K e y a n y T y p e z b w N T n L X > < a : K e y V a l u e O f D i a g r a m O b j e c t K e y a n y T y p e z b w N T n L X > < a : K e y > < K e y > C o l u m n s \ F 1 < / K e y > < / a : K e y > < a : V a l u e   i : t y p e = " M e a s u r e G r i d N o d e V i e w S t a t e " > < C o l u m n > 9 < / C o l u m n > < L a y e d O u t > t r u e < / L a y e d O u t > < / a : V a l u e > < / a : K e y V a l u e O f D i a g r a m O b j e c t K e y a n y T y p e z b w N T n L X > < a : K e y V a l u e O f D i a g r a m O b j e c t K e y a n y T y p e z b w N T n L X > < a : K e y > < K e y > C o l u m n s \ D I A 1 < / K e y > < / a : K e y > < a : V a l u e   i : t y p e = " M e a s u r e G r i d N o d e V i e w S t a t e " > < C o l u m n > 1 0 < / C o l u m n > < L a y e d O u t > t r u e < / L a y e d O u t > < / a : V a l u e > < / a : K e y V a l u e O f D i a g r a m O b j e c t K e y a n y T y p e z b w N T n L X > < a : K e y V a l u e O f D i a g r a m O b j e c t K e y a n y T y p e z b w N T n L X > < a : K e y > < K e y > C o l u m n s \ M E S 1 < / K e y > < / a : K e y > < a : V a l u e   i : t y p e = " M e a s u r e G r i d N o d e V i e w S t a t e " > < C o l u m n > 1 1 < / C o l u m n > < L a y e d O u t > t r u e < / L a y e d O u t > < / a : V a l u e > < / a : K e y V a l u e O f D i a g r a m O b j e c t K e y a n y T y p e z b w N T n L X > < a : K e y V a l u e O f D i a g r a m O b j e c t K e y a n y T y p e z b w N T n L X > < a : K e y > < K e y > C o l u m n s \ A N O 1 < / K e y > < / a : K e y > < a : V a l u e   i : t y p e = " M e a s u r e G r i d N o d e V i e w S t a t e " > < C o l u m n > 1 2 < / C o l u m n > < L a y e d O u t > t r u e < / L a y e d O u t > < / a : V a l u e > < / a : K e y V a l u e O f D i a g r a m O b j e c t K e y a n y T y p e z b w N T n L X > < a : K e y V a l u e O f D i a g r a m O b j e c t K e y a n y T y p e z b w N T n L X > < a : K e y > < K e y > C o l u m n s \ H I N I C I O 1 < / K e y > < / a : K e y > < a : V a l u e   i : t y p e = " M e a s u r e G r i d N o d e V i e w S t a t e " > < C o l u m n > 1 3 < / C o l u m n > < L a y e d O u t > t r u e < / L a y e d O u t > < / a : V a l u e > < / a : K e y V a l u e O f D i a g r a m O b j e c t K e y a n y T y p e z b w N T n L X > < a : K e y V a l u e O f D i a g r a m O b j e c t K e y a n y T y p e z b w N T n L X > < a : K e y > < K e y > C o l u m n s \ M I N I C I O 1 < / K e y > < / a : K e y > < a : V a l u e   i : t y p e = " M e a s u r e G r i d N o d e V i e w S t a t e " > < C o l u m n > 1 4 < / C o l u m n > < L a y e d O u t > t r u e < / L a y e d O u t > < / a : V a l u e > < / a : K e y V a l u e O f D i a g r a m O b j e c t K e y a n y T y p e z b w N T n L X > < a : K e y V a l u e O f D i a g r a m O b j e c t K e y a n y T y p e z b w N T n L X > < a : K e y > < K e y > C o l u m n s \ F 2 < / K e y > < / a : K e y > < a : V a l u e   i : t y p e = " M e a s u r e G r i d N o d e V i e w S t a t e " > < C o l u m n > 1 5 < / C o l u m n > < L a y e d O u t > t r u e < / L a y e d O u t > < / a : V a l u e > < / a : K e y V a l u e O f D i a g r a m O b j e c t K e y a n y T y p e z b w N T n L X > < a : K e y V a l u e O f D i a g r a m O b j e c t K e y a n y T y p e z b w N T n L X > < a : K e y > < K e y > C o l u m n s \ D I A 2 < / K e y > < / a : K e y > < a : V a l u e   i : t y p e = " M e a s u r e G r i d N o d e V i e w S t a t e " > < C o l u m n > 1 6 < / C o l u m n > < L a y e d O u t > t r u e < / L a y e d O u t > < / a : V a l u e > < / a : K e y V a l u e O f D i a g r a m O b j e c t K e y a n y T y p e z b w N T n L X > < a : K e y V a l u e O f D i a g r a m O b j e c t K e y a n y T y p e z b w N T n L X > < a : K e y > < K e y > C o l u m n s \ M E S 2 < / K e y > < / a : K e y > < a : V a l u e   i : t y p e = " M e a s u r e G r i d N o d e V i e w S t a t e " > < C o l u m n > 1 7 < / C o l u m n > < L a y e d O u t > t r u e < / L a y e d O u t > < / a : V a l u e > < / a : K e y V a l u e O f D i a g r a m O b j e c t K e y a n y T y p e z b w N T n L X > < a : K e y V a l u e O f D i a g r a m O b j e c t K e y a n y T y p e z b w N T n L X > < a : K e y > < K e y > C o l u m n s \ A N O 2 < / K e y > < / a : K e y > < a : V a l u e   i : t y p e = " M e a s u r e G r i d N o d e V i e w S t a t e " > < C o l u m n > 1 8 < / C o l u m n > < L a y e d O u t > t r u e < / L a y e d O u t > < / a : V a l u e > < / a : K e y V a l u e O f D i a g r a m O b j e c t K e y a n y T y p e z b w N T n L X > < a : K e y V a l u e O f D i a g r a m O b j e c t K e y a n y T y p e z b w N T n L X > < a : K e y > < K e y > C o l u m n s \ A 1 < / K e y > < / a : K e y > < a : V a l u e   i : t y p e = " M e a s u r e G r i d N o d e V i e w S t a t e " > < C o l u m n > 1 9 < / C o l u m n > < L a y e d O u t > t r u e < / L a y e d O u t > < / a : V a l u e > < / a : K e y V a l u e O f D i a g r a m O b j e c t K e y a n y T y p e z b w N T n L X > < a : K e y V a l u e O f D i a g r a m O b j e c t K e y a n y T y p e z b w N T n L X > < a : K e y > < K e y > C o l u m n s \ A 2 < / K e y > < / a : K e y > < a : V a l u e   i : t y p e = " M e a s u r e G r i d N o d e V i e w S t a t e " > < C o l u m n > 2 0 < / C o l u m n > < L a y e d O u t > t r u e < / L a y e d O u t > < / a : V a l u e > < / a : K e y V a l u e O f D i a g r a m O b j e c t K e y a n y T y p e z b w N T n L X > < a : K e y V a l u e O f D i a g r a m O b j e c t K e y a n y T y p e z b w N T n L X > < a : K e y > < K e y > C o l u m n s \ A n t i g � e d a d < / K e y > < / a : K e y > < a : V a l u e   i : t y p e = " M e a s u r e G r i d N o d e V i e w S t a t e " > < C o l u m n > 2 1 < / C o l u m n > < L a y e d O u t > t r u e < / L a y e d O u t > < / a : V a l u e > < / a : K e y V a l u e O f D i a g r a m O b j e c t K e y a n y T y p e z b w N T n L X > < a : K e y V a l u e O f D i a g r a m O b j e c t K e y a n y T y p e z b w N T n L X > < a : K e y > < K e y > C o l u m n s \ A 2 _ D E S C R I P < / K e y > < / a : K e y > < a : V a l u e   i : t y p e = " M e a s u r e G r i d N o d e V i e w S t a t e " > < C o l u m n > 2 2 < / C o l u m n > < L a y e d O u t > t r u e < / L a y e d O u t > < / a : V a l u e > < / a : K e y V a l u e O f D i a g r a m O b j e c t K e y a n y T y p e z b w N T n L X > < a : K e y V a l u e O f D i a g r a m O b j e c t K e y a n y T y p e z b w N T n L X > < a : K e y > < K e y > C o l u m n s \ A 2 _ C O D < / K e y > < / a : K e y > < a : V a l u e   i : t y p e = " M e a s u r e G r i d N o d e V i e w S t a t e " > < C o l u m n > 2 3 < / C o l u m n > < L a y e d O u t > t r u e < / L a y e d O u t > < / a : V a l u e > < / a : K e y V a l u e O f D i a g r a m O b j e c t K e y a n y T y p e z b w N T n L X > < a : K e y V a l u e O f D i a g r a m O b j e c t K e y a n y T y p e z b w N T n L X > < a : K e y > < K e y > C o l u m n s \ A 3 < / K e y > < / a : K e y > < a : V a l u e   i : t y p e = " M e a s u r e G r i d N o d e V i e w S t a t e " > < C o l u m n > 2 4 < / C o l u m n > < L a y e d O u t > t r u e < / L a y e d O u t > < / a : V a l u e > < / a : K e y V a l u e O f D i a g r a m O b j e c t K e y a n y T y p e z b w N T n L X > < a : K e y V a l u e O f D i a g r a m O b j e c t K e y a n y T y p e z b w N T n L X > < a : K e y > < K e y > C o l u m n s \ T i p o _ e m p r e s a < / K e y > < / a : K e y > < a : V a l u e   i : t y p e = " M e a s u r e G r i d N o d e V i e w S t a t e " > < C o l u m n > 2 5 < / C o l u m n > < L a y e d O u t > t r u e < / L a y e d O u t > < / a : V a l u e > < / a : K e y V a l u e O f D i a g r a m O b j e c t K e y a n y T y p e z b w N T n L X > < a : K e y V a l u e O f D i a g r a m O b j e c t K e y a n y T y p e z b w N T n L X > < a : K e y > < K e y > C o l u m n s \ A 3 _ 1 < / K e y > < / a : K e y > < a : V a l u e   i : t y p e = " M e a s u r e G r i d N o d e V i e w S t a t e " > < C o l u m n > 2 6 < / C o l u m n > < L a y e d O u t > t r u e < / L a y e d O u t > < / a : V a l u e > < / a : K e y V a l u e O f D i a g r a m O b j e c t K e y a n y T y p e z b w N T n L X > < a : K e y V a l u e O f D i a g r a m O b j e c t K e y a n y T y p e z b w N T n L X > < a : K e y > < K e y > C o l u m n s \ A 3 _ 2 < / K e y > < / a : K e y > < a : V a l u e   i : t y p e = " M e a s u r e G r i d N o d e V i e w S t a t e " > < C o l u m n > 2 7 < / C o l u m n > < L a y e d O u t > t r u e < / L a y e d O u t > < / a : V a l u e > < / a : K e y V a l u e O f D i a g r a m O b j e c t K e y a n y T y p e z b w N T n L X > < a : K e y V a l u e O f D i a g r a m O b j e c t K e y a n y T y p e z b w N T n L X > < a : K e y > < K e y > C o l u m n s \ B 1 < / K e y > < / a : K e y > < a : V a l u e   i : t y p e = " M e a s u r e G r i d N o d e V i e w S t a t e " > < C o l u m n > 2 8 < / C o l u m n > < L a y e d O u t > t r u e < / L a y e d O u t > < / a : V a l u e > < / a : K e y V a l u e O f D i a g r a m O b j e c t K e y a n y T y p e z b w N T n L X > < a : K e y V a l u e O f D i a g r a m O b j e c t K e y a n y T y p e z b w N T n L X > < a : K e y > < K e y > C o l u m n s \ B 2 < / K e y > < / a : K e y > < a : V a l u e   i : t y p e = " M e a s u r e G r i d N o d e V i e w S t a t e " > < C o l u m n > 2 9 < / C o l u m n > < L a y e d O u t > t r u e < / L a y e d O u t > < / a : V a l u e > < / a : K e y V a l u e O f D i a g r a m O b j e c t K e y a n y T y p e z b w N T n L X > < a : K e y V a l u e O f D i a g r a m O b j e c t K e y a n y T y p e z b w N T n L X > < a : K e y > < K e y > C o l u m n s \ B 3 _ 1 < / K e y > < / a : K e y > < a : V a l u e   i : t y p e = " M e a s u r e G r i d N o d e V i e w S t a t e " > < C o l u m n > 3 0 < / C o l u m n > < L a y e d O u t > t r u e < / L a y e d O u t > < / a : V a l u e > < / a : K e y V a l u e O f D i a g r a m O b j e c t K e y a n y T y p e z b w N T n L X > < a : K e y V a l u e O f D i a g r a m O b j e c t K e y a n y T y p e z b w N T n L X > < a : K e y > < K e y > C o l u m n s \ B 3 _ 2 < / K e y > < / a : K e y > < a : V a l u e   i : t y p e = " M e a s u r e G r i d N o d e V i e w S t a t e " > < C o l u m n > 3 1 < / C o l u m n > < L a y e d O u t > t r u e < / L a y e d O u t > < / a : V a l u e > < / a : K e y V a l u e O f D i a g r a m O b j e c t K e y a n y T y p e z b w N T n L X > < a : K e y V a l u e O f D i a g r a m O b j e c t K e y a n y T y p e z b w N T n L X > < a : K e y > < K e y > C o l u m n s \ B 3 _ 2 2 < / K e y > < / a : K e y > < a : V a l u e   i : t y p e = " M e a s u r e G r i d N o d e V i e w S t a t e " > < C o l u m n > 3 2 < / C o l u m n > < L a y e d O u t > t r u e < / L a y e d O u t > < / a : V a l u e > < / a : K e y V a l u e O f D i a g r a m O b j e c t K e y a n y T y p e z b w N T n L X > < a : K e y V a l u e O f D i a g r a m O b j e c t K e y a n y T y p e z b w N T n L X > < a : K e y > < K e y > C o l u m n s \ B 3 _ 2 3 < / K e y > < / a : K e y > < a : V a l u e   i : t y p e = " M e a s u r e G r i d N o d e V i e w S t a t e " > < C o l u m n > 3 3 < / C o l u m n > < L a y e d O u t > t r u e < / L a y e d O u t > < / a : V a l u e > < / a : K e y V a l u e O f D i a g r a m O b j e c t K e y a n y T y p e z b w N T n L X > < a : K e y V a l u e O f D i a g r a m O b j e c t K e y a n y T y p e z b w N T n L X > < a : K e y > < K e y > C o l u m n s \ B 3 _ 3 < / K e y > < / a : K e y > < a : V a l u e   i : t y p e = " M e a s u r e G r i d N o d e V i e w S t a t e " > < C o l u m n > 3 4 < / C o l u m n > < L a y e d O u t > t r u e < / L a y e d O u t > < / a : V a l u e > < / a : K e y V a l u e O f D i a g r a m O b j e c t K e y a n y T y p e z b w N T n L X > < a : K e y V a l u e O f D i a g r a m O b j e c t K e y a n y T y p e z b w N T n L X > < a : K e y > < K e y > C o l u m n s \ B 4 _ 1 < / K e y > < / a : K e y > < a : V a l u e   i : t y p e = " M e a s u r e G r i d N o d e V i e w S t a t e " > < C o l u m n > 3 5 < / C o l u m n > < L a y e d O u t > t r u e < / L a y e d O u t > < / a : V a l u e > < / a : K e y V a l u e O f D i a g r a m O b j e c t K e y a n y T y p e z b w N T n L X > < a : K e y V a l u e O f D i a g r a m O b j e c t K e y a n y T y p e z b w N T n L X > < a : K e y > < K e y > C o l u m n s \ B 4 _ 2 < / K e y > < / a : K e y > < a : V a l u e   i : t y p e = " M e a s u r e G r i d N o d e V i e w S t a t e " > < C o l u m n > 3 6 < / C o l u m n > < L a y e d O u t > t r u e < / L a y e d O u t > < / a : V a l u e > < / a : K e y V a l u e O f D i a g r a m O b j e c t K e y a n y T y p e z b w N T n L X > < a : K e y V a l u e O f D i a g r a m O b j e c t K e y a n y T y p e z b w N T n L X > < a : K e y > < K e y > C o l u m n s \ B 4 _ 3 < / K e y > < / a : K e y > < a : V a l u e   i : t y p e = " M e a s u r e G r i d N o d e V i e w S t a t e " > < C o l u m n > 3 7 < / C o l u m n > < L a y e d O u t > t r u e < / L a y e d O u t > < / a : V a l u e > < / a : K e y V a l u e O f D i a g r a m O b j e c t K e y a n y T y p e z b w N T n L X > < a : K e y V a l u e O f D i a g r a m O b j e c t K e y a n y T y p e z b w N T n L X > < a : K e y > < K e y > C o l u m n s \ B 4 _ 4 < / K e y > < / a : K e y > < a : V a l u e   i : t y p e = " M e a s u r e G r i d N o d e V i e w S t a t e " > < C o l u m n > 3 8 < / C o l u m n > < L a y e d O u t > t r u e < / L a y e d O u t > < / a : V a l u e > < / a : K e y V a l u e O f D i a g r a m O b j e c t K e y a n y T y p e z b w N T n L X > < a : K e y V a l u e O f D i a g r a m O b j e c t K e y a n y T y p e z b w N T n L X > < a : K e y > < K e y > C o l u m n s \ B 4 _ 5 < / K e y > < / a : K e y > < a : V a l u e   i : t y p e = " M e a s u r e G r i d N o d e V i e w S t a t e " > < C o l u m n > 3 9 < / C o l u m n > < L a y e d O u t > t r u e < / L a y e d O u t > < / a : V a l u e > < / a : K e y V a l u e O f D i a g r a m O b j e c t K e y a n y T y p e z b w N T n L X > < a : K e y V a l u e O f D i a g r a m O b j e c t K e y a n y T y p e z b w N T n L X > < a : K e y > < K e y > C o l u m n s \ B 4 _ 6 < / K e y > < / a : K e y > < a : V a l u e   i : t y p e = " M e a s u r e G r i d N o d e V i e w S t a t e " > < C o l u m n > 4 0 < / C o l u m n > < L a y e d O u t > t r u e < / L a y e d O u t > < / a : V a l u e > < / a : K e y V a l u e O f D i a g r a m O b j e c t K e y a n y T y p e z b w N T n L X > < a : K e y V a l u e O f D i a g r a m O b j e c t K e y a n y T y p e z b w N T n L X > < a : K e y > < K e y > C o l u m n s \ B 4 _ 7 < / K e y > < / a : K e y > < a : V a l u e   i : t y p e = " M e a s u r e G r i d N o d e V i e w S t a t e " > < C o l u m n > 4 1 < / C o l u m n > < L a y e d O u t > t r u e < / L a y e d O u t > < / a : V a l u e > < / a : K e y V a l u e O f D i a g r a m O b j e c t K e y a n y T y p e z b w N T n L X > < a : K e y V a l u e O f D i a g r a m O b j e c t K e y a n y T y p e z b w N T n L X > < a : K e y > < K e y > C o l u m n s \ B 4 _ 8 < / K e y > < / a : K e y > < a : V a l u e   i : t y p e = " M e a s u r e G r i d N o d e V i e w S t a t e " > < C o l u m n > 4 2 < / C o l u m n > < L a y e d O u t > t r u e < / L a y e d O u t > < / a : V a l u e > < / a : K e y V a l u e O f D i a g r a m O b j e c t K e y a n y T y p e z b w N T n L X > < a : K e y V a l u e O f D i a g r a m O b j e c t K e y a n y T y p e z b w N T n L X > < a : K e y > < K e y > C o l u m n s \ B 4 _ 9 < / K e y > < / a : K e y > < a : V a l u e   i : t y p e = " M e a s u r e G r i d N o d e V i e w S t a t e " > < C o l u m n > 4 3 < / C o l u m n > < L a y e d O u t > t r u e < / L a y e d O u t > < / a : V a l u e > < / a : K e y V a l u e O f D i a g r a m O b j e c t K e y a n y T y p e z b w N T n L X > < a : K e y V a l u e O f D i a g r a m O b j e c t K e y a n y T y p e z b w N T n L X > < a : K e y > < K e y > C o l u m n s \ B 4 _ 1 0 < / K e y > < / a : K e y > < a : V a l u e   i : t y p e = " M e a s u r e G r i d N o d e V i e w S t a t e " > < C o l u m n > 4 4 < / C o l u m n > < L a y e d O u t > t r u e < / L a y e d O u t > < / a : V a l u e > < / a : K e y V a l u e O f D i a g r a m O b j e c t K e y a n y T y p e z b w N T n L X > < a : K e y V a l u e O f D i a g r a m O b j e c t K e y a n y T y p e z b w N T n L X > < a : K e y > < K e y > C o l u m n s \ B 4 _ 1 1 < / K e y > < / a : K e y > < a : V a l u e   i : t y p e = " M e a s u r e G r i d N o d e V i e w S t a t e " > < C o l u m n > 4 5 < / C o l u m n > < L a y e d O u t > t r u e < / L a y e d O u t > < / a : V a l u e > < / a : K e y V a l u e O f D i a g r a m O b j e c t K e y a n y T y p e z b w N T n L X > < a : K e y V a l u e O f D i a g r a m O b j e c t K e y a n y T y p e z b w N T n L X > < a : K e y > < K e y > C o l u m n s \ B 4 _ 1 2 < / K e y > < / a : K e y > < a : V a l u e   i : t y p e = " M e a s u r e G r i d N o d e V i e w S t a t e " > < C o l u m n > 4 6 < / C o l u m n > < L a y e d O u t > t r u e < / L a y e d O u t > < / a : V a l u e > < / a : K e y V a l u e O f D i a g r a m O b j e c t K e y a n y T y p e z b w N T n L X > < a : K e y V a l u e O f D i a g r a m O b j e c t K e y a n y T y p e z b w N T n L X > < a : K e y > < K e y > C o l u m n s \ B 4 _ 1 3 < / K e y > < / a : K e y > < a : V a l u e   i : t y p e = " M e a s u r e G r i d N o d e V i e w S t a t e " > < C o l u m n > 4 7 < / C o l u m n > < L a y e d O u t > t r u e < / L a y e d O u t > < / a : V a l u e > < / a : K e y V a l u e O f D i a g r a m O b j e c t K e y a n y T y p e z b w N T n L X > < a : K e y V a l u e O f D i a g r a m O b j e c t K e y a n y T y p e z b w N T n L X > < a : K e y > < K e y > C o l u m n s \ B 5 A _ 1 < / K e y > < / a : K e y > < a : V a l u e   i : t y p e = " M e a s u r e G r i d N o d e V i e w S t a t e " > < C o l u m n > 4 8 < / C o l u m n > < L a y e d O u t > t r u e < / L a y e d O u t > < / a : V a l u e > < / a : K e y V a l u e O f D i a g r a m O b j e c t K e y a n y T y p e z b w N T n L X > < a : K e y V a l u e O f D i a g r a m O b j e c t K e y a n y T y p e z b w N T n L X > < a : K e y > < K e y > C o l u m n s \ B 5 A C O D _ 1 < / K e y > < / a : K e y > < a : V a l u e   i : t y p e = " M e a s u r e G r i d N o d e V i e w S t a t e " > < C o l u m n > 4 9 < / C o l u m n > < L a y e d O u t > t r u e < / L a y e d O u t > < / a : V a l u e > < / a : K e y V a l u e O f D i a g r a m O b j e c t K e y a n y T y p e z b w N T n L X > < a : K e y V a l u e O f D i a g r a m O b j e c t K e y a n y T y p e z b w N T n L X > < a : K e y > < K e y > C o l u m n s \ B 5 C O D 1 _ E < / K e y > < / a : K e y > < a : V a l u e   i : t y p e = " M e a s u r e G r i d N o d e V i e w S t a t e " > < C o l u m n > 5 0 < / C o l u m n > < L a y e d O u t > t r u e < / L a y e d O u t > < / a : V a l u e > < / a : K e y V a l u e O f D i a g r a m O b j e c t K e y a n y T y p e z b w N T n L X > < a : K e y V a l u e O f D i a g r a m O b j e c t K e y a n y T y p e z b w N T n L X > < a : K e y > < K e y > C o l u m n s \ B 5 A _ 2 < / K e y > < / a : K e y > < a : V a l u e   i : t y p e = " M e a s u r e G r i d N o d e V i e w S t a t e " > < C o l u m n > 5 1 < / C o l u m n > < L a y e d O u t > t r u e < / L a y e d O u t > < / a : V a l u e > < / a : K e y V a l u e O f D i a g r a m O b j e c t K e y a n y T y p e z b w N T n L X > < a : K e y V a l u e O f D i a g r a m O b j e c t K e y a n y T y p e z b w N T n L X > < a : K e y > < K e y > C o l u m n s \ B 5 A C O D _ 2 < / K e y > < / a : K e y > < a : V a l u e   i : t y p e = " M e a s u r e G r i d N o d e V i e w S t a t e " > < C o l u m n > 5 2 < / C o l u m n > < L a y e d O u t > t r u e < / L a y e d O u t > < / a : V a l u e > < / a : K e y V a l u e O f D i a g r a m O b j e c t K e y a n y T y p e z b w N T n L X > < a : K e y V a l u e O f D i a g r a m O b j e c t K e y a n y T y p e z b w N T n L X > < a : K e y > < K e y > C o l u m n s \ B 5 C O D 2 _ E < / K e y > < / a : K e y > < a : V a l u e   i : t y p e = " M e a s u r e G r i d N o d e V i e w S t a t e " > < C o l u m n > 5 3 < / C o l u m n > < L a y e d O u t > t r u e < / L a y e d O u t > < / a : V a l u e > < / a : K e y V a l u e O f D i a g r a m O b j e c t K e y a n y T y p e z b w N T n L X > < a : K e y V a l u e O f D i a g r a m O b j e c t K e y a n y T y p e z b w N T n L X > < a : K e y > < K e y > C o l u m n s \ B 5 A _ 3 < / K e y > < / a : K e y > < a : V a l u e   i : t y p e = " M e a s u r e G r i d N o d e V i e w S t a t e " > < C o l u m n > 5 4 < / C o l u m n > < L a y e d O u t > t r u e < / L a y e d O u t > < / a : V a l u e > < / a : K e y V a l u e O f D i a g r a m O b j e c t K e y a n y T y p e z b w N T n L X > < a : K e y V a l u e O f D i a g r a m O b j e c t K e y a n y T y p e z b w N T n L X > < a : K e y > < K e y > C o l u m n s \ B 5 A C O D _ 3 < / K e y > < / a : K e y > < a : V a l u e   i : t y p e = " M e a s u r e G r i d N o d e V i e w S t a t e " > < C o l u m n > 5 5 < / C o l u m n > < L a y e d O u t > t r u e < / L a y e d O u t > < / a : V a l u e > < / a : K e y V a l u e O f D i a g r a m O b j e c t K e y a n y T y p e z b w N T n L X > < a : K e y V a l u e O f D i a g r a m O b j e c t K e y a n y T y p e z b w N T n L X > < a : K e y > < K e y > C o l u m n s \ B 5 C O D 3 _ E < / K e y > < / a : K e y > < a : V a l u e   i : t y p e = " M e a s u r e G r i d N o d e V i e w S t a t e " > < C o l u m n > 5 6 < / C o l u m n > < L a y e d O u t > t r u e < / L a y e d O u t > < / a : V a l u e > < / a : K e y V a l u e O f D i a g r a m O b j e c t K e y a n y T y p e z b w N T n L X > < a : K e y V a l u e O f D i a g r a m O b j e c t K e y a n y T y p e z b w N T n L X > < a : K e y > < K e y > C o l u m n s \ B 5 A _ 4 < / K e y > < / a : K e y > < a : V a l u e   i : t y p e = " M e a s u r e G r i d N o d e V i e w S t a t e " > < C o l u m n > 5 7 < / C o l u m n > < L a y e d O u t > t r u e < / L a y e d O u t > < / a : V a l u e > < / a : K e y V a l u e O f D i a g r a m O b j e c t K e y a n y T y p e z b w N T n L X > < a : K e y V a l u e O f D i a g r a m O b j e c t K e y a n y T y p e z b w N T n L X > < a : K e y > < K e y > C o l u m n s \ B 5 A C O D _ 4 < / K e y > < / a : K e y > < a : V a l u e   i : t y p e = " M e a s u r e G r i d N o d e V i e w S t a t e " > < C o l u m n > 5 8 < / C o l u m n > < L a y e d O u t > t r u e < / L a y e d O u t > < / a : V a l u e > < / a : K e y V a l u e O f D i a g r a m O b j e c t K e y a n y T y p e z b w N T n L X > < a : K e y V a l u e O f D i a g r a m O b j e c t K e y a n y T y p e z b w N T n L X > < a : K e y > < K e y > C o l u m n s \ B 5 C O D 4 _ E < / K e y > < / a : K e y > < a : V a l u e   i : t y p e = " M e a s u r e G r i d N o d e V i e w S t a t e " > < C o l u m n > 5 9 < / C o l u m n > < L a y e d O u t > t r u e < / L a y e d O u t > < / a : V a l u e > < / a : K e y V a l u e O f D i a g r a m O b j e c t K e y a n y T y p e z b w N T n L X > < a : K e y V a l u e O f D i a g r a m O b j e c t K e y a n y T y p e z b w N T n L X > < a : K e y > < K e y > C o l u m n s \ B 5 A _ 5 < / K e y > < / a : K e y > < a : V a l u e   i : t y p e = " M e a s u r e G r i d N o d e V i e w S t a t e " > < C o l u m n > 6 0 < / C o l u m n > < L a y e d O u t > t r u e < / L a y e d O u t > < / a : V a l u e > < / a : K e y V a l u e O f D i a g r a m O b j e c t K e y a n y T y p e z b w N T n L X > < a : K e y V a l u e O f D i a g r a m O b j e c t K e y a n y T y p e z b w N T n L X > < a : K e y > < K e y > C o l u m n s \ B 5 A C O D _ 5 < / K e y > < / a : K e y > < a : V a l u e   i : t y p e = " M e a s u r e G r i d N o d e V i e w S t a t e " > < C o l u m n > 6 1 < / C o l u m n > < L a y e d O u t > t r u e < / L a y e d O u t > < / a : V a l u e > < / a : K e y V a l u e O f D i a g r a m O b j e c t K e y a n y T y p e z b w N T n L X > < a : K e y V a l u e O f D i a g r a m O b j e c t K e y a n y T y p e z b w N T n L X > < a : K e y > < K e y > C o l u m n s \ B 5 C O D 5 _ E < / K e y > < / a : K e y > < a : V a l u e   i : t y p e = " M e a s u r e G r i d N o d e V i e w S t a t e " > < C o l u m n > 6 2 < / C o l u m n > < L a y e d O u t > t r u e < / L a y e d O u t > < / a : V a l u e > < / a : K e y V a l u e O f D i a g r a m O b j e c t K e y a n y T y p e z b w N T n L X > < a : K e y V a l u e O f D i a g r a m O b j e c t K e y a n y T y p e z b w N T n L X > < a : K e y > < K e y > C o l u m n s \ C 1 _ P U E S T _ V A C < / K e y > < / a : K e y > < a : V a l u e   i : t y p e = " M e a s u r e G r i d N o d e V i e w S t a t e " > < C o l u m n > 6 3 < / C o l u m n > < L a y e d O u t > t r u e < / L a y e d O u t > < / a : V a l u e > < / a : K e y V a l u e O f D i a g r a m O b j e c t K e y a n y T y p e z b w N T n L X > < a : K e y V a l u e O f D i a g r a m O b j e c t K e y a n y T y p e z b w N T n L X > < a : K e y > < K e y > C o l u m n s \ C 2 _ 1 _ A G R E < / K e y > < / a : K e y > < a : V a l u e   i : t y p e = " M e a s u r e G r i d N o d e V i e w S t a t e " > < C o l u m n > 6 4 < / C o l u m n > < L a y e d O u t > t r u e < / L a y e d O u t > < / a : V a l u e > < / a : K e y V a l u e O f D i a g r a m O b j e c t K e y a n y T y p e z b w N T n L X > < a : K e y V a l u e O f D i a g r a m O b j e c t K e y a n y T y p e z b w N T n L X > < a : K e y > < K e y > C o l u m n s \ C 2 _ 1 _ C O D < / K e y > < / a : K e y > < a : V a l u e   i : t y p e = " M e a s u r e G r i d N o d e V i e w S t a t e " > < C o l u m n > 6 5 < / C o l u m n > < L a y e d O u t > t r u e < / L a y e d O u t > < / a : V a l u e > < / a : K e y V a l u e O f D i a g r a m O b j e c t K e y a n y T y p e z b w N T n L X > < a : K e y V a l u e O f D i a g r a m O b j e c t K e y a n y T y p e z b w N T n L X > < a : K e y > < K e y > C o l u m n s \ C 2 _ 1 _ P U E S T O S _ V A C < / K e y > < / a : K e y > < a : V a l u e   i : t y p e = " M e a s u r e G r i d N o d e V i e w S t a t e " > < C o l u m n > 6 6 < / C o l u m n > < L a y e d O u t > t r u e < / L a y e d O u t > < / a : V a l u e > < / a : K e y V a l u e O f D i a g r a m O b j e c t K e y a n y T y p e z b w N T n L X > < a : K e y V a l u e O f D i a g r a m O b j e c t K e y a n y T y p e z b w N T n L X > < a : K e y > < K e y > C o l u m n s \ C 2 A _ 1 < / K e y > < / a : K e y > < a : V a l u e   i : t y p e = " M e a s u r e G r i d N o d e V i e w S t a t e " > < C o l u m n > 6 7 < / C o l u m n > < L a y e d O u t > t r u e < / L a y e d O u t > < / a : V a l u e > < / a : K e y V a l u e O f D i a g r a m O b j e c t K e y a n y T y p e z b w N T n L X > < a : K e y V a l u e O f D i a g r a m O b j e c t K e y a n y T y p e z b w N T n L X > < a : K e y > < K e y > C o l u m n s \ C 2 B _ 1 < / K e y > < / a : K e y > < a : V a l u e   i : t y p e = " M e a s u r e G r i d N o d e V i e w S t a t e " > < C o l u m n > 6 8 < / C o l u m n > < L a y e d O u t > t r u e < / L a y e d O u t > < / a : V a l u e > < / a : K e y V a l u e O f D i a g r a m O b j e c t K e y a n y T y p e z b w N T n L X > < a : K e y V a l u e O f D i a g r a m O b j e c t K e y a n y T y p e z b w N T n L X > < a : K e y > < K e y > C o l u m n s \ C 2 _ 2 _ A G R E < / K e y > < / a : K e y > < a : V a l u e   i : t y p e = " M e a s u r e G r i d N o d e V i e w S t a t e " > < C o l u m n > 6 9 < / C o l u m n > < L a y e d O u t > t r u e < / L a y e d O u t > < / a : V a l u e > < / a : K e y V a l u e O f D i a g r a m O b j e c t K e y a n y T y p e z b w N T n L X > < a : K e y V a l u e O f D i a g r a m O b j e c t K e y a n y T y p e z b w N T n L X > < a : K e y > < K e y > C o l u m n s \ C 2 _ 2 _ C O D < / K e y > < / a : K e y > < a : V a l u e   i : t y p e = " M e a s u r e G r i d N o d e V i e w S t a t e " > < C o l u m n > 7 0 < / C o l u m n > < L a y e d O u t > t r u e < / L a y e d O u t > < / a : V a l u e > < / a : K e y V a l u e O f D i a g r a m O b j e c t K e y a n y T y p e z b w N T n L X > < a : K e y V a l u e O f D i a g r a m O b j e c t K e y a n y T y p e z b w N T n L X > < a : K e y > < K e y > C o l u m n s \ C 2 _ 2 _ P U E S T O S _ V A C < / K e y > < / a : K e y > < a : V a l u e   i : t y p e = " M e a s u r e G r i d N o d e V i e w S t a t e " > < C o l u m n > 7 1 < / C o l u m n > < L a y e d O u t > t r u e < / L a y e d O u t > < / a : V a l u e > < / a : K e y V a l u e O f D i a g r a m O b j e c t K e y a n y T y p e z b w N T n L X > < a : K e y V a l u e O f D i a g r a m O b j e c t K e y a n y T y p e z b w N T n L X > < a : K e y > < K e y > C o l u m n s \ C 2 A _ 2 < / K e y > < / a : K e y > < a : V a l u e   i : t y p e = " M e a s u r e G r i d N o d e V i e w S t a t e " > < C o l u m n > 7 2 < / C o l u m n > < L a y e d O u t > t r u e < / L a y e d O u t > < / a : V a l u e > < / a : K e y V a l u e O f D i a g r a m O b j e c t K e y a n y T y p e z b w N T n L X > < a : K e y V a l u e O f D i a g r a m O b j e c t K e y a n y T y p e z b w N T n L X > < a : K e y > < K e y > C o l u m n s \ C 2 B _ 2 < / K e y > < / a : K e y > < a : V a l u e   i : t y p e = " M e a s u r e G r i d N o d e V i e w S t a t e " > < C o l u m n > 7 3 < / C o l u m n > < L a y e d O u t > t r u e < / L a y e d O u t > < / a : V a l u e > < / a : K e y V a l u e O f D i a g r a m O b j e c t K e y a n y T y p e z b w N T n L X > < a : K e y V a l u e O f D i a g r a m O b j e c t K e y a n y T y p e z b w N T n L X > < a : K e y > < K e y > C o l u m n s \ C 2 _ 3 _ A G R E < / K e y > < / a : K e y > < a : V a l u e   i : t y p e = " M e a s u r e G r i d N o d e V i e w S t a t e " > < C o l u m n > 7 4 < / C o l u m n > < L a y e d O u t > t r u e < / L a y e d O u t > < / a : V a l u e > < / a : K e y V a l u e O f D i a g r a m O b j e c t K e y a n y T y p e z b w N T n L X > < a : K e y V a l u e O f D i a g r a m O b j e c t K e y a n y T y p e z b w N T n L X > < a : K e y > < K e y > C o l u m n s \ C 2 _ 3 _ C O D < / K e y > < / a : K e y > < a : V a l u e   i : t y p e = " M e a s u r e G r i d N o d e V i e w S t a t e " > < C o l u m n > 7 5 < / C o l u m n > < L a y e d O u t > t r u e < / L a y e d O u t > < / a : V a l u e > < / a : K e y V a l u e O f D i a g r a m O b j e c t K e y a n y T y p e z b w N T n L X > < a : K e y V a l u e O f D i a g r a m O b j e c t K e y a n y T y p e z b w N T n L X > < a : K e y > < K e y > C o l u m n s \ C 2 _ 3 _ P U E S T O S _ V A C < / K e y > < / a : K e y > < a : V a l u e   i : t y p e = " M e a s u r e G r i d N o d e V i e w S t a t e " > < C o l u m n > 7 6 < / C o l u m n > < L a y e d O u t > t r u e < / L a y e d O u t > < / a : V a l u e > < / a : K e y V a l u e O f D i a g r a m O b j e c t K e y a n y T y p e z b w N T n L X > < a : K e y V a l u e O f D i a g r a m O b j e c t K e y a n y T y p e z b w N T n L X > < a : K e y > < K e y > C o l u m n s \ C 2 A _ 3 < / K e y > < / a : K e y > < a : V a l u e   i : t y p e = " M e a s u r e G r i d N o d e V i e w S t a t e " > < C o l u m n > 7 7 < / C o l u m n > < L a y e d O u t > t r u e < / L a y e d O u t > < / a : V a l u e > < / a : K e y V a l u e O f D i a g r a m O b j e c t K e y a n y T y p e z b w N T n L X > < a : K e y V a l u e O f D i a g r a m O b j e c t K e y a n y T y p e z b w N T n L X > < a : K e y > < K e y > C o l u m n s \ C 2 B _ 3 < / K e y > < / a : K e y > < a : V a l u e   i : t y p e = " M e a s u r e G r i d N o d e V i e w S t a t e " > < C o l u m n > 7 8 < / C o l u m n > < L a y e d O u t > t r u e < / L a y e d O u t > < / a : V a l u e > < / a : K e y V a l u e O f D i a g r a m O b j e c t K e y a n y T y p e z b w N T n L X > < a : K e y V a l u e O f D i a g r a m O b j e c t K e y a n y T y p e z b w N T n L X > < a : K e y > < K e y > C o l u m n s \ C 3 A _ 1 < / K e y > < / a : K e y > < a : V a l u e   i : t y p e = " M e a s u r e G r i d N o d e V i e w S t a t e " > < C o l u m n > 7 9 < / C o l u m n > < L a y e d O u t > t r u e < / L a y e d O u t > < / a : V a l u e > < / a : K e y V a l u e O f D i a g r a m O b j e c t K e y a n y T y p e z b w N T n L X > < a : K e y V a l u e O f D i a g r a m O b j e c t K e y a n y T y p e z b w N T n L X > < a : K e y > < K e y > C o l u m n s \ C 3 A _ 2 < / K e y > < / a : K e y > < a : V a l u e   i : t y p e = " M e a s u r e G r i d N o d e V i e w S t a t e " > < C o l u m n > 8 0 < / C o l u m n > < L a y e d O u t > t r u e < / L a y e d O u t > < / a : V a l u e > < / a : K e y V a l u e O f D i a g r a m O b j e c t K e y a n y T y p e z b w N T n L X > < a : K e y V a l u e O f D i a g r a m O b j e c t K e y a n y T y p e z b w N T n L X > < a : K e y > < K e y > C o l u m n s \ C 3 A _ 3 < / K e y > < / a : K e y > < a : V a l u e   i : t y p e = " M e a s u r e G r i d N o d e V i e w S t a t e " > < C o l u m n > 8 1 < / C o l u m n > < L a y e d O u t > t r u e < / L a y e d O u t > < / a : V a l u e > < / a : K e y V a l u e O f D i a g r a m O b j e c t K e y a n y T y p e z b w N T n L X > < a : K e y V a l u e O f D i a g r a m O b j e c t K e y a n y T y p e z b w N T n L X > < a : K e y > < K e y > C o l u m n s \ C 3 A _ 4 < / K e y > < / a : K e y > < a : V a l u e   i : t y p e = " M e a s u r e G r i d N o d e V i e w S t a t e " > < C o l u m n > 8 2 < / C o l u m n > < L a y e d O u t > t r u e < / L a y e d O u t > < / a : V a l u e > < / a : K e y V a l u e O f D i a g r a m O b j e c t K e y a n y T y p e z b w N T n L X > < a : K e y V a l u e O f D i a g r a m O b j e c t K e y a n y T y p e z b w N T n L X > < a : K e y > < K e y > C o l u m n s \ C 3 A _ 5 < / K e y > < / a : K e y > < a : V a l u e   i : t y p e = " M e a s u r e G r i d N o d e V i e w S t a t e " > < C o l u m n > 8 3 < / C o l u m n > < L a y e d O u t > t r u e < / L a y e d O u t > < / a : V a l u e > < / a : K e y V a l u e O f D i a g r a m O b j e c t K e y a n y T y p e z b w N T n L X > < a : K e y V a l u e O f D i a g r a m O b j e c t K e y a n y T y p e z b w N T n L X > < a : K e y > < K e y > C o l u m n s \ C 3 A _ 6 < / K e y > < / a : K e y > < a : V a l u e   i : t y p e = " M e a s u r e G r i d N o d e V i e w S t a t e " > < C o l u m n > 8 4 < / C o l u m n > < L a y e d O u t > t r u e < / L a y e d O u t > < / a : V a l u e > < / a : K e y V a l u e O f D i a g r a m O b j e c t K e y a n y T y p e z b w N T n L X > < a : K e y V a l u e O f D i a g r a m O b j e c t K e y a n y T y p e z b w N T n L X > < a : K e y > < K e y > C o l u m n s \ C 3 A _ 7 < / K e y > < / a : K e y > < a : V a l u e   i : t y p e = " M e a s u r e G r i d N o d e V i e w S t a t e " > < C o l u m n > 8 5 < / C o l u m n > < L a y e d O u t > t r u e < / L a y e d O u t > < / a : V a l u e > < / a : K e y V a l u e O f D i a g r a m O b j e c t K e y a n y T y p e z b w N T n L X > < a : K e y V a l u e O f D i a g r a m O b j e c t K e y a n y T y p e z b w N T n L X > < a : K e y > < K e y > C o l u m n s \ C 3 A _ 7 _ E S P E C < / K e y > < / a : K e y > < a : V a l u e   i : t y p e = " M e a s u r e G r i d N o d e V i e w S t a t e " > < C o l u m n > 8 6 < / C o l u m n > < L a y e d O u t > t r u e < / L a y e d O u t > < / a : V a l u e > < / a : K e y V a l u e O f D i a g r a m O b j e c t K e y a n y T y p e z b w N T n L X > < a : K e y V a l u e O f D i a g r a m O b j e c t K e y a n y T y p e z b w N T n L X > < a : K e y > < K e y > C o l u m n s \ C 3 B _ 1 < / K e y > < / a : K e y > < a : V a l u e   i : t y p e = " M e a s u r e G r i d N o d e V i e w S t a t e " > < C o l u m n > 8 7 < / C o l u m n > < L a y e d O u t > t r u e < / L a y e d O u t > < / a : V a l u e > < / a : K e y V a l u e O f D i a g r a m O b j e c t K e y a n y T y p e z b w N T n L X > < a : K e y V a l u e O f D i a g r a m O b j e c t K e y a n y T y p e z b w N T n L X > < a : K e y > < K e y > C o l u m n s \ C 3 B _ 2 < / K e y > < / a : K e y > < a : V a l u e   i : t y p e = " M e a s u r e G r i d N o d e V i e w S t a t e " > < C o l u m n > 8 8 < / C o l u m n > < L a y e d O u t > t r u e < / L a y e d O u t > < / a : V a l u e > < / a : K e y V a l u e O f D i a g r a m O b j e c t K e y a n y T y p e z b w N T n L X > < a : K e y V a l u e O f D i a g r a m O b j e c t K e y a n y T y p e z b w N T n L X > < a : K e y > < K e y > C o l u m n s \ C 3 B _ 3 < / K e y > < / a : K e y > < a : V a l u e   i : t y p e = " M e a s u r e G r i d N o d e V i e w S t a t e " > < C o l u m n > 8 9 < / C o l u m n > < L a y e d O u t > t r u e < / L a y e d O u t > < / a : V a l u e > < / a : K e y V a l u e O f D i a g r a m O b j e c t K e y a n y T y p e z b w N T n L X > < a : K e y V a l u e O f D i a g r a m O b j e c t K e y a n y T y p e z b w N T n L X > < a : K e y > < K e y > C o l u m n s \ C 3 B _ 4 < / K e y > < / a : K e y > < a : V a l u e   i : t y p e = " M e a s u r e G r i d N o d e V i e w S t a t e " > < C o l u m n > 9 0 < / C o l u m n > < L a y e d O u t > t r u e < / L a y e d O u t > < / a : V a l u e > < / a : K e y V a l u e O f D i a g r a m O b j e c t K e y a n y T y p e z b w N T n L X > < a : K e y V a l u e O f D i a g r a m O b j e c t K e y a n y T y p e z b w N T n L X > < a : K e y > < K e y > C o l u m n s \ C 3 B _ 5 < / K e y > < / a : K e y > < a : V a l u e   i : t y p e = " M e a s u r e G r i d N o d e V i e w S t a t e " > < C o l u m n > 9 1 < / C o l u m n > < L a y e d O u t > t r u e < / L a y e d O u t > < / a : V a l u e > < / a : K e y V a l u e O f D i a g r a m O b j e c t K e y a n y T y p e z b w N T n L X > < a : K e y V a l u e O f D i a g r a m O b j e c t K e y a n y T y p e z b w N T n L X > < a : K e y > < K e y > C o l u m n s \ C 3 B _ 6 < / K e y > < / a : K e y > < a : V a l u e   i : t y p e = " M e a s u r e G r i d N o d e V i e w S t a t e " > < C o l u m n > 9 2 < / C o l u m n > < L a y e d O u t > t r u e < / L a y e d O u t > < / a : V a l u e > < / a : K e y V a l u e O f D i a g r a m O b j e c t K e y a n y T y p e z b w N T n L X > < a : K e y V a l u e O f D i a g r a m O b j e c t K e y a n y T y p e z b w N T n L X > < a : K e y > < K e y > C o l u m n s \ C 3 B _ 7 < / K e y > < / a : K e y > < a : V a l u e   i : t y p e = " M e a s u r e G r i d N o d e V i e w S t a t e " > < C o l u m n > 9 3 < / C o l u m n > < L a y e d O u t > t r u e < / L a y e d O u t > < / a : V a l u e > < / a : K e y V a l u e O f D i a g r a m O b j e c t K e y a n y T y p e z b w N T n L X > < a : K e y V a l u e O f D i a g r a m O b j e c t K e y a n y T y p e z b w N T n L X > < a : K e y > < K e y > C o l u m n s \ C 3 B _ 7 _ E S P E C < / K e y > < / a : K e y > < a : V a l u e   i : t y p e = " M e a s u r e G r i d N o d e V i e w S t a t e " > < C o l u m n > 9 4 < / C o l u m n > < L a y e d O u t > t r u e < / L a y e d O u t > < / a : V a l u e > < / a : K e y V a l u e O f D i a g r a m O b j e c t K e y a n y T y p e z b w N T n L X > < a : K e y V a l u e O f D i a g r a m O b j e c t K e y a n y T y p e z b w N T n L X > < a : K e y > < K e y > C o l u m n s \ C 3 C _ 1 < / K e y > < / a : K e y > < a : V a l u e   i : t y p e = " M e a s u r e G r i d N o d e V i e w S t a t e " > < C o l u m n > 9 5 < / C o l u m n > < L a y e d O u t > t r u e < / L a y e d O u t > < / a : V a l u e > < / a : K e y V a l u e O f D i a g r a m O b j e c t K e y a n y T y p e z b w N T n L X > < a : K e y V a l u e O f D i a g r a m O b j e c t K e y a n y T y p e z b w N T n L X > < a : K e y > < K e y > C o l u m n s \ C 3 C _ 2 < / K e y > < / a : K e y > < a : V a l u e   i : t y p e = " M e a s u r e G r i d N o d e V i e w S t a t e " > < C o l u m n > 9 6 < / C o l u m n > < L a y e d O u t > t r u e < / L a y e d O u t > < / a : V a l u e > < / a : K e y V a l u e O f D i a g r a m O b j e c t K e y a n y T y p e z b w N T n L X > < a : K e y V a l u e O f D i a g r a m O b j e c t K e y a n y T y p e z b w N T n L X > < a : K e y > < K e y > C o l u m n s \ C 3 C _ 3 < / K e y > < / a : K e y > < a : V a l u e   i : t y p e = " M e a s u r e G r i d N o d e V i e w S t a t e " > < C o l u m n > 9 7 < / C o l u m n > < L a y e d O u t > t r u e < / L a y e d O u t > < / a : V a l u e > < / a : K e y V a l u e O f D i a g r a m O b j e c t K e y a n y T y p e z b w N T n L X > < a : K e y V a l u e O f D i a g r a m O b j e c t K e y a n y T y p e z b w N T n L X > < a : K e y > < K e y > C o l u m n s \ C 3 C _ 4 < / K e y > < / a : K e y > < a : V a l u e   i : t y p e = " M e a s u r e G r i d N o d e V i e w S t a t e " > < C o l u m n > 9 8 < / C o l u m n > < L a y e d O u t > t r u e < / L a y e d O u t > < / a : V a l u e > < / a : K e y V a l u e O f D i a g r a m O b j e c t K e y a n y T y p e z b w N T n L X > < a : K e y V a l u e O f D i a g r a m O b j e c t K e y a n y T y p e z b w N T n L X > < a : K e y > < K e y > C o l u m n s \ C 3 C _ 5 < / K e y > < / a : K e y > < a : V a l u e   i : t y p e = " M e a s u r e G r i d N o d e V i e w S t a t e " > < C o l u m n > 9 9 < / C o l u m n > < L a y e d O u t > t r u e < / L a y e d O u t > < / a : V a l u e > < / a : K e y V a l u e O f D i a g r a m O b j e c t K e y a n y T y p e z b w N T n L X > < a : K e y V a l u e O f D i a g r a m O b j e c t K e y a n y T y p e z b w N T n L X > < a : K e y > < K e y > C o l u m n s \ C 3 C _ 6 < / K e y > < / a : K e y > < a : V a l u e   i : t y p e = " M e a s u r e G r i d N o d e V i e w S t a t e " > < C o l u m n > 1 0 0 < / C o l u m n > < L a y e d O u t > t r u e < / L a y e d O u t > < / a : V a l u e > < / a : K e y V a l u e O f D i a g r a m O b j e c t K e y a n y T y p e z b w N T n L X > < a : K e y V a l u e O f D i a g r a m O b j e c t K e y a n y T y p e z b w N T n L X > < a : K e y > < K e y > C o l u m n s \ C 3 C _ 7 < / K e y > < / a : K e y > < a : V a l u e   i : t y p e = " M e a s u r e G r i d N o d e V i e w S t a t e " > < C o l u m n > 1 0 1 < / C o l u m n > < L a y e d O u t > t r u e < / L a y e d O u t > < / a : V a l u e > < / a : K e y V a l u e O f D i a g r a m O b j e c t K e y a n y T y p e z b w N T n L X > < a : K e y V a l u e O f D i a g r a m O b j e c t K e y a n y T y p e z b w N T n L X > < a : K e y > < K e y > C o l u m n s \ C 3 C _ 7 _ E S P E C < / K e y > < / a : K e y > < a : V a l u e   i : t y p e = " M e a s u r e G r i d N o d e V i e w S t a t e " > < C o l u m n > 1 0 2 < / C o l u m n > < L a y e d O u t > t r u e < / L a y e d O u t > < / a : V a l u e > < / a : K e y V a l u e O f D i a g r a m O b j e c t K e y a n y T y p e z b w N T n L X > < a : K e y V a l u e O f D i a g r a m O b j e c t K e y a n y T y p e z b w N T n L X > < a : K e y > < K e y > C o l u m n s \ C 4 _ 1 < / K e y > < / a : K e y > < a : V a l u e   i : t y p e = " M e a s u r e G r i d N o d e V i e w S t a t e " > < C o l u m n > 1 0 3 < / C o l u m n > < L a y e d O u t > t r u e < / L a y e d O u t > < / a : V a l u e > < / a : K e y V a l u e O f D i a g r a m O b j e c t K e y a n y T y p e z b w N T n L X > < a : K e y V a l u e O f D i a g r a m O b j e c t K e y a n y T y p e z b w N T n L X > < a : K e y > < K e y > C o l u m n s \ C 4 _ 2 < / K e y > < / a : K e y > < a : V a l u e   i : t y p e = " M e a s u r e G r i d N o d e V i e w S t a t e " > < C o l u m n > 1 0 4 < / C o l u m n > < L a y e d O u t > t r u e < / L a y e d O u t > < / a : V a l u e > < / a : K e y V a l u e O f D i a g r a m O b j e c t K e y a n y T y p e z b w N T n L X > < a : K e y V a l u e O f D i a g r a m O b j e c t K e y a n y T y p e z b w N T n L X > < a : K e y > < K e y > C o l u m n s \ C 4 _ 3 < / K e y > < / a : K e y > < a : V a l u e   i : t y p e = " M e a s u r e G r i d N o d e V i e w S t a t e " > < C o l u m n > 1 0 5 < / C o l u m n > < L a y e d O u t > t r u e < / L a y e d O u t > < / a : V a l u e > < / a : K e y V a l u e O f D i a g r a m O b j e c t K e y a n y T y p e z b w N T n L X > < a : K e y V a l u e O f D i a g r a m O b j e c t K e y a n y T y p e z b w N T n L X > < a : K e y > < K e y > C o l u m n s \ C 4 _ 4 < / K e y > < / a : K e y > < a : V a l u e   i : t y p e = " M e a s u r e G r i d N o d e V i e w S t a t e " > < C o l u m n > 1 0 6 < / C o l u m n > < L a y e d O u t > t r u e < / L a y e d O u t > < / a : V a l u e > < / a : K e y V a l u e O f D i a g r a m O b j e c t K e y a n y T y p e z b w N T n L X > < a : K e y V a l u e O f D i a g r a m O b j e c t K e y a n y T y p e z b w N T n L X > < a : K e y > < K e y > C o l u m n s \ C 4 _ 5 < / K e y > < / a : K e y > < a : V a l u e   i : t y p e = " M e a s u r e G r i d N o d e V i e w S t a t e " > < C o l u m n > 1 0 7 < / C o l u m n > < L a y e d O u t > t r u e < / L a y e d O u t > < / a : V a l u e > < / a : K e y V a l u e O f D i a g r a m O b j e c t K e y a n y T y p e z b w N T n L X > < a : K e y V a l u e O f D i a g r a m O b j e c t K e y a n y T y p e z b w N T n L X > < a : K e y > < K e y > C o l u m n s \ C 4 _ 6 < / K e y > < / a : K e y > < a : V a l u e   i : t y p e = " M e a s u r e G r i d N o d e V i e w S t a t e " > < C o l u m n > 1 0 8 < / C o l u m n > < L a y e d O u t > t r u e < / L a y e d O u t > < / a : V a l u e > < / a : K e y V a l u e O f D i a g r a m O b j e c t K e y a n y T y p e z b w N T n L X > < a : K e y V a l u e O f D i a g r a m O b j e c t K e y a n y T y p e z b w N T n L X > < a : K e y > < K e y > C o l u m n s \ C 4 _ 7 < / K e y > < / a : K e y > < a : V a l u e   i : t y p e = " M e a s u r e G r i d N o d e V i e w S t a t e " > < C o l u m n > 1 0 9 < / C o l u m n > < L a y e d O u t > t r u e < / L a y e d O u t > < / a : V a l u e > < / a : K e y V a l u e O f D i a g r a m O b j e c t K e y a n y T y p e z b w N T n L X > < a : K e y V a l u e O f D i a g r a m O b j e c t K e y a n y T y p e z b w N T n L X > < a : K e y > < K e y > C o l u m n s \ C 4 _ 8 < / K e y > < / a : K e y > < a : V a l u e   i : t y p e = " M e a s u r e G r i d N o d e V i e w S t a t e " > < C o l u m n > 1 1 0 < / C o l u m n > < L a y e d O u t > t r u e < / L a y e d O u t > < / a : V a l u e > < / a : K e y V a l u e O f D i a g r a m O b j e c t K e y a n y T y p e z b w N T n L X > < a : K e y V a l u e O f D i a g r a m O b j e c t K e y a n y T y p e z b w N T n L X > < a : K e y > < K e y > C o l u m n s \ C 4 _ 9 < / K e y > < / a : K e y > < a : V a l u e   i : t y p e = " M e a s u r e G r i d N o d e V i e w S t a t e " > < C o l u m n > 1 1 1 < / C o l u m n > < L a y e d O u t > t r u e < / L a y e d O u t > < / a : V a l u e > < / a : K e y V a l u e O f D i a g r a m O b j e c t K e y a n y T y p e z b w N T n L X > < a : K e y V a l u e O f D i a g r a m O b j e c t K e y a n y T y p e z b w N T n L X > < a : K e y > < K e y > C o l u m n s \ C 4 _ 1 0 < / K e y > < / a : K e y > < a : V a l u e   i : t y p e = " M e a s u r e G r i d N o d e V i e w S t a t e " > < C o l u m n > 1 1 2 < / C o l u m n > < L a y e d O u t > t r u e < / L a y e d O u t > < / a : V a l u e > < / a : K e y V a l u e O f D i a g r a m O b j e c t K e y a n y T y p e z b w N T n L X > < a : K e y V a l u e O f D i a g r a m O b j e c t K e y a n y T y p e z b w N T n L X > < a : K e y > < K e y > C o l u m n s \ C 4 _ 1 0 _ E S P E C < / K e y > < / a : K e y > < a : V a l u e   i : t y p e = " M e a s u r e G r i d N o d e V i e w S t a t e " > < C o l u m n > 1 1 3 < / C o l u m n > < L a y e d O u t > t r u e < / L a y e d O u t > < / a : V a l u e > < / a : K e y V a l u e O f D i a g r a m O b j e c t K e y a n y T y p e z b w N T n L X > < a : K e y V a l u e O f D i a g r a m O b j e c t K e y a n y T y p e z b w N T n L X > < a : K e y > < K e y > C o l u m n s \ C 5 _ 1 < / K e y > < / a : K e y > < a : V a l u e   i : t y p e = " M e a s u r e G r i d N o d e V i e w S t a t e " > < C o l u m n > 1 1 4 < / C o l u m n > < L a y e d O u t > t r u e < / L a y e d O u t > < / a : V a l u e > < / a : K e y V a l u e O f D i a g r a m O b j e c t K e y a n y T y p e z b w N T n L X > < a : K e y V a l u e O f D i a g r a m O b j e c t K e y a n y T y p e z b w N T n L X > < a : K e y > < K e y > C o l u m n s \ C 5 _ 2 < / K e y > < / a : K e y > < a : V a l u e   i : t y p e = " M e a s u r e G r i d N o d e V i e w S t a t e " > < C o l u m n > 1 1 5 < / C o l u m n > < L a y e d O u t > t r u e < / L a y e d O u t > < / a : V a l u e > < / a : K e y V a l u e O f D i a g r a m O b j e c t K e y a n y T y p e z b w N T n L X > < a : K e y V a l u e O f D i a g r a m O b j e c t K e y a n y T y p e z b w N T n L X > < a : K e y > < K e y > C o l u m n s \ C 5 _ 3 < / K e y > < / a : K e y > < a : V a l u e   i : t y p e = " M e a s u r e G r i d N o d e V i e w S t a t e " > < C o l u m n > 1 1 6 < / C o l u m n > < L a y e d O u t > t r u e < / L a y e d O u t > < / a : V a l u e > < / a : K e y V a l u e O f D i a g r a m O b j e c t K e y a n y T y p e z b w N T n L X > < a : K e y V a l u e O f D i a g r a m O b j e c t K e y a n y T y p e z b w N T n L X > < a : K e y > < K e y > C o l u m n s \ C 5 _ 4 < / K e y > < / a : K e y > < a : V a l u e   i : t y p e = " M e a s u r e G r i d N o d e V i e w S t a t e " > < C o l u m n > 1 1 7 < / C o l u m n > < L a y e d O u t > t r u e < / L a y e d O u t > < / a : V a l u e > < / a : K e y V a l u e O f D i a g r a m O b j e c t K e y a n y T y p e z b w N T n L X > < a : K e y V a l u e O f D i a g r a m O b j e c t K e y a n y T y p e z b w N T n L X > < a : K e y > < K e y > C o l u m n s \ C 5 _ 5 < / K e y > < / a : K e y > < a : V a l u e   i : t y p e = " M e a s u r e G r i d N o d e V i e w S t a t e " > < C o l u m n > 1 1 8 < / C o l u m n > < L a y e d O u t > t r u e < / L a y e d O u t > < / a : V a l u e > < / a : K e y V a l u e O f D i a g r a m O b j e c t K e y a n y T y p e z b w N T n L X > < a : K e y V a l u e O f D i a g r a m O b j e c t K e y a n y T y p e z b w N T n L X > < a : K e y > < K e y > C o l u m n s \ C 5 _ 6 < / K e y > < / a : K e y > < a : V a l u e   i : t y p e = " M e a s u r e G r i d N o d e V i e w S t a t e " > < C o l u m n > 1 1 9 < / C o l u m n > < L a y e d O u t > t r u e < / L a y e d O u t > < / a : V a l u e > < / a : K e y V a l u e O f D i a g r a m O b j e c t K e y a n y T y p e z b w N T n L X > < a : K e y V a l u e O f D i a g r a m O b j e c t K e y a n y T y p e z b w N T n L X > < a : K e y > < K e y > C o l u m n s \ C 5 _ 7 < / K e y > < / a : K e y > < a : V a l u e   i : t y p e = " M e a s u r e G r i d N o d e V i e w S t a t e " > < C o l u m n > 1 2 0 < / C o l u m n > < L a y e d O u t > t r u e < / L a y e d O u t > < / a : V a l u e > < / a : K e y V a l u e O f D i a g r a m O b j e c t K e y a n y T y p e z b w N T n L X > < a : K e y V a l u e O f D i a g r a m O b j e c t K e y a n y T y p e z b w N T n L X > < a : K e y > < K e y > C o l u m n s \ C 5 _ 8 < / K e y > < / a : K e y > < a : V a l u e   i : t y p e = " M e a s u r e G r i d N o d e V i e w S t a t e " > < C o l u m n > 1 2 1 < / C o l u m n > < L a y e d O u t > t r u e < / L a y e d O u t > < / a : V a l u e > < / a : K e y V a l u e O f D i a g r a m O b j e c t K e y a n y T y p e z b w N T n L X > < a : K e y V a l u e O f D i a g r a m O b j e c t K e y a n y T y p e z b w N T n L X > < a : K e y > < K e y > C o l u m n s \ C 5 _ 9 < / K e y > < / a : K e y > < a : V a l u e   i : t y p e = " M e a s u r e G r i d N o d e V i e w S t a t e " > < C o l u m n > 1 2 2 < / C o l u m n > < L a y e d O u t > t r u e < / L a y e d O u t > < / a : V a l u e > < / a : K e y V a l u e O f D i a g r a m O b j e c t K e y a n y T y p e z b w N T n L X > < a : K e y V a l u e O f D i a g r a m O b j e c t K e y a n y T y p e z b w N T n L X > < a : K e y > < K e y > C o l u m n s \ C 5 _ 1 0 < / K e y > < / a : K e y > < a : V a l u e   i : t y p e = " M e a s u r e G r i d N o d e V i e w S t a t e " > < C o l u m n > 1 2 3 < / C o l u m n > < L a y e d O u t > t r u e < / L a y e d O u t > < / a : V a l u e > < / a : K e y V a l u e O f D i a g r a m O b j e c t K e y a n y T y p e z b w N T n L X > < a : K e y V a l u e O f D i a g r a m O b j e c t K e y a n y T y p e z b w N T n L X > < a : K e y > < K e y > C o l u m n s \ C 5 _ 1 1 < / K e y > < / a : K e y > < a : V a l u e   i : t y p e = " M e a s u r e G r i d N o d e V i e w S t a t e " > < C o l u m n > 1 2 4 < / C o l u m n > < L a y e d O u t > t r u e < / L a y e d O u t > < / a : V a l u e > < / a : K e y V a l u e O f D i a g r a m O b j e c t K e y a n y T y p e z b w N T n L X > < a : K e y V a l u e O f D i a g r a m O b j e c t K e y a n y T y p e z b w N T n L X > < a : K e y > < K e y > C o l u m n s \ C 5 _ 1 2 < / K e y > < / a : K e y > < a : V a l u e   i : t y p e = " M e a s u r e G r i d N o d e V i e w S t a t e " > < C o l u m n > 1 2 5 < / C o l u m n > < L a y e d O u t > t r u e < / L a y e d O u t > < / a : V a l u e > < / a : K e y V a l u e O f D i a g r a m O b j e c t K e y a n y T y p e z b w N T n L X > < a : K e y V a l u e O f D i a g r a m O b j e c t K e y a n y T y p e z b w N T n L X > < a : K e y > < K e y > C o l u m n s \ C 5 _ 1 3 < / K e y > < / a : K e y > < a : V a l u e   i : t y p e = " M e a s u r e G r i d N o d e V i e w S t a t e " > < C o l u m n > 1 2 6 < / C o l u m n > < L a y e d O u t > t r u e < / L a y e d O u t > < / a : V a l u e > < / a : K e y V a l u e O f D i a g r a m O b j e c t K e y a n y T y p e z b w N T n L X > < a : K e y V a l u e O f D i a g r a m O b j e c t K e y a n y T y p e z b w N T n L X > < a : K e y > < K e y > C o l u m n s \ C 5 _ 1 3 _ E S P E C < / K e y > < / a : K e y > < a : V a l u e   i : t y p e = " M e a s u r e G r i d N o d e V i e w S t a t e " > < C o l u m n > 1 2 7 < / C o l u m n > < L a y e d O u t > t r u e < / L a y e d O u t > < / a : V a l u e > < / a : K e y V a l u e O f D i a g r a m O b j e c t K e y a n y T y p e z b w N T n L X > < a : K e y V a l u e O f D i a g r a m O b j e c t K e y a n y T y p e z b w N T n L X > < a : K e y > < K e y > C o l u m n s \ C 6 _ 1 < / K e y > < / a : K e y > < a : V a l u e   i : t y p e = " M e a s u r e G r i d N o d e V i e w S t a t e " > < C o l u m n > 1 2 8 < / C o l u m n > < L a y e d O u t > t r u e < / L a y e d O u t > < / a : V a l u e > < / a : K e y V a l u e O f D i a g r a m O b j e c t K e y a n y T y p e z b w N T n L X > < a : K e y V a l u e O f D i a g r a m O b j e c t K e y a n y T y p e z b w N T n L X > < a : K e y > < K e y > C o l u m n s \ C 6 _ 2 < / K e y > < / a : K e y > < a : V a l u e   i : t y p e = " M e a s u r e G r i d N o d e V i e w S t a t e " > < C o l u m n > 1 2 9 < / C o l u m n > < L a y e d O u t > t r u e < / L a y e d O u t > < / a : V a l u e > < / a : K e y V a l u e O f D i a g r a m O b j e c t K e y a n y T y p e z b w N T n L X > < a : K e y V a l u e O f D i a g r a m O b j e c t K e y a n y T y p e z b w N T n L X > < a : K e y > < K e y > C o l u m n s \ C 6 _ 3 < / K e y > < / a : K e y > < a : V a l u e   i : t y p e = " M e a s u r e G r i d N o d e V i e w S t a t e " > < C o l u m n > 1 3 0 < / C o l u m n > < L a y e d O u t > t r u e < / L a y e d O u t > < / a : V a l u e > < / a : K e y V a l u e O f D i a g r a m O b j e c t K e y a n y T y p e z b w N T n L X > < a : K e y V a l u e O f D i a g r a m O b j e c t K e y a n y T y p e z b w N T n L X > < a : K e y > < K e y > C o l u m n s \ C 6 _ 4 < / K e y > < / a : K e y > < a : V a l u e   i : t y p e = " M e a s u r e G r i d N o d e V i e w S t a t e " > < C o l u m n > 1 3 1 < / C o l u m n > < L a y e d O u t > t r u e < / L a y e d O u t > < / a : V a l u e > < / a : K e y V a l u e O f D i a g r a m O b j e c t K e y a n y T y p e z b w N T n L X > < a : K e y V a l u e O f D i a g r a m O b j e c t K e y a n y T y p e z b w N T n L X > < a : K e y > < K e y > C o l u m n s \ C 6 _ 5 < / K e y > < / a : K e y > < a : V a l u e   i : t y p e = " M e a s u r e G r i d N o d e V i e w S t a t e " > < C o l u m n > 1 3 2 < / C o l u m n > < L a y e d O u t > t r u e < / L a y e d O u t > < / a : V a l u e > < / a : K e y V a l u e O f D i a g r a m O b j e c t K e y a n y T y p e z b w N T n L X > < a : K e y V a l u e O f D i a g r a m O b j e c t K e y a n y T y p e z b w N T n L X > < a : K e y > < K e y > C o l u m n s \ C 6 _ 6 < / K e y > < / a : K e y > < a : V a l u e   i : t y p e = " M e a s u r e G r i d N o d e V i e w S t a t e " > < C o l u m n > 1 3 3 < / C o l u m n > < L a y e d O u t > t r u e < / L a y e d O u t > < / a : V a l u e > < / a : K e y V a l u e O f D i a g r a m O b j e c t K e y a n y T y p e z b w N T n L X > < a : K e y V a l u e O f D i a g r a m O b j e c t K e y a n y T y p e z b w N T n L X > < a : K e y > < K e y > C o l u m n s \ C 6 _ 7 < / K e y > < / a : K e y > < a : V a l u e   i : t y p e = " M e a s u r e G r i d N o d e V i e w S t a t e " > < C o l u m n > 1 3 4 < / C o l u m n > < L a y e d O u t > t r u e < / L a y e d O u t > < / a : V a l u e > < / a : K e y V a l u e O f D i a g r a m O b j e c t K e y a n y T y p e z b w N T n L X > < a : K e y V a l u e O f D i a g r a m O b j e c t K e y a n y T y p e z b w N T n L X > < a : K e y > < K e y > C o l u m n s \ C 6 _ 8 < / K e y > < / a : K e y > < a : V a l u e   i : t y p e = " M e a s u r e G r i d N o d e V i e w S t a t e " > < C o l u m n > 1 3 5 < / C o l u m n > < L a y e d O u t > t r u e < / L a y e d O u t > < / a : V a l u e > < / a : K e y V a l u e O f D i a g r a m O b j e c t K e y a n y T y p e z b w N T n L X > < a : K e y V a l u e O f D i a g r a m O b j e c t K e y a n y T y p e z b w N T n L X > < a : K e y > < K e y > C o l u m n s \ C 6 _ 9 < / K e y > < / a : K e y > < a : V a l u e   i : t y p e = " M e a s u r e G r i d N o d e V i e w S t a t e " > < C o l u m n > 1 3 6 < / C o l u m n > < L a y e d O u t > t r u e < / L a y e d O u t > < / a : V a l u e > < / a : K e y V a l u e O f D i a g r a m O b j e c t K e y a n y T y p e z b w N T n L X > < a : K e y V a l u e O f D i a g r a m O b j e c t K e y a n y T y p e z b w N T n L X > < a : K e y > < K e y > C o l u m n s \ C 6 _ 1 0 < / K e y > < / a : K e y > < a : V a l u e   i : t y p e = " M e a s u r e G r i d N o d e V i e w S t a t e " > < C o l u m n > 1 3 7 < / C o l u m n > < L a y e d O u t > t r u e < / L a y e d O u t > < / a : V a l u e > < / a : K e y V a l u e O f D i a g r a m O b j e c t K e y a n y T y p e z b w N T n L X > < a : K e y V a l u e O f D i a g r a m O b j e c t K e y a n y T y p e z b w N T n L X > < a : K e y > < K e y > C o l u m n s \ C 6 _ 1 1 < / K e y > < / a : K e y > < a : V a l u e   i : t y p e = " M e a s u r e G r i d N o d e V i e w S t a t e " > < C o l u m n > 1 3 8 < / C o l u m n > < L a y e d O u t > t r u e < / L a y e d O u t > < / a : V a l u e > < / a : K e y V a l u e O f D i a g r a m O b j e c t K e y a n y T y p e z b w N T n L X > < a : K e y V a l u e O f D i a g r a m O b j e c t K e y a n y T y p e z b w N T n L X > < a : K e y > < K e y > C o l u m n s \ C 6 _ 1 2 < / K e y > < / a : K e y > < a : V a l u e   i : t y p e = " M e a s u r e G r i d N o d e V i e w S t a t e " > < C o l u m n > 1 3 9 < / C o l u m n > < L a y e d O u t > t r u e < / L a y e d O u t > < / a : V a l u e > < / a : K e y V a l u e O f D i a g r a m O b j e c t K e y a n y T y p e z b w N T n L X > < a : K e y V a l u e O f D i a g r a m O b j e c t K e y a n y T y p e z b w N T n L X > < a : K e y > < K e y > C o l u m n s \ C 6 _ 1 2 _ E S P E C < / K e y > < / a : K e y > < a : V a l u e   i : t y p e = " M e a s u r e G r i d N o d e V i e w S t a t e " > < C o l u m n > 1 4 0 < / C o l u m n > < L a y e d O u t > t r u e < / L a y e d O u t > < / a : V a l u e > < / a : K e y V a l u e O f D i a g r a m O b j e c t K e y a n y T y p e z b w N T n L X > < a : K e y V a l u e O f D i a g r a m O b j e c t K e y a n y T y p e z b w N T n L X > < a : K e y > < K e y > C o l u m n s \ D 1 _ 1 < / K e y > < / a : K e y > < a : V a l u e   i : t y p e = " M e a s u r e G r i d N o d e V i e w S t a t e " > < C o l u m n > 1 4 1 < / C o l u m n > < L a y e d O u t > t r u e < / L a y e d O u t > < / a : V a l u e > < / a : K e y V a l u e O f D i a g r a m O b j e c t K e y a n y T y p e z b w N T n L X > < a : K e y V a l u e O f D i a g r a m O b j e c t K e y a n y T y p e z b w N T n L X > < a : K e y > < K e y > C o l u m n s \ D 1 _ 2 < / K e y > < / a : K e y > < a : V a l u e   i : t y p e = " M e a s u r e G r i d N o d e V i e w S t a t e " > < C o l u m n > 1 4 2 < / C o l u m n > < L a y e d O u t > t r u e < / L a y e d O u t > < / a : V a l u e > < / a : K e y V a l u e O f D i a g r a m O b j e c t K e y a n y T y p e z b w N T n L X > < a : K e y V a l u e O f D i a g r a m O b j e c t K e y a n y T y p e z b w N T n L X > < a : K e y > < K e y > C o l u m n s \ D 1 _ 3 < / K e y > < / a : K e y > < a : V a l u e   i : t y p e = " M e a s u r e G r i d N o d e V i e w S t a t e " > < C o l u m n > 1 4 3 < / C o l u m n > < L a y e d O u t > t r u e < / L a y e d O u t > < / a : V a l u e > < / a : K e y V a l u e O f D i a g r a m O b j e c t K e y a n y T y p e z b w N T n L X > < a : K e y V a l u e O f D i a g r a m O b j e c t K e y a n y T y p e z b w N T n L X > < a : K e y > < K e y > C o l u m n s \ D 1 _ 4 < / K e y > < / a : K e y > < a : V a l u e   i : t y p e = " M e a s u r e G r i d N o d e V i e w S t a t e " > < C o l u m n > 1 4 4 < / C o l u m n > < L a y e d O u t > t r u e < / L a y e d O u t > < / a : V a l u e > < / a : K e y V a l u e O f D i a g r a m O b j e c t K e y a n y T y p e z b w N T n L X > < a : K e y V a l u e O f D i a g r a m O b j e c t K e y a n y T y p e z b w N T n L X > < a : K e y > < K e y > C o l u m n s \ D 1 _ 5 < / K e y > < / a : K e y > < a : V a l u e   i : t y p e = " M e a s u r e G r i d N o d e V i e w S t a t e " > < C o l u m n > 1 4 5 < / C o l u m n > < L a y e d O u t > t r u e < / L a y e d O u t > < / a : V a l u e > < / a : K e y V a l u e O f D i a g r a m O b j e c t K e y a n y T y p e z b w N T n L X > < a : K e y V a l u e O f D i a g r a m O b j e c t K e y a n y T y p e z b w N T n L X > < a : K e y > < K e y > C o l u m n s \ D 1 _ 6 < / K e y > < / a : K e y > < a : V a l u e   i : t y p e = " M e a s u r e G r i d N o d e V i e w S t a t e " > < C o l u m n > 1 4 6 < / C o l u m n > < L a y e d O u t > t r u e < / L a y e d O u t > < / a : V a l u e > < / a : K e y V a l u e O f D i a g r a m O b j e c t K e y a n y T y p e z b w N T n L X > < a : K e y V a l u e O f D i a g r a m O b j e c t K e y a n y T y p e z b w N T n L X > < a : K e y > < K e y > C o l u m n s \ D 1 _ 7 < / K e y > < / a : K e y > < a : V a l u e   i : t y p e = " M e a s u r e G r i d N o d e V i e w S t a t e " > < C o l u m n > 1 4 7 < / C o l u m n > < L a y e d O u t > t r u e < / L a y e d O u t > < / a : V a l u e > < / a : K e y V a l u e O f D i a g r a m O b j e c t K e y a n y T y p e z b w N T n L X > < a : K e y V a l u e O f D i a g r a m O b j e c t K e y a n y T y p e z b w N T n L X > < a : K e y > < K e y > C o l u m n s \ D 1 _ 8 < / K e y > < / a : K e y > < a : V a l u e   i : t y p e = " M e a s u r e G r i d N o d e V i e w S t a t e " > < C o l u m n > 1 4 8 < / C o l u m n > < L a y e d O u t > t r u e < / L a y e d O u t > < / a : V a l u e > < / a : K e y V a l u e O f D i a g r a m O b j e c t K e y a n y T y p e z b w N T n L X > < a : K e y V a l u e O f D i a g r a m O b j e c t K e y a n y T y p e z b w N T n L X > < a : K e y > < K e y > C o l u m n s \ D 1 _ 9 < / K e y > < / a : K e y > < a : V a l u e   i : t y p e = " M e a s u r e G r i d N o d e V i e w S t a t e " > < C o l u m n > 1 4 9 < / C o l u m n > < L a y e d O u t > t r u e < / L a y e d O u t > < / a : V a l u e > < / a : K e y V a l u e O f D i a g r a m O b j e c t K e y a n y T y p e z b w N T n L X > < a : K e y V a l u e O f D i a g r a m O b j e c t K e y a n y T y p e z b w N T n L X > < a : K e y > < K e y > C o l u m n s \ D 1 _ 1 0 < / K e y > < / a : K e y > < a : V a l u e   i : t y p e = " M e a s u r e G r i d N o d e V i e w S t a t e " > < C o l u m n > 1 5 0 < / C o l u m n > < L a y e d O u t > t r u e < / L a y e d O u t > < / a : V a l u e > < / a : K e y V a l u e O f D i a g r a m O b j e c t K e y a n y T y p e z b w N T n L X > < a : K e y V a l u e O f D i a g r a m O b j e c t K e y a n y T y p e z b w N T n L X > < a : K e y > < K e y > C o l u m n s \ D 1 _ 1 1 < / K e y > < / a : K e y > < a : V a l u e   i : t y p e = " M e a s u r e G r i d N o d e V i e w S t a t e " > < C o l u m n > 1 5 1 < / C o l u m n > < L a y e d O u t > t r u e < / L a y e d O u t > < / a : V a l u e > < / a : K e y V a l u e O f D i a g r a m O b j e c t K e y a n y T y p e z b w N T n L X > < a : K e y V a l u e O f D i a g r a m O b j e c t K e y a n y T y p e z b w N T n L X > < a : K e y > < K e y > C o l u m n s \ D 1 _ 1 1 _ E S P E C < / K e y > < / a : K e y > < a : V a l u e   i : t y p e = " M e a s u r e G r i d N o d e V i e w S t a t e " > < C o l u m n > 1 5 2 < / C o l u m n > < L a y e d O u t > t r u e < / L a y e d O u t > < / a : V a l u e > < / a : K e y V a l u e O f D i a g r a m O b j e c t K e y a n y T y p e z b w N T n L X > < a : K e y V a l u e O f D i a g r a m O b j e c t K e y a n y T y p e z b w N T n L X > < a : K e y > < K e y > C o l u m n s \ D 2 _ 1 < / K e y > < / a : K e y > < a : V a l u e   i : t y p e = " M e a s u r e G r i d N o d e V i e w S t a t e " > < C o l u m n > 1 5 3 < / C o l u m n > < L a y e d O u t > t r u e < / L a y e d O u t > < / a : V a l u e > < / a : K e y V a l u e O f D i a g r a m O b j e c t K e y a n y T y p e z b w N T n L X > < a : K e y V a l u e O f D i a g r a m O b j e c t K e y a n y T y p e z b w N T n L X > < a : K e y > < K e y > C o l u m n s \ D 2 _ 2 < / K e y > < / a : K e y > < a : V a l u e   i : t y p e = " M e a s u r e G r i d N o d e V i e w S t a t e " > < C o l u m n > 1 5 4 < / C o l u m n > < L a y e d O u t > t r u e < / L a y e d O u t > < / a : V a l u e > < / a : K e y V a l u e O f D i a g r a m O b j e c t K e y a n y T y p e z b w N T n L X > < a : K e y V a l u e O f D i a g r a m O b j e c t K e y a n y T y p e z b w N T n L X > < a : K e y > < K e y > C o l u m n s \ D 2 _ 3 < / K e y > < / a : K e y > < a : V a l u e   i : t y p e = " M e a s u r e G r i d N o d e V i e w S t a t e " > < C o l u m n > 1 5 5 < / C o l u m n > < L a y e d O u t > t r u e < / L a y e d O u t > < / a : V a l u e > < / a : K e y V a l u e O f D i a g r a m O b j e c t K e y a n y T y p e z b w N T n L X > < a : K e y V a l u e O f D i a g r a m O b j e c t K e y a n y T y p e z b w N T n L X > < a : K e y > < K e y > C o l u m n s \ D 2 _ 4 < / K e y > < / a : K e y > < a : V a l u e   i : t y p e = " M e a s u r e G r i d N o d e V i e w S t a t e " > < C o l u m n > 1 5 6 < / C o l u m n > < L a y e d O u t > t r u e < / L a y e d O u t > < / a : V a l u e > < / a : K e y V a l u e O f D i a g r a m O b j e c t K e y a n y T y p e z b w N T n L X > < a : K e y V a l u e O f D i a g r a m O b j e c t K e y a n y T y p e z b w N T n L X > < a : K e y > < K e y > C o l u m n s \ D 2 _ 5 < / K e y > < / a : K e y > < a : V a l u e   i : t y p e = " M e a s u r e G r i d N o d e V i e w S t a t e " > < C o l u m n > 1 5 7 < / C o l u m n > < L a y e d O u t > t r u e < / L a y e d O u t > < / a : V a l u e > < / a : K e y V a l u e O f D i a g r a m O b j e c t K e y a n y T y p e z b w N T n L X > < a : K e y V a l u e O f D i a g r a m O b j e c t K e y a n y T y p e z b w N T n L X > < a : K e y > < K e y > C o l u m n s \ D 2 _ 6 < / K e y > < / a : K e y > < a : V a l u e   i : t y p e = " M e a s u r e G r i d N o d e V i e w S t a t e " > < C o l u m n > 1 5 8 < / C o l u m n > < L a y e d O u t > t r u e < / L a y e d O u t > < / a : V a l u e > < / a : K e y V a l u e O f D i a g r a m O b j e c t K e y a n y T y p e z b w N T n L X > < a : K e y V a l u e O f D i a g r a m O b j e c t K e y a n y T y p e z b w N T n L X > < a : K e y > < K e y > C o l u m n s \ D 2 _ 7 < / K e y > < / a : K e y > < a : V a l u e   i : t y p e = " M e a s u r e G r i d N o d e V i e w S t a t e " > < C o l u m n > 1 5 9 < / C o l u m n > < L a y e d O u t > t r u e < / L a y e d O u t > < / a : V a l u e > < / a : K e y V a l u e O f D i a g r a m O b j e c t K e y a n y T y p e z b w N T n L X > < a : K e y V a l u e O f D i a g r a m O b j e c t K e y a n y T y p e z b w N T n L X > < a : K e y > < K e y > C o l u m n s \ D 2 _ 8 < / K e y > < / a : K e y > < a : V a l u e   i : t y p e = " M e a s u r e G r i d N o d e V i e w S t a t e " > < C o l u m n > 1 6 0 < / C o l u m n > < L a y e d O u t > t r u e < / L a y e d O u t > < / a : V a l u e > < / a : K e y V a l u e O f D i a g r a m O b j e c t K e y a n y T y p e z b w N T n L X > < a : K e y V a l u e O f D i a g r a m O b j e c t K e y a n y T y p e z b w N T n L X > < a : K e y > < K e y > C o l u m n s \ D 2 _ 9 < / K e y > < / a : K e y > < a : V a l u e   i : t y p e = " M e a s u r e G r i d N o d e V i e w S t a t e " > < C o l u m n > 1 6 1 < / C o l u m n > < L a y e d O u t > t r u e < / L a y e d O u t > < / a : V a l u e > < / a : K e y V a l u e O f D i a g r a m O b j e c t K e y a n y T y p e z b w N T n L X > < a : K e y V a l u e O f D i a g r a m O b j e c t K e y a n y T y p e z b w N T n L X > < a : K e y > < K e y > C o l u m n s \ D 2 _ 1 0 < / K e y > < / a : K e y > < a : V a l u e   i : t y p e = " M e a s u r e G r i d N o d e V i e w S t a t e " > < C o l u m n > 1 6 2 < / C o l u m n > < L a y e d O u t > t r u e < / L a y e d O u t > < / a : V a l u e > < / a : K e y V a l u e O f D i a g r a m O b j e c t K e y a n y T y p e z b w N T n L X > < a : K e y V a l u e O f D i a g r a m O b j e c t K e y a n y T y p e z b w N T n L X > < a : K e y > < K e y > C o l u m n s \ D 2 _ 1 1 < / K e y > < / a : K e y > < a : V a l u e   i : t y p e = " M e a s u r e G r i d N o d e V i e w S t a t e " > < C o l u m n > 1 6 3 < / C o l u m n > < L a y e d O u t > t r u e < / L a y e d O u t > < / a : V a l u e > < / a : K e y V a l u e O f D i a g r a m O b j e c t K e y a n y T y p e z b w N T n L X > < a : K e y V a l u e O f D i a g r a m O b j e c t K e y a n y T y p e z b w N T n L X > < a : K e y > < K e y > C o l u m n s \ D 2 _ 1 1 _ E S P E C < / K e y > < / a : K e y > < a : V a l u e   i : t y p e = " M e a s u r e G r i d N o d e V i e w S t a t e " > < C o l u m n > 1 6 4 < / C o l u m n > < L a y e d O u t > t r u e < / L a y e d O u t > < / a : V a l u e > < / a : K e y V a l u e O f D i a g r a m O b j e c t K e y a n y T y p e z b w N T n L X > < a : K e y V a l u e O f D i a g r a m O b j e c t K e y a n y T y p e z b w N T n L X > < a : K e y > < K e y > C o l u m n s \ D 3 _ 1 < / K e y > < / a : K e y > < a : V a l u e   i : t y p e = " M e a s u r e G r i d N o d e V i e w S t a t e " > < C o l u m n > 1 6 5 < / C o l u m n > < L a y e d O u t > t r u e < / L a y e d O u t > < / a : V a l u e > < / a : K e y V a l u e O f D i a g r a m O b j e c t K e y a n y T y p e z b w N T n L X > < a : K e y V a l u e O f D i a g r a m O b j e c t K e y a n y T y p e z b w N T n L X > < a : K e y > < K e y > C o l u m n s \ D 3 _ 2 < / K e y > < / a : K e y > < a : V a l u e   i : t y p e = " M e a s u r e G r i d N o d e V i e w S t a t e " > < C o l u m n > 1 6 6 < / C o l u m n > < L a y e d O u t > t r u e < / L a y e d O u t > < / a : V a l u e > < / a : K e y V a l u e O f D i a g r a m O b j e c t K e y a n y T y p e z b w N T n L X > < a : K e y V a l u e O f D i a g r a m O b j e c t K e y a n y T y p e z b w N T n L X > < a : K e y > < K e y > C o l u m n s \ D 3 _ 3 < / K e y > < / a : K e y > < a : V a l u e   i : t y p e = " M e a s u r e G r i d N o d e V i e w S t a t e " > < C o l u m n > 1 6 7 < / C o l u m n > < L a y e d O u t > t r u e < / L a y e d O u t > < / a : V a l u e > < / a : K e y V a l u e O f D i a g r a m O b j e c t K e y a n y T y p e z b w N T n L X > < a : K e y V a l u e O f D i a g r a m O b j e c t K e y a n y T y p e z b w N T n L X > < a : K e y > < K e y > C o l u m n s \ D 3 _ 4 < / K e y > < / a : K e y > < a : V a l u e   i : t y p e = " M e a s u r e G r i d N o d e V i e w S t a t e " > < C o l u m n > 1 6 8 < / C o l u m n > < L a y e d O u t > t r u e < / L a y e d O u t > < / a : V a l u e > < / a : K e y V a l u e O f D i a g r a m O b j e c t K e y a n y T y p e z b w N T n L X > < a : K e y V a l u e O f D i a g r a m O b j e c t K e y a n y T y p e z b w N T n L X > < a : K e y > < K e y > C o l u m n s \ D 3 _ 5 < / K e y > < / a : K e y > < a : V a l u e   i : t y p e = " M e a s u r e G r i d N o d e V i e w S t a t e " > < C o l u m n > 1 6 9 < / C o l u m n > < L a y e d O u t > t r u e < / L a y e d O u t > < / a : V a l u e > < / a : K e y V a l u e O f D i a g r a m O b j e c t K e y a n y T y p e z b w N T n L X > < a : K e y V a l u e O f D i a g r a m O b j e c t K e y a n y T y p e z b w N T n L X > < a : K e y > < K e y > C o l u m n s \ D 3 _ 6 < / K e y > < / a : K e y > < a : V a l u e   i : t y p e = " M e a s u r e G r i d N o d e V i e w S t a t e " > < C o l u m n > 1 7 0 < / C o l u m n > < L a y e d O u t > t r u e < / L a y e d O u t > < / a : V a l u e > < / a : K e y V a l u e O f D i a g r a m O b j e c t K e y a n y T y p e z b w N T n L X > < a : K e y V a l u e O f D i a g r a m O b j e c t K e y a n y T y p e z b w N T n L X > < a : K e y > < K e y > C o l u m n s \ D 3 _ 7 < / K e y > < / a : K e y > < a : V a l u e   i : t y p e = " M e a s u r e G r i d N o d e V i e w S t a t e " > < C o l u m n > 1 7 1 < / C o l u m n > < L a y e d O u t > t r u e < / L a y e d O u t > < / a : V a l u e > < / a : K e y V a l u e O f D i a g r a m O b j e c t K e y a n y T y p e z b w N T n L X > < a : K e y V a l u e O f D i a g r a m O b j e c t K e y a n y T y p e z b w N T n L X > < a : K e y > < K e y > C o l u m n s \ D 3 _ 7 _ E S P E C < / K e y > < / a : K e y > < a : V a l u e   i : t y p e = " M e a s u r e G r i d N o d e V i e w S t a t e " > < C o l u m n > 1 7 2 < / C o l u m n > < L a y e d O u t > t r u e < / L a y e d O u t > < / a : V a l u e > < / a : K e y V a l u e O f D i a g r a m O b j e c t K e y a n y T y p e z b w N T n L X > < a : K e y V a l u e O f D i a g r a m O b j e c t K e y a n y T y p e z b w N T n L X > < a : K e y > < K e y > C o l u m n s \ D 4 < / K e y > < / a : K e y > < a : V a l u e   i : t y p e = " M e a s u r e G r i d N o d e V i e w S t a t e " > < C o l u m n > 1 7 3 < / C o l u m n > < L a y e d O u t > t r u e < / L a y e d O u t > < / a : V a l u e > < / a : K e y V a l u e O f D i a g r a m O b j e c t K e y a n y T y p e z b w N T n L X > < a : K e y V a l u e O f D i a g r a m O b j e c t K e y a n y T y p e z b w N T n L X > < a : K e y > < K e y > C o l u m n s \ D 5 _ 1 < / K e y > < / a : K e y > < a : V a l u e   i : t y p e = " M e a s u r e G r i d N o d e V i e w S t a t e " > < C o l u m n > 1 7 4 < / C o l u m n > < L a y e d O u t > t r u e < / L a y e d O u t > < / a : V a l u e > < / a : K e y V a l u e O f D i a g r a m O b j e c t K e y a n y T y p e z b w N T n L X > < a : K e y V a l u e O f D i a g r a m O b j e c t K e y a n y T y p e z b w N T n L X > < a : K e y > < K e y > C o l u m n s \ D 5 _ 2 < / K e y > < / a : K e y > < a : V a l u e   i : t y p e = " M e a s u r e G r i d N o d e V i e w S t a t e " > < C o l u m n > 1 7 5 < / C o l u m n > < L a y e d O u t > t r u e < / L a y e d O u t > < / a : V a l u e > < / a : K e y V a l u e O f D i a g r a m O b j e c t K e y a n y T y p e z b w N T n L X > < a : K e y V a l u e O f D i a g r a m O b j e c t K e y a n y T y p e z b w N T n L X > < a : K e y > < K e y > C o l u m n s \ D 5 _ 3 < / K e y > < / a : K e y > < a : V a l u e   i : t y p e = " M e a s u r e G r i d N o d e V i e w S t a t e " > < C o l u m n > 1 7 6 < / C o l u m n > < L a y e d O u t > t r u e < / L a y e d O u t > < / a : V a l u e > < / a : K e y V a l u e O f D i a g r a m O b j e c t K e y a n y T y p e z b w N T n L X > < a : K e y V a l u e O f D i a g r a m O b j e c t K e y a n y T y p e z b w N T n L X > < a : K e y > < K e y > C o l u m n s \ D 5 _ 4 < / K e y > < / a : K e y > < a : V a l u e   i : t y p e = " M e a s u r e G r i d N o d e V i e w S t a t e " > < C o l u m n > 1 7 7 < / C o l u m n > < L a y e d O u t > t r u e < / L a y e d O u t > < / a : V a l u e > < / a : K e y V a l u e O f D i a g r a m O b j e c t K e y a n y T y p e z b w N T n L X > < a : K e y V a l u e O f D i a g r a m O b j e c t K e y a n y T y p e z b w N T n L X > < a : K e y > < K e y > C o l u m n s \ D 5 _ 5 < / K e y > < / a : K e y > < a : V a l u e   i : t y p e = " M e a s u r e G r i d N o d e V i e w S t a t e " > < C o l u m n > 1 7 8 < / C o l u m n > < L a y e d O u t > t r u e < / L a y e d O u t > < / a : V a l u e > < / a : K e y V a l u e O f D i a g r a m O b j e c t K e y a n y T y p e z b w N T n L X > < a : K e y V a l u e O f D i a g r a m O b j e c t K e y a n y T y p e z b w N T n L X > < a : K e y > < K e y > C o l u m n s \ D 6 < / K e y > < / a : K e y > < a : V a l u e   i : t y p e = " M e a s u r e G r i d N o d e V i e w S t a t e " > < C o l u m n > 1 7 9 < / C o l u m n > < L a y e d O u t > t r u e < / L a y e d O u t > < / a : V a l u e > < / a : K e y V a l u e O f D i a g r a m O b j e c t K e y a n y T y p e z b w N T n L X > < a : K e y V a l u e O f D i a g r a m O b j e c t K e y a n y T y p e z b w N T n L X > < a : K e y > < K e y > C o l u m n s \ D 7 _ A _ 1 < / K e y > < / a : K e y > < a : V a l u e   i : t y p e = " M e a s u r e G r i d N o d e V i e w S t a t e " > < C o l u m n > 1 8 0 < / C o l u m n > < L a y e d O u t > t r u e < / L a y e d O u t > < / a : V a l u e > < / a : K e y V a l u e O f D i a g r a m O b j e c t K e y a n y T y p e z b w N T n L X > < a : K e y V a l u e O f D i a g r a m O b j e c t K e y a n y T y p e z b w N T n L X > < a : K e y > < K e y > C o l u m n s \ D 7 _ B C O D _ 1 < / K e y > < / a : K e y > < a : V a l u e   i : t y p e = " M e a s u r e G r i d N o d e V i e w S t a t e " > < C o l u m n > 1 8 1 < / C o l u m n > < L a y e d O u t > t r u e < / L a y e d O u t > < / a : V a l u e > < / a : K e y V a l u e O f D i a g r a m O b j e c t K e y a n y T y p e z b w N T n L X > < a : K e y V a l u e O f D i a g r a m O b j e c t K e y a n y T y p e z b w N T n L X > < a : K e y > < K e y > C o l u m n s \ D 7 _ C _ 2 0 2 5 _ 1 < / K e y > < / a : K e y > < a : V a l u e   i : t y p e = " M e a s u r e G r i d N o d e V i e w S t a t e " > < C o l u m n > 1 8 2 < / C o l u m n > < L a y e d O u t > t r u e < / L a y e d O u t > < / a : V a l u e > < / a : K e y V a l u e O f D i a g r a m O b j e c t K e y a n y T y p e z b w N T n L X > < a : K e y V a l u e O f D i a g r a m O b j e c t K e y a n y T y p e z b w N T n L X > < a : K e y > < K e y > C o l u m n s \ D 7 _ C _ 2 0 2 6 _ 1 < / K e y > < / a : K e y > < a : V a l u e   i : t y p e = " M e a s u r e G r i d N o d e V i e w S t a t e " > < C o l u m n > 1 8 3 < / C o l u m n > < L a y e d O u t > t r u e < / L a y e d O u t > < / a : V a l u e > < / a : K e y V a l u e O f D i a g r a m O b j e c t K e y a n y T y p e z b w N T n L X > < a : K e y V a l u e O f D i a g r a m O b j e c t K e y a n y T y p e z b w N T n L X > < a : K e y > < K e y > C o l u m n s \ D 7 _ C _ 2 0 2 7 _ 1 < / K e y > < / a : K e y > < a : V a l u e   i : t y p e = " M e a s u r e G r i d N o d e V i e w S t a t e " > < C o l u m n > 1 8 4 < / C o l u m n > < L a y e d O u t > t r u e < / L a y e d O u t > < / a : V a l u e > < / a : K e y V a l u e O f D i a g r a m O b j e c t K e y a n y T y p e z b w N T n L X > < a : K e y V a l u e O f D i a g r a m O b j e c t K e y a n y T y p e z b w N T n L X > < a : K e y > < K e y > C o l u m n s \ D 7 _ C _ 2 0 2 8 _ 1 < / K e y > < / a : K e y > < a : V a l u e   i : t y p e = " M e a s u r e G r i d N o d e V i e w S t a t e " > < C o l u m n > 1 8 5 < / C o l u m n > < L a y e d O u t > t r u e < / L a y e d O u t > < / a : V a l u e > < / a : K e y V a l u e O f D i a g r a m O b j e c t K e y a n y T y p e z b w N T n L X > < a : K e y V a l u e O f D i a g r a m O b j e c t K e y a n y T y p e z b w N T n L X > < a : K e y > < K e y > C o l u m n s \ D 7 _ C _ 2 0 2 9 _ 1 < / K e y > < / a : K e y > < a : V a l u e   i : t y p e = " M e a s u r e G r i d N o d e V i e w S t a t e " > < C o l u m n > 1 8 6 < / C o l u m n > < L a y e d O u t > t r u e < / L a y e d O u t > < / a : V a l u e > < / a : K e y V a l u e O f D i a g r a m O b j e c t K e y a n y T y p e z b w N T n L X > < a : K e y V a l u e O f D i a g r a m O b j e c t K e y a n y T y p e z b w N T n L X > < a : K e y > < K e y > C o l u m n s \ D 7 _ A _ 2 < / K e y > < / a : K e y > < a : V a l u e   i : t y p e = " M e a s u r e G r i d N o d e V i e w S t a t e " > < C o l u m n > 1 8 7 < / C o l u m n > < L a y e d O u t > t r u e < / L a y e d O u t > < / a : V a l u e > < / a : K e y V a l u e O f D i a g r a m O b j e c t K e y a n y T y p e z b w N T n L X > < a : K e y V a l u e O f D i a g r a m O b j e c t K e y a n y T y p e z b w N T n L X > < a : K e y > < K e y > C o l u m n s \ D 7 _ B C O D _ 2 < / K e y > < / a : K e y > < a : V a l u e   i : t y p e = " M e a s u r e G r i d N o d e V i e w S t a t e " > < C o l u m n > 1 8 8 < / C o l u m n > < L a y e d O u t > t r u e < / L a y e d O u t > < / a : V a l u e > < / a : K e y V a l u e O f D i a g r a m O b j e c t K e y a n y T y p e z b w N T n L X > < a : K e y V a l u e O f D i a g r a m O b j e c t K e y a n y T y p e z b w N T n L X > < a : K e y > < K e y > C o l u m n s \ D 7 _ C _ 2 0 2 5 _ 2 < / K e y > < / a : K e y > < a : V a l u e   i : t y p e = " M e a s u r e G r i d N o d e V i e w S t a t e " > < C o l u m n > 1 8 9 < / C o l u m n > < L a y e d O u t > t r u e < / L a y e d O u t > < / a : V a l u e > < / a : K e y V a l u e O f D i a g r a m O b j e c t K e y a n y T y p e z b w N T n L X > < a : K e y V a l u e O f D i a g r a m O b j e c t K e y a n y T y p e z b w N T n L X > < a : K e y > < K e y > C o l u m n s \ D 7 _ C _ 2 0 2 6 _ 2 < / K e y > < / a : K e y > < a : V a l u e   i : t y p e = " M e a s u r e G r i d N o d e V i e w S t a t e " > < C o l u m n > 1 9 0 < / C o l u m n > < L a y e d O u t > t r u e < / L a y e d O u t > < / a : V a l u e > < / a : K e y V a l u e O f D i a g r a m O b j e c t K e y a n y T y p e z b w N T n L X > < a : K e y V a l u e O f D i a g r a m O b j e c t K e y a n y T y p e z b w N T n L X > < a : K e y > < K e y > C o l u m n s \ D 7 _ C _ 2 0 2 7 _ 2 < / K e y > < / a : K e y > < a : V a l u e   i : t y p e = " M e a s u r e G r i d N o d e V i e w S t a t e " > < C o l u m n > 1 9 1 < / C o l u m n > < L a y e d O u t > t r u e < / L a y e d O u t > < / a : V a l u e > < / a : K e y V a l u e O f D i a g r a m O b j e c t K e y a n y T y p e z b w N T n L X > < a : K e y V a l u e O f D i a g r a m O b j e c t K e y a n y T y p e z b w N T n L X > < a : K e y > < K e y > C o l u m n s \ D 7 _ C _ 2 0 2 8 _ 2 < / K e y > < / a : K e y > < a : V a l u e   i : t y p e = " M e a s u r e G r i d N o d e V i e w S t a t e " > < C o l u m n > 1 9 2 < / C o l u m n > < L a y e d O u t > t r u e < / L a y e d O u t > < / a : V a l u e > < / a : K e y V a l u e O f D i a g r a m O b j e c t K e y a n y T y p e z b w N T n L X > < a : K e y V a l u e O f D i a g r a m O b j e c t K e y a n y T y p e z b w N T n L X > < a : K e y > < K e y > C o l u m n s \ D 7 _ C _ 2 0 2 9 _ 2 < / K e y > < / a : K e y > < a : V a l u e   i : t y p e = " M e a s u r e G r i d N o d e V i e w S t a t e " > < C o l u m n > 1 9 3 < / C o l u m n > < L a y e d O u t > t r u e < / L a y e d O u t > < / a : V a l u e > < / a : K e y V a l u e O f D i a g r a m O b j e c t K e y a n y T y p e z b w N T n L X > < a : K e y V a l u e O f D i a g r a m O b j e c t K e y a n y T y p e z b w N T n L X > < a : K e y > < K e y > C o l u m n s \ D 7 _ A _ 3 < / K e y > < / a : K e y > < a : V a l u e   i : t y p e = " M e a s u r e G r i d N o d e V i e w S t a t e " > < C o l u m n > 1 9 4 < / C o l u m n > < L a y e d O u t > t r u e < / L a y e d O u t > < / a : V a l u e > < / a : K e y V a l u e O f D i a g r a m O b j e c t K e y a n y T y p e z b w N T n L X > < a : K e y V a l u e O f D i a g r a m O b j e c t K e y a n y T y p e z b w N T n L X > < a : K e y > < K e y > C o l u m n s \ D 7 _ B C O D _ 3 < / K e y > < / a : K e y > < a : V a l u e   i : t y p e = " M e a s u r e G r i d N o d e V i e w S t a t e " > < C o l u m n > 1 9 5 < / C o l u m n > < L a y e d O u t > t r u e < / L a y e d O u t > < / a : V a l u e > < / a : K e y V a l u e O f D i a g r a m O b j e c t K e y a n y T y p e z b w N T n L X > < a : K e y V a l u e O f D i a g r a m O b j e c t K e y a n y T y p e z b w N T n L X > < a : K e y > < K e y > C o l u m n s \ D 7 _ C _ 2 0 2 5 _ 3 < / K e y > < / a : K e y > < a : V a l u e   i : t y p e = " M e a s u r e G r i d N o d e V i e w S t a t e " > < C o l u m n > 1 9 6 < / C o l u m n > < L a y e d O u t > t r u e < / L a y e d O u t > < / a : V a l u e > < / a : K e y V a l u e O f D i a g r a m O b j e c t K e y a n y T y p e z b w N T n L X > < a : K e y V a l u e O f D i a g r a m O b j e c t K e y a n y T y p e z b w N T n L X > < a : K e y > < K e y > C o l u m n s \ D 7 _ C _ 2 0 2 6 _ 3 < / K e y > < / a : K e y > < a : V a l u e   i : t y p e = " M e a s u r e G r i d N o d e V i e w S t a t e " > < C o l u m n > 1 9 7 < / C o l u m n > < L a y e d O u t > t r u e < / L a y e d O u t > < / a : V a l u e > < / a : K e y V a l u e O f D i a g r a m O b j e c t K e y a n y T y p e z b w N T n L X > < a : K e y V a l u e O f D i a g r a m O b j e c t K e y a n y T y p e z b w N T n L X > < a : K e y > < K e y > C o l u m n s \ D 7 _ C _ 2 0 2 7 _ 3 < / K e y > < / a : K e y > < a : V a l u e   i : t y p e = " M e a s u r e G r i d N o d e V i e w S t a t e " > < C o l u m n > 1 9 8 < / C o l u m n > < L a y e d O u t > t r u e < / L a y e d O u t > < / a : V a l u e > < / a : K e y V a l u e O f D i a g r a m O b j e c t K e y a n y T y p e z b w N T n L X > < a : K e y V a l u e O f D i a g r a m O b j e c t K e y a n y T y p e z b w N T n L X > < a : K e y > < K e y > C o l u m n s \ D 7 _ C _ 2 0 2 8 _ 3 < / K e y > < / a : K e y > < a : V a l u e   i : t y p e = " M e a s u r e G r i d N o d e V i e w S t a t e " > < C o l u m n > 1 9 9 < / C o l u m n > < L a y e d O u t > t r u e < / L a y e d O u t > < / a : V a l u e > < / a : K e y V a l u e O f D i a g r a m O b j e c t K e y a n y T y p e z b w N T n L X > < a : K e y V a l u e O f D i a g r a m O b j e c t K e y a n y T y p e z b w N T n L X > < a : K e y > < K e y > C o l u m n s \ D 7 _ C _ 2 0 2 9 _ 3 < / K e y > < / a : K e y > < a : V a l u e   i : t y p e = " M e a s u r e G r i d N o d e V i e w S t a t e " > < C o l u m n > 2 0 0 < / C o l u m n > < L a y e d O u t > t r u e < / L a y e d O u t > < / a : V a l u e > < / a : K e y V a l u e O f D i a g r a m O b j e c t K e y a n y T y p e z b w N T n L X > < a : K e y V a l u e O f D i a g r a m O b j e c t K e y a n y T y p e z b w N T n L X > < a : K e y > < K e y > C o l u m n s \ D 7 _ A _ 4 < / K e y > < / a : K e y > < a : V a l u e   i : t y p e = " M e a s u r e G r i d N o d e V i e w S t a t e " > < C o l u m n > 2 0 1 < / C o l u m n > < L a y e d O u t > t r u e < / L a y e d O u t > < / a : V a l u e > < / a : K e y V a l u e O f D i a g r a m O b j e c t K e y a n y T y p e z b w N T n L X > < a : K e y V a l u e O f D i a g r a m O b j e c t K e y a n y T y p e z b w N T n L X > < a : K e y > < K e y > C o l u m n s \ D 7 _ B C O D _ 4 < / K e y > < / a : K e y > < a : V a l u e   i : t y p e = " M e a s u r e G r i d N o d e V i e w S t a t e " > < C o l u m n > 2 0 2 < / C o l u m n > < L a y e d O u t > t r u e < / L a y e d O u t > < / a : V a l u e > < / a : K e y V a l u e O f D i a g r a m O b j e c t K e y a n y T y p e z b w N T n L X > < a : K e y V a l u e O f D i a g r a m O b j e c t K e y a n y T y p e z b w N T n L X > < a : K e y > < K e y > C o l u m n s \ D 7 _ C _ 2 0 2 5 _ 4 < / K e y > < / a : K e y > < a : V a l u e   i : t y p e = " M e a s u r e G r i d N o d e V i e w S t a t e " > < C o l u m n > 2 0 3 < / C o l u m n > < L a y e d O u t > t r u e < / L a y e d O u t > < / a : V a l u e > < / a : K e y V a l u e O f D i a g r a m O b j e c t K e y a n y T y p e z b w N T n L X > < a : K e y V a l u e O f D i a g r a m O b j e c t K e y a n y T y p e z b w N T n L X > < a : K e y > < K e y > C o l u m n s \ D 7 _ C _ 2 0 2 6 _ 4 < / K e y > < / a : K e y > < a : V a l u e   i : t y p e = " M e a s u r e G r i d N o d e V i e w S t a t e " > < C o l u m n > 2 0 4 < / C o l u m n > < L a y e d O u t > t r u e < / L a y e d O u t > < / a : V a l u e > < / a : K e y V a l u e O f D i a g r a m O b j e c t K e y a n y T y p e z b w N T n L X > < a : K e y V a l u e O f D i a g r a m O b j e c t K e y a n y T y p e z b w N T n L X > < a : K e y > < K e y > C o l u m n s \ D 7 _ C _ 2 0 2 7 _ 4 < / K e y > < / a : K e y > < a : V a l u e   i : t y p e = " M e a s u r e G r i d N o d e V i e w S t a t e " > < C o l u m n > 2 0 5 < / C o l u m n > < L a y e d O u t > t r u e < / L a y e d O u t > < / a : V a l u e > < / a : K e y V a l u e O f D i a g r a m O b j e c t K e y a n y T y p e z b w N T n L X > < a : K e y V a l u e O f D i a g r a m O b j e c t K e y a n y T y p e z b w N T n L X > < a : K e y > < K e y > C o l u m n s \ D 7 _ C _ 2 0 2 8 _ 4 < / K e y > < / a : K e y > < a : V a l u e   i : t y p e = " M e a s u r e G r i d N o d e V i e w S t a t e " > < C o l u m n > 2 0 6 < / C o l u m n > < L a y e d O u t > t r u e < / L a y e d O u t > < / a : V a l u e > < / a : K e y V a l u e O f D i a g r a m O b j e c t K e y a n y T y p e z b w N T n L X > < a : K e y V a l u e O f D i a g r a m O b j e c t K e y a n y T y p e z b w N T n L X > < a : K e y > < K e y > C o l u m n s \ D 7 _ C _ 2 0 2 9 _ 4 < / K e y > < / a : K e y > < a : V a l u e   i : t y p e = " M e a s u r e G r i d N o d e V i e w S t a t e " > < C o l u m n > 2 0 7 < / C o l u m n > < L a y e d O u t > t r u e < / L a y e d O u t > < / a : V a l u e > < / a : K e y V a l u e O f D i a g r a m O b j e c t K e y a n y T y p e z b w N T n L X > < a : K e y V a l u e O f D i a g r a m O b j e c t K e y a n y T y p e z b w N T n L X > < a : K e y > < K e y > C o l u m n s \ D 7 _ A _ 5 < / K e y > < / a : K e y > < a : V a l u e   i : t y p e = " M e a s u r e G r i d N o d e V i e w S t a t e " > < C o l u m n > 2 0 8 < / C o l u m n > < L a y e d O u t > t r u e < / L a y e d O u t > < / a : V a l u e > < / a : K e y V a l u e O f D i a g r a m O b j e c t K e y a n y T y p e z b w N T n L X > < a : K e y V a l u e O f D i a g r a m O b j e c t K e y a n y T y p e z b w N T n L X > < a : K e y > < K e y > C o l u m n s \ D 7 _ B C O D _ 5 < / K e y > < / a : K e y > < a : V a l u e   i : t y p e = " M e a s u r e G r i d N o d e V i e w S t a t e " > < C o l u m n > 2 0 9 < / C o l u m n > < L a y e d O u t > t r u e < / L a y e d O u t > < / a : V a l u e > < / a : K e y V a l u e O f D i a g r a m O b j e c t K e y a n y T y p e z b w N T n L X > < a : K e y V a l u e O f D i a g r a m O b j e c t K e y a n y T y p e z b w N T n L X > < a : K e y > < K e y > C o l u m n s \ D 7 _ C _ 2 0 2 5 _ 5 < / K e y > < / a : K e y > < a : V a l u e   i : t y p e = " M e a s u r e G r i d N o d e V i e w S t a t e " > < C o l u m n > 2 1 0 < / C o l u m n > < L a y e d O u t > t r u e < / L a y e d O u t > < / a : V a l u e > < / a : K e y V a l u e O f D i a g r a m O b j e c t K e y a n y T y p e z b w N T n L X > < a : K e y V a l u e O f D i a g r a m O b j e c t K e y a n y T y p e z b w N T n L X > < a : K e y > < K e y > C o l u m n s \ D 7 _ C _ 2 0 2 6 _ 5 < / K e y > < / a : K e y > < a : V a l u e   i : t y p e = " M e a s u r e G r i d N o d e V i e w S t a t e " > < C o l u m n > 2 1 1 < / C o l u m n > < L a y e d O u t > t r u e < / L a y e d O u t > < / a : V a l u e > < / a : K e y V a l u e O f D i a g r a m O b j e c t K e y a n y T y p e z b w N T n L X > < a : K e y V a l u e O f D i a g r a m O b j e c t K e y a n y T y p e z b w N T n L X > < a : K e y > < K e y > C o l u m n s \ D 7 _ C _ 2 0 2 7 _ 5 < / K e y > < / a : K e y > < a : V a l u e   i : t y p e = " M e a s u r e G r i d N o d e V i e w S t a t e " > < C o l u m n > 2 1 2 < / C o l u m n > < L a y e d O u t > t r u e < / L a y e d O u t > < / a : V a l u e > < / a : K e y V a l u e O f D i a g r a m O b j e c t K e y a n y T y p e z b w N T n L X > < a : K e y V a l u e O f D i a g r a m O b j e c t K e y a n y T y p e z b w N T n L X > < a : K e y > < K e y > C o l u m n s \ D 7 _ C _ 2 0 2 8 _ 5 < / K e y > < / a : K e y > < a : V a l u e   i : t y p e = " M e a s u r e G r i d N o d e V i e w S t a t e " > < C o l u m n > 2 1 3 < / C o l u m n > < L a y e d O u t > t r u e < / L a y e d O u t > < / a : V a l u e > < / a : K e y V a l u e O f D i a g r a m O b j e c t K e y a n y T y p e z b w N T n L X > < a : K e y V a l u e O f D i a g r a m O b j e c t K e y a n y T y p e z b w N T n L X > < a : K e y > < K e y > C o l u m n s \ D 7 _ C _ 2 0 2 9 _ 5 < / K e y > < / a : K e y > < a : V a l u e   i : t y p e = " M e a s u r e G r i d N o d e V i e w S t a t e " > < C o l u m n > 2 1 4 < / C o l u m n > < L a y e d O u t > t r u e < / L a y e d O u t > < / a : V a l u e > < / a : K e y V a l u e O f D i a g r a m O b j e c t K e y a n y T y p e z b w N T n L X > < a : K e y V a l u e O f D i a g r a m O b j e c t K e y a n y T y p e z b w N T n L X > < a : K e y > < K e y > C o l u m n s \ E 1 < / K e y > < / a : K e y > < a : V a l u e   i : t y p e = " M e a s u r e G r i d N o d e V i e w S t a t e " > < C o l u m n > 2 1 5 < / C o l u m n > < L a y e d O u t > t r u e < / L a y e d O u t > < / a : V a l u e > < / a : K e y V a l u e O f D i a g r a m O b j e c t K e y a n y T y p e z b w N T n L X > < a : K e y V a l u e O f D i a g r a m O b j e c t K e y a n y T y p e z b w N T n L X > < a : K e y > < K e y > C o l u m n s \ E 2 _ 1 < / K e y > < / a : K e y > < a : V a l u e   i : t y p e = " M e a s u r e G r i d N o d e V i e w S t a t e " > < C o l u m n > 2 1 6 < / C o l u m n > < L a y e d O u t > t r u e < / L a y e d O u t > < / a : V a l u e > < / a : K e y V a l u e O f D i a g r a m O b j e c t K e y a n y T y p e z b w N T n L X > < a : K e y V a l u e O f D i a g r a m O b j e c t K e y a n y T y p e z b w N T n L X > < a : K e y > < K e y > C o l u m n s \ E 2 _ 2 < / K e y > < / a : K e y > < a : V a l u e   i : t y p e = " M e a s u r e G r i d N o d e V i e w S t a t e " > < C o l u m n > 2 1 7 < / C o l u m n > < L a y e d O u t > t r u e < / L a y e d O u t > < / a : V a l u e > < / a : K e y V a l u e O f D i a g r a m O b j e c t K e y a n y T y p e z b w N T n L X > < a : K e y V a l u e O f D i a g r a m O b j e c t K e y a n y T y p e z b w N T n L X > < a : K e y > < K e y > C o l u m n s \ E 2 _ 3 < / K e y > < / a : K e y > < a : V a l u e   i : t y p e = " M e a s u r e G r i d N o d e V i e w S t a t e " > < C o l u m n > 2 1 8 < / C o l u m n > < L a y e d O u t > t r u e < / L a y e d O u t > < / a : V a l u e > < / a : K e y V a l u e O f D i a g r a m O b j e c t K e y a n y T y p e z b w N T n L X > < a : K e y V a l u e O f D i a g r a m O b j e c t K e y a n y T y p e z b w N T n L X > < a : K e y > < K e y > C o l u m n s \ E 2 _ 4 < / K e y > < / a : K e y > < a : V a l u e   i : t y p e = " M e a s u r e G r i d N o d e V i e w S t a t e " > < C o l u m n > 2 1 9 < / C o l u m n > < L a y e d O u t > t r u e < / L a y e d O u t > < / a : V a l u e > < / a : K e y V a l u e O f D i a g r a m O b j e c t K e y a n y T y p e z b w N T n L X > < a : K e y V a l u e O f D i a g r a m O b j e c t K e y a n y T y p e z b w N T n L X > < a : K e y > < K e y > C o l u m n s \ E 2 _ 5 < / K e y > < / a : K e y > < a : V a l u e   i : t y p e = " M e a s u r e G r i d N o d e V i e w S t a t e " > < C o l u m n > 2 2 0 < / C o l u m n > < L a y e d O u t > t r u e < / L a y e d O u t > < / a : V a l u e > < / a : K e y V a l u e O f D i a g r a m O b j e c t K e y a n y T y p e z b w N T n L X > < a : K e y V a l u e O f D i a g r a m O b j e c t K e y a n y T y p e z b w N T n L X > < a : K e y > < K e y > C o l u m n s \ E 2 _ 6 < / K e y > < / a : K e y > < a : V a l u e   i : t y p e = " M e a s u r e G r i d N o d e V i e w S t a t e " > < C o l u m n > 2 2 1 < / C o l u m n > < L a y e d O u t > t r u e < / L a y e d O u t > < / a : V a l u e > < / a : K e y V a l u e O f D i a g r a m O b j e c t K e y a n y T y p e z b w N T n L X > < a : K e y V a l u e O f D i a g r a m O b j e c t K e y a n y T y p e z b w N T n L X > < a : K e y > < K e y > C o l u m n s \ E 2 _ 7 < / K e y > < / a : K e y > < a : V a l u e   i : t y p e = " M e a s u r e G r i d N o d e V i e w S t a t e " > < C o l u m n > 2 2 2 < / C o l u m n > < L a y e d O u t > t r u e < / L a y e d O u t > < / a : V a l u e > < / a : K e y V a l u e O f D i a g r a m O b j e c t K e y a n y T y p e z b w N T n L X > < a : K e y V a l u e O f D i a g r a m O b j e c t K e y a n y T y p e z b w N T n L X > < a : K e y > < K e y > C o l u m n s \ E 2 _ 8 < / K e y > < / a : K e y > < a : V a l u e   i : t y p e = " M e a s u r e G r i d N o d e V i e w S t a t e " > < C o l u m n > 2 2 3 < / C o l u m n > < L a y e d O u t > t r u e < / L a y e d O u t > < / a : V a l u e > < / a : K e y V a l u e O f D i a g r a m O b j e c t K e y a n y T y p e z b w N T n L X > < a : K e y V a l u e O f D i a g r a m O b j e c t K e y a n y T y p e z b w N T n L X > < a : K e y > < K e y > C o l u m n s \ E 2 _ 8 _ E S P E C < / K e y > < / a : K e y > < a : V a l u e   i : t y p e = " M e a s u r e G r i d N o d e V i e w S t a t e " > < C o l u m n > 2 2 4 < / C o l u m n > < L a y e d O u t > t r u e < / L a y e d O u t > < / a : V a l u e > < / a : K e y V a l u e O f D i a g r a m O b j e c t K e y a n y T y p e z b w N T n L X > < a : K e y V a l u e O f D i a g r a m O b j e c t K e y a n y T y p e z b w N T n L X > < a : K e y > < K e y > C o l u m n s \ E 3 _ 1 < / K e y > < / a : K e y > < a : V a l u e   i : t y p e = " M e a s u r e G r i d N o d e V i e w S t a t e " > < C o l u m n > 2 2 5 < / C o l u m n > < L a y e d O u t > t r u e < / L a y e d O u t > < / a : V a l u e > < / a : K e y V a l u e O f D i a g r a m O b j e c t K e y a n y T y p e z b w N T n L X > < a : K e y V a l u e O f D i a g r a m O b j e c t K e y a n y T y p e z b w N T n L X > < a : K e y > < K e y > C o l u m n s \ E 3 _ 2 < / K e y > < / a : K e y > < a : V a l u e   i : t y p e = " M e a s u r e G r i d N o d e V i e w S t a t e " > < C o l u m n > 2 2 6 < / C o l u m n > < L a y e d O u t > t r u e < / L a y e d O u t > < / a : V a l u e > < / a : K e y V a l u e O f D i a g r a m O b j e c t K e y a n y T y p e z b w N T n L X > < a : K e y V a l u e O f D i a g r a m O b j e c t K e y a n y T y p e z b w N T n L X > < a : K e y > < K e y > C o l u m n s \ E 3 _ 3 < / K e y > < / a : K e y > < a : V a l u e   i : t y p e = " M e a s u r e G r i d N o d e V i e w S t a t e " > < C o l u m n > 2 2 7 < / C o l u m n > < L a y e d O u t > t r u e < / L a y e d O u t > < / a : V a l u e > < / a : K e y V a l u e O f D i a g r a m O b j e c t K e y a n y T y p e z b w N T n L X > < a : K e y V a l u e O f D i a g r a m O b j e c t K e y a n y T y p e z b w N T n L X > < a : K e y > < K e y > C o l u m n s \ E 3 _ 4 < / K e y > < / a : K e y > < a : V a l u e   i : t y p e = " M e a s u r e G r i d N o d e V i e w S t a t e " > < C o l u m n > 2 2 8 < / C o l u m n > < L a y e d O u t > t r u e < / L a y e d O u t > < / a : V a l u e > < / a : K e y V a l u e O f D i a g r a m O b j e c t K e y a n y T y p e z b w N T n L X > < a : K e y V a l u e O f D i a g r a m O b j e c t K e y a n y T y p e z b w N T n L X > < a : K e y > < K e y > C o l u m n s \ E 3 _ 5 < / K e y > < / a : K e y > < a : V a l u e   i : t y p e = " M e a s u r e G r i d N o d e V i e w S t a t e " > < C o l u m n > 2 2 9 < / C o l u m n > < L a y e d O u t > t r u e < / L a y e d O u t > < / a : V a l u e > < / a : K e y V a l u e O f D i a g r a m O b j e c t K e y a n y T y p e z b w N T n L X > < a : K e y V a l u e O f D i a g r a m O b j e c t K e y a n y T y p e z b w N T n L X > < a : K e y > < K e y > C o l u m n s \ E 3 _ 6 < / K e y > < / a : K e y > < a : V a l u e   i : t y p e = " M e a s u r e G r i d N o d e V i e w S t a t e " > < C o l u m n > 2 3 0 < / C o l u m n > < L a y e d O u t > t r u e < / L a y e d O u t > < / a : V a l u e > < / a : K e y V a l u e O f D i a g r a m O b j e c t K e y a n y T y p e z b w N T n L X > < a : K e y V a l u e O f D i a g r a m O b j e c t K e y a n y T y p e z b w N T n L X > < a : K e y > < K e y > C o l u m n s \ E 3 _ 7 < / K e y > < / a : K e y > < a : V a l u e   i : t y p e = " M e a s u r e G r i d N o d e V i e w S t a t e " > < C o l u m n > 2 3 1 < / C o l u m n > < L a y e d O u t > t r u e < / L a y e d O u t > < / a : V a l u e > < / a : K e y V a l u e O f D i a g r a m O b j e c t K e y a n y T y p e z b w N T n L X > < a : K e y V a l u e O f D i a g r a m O b j e c t K e y a n y T y p e z b w N T n L X > < a : K e y > < K e y > C o l u m n s \ E 3 _ 9 7 < / K e y > < / a : K e y > < a : V a l u e   i : t y p e = " M e a s u r e G r i d N o d e V i e w S t a t e " > < C o l u m n > 2 3 2 < / C o l u m n > < L a y e d O u t > t r u e < / L a y e d O u t > < / a : V a l u e > < / a : K e y V a l u e O f D i a g r a m O b j e c t K e y a n y T y p e z b w N T n L X > < a : K e y V a l u e O f D i a g r a m O b j e c t K e y a n y T y p e z b w N T n L X > < a : K e y > < K e y > C o l u m n s \ E 3 _ 7 _ E S P E C < / K e y > < / a : K e y > < a : V a l u e   i : t y p e = " M e a s u r e G r i d N o d e V i e w S t a t e " > < C o l u m n > 2 3 3 < / C o l u m n > < L a y e d O u t > t r u e < / L a y e d O u t > < / a : V a l u e > < / a : K e y V a l u e O f D i a g r a m O b j e c t K e y a n y T y p e z b w N T n L X > < a : K e y V a l u e O f D i a g r a m O b j e c t K e y a n y T y p e z b w N T n L X > < a : K e y > < K e y > C o l u m n s \ E 4 _ F I L T R O < / K e y > < / a : K e y > < a : V a l u e   i : t y p e = " M e a s u r e G r i d N o d e V i e w S t a t e " > < C o l u m n > 2 3 4 < / C o l u m n > < L a y e d O u t > t r u e < / L a y e d O u t > < / a : V a l u e > < / a : K e y V a l u e O f D i a g r a m O b j e c t K e y a n y T y p e z b w N T n L X > < a : K e y V a l u e O f D i a g r a m O b j e c t K e y a n y T y p e z b w N T n L X > < a : K e y > < K e y > C o l u m n s \ E 4 _ C A P _ 1 < / K e y > < / a : K e y > < a : V a l u e   i : t y p e = " M e a s u r e G r i d N o d e V i e w S t a t e " > < C o l u m n > 2 3 5 < / C o l u m n > < L a y e d O u t > t r u e < / L a y e d O u t > < / a : V a l u e > < / a : K e y V a l u e O f D i a g r a m O b j e c t K e y a n y T y p e z b w N T n L X > < a : K e y V a l u e O f D i a g r a m O b j e c t K e y a n y T y p e z b w N T n L X > < a : K e y > < K e y > C o l u m n s \ E 4 _ C A P _ C O D _ 1 < / K e y > < / a : K e y > < a : V a l u e   i : t y p e = " M e a s u r e G r i d N o d e V i e w S t a t e " > < C o l u m n > 2 3 6 < / C o l u m n > < L a y e d O u t > t r u e < / L a y e d O u t > < / a : V a l u e > < / a : K e y V a l u e O f D i a g r a m O b j e c t K e y a n y T y p e z b w N T n L X > < a : K e y V a l u e O f D i a g r a m O b j e c t K e y a n y T y p e z b w N T n L X > < a : K e y > < K e y > C o l u m n s \ E 4 _ P T _ 1 < / K e y > < / a : K e y > < a : V a l u e   i : t y p e = " M e a s u r e G r i d N o d e V i e w S t a t e " > < C o l u m n > 2 3 7 < / C o l u m n > < L a y e d O u t > t r u e < / L a y e d O u t > < / a : V a l u e > < / a : K e y V a l u e O f D i a g r a m O b j e c t K e y a n y T y p e z b w N T n L X > < a : K e y V a l u e O f D i a g r a m O b j e c t K e y a n y T y p e z b w N T n L X > < a : K e y > < K e y > C o l u m n s \ E 4 _ P T _ C O D _ 1 < / K e y > < / a : K e y > < a : V a l u e   i : t y p e = " M e a s u r e G r i d N o d e V i e w S t a t e " > < C o l u m n > 2 3 8 < / C o l u m n > < L a y e d O u t > t r u e < / L a y e d O u t > < / a : V a l u e > < / a : K e y V a l u e O f D i a g r a m O b j e c t K e y a n y T y p e z b w N T n L X > < a : K e y V a l u e O f D i a g r a m O b j e c t K e y a n y T y p e z b w N T n L X > < a : K e y > < K e y > C o l u m n s \ E 4 _ C A P _ 2 < / K e y > < / a : K e y > < a : V a l u e   i : t y p e = " M e a s u r e G r i d N o d e V i e w S t a t e " > < C o l u m n > 2 3 9 < / C o l u m n > < L a y e d O u t > t r u e < / L a y e d O u t > < / a : V a l u e > < / a : K e y V a l u e O f D i a g r a m O b j e c t K e y a n y T y p e z b w N T n L X > < a : K e y V a l u e O f D i a g r a m O b j e c t K e y a n y T y p e z b w N T n L X > < a : K e y > < K e y > C o l u m n s \ E 4 _ C A P _ C O D _ 2 < / K e y > < / a : K e y > < a : V a l u e   i : t y p e = " M e a s u r e G r i d N o d e V i e w S t a t e " > < C o l u m n > 2 4 0 < / C o l u m n > < L a y e d O u t > t r u e < / L a y e d O u t > < / a : V a l u e > < / a : K e y V a l u e O f D i a g r a m O b j e c t K e y a n y T y p e z b w N T n L X > < a : K e y V a l u e O f D i a g r a m O b j e c t K e y a n y T y p e z b w N T n L X > < a : K e y > < K e y > C o l u m n s \ E 4 _ P T _ 2 < / K e y > < / a : K e y > < a : V a l u e   i : t y p e = " M e a s u r e G r i d N o d e V i e w S t a t e " > < C o l u m n > 2 4 1 < / C o l u m n > < L a y e d O u t > t r u e < / L a y e d O u t > < / a : V a l u e > < / a : K e y V a l u e O f D i a g r a m O b j e c t K e y a n y T y p e z b w N T n L X > < a : K e y V a l u e O f D i a g r a m O b j e c t K e y a n y T y p e z b w N T n L X > < a : K e y > < K e y > C o l u m n s \ E 4 _ P T _ C O D _ 2 < / K e y > < / a : K e y > < a : V a l u e   i : t y p e = " M e a s u r e G r i d N o d e V i e w S t a t e " > < C o l u m n > 2 4 2 < / C o l u m n > < L a y e d O u t > t r u e < / L a y e d O u t > < / a : V a l u e > < / a : K e y V a l u e O f D i a g r a m O b j e c t K e y a n y T y p e z b w N T n L X > < a : K e y V a l u e O f D i a g r a m O b j e c t K e y a n y T y p e z b w N T n L X > < a : K e y > < K e y > C o l u m n s \ E 4 _ C A P _ 3 < / K e y > < / a : K e y > < a : V a l u e   i : t y p e = " M e a s u r e G r i d N o d e V i e w S t a t e " > < C o l u m n > 2 4 3 < / C o l u m n > < L a y e d O u t > t r u e < / L a y e d O u t > < / a : V a l u e > < / a : K e y V a l u e O f D i a g r a m O b j e c t K e y a n y T y p e z b w N T n L X > < a : K e y V a l u e O f D i a g r a m O b j e c t K e y a n y T y p e z b w N T n L X > < a : K e y > < K e y > C o l u m n s \ E 4 _ C A P _ C O D _ 3 < / K e y > < / a : K e y > < a : V a l u e   i : t y p e = " M e a s u r e G r i d N o d e V i e w S t a t e " > < C o l u m n > 2 4 4 < / C o l u m n > < L a y e d O u t > t r u e < / L a y e d O u t > < / a : V a l u e > < / a : K e y V a l u e O f D i a g r a m O b j e c t K e y a n y T y p e z b w N T n L X > < a : K e y V a l u e O f D i a g r a m O b j e c t K e y a n y T y p e z b w N T n L X > < a : K e y > < K e y > C o l u m n s \ E 4 _ P T _ 3 < / K e y > < / a : K e y > < a : V a l u e   i : t y p e = " M e a s u r e G r i d N o d e V i e w S t a t e " > < C o l u m n > 2 4 5 < / C o l u m n > < L a y e d O u t > t r u e < / L a y e d O u t > < / a : V a l u e > < / a : K e y V a l u e O f D i a g r a m O b j e c t K e y a n y T y p e z b w N T n L X > < a : K e y V a l u e O f D i a g r a m O b j e c t K e y a n y T y p e z b w N T n L X > < a : K e y > < K e y > C o l u m n s \ E 4 _ P T _ C O D _ 3 < / K e y > < / a : K e y > < a : V a l u e   i : t y p e = " M e a s u r e G r i d N o d e V i e w S t a t e " > < C o l u m n > 2 4 6 < / C o l u m n > < L a y e d O u t > t r u e < / L a y e d O u t > < / a : V a l u e > < / a : K e y V a l u e O f D i a g r a m O b j e c t K e y a n y T y p e z b w N T n L X > < a : K e y V a l u e O f D i a g r a m O b j e c t K e y a n y T y p e z b w N T n L X > < a : K e y > < K e y > C o l u m n s \ E 4 _ C A P _ 4 < / K e y > < / a : K e y > < a : V a l u e   i : t y p e = " M e a s u r e G r i d N o d e V i e w S t a t e " > < C o l u m n > 2 4 7 < / C o l u m n > < L a y e d O u t > t r u e < / L a y e d O u t > < / a : V a l u e > < / a : K e y V a l u e O f D i a g r a m O b j e c t K e y a n y T y p e z b w N T n L X > < a : K e y V a l u e O f D i a g r a m O b j e c t K e y a n y T y p e z b w N T n L X > < a : K e y > < K e y > C o l u m n s \ E 4 _ C A P _ C O D _ 4 < / K e y > < / a : K e y > < a : V a l u e   i : t y p e = " M e a s u r e G r i d N o d e V i e w S t a t e " > < C o l u m n > 2 4 8 < / C o l u m n > < L a y e d O u t > t r u e < / L a y e d O u t > < / a : V a l u e > < / a : K e y V a l u e O f D i a g r a m O b j e c t K e y a n y T y p e z b w N T n L X > < a : K e y V a l u e O f D i a g r a m O b j e c t K e y a n y T y p e z b w N T n L X > < a : K e y > < K e y > C o l u m n s \ E 4 _ P T _ 4 < / K e y > < / a : K e y > < a : V a l u e   i : t y p e = " M e a s u r e G r i d N o d e V i e w S t a t e " > < C o l u m n > 2 4 9 < / C o l u m n > < L a y e d O u t > t r u e < / L a y e d O u t > < / a : V a l u e > < / a : K e y V a l u e O f D i a g r a m O b j e c t K e y a n y T y p e z b w N T n L X > < a : K e y V a l u e O f D i a g r a m O b j e c t K e y a n y T y p e z b w N T n L X > < a : K e y > < K e y > C o l u m n s \ E 4 _ P T _ C O D _ 4 < / K e y > < / a : K e y > < a : V a l u e   i : t y p e = " M e a s u r e G r i d N o d e V i e w S t a t e " > < C o l u m n > 2 5 0 < / C o l u m n > < L a y e d O u t > t r u e < / L a y e d O u t > < / a : V a l u e > < / a : K e y V a l u e O f D i a g r a m O b j e c t K e y a n y T y p e z b w N T n L X > < a : K e y V a l u e O f D i a g r a m O b j e c t K e y a n y T y p e z b w N T n L X > < a : K e y > < K e y > C o l u m n s \ E 4 _ C A P _ 5 < / K e y > < / a : K e y > < a : V a l u e   i : t y p e = " M e a s u r e G r i d N o d e V i e w S t a t e " > < C o l u m n > 2 5 1 < / C o l u m n > < L a y e d O u t > t r u e < / L a y e d O u t > < / a : V a l u e > < / a : K e y V a l u e O f D i a g r a m O b j e c t K e y a n y T y p e z b w N T n L X > < a : K e y V a l u e O f D i a g r a m O b j e c t K e y a n y T y p e z b w N T n L X > < a : K e y > < K e y > C o l u m n s \ E 4 _ C A P _ C O D _ 5 < / K e y > < / a : K e y > < a : V a l u e   i : t y p e = " M e a s u r e G r i d N o d e V i e w S t a t e " > < C o l u m n > 2 5 2 < / C o l u m n > < L a y e d O u t > t r u e < / L a y e d O u t > < / a : V a l u e > < / a : K e y V a l u e O f D i a g r a m O b j e c t K e y a n y T y p e z b w N T n L X > < a : K e y V a l u e O f D i a g r a m O b j e c t K e y a n y T y p e z b w N T n L X > < a : K e y > < K e y > C o l u m n s \ E 4 _ P T _ 5 < / K e y > < / a : K e y > < a : V a l u e   i : t y p e = " M e a s u r e G r i d N o d e V i e w S t a t e " > < C o l u m n > 2 5 3 < / C o l u m n > < L a y e d O u t > t r u e < / L a y e d O u t > < / a : V a l u e > < / a : K e y V a l u e O f D i a g r a m O b j e c t K e y a n y T y p e z b w N T n L X > < a : K e y V a l u e O f D i a g r a m O b j e c t K e y a n y T y p e z b w N T n L X > < a : K e y > < K e y > C o l u m n s \ E 4 _ P T _ C O D _ 5 < / K e y > < / a : K e y > < a : V a l u e   i : t y p e = " M e a s u r e G r i d N o d e V i e w S t a t e " > < C o l u m n > 2 5 4 < / C o l u m n > < L a y e d O u t > t r u e < / L a y e d O u t > < / a : V a l u e > < / a : K e y V a l u e O f D i a g r a m O b j e c t K e y a n y T y p e z b w N T n L X > < a : K e y V a l u e O f D i a g r a m O b j e c t K e y a n y T y p e z b w N T n L X > < a : K e y > < K e y > C o l u m n s \ E 4 _ C A P _ 6 < / K e y > < / a : K e y > < a : V a l u e   i : t y p e = " M e a s u r e G r i d N o d e V i e w S t a t e " > < C o l u m n > 2 5 5 < / C o l u m n > < L a y e d O u t > t r u e < / L a y e d O u t > < / a : V a l u e > < / a : K e y V a l u e O f D i a g r a m O b j e c t K e y a n y T y p e z b w N T n L X > < a : K e y V a l u e O f D i a g r a m O b j e c t K e y a n y T y p e z b w N T n L X > < a : K e y > < K e y > C o l u m n s \ E 4 _ C A P _ C O D _ 6 < / K e y > < / a : K e y > < a : V a l u e   i : t y p e = " M e a s u r e G r i d N o d e V i e w S t a t e " > < C o l u m n > 2 5 6 < / C o l u m n > < L a y e d O u t > t r u e < / L a y e d O u t > < / a : V a l u e > < / a : K e y V a l u e O f D i a g r a m O b j e c t K e y a n y T y p e z b w N T n L X > < a : K e y V a l u e O f D i a g r a m O b j e c t K e y a n y T y p e z b w N T n L X > < a : K e y > < K e y > C o l u m n s \ E 4 _ P T _ 6 < / K e y > < / a : K e y > < a : V a l u e   i : t y p e = " M e a s u r e G r i d N o d e V i e w S t a t e " > < C o l u m n > 2 5 7 < / C o l u m n > < L a y e d O u t > t r u e < / L a y e d O u t > < / a : V a l u e > < / a : K e y V a l u e O f D i a g r a m O b j e c t K e y a n y T y p e z b w N T n L X > < a : K e y V a l u e O f D i a g r a m O b j e c t K e y a n y T y p e z b w N T n L X > < a : K e y > < K e y > C o l u m n s \ E 4 _ P T _ C O D _ 6 < / K e y > < / a : K e y > < a : V a l u e   i : t y p e = " M e a s u r e G r i d N o d e V i e w S t a t e " > < C o l u m n > 2 5 8 < / C o l u m n > < L a y e d O u t > t r u e < / L a y e d O u t > < / a : V a l u e > < / a : K e y V a l u e O f D i a g r a m O b j e c t K e y a n y T y p e z b w N T n L X > < a : K e y V a l u e O f D i a g r a m O b j e c t K e y a n y T y p e z b w N T n L X > < a : K e y > < K e y > C o l u m n s \ E 4 _ A U X _ C A R G A _ 1 < / K e y > < / a : K e y > < a : V a l u e   i : t y p e = " M e a s u r e G r i d N o d e V i e w S t a t e " > < C o l u m n > 2 5 9 < / C o l u m n > < L a y e d O u t > t r u e < / L a y e d O u t > < / a : V a l u e > < / a : K e y V a l u e O f D i a g r a m O b j e c t K e y a n y T y p e z b w N T n L X > < a : K e y V a l u e O f D i a g r a m O b j e c t K e y a n y T y p e z b w N T n L X > < a : K e y > < K e y > C o l u m n s \ E 4 _ A U X _ C A R G A _ 2 < / K e y > < / a : K e y > < a : V a l u e   i : t y p e = " M e a s u r e G r i d N o d e V i e w S t a t e " > < C o l u m n > 2 6 0 < / C o l u m n > < L a y e d O u t > t r u e < / L a y e d O u t > < / a : V a l u e > < / a : K e y V a l u e O f D i a g r a m O b j e c t K e y a n y T y p e z b w N T n L X > < a : K e y V a l u e O f D i a g r a m O b j e c t K e y a n y T y p e z b w N T n L X > < a : K e y > < K e y > C o l u m n s \ E 4 _ A U X _ C A R G A _ 3 < / K e y > < / a : K e y > < a : V a l u e   i : t y p e = " M e a s u r e G r i d N o d e V i e w S t a t e " > < C o l u m n > 2 6 1 < / C o l u m n > < L a y e d O u t > t r u e < / L a y e d O u t > < / a : V a l u e > < / a : K e y V a l u e O f D i a g r a m O b j e c t K e y a n y T y p e z b w N T n L X > < a : K e y V a l u e O f D i a g r a m O b j e c t K e y a n y T y p e z b w N T n L X > < a : K e y > < K e y > C o l u m n s \ E 4 _ A U X _ C A R G A _ 4 < / K e y > < / a : K e y > < a : V a l u e   i : t y p e = " M e a s u r e G r i d N o d e V i e w S t a t e " > < C o l u m n > 2 6 2 < / C o l u m n > < L a y e d O u t > t r u e < / L a y e d O u t > < / a : V a l u e > < / a : K e y V a l u e O f D i a g r a m O b j e c t K e y a n y T y p e z b w N T n L X > < a : K e y V a l u e O f D i a g r a m O b j e c t K e y a n y T y p e z b w N T n L X > < a : K e y > < K e y > C o l u m n s \ E 4 _ A U X _ C A R G A _ 5 < / K e y > < / a : K e y > < a : V a l u e   i : t y p e = " M e a s u r e G r i d N o d e V i e w S t a t e " > < C o l u m n > 2 6 3 < / C o l u m n > < L a y e d O u t > t r u e < / L a y e d O u t > < / a : V a l u e > < / a : K e y V a l u e O f D i a g r a m O b j e c t K e y a n y T y p e z b w N T n L X > < a : K e y V a l u e O f D i a g r a m O b j e c t K e y a n y T y p e z b w N T n L X > < a : K e y > < K e y > C o l u m n s \ E 4 _ A U X _ C A R G A _ 6 < / K e y > < / a : K e y > < a : V a l u e   i : t y p e = " M e a s u r e G r i d N o d e V i e w S t a t e " > < C o l u m n > 2 6 4 < / C o l u m n > < L a y e d O u t > t r u e < / L a y e d O u t > < / a : V a l u e > < / a : K e y V a l u e O f D i a g r a m O b j e c t K e y a n y T y p e z b w N T n L X > < a : K e y V a l u e O f D i a g r a m O b j e c t K e y a n y T y p e z b w N T n L X > < a : K e y > < K e y > C o l u m n s \ E 5 < / K e y > < / a : K e y > < a : V a l u e   i : t y p e = " M e a s u r e G r i d N o d e V i e w S t a t e " > < C o l u m n > 2 6 5 < / C o l u m n > < L a y e d O u t > t r u e < / L a y e d O u t > < / a : V a l u e > < / a : K e y V a l u e O f D i a g r a m O b j e c t K e y a n y T y p e z b w N T n L X > < a : K e y V a l u e O f D i a g r a m O b j e c t K e y a n y T y p e z b w N T n L X > < a : K e y > < K e y > C o l u m n s \ E 6 _ 1 < / K e y > < / a : K e y > < a : V a l u e   i : t y p e = " M e a s u r e G r i d N o d e V i e w S t a t e " > < C o l u m n > 2 6 6 < / C o l u m n > < L a y e d O u t > t r u e < / L a y e d O u t > < / a : V a l u e > < / a : K e y V a l u e O f D i a g r a m O b j e c t K e y a n y T y p e z b w N T n L X > < a : K e y V a l u e O f D i a g r a m O b j e c t K e y a n y T y p e z b w N T n L X > < a : K e y > < K e y > C o l u m n s \ E 6 _ 2 < / K e y > < / a : K e y > < a : V a l u e   i : t y p e = " M e a s u r e G r i d N o d e V i e w S t a t e " > < C o l u m n > 2 6 7 < / C o l u m n > < L a y e d O u t > t r u e < / L a y e d O u t > < / a : V a l u e > < / a : K e y V a l u e O f D i a g r a m O b j e c t K e y a n y T y p e z b w N T n L X > < a : K e y V a l u e O f D i a g r a m O b j e c t K e y a n y T y p e z b w N T n L X > < a : K e y > < K e y > C o l u m n s \ E 6 _ 3 < / K e y > < / a : K e y > < a : V a l u e   i : t y p e = " M e a s u r e G r i d N o d e V i e w S t a t e " > < C o l u m n > 2 6 8 < / C o l u m n > < L a y e d O u t > t r u e < / L a y e d O u t > < / a : V a l u e > < / a : K e y V a l u e O f D i a g r a m O b j e c t K e y a n y T y p e z b w N T n L X > < a : K e y V a l u e O f D i a g r a m O b j e c t K e y a n y T y p e z b w N T n L X > < a : K e y > < K e y > C o l u m n s \ E 6 _ 4 < / K e y > < / a : K e y > < a : V a l u e   i : t y p e = " M e a s u r e G r i d N o d e V i e w S t a t e " > < C o l u m n > 2 6 9 < / C o l u m n > < L a y e d O u t > t r u e < / L a y e d O u t > < / a : V a l u e > < / a : K e y V a l u e O f D i a g r a m O b j e c t K e y a n y T y p e z b w N T n L X > < a : K e y V a l u e O f D i a g r a m O b j e c t K e y a n y T y p e z b w N T n L X > < a : K e y > < K e y > C o l u m n s \ E 6 _ 5 < / K e y > < / a : K e y > < a : V a l u e   i : t y p e = " M e a s u r e G r i d N o d e V i e w S t a t e " > < C o l u m n > 2 7 0 < / C o l u m n > < L a y e d O u t > t r u e < / L a y e d O u t > < / a : V a l u e > < / a : K e y V a l u e O f D i a g r a m O b j e c t K e y a n y T y p e z b w N T n L X > < a : K e y V a l u e O f D i a g r a m O b j e c t K e y a n y T y p e z b w N T n L X > < a : K e y > < K e y > C o l u m n s \ E 6 _ 6 < / K e y > < / a : K e y > < a : V a l u e   i : t y p e = " M e a s u r e G r i d N o d e V i e w S t a t e " > < C o l u m n > 2 7 1 < / C o l u m n > < L a y e d O u t > t r u e < / L a y e d O u t > < / a : V a l u e > < / a : K e y V a l u e O f D i a g r a m O b j e c t K e y a n y T y p e z b w N T n L X > < a : K e y V a l u e O f D i a g r a m O b j e c t K e y a n y T y p e z b w N T n L X > < a : K e y > < K e y > C o l u m n s \ E 6 _ 7 < / K e y > < / a : K e y > < a : V a l u e   i : t y p e = " M e a s u r e G r i d N o d e V i e w S t a t e " > < C o l u m n > 2 7 2 < / C o l u m n > < L a y e d O u t > t r u e < / L a y e d O u t > < / a : V a l u e > < / a : K e y V a l u e O f D i a g r a m O b j e c t K e y a n y T y p e z b w N T n L X > < a : K e y V a l u e O f D i a g r a m O b j e c t K e y a n y T y p e z b w N T n L X > < a : K e y > < K e y > C o l u m n s \ E 6 _ 8 < / K e y > < / a : K e y > < a : V a l u e   i : t y p e = " M e a s u r e G r i d N o d e V i e w S t a t e " > < C o l u m n > 2 7 3 < / C o l u m n > < L a y e d O u t > t r u e < / L a y e d O u t > < / a : V a l u e > < / a : K e y V a l u e O f D i a g r a m O b j e c t K e y a n y T y p e z b w N T n L X > < a : K e y V a l u e O f D i a g r a m O b j e c t K e y a n y T y p e z b w N T n L X > < a : K e y > < K e y > C o l u m n s \ E 6 _ 8 _ E S P E C < / K e y > < / a : K e y > < a : V a l u e   i : t y p e = " M e a s u r e G r i d N o d e V i e w S t a t e " > < C o l u m n > 2 7 4 < / C o l u m n > < L a y e d O u t > t r u e < / L a y e d O u t > < / a : V a l u e > < / a : K e y V a l u e O f D i a g r a m O b j e c t K e y a n y T y p e z b w N T n L X > < a : K e y V a l u e O f D i a g r a m O b j e c t K e y a n y T y p e z b w N T n L X > < a : K e y > < K e y > C o l u m n s \ E 7 _ 1 < / K e y > < / a : K e y > < a : V a l u e   i : t y p e = " M e a s u r e G r i d N o d e V i e w S t a t e " > < C o l u m n > 2 7 5 < / C o l u m n > < L a y e d O u t > t r u e < / L a y e d O u t > < / a : V a l u e > < / a : K e y V a l u e O f D i a g r a m O b j e c t K e y a n y T y p e z b w N T n L X > < a : K e y V a l u e O f D i a g r a m O b j e c t K e y a n y T y p e z b w N T n L X > < a : K e y > < K e y > C o l u m n s \ E 7 _ 2 < / K e y > < / a : K e y > < a : V a l u e   i : t y p e = " M e a s u r e G r i d N o d e V i e w S t a t e " > < C o l u m n > 2 7 6 < / C o l u m n > < L a y e d O u t > t r u e < / L a y e d O u t > < / a : V a l u e > < / a : K e y V a l u e O f D i a g r a m O b j e c t K e y a n y T y p e z b w N T n L X > < a : K e y V a l u e O f D i a g r a m O b j e c t K e y a n y T y p e z b w N T n L X > < a : K e y > < K e y > C o l u m n s \ E 7 _ 3 < / K e y > < / a : K e y > < a : V a l u e   i : t y p e = " M e a s u r e G r i d N o d e V i e w S t a t e " > < C o l u m n > 2 7 7 < / C o l u m n > < L a y e d O u t > t r u e < / L a y e d O u t > < / a : V a l u e > < / a : K e y V a l u e O f D i a g r a m O b j e c t K e y a n y T y p e z b w N T n L X > < a : K e y V a l u e O f D i a g r a m O b j e c t K e y a n y T y p e z b w N T n L X > < a : K e y > < K e y > C o l u m n s \ E 7 _ 4 < / K e y > < / a : K e y > < a : V a l u e   i : t y p e = " M e a s u r e G r i d N o d e V i e w S t a t e " > < C o l u m n > 2 7 8 < / C o l u m n > < L a y e d O u t > t r u e < / L a y e d O u t > < / a : V a l u e > < / a : K e y V a l u e O f D i a g r a m O b j e c t K e y a n y T y p e z b w N T n L X > < a : K e y V a l u e O f D i a g r a m O b j e c t K e y a n y T y p e z b w N T n L X > < a : K e y > < K e y > C o l u m n s \ E 7 _ 5 < / K e y > < / a : K e y > < a : V a l u e   i : t y p e = " M e a s u r e G r i d N o d e V i e w S t a t e " > < C o l u m n > 2 7 9 < / C o l u m n > < L a y e d O u t > t r u e < / L a y e d O u t > < / a : V a l u e > < / a : K e y V a l u e O f D i a g r a m O b j e c t K e y a n y T y p e z b w N T n L X > < a : K e y V a l u e O f D i a g r a m O b j e c t K e y a n y T y p e z b w N T n L X > < a : K e y > < K e y > C o l u m n s \ E 7 _ 6 < / K e y > < / a : K e y > < a : V a l u e   i : t y p e = " M e a s u r e G r i d N o d e V i e w S t a t e " > < C o l u m n > 2 8 0 < / C o l u m n > < L a y e d O u t > t r u e < / L a y e d O u t > < / a : V a l u e > < / a : K e y V a l u e O f D i a g r a m O b j e c t K e y a n y T y p e z b w N T n L X > < a : K e y V a l u e O f D i a g r a m O b j e c t K e y a n y T y p e z b w N T n L X > < a : K e y > < K e y > C o l u m n s \ E 8 _ 1 < / K e y > < / a : K e y > < a : V a l u e   i : t y p e = " M e a s u r e G r i d N o d e V i e w S t a t e " > < C o l u m n > 2 8 1 < / C o l u m n > < L a y e d O u t > t r u e < / L a y e d O u t > < / a : V a l u e > < / a : K e y V a l u e O f D i a g r a m O b j e c t K e y a n y T y p e z b w N T n L X > < a : K e y V a l u e O f D i a g r a m O b j e c t K e y a n y T y p e z b w N T n L X > < a : K e y > < K e y > C o l u m n s \ E 8 _ 2 < / K e y > < / a : K e y > < a : V a l u e   i : t y p e = " M e a s u r e G r i d N o d e V i e w S t a t e " > < C o l u m n > 2 8 2 < / C o l u m n > < L a y e d O u t > t r u e < / L a y e d O u t > < / a : V a l u e > < / a : K e y V a l u e O f D i a g r a m O b j e c t K e y a n y T y p e z b w N T n L X > < a : K e y V a l u e O f D i a g r a m O b j e c t K e y a n y T y p e z b w N T n L X > < a : K e y > < K e y > C o l u m n s \ E 8 _ 3 < / K e y > < / a : K e y > < a : V a l u e   i : t y p e = " M e a s u r e G r i d N o d e V i e w S t a t e " > < C o l u m n > 2 8 3 < / C o l u m n > < L a y e d O u t > t r u e < / L a y e d O u t > < / a : V a l u e > < / a : K e y V a l u e O f D i a g r a m O b j e c t K e y a n y T y p e z b w N T n L X > < a : K e y V a l u e O f D i a g r a m O b j e c t K e y a n y T y p e z b w N T n L X > < a : K e y > < K e y > C o l u m n s \ E 8 _ 4 < / K e y > < / a : K e y > < a : V a l u e   i : t y p e = " M e a s u r e G r i d N o d e V i e w S t a t e " > < C o l u m n > 2 8 4 < / C o l u m n > < L a y e d O u t > t r u e < / L a y e d O u t > < / a : V a l u e > < / a : K e y V a l u e O f D i a g r a m O b j e c t K e y a n y T y p e z b w N T n L X > < a : K e y V a l u e O f D i a g r a m O b j e c t K e y a n y T y p e z b w N T n L X > < a : K e y > < K e y > C o l u m n s \ E 8 _ 5 < / K e y > < / a : K e y > < a : V a l u e   i : t y p e = " M e a s u r e G r i d N o d e V i e w S t a t e " > < C o l u m n > 2 8 5 < / C o l u m n > < L a y e d O u t > t r u e < / L a y e d O u t > < / a : V a l u e > < / a : K e y V a l u e O f D i a g r a m O b j e c t K e y a n y T y p e z b w N T n L X > < a : K e y V a l u e O f D i a g r a m O b j e c t K e y a n y T y p e z b w N T n L X > < a : K e y > < K e y > C o l u m n s \ E 8 _ 6 < / K e y > < / a : K e y > < a : V a l u e   i : t y p e = " M e a s u r e G r i d N o d e V i e w S t a t e " > < C o l u m n > 2 8 6 < / C o l u m n > < L a y e d O u t > t r u e < / L a y e d O u t > < / a : V a l u e > < / a : K e y V a l u e O f D i a g r a m O b j e c t K e y a n y T y p e z b w N T n L X > < a : K e y V a l u e O f D i a g r a m O b j e c t K e y a n y T y p e z b w N T n L X > < a : K e y > < K e y > C o l u m n s \ E 8 _ 6 _ E S P E C < / K e y > < / a : K e y > < a : V a l u e   i : t y p e = " M e a s u r e G r i d N o d e V i e w S t a t e " > < C o l u m n > 2 8 7 < / C o l u m n > < L a y e d O u t > t r u e < / L a y e d O u t > < / a : V a l u e > < / a : K e y V a l u e O f D i a g r a m O b j e c t K e y a n y T y p e z b w N T n L X > < a : K e y V a l u e O f D i a g r a m O b j e c t K e y a n y T y p e z b w N T n L X > < a : K e y > < K e y > C o l u m n s \ I 2 < / K e y > < / a : K e y > < a : V a l u e   i : t y p e = " M e a s u r e G r i d N o d e V i e w S t a t e " > < C o l u m n > 2 8 8 < / C o l u m n > < L a y e d O u t > t r u e < / L a y e d O u t > < / a : V a l u e > < / a : K e y V a l u e O f D i a g r a m O b j e c t K e y a n y T y p e z b w N T n L X > < a : K e y V a l u e O f D i a g r a m O b j e c t K e y a n y T y p e z b w N T n L X > < a : K e y > < K e y > C o l u m n s \ I 2 _ E S P E C < / K e y > < / a : K e y > < a : V a l u e   i : t y p e = " M e a s u r e G r i d N o d e V i e w S t a t e " > < C o l u m n > 2 8 9 < / C o l u m n > < L a y e d O u t > t r u e < / L a y e d O u t > < / a : V a l u e > < / a : K e y V a l u e O f D i a g r a m O b j e c t K e y a n y T y p e z b w N T n L X > < a : K e y V a l u e O f D i a g r a m O b j e c t K e y a n y T y p e z b w N T n L X > < a : K e y > < K e y > C o l u m n s \ I 5 _ H H < / K e y > < / a : K e y > < a : V a l u e   i : t y p e = " M e a s u r e G r i d N o d e V i e w S t a t e " > < C o l u m n > 2 9 0 < / C o l u m n > < L a y e d O u t > t r u e < / L a y e d O u t > < / a : V a l u e > < / a : K e y V a l u e O f D i a g r a m O b j e c t K e y a n y T y p e z b w N T n L X > < a : K e y V a l u e O f D i a g r a m O b j e c t K e y a n y T y p e z b w N T n L X > < a : K e y > < K e y > C o l u m n s \ I 5 _ M M < / K e y > < / a : K e y > < a : V a l u e   i : t y p e = " M e a s u r e G r i d N o d e V i e w S t a t e " > < C o l u m n > 2 9 1 < / C o l u m n > < L a y e d O u t > t r u e < / L a y e d O u t > < / a : V a l u e > < / a : K e y V a l u e O f D i a g r a m O b j e c t K e y a n y T y p e z b w N T n L X > < a : K e y V a l u e O f D i a g r a m O b j e c t K e y a n y T y p e z b w N T n L X > < a : K e y > < K e y > C o l u m n s \ I 6 < / K e y > < / a : K e y > < a : V a l u e   i : t y p e = " M e a s u r e G r i d N o d e V i e w S t a t e " > < C o l u m n > 2 9 2 < / C o l u m n > < L a y e d O u t > t r u e < / L a y e d O u t > < / a : V a l u e > < / a : K e y V a l u e O f D i a g r a m O b j e c t K e y a n y T y p e z b w N T n L X > < a : K e y V a l u e O f D i a g r a m O b j e c t K e y a n y T y p e z b w N T n L X > < a : K e y > < K e y > C o l u m n s \ I 6 _ E S P E C < / K e y > < / a : K e y > < a : V a l u e   i : t y p e = " M e a s u r e G r i d N o d e V i e w S t a t e " > < C o l u m n > 2 9 3 < / C o l u m n > < L a y e d O u t > t r u e < / L a y e d O u t > < / a : V a l u e > < / a : K e y V a l u e O f D i a g r a m O b j e c t K e y a n y T y p e z b w N T n L X > < a : K e y V a l u e O f D i a g r a m O b j e c t K e y a n y T y p e z b w N T n L X > < a : K e y > < K e y > C o l u m n s \ F P V D C < / K e y > < / a : K e y > < a : V a l u e   i : t y p e = " M e a s u r e G r i d N o d e V i e w S t a t e " > < C o l u m n > 2 9 4 < / C o l u m n > < L a y e d O u t > t r u e < / L a y e d O u t > < / a : V a l u e > < / a : K e y V a l u e O f D i a g r a m O b j e c t K e y a n y T y p e z b w N T n L X > < a : K e y V a l u e O f D i a g r a m O b j e c t K e y a n y T y p e z b w N T n L X > < a : K e y > < K e y > C o l u m n s \ F P V M C < / K e y > < / a : K e y > < a : V a l u e   i : t y p e = " M e a s u r e G r i d N o d e V i e w S t a t e " > < C o l u m n > 2 9 5 < / C o l u m n > < L a y e d O u t > t r u e < / L a y e d O u t > < / a : V a l u e > < / a : K e y V a l u e O f D i a g r a m O b j e c t K e y a n y T y p e z b w N T n L X > < a : K e y V a l u e O f D i a g r a m O b j e c t K e y a n y T y p e z b w N T n L X > < a : K e y > < K e y > C o l u m n s \ F P V A C < / K e y > < / a : K e y > < a : V a l u e   i : t y p e = " M e a s u r e G r i d N o d e V i e w S t a t e " > < C o l u m n > 2 9 6 < / C o l u m n > < L a y e d O u t > t r u e < / L a y e d O u t > < / a : V a l u e > < / a : K e y V a l u e O f D i a g r a m O b j e c t K e y a n y T y p e z b w N T n L X > < a : K e y V a l u e O f D i a g r a m O b j e c t K e y a n y T y p e z b w N T n L X > < a : K e y > < K e y > C o l u m n s \ H P V H C < / K e y > < / a : K e y > < a : V a l u e   i : t y p e = " M e a s u r e G r i d N o d e V i e w S t a t e " > < C o l u m n > 2 9 7 < / C o l u m n > < L a y e d O u t > t r u e < / L a y e d O u t > < / a : V a l u e > < / a : K e y V a l u e O f D i a g r a m O b j e c t K e y a n y T y p e z b w N T n L X > < a : K e y V a l u e O f D i a g r a m O b j e c t K e y a n y T y p e z b w N T n L X > < a : K e y > < K e y > C o l u m n s \ H P V M C < / K e y > < / a : K e y > < a : V a l u e   i : t y p e = " M e a s u r e G r i d N o d e V i e w S t a t e " > < C o l u m n > 2 9 8 < / C o l u m n > < L a y e d O u t > t r u e < / L a y e d O u t > < / a : V a l u e > < / a : K e y V a l u e O f D i a g r a m O b j e c t K e y a n y T y p e z b w N T n L X > < a : K e y V a l u e O f D i a g r a m O b j e c t K e y a n y T y p e z b w N T n L X > < a : K e y > < K e y > C o l u m n s \ I _ O B S < / K e y > < / a : K e y > < a : V a l u e   i : t y p e = " M e a s u r e G r i d N o d e V i e w S t a t e " > < C o l u m n > 2 9 9 < / C o l u m n > < L a y e d O u t > t r u e < / L a y e d O u t > < / a : V a l u e > < / a : K e y V a l u e O f D i a g r a m O b j e c t K e y a n y T y p e z b w N T n L X > < a : K e y V a l u e O f D i a g r a m O b j e c t K e y a n y T y p e z b w N T n L X > < a : K e y > < K e y > C o l u m n s \ T A M A � O F _ B 1 < / K e y > < / a : K e y > < a : V a l u e   i : t y p e = " M e a s u r e G r i d N o d e V i e w S t a t e " > < C o l u m n > 3 0 0 < / C o l u m n > < L a y e d O u t > t r u e < / L a y e d O u t > < / a : V a l u e > < / a : K e y V a l u e O f D i a g r a m O b j e c t K e y a n y T y p e z b w N T n L X > < a : K e y V a l u e O f D i a g r a m O b j e c t K e y a n y T y p e z b w N T n L X > < a : K e y > < K e y > C o l u m n s \ T A M A � O F _ B 2 < / K e y > < / a : K e y > < a : V a l u e   i : t y p e = " M e a s u r e G r i d N o d e V i e w S t a t e " > < C o l u m n > 3 0 1 < / C o l u m n > < L a y e d O u t > t r u e < / L a y e d O u t > < / a : V a l u e > < / a : K e y V a l u e O f D i a g r a m O b j e c t K e y a n y T y p e z b w N T n L X > < a : K e y V a l u e O f D i a g r a m O b j e c t K e y a n y T y p e z b w N T n L X > < a : K e y > < K e y > C o l u m n s \ S E C T O R F < / K e y > < / a : K e y > < a : V a l u e   i : t y p e = " M e a s u r e G r i d N o d e V i e w S t a t e " > < C o l u m n > 3 0 2 < / C o l u m n > < L a y e d O u t > t r u e < / L a y e d O u t > < / a : V a l u e > < / a : K e y V a l u e O f D i a g r a m O b j e c t K e y a n y T y p e z b w N T n L X > < a : K e y V a l u e O f D i a g r a m O b j e c t K e y a n y T y p e z b w N T n L X > < a : K e y > < K e y > C o l u m n s \ S U B S E C T O R F < / K e y > < / a : K e y > < a : V a l u e   i : t y p e = " M e a s u r e G r i d N o d e V i e w S t a t e " > < C o l u m n > 3 0 3 < / C o l u m n > < L a y e d O u t > t r u e < / L a y e d O u t > < / a : V a l u e > < / a : K e y V a l u e O f D i a g r a m O b j e c t K e y a n y T y p e z b w N T n L X > < a : K e y V a l u e O f D i a g r a m O b j e c t K e y a n y T y p e z b w N T n L X > < a : K e y > < K e y > C o l u m n s \ O C U P _ A G R E G _ C 2 _ P 1 < / K e y > < / a : K e y > < a : V a l u e   i : t y p e = " M e a s u r e G r i d N o d e V i e w S t a t e " > < C o l u m n > 3 0 4 < / C o l u m n > < L a y e d O u t > t r u e < / L a y e d O u t > < / a : V a l u e > < / a : K e y V a l u e O f D i a g r a m O b j e c t K e y a n y T y p e z b w N T n L X > < a : K e y V a l u e O f D i a g r a m O b j e c t K e y a n y T y p e z b w N T n L X > < a : K e y > < K e y > C o l u m n s \ O C U P _ A G R E G _ C 2 _ P 2 < / K e y > < / a : K e y > < a : V a l u e   i : t y p e = " M e a s u r e G r i d N o d e V i e w S t a t e " > < C o l u m n > 3 0 5 < / C o l u m n > < L a y e d O u t > t r u e < / L a y e d O u t > < / a : V a l u e > < / a : K e y V a l u e O f D i a g r a m O b j e c t K e y a n y T y p e z b w N T n L X > < a : K e y V a l u e O f D i a g r a m O b j e c t K e y a n y T y p e z b w N T n L X > < a : K e y > < K e y > C o l u m n s \ O C U P _ A G R E G _ C 2 _ P 3 < / K e y > < / a : K e y > < a : V a l u e   i : t y p e = " M e a s u r e G r i d N o d e V i e w S t a t e " > < C o l u m n > 3 0 6 < / C o l u m n > < L a y e d O u t > t r u e < / L a y e d O u t > < / a : V a l u e > < / a : K e y V a l u e O f D i a g r a m O b j e c t K e y a n y T y p e z b w N T n L X > < a : K e y V a l u e O f D i a g r a m O b j e c t K e y a n y T y p e z b w N T n L X > < a : K e y > < K e y > C o l u m n s \ O C U P _ A G R E G _ D 7 _ P 1 < / K e y > < / a : K e y > < a : V a l u e   i : t y p e = " M e a s u r e G r i d N o d e V i e w S t a t e " > < C o l u m n > 3 0 7 < / C o l u m n > < L a y e d O u t > t r u e < / L a y e d O u t > < / a : V a l u e > < / a : K e y V a l u e O f D i a g r a m O b j e c t K e y a n y T y p e z b w N T n L X > < a : K e y V a l u e O f D i a g r a m O b j e c t K e y a n y T y p e z b w N T n L X > < a : K e y > < K e y > C o l u m n s \ O C U P _ A G R E G _ D 7 _ P 2 < / K e y > < / a : K e y > < a : V a l u e   i : t y p e = " M e a s u r e G r i d N o d e V i e w S t a t e " > < C o l u m n > 3 0 8 < / C o l u m n > < L a y e d O u t > t r u e < / L a y e d O u t > < / a : V a l u e > < / a : K e y V a l u e O f D i a g r a m O b j e c t K e y a n y T y p e z b w N T n L X > < a : K e y V a l u e O f D i a g r a m O b j e c t K e y a n y T y p e z b w N T n L X > < a : K e y > < K e y > C o l u m n s \ O C U P _ A G R E G _ D 7 _ P 3 < / K e y > < / a : K e y > < a : V a l u e   i : t y p e = " M e a s u r e G r i d N o d e V i e w S t a t e " > < C o l u m n > 3 0 9 < / C o l u m n > < L a y e d O u t > t r u e < / L a y e d O u t > < / a : V a l u e > < / a : K e y V a l u e O f D i a g r a m O b j e c t K e y a n y T y p e z b w N T n L X > < a : K e y V a l u e O f D i a g r a m O b j e c t K e y a n y T y p e z b w N T n L X > < a : K e y > < K e y > C o l u m n s \ O C U P _ A G R E G _ D 7 _ P 4 < / K e y > < / a : K e y > < a : V a l u e   i : t y p e = " M e a s u r e G r i d N o d e V i e w S t a t e " > < C o l u m n > 3 1 0 < / C o l u m n > < L a y e d O u t > t r u e < / L a y e d O u t > < / a : V a l u e > < / a : K e y V a l u e O f D i a g r a m O b j e c t K e y a n y T y p e z b w N T n L X > < a : K e y V a l u e O f D i a g r a m O b j e c t K e y a n y T y p e z b w N T n L X > < a : K e y > < K e y > C o l u m n s \ O C U P _ A G R E G _ D 7 _ P 5 < / K e y > < / a : K e y > < a : V a l u e   i : t y p e = " M e a s u r e G r i d N o d e V i e w S t a t e " > < C o l u m n > 3 1 1 < / C o l u m n > < L a y e d O u t > t r u e < / L a y e d O u t > < / a : V a l u e > < / a : K e y V a l u e O f D i a g r a m O b j e c t K e y a n y T y p e z b w N T n L X > < a : K e y V a l u e O f D i a g r a m O b j e c t K e y a n y T y p e z b w N T n L X > < a : K e y > < K e y > C o l u m n s \ O C U P _ A G R E G _ E 4 _ P T 1 < / K e y > < / a : K e y > < a : V a l u e   i : t y p e = " M e a s u r e G r i d N o d e V i e w S t a t e " > < C o l u m n > 3 1 2 < / C o l u m n > < L a y e d O u t > t r u e < / L a y e d O u t > < / a : V a l u e > < / a : K e y V a l u e O f D i a g r a m O b j e c t K e y a n y T y p e z b w N T n L X > < a : K e y V a l u e O f D i a g r a m O b j e c t K e y a n y T y p e z b w N T n L X > < a : K e y > < K e y > C o l u m n s \ O C U P _ A G R E G _ E 4 _ P T 2 < / K e y > < / a : K e y > < a : V a l u e   i : t y p e = " M e a s u r e G r i d N o d e V i e w S t a t e " > < C o l u m n > 3 1 3 < / C o l u m n > < L a y e d O u t > t r u e < / L a y e d O u t > < / a : V a l u e > < / a : K e y V a l u e O f D i a g r a m O b j e c t K e y a n y T y p e z b w N T n L X > < a : K e y V a l u e O f D i a g r a m O b j e c t K e y a n y T y p e z b w N T n L X > < a : K e y > < K e y > C o l u m n s \ O C U P _ A G R E G _ E 4 _ P T 3 < / K e y > < / a : K e y > < a : V a l u e   i : t y p e = " M e a s u r e G r i d N o d e V i e w S t a t e " > < C o l u m n > 3 1 4 < / C o l u m n > < L a y e d O u t > t r u e < / L a y e d O u t > < / a : V a l u e > < / a : K e y V a l u e O f D i a g r a m O b j e c t K e y a n y T y p e z b w N T n L X > < a : K e y V a l u e O f D i a g r a m O b j e c t K e y a n y T y p e z b w N T n L X > < a : K e y > < K e y > C o l u m n s \ O C U P _ A G R E G _ E 4 _ P T 4 < / K e y > < / a : K e y > < a : V a l u e   i : t y p e = " M e a s u r e G r i d N o d e V i e w S t a t e " > < C o l u m n > 3 1 5 < / C o l u m n > < L a y e d O u t > t r u e < / L a y e d O u t > < / a : V a l u e > < / a : K e y V a l u e O f D i a g r a m O b j e c t K e y a n y T y p e z b w N T n L X > < a : K e y V a l u e O f D i a g r a m O b j e c t K e y a n y T y p e z b w N T n L X > < a : K e y > < K e y > C o l u m n s \ O C U P _ A G R E G _ E 4 _ P T 5 < / K e y > < / a : K e y > < a : V a l u e   i : t y p e = " M e a s u r e G r i d N o d e V i e w S t a t e " > < C o l u m n > 3 1 6 < / C o l u m n > < L a y e d O u t > t r u e < / L a y e d O u t > < / a : V a l u e > < / a : K e y V a l u e O f D i a g r a m O b j e c t K e y a n y T y p e z b w N T n L X > < a : K e y V a l u e O f D i a g r a m O b j e c t K e y a n y T y p e z b w N T n L X > < a : K e y > < K e y > C o l u m n s \ O C U P _ A G R E G _ E 4 _ P T 6 < / K e y > < / a : K e y > < a : V a l u e   i : t y p e = " M e a s u r e G r i d N o d e V i e w S t a t e " > < C o l u m n > 3 1 7 < / C o l u m n > < L a y e d O u t > t r u e < / L a y e d O u t > < / a : V a l u e > < / a : K e y V a l u e O f D i a g r a m O b j e c t K e y a n y T y p e z b w N T n L X > < a : K e y V a l u e O f D i a g r a m O b j e c t K e y a n y T y p e z b w N T n L X > < a : K e y > < K e y > C o l u m n s \ E 4 _ F A M I L I A . 1 < / K e y > < / a : K e y > < a : V a l u e   i : t y p e = " M e a s u r e G r i d N o d e V i e w S t a t e " > < C o l u m n > 3 1 8 < / C o l u m n > < L a y e d O u t > t r u e < / L a y e d O u t > < / a : V a l u e > < / a : K e y V a l u e O f D i a g r a m O b j e c t K e y a n y T y p e z b w N T n L X > < a : K e y V a l u e O f D i a g r a m O b j e c t K e y a n y T y p e z b w N T n L X > < a : K e y > < K e y > C o l u m n s \ E 4 _ F A M I L I A . 2 < / K e y > < / a : K e y > < a : V a l u e   i : t y p e = " M e a s u r e G r i d N o d e V i e w S t a t e " > < C o l u m n > 3 1 9 < / C o l u m n > < L a y e d O u t > t r u e < / L a y e d O u t > < / a : V a l u e > < / a : K e y V a l u e O f D i a g r a m O b j e c t K e y a n y T y p e z b w N T n L X > < a : K e y V a l u e O f D i a g r a m O b j e c t K e y a n y T y p e z b w N T n L X > < a : K e y > < K e y > C o l u m n s \ E 4 _ F A M I L I A . 3 < / K e y > < / a : K e y > < a : V a l u e   i : t y p e = " M e a s u r e G r i d N o d e V i e w S t a t e " > < C o l u m n > 3 2 0 < / C o l u m n > < L a y e d O u t > t r u e < / L a y e d O u t > < / a : V a l u e > < / a : K e y V a l u e O f D i a g r a m O b j e c t K e y a n y T y p e z b w N T n L X > < a : K e y V a l u e O f D i a g r a m O b j e c t K e y a n y T y p e z b w N T n L X > < a : K e y > < K e y > C o l u m n s \ E 4 _ F A M I L I A . 4 < / K e y > < / a : K e y > < a : V a l u e   i : t y p e = " M e a s u r e G r i d N o d e V i e w S t a t e " > < C o l u m n > 3 2 1 < / C o l u m n > < L a y e d O u t > t r u e < / L a y e d O u t > < / a : V a l u e > < / a : K e y V a l u e O f D i a g r a m O b j e c t K e y a n y T y p e z b w N T n L X > < a : K e y V a l u e O f D i a g r a m O b j e c t K e y a n y T y p e z b w N T n L X > < a : K e y > < K e y > C o l u m n s \ E 4 _ F A M I L I A . 5 < / K e y > < / a : K e y > < a : V a l u e   i : t y p e = " M e a s u r e G r i d N o d e V i e w S t a t e " > < C o l u m n > 3 2 2 < / C o l u m n > < L a y e d O u t > t r u e < / L a y e d O u t > < / a : V a l u e > < / a : K e y V a l u e O f D i a g r a m O b j e c t K e y a n y T y p e z b w N T n L X > < a : K e y V a l u e O f D i a g r a m O b j e c t K e y a n y T y p e z b w N T n L X > < a : K e y > < K e y > C o l u m n s \ E 4 _ F A M I L I A . 6 < / K e y > < / a : K e y > < a : V a l u e   i : t y p e = " M e a s u r e G r i d N o d e V i e w S t a t e " > < C o l u m n > 3 2 3 < / C o l u m n > < L a y e d O u t > t r u e < / L a y e d O u t > < / a : V a l u e > < / a : K e y V a l u e O f D i a g r a m O b j e c t K e y a n y T y p e z b w N T n L X > < a : K e y V a l u e O f D i a g r a m O b j e c t K e y a n y T y p e z b w N T n L X > < a : K e y > < K e y > C o l u m n s \ C O D _ A R E A . 1 < / K e y > < / a : K e y > < a : V a l u e   i : t y p e = " M e a s u r e G r i d N o d e V i e w S t a t e " > < C o l u m n > 3 2 4 < / C o l u m n > < L a y e d O u t > t r u e < / L a y e d O u t > < / a : V a l u e > < / a : K e y V a l u e O f D i a g r a m O b j e c t K e y a n y T y p e z b w N T n L X > < a : K e y V a l u e O f D i a g r a m O b j e c t K e y a n y T y p e z b w N T n L X > < a : K e y > < K e y > C o l u m n s \ C O D _ A R E A . 2 < / K e y > < / a : K e y > < a : V a l u e   i : t y p e = " M e a s u r e G r i d N o d e V i e w S t a t e " > < C o l u m n > 3 2 5 < / C o l u m n > < L a y e d O u t > t r u e < / L a y e d O u t > < / a : V a l u e > < / a : K e y V a l u e O f D i a g r a m O b j e c t K e y a n y T y p e z b w N T n L X > < a : K e y V a l u e O f D i a g r a m O b j e c t K e y a n y T y p e z b w N T n L X > < a : K e y > < K e y > C o l u m n s \ C O D _ A R E A . 3 < / K e y > < / a : K e y > < a : V a l u e   i : t y p e = " M e a s u r e G r i d N o d e V i e w S t a t e " > < C o l u m n > 3 2 6 < / C o l u m n > < L a y e d O u t > t r u e < / L a y e d O u t > < / a : V a l u e > < / a : K e y V a l u e O f D i a g r a m O b j e c t K e y a n y T y p e z b w N T n L X > < a : K e y V a l u e O f D i a g r a m O b j e c t K e y a n y T y p e z b w N T n L X > < a : K e y > < K e y > C o l u m n s \ C O D _ A R E A . 4 < / K e y > < / a : K e y > < a : V a l u e   i : t y p e = " M e a s u r e G r i d N o d e V i e w S t a t e " > < C o l u m n > 3 2 7 < / C o l u m n > < L a y e d O u t > t r u e < / L a y e d O u t > < / a : V a l u e > < / a : K e y V a l u e O f D i a g r a m O b j e c t K e y a n y T y p e z b w N T n L X > < a : K e y V a l u e O f D i a g r a m O b j e c t K e y a n y T y p e z b w N T n L X > < a : K e y > < K e y > C o l u m n s \ C O D _ A R E A . 5 < / K e y > < / a : K e y > < a : V a l u e   i : t y p e = " M e a s u r e G r i d N o d e V i e w S t a t e " > < C o l u m n > 3 2 8 < / C o l u m n > < L a y e d O u t > t r u e < / L a y e d O u t > < / a : V a l u e > < / a : K e y V a l u e O f D i a g r a m O b j e c t K e y a n y T y p e z b w N T n L X > < a : K e y V a l u e O f D i a g r a m O b j e c t K e y a n y T y p e z b w N T n L X > < a : K e y > < K e y > C o l u m n s \ C O D _ A R E A . 6 < / K e y > < / a : K e y > < a : V a l u e   i : t y p e = " M e a s u r e G r i d N o d e V i e w S t a t e " > < C o l u m n > 3 2 9 < / C o l u m n > < L a y e d O u t > t r u e < / L a y e d O u t > < / a : V a l u e > < / a : K e y V a l u e O f D i a g r a m O b j e c t K e y a n y T y p e z b w N T n L X > < a : K e y V a l u e O f D i a g r a m O b j e c t K e y a n y T y p e z b w N T n L X > < a : K e y > < K e y > C o l u m n s \ E 4 _ A G R U P _ C O D . 1 < / K e y > < / a : K e y > < a : V a l u e   i : t y p e = " M e a s u r e G r i d N o d e V i e w S t a t e " > < C o l u m n > 3 3 0 < / C o l u m n > < L a y e d O u t > t r u e < / L a y e d O u t > < / a : V a l u e > < / a : K e y V a l u e O f D i a g r a m O b j e c t K e y a n y T y p e z b w N T n L X > < a : K e y V a l u e O f D i a g r a m O b j e c t K e y a n y T y p e z b w N T n L X > < a : K e y > < K e y > C o l u m n s \ E 4 _ A G R U P _ C O D . 2 < / K e y > < / a : K e y > < a : V a l u e   i : t y p e = " M e a s u r e G r i d N o d e V i e w S t a t e " > < C o l u m n > 3 3 1 < / C o l u m n > < L a y e d O u t > t r u e < / L a y e d O u t > < / a : V a l u e > < / a : K e y V a l u e O f D i a g r a m O b j e c t K e y a n y T y p e z b w N T n L X > < a : K e y V a l u e O f D i a g r a m O b j e c t K e y a n y T y p e z b w N T n L X > < a : K e y > < K e y > C o l u m n s \ E 4 _ A G R U P _ C O D . 3 < / K e y > < / a : K e y > < a : V a l u e   i : t y p e = " M e a s u r e G r i d N o d e V i e w S t a t e " > < C o l u m n > 3 3 2 < / C o l u m n > < L a y e d O u t > t r u e < / L a y e d O u t > < / a : V a l u e > < / a : K e y V a l u e O f D i a g r a m O b j e c t K e y a n y T y p e z b w N T n L X > < a : K e y V a l u e O f D i a g r a m O b j e c t K e y a n y T y p e z b w N T n L X > < a : K e y > < K e y > C o l u m n s \ E 4 _ A G R U P _ C O D . 4 < / K e y > < / a : K e y > < a : V a l u e   i : t y p e = " M e a s u r e G r i d N o d e V i e w S t a t e " > < C o l u m n > 3 3 3 < / C o l u m n > < L a y e d O u t > t r u e < / L a y e d O u t > < / a : V a l u e > < / a : K e y V a l u e O f D i a g r a m O b j e c t K e y a n y T y p e z b w N T n L X > < a : K e y V a l u e O f D i a g r a m O b j e c t K e y a n y T y p e z b w N T n L X > < a : K e y > < K e y > C o l u m n s \ E 4 _ A G R U P _ C O D . 5 < / K e y > < / a : K e y > < a : V a l u e   i : t y p e = " M e a s u r e G r i d N o d e V i e w S t a t e " > < C o l u m n > 3 3 4 < / C o l u m n > < L a y e d O u t > t r u e < / L a y e d O u t > < / a : V a l u e > < / a : K e y V a l u e O f D i a g r a m O b j e c t K e y a n y T y p e z b w N T n L X > < a : K e y V a l u e O f D i a g r a m O b j e c t K e y a n y T y p e z b w N T n L X > < a : K e y > < K e y > C o l u m n s \ E 4 _ A G R U P _ C O D . 6 < / K e y > < / a : K e y > < a : V a l u e   i : t y p e = " M e a s u r e G r i d N o d e V i e w S t a t e " > < C o l u m n > 3 3 5 < / C o l u m n > < L a y e d O u t > t r u e < / L a y e d O u t > < / a : V a l u e > < / a : K e y V a l u e O f D i a g r a m O b j e c t K e y a n y T y p e z b w N T n L X > < a : K e y V a l u e O f D i a g r a m O b j e c t K e y a n y T y p e z b w N T n L X > < a : K e y > < K e y > C o l u m n s \ E 4 _ R E C O D F . 1 < / K e y > < / a : K e y > < a : V a l u e   i : t y p e = " M e a s u r e G r i d N o d e V i e w S t a t e " > < C o l u m n > 3 3 6 < / C o l u m n > < L a y e d O u t > t r u e < / L a y e d O u t > < / a : V a l u e > < / a : K e y V a l u e O f D i a g r a m O b j e c t K e y a n y T y p e z b w N T n L X > < a : K e y V a l u e O f D i a g r a m O b j e c t K e y a n y T y p e z b w N T n L X > < a : K e y > < K e y > C o l u m n s \ E 4 _ R E C O D F . 2 < / K e y > < / a : K e y > < a : V a l u e   i : t y p e = " M e a s u r e G r i d N o d e V i e w S t a t e " > < C o l u m n > 3 3 7 < / C o l u m n > < L a y e d O u t > t r u e < / L a y e d O u t > < / a : V a l u e > < / a : K e y V a l u e O f D i a g r a m O b j e c t K e y a n y T y p e z b w N T n L X > < a : K e y V a l u e O f D i a g r a m O b j e c t K e y a n y T y p e z b w N T n L X > < a : K e y > < K e y > C o l u m n s \ E 4 _ R E C O D F . 3 < / K e y > < / a : K e y > < a : V a l u e   i : t y p e = " M e a s u r e G r i d N o d e V i e w S t a t e " > < C o l u m n > 3 3 8 < / C o l u m n > < L a y e d O u t > t r u e < / L a y e d O u t > < / a : V a l u e > < / a : K e y V a l u e O f D i a g r a m O b j e c t K e y a n y T y p e z b w N T n L X > < a : K e y V a l u e O f D i a g r a m O b j e c t K e y a n y T y p e z b w N T n L X > < a : K e y > < K e y > C o l u m n s \ E 4 _ R E C O D F . 4 < / K e y > < / a : K e y > < a : V a l u e   i : t y p e = " M e a s u r e G r i d N o d e V i e w S t a t e " > < C o l u m n > 3 3 9 < / C o l u m n > < L a y e d O u t > t r u e < / L a y e d O u t > < / a : V a l u e > < / a : K e y V a l u e O f D i a g r a m O b j e c t K e y a n y T y p e z b w N T n L X > < a : K e y V a l u e O f D i a g r a m O b j e c t K e y a n y T y p e z b w N T n L X > < a : K e y > < K e y > C o l u m n s \ E 4 _ R E C O D F . 5 < / K e y > < / a : K e y > < a : V a l u e   i : t y p e = " M e a s u r e G r i d N o d e V i e w S t a t e " > < C o l u m n > 3 4 0 < / C o l u m n > < L a y e d O u t > t r u e < / L a y e d O u t > < / a : V a l u e > < / a : K e y V a l u e O f D i a g r a m O b j e c t K e y a n y T y p e z b w N T n L X > < a : K e y V a l u e O f D i a g r a m O b j e c t K e y a n y T y p e z b w N T n L X > < a : K e y > < K e y > C o l u m n s \ E 4 _ R E C O D F . 6 < / K e y > < / a : K e y > < a : V a l u e   i : t y p e = " M e a s u r e G r i d N o d e V i e w S t a t e " > < C o l u m n > 3 4 1 < / C o l u m n > < L a y e d O u t > t r u e < / L a y e d O u t > < / a : V a l u e > < / a : K e y V a l u e O f D i a g r a m O b j e c t K e y a n y T y p e z b w N T n L X > < a : K e y V a l u e O f D i a g r a m O b j e c t K e y a n y T y p e z b w N T n L X > < a : K e y > < K e y > C o l u m n s \ W E I G H T < / K e y > < / a : K e y > < a : V a l u e   i : t y p e = " M e a s u r e G r i d N o d e V i e w S t a t e " > < C o l u m n > 3 4 2 < / C o l u m n > < L a y e d O u t > t r u e < / L a y e d O u t > < / a : V a l u e > < / a : K e y V a l u e O f D i a g r a m O b j e c t K e y a n y T y p e z b w N T n L X > < a : K e y V a l u e O f D i a g r a m O b j e c t K e y a n y T y p e z b w N T n L X > < a : K e y > < K e y > C o l u m n s \ t o t a l < / K e y > < / a : K e y > < a : V a l u e   i : t y p e = " M e a s u r e G r i d N o d e V i e w S t a t e " > < C o l u m n > 3 4 3 < / C o l u m n > < L a y e d O u t > t r u e < / L a y e d O u t > < / a : V a l u e > < / a : K e y V a l u e O f D i a g r a m O b j e c t K e y a n y T y p e z b w N T n L X > < / V i e w S t a t e s > < / D i a g r a m M a n a g e r . S e r i a l i z a b l e D i a g r a m > < / A r r a y O f D i a g r a m M a n a g e r . S e r i a l i z a b l e D i a g r a m > ] ] > < / 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 2 0 2 4 - 1 0 - 1 7 T 1 6 : 5 4 : 1 5 . 6 8 9 5 0 3 2 - 0 3 : 0 0 < / L a s t P r o c e s s e d T i m e > < / D a t a M o d e l i n g S a n d b o x . S e r i a l i z e d S a n d b o x E r r o r C a c h e > ] ] > < / C u s t o m C o n t e n t > < / G e m i n i > 
</file>

<file path=customXml/item2.xml>��< ? x m l   v e r s i o n = " 1 . 0 "   e n c o d i n g = " U T F - 1 6 " ? > < G e m i n i   x m l n s = " h t t p : / / g e m i n i / p i v o t c u s t o m i z a t i o n / T a b l e O r d e r " > < C u s t o m C o n t e n t > < ! [ C D A T A [ E T M L 2 0 2 4 ] ] > < / C u s t o m C o n t e n t > < / G e m i n i > 
</file>

<file path=customXml/item3.xml>��< ? x m l   v e r s i o n = " 1 . 0 "   e n c o d i n g = " U T F - 1 6 " ? > < G e m i n i   x m l n s = " h t t p : / / g e m i n i / p i v o t c u s t o m i z a t i o n / T a b l e X M L _ E T M L 2 0 2 4 " > < C u s t o m C o n t e n t > < ! [ C D A T A [ < T a b l e W i d g e t G r i d S e r i a l i z a t i o n   x m l n s : x s d = " h t t p : / / w w w . w 3 . o r g / 2 0 0 1 / X M L S c h e m a "   x m l n s : x s i = " h t t p : / / w w w . w 3 . o r g / 2 0 0 1 / X M L S c h e m a - i n s t a n c e " > < C o l u m n S u g g e s t e d T y p e   / > < C o l u m n F o r m a t   / > < C o l u m n A c c u r a c y   / > < C o l u m n C u r r e n c y S y m b o l   / > < C o l u m n P o s i t i v e P a t t e r n   / > < C o l u m n N e g a t i v e P a t t e r n   / > < C o l u m n W i d t h s > < i t e m > < k e y > < s t r i n g > I D _ E M P R E S A < / s t r i n g > < / k e y > < v a l u e > < i n t > 1 1 4 < / i n t > < / v a l u e > < / i t e m > < i t e m > < k e y > < s t r i n g > I n c l u d e < / s t r i n g > < / k e y > < v a l u e > < i n t > 8 2 < / i n t > < / v a l u e > < / i t e m > < i t e m > < k e y > < s t r i n g > D E P A R T A M E N T O < / s t r i n g > < / k e y > < v a l u e > < i n t > 1 3 7 < / i n t > < / v a l u e > < / i t e m > < i t e m > < k e y > < s t r i n g > D I S T R I T O < / s t r i n g > < / k e y > < v a l u e > < i n t > 9 2 < / i n t > < / v a l u e > < / i t e m > < i t e m > < k e y > < s t r i n g > C O D I G O _ A C T I V I D A D _ D E _ L A _ E M P R E S A < / s t r i n g > < / k e y > < v a l u e > < i n t > 2 7 1 < / i n t > < / v a l u e > < / i t e m > < i t e m > < k e y > < s t r i n g > D E S C R I P C I O N _ D E _ L A _ A C T I V I D A D < / s t r i n g > < / k e y > < v a l u e > < i n t > 2 3 9 < / i n t > < / v a l u e > < / i t e m > < i t e m > < k e y > < s t r i n g > S E C T O R < / s t r i n g > < / k e y > < v a l u e > < i n t > 8 3 < / i n t > < / v a l u e > < / i t e m > < i t e m > < k e y > < s t r i n g > S U B S E C T O R < / s t r i n g > < / k e y > < v a l u e > < i n t > 1 0 7 < / i n t > < / v a l u e > < / i t e m > < i t e m > < k e y > < s t r i n g > T A M A N H O < / s t r i n g > < / k e y > < v a l u e > < i n t > 1 0 1 < / i n t > < / v a l u e > < / i t e m > < i t e m > < k e y > < s t r i n g > F 1 < / s t r i n g > < / k e y > < v a l u e > < i n t > 5 0 < / i n t > < / v a l u e > < / i t e m > < i t e m > < k e y > < s t r i n g > D I A 1 < / s t r i n g > < / k e y > < v a l u e > < i n t > 6 5 < / i n t > < / v a l u e > < / i t e m > < i t e m > < k e y > < s t r i n g > M E S 1 < / s t r i n g > < / k e y > < v a l u e > < i n t > 6 9 < / i n t > < / v a l u e > < / i t e m > < i t e m > < k e y > < s t r i n g > A N O 1 < / s t r i n g > < / k e y > < v a l u e > < i n t > 7 2 < / i n t > < / v a l u e > < / i t e m > < i t e m > < k e y > < s t r i n g > H I N I C I O 1 < / s t r i n g > < / k e y > < v a l u e > < i n t > 9 2 < / i n t > < / v a l u e > < / i t e m > < i t e m > < k e y > < s t r i n g > M I N I C I O 1 < / s t r i n g > < / k e y > < v a l u e > < i n t > 9 5 < / i n t > < / v a l u e > < / i t e m > < i t e m > < k e y > < s t r i n g > F 2 < / s t r i n g > < / k e y > < v a l u e > < i n t > 5 0 < / i n t > < / v a l u e > < / i t e m > < i t e m > < k e y > < s t r i n g > D I A 2 < / s t r i n g > < / k e y > < v a l u e > < i n t > 6 5 < / i n t > < / v a l u e > < / i t e m > < i t e m > < k e y > < s t r i n g > M E S 2 < / s t r i n g > < / k e y > < v a l u e > < i n t > 6 9 < / i n t > < / v a l u e > < / i t e m > < i t e m > < k e y > < s t r i n g > A N O 2 < / s t r i n g > < / k e y > < v a l u e > < i n t > 7 2 < / i n t > < / v a l u e > < / i t e m > < i t e m > < k e y > < s t r i n g > A 1 < / s t r i n g > < / k e y > < v a l u e > < i n t > 5 2 < / i n t > < / v a l u e > < / i t e m > < i t e m > < k e y > < s t r i n g > A 2 < / s t r i n g > < / k e y > < v a l u e > < i n t > 5 2 < / i n t > < / v a l u e > < / i t e m > < i t e m > < k e y > < s t r i n g > A n t i g � e d a d < / s t r i n g > < / k e y > < v a l u e > < i n t > 1 0 7 < / i n t > < / v a l u e > < / i t e m > < i t e m > < k e y > < s t r i n g > A 2 _ D E S C R I P < / s t r i n g > < / k e y > < v a l u e > < i n t > 1 1 0 < / i n t > < / v a l u e > < / i t e m > < i t e m > < k e y > < s t r i n g > A 2 _ C O D < / s t r i n g > < / k e y > < v a l u e > < i n t > 8 6 < / i n t > < / v a l u e > < / i t e m > < i t e m > < k e y > < s t r i n g > A 3 < / s t r i n g > < / k e y > < v a l u e > < i n t > 5 2 < / i n t > < / v a l u e > < / i t e m > < i t e m > < k e y > < s t r i n g > T i p o _ e m p r e s a < / s t r i n g > < / k e y > < v a l u e > < i n t > 1 2 4 < / i n t > < / v a l u e > < / i t e m > < i t e m > < k e y > < s t r i n g > A 3 _ 1 < / s t r i n g > < / k e y > < v a l u e > < i n t > 6 6 < / i n t > < / v a l u e > < / i t e m > < i t e m > < k e y > < s t r i n g > A 3 _ 2 < / s t r i n g > < / k e y > < v a l u e > < i n t > 6 6 < / i n t > < / v a l u e > < / i t e m > < i t e m > < k e y > < s t r i n g > B 1 < / s t r i n g > < / k e y > < v a l u e > < i n t > 5 1 < / i n t > < / v a l u e > < / i t e m > < i t e m > < k e y > < s t r i n g > B 2 < / s t r i n g > < / k e y > < v a l u e > < i n t > 5 1 < / i n t > < / v a l u e > < / i t e m > < i t e m > < k e y > < s t r i n g > B 3 _ 1 < / s t r i n g > < / k e y > < v a l u e > < i n t > 6 5 < / i n t > < / v a l u e > < / i t e m > < i t e m > < k e y > < s t r i n g > B 3 _ 2 < / s t r i n g > < / k e y > < v a l u e > < i n t > 6 5 < / i n t > < / v a l u e > < / i t e m > < i t e m > < k e y > < s t r i n g > B 3 _ 2 2 < / s t r i n g > < / k e y > < v a l u e > < i n t > 7 2 < / i n t > < / v a l u e > < / i t e m > < i t e m > < k e y > < s t r i n g > B 3 _ 2 3 < / s t r i n g > < / k e y > < v a l u e > < i n t > 7 2 < / i n t > < / v a l u e > < / i t e m > < i t e m > < k e y > < s t r i n g > B 3 _ 3 < / s t r i n g > < / k e y > < v a l u e > < i n t > 6 5 < / i n t > < / v a l u e > < / i t e m > < i t e m > < k e y > < s t r i n g > B 4 _ 1 < / s t r i n g > < / k e y > < v a l u e > < i n t > 6 5 < / i n t > < / v a l u e > < / i t e m > < i t e m > < k e y > < s t r i n g > B 4 _ 2 < / s t r i n g > < / k e y > < v a l u e > < i n t > 6 5 < / i n t > < / v a l u e > < / i t e m > < i t e m > < k e y > < s t r i n g > B 4 _ 3 < / s t r i n g > < / k e y > < v a l u e > < i n t > 6 5 < / i n t > < / v a l u e > < / i t e m > < i t e m > < k e y > < s t r i n g > B 4 _ 4 < / s t r i n g > < / k e y > < v a l u e > < i n t > 6 5 < / i n t > < / v a l u e > < / i t e m > < i t e m > < k e y > < s t r i n g > B 4 _ 5 < / s t r i n g > < / k e y > < v a l u e > < i n t > 6 5 < / i n t > < / v a l u e > < / i t e m > < i t e m > < k e y > < s t r i n g > B 4 _ 6 < / s t r i n g > < / k e y > < v a l u e > < i n t > 6 5 < / i n t > < / v a l u e > < / i t e m > < i t e m > < k e y > < s t r i n g > B 4 _ 7 < / s t r i n g > < / k e y > < v a l u e > < i n t > 6 5 < / i n t > < / v a l u e > < / i t e m > < i t e m > < k e y > < s t r i n g > B 4 _ 8 < / s t r i n g > < / k e y > < v a l u e > < i n t > 6 5 < / i n t > < / v a l u e > < / i t e m > < i t e m > < k e y > < s t r i n g > B 4 _ 9 < / s t r i n g > < / k e y > < v a l u e > < i n t > 6 5 < / i n t > < / v a l u e > < / i t e m > < i t e m > < k e y > < s t r i n g > B 4 _ 1 0 < / s t r i n g > < / k e y > < v a l u e > < i n t > 7 2 < / i n t > < / v a l u e > < / i t e m > < i t e m > < k e y > < s t r i n g > B 4 _ 1 1 < / s t r i n g > < / k e y > < v a l u e > < i n t > 7 2 < / i n t > < / v a l u e > < / i t e m > < i t e m > < k e y > < s t r i n g > B 4 _ 1 2 < / s t r i n g > < / k e y > < v a l u e > < i n t > 7 2 < / i n t > < / v a l u e > < / i t e m > < i t e m > < k e y > < s t r i n g > B 4 _ 1 3 < / s t r i n g > < / k e y > < v a l u e > < i n t > 7 2 < / i n t > < / v a l u e > < / i t e m > < i t e m > < k e y > < s t r i n g > B 5 A _ 1 < / s t r i n g > < / k e y > < v a l u e > < i n t > 7 4 < / i n t > < / v a l u e > < / i t e m > < i t e m > < k e y > < s t r i n g > B 5 A C O D _ 1 < / s t r i n g > < / k e y > < v a l u e > < i n t > 1 0 1 < / i n t > < / v a l u e > < / i t e m > < i t e m > < k e y > < s t r i n g > B 5 C O D 1 _ E < / s t r i n g > < / k e y > < v a l u e > < i n t > 9 9 < / i n t > < / v a l u e > < / i t e m > < i t e m > < k e y > < s t r i n g > B 5 A _ 2 < / s t r i n g > < / k e y > < v a l u e > < i n t > 7 4 < / i n t > < / v a l u e > < / i t e m > < i t e m > < k e y > < s t r i n g > B 5 A C O D _ 2 < / s t r i n g > < / k e y > < v a l u e > < i n t > 1 0 1 < / i n t > < / v a l u e > < / i t e m > < i t e m > < k e y > < s t r i n g > B 5 C O D 2 _ E < / s t r i n g > < / k e y > < v a l u e > < i n t > 9 9 < / i n t > < / v a l u e > < / i t e m > < i t e m > < k e y > < s t r i n g > B 5 A _ 3 < / s t r i n g > < / k e y > < v a l u e > < i n t > 7 4 < / i n t > < / v a l u e > < / i t e m > < i t e m > < k e y > < s t r i n g > B 5 A C O D _ 3 < / s t r i n g > < / k e y > < v a l u e > < i n t > 1 0 1 < / i n t > < / v a l u e > < / i t e m > < i t e m > < k e y > < s t r i n g > B 5 C O D 3 _ E < / s t r i n g > < / k e y > < v a l u e > < i n t > 9 9 < / i n t > < / v a l u e > < / i t e m > < i t e m > < k e y > < s t r i n g > B 5 A _ 4 < / s t r i n g > < / k e y > < v a l u e > < i n t > 7 4 < / i n t > < / v a l u e > < / i t e m > < i t e m > < k e y > < s t r i n g > B 5 A C O D _ 4 < / s t r i n g > < / k e y > < v a l u e > < i n t > 1 0 1 < / i n t > < / v a l u e > < / i t e m > < i t e m > < k e y > < s t r i n g > B 5 C O D 4 _ E < / s t r i n g > < / k e y > < v a l u e > < i n t > 9 9 < / i n t > < / v a l u e > < / i t e m > < i t e m > < k e y > < s t r i n g > B 5 A _ 5 < / s t r i n g > < / k e y > < v a l u e > < i n t > 7 4 < / i n t > < / v a l u e > < / i t e m > < i t e m > < k e y > < s t r i n g > B 5 A C O D _ 5 < / s t r i n g > < / k e y > < v a l u e > < i n t > 1 0 1 < / i n t > < / v a l u e > < / i t e m > < i t e m > < k e y > < s t r i n g > B 5 C O D 5 _ E < / s t r i n g > < / k e y > < v a l u e > < i n t > 9 9 < / i n t > < / v a l u e > < / i t e m > < i t e m > < k e y > < s t r i n g > C 1 _ P U E S T _ V A C < / s t r i n g > < / k e y > < v a l u e > < i n t > 1 2 8 < / i n t > < / v a l u e > < / i t e m > < i t e m > < k e y > < s t r i n g > C 2 _ 1 _ A G R E < / s t r i n g > < / k e y > < v a l u e > < i n t > 1 0 5 < / i n t > < / v a l u e > < / i t e m > < i t e m > < k e y > < s t r i n g > C 2 _ 1 _ C O D < / s t r i n g > < / k e y > < v a l u e > < i n t > 9 9 < / i n t > < / v a l u e > < / i t e m > < i t e m > < k e y > < s t r i n g > C 2 _ 1 _ P U E S T O S _ V A C < / s t r i n g > < / k e y > < v a l u e > < i n t > 1 5 9 < / i n t > < / v a l u e > < / i t e m > < i t e m > < k e y > < s t r i n g > C 2 A _ 1 < / s t r i n g > < / k e y > < v a l u e > < i n t > 7 4 < / i n t > < / v a l u e > < / i t e m > < i t e m > < k e y > < s t r i n g > C 2 B _ 1 < / s t r i n g > < / k e y > < v a l u e > < i n t > 7 3 < / i n t > < / v a l u e > < / i t e m > < i t e m > < k e y > < s t r i n g > C 2 _ 2 _ A G R E < / s t r i n g > < / k e y > < v a l u e > < i n t > 1 0 5 < / i n t > < / v a l u e > < / i t e m > < i t e m > < k e y > < s t r i n g > C 2 _ 2 _ C O D < / s t r i n g > < / k e y > < v a l u e > < i n t > 9 9 < / i n t > < / v a l u e > < / i t e m > < i t e m > < k e y > < s t r i n g > C 2 _ 2 _ P U E S T O S _ V A C < / s t r i n g > < / k e y > < v a l u e > < i n t > 1 5 9 < / i n t > < / v a l u e > < / i t e m > < i t e m > < k e y > < s t r i n g > C 2 A _ 2 < / s t r i n g > < / k e y > < v a l u e > < i n t > 7 4 < / i n t > < / v a l u e > < / i t e m > < i t e m > < k e y > < s t r i n g > C 2 B _ 2 < / s t r i n g > < / k e y > < v a l u e > < i n t > 7 3 < / i n t > < / v a l u e > < / i t e m > < i t e m > < k e y > < s t r i n g > C 2 _ 3 _ A G R E < / s t r i n g > < / k e y > < v a l u e > < i n t > 1 0 5 < / i n t > < / v a l u e > < / i t e m > < i t e m > < k e y > < s t r i n g > C 2 _ 3 _ C O D < / s t r i n g > < / k e y > < v a l u e > < i n t > 9 9 < / i n t > < / v a l u e > < / i t e m > < i t e m > < k e y > < s t r i n g > C 2 _ 3 _ P U E S T O S _ V A C < / s t r i n g > < / k e y > < v a l u e > < i n t > 1 5 9 < / i n t > < / v a l u e > < / i t e m > < i t e m > < k e y > < s t r i n g > C 2 A _ 3 < / s t r i n g > < / k e y > < v a l u e > < i n t > 7 4 < / i n t > < / v a l u e > < / i t e m > < i t e m > < k e y > < s t r i n g > C 2 B _ 3 < / s t r i n g > < / k e y > < v a l u e > < i n t > 7 3 < / i n t > < / v a l u e > < / i t e m > < i t e m > < k e y > < s t r i n g > C 3 A _ 1 < / s t r i n g > < / k e y > < v a l u e > < i n t > 7 4 < / i n t > < / v a l u e > < / i t e m > < i t e m > < k e y > < s t r i n g > C 3 A _ 2 < / s t r i n g > < / k e y > < v a l u e > < i n t > 7 4 < / i n t > < / v a l u e > < / i t e m > < i t e m > < k e y > < s t r i n g > C 3 A _ 3 < / s t r i n g > < / k e y > < v a l u e > < i n t > 7 4 < / i n t > < / v a l u e > < / i t e m > < i t e m > < k e y > < s t r i n g > C 3 A _ 4 < / s t r i n g > < / k e y > < v a l u e > < i n t > 7 4 < / i n t > < / v a l u e > < / i t e m > < i t e m > < k e y > < s t r i n g > C 3 A _ 5 < / s t r i n g > < / k e y > < v a l u e > < i n t > 7 4 < / i n t > < / v a l u e > < / i t e m > < i t e m > < k e y > < s t r i n g > C 3 A _ 6 < / s t r i n g > < / k e y > < v a l u e > < i n t > 7 4 < / i n t > < / v a l u e > < / i t e m > < i t e m > < k e y > < s t r i n g > C 3 A _ 7 < / s t r i n g > < / k e y > < v a l u e > < i n t > 7 4 < / i n t > < / v a l u e > < / i t e m > < i t e m > < k e y > < s t r i n g > C 3 A _ 7 _ E S P E C < / s t r i n g > < / k e y > < v a l u e > < i n t > 1 1 8 < / i n t > < / v a l u e > < / i t e m > < i t e m > < k e y > < s t r i n g > C 3 B _ 1 < / s t r i n g > < / k e y > < v a l u e > < i n t > 7 3 < / i n t > < / v a l u e > < / i t e m > < i t e m > < k e y > < s t r i n g > C 3 B _ 2 < / s t r i n g > < / k e y > < v a l u e > < i n t > 7 3 < / i n t > < / v a l u e > < / i t e m > < i t e m > < k e y > < s t r i n g > C 3 B _ 3 < / s t r i n g > < / k e y > < v a l u e > < i n t > 7 3 < / i n t > < / v a l u e > < / i t e m > < i t e m > < k e y > < s t r i n g > C 3 B _ 4 < / s t r i n g > < / k e y > < v a l u e > < i n t > 7 3 < / i n t > < / v a l u e > < / i t e m > < i t e m > < k e y > < s t r i n g > C 3 B _ 5 < / s t r i n g > < / k e y > < v a l u e > < i n t > 7 3 < / i n t > < / v a l u e > < / i t e m > < i t e m > < k e y > < s t r i n g > C 3 B _ 6 < / s t r i n g > < / k e y > < v a l u e > < i n t > 7 3 < / i n t > < / v a l u e > < / i t e m > < i t e m > < k e y > < s t r i n g > C 3 B _ 7 < / s t r i n g > < / k e y > < v a l u e > < i n t > 7 3 < / i n t > < / v a l u e > < / i t e m > < i t e m > < k e y > < s t r i n g > C 3 B _ 7 _ E S P E C < / s t r i n g > < / k e y > < v a l u e > < i n t > 1 1 7 < / i n t > < / v a l u e > < / i t e m > < i t e m > < k e y > < s t r i n g > C 3 C _ 1 < / s t r i n g > < / k e y > < v a l u e > < i n t > 7 3 < / i n t > < / v a l u e > < / i t e m > < i t e m > < k e y > < s t r i n g > C 3 C _ 2 < / s t r i n g > < / k e y > < v a l u e > < i n t > 7 3 < / i n t > < / v a l u e > < / i t e m > < i t e m > < k e y > < s t r i n g > C 3 C _ 3 < / s t r i n g > < / k e y > < v a l u e > < i n t > 7 3 < / i n t > < / v a l u e > < / i t e m > < i t e m > < k e y > < s t r i n g > C 3 C _ 4 < / s t r i n g > < / k e y > < v a l u e > < i n t > 7 3 < / i n t > < / v a l u e > < / i t e m > < i t e m > < k e y > < s t r i n g > C 3 C _ 5 < / s t r i n g > < / k e y > < v a l u e > < i n t > 7 3 < / i n t > < / v a l u e > < / i t e m > < i t e m > < k e y > < s t r i n g > C 3 C _ 6 < / s t r i n g > < / k e y > < v a l u e > < i n t > 7 3 < / i n t > < / v a l u e > < / i t e m > < i t e m > < k e y > < s t r i n g > C 3 C _ 7 < / s t r i n g > < / k e y > < v a l u e > < i n t > 7 3 < / i n t > < / v a l u e > < / i t e m > < i t e m > < k e y > < s t r i n g > C 3 C _ 7 _ E S P E C < / s t r i n g > < / k e y > < v a l u e > < i n t > 1 1 7 < / i n t > < / v a l u e > < / i t e m > < i t e m > < k e y > < s t r i n g > C 4 _ 1 < / s t r i n g > < / k e y > < v a l u e > < i n t > 6 5 < / i n t > < / v a l u e > < / i t e m > < i t e m > < k e y > < s t r i n g > C 4 _ 2 < / s t r i n g > < / k e y > < v a l u e > < i n t > 6 5 < / i n t > < / v a l u e > < / i t e m > < i t e m > < k e y > < s t r i n g > C 4 _ 3 < / s t r i n g > < / k e y > < v a l u e > < i n t > 6 5 < / i n t > < / v a l u e > < / i t e m > < i t e m > < k e y > < s t r i n g > C 4 _ 4 < / s t r i n g > < / k e y > < v a l u e > < i n t > 6 5 < / i n t > < / v a l u e > < / i t e m > < i t e m > < k e y > < s t r i n g > C 4 _ 5 < / s t r i n g > < / k e y > < v a l u e > < i n t > 6 5 < / i n t > < / v a l u e > < / i t e m > < i t e m > < k e y > < s t r i n g > C 4 _ 6 < / s t r i n g > < / k e y > < v a l u e > < i n t > 6 5 < / i n t > < / v a l u e > < / i t e m > < i t e m > < k e y > < s t r i n g > C 4 _ 7 < / s t r i n g > < / k e y > < v a l u e > < i n t > 6 5 < / i n t > < / v a l u e > < / i t e m > < i t e m > < k e y > < s t r i n g > C 4 _ 8 < / s t r i n g > < / k e y > < v a l u e > < i n t > 6 5 < / i n t > < / v a l u e > < / i t e m > < i t e m > < k e y > < s t r i n g > C 4 _ 9 < / s t r i n g > < / k e y > < v a l u e > < i n t > 6 5 < / i n t > < / v a l u e > < / i t e m > < i t e m > < k e y > < s t r i n g > C 4 _ 1 0 < / s t r i n g > < / k e y > < v a l u e > < i n t > 7 2 < / i n t > < / v a l u e > < / i t e m > < i t e m > < k e y > < s t r i n g > C 4 _ 1 0 _ E S P E C < / s t r i n g > < / k e y > < v a l u e > < i n t > 1 1 6 < / i n t > < / v a l u e > < / i t e m > < i t e m > < k e y > < s t r i n g > C 5 _ 1 < / s t r i n g > < / k e y > < v a l u e > < i n t > 6 5 < / i n t > < / v a l u e > < / i t e m > < i t e m > < k e y > < s t r i n g > C 5 _ 2 < / s t r i n g > < / k e y > < v a l u e > < i n t > 6 5 < / i n t > < / v a l u e > < / i t e m > < i t e m > < k e y > < s t r i n g > C 5 _ 3 < / s t r i n g > < / k e y > < v a l u e > < i n t > 6 5 < / i n t > < / v a l u e > < / i t e m > < i t e m > < k e y > < s t r i n g > C 5 _ 4 < / s t r i n g > < / k e y > < v a l u e > < i n t > 6 5 < / i n t > < / v a l u e > < / i t e m > < i t e m > < k e y > < s t r i n g > C 5 _ 5 < / s t r i n g > < / k e y > < v a l u e > < i n t > 6 5 < / i n t > < / v a l u e > < / i t e m > < i t e m > < k e y > < s t r i n g > C 5 _ 6 < / s t r i n g > < / k e y > < v a l u e > < i n t > 6 5 < / i n t > < / v a l u e > < / i t e m > < i t e m > < k e y > < s t r i n g > C 5 _ 7 < / s t r i n g > < / k e y > < v a l u e > < i n t > 6 5 < / i n t > < / v a l u e > < / i t e m > < i t e m > < k e y > < s t r i n g > C 5 _ 8 < / s t r i n g > < / k e y > < v a l u e > < i n t > 6 5 < / i n t > < / v a l u e > < / i t e m > < i t e m > < k e y > < s t r i n g > C 5 _ 9 < / s t r i n g > < / k e y > < v a l u e > < i n t > 6 5 < / i n t > < / v a l u e > < / i t e m > < i t e m > < k e y > < s t r i n g > C 5 _ 1 0 < / s t r i n g > < / k e y > < v a l u e > < i n t > 7 2 < / i n t > < / v a l u e > < / i t e m > < i t e m > < k e y > < s t r i n g > C 5 _ 1 1 < / s t r i n g > < / k e y > < v a l u e > < i n t > 7 2 < / i n t > < / v a l u e > < / i t e m > < i t e m > < k e y > < s t r i n g > C 5 _ 1 2 < / s t r i n g > < / k e y > < v a l u e > < i n t > 7 2 < / i n t > < / v a l u e > < / i t e m > < i t e m > < k e y > < s t r i n g > C 5 _ 1 3 < / s t r i n g > < / k e y > < v a l u e > < i n t > 7 2 < / i n t > < / v a l u e > < / i t e m > < i t e m > < k e y > < s t r i n g > C 5 _ 1 3 _ E S P E C < / s t r i n g > < / k e y > < v a l u e > < i n t > 1 1 6 < / i n t > < / v a l u e > < / i t e m > < i t e m > < k e y > < s t r i n g > C 6 _ 1 < / s t r i n g > < / k e y > < v a l u e > < i n t > 6 5 < / i n t > < / v a l u e > < / i t e m > < i t e m > < k e y > < s t r i n g > C 6 _ 2 < / s t r i n g > < / k e y > < v a l u e > < i n t > 6 5 < / i n t > < / v a l u e > < / i t e m > < i t e m > < k e y > < s t r i n g > C 6 _ 3 < / s t r i n g > < / k e y > < v a l u e > < i n t > 6 5 < / i n t > < / v a l u e > < / i t e m > < i t e m > < k e y > < s t r i n g > C 6 _ 4 < / s t r i n g > < / k e y > < v a l u e > < i n t > 6 5 < / i n t > < / v a l u e > < / i t e m > < i t e m > < k e y > < s t r i n g > C 6 _ 5 < / s t r i n g > < / k e y > < v a l u e > < i n t > 6 5 < / i n t > < / v a l u e > < / i t e m > < i t e m > < k e y > < s t r i n g > C 6 _ 6 < / s t r i n g > < / k e y > < v a l u e > < i n t > 6 5 < / i n t > < / v a l u e > < / i t e m > < i t e m > < k e y > < s t r i n g > C 6 _ 7 < / s t r i n g > < / k e y > < v a l u e > < i n t > 6 5 < / i n t > < / v a l u e > < / i t e m > < i t e m > < k e y > < s t r i n g > C 6 _ 8 < / s t r i n g > < / k e y > < v a l u e > < i n t > 6 5 < / i n t > < / v a l u e > < / i t e m > < i t e m > < k e y > < s t r i n g > C 6 _ 9 < / s t r i n g > < / k e y > < v a l u e > < i n t > 6 5 < / i n t > < / v a l u e > < / i t e m > < i t e m > < k e y > < s t r i n g > C 6 _ 1 0 < / s t r i n g > < / k e y > < v a l u e > < i n t > 7 2 < / i n t > < / v a l u e > < / i t e m > < i t e m > < k e y > < s t r i n g > C 6 _ 1 1 < / s t r i n g > < / k e y > < v a l u e > < i n t > 7 2 < / i n t > < / v a l u e > < / i t e m > < i t e m > < k e y > < s t r i n g > C 6 _ 1 2 < / s t r i n g > < / k e y > < v a l u e > < i n t > 7 2 < / i n t > < / v a l u e > < / i t e m > < i t e m > < k e y > < s t r i n g > C 6 _ 1 2 _ E S P E C < / s t r i n g > < / k e y > < v a l u e > < i n t > 1 1 6 < / i n t > < / v a l u e > < / i t e m > < i t e m > < k e y > < s t r i n g > D 1 _ 1 < / s t r i n g > < / k e y > < v a l u e > < i n t > 6 6 < / i n t > < / v a l u e > < / i t e m > < i t e m > < k e y > < s t r i n g > D 1 _ 2 < / s t r i n g > < / k e y > < v a l u e > < i n t > 6 6 < / i n t > < / v a l u e > < / i t e m > < i t e m > < k e y > < s t r i n g > D 1 _ 3 < / s t r i n g > < / k e y > < v a l u e > < i n t > 6 6 < / i n t > < / v a l u e > < / i t e m > < i t e m > < k e y > < s t r i n g > D 1 _ 4 < / s t r i n g > < / k e y > < v a l u e > < i n t > 6 6 < / i n t > < / v a l u e > < / i t e m > < i t e m > < k e y > < s t r i n g > D 1 _ 5 < / s t r i n g > < / k e y > < v a l u e > < i n t > 6 6 < / i n t > < / v a l u e > < / i t e m > < i t e m > < k e y > < s t r i n g > D 1 _ 6 < / s t r i n g > < / k e y > < v a l u e > < i n t > 6 6 < / i n t > < / v a l u e > < / i t e m > < i t e m > < k e y > < s t r i n g > D 1 _ 7 < / s t r i n g > < / k e y > < v a l u e > < i n t > 6 6 < / i n t > < / v a l u e > < / i t e m > < i t e m > < k e y > < s t r i n g > D 1 _ 8 < / s t r i n g > < / k e y > < v a l u e > < i n t > 6 6 < / i n t > < / v a l u e > < / i t e m > < i t e m > < k e y > < s t r i n g > D 1 _ 9 < / s t r i n g > < / k e y > < v a l u e > < i n t > 6 6 < / i n t > < / v a l u e > < / i t e m > < i t e m > < k e y > < s t r i n g > D 1 _ 1 0 < / s t r i n g > < / k e y > < v a l u e > < i n t > 7 3 < / i n t > < / v a l u e > < / i t e m > < i t e m > < k e y > < s t r i n g > D 1 _ 1 1 < / s t r i n g > < / k e y > < v a l u e > < i n t > 7 3 < / i n t > < / v a l u e > < / i t e m > < i t e m > < k e y > < s t r i n g > D 1 _ 1 1 _ E S P E C < / s t r i n g > < / k e y > < v a l u e > < i n t > 1 1 7 < / i n t > < / v a l u e > < / i t e m > < i t e m > < k e y > < s t r i n g > D 2 _ 1 < / s t r i n g > < / k e y > < v a l u e > < i n t > 6 6 < / i n t > < / v a l u e > < / i t e m > < i t e m > < k e y > < s t r i n g > D 2 _ 2 < / s t r i n g > < / k e y > < v a l u e > < i n t > 6 6 < / i n t > < / v a l u e > < / i t e m > < i t e m > < k e y > < s t r i n g > D 2 _ 3 < / s t r i n g > < / k e y > < v a l u e > < i n t > 6 6 < / i n t > < / v a l u e > < / i t e m > < i t e m > < k e y > < s t r i n g > D 2 _ 4 < / s t r i n g > < / k e y > < v a l u e > < i n t > 6 6 < / i n t > < / v a l u e > < / i t e m > < i t e m > < k e y > < s t r i n g > D 2 _ 5 < / s t r i n g > < / k e y > < v a l u e > < i n t > 6 6 < / i n t > < / v a l u e > < / i t e m > < i t e m > < k e y > < s t r i n g > D 2 _ 6 < / s t r i n g > < / k e y > < v a l u e > < i n t > 6 6 < / i n t > < / v a l u e > < / i t e m > < i t e m > < k e y > < s t r i n g > D 2 _ 7 < / s t r i n g > < / k e y > < v a l u e > < i n t > 6 6 < / i n t > < / v a l u e > < / i t e m > < i t e m > < k e y > < s t r i n g > D 2 _ 8 < / s t r i n g > < / k e y > < v a l u e > < i n t > 6 6 < / i n t > < / v a l u e > < / i t e m > < i t e m > < k e y > < s t r i n g > D 2 _ 9 < / s t r i n g > < / k e y > < v a l u e > < i n t > 6 6 < / i n t > < / v a l u e > < / i t e m > < i t e m > < k e y > < s t r i n g > D 2 _ 1 0 < / s t r i n g > < / k e y > < v a l u e > < i n t > 7 3 < / i n t > < / v a l u e > < / i t e m > < i t e m > < k e y > < s t r i n g > D 2 _ 1 1 < / s t r i n g > < / k e y > < v a l u e > < i n t > 7 3 < / i n t > < / v a l u e > < / i t e m > < i t e m > < k e y > < s t r i n g > D 2 _ 1 1 _ E S P E C < / s t r i n g > < / k e y > < v a l u e > < i n t > 1 1 7 < / i n t > < / v a l u e > < / i t e m > < i t e m > < k e y > < s t r i n g > D 3 _ 1 < / s t r i n g > < / k e y > < v a l u e > < i n t > 6 6 < / i n t > < / v a l u e > < / i t e m > < i t e m > < k e y > < s t r i n g > D 3 _ 2 < / s t r i n g > < / k e y > < v a l u e > < i n t > 6 6 < / i n t > < / v a l u e > < / i t e m > < i t e m > < k e y > < s t r i n g > D 3 _ 3 < / s t r i n g > < / k e y > < v a l u e > < i n t > 6 6 < / i n t > < / v a l u e > < / i t e m > < i t e m > < k e y > < s t r i n g > D 3 _ 4 < / s t r i n g > < / k e y > < v a l u e > < i n t > 6 6 < / i n t > < / v a l u e > < / i t e m > < i t e m > < k e y > < s t r i n g > D 3 _ 5 < / s t r i n g > < / k e y > < v a l u e > < i n t > 6 6 < / i n t > < / v a l u e > < / i t e m > < i t e m > < k e y > < s t r i n g > D 3 _ 6 < / s t r i n g > < / k e y > < v a l u e > < i n t > 6 6 < / i n t > < / v a l u e > < / i t e m > < i t e m > < k e y > < s t r i n g > D 3 _ 7 < / s t r i n g > < / k e y > < v a l u e > < i n t > 6 6 < / i n t > < / v a l u e > < / i t e m > < i t e m > < k e y > < s t r i n g > D 3 _ 7 _ E S P E C < / s t r i n g > < / k e y > < v a l u e > < i n t > 1 1 0 < / i n t > < / v a l u e > < / i t e m > < i t e m > < k e y > < s t r i n g > D 4 < / s t r i n g > < / k e y > < v a l u e > < i n t > 5 2 < / i n t > < / v a l u e > < / i t e m > < i t e m > < k e y > < s t r i n g > D 5 _ 1 < / s t r i n g > < / k e y > < v a l u e > < i n t > 6 6 < / i n t > < / v a l u e > < / i t e m > < i t e m > < k e y > < s t r i n g > D 5 _ 2 < / s t r i n g > < / k e y > < v a l u e > < i n t > 6 6 < / i n t > < / v a l u e > < / i t e m > < i t e m > < k e y > < s t r i n g > D 5 _ 3 < / s t r i n g > < / k e y > < v a l u e > < i n t > 6 6 < / i n t > < / v a l u e > < / i t e m > < i t e m > < k e y > < s t r i n g > D 5 _ 4 < / s t r i n g > < / k e y > < v a l u e > < i n t > 6 6 < / i n t > < / v a l u e > < / i t e m > < i t e m > < k e y > < s t r i n g > D 5 _ 5 < / s t r i n g > < / k e y > < v a l u e > < i n t > 6 6 < / i n t > < / v a l u e > < / i t e m > < i t e m > < k e y > < s t r i n g > D 6 < / s t r i n g > < / k e y > < v a l u e > < i n t > 5 2 < / i n t > < / v a l u e > < / i t e m > < i t e m > < k e y > < s t r i n g > D 7 _ A _ 1 < / s t r i n g > < / k e y > < v a l u e > < i n t > 8 2 < / i n t > < / v a l u e > < / i t e m > < i t e m > < k e y > < s t r i n g > D 7 _ B C O D _ 1 < / s t r i n g > < / k e y > < v a l u e > < i n t > 1 0 8 < / i n t > < / v a l u e > < / i t e m > < i t e m > < k e y > < s t r i n g > D 7 _ C _ 2 0 2 5 _ 1 < / s t r i n g > < / k e y > < v a l u e > < i n t > 1 1 6 < / i n t > < / v a l u e > < / i t e m > < i t e m > < k e y > < s t r i n g > D 7 _ C _ 2 0 2 6 _ 1 < / s t r i n g > < / k e y > < v a l u e > < i n t > 1 1 6 < / i n t > < / v a l u e > < / i t e m > < i t e m > < k e y > < s t r i n g > D 7 _ C _ 2 0 2 7 _ 1 < / s t r i n g > < / k e y > < v a l u e > < i n t > 1 1 6 < / i n t > < / v a l u e > < / i t e m > < i t e m > < k e y > < s t r i n g > D 7 _ C _ 2 0 2 8 _ 1 < / s t r i n g > < / k e y > < v a l u e > < i n t > 1 1 6 < / i n t > < / v a l u e > < / i t e m > < i t e m > < k e y > < s t r i n g > D 7 _ C _ 2 0 2 9 _ 1 < / s t r i n g > < / k e y > < v a l u e > < i n t > 1 1 6 < / i n t > < / v a l u e > < / i t e m > < i t e m > < k e y > < s t r i n g > D 7 _ A _ 2 < / s t r i n g > < / k e y > < v a l u e > < i n t > 8 2 < / i n t > < / v a l u e > < / i t e m > < i t e m > < k e y > < s t r i n g > D 7 _ B C O D _ 2 < / s t r i n g > < / k e y > < v a l u e > < i n t > 1 0 8 < / i n t > < / v a l u e > < / i t e m > < i t e m > < k e y > < s t r i n g > D 7 _ C _ 2 0 2 5 _ 2 < / s t r i n g > < / k e y > < v a l u e > < i n t > 1 1 6 < / i n t > < / v a l u e > < / i t e m > < i t e m > < k e y > < s t r i n g > D 7 _ C _ 2 0 2 6 _ 2 < / s t r i n g > < / k e y > < v a l u e > < i n t > 1 1 6 < / i n t > < / v a l u e > < / i t e m > < i t e m > < k e y > < s t r i n g > D 7 _ C _ 2 0 2 7 _ 2 < / s t r i n g > < / k e y > < v a l u e > < i n t > 1 1 6 < / i n t > < / v a l u e > < / i t e m > < i t e m > < k e y > < s t r i n g > D 7 _ C _ 2 0 2 8 _ 2 < / s t r i n g > < / k e y > < v a l u e > < i n t > 1 1 6 < / i n t > < / v a l u e > < / i t e m > < i t e m > < k e y > < s t r i n g > D 7 _ C _ 2 0 2 9 _ 2 < / s t r i n g > < / k e y > < v a l u e > < i n t > 1 1 6 < / i n t > < / v a l u e > < / i t e m > < i t e m > < k e y > < s t r i n g > D 7 _ A _ 3 < / s t r i n g > < / k e y > < v a l u e > < i n t > 8 2 < / i n t > < / v a l u e > < / i t e m > < i t e m > < k e y > < s t r i n g > D 7 _ B C O D _ 3 < / s t r i n g > < / k e y > < v a l u e > < i n t > 1 0 8 < / i n t > < / v a l u e > < / i t e m > < i t e m > < k e y > < s t r i n g > D 7 _ C _ 2 0 2 5 _ 3 < / s t r i n g > < / k e y > < v a l u e > < i n t > 1 1 6 < / i n t > < / v a l u e > < / i t e m > < i t e m > < k e y > < s t r i n g > D 7 _ C _ 2 0 2 6 _ 3 < / s t r i n g > < / k e y > < v a l u e > < i n t > 1 1 6 < / i n t > < / v a l u e > < / i t e m > < i t e m > < k e y > < s t r i n g > D 7 _ C _ 2 0 2 7 _ 3 < / s t r i n g > < / k e y > < v a l u e > < i n t > 1 1 6 < / i n t > < / v a l u e > < / i t e m > < i t e m > < k e y > < s t r i n g > D 7 _ C _ 2 0 2 8 _ 3 < / s t r i n g > < / k e y > < v a l u e > < i n t > 1 1 6 < / i n t > < / v a l u e > < / i t e m > < i t e m > < k e y > < s t r i n g > D 7 _ C _ 2 0 2 9 _ 3 < / s t r i n g > < / k e y > < v a l u e > < i n t > 1 1 6 < / i n t > < / v a l u e > < / i t e m > < i t e m > < k e y > < s t r i n g > D 7 _ A _ 4 < / s t r i n g > < / k e y > < v a l u e > < i n t > 8 2 < / i n t > < / v a l u e > < / i t e m > < i t e m > < k e y > < s t r i n g > D 7 _ B C O D _ 4 < / s t r i n g > < / k e y > < v a l u e > < i n t > 1 0 8 < / i n t > < / v a l u e > < / i t e m > < i t e m > < k e y > < s t r i n g > D 7 _ C _ 2 0 2 5 _ 4 < / s t r i n g > < / k e y > < v a l u e > < i n t > 1 1 6 < / i n t > < / v a l u e > < / i t e m > < i t e m > < k e y > < s t r i n g > D 7 _ C _ 2 0 2 6 _ 4 < / s t r i n g > < / k e y > < v a l u e > < i n t > 1 1 6 < / i n t > < / v a l u e > < / i t e m > < i t e m > < k e y > < s t r i n g > D 7 _ C _ 2 0 2 7 _ 4 < / s t r i n g > < / k e y > < v a l u e > < i n t > 1 1 6 < / i n t > < / v a l u e > < / i t e m > < i t e m > < k e y > < s t r i n g > D 7 _ C _ 2 0 2 8 _ 4 < / s t r i n g > < / k e y > < v a l u e > < i n t > 1 1 6 < / i n t > < / v a l u e > < / i t e m > < i t e m > < k e y > < s t r i n g > D 7 _ C _ 2 0 2 9 _ 4 < / s t r i n g > < / k e y > < v a l u e > < i n t > 1 1 6 < / i n t > < / v a l u e > < / i t e m > < i t e m > < k e y > < s t r i n g > D 7 _ A _ 5 < / s t r i n g > < / k e y > < v a l u e > < i n t > 8 2 < / i n t > < / v a l u e > < / i t e m > < i t e m > < k e y > < s t r i n g > D 7 _ B C O D _ 5 < / s t r i n g > < / k e y > < v a l u e > < i n t > 1 0 8 < / i n t > < / v a l u e > < / i t e m > < i t e m > < k e y > < s t r i n g > D 7 _ C _ 2 0 2 5 _ 5 < / s t r i n g > < / k e y > < v a l u e > < i n t > 1 1 6 < / i n t > < / v a l u e > < / i t e m > < i t e m > < k e y > < s t r i n g > D 7 _ C _ 2 0 2 6 _ 5 < / s t r i n g > < / k e y > < v a l u e > < i n t > 1 1 6 < / i n t > < / v a l u e > < / i t e m > < i t e m > < k e y > < s t r i n g > D 7 _ C _ 2 0 2 7 _ 5 < / s t r i n g > < / k e y > < v a l u e > < i n t > 1 1 6 < / i n t > < / v a l u e > < / i t e m > < i t e m > < k e y > < s t r i n g > D 7 _ C _ 2 0 2 8 _ 5 < / s t r i n g > < / k e y > < v a l u e > < i n t > 1 1 6 < / i n t > < / v a l u e > < / i t e m > < i t e m > < k e y > < s t r i n g > D 7 _ C _ 2 0 2 9 _ 5 < / s t r i n g > < / k e y > < v a l u e > < i n t > 1 1 6 < / i n t > < / v a l u e > < / i t e m > < i t e m > < k e y > < s t r i n g > E 1 < / s t r i n g > < / k e y > < v a l u e > < i n t > 5 0 < / i n t > < / v a l u e > < / i t e m > < i t e m > < k e y > < s t r i n g > E 2 _ 1 < / s t r i n g > < / k e y > < v a l u e > < i n t > 6 4 < / i n t > < / v a l u e > < / i t e m > < i t e m > < k e y > < s t r i n g > E 2 _ 2 < / s t r i n g > < / k e y > < v a l u e > < i n t > 6 4 < / i n t > < / v a l u e > < / i t e m > < i t e m > < k e y > < s t r i n g > E 2 _ 3 < / s t r i n g > < / k e y > < v a l u e > < i n t > 6 4 < / i n t > < / v a l u e > < / i t e m > < i t e m > < k e y > < s t r i n g > E 2 _ 4 < / s t r i n g > < / k e y > < v a l u e > < i n t > 6 4 < / i n t > < / v a l u e > < / i t e m > < i t e m > < k e y > < s t r i n g > E 2 _ 5 < / s t r i n g > < / k e y > < v a l u e > < i n t > 6 4 < / i n t > < / v a l u e > < / i t e m > < i t e m > < k e y > < s t r i n g > E 2 _ 6 < / s t r i n g > < / k e y > < v a l u e > < i n t > 6 4 < / i n t > < / v a l u e > < / i t e m > < i t e m > < k e y > < s t r i n g > E 2 _ 7 < / s t r i n g > < / k e y > < v a l u e > < i n t > 6 4 < / i n t > < / v a l u e > < / i t e m > < i t e m > < k e y > < s t r i n g > E 2 _ 8 < / s t r i n g > < / k e y > < v a l u e > < i n t > 6 4 < / i n t > < / v a l u e > < / i t e m > < i t e m > < k e y > < s t r i n g > E 2 _ 8 _ E S P E C < / s t r i n g > < / k e y > < v a l u e > < i n t > 1 0 8 < / i n t > < / v a l u e > < / i t e m > < i t e m > < k e y > < s t r i n g > E 3 _ 1 < / s t r i n g > < / k e y > < v a l u e > < i n t > 6 4 < / i n t > < / v a l u e > < / i t e m > < i t e m > < k e y > < s t r i n g > E 3 _ 2 < / s t r i n g > < / k e y > < v a l u e > < i n t > 6 4 < / i n t > < / v a l u e > < / i t e m > < i t e m > < k e y > < s t r i n g > E 3 _ 3 < / s t r i n g > < / k e y > < v a l u e > < i n t > 6 4 < / i n t > < / v a l u e > < / i t e m > < i t e m > < k e y > < s t r i n g > E 3 _ 4 < / s t r i n g > < / k e y > < v a l u e > < i n t > 6 4 < / i n t > < / v a l u e > < / i t e m > < i t e m > < k e y > < s t r i n g > E 3 _ 5 < / s t r i n g > < / k e y > < v a l u e > < i n t > 6 4 < / i n t > < / v a l u e > < / i t e m > < i t e m > < k e y > < s t r i n g > E 3 _ 6 < / s t r i n g > < / k e y > < v a l u e > < i n t > 6 4 < / i n t > < / v a l u e > < / i t e m > < i t e m > < k e y > < s t r i n g > E 3 _ 7 < / s t r i n g > < / k e y > < v a l u e > < i n t > 6 4 < / i n t > < / v a l u e > < / i t e m > < i t e m > < k e y > < s t r i n g > E 3 _ 9 7 < / s t r i n g > < / k e y > < v a l u e > < i n t > 7 1 < / i n t > < / v a l u e > < / i t e m > < i t e m > < k e y > < s t r i n g > E 3 _ 7 _ E S P E C < / s t r i n g > < / k e y > < v a l u e > < i n t > 1 0 8 < / i n t > < / v a l u e > < / i t e m > < i t e m > < k e y > < s t r i n g > E 4 _ F I L T R O < / s t r i n g > < / k e y > < v a l u e > < i n t > 9 8 < / i n t > < / v a l u e > < / i t e m > < i t e m > < k e y > < s t r i n g > E 4 _ C A P _ 1 < / s t r i n g > < / k e y > < v a l u e > < i n t > 9 6 < / i n t > < / v a l u e > < / i t e m > < i t e m > < k e y > < s t r i n g > E 4 _ C A P _ C O D _ 1 < / s t r i n g > < / k e y > < v a l u e > < i n t > 1 3 0 < / i n t > < / v a l u e > < / i t e m > < i t e m > < k e y > < s t r i n g > E 4 _ P T _ 1 < / s t r i n g > < / k e y > < v a l u e > < i n t > 8 6 < / i n t > < / v a l u e > < / i t e m > < i t e m > < k e y > < s t r i n g > E 4 _ P T _ C O D _ 1 < / s t r i n g > < / k e y > < v a l u e > < i n t > 1 2 0 < / i n t > < / v a l u e > < / i t e m > < i t e m > < k e y > < s t r i n g > E 4 _ C A P _ 2 < / s t r i n g > < / k e y > < v a l u e > < i n t > 9 6 < / i n t > < / v a l u e > < / i t e m > < i t e m > < k e y > < s t r i n g > E 4 _ C A P _ C O D _ 2 < / s t r i n g > < / k e y > < v a l u e > < i n t > 1 3 0 < / i n t > < / v a l u e > < / i t e m > < i t e m > < k e y > < s t r i n g > E 4 _ P T _ 2 < / s t r i n g > < / k e y > < v a l u e > < i n t > 8 6 < / i n t > < / v a l u e > < / i t e m > < i t e m > < k e y > < s t r i n g > E 4 _ P T _ C O D _ 2 < / s t r i n g > < / k e y > < v a l u e > < i n t > 1 2 0 < / i n t > < / v a l u e > < / i t e m > < i t e m > < k e y > < s t r i n g > E 4 _ C A P _ 3 < / s t r i n g > < / k e y > < v a l u e > < i n t > 9 6 < / i n t > < / v a l u e > < / i t e m > < i t e m > < k e y > < s t r i n g > E 4 _ C A P _ C O D _ 3 < / s t r i n g > < / k e y > < v a l u e > < i n t > 1 3 0 < / i n t > < / v a l u e > < / i t e m > < i t e m > < k e y > < s t r i n g > E 4 _ P T _ 3 < / s t r i n g > < / k e y > < v a l u e > < i n t > 8 6 < / i n t > < / v a l u e > < / i t e m > < i t e m > < k e y > < s t r i n g > E 4 _ P T _ C O D _ 3 < / s t r i n g > < / k e y > < v a l u e > < i n t > 1 2 0 < / i n t > < / v a l u e > < / i t e m > < i t e m > < k e y > < s t r i n g > E 4 _ C A P _ 4 < / s t r i n g > < / k e y > < v a l u e > < i n t > 9 6 < / i n t > < / v a l u e > < / i t e m > < i t e m > < k e y > < s t r i n g > E 4 _ C A P _ C O D _ 4 < / s t r i n g > < / k e y > < v a l u e > < i n t > 1 3 0 < / i n t > < / v a l u e > < / i t e m > < i t e m > < k e y > < s t r i n g > E 4 _ P T _ 4 < / s t r i n g > < / k e y > < v a l u e > < i n t > 8 6 < / i n t > < / v a l u e > < / i t e m > < i t e m > < k e y > < s t r i n g > E 4 _ P T _ C O D _ 4 < / s t r i n g > < / k e y > < v a l u e > < i n t > 1 2 0 < / i n t > < / v a l u e > < / i t e m > < i t e m > < k e y > < s t r i n g > E 4 _ C A P _ 5 < / s t r i n g > < / k e y > < v a l u e > < i n t > 9 6 < / i n t > < / v a l u e > < / i t e m > < i t e m > < k e y > < s t r i n g > E 4 _ C A P _ C O D _ 5 < / s t r i n g > < / k e y > < v a l u e > < i n t > 1 3 0 < / i n t > < / v a l u e > < / i t e m > < i t e m > < k e y > < s t r i n g > E 4 _ P T _ 5 < / s t r i n g > < / k e y > < v a l u e > < i n t > 8 6 < / i n t > < / v a l u e > < / i t e m > < i t e m > < k e y > < s t r i n g > E 4 _ P T _ C O D _ 5 < / s t r i n g > < / k e y > < v a l u e > < i n t > 1 2 0 < / i n t > < / v a l u e > < / i t e m > < i t e m > < k e y > < s t r i n g > E 4 _ C A P _ 6 < / s t r i n g > < / k e y > < v a l u e > < i n t > 9 6 < / i n t > < / v a l u e > < / i t e m > < i t e m > < k e y > < s t r i n g > E 4 _ C A P _ C O D _ 6 < / s t r i n g > < / k e y > < v a l u e > < i n t > 1 3 0 < / i n t > < / v a l u e > < / i t e m > < i t e m > < k e y > < s t r i n g > E 4 _ P T _ 6 < / s t r i n g > < / k e y > < v a l u e > < i n t > 8 6 < / i n t > < / v a l u e > < / i t e m > < i t e m > < k e y > < s t r i n g > E 4 _ P T _ C O D _ 6 < / s t r i n g > < / k e y > < v a l u e > < i n t > 1 2 0 < / i n t > < / v a l u e > < / i t e m > < i t e m > < k e y > < s t r i n g > E 4 _ A U X _ C A R G A _ 1 < / s t r i n g > < / k e y > < v a l u e > < i n t > 1 4 7 < / i n t > < / v a l u e > < / i t e m > < i t e m > < k e y > < s t r i n g > E 4 _ A U X _ C A R G A _ 2 < / s t r i n g > < / k e y > < v a l u e > < i n t > 1 4 7 < / i n t > < / v a l u e > < / i t e m > < i t e m > < k e y > < s t r i n g > E 4 _ A U X _ C A R G A _ 3 < / s t r i n g > < / k e y > < v a l u e > < i n t > 1 4 7 < / i n t > < / v a l u e > < / i t e m > < i t e m > < k e y > < s t r i n g > E 4 _ A U X _ C A R G A _ 4 < / s t r i n g > < / k e y > < v a l u e > < i n t > 1 4 7 < / i n t > < / v a l u e > < / i t e m > < i t e m > < k e y > < s t r i n g > E 4 _ A U X _ C A R G A _ 5 < / s t r i n g > < / k e y > < v a l u e > < i n t > 1 4 7 < / i n t > < / v a l u e > < / i t e m > < i t e m > < k e y > < s t r i n g > E 4 _ A U X _ C A R G A _ 6 < / s t r i n g > < / k e y > < v a l u e > < i n t > 1 4 7 < / i n t > < / v a l u e > < / i t e m > < i t e m > < k e y > < s t r i n g > E 5 < / s t r i n g > < / k e y > < v a l u e > < i n t > 5 0 < / i n t > < / v a l u e > < / i t e m > < i t e m > < k e y > < s t r i n g > E 6 _ 1 < / s t r i n g > < / k e y > < v a l u e > < i n t > 6 4 < / i n t > < / v a l u e > < / i t e m > < i t e m > < k e y > < s t r i n g > E 6 _ 2 < / s t r i n g > < / k e y > < v a l u e > < i n t > 6 4 < / i n t > < / v a l u e > < / i t e m > < i t e m > < k e y > < s t r i n g > E 6 _ 3 < / s t r i n g > < / k e y > < v a l u e > < i n t > 6 4 < / i n t > < / v a l u e > < / i t e m > < i t e m > < k e y > < s t r i n g > E 6 _ 4 < / s t r i n g > < / k e y > < v a l u e > < i n t > 6 4 < / i n t > < / v a l u e > < / i t e m > < i t e m > < k e y > < s t r i n g > E 6 _ 5 < / s t r i n g > < / k e y > < v a l u e > < i n t > 6 4 < / i n t > < / v a l u e > < / i t e m > < i t e m > < k e y > < s t r i n g > E 6 _ 6 < / s t r i n g > < / k e y > < v a l u e > < i n t > 6 4 < / i n t > < / v a l u e > < / i t e m > < i t e m > < k e y > < s t r i n g > E 6 _ 7 < / s t r i n g > < / k e y > < v a l u e > < i n t > 6 4 < / i n t > < / v a l u e > < / i t e m > < i t e m > < k e y > < s t r i n g > E 6 _ 8 < / s t r i n g > < / k e y > < v a l u e > < i n t > 6 4 < / i n t > < / v a l u e > < / i t e m > < i t e m > < k e y > < s t r i n g > E 6 _ 8 _ E S P E C < / s t r i n g > < / k e y > < v a l u e > < i n t > 1 0 8 < / i n t > < / v a l u e > < / i t e m > < i t e m > < k e y > < s t r i n g > E 7 _ 1 < / s t r i n g > < / k e y > < v a l u e > < i n t > 6 4 < / i n t > < / v a l u e > < / i t e m > < i t e m > < k e y > < s t r i n g > E 7 _ 2 < / s t r i n g > < / k e y > < v a l u e > < i n t > 6 4 < / i n t > < / v a l u e > < / i t e m > < i t e m > < k e y > < s t r i n g > E 7 _ 3 < / s t r i n g > < / k e y > < v a l u e > < i n t > 6 4 < / i n t > < / v a l u e > < / i t e m > < i t e m > < k e y > < s t r i n g > E 7 _ 4 < / s t r i n g > < / k e y > < v a l u e > < i n t > 6 4 < / i n t > < / v a l u e > < / i t e m > < i t e m > < k e y > < s t r i n g > E 7 _ 5 < / s t r i n g > < / k e y > < v a l u e > < i n t > 6 4 < / i n t > < / v a l u e > < / i t e m > < i t e m > < k e y > < s t r i n g > E 7 _ 6 < / s t r i n g > < / k e y > < v a l u e > < i n t > 6 4 < / i n t > < / v a l u e > < / i t e m > < i t e m > < k e y > < s t r i n g > E 8 _ 1 < / s t r i n g > < / k e y > < v a l u e > < i n t > 6 4 < / i n t > < / v a l u e > < / i t e m > < i t e m > < k e y > < s t r i n g > E 8 _ 2 < / s t r i n g > < / k e y > < v a l u e > < i n t > 6 4 < / i n t > < / v a l u e > < / i t e m > < i t e m > < k e y > < s t r i n g > E 8 _ 3 < / s t r i n g > < / k e y > < v a l u e > < i n t > 6 4 < / i n t > < / v a l u e > < / i t e m > < i t e m > < k e y > < s t r i n g > E 8 _ 4 < / s t r i n g > < / k e y > < v a l u e > < i n t > 6 4 < / i n t > < / v a l u e > < / i t e m > < i t e m > < k e y > < s t r i n g > E 8 _ 5 < / s t r i n g > < / k e y > < v a l u e > < i n t > 6 4 < / i n t > < / v a l u e > < / i t e m > < i t e m > < k e y > < s t r i n g > E 8 _ 6 < / s t r i n g > < / k e y > < v a l u e > < i n t > 6 4 < / i n t > < / v a l u e > < / i t e m > < i t e m > < k e y > < s t r i n g > E 8 _ 6 _ E S P E C < / s t r i n g > < / k e y > < v a l u e > < i n t > 1 0 8 < / i n t > < / v a l u e > < / i t e m > < i t e m > < k e y > < s t r i n g > I 2 < / s t r i n g > < / k e y > < v a l u e > < i n t > 4 7 < / i n t > < / v a l u e > < / i t e m > < i t e m > < k e y > < s t r i n g > I 2 _ E S P E C < / s t r i n g > < / k e y > < v a l u e > < i n t > 9 1 < / i n t > < / v a l u e > < / i t e m > < i t e m > < k e y > < s t r i n g > I 5 _ H H < / s t r i n g > < / k e y > < v a l u e > < i n t > 7 2 < / i n t > < / v a l u e > < / i t e m > < i t e m > < k e y > < s t r i n g > I 5 _ M M < / s t r i n g > < / k e y > < v a l u e > < i n t > 7 8 < / i n t > < / v a l u e > < / i t e m > < i t e m > < k e y > < s t r i n g > I 6 < / s t r i n g > < / k e y > < v a l u e > < i n t > 4 7 < / i n t > < / v a l u e > < / i t e m > < i t e m > < k e y > < s t r i n g > I 6 _ E S P E C < / s t r i n g > < / k e y > < v a l u e > < i n t > 9 1 < / i n t > < / v a l u e > < / i t e m > < i t e m > < k e y > < s t r i n g > F P V D C < / s t r i n g > < / k e y > < v a l u e > < i n t > 7 7 < / i n t > < / v a l u e > < / i t e m > < i t e m > < k e y > < s t r i n g > F P V M C < / s t r i n g > < / k e y > < v a l u e > < i n t > 8 0 < / i n t > < / v a l u e > < / i t e m > < i t e m > < k e y > < s t r i n g > F P V A C < / s t r i n g > < / k e y > < v a l u e > < i n t > 7 6 < / i n t > < / v a l u e > < / i t e m > < i t e m > < k e y > < s t r i n g > H P V H C < / s t r i n g > < / k e y > < v a l u e > < i n t > 7 9 < / i n t > < / v a l u e > < / i t e m > < i t e m > < k e y > < s t r i n g > H P V M C < / s t r i n g > < / k e y > < v a l u e > < i n t > 8 2 < / i n t > < / v a l u e > < / i t e m > < i t e m > < k e y > < s t r i n g > I _ O B S < / s t r i n g > < / k e y > < v a l u e > < i n t > 7 2 < / i n t > < / v a l u e > < / i t e m > < i t e m > < k e y > < s t r i n g > T A M A � O F _ B 1 < / s t r i n g > < / k e y > < v a l u e > < i n t > 1 2 1 < / i n t > < / v a l u e > < / i t e m > < i t e m > < k e y > < s t r i n g > T A M A � O F _ B 2 < / s t r i n g > < / k e y > < v a l u e > < i n t > 1 2 1 < / i n t > < / v a l u e > < / i t e m > < i t e m > < k e y > < s t r i n g > S E C T O R F < / s t r i n g > < / k e y > < v a l u e > < i n t > 9 0 < / i n t > < / v a l u e > < / i t e m > < i t e m > < k e y > < s t r i n g > S U B S E C T O R F < / s t r i n g > < / k e y > < v a l u e > < i n t > 1 1 4 < / i n t > < / v a l u e > < / i t e m > < i t e m > < k e y > < s t r i n g > O C U P _ A G R E G _ C 2 _ P 1 < / s t r i n g > < / k e y > < v a l u e > < i n t > 1 6 4 < / i n t > < / v a l u e > < / i t e m > < i t e m > < k e y > < s t r i n g > O C U P _ A G R E G _ C 2 _ P 2 < / s t r i n g > < / k e y > < v a l u e > < i n t > 1 6 4 < / i n t > < / v a l u e > < / i t e m > < i t e m > < k e y > < s t r i n g > O C U P _ A G R E G _ C 2 _ P 3 < / s t r i n g > < / k e y > < v a l u e > < i n t > 1 6 4 < / i n t > < / v a l u e > < / i t e m > < i t e m > < k e y > < s t r i n g > O C U P _ A G R E G _ D 7 _ P 1 < / s t r i n g > < / k e y > < v a l u e > < i n t > 1 6 5 < / i n t > < / v a l u e > < / i t e m > < i t e m > < k e y > < s t r i n g > O C U P _ A G R E G _ D 7 _ P 2 < / s t r i n g > < / k e y > < v a l u e > < i n t > 1 6 5 < / i n t > < / v a l u e > < / i t e m > < i t e m > < k e y > < s t r i n g > O C U P _ A G R E G _ D 7 _ P 3 < / s t r i n g > < / k e y > < v a l u e > < i n t > 1 6 5 < / i n t > < / v a l u e > < / i t e m > < i t e m > < k e y > < s t r i n g > O C U P _ A G R E G _ D 7 _ P 4 < / s t r i n g > < / k e y > < v a l u e > < i n t > 1 6 5 < / i n t > < / v a l u e > < / i t e m > < i t e m > < k e y > < s t r i n g > O C U P _ A G R E G _ D 7 _ P 5 < / s t r i n g > < / k e y > < v a l u e > < i n t > 1 6 5 < / i n t > < / v a l u e > < / i t e m > < i t e m > < k e y > < s t r i n g > O C U P _ A G R E G _ E 4 _ P T 1 < / s t r i n g > < / k e y > < v a l u e > < i n t > 1 7 0 < / i n t > < / v a l u e > < / i t e m > < i t e m > < k e y > < s t r i n g > O C U P _ A G R E G _ E 4 _ P T 2 < / s t r i n g > < / k e y > < v a l u e > < i n t > 1 7 0 < / i n t > < / v a l u e > < / i t e m > < i t e m > < k e y > < s t r i n g > O C U P _ A G R E G _ E 4 _ P T 3 < / s t r i n g > < / k e y > < v a l u e > < i n t > 1 7 0 < / i n t > < / v a l u e > < / i t e m > < i t e m > < k e y > < s t r i n g > O C U P _ A G R E G _ E 4 _ P T 4 < / s t r i n g > < / k e y > < v a l u e > < i n t > 1 7 0 < / i n t > < / v a l u e > < / i t e m > < i t e m > < k e y > < s t r i n g > O C U P _ A G R E G _ E 4 _ P T 5 < / s t r i n g > < / k e y > < v a l u e > < i n t > 1 7 0 < / i n t > < / v a l u e > < / i t e m > < i t e m > < k e y > < s t r i n g > O C U P _ A G R E G _ E 4 _ P T 6 < / s t r i n g > < / k e y > < v a l u e > < i n t > 1 7 0 < / i n t > < / v a l u e > < / i t e m > < i t e m > < k e y > < s t r i n g > E 4 _ F A M I L I A . 1 < / s t r i n g > < / k e y > < v a l u e > < i n t > 1 1 8 < / i n t > < / v a l u e > < / i t e m > < i t e m > < k e y > < s t r i n g > E 4 _ F A M I L I A . 2 < / s t r i n g > < / k e y > < v a l u e > < i n t > 1 1 8 < / i n t > < / v a l u e > < / i t e m > < i t e m > < k e y > < s t r i n g > E 4 _ F A M I L I A . 3 < / s t r i n g > < / k e y > < v a l u e > < i n t > 1 1 8 < / i n t > < / v a l u e > < / i t e m > < i t e m > < k e y > < s t r i n g > E 4 _ F A M I L I A . 4 < / s t r i n g > < / k e y > < v a l u e > < i n t > 1 1 8 < / i n t > < / v a l u e > < / i t e m > < i t e m > < k e y > < s t r i n g > E 4 _ F A M I L I A . 5 < / s t r i n g > < / k e y > < v a l u e > < i n t > 1 1 8 < / i n t > < / v a l u e > < / i t e m > < i t e m > < k e y > < s t r i n g > E 4 _ F A M I L I A . 6 < / s t r i n g > < / k e y > < v a l u e > < i n t > 1 1 8 < / i n t > < / v a l u e > < / i t e m > < i t e m > < k e y > < s t r i n g > C O D _ A R E A . 1 < / s t r i n g > < / k e y > < v a l u e > < i n t > 1 1 4 < / i n t > < / v a l u e > < / i t e m > < i t e m > < k e y > < s t r i n g > C O D _ A R E A . 2 < / s t r i n g > < / k e y > < v a l u e > < i n t > 1 1 4 < / i n t > < / v a l u e > < / i t e m > < i t e m > < k e y > < s t r i n g > C O D _ A R E A . 3 < / s t r i n g > < / k e y > < v a l u e > < i n t > 1 1 4 < / i n t > < / v a l u e > < / i t e m > < i t e m > < k e y > < s t r i n g > C O D _ A R E A . 4 < / s t r i n g > < / k e y > < v a l u e > < i n t > 1 1 4 < / i n t > < / v a l u e > < / i t e m > < i t e m > < k e y > < s t r i n g > C O D _ A R E A . 5 < / s t r i n g > < / k e y > < v a l u e > < i n t > 1 1 4 < / i n t > < / v a l u e > < / i t e m > < i t e m > < k e y > < s t r i n g > C O D _ A R E A . 6 < / s t r i n g > < / k e y > < v a l u e > < i n t > 1 1 4 < / i n t > < / v a l u e > < / i t e m > < i t e m > < k e y > < s t r i n g > E 4 _ A G R U P _ C O D . 1 < / s t r i n g > < / k e y > < v a l u e > < i n t > 1 4 5 < / i n t > < / v a l u e > < / i t e m > < i t e m > < k e y > < s t r i n g > E 4 _ A G R U P _ C O D . 2 < / s t r i n g > < / k e y > < v a l u e > < i n t > 1 4 5 < / i n t > < / v a l u e > < / i t e m > < i t e m > < k e y > < s t r i n g > E 4 _ A G R U P _ C O D . 3 < / s t r i n g > < / k e y > < v a l u e > < i n t > 1 4 5 < / i n t > < / v a l u e > < / i t e m > < i t e m > < k e y > < s t r i n g > E 4 _ A G R U P _ C O D . 4 < / s t r i n g > < / k e y > < v a l u e > < i n t > 1 4 5 < / i n t > < / v a l u e > < / i t e m > < i t e m > < k e y > < s t r i n g > E 4 _ A G R U P _ C O D . 5 < / s t r i n g > < / k e y > < v a l u e > < i n t > 1 4 5 < / i n t > < / v a l u e > < / i t e m > < i t e m > < k e y > < s t r i n g > E 4 _ A G R U P _ C O D . 6 < / s t r i n g > < / k e y > < v a l u e > < i n t > 1 4 5 < / i n t > < / v a l u e > < / i t e m > < i t e m > < k e y > < s t r i n g > E 4 _ R E C O D F . 1 < / s t r i n g > < / k e y > < v a l u e > < i n t > 1 1 6 < / i n t > < / v a l u e > < / i t e m > < i t e m > < k e y > < s t r i n g > E 4 _ R E C O D F . 2 < / s t r i n g > < / k e y > < v a l u e > < i n t > 1 1 6 < / i n t > < / v a l u e > < / i t e m > < i t e m > < k e y > < s t r i n g > E 4 _ R E C O D F . 3 < / s t r i n g > < / k e y > < v a l u e > < i n t > 1 1 6 < / i n t > < / v a l u e > < / i t e m > < i t e m > < k e y > < s t r i n g > E 4 _ R E C O D F . 4 < / s t r i n g > < / k e y > < v a l u e > < i n t > 1 1 6 < / i n t > < / v a l u e > < / i t e m > < i t e m > < k e y > < s t r i n g > E 4 _ R E C O D F . 5 < / s t r i n g > < / k e y > < v a l u e > < i n t > 1 1 6 < / i n t > < / v a l u e > < / i t e m > < i t e m > < k e y > < s t r i n g > E 4 _ R E C O D F . 6 < / s t r i n g > < / k e y > < v a l u e > < i n t > 1 1 6 < / i n t > < / v a l u e > < / i t e m > < i t e m > < k e y > < s t r i n g > W E I G H T < / s t r i n g > < / k e y > < v a l u e > < i n t > 8 5 < / i n t > < / v a l u e > < / i t e m > < i t e m > < k e y > < s t r i n g > t o t a l < / s t r i n g > < / k e y > < v a l u e > < i n t > 6 5 < / i n t > < / v a l u e > < / i t e m > < i t e m > < k e y > < s t r i n g > C o l u m n a   c a l c u l a d a   1 < / s t r i n g > < / k e y > < v a l u e > < i n t > 8 6 < / i n t > < / v a l u e > < / i t e m > < / C o l u m n W i d t h s > < C o l u m n D i s p l a y I n d e x > < i t e m > < k e y > < s t r i n g > I D _ E M P R E S A < / s t r i n g > < / k e y > < v a l u e > < i n t > 0 < / i n t > < / v a l u e > < / i t e m > < i t e m > < k e y > < s t r i n g > I n c l u d e < / s t r i n g > < / k e y > < v a l u e > < i n t > 1 < / i n t > < / v a l u e > < / i t e m > < i t e m > < k e y > < s t r i n g > D E P A R T A M E N T O < / s t r i n g > < / k e y > < v a l u e > < i n t > 2 < / i n t > < / v a l u e > < / i t e m > < i t e m > < k e y > < s t r i n g > D I S T R I T O < / s t r i n g > < / k e y > < v a l u e > < i n t > 3 < / i n t > < / v a l u e > < / i t e m > < i t e m > < k e y > < s t r i n g > C O D I G O _ A C T I V I D A D _ D E _ L A _ E M P R E S A < / s t r i n g > < / k e y > < v a l u e > < i n t > 4 < / i n t > < / v a l u e > < / i t e m > < i t e m > < k e y > < s t r i n g > D E S C R I P C I O N _ D E _ L A _ A C T I V I D A D < / s t r i n g > < / k e y > < v a l u e > < i n t > 5 < / i n t > < / v a l u e > < / i t e m > < i t e m > < k e y > < s t r i n g > S E C T O R < / s t r i n g > < / k e y > < v a l u e > < i n t > 6 < / i n t > < / v a l u e > < / i t e m > < i t e m > < k e y > < s t r i n g > S U B S E C T O R < / s t r i n g > < / k e y > < v a l u e > < i n t > 7 < / i n t > < / v a l u e > < / i t e m > < i t e m > < k e y > < s t r i n g > T A M A N H O < / s t r i n g > < / k e y > < v a l u e > < i n t > 8 < / i n t > < / v a l u e > < / i t e m > < i t e m > < k e y > < s t r i n g > F 1 < / s t r i n g > < / k e y > < v a l u e > < i n t > 9 < / i n t > < / v a l u e > < / i t e m > < i t e m > < k e y > < s t r i n g > D I A 1 < / s t r i n g > < / k e y > < v a l u e > < i n t > 1 0 < / i n t > < / v a l u e > < / i t e m > < i t e m > < k e y > < s t r i n g > M E S 1 < / s t r i n g > < / k e y > < v a l u e > < i n t > 1 1 < / i n t > < / v a l u e > < / i t e m > < i t e m > < k e y > < s t r i n g > A N O 1 < / s t r i n g > < / k e y > < v a l u e > < i n t > 1 2 < / i n t > < / v a l u e > < / i t e m > < i t e m > < k e y > < s t r i n g > H I N I C I O 1 < / s t r i n g > < / k e y > < v a l u e > < i n t > 1 3 < / i n t > < / v a l u e > < / i t e m > < i t e m > < k e y > < s t r i n g > M I N I C I O 1 < / s t r i n g > < / k e y > < v a l u e > < i n t > 1 4 < / i n t > < / v a l u e > < / i t e m > < i t e m > < k e y > < s t r i n g > F 2 < / s t r i n g > < / k e y > < v a l u e > < i n t > 1 5 < / i n t > < / v a l u e > < / i t e m > < i t e m > < k e y > < s t r i n g > D I A 2 < / s t r i n g > < / k e y > < v a l u e > < i n t > 1 6 < / i n t > < / v a l u e > < / i t e m > < i t e m > < k e y > < s t r i n g > M E S 2 < / s t r i n g > < / k e y > < v a l u e > < i n t > 1 7 < / i n t > < / v a l u e > < / i t e m > < i t e m > < k e y > < s t r i n g > A N O 2 < / s t r i n g > < / k e y > < v a l u e > < i n t > 1 8 < / i n t > < / v a l u e > < / i t e m > < i t e m > < k e y > < s t r i n g > A 1 < / s t r i n g > < / k e y > < v a l u e > < i n t > 1 9 < / i n t > < / v a l u e > < / i t e m > < i t e m > < k e y > < s t r i n g > A 2 < / s t r i n g > < / k e y > < v a l u e > < i n t > 2 0 < / i n t > < / v a l u e > < / i t e m > < i t e m > < k e y > < s t r i n g > A n t i g � e d a d < / s t r i n g > < / k e y > < v a l u e > < i n t > 2 1 < / i n t > < / v a l u e > < / i t e m > < i t e m > < k e y > < s t r i n g > A 2 _ D E S C R I P < / s t r i n g > < / k e y > < v a l u e > < i n t > 2 2 < / i n t > < / v a l u e > < / i t e m > < i t e m > < k e y > < s t r i n g > A 2 _ C O D < / s t r i n g > < / k e y > < v a l u e > < i n t > 2 3 < / i n t > < / v a l u e > < / i t e m > < i t e m > < k e y > < s t r i n g > A 3 < / s t r i n g > < / k e y > < v a l u e > < i n t > 2 4 < / i n t > < / v a l u e > < / i t e m > < i t e m > < k e y > < s t r i n g > T i p o _ e m p r e s a < / s t r i n g > < / k e y > < v a l u e > < i n t > 2 5 < / i n t > < / v a l u e > < / i t e m > < i t e m > < k e y > < s t r i n g > A 3 _ 1 < / s t r i n g > < / k e y > < v a l u e > < i n t > 2 6 < / i n t > < / v a l u e > < / i t e m > < i t e m > < k e y > < s t r i n g > A 3 _ 2 < / s t r i n g > < / k e y > < v a l u e > < i n t > 2 7 < / i n t > < / v a l u e > < / i t e m > < i t e m > < k e y > < s t r i n g > B 1 < / s t r i n g > < / k e y > < v a l u e > < i n t > 2 8 < / i n t > < / v a l u e > < / i t e m > < i t e m > < k e y > < s t r i n g > B 2 < / s t r i n g > < / k e y > < v a l u e > < i n t > 2 9 < / i n t > < / v a l u e > < / i t e m > < i t e m > < k e y > < s t r i n g > B 3 _ 1 < / s t r i n g > < / k e y > < v a l u e > < i n t > 3 0 < / i n t > < / v a l u e > < / i t e m > < i t e m > < k e y > < s t r i n g > B 3 _ 2 < / s t r i n g > < / k e y > < v a l u e > < i n t > 3 1 < / i n t > < / v a l u e > < / i t e m > < i t e m > < k e y > < s t r i n g > B 3 _ 2 2 < / s t r i n g > < / k e y > < v a l u e > < i n t > 3 2 < / i n t > < / v a l u e > < / i t e m > < i t e m > < k e y > < s t r i n g > B 3 _ 2 3 < / s t r i n g > < / k e y > < v a l u e > < i n t > 3 3 < / i n t > < / v a l u e > < / i t e m > < i t e m > < k e y > < s t r i n g > B 3 _ 3 < / s t r i n g > < / k e y > < v a l u e > < i n t > 3 4 < / i n t > < / v a l u e > < / i t e m > < i t e m > < k e y > < s t r i n g > B 4 _ 1 < / s t r i n g > < / k e y > < v a l u e > < i n t > 3 5 < / i n t > < / v a l u e > < / i t e m > < i t e m > < k e y > < s t r i n g > B 4 _ 2 < / s t r i n g > < / k e y > < v a l u e > < i n t > 3 7 < / i n t > < / v a l u e > < / i t e m > < i t e m > < k e y > < s t r i n g > B 4 _ 3 < / s t r i n g > < / k e y > < v a l u e > < i n t > 3 8 < / i n t > < / v a l u e > < / i t e m > < i t e m > < k e y > < s t r i n g > B 4 _ 4 < / s t r i n g > < / k e y > < v a l u e > < i n t > 3 9 < / i n t > < / v a l u e > < / i t e m > < i t e m > < k e y > < s t r i n g > B 4 _ 5 < / s t r i n g > < / k e y > < v a l u e > < i n t > 4 0 < / i n t > < / v a l u e > < / i t e m > < i t e m > < k e y > < s t r i n g > B 4 _ 6 < / s t r i n g > < / k e y > < v a l u e > < i n t > 4 1 < / i n t > < / v a l u e > < / i t e m > < i t e m > < k e y > < s t r i n g > B 4 _ 7 < / s t r i n g > < / k e y > < v a l u e > < i n t > 4 2 < / i n t > < / v a l u e > < / i t e m > < i t e m > < k e y > < s t r i n g > B 4 _ 8 < / s t r i n g > < / k e y > < v a l u e > < i n t > 4 3 < / i n t > < / v a l u e > < / i t e m > < i t e m > < k e y > < s t r i n g > B 4 _ 9 < / s t r i n g > < / k e y > < v a l u e > < i n t > 4 4 < / i n t > < / v a l u e > < / i t e m > < i t e m > < k e y > < s t r i n g > B 4 _ 1 0 < / s t r i n g > < / k e y > < v a l u e > < i n t > 4 5 < / i n t > < / v a l u e > < / i t e m > < i t e m > < k e y > < s t r i n g > B 4 _ 1 1 < / s t r i n g > < / k e y > < v a l u e > < i n t > 4 6 < / i n t > < / v a l u e > < / i t e m > < i t e m > < k e y > < s t r i n g > B 4 _ 1 2 < / s t r i n g > < / k e y > < v a l u e > < i n t > 4 7 < / i n t > < / v a l u e > < / i t e m > < i t e m > < k e y > < s t r i n g > B 4 _ 1 3 < / s t r i n g > < / k e y > < v a l u e > < i n t > 4 8 < / i n t > < / v a l u e > < / i t e m > < i t e m > < k e y > < s t r i n g > B 5 A _ 1 < / s t r i n g > < / k e y > < v a l u e > < i n t > 4 9 < / i n t > < / v a l u e > < / i t e m > < i t e m > < k e y > < s t r i n g > B 5 A C O D _ 1 < / s t r i n g > < / k e y > < v a l u e > < i n t > 5 0 < / i n t > < / v a l u e > < / i t e m > < i t e m > < k e y > < s t r i n g > B 5 C O D 1 _ E < / s t r i n g > < / k e y > < v a l u e > < i n t > 5 1 < / i n t > < / v a l u e > < / i t e m > < i t e m > < k e y > < s t r i n g > B 5 A _ 2 < / s t r i n g > < / k e y > < v a l u e > < i n t > 5 2 < / i n t > < / v a l u e > < / i t e m > < i t e m > < k e y > < s t r i n g > B 5 A C O D _ 2 < / s t r i n g > < / k e y > < v a l u e > < i n t > 5 3 < / i n t > < / v a l u e > < / i t e m > < i t e m > < k e y > < s t r i n g > B 5 C O D 2 _ E < / s t r i n g > < / k e y > < v a l u e > < i n t > 5 4 < / i n t > < / v a l u e > < / i t e m > < i t e m > < k e y > < s t r i n g > B 5 A _ 3 < / s t r i n g > < / k e y > < v a l u e > < i n t > 5 5 < / i n t > < / v a l u e > < / i t e m > < i t e m > < k e y > < s t r i n g > B 5 A C O D _ 3 < / s t r i n g > < / k e y > < v a l u e > < i n t > 5 6 < / i n t > < / v a l u e > < / i t e m > < i t e m > < k e y > < s t r i n g > B 5 C O D 3 _ E < / s t r i n g > < / k e y > < v a l u e > < i n t > 5 7 < / i n t > < / v a l u e > < / i t e m > < i t e m > < k e y > < s t r i n g > B 5 A _ 4 < / s t r i n g > < / k e y > < v a l u e > < i n t > 5 8 < / i n t > < / v a l u e > < / i t e m > < i t e m > < k e y > < s t r i n g > B 5 A C O D _ 4 < / s t r i n g > < / k e y > < v a l u e > < i n t > 5 9 < / i n t > < / v a l u e > < / i t e m > < i t e m > < k e y > < s t r i n g > B 5 C O D 4 _ E < / s t r i n g > < / k e y > < v a l u e > < i n t > 6 0 < / i n t > < / v a l u e > < / i t e m > < i t e m > < k e y > < s t r i n g > B 5 A _ 5 < / s t r i n g > < / k e y > < v a l u e > < i n t > 6 1 < / i n t > < / v a l u e > < / i t e m > < i t e m > < k e y > < s t r i n g > B 5 A C O D _ 5 < / s t r i n g > < / k e y > < v a l u e > < i n t > 6 2 < / i n t > < / v a l u e > < / i t e m > < i t e m > < k e y > < s t r i n g > B 5 C O D 5 _ E < / s t r i n g > < / k e y > < v a l u e > < i n t > 6 3 < / i n t > < / v a l u e > < / i t e m > < i t e m > < k e y > < s t r i n g > C 1 _ P U E S T _ V A C < / s t r i n g > < / k e y > < v a l u e > < i n t > 6 4 < / i n t > < / v a l u e > < / i t e m > < i t e m > < k e y > < s t r i n g > C 2 _ 1 _ A G R E < / s t r i n g > < / k e y > < v a l u e > < i n t > 6 5 < / i n t > < / v a l u e > < / i t e m > < i t e m > < k e y > < s t r i n g > C 2 _ 1 _ C O D < / s t r i n g > < / k e y > < v a l u e > < i n t > 6 6 < / i n t > < / v a l u e > < / i t e m > < i t e m > < k e y > < s t r i n g > C 2 _ 1 _ P U E S T O S _ V A C < / s t r i n g > < / k e y > < v a l u e > < i n t > 6 7 < / i n t > < / v a l u e > < / i t e m > < i t e m > < k e y > < s t r i n g > C 2 A _ 1 < / s t r i n g > < / k e y > < v a l u e > < i n t > 6 8 < / i n t > < / v a l u e > < / i t e m > < i t e m > < k e y > < s t r i n g > C 2 B _ 1 < / s t r i n g > < / k e y > < v a l u e > < i n t > 6 9 < / i n t > < / v a l u e > < / i t e m > < i t e m > < k e y > < s t r i n g > C 2 _ 2 _ A G R E < / s t r i n g > < / k e y > < v a l u e > < i n t > 7 0 < / i n t > < / v a l u e > < / i t e m > < i t e m > < k e y > < s t r i n g > C 2 _ 2 _ C O D < / s t r i n g > < / k e y > < v a l u e > < i n t > 7 1 < / i n t > < / v a l u e > < / i t e m > < i t e m > < k e y > < s t r i n g > C 2 _ 2 _ P U E S T O S _ V A C < / s t r i n g > < / k e y > < v a l u e > < i n t > 7 2 < / i n t > < / v a l u e > < / i t e m > < i t e m > < k e y > < s t r i n g > C 2 A _ 2 < / s t r i n g > < / k e y > < v a l u e > < i n t > 7 3 < / i n t > < / v a l u e > < / i t e m > < i t e m > < k e y > < s t r i n g > C 2 B _ 2 < / s t r i n g > < / k e y > < v a l u e > < i n t > 7 4 < / i n t > < / v a l u e > < / i t e m > < i t e m > < k e y > < s t r i n g > C 2 _ 3 _ A G R E < / s t r i n g > < / k e y > < v a l u e > < i n t > 7 5 < / i n t > < / v a l u e > < / i t e m > < i t e m > < k e y > < s t r i n g > C 2 _ 3 _ C O D < / s t r i n g > < / k e y > < v a l u e > < i n t > 7 6 < / i n t > < / v a l u e > < / i t e m > < i t e m > < k e y > < s t r i n g > C 2 _ 3 _ P U E S T O S _ V A C < / s t r i n g > < / k e y > < v a l u e > < i n t > 7 7 < / i n t > < / v a l u e > < / i t e m > < i t e m > < k e y > < s t r i n g > C 2 A _ 3 < / s t r i n g > < / k e y > < v a l u e > < i n t > 7 8 < / i n t > < / v a l u e > < / i t e m > < i t e m > < k e y > < s t r i n g > C 2 B _ 3 < / s t r i n g > < / k e y > < v a l u e > < i n t > 7 9 < / i n t > < / v a l u e > < / i t e m > < i t e m > < k e y > < s t r i n g > C 3 A _ 1 < / s t r i n g > < / k e y > < v a l u e > < i n t > 8 0 < / i n t > < / v a l u e > < / i t e m > < i t e m > < k e y > < s t r i n g > C 3 A _ 2 < / s t r i n g > < / k e y > < v a l u e > < i n t > 8 1 < / i n t > < / v a l u e > < / i t e m > < i t e m > < k e y > < s t r i n g > C 3 A _ 3 < / s t r i n g > < / k e y > < v a l u e > < i n t > 8 2 < / i n t > < / v a l u e > < / i t e m > < i t e m > < k e y > < s t r i n g > C 3 A _ 4 < / s t r i n g > < / k e y > < v a l u e > < i n t > 8 3 < / i n t > < / v a l u e > < / i t e m > < i t e m > < k e y > < s t r i n g > C 3 A _ 5 < / s t r i n g > < / k e y > < v a l u e > < i n t > 8 4 < / i n t > < / v a l u e > < / i t e m > < i t e m > < k e y > < s t r i n g > C 3 A _ 6 < / s t r i n g > < / k e y > < v a l u e > < i n t > 8 5 < / i n t > < / v a l u e > < / i t e m > < i t e m > < k e y > < s t r i n g > C 3 A _ 7 < / s t r i n g > < / k e y > < v a l u e > < i n t > 8 6 < / i n t > < / v a l u e > < / i t e m > < i t e m > < k e y > < s t r i n g > C 3 A _ 7 _ E S P E C < / s t r i n g > < / k e y > < v a l u e > < i n t > 8 7 < / i n t > < / v a l u e > < / i t e m > < i t e m > < k e y > < s t r i n g > C 3 B _ 1 < / s t r i n g > < / k e y > < v a l u e > < i n t > 8 8 < / i n t > < / v a l u e > < / i t e m > < i t e m > < k e y > < s t r i n g > C 3 B _ 2 < / s t r i n g > < / k e y > < v a l u e > < i n t > 8 9 < / i n t > < / v a l u e > < / i t e m > < i t e m > < k e y > < s t r i n g > C 3 B _ 3 < / s t r i n g > < / k e y > < v a l u e > < i n t > 9 0 < / i n t > < / v a l u e > < / i t e m > < i t e m > < k e y > < s t r i n g > C 3 B _ 4 < / s t r i n g > < / k e y > < v a l u e > < i n t > 9 1 < / i n t > < / v a l u e > < / i t e m > < i t e m > < k e y > < s t r i n g > C 3 B _ 5 < / s t r i n g > < / k e y > < v a l u e > < i n t > 9 2 < / i n t > < / v a l u e > < / i t e m > < i t e m > < k e y > < s t r i n g > C 3 B _ 6 < / s t r i n g > < / k e y > < v a l u e > < i n t > 9 3 < / i n t > < / v a l u e > < / i t e m > < i t e m > < k e y > < s t r i n g > C 3 B _ 7 < / s t r i n g > < / k e y > < v a l u e > < i n t > 9 4 < / i n t > < / v a l u e > < / i t e m > < i t e m > < k e y > < s t r i n g > C 3 B _ 7 _ E S P E C < / s t r i n g > < / k e y > < v a l u e > < i n t > 9 5 < / i n t > < / v a l u e > < / i t e m > < i t e m > < k e y > < s t r i n g > C 3 C _ 1 < / s t r i n g > < / k e y > < v a l u e > < i n t > 9 6 < / i n t > < / v a l u e > < / i t e m > < i t e m > < k e y > < s t r i n g > C 3 C _ 2 < / s t r i n g > < / k e y > < v a l u e > < i n t > 9 7 < / i n t > < / v a l u e > < / i t e m > < i t e m > < k e y > < s t r i n g > C 3 C _ 3 < / s t r i n g > < / k e y > < v a l u e > < i n t > 9 8 < / i n t > < / v a l u e > < / i t e m > < i t e m > < k e y > < s t r i n g > C 3 C _ 4 < / s t r i n g > < / k e y > < v a l u e > < i n t > 9 9 < / i n t > < / v a l u e > < / i t e m > < i t e m > < k e y > < s t r i n g > C 3 C _ 5 < / s t r i n g > < / k e y > < v a l u e > < i n t > 1 0 0 < / i n t > < / v a l u e > < / i t e m > < i t e m > < k e y > < s t r i n g > C 3 C _ 6 < / s t r i n g > < / k e y > < v a l u e > < i n t > 1 0 1 < / i n t > < / v a l u e > < / i t e m > < i t e m > < k e y > < s t r i n g > C 3 C _ 7 < / s t r i n g > < / k e y > < v a l u e > < i n t > 1 0 2 < / i n t > < / v a l u e > < / i t e m > < i t e m > < k e y > < s t r i n g > C 3 C _ 7 _ E S P E C < / s t r i n g > < / k e y > < v a l u e > < i n t > 1 0 3 < / i n t > < / v a l u e > < / i t e m > < i t e m > < k e y > < s t r i n g > C 4 _ 1 < / s t r i n g > < / k e y > < v a l u e > < i n t > 1 0 4 < / i n t > < / v a l u e > < / i t e m > < i t e m > < k e y > < s t r i n g > C 4 _ 2 < / s t r i n g > < / k e y > < v a l u e > < i n t > 1 0 5 < / i n t > < / v a l u e > < / i t e m > < i t e m > < k e y > < s t r i n g > C 4 _ 3 < / s t r i n g > < / k e y > < v a l u e > < i n t > 1 0 6 < / i n t > < / v a l u e > < / i t e m > < i t e m > < k e y > < s t r i n g > C 4 _ 4 < / s t r i n g > < / k e y > < v a l u e > < i n t > 1 0 7 < / i n t > < / v a l u e > < / i t e m > < i t e m > < k e y > < s t r i n g > C 4 _ 5 < / s t r i n g > < / k e y > < v a l u e > < i n t > 1 0 8 < / i n t > < / v a l u e > < / i t e m > < i t e m > < k e y > < s t r i n g > C 4 _ 6 < / s t r i n g > < / k e y > < v a l u e > < i n t > 1 0 9 < / i n t > < / v a l u e > < / i t e m > < i t e m > < k e y > < s t r i n g > C 4 _ 7 < / s t r i n g > < / k e y > < v a l u e > < i n t > 1 1 0 < / i n t > < / v a l u e > < / i t e m > < i t e m > < k e y > < s t r i n g > C 4 _ 8 < / s t r i n g > < / k e y > < v a l u e > < i n t > 1 1 1 < / i n t > < / v a l u e > < / i t e m > < i t e m > < k e y > < s t r i n g > C 4 _ 9 < / s t r i n g > < / k e y > < v a l u e > < i n t > 1 1 2 < / i n t > < / v a l u e > < / i t e m > < i t e m > < k e y > < s t r i n g > C 4 _ 1 0 < / s t r i n g > < / k e y > < v a l u e > < i n t > 1 1 3 < / i n t > < / v a l u e > < / i t e m > < i t e m > < k e y > < s t r i n g > C 4 _ 1 0 _ E S P E C < / s t r i n g > < / k e y > < v a l u e > < i n t > 1 1 4 < / i n t > < / v a l u e > < / i t e m > < i t e m > < k e y > < s t r i n g > C 5 _ 1 < / s t r i n g > < / k e y > < v a l u e > < i n t > 1 1 5 < / i n t > < / v a l u e > < / i t e m > < i t e m > < k e y > < s t r i n g > C 5 _ 2 < / s t r i n g > < / k e y > < v a l u e > < i n t > 1 1 6 < / i n t > < / v a l u e > < / i t e m > < i t e m > < k e y > < s t r i n g > C 5 _ 3 < / s t r i n g > < / k e y > < v a l u e > < i n t > 1 1 7 < / i n t > < / v a l u e > < / i t e m > < i t e m > < k e y > < s t r i n g > C 5 _ 4 < / s t r i n g > < / k e y > < v a l u e > < i n t > 1 1 8 < / i n t > < / v a l u e > < / i t e m > < i t e m > < k e y > < s t r i n g > C 5 _ 5 < / s t r i n g > < / k e y > < v a l u e > < i n t > 1 1 9 < / i n t > < / v a l u e > < / i t e m > < i t e m > < k e y > < s t r i n g > C 5 _ 6 < / s t r i n g > < / k e y > < v a l u e > < i n t > 1 2 0 < / i n t > < / v a l u e > < / i t e m > < i t e m > < k e y > < s t r i n g > C 5 _ 7 < / s t r i n g > < / k e y > < v a l u e > < i n t > 1 2 1 < / i n t > < / v a l u e > < / i t e m > < i t e m > < k e y > < s t r i n g > C 5 _ 8 < / s t r i n g > < / k e y > < v a l u e > < i n t > 1 2 2 < / i n t > < / v a l u e > < / i t e m > < i t e m > < k e y > < s t r i n g > C 5 _ 9 < / s t r i n g > < / k e y > < v a l u e > < i n t > 1 2 3 < / i n t > < / v a l u e > < / i t e m > < i t e m > < k e y > < s t r i n g > C 5 _ 1 0 < / s t r i n g > < / k e y > < v a l u e > < i n t > 1 2 4 < / i n t > < / v a l u e > < / i t e m > < i t e m > < k e y > < s t r i n g > C 5 _ 1 1 < / s t r i n g > < / k e y > < v a l u e > < i n t > 1 2 5 < / i n t > < / v a l u e > < / i t e m > < i t e m > < k e y > < s t r i n g > C 5 _ 1 2 < / s t r i n g > < / k e y > < v a l u e > < i n t > 1 2 6 < / i n t > < / v a l u e > < / i t e m > < i t e m > < k e y > < s t r i n g > C 5 _ 1 3 < / s t r i n g > < / k e y > < v a l u e > < i n t > 1 2 7 < / i n t > < / v a l u e > < / i t e m > < i t e m > < k e y > < s t r i n g > C 5 _ 1 3 _ E S P E C < / s t r i n g > < / k e y > < v a l u e > < i n t > 1 2 8 < / i n t > < / v a l u e > < / i t e m > < i t e m > < k e y > < s t r i n g > C 6 _ 1 < / s t r i n g > < / k e y > < v a l u e > < i n t > 1 2 9 < / i n t > < / v a l u e > < / i t e m > < i t e m > < k e y > < s t r i n g > C 6 _ 2 < / s t r i n g > < / k e y > < v a l u e > < i n t > 1 3 0 < / i n t > < / v a l u e > < / i t e m > < i t e m > < k e y > < s t r i n g > C 6 _ 3 < / s t r i n g > < / k e y > < v a l u e > < i n t > 1 3 1 < / i n t > < / v a l u e > < / i t e m > < i t e m > < k e y > < s t r i n g > C 6 _ 4 < / s t r i n g > < / k e y > < v a l u e > < i n t > 1 3 2 < / i n t > < / v a l u e > < / i t e m > < i t e m > < k e y > < s t r i n g > C 6 _ 5 < / s t r i n g > < / k e y > < v a l u e > < i n t > 1 3 3 < / i n t > < / v a l u e > < / i t e m > < i t e m > < k e y > < s t r i n g > C 6 _ 6 < / s t r i n g > < / k e y > < v a l u e > < i n t > 1 3 4 < / i n t > < / v a l u e > < / i t e m > < i t e m > < k e y > < s t r i n g > C 6 _ 7 < / s t r i n g > < / k e y > < v a l u e > < i n t > 1 3 5 < / i n t > < / v a l u e > < / i t e m > < i t e m > < k e y > < s t r i n g > C 6 _ 8 < / s t r i n g > < / k e y > < v a l u e > < i n t > 1 3 6 < / i n t > < / v a l u e > < / i t e m > < i t e m > < k e y > < s t r i n g > C 6 _ 9 < / s t r i n g > < / k e y > < v a l u e > < i n t > 1 3 7 < / i n t > < / v a l u e > < / i t e m > < i t e m > < k e y > < s t r i n g > C 6 _ 1 0 < / s t r i n g > < / k e y > < v a l u e > < i n t > 1 3 8 < / i n t > < / v a l u e > < / i t e m > < i t e m > < k e y > < s t r i n g > C 6 _ 1 1 < / s t r i n g > < / k e y > < v a l u e > < i n t > 1 3 9 < / i n t > < / v a l u e > < / i t e m > < i t e m > < k e y > < s t r i n g > C 6 _ 1 2 < / s t r i n g > < / k e y > < v a l u e > < i n t > 1 4 0 < / i n t > < / v a l u e > < / i t e m > < i t e m > < k e y > < s t r i n g > C 6 _ 1 2 _ E S P E C < / s t r i n g > < / k e y > < v a l u e > < i n t > 1 4 1 < / i n t > < / v a l u e > < / i t e m > < i t e m > < k e y > < s t r i n g > D 1 _ 1 < / s t r i n g > < / k e y > < v a l u e > < i n t > 1 4 2 < / i n t > < / v a l u e > < / i t e m > < i t e m > < k e y > < s t r i n g > D 1 _ 2 < / s t r i n g > < / k e y > < v a l u e > < i n t > 1 4 3 < / i n t > < / v a l u e > < / i t e m > < i t e m > < k e y > < s t r i n g > D 1 _ 3 < / s t r i n g > < / k e y > < v a l u e > < i n t > 1 4 4 < / i n t > < / v a l u e > < / i t e m > < i t e m > < k e y > < s t r i n g > D 1 _ 4 < / s t r i n g > < / k e y > < v a l u e > < i n t > 1 4 5 < / i n t > < / v a l u e > < / i t e m > < i t e m > < k e y > < s t r i n g > D 1 _ 5 < / s t r i n g > < / k e y > < v a l u e > < i n t > 1 4 6 < / i n t > < / v a l u e > < / i t e m > < i t e m > < k e y > < s t r i n g > D 1 _ 6 < / s t r i n g > < / k e y > < v a l u e > < i n t > 1 4 7 < / i n t > < / v a l u e > < / i t e m > < i t e m > < k e y > < s t r i n g > D 1 _ 7 < / s t r i n g > < / k e y > < v a l u e > < i n t > 1 4 8 < / i n t > < / v a l u e > < / i t e m > < i t e m > < k e y > < s t r i n g > D 1 _ 8 < / s t r i n g > < / k e y > < v a l u e > < i n t > 1 4 9 < / i n t > < / v a l u e > < / i t e m > < i t e m > < k e y > < s t r i n g > D 1 _ 9 < / s t r i n g > < / k e y > < v a l u e > < i n t > 1 5 0 < / i n t > < / v a l u e > < / i t e m > < i t e m > < k e y > < s t r i n g > D 1 _ 1 0 < / s t r i n g > < / k e y > < v a l u e > < i n t > 1 5 1 < / i n t > < / v a l u e > < / i t e m > < i t e m > < k e y > < s t r i n g > D 1 _ 1 1 < / s t r i n g > < / k e y > < v a l u e > < i n t > 1 5 2 < / i n t > < / v a l u e > < / i t e m > < i t e m > < k e y > < s t r i n g > D 1 _ 1 1 _ E S P E C < / s t r i n g > < / k e y > < v a l u e > < i n t > 1 5 3 < / i n t > < / v a l u e > < / i t e m > < i t e m > < k e y > < s t r i n g > D 2 _ 1 < / s t r i n g > < / k e y > < v a l u e > < i n t > 1 5 4 < / i n t > < / v a l u e > < / i t e m > < i t e m > < k e y > < s t r i n g > D 2 _ 2 < / s t r i n g > < / k e y > < v a l u e > < i n t > 1 5 5 < / i n t > < / v a l u e > < / i t e m > < i t e m > < k e y > < s t r i n g > D 2 _ 3 < / s t r i n g > < / k e y > < v a l u e > < i n t > 1 5 6 < / i n t > < / v a l u e > < / i t e m > < i t e m > < k e y > < s t r i n g > D 2 _ 4 < / s t r i n g > < / k e y > < v a l u e > < i n t > 1 5 7 < / i n t > < / v a l u e > < / i t e m > < i t e m > < k e y > < s t r i n g > D 2 _ 5 < / s t r i n g > < / k e y > < v a l u e > < i n t > 1 5 8 < / i n t > < / v a l u e > < / i t e m > < i t e m > < k e y > < s t r i n g > D 2 _ 6 < / s t r i n g > < / k e y > < v a l u e > < i n t > 1 5 9 < / i n t > < / v a l u e > < / i t e m > < i t e m > < k e y > < s t r i n g > D 2 _ 7 < / s t r i n g > < / k e y > < v a l u e > < i n t > 1 6 0 < / i n t > < / v a l u e > < / i t e m > < i t e m > < k e y > < s t r i n g > D 2 _ 8 < / s t r i n g > < / k e y > < v a l u e > < i n t > 1 6 1 < / i n t > < / v a l u e > < / i t e m > < i t e m > < k e y > < s t r i n g > D 2 _ 9 < / s t r i n g > < / k e y > < v a l u e > < i n t > 1 6 2 < / i n t > < / v a l u e > < / i t e m > < i t e m > < k e y > < s t r i n g > D 2 _ 1 0 < / s t r i n g > < / k e y > < v a l u e > < i n t > 1 6 3 < / i n t > < / v a l u e > < / i t e m > < i t e m > < k e y > < s t r i n g > D 2 _ 1 1 < / s t r i n g > < / k e y > < v a l u e > < i n t > 1 6 4 < / i n t > < / v a l u e > < / i t e m > < i t e m > < k e y > < s t r i n g > D 2 _ 1 1 _ E S P E C < / s t r i n g > < / k e y > < v a l u e > < i n t > 1 6 5 < / i n t > < / v a l u e > < / i t e m > < i t e m > < k e y > < s t r i n g > D 3 _ 1 < / s t r i n g > < / k e y > < v a l u e > < i n t > 1 6 6 < / i n t > < / v a l u e > < / i t e m > < i t e m > < k e y > < s t r i n g > D 3 _ 2 < / s t r i n g > < / k e y > < v a l u e > < i n t > 1 6 7 < / i n t > < / v a l u e > < / i t e m > < i t e m > < k e y > < s t r i n g > D 3 _ 3 < / s t r i n g > < / k e y > < v a l u e > < i n t > 1 6 8 < / i n t > < / v a l u e > < / i t e m > < i t e m > < k e y > < s t r i n g > D 3 _ 4 < / s t r i n g > < / k e y > < v a l u e > < i n t > 1 6 9 < / i n t > < / v a l u e > < / i t e m > < i t e m > < k e y > < s t r i n g > D 3 _ 5 < / s t r i n g > < / k e y > < v a l u e > < i n t > 1 7 0 < / i n t > < / v a l u e > < / i t e m > < i t e m > < k e y > < s t r i n g > D 3 _ 6 < / s t r i n g > < / k e y > < v a l u e > < i n t > 1 7 1 < / i n t > < / v a l u e > < / i t e m > < i t e m > < k e y > < s t r i n g > D 3 _ 7 < / s t r i n g > < / k e y > < v a l u e > < i n t > 1 7 2 < / i n t > < / v a l u e > < / i t e m > < i t e m > < k e y > < s t r i n g > D 3 _ 7 _ E S P E C < / s t r i n g > < / k e y > < v a l u e > < i n t > 1 7 3 < / i n t > < / v a l u e > < / i t e m > < i t e m > < k e y > < s t r i n g > D 4 < / s t r i n g > < / k e y > < v a l u e > < i n t > 1 7 4 < / i n t > < / v a l u e > < / i t e m > < i t e m > < k e y > < s t r i n g > D 5 _ 1 < / s t r i n g > < / k e y > < v a l u e > < i n t > 1 7 5 < / i n t > < / v a l u e > < / i t e m > < i t e m > < k e y > < s t r i n g > D 5 _ 2 < / s t r i n g > < / k e y > < v a l u e > < i n t > 1 7 6 < / i n t > < / v a l u e > < / i t e m > < i t e m > < k e y > < s t r i n g > D 5 _ 3 < / s t r i n g > < / k e y > < v a l u e > < i n t > 1 7 7 < / i n t > < / v a l u e > < / i t e m > < i t e m > < k e y > < s t r i n g > D 5 _ 4 < / s t r i n g > < / k e y > < v a l u e > < i n t > 1 7 8 < / i n t > < / v a l u e > < / i t e m > < i t e m > < k e y > < s t r i n g > D 5 _ 5 < / s t r i n g > < / k e y > < v a l u e > < i n t > 1 7 9 < / i n t > < / v a l u e > < / i t e m > < i t e m > < k e y > < s t r i n g > D 6 < / s t r i n g > < / k e y > < v a l u e > < i n t > 1 8 0 < / i n t > < / v a l u e > < / i t e m > < i t e m > < k e y > < s t r i n g > D 7 _ A _ 1 < / s t r i n g > < / k e y > < v a l u e > < i n t > 1 8 1 < / i n t > < / v a l u e > < / i t e m > < i t e m > < k e y > < s t r i n g > D 7 _ B C O D _ 1 < / s t r i n g > < / k e y > < v a l u e > < i n t > 1 8 2 < / i n t > < / v a l u e > < / i t e m > < i t e m > < k e y > < s t r i n g > D 7 _ C _ 2 0 2 5 _ 1 < / s t r i n g > < / k e y > < v a l u e > < i n t > 1 8 3 < / i n t > < / v a l u e > < / i t e m > < i t e m > < k e y > < s t r i n g > D 7 _ C _ 2 0 2 6 _ 1 < / s t r i n g > < / k e y > < v a l u e > < i n t > 1 8 4 < / i n t > < / v a l u e > < / i t e m > < i t e m > < k e y > < s t r i n g > D 7 _ C _ 2 0 2 7 _ 1 < / s t r i n g > < / k e y > < v a l u e > < i n t > 1 8 5 < / i n t > < / v a l u e > < / i t e m > < i t e m > < k e y > < s t r i n g > D 7 _ C _ 2 0 2 8 _ 1 < / s t r i n g > < / k e y > < v a l u e > < i n t > 1 8 6 < / i n t > < / v a l u e > < / i t e m > < i t e m > < k e y > < s t r i n g > D 7 _ C _ 2 0 2 9 _ 1 < / s t r i n g > < / k e y > < v a l u e > < i n t > 1 8 7 < / i n t > < / v a l u e > < / i t e m > < i t e m > < k e y > < s t r i n g > D 7 _ A _ 2 < / s t r i n g > < / k e y > < v a l u e > < i n t > 1 8 8 < / i n t > < / v a l u e > < / i t e m > < i t e m > < k e y > < s t r i n g > D 7 _ B C O D _ 2 < / s t r i n g > < / k e y > < v a l u e > < i n t > 1 8 9 < / i n t > < / v a l u e > < / i t e m > < i t e m > < k e y > < s t r i n g > D 7 _ C _ 2 0 2 5 _ 2 < / s t r i n g > < / k e y > < v a l u e > < i n t > 1 9 0 < / i n t > < / v a l u e > < / i t e m > < i t e m > < k e y > < s t r i n g > D 7 _ C _ 2 0 2 6 _ 2 < / s t r i n g > < / k e y > < v a l u e > < i n t > 1 9 1 < / i n t > < / v a l u e > < / i t e m > < i t e m > < k e y > < s t r i n g > D 7 _ C _ 2 0 2 7 _ 2 < / s t r i n g > < / k e y > < v a l u e > < i n t > 1 9 2 < / i n t > < / v a l u e > < / i t e m > < i t e m > < k e y > < s t r i n g > D 7 _ C _ 2 0 2 8 _ 2 < / s t r i n g > < / k e y > < v a l u e > < i n t > 1 9 3 < / i n t > < / v a l u e > < / i t e m > < i t e m > < k e y > < s t r i n g > D 7 _ C _ 2 0 2 9 _ 2 < / s t r i n g > < / k e y > < v a l u e > < i n t > 1 9 4 < / i n t > < / v a l u e > < / i t e m > < i t e m > < k e y > < s t r i n g > D 7 _ A _ 3 < / s t r i n g > < / k e y > < v a l u e > < i n t > 1 9 5 < / i n t > < / v a l u e > < / i t e m > < i t e m > < k e y > < s t r i n g > D 7 _ B C O D _ 3 < / s t r i n g > < / k e y > < v a l u e > < i n t > 1 9 6 < / i n t > < / v a l u e > < / i t e m > < i t e m > < k e y > < s t r i n g > D 7 _ C _ 2 0 2 5 _ 3 < / s t r i n g > < / k e y > < v a l u e > < i n t > 1 9 7 < / i n t > < / v a l u e > < / i t e m > < i t e m > < k e y > < s t r i n g > D 7 _ C _ 2 0 2 6 _ 3 < / s t r i n g > < / k e y > < v a l u e > < i n t > 1 9 8 < / i n t > < / v a l u e > < / i t e m > < i t e m > < k e y > < s t r i n g > D 7 _ C _ 2 0 2 7 _ 3 < / s t r i n g > < / k e y > < v a l u e > < i n t > 1 9 9 < / i n t > < / v a l u e > < / i t e m > < i t e m > < k e y > < s t r i n g > D 7 _ C _ 2 0 2 8 _ 3 < / s t r i n g > < / k e y > < v a l u e > < i n t > 2 0 0 < / i n t > < / v a l u e > < / i t e m > < i t e m > < k e y > < s t r i n g > D 7 _ C _ 2 0 2 9 _ 3 < / s t r i n g > < / k e y > < v a l u e > < i n t > 2 0 1 < / i n t > < / v a l u e > < / i t e m > < i t e m > < k e y > < s t r i n g > D 7 _ A _ 4 < / s t r i n g > < / k e y > < v a l u e > < i n t > 2 0 2 < / i n t > < / v a l u e > < / i t e m > < i t e m > < k e y > < s t r i n g > D 7 _ B C O D _ 4 < / s t r i n g > < / k e y > < v a l u e > < i n t > 2 0 3 < / i n t > < / v a l u e > < / i t e m > < i t e m > < k e y > < s t r i n g > D 7 _ C _ 2 0 2 5 _ 4 < / s t r i n g > < / k e y > < v a l u e > < i n t > 2 0 4 < / i n t > < / v a l u e > < / i t e m > < i t e m > < k e y > < s t r i n g > D 7 _ C _ 2 0 2 6 _ 4 < / s t r i n g > < / k e y > < v a l u e > < i n t > 2 0 5 < / i n t > < / v a l u e > < / i t e m > < i t e m > < k e y > < s t r i n g > D 7 _ C _ 2 0 2 7 _ 4 < / s t r i n g > < / k e y > < v a l u e > < i n t > 2 0 6 < / i n t > < / v a l u e > < / i t e m > < i t e m > < k e y > < s t r i n g > D 7 _ C _ 2 0 2 8 _ 4 < / s t r i n g > < / k e y > < v a l u e > < i n t > 2 0 7 < / i n t > < / v a l u e > < / i t e m > < i t e m > < k e y > < s t r i n g > D 7 _ C _ 2 0 2 9 _ 4 < / s t r i n g > < / k e y > < v a l u e > < i n t > 2 0 8 < / i n t > < / v a l u e > < / i t e m > < i t e m > < k e y > < s t r i n g > D 7 _ A _ 5 < / s t r i n g > < / k e y > < v a l u e > < i n t > 2 0 9 < / i n t > < / v a l u e > < / i t e m > < i t e m > < k e y > < s t r i n g > D 7 _ B C O D _ 5 < / s t r i n g > < / k e y > < v a l u e > < i n t > 2 1 0 < / i n t > < / v a l u e > < / i t e m > < i t e m > < k e y > < s t r i n g > D 7 _ C _ 2 0 2 5 _ 5 < / s t r i n g > < / k e y > < v a l u e > < i n t > 2 1 1 < / i n t > < / v a l u e > < / i t e m > < i t e m > < k e y > < s t r i n g > D 7 _ C _ 2 0 2 6 _ 5 < / s t r i n g > < / k e y > < v a l u e > < i n t > 2 1 2 < / i n t > < / v a l u e > < / i t e m > < i t e m > < k e y > < s t r i n g > D 7 _ C _ 2 0 2 7 _ 5 < / s t r i n g > < / k e y > < v a l u e > < i n t > 2 1 3 < / i n t > < / v a l u e > < / i t e m > < i t e m > < k e y > < s t r i n g > D 7 _ C _ 2 0 2 8 _ 5 < / s t r i n g > < / k e y > < v a l u e > < i n t > 2 1 4 < / i n t > < / v a l u e > < / i t e m > < i t e m > < k e y > < s t r i n g > D 7 _ C _ 2 0 2 9 _ 5 < / s t r i n g > < / k e y > < v a l u e > < i n t > 2 1 5 < / i n t > < / v a l u e > < / i t e m > < i t e m > < k e y > < s t r i n g > E 1 < / s t r i n g > < / k e y > < v a l u e > < i n t > 2 1 6 < / i n t > < / v a l u e > < / i t e m > < i t e m > < k e y > < s t r i n g > E 2 _ 1 < / s t r i n g > < / k e y > < v a l u e > < i n t > 2 1 7 < / i n t > < / v a l u e > < / i t e m > < i t e m > < k e y > < s t r i n g > E 2 _ 2 < / s t r i n g > < / k e y > < v a l u e > < i n t > 2 1 8 < / i n t > < / v a l u e > < / i t e m > < i t e m > < k e y > < s t r i n g > E 2 _ 3 < / s t r i n g > < / k e y > < v a l u e > < i n t > 2 1 9 < / i n t > < / v a l u e > < / i t e m > < i t e m > < k e y > < s t r i n g > E 2 _ 4 < / s t r i n g > < / k e y > < v a l u e > < i n t > 2 2 0 < / i n t > < / v a l u e > < / i t e m > < i t e m > < k e y > < s t r i n g > E 2 _ 5 < / s t r i n g > < / k e y > < v a l u e > < i n t > 2 2 1 < / i n t > < / v a l u e > < / i t e m > < i t e m > < k e y > < s t r i n g > E 2 _ 6 < / s t r i n g > < / k e y > < v a l u e > < i n t > 2 2 2 < / i n t > < / v a l u e > < / i t e m > < i t e m > < k e y > < s t r i n g > E 2 _ 7 < / s t r i n g > < / k e y > < v a l u e > < i n t > 2 2 3 < / i n t > < / v a l u e > < / i t e m > < i t e m > < k e y > < s t r i n g > E 2 _ 8 < / s t r i n g > < / k e y > < v a l u e > < i n t > 2 2 4 < / i n t > < / v a l u e > < / i t e m > < i t e m > < k e y > < s t r i n g > E 2 _ 8 _ E S P E C < / s t r i n g > < / k e y > < v a l u e > < i n t > 2 2 5 < / i n t > < / v a l u e > < / i t e m > < i t e m > < k e y > < s t r i n g > E 3 _ 1 < / s t r i n g > < / k e y > < v a l u e > < i n t > 2 2 6 < / i n t > < / v a l u e > < / i t e m > < i t e m > < k e y > < s t r i n g > E 3 _ 2 < / s t r i n g > < / k e y > < v a l u e > < i n t > 2 2 7 < / i n t > < / v a l u e > < / i t e m > < i t e m > < k e y > < s t r i n g > E 3 _ 3 < / s t r i n g > < / k e y > < v a l u e > < i n t > 2 2 8 < / i n t > < / v a l u e > < / i t e m > < i t e m > < k e y > < s t r i n g > E 3 _ 4 < / s t r i n g > < / k e y > < v a l u e > < i n t > 2 2 9 < / i n t > < / v a l u e > < / i t e m > < i t e m > < k e y > < s t r i n g > E 3 _ 5 < / s t r i n g > < / k e y > < v a l u e > < i n t > 2 3 0 < / i n t > < / v a l u e > < / i t e m > < i t e m > < k e y > < s t r i n g > E 3 _ 6 < / s t r i n g > < / k e y > < v a l u e > < i n t > 2 3 1 < / i n t > < / v a l u e > < / i t e m > < i t e m > < k e y > < s t r i n g > E 3 _ 7 < / s t r i n g > < / k e y > < v a l u e > < i n t > 2 3 2 < / i n t > < / v a l u e > < / i t e m > < i t e m > < k e y > < s t r i n g > E 3 _ 9 7 < / s t r i n g > < / k e y > < v a l u e > < i n t > 2 3 3 < / i n t > < / v a l u e > < / i t e m > < i t e m > < k e y > < s t r i n g > E 3 _ 7 _ E S P E C < / s t r i n g > < / k e y > < v a l u e > < i n t > 2 3 4 < / i n t > < / v a l u e > < / i t e m > < i t e m > < k e y > < s t r i n g > E 4 _ F I L T R O < / s t r i n g > < / k e y > < v a l u e > < i n t > 2 3 5 < / i n t > < / v a l u e > < / i t e m > < i t e m > < k e y > < s t r i n g > E 4 _ C A P _ 1 < / s t r i n g > < / k e y > < v a l u e > < i n t > 2 3 6 < / i n t > < / v a l u e > < / i t e m > < i t e m > < k e y > < s t r i n g > E 4 _ C A P _ C O D _ 1 < / s t r i n g > < / k e y > < v a l u e > < i n t > 2 3 7 < / i n t > < / v a l u e > < / i t e m > < i t e m > < k e y > < s t r i n g > E 4 _ P T _ 1 < / s t r i n g > < / k e y > < v a l u e > < i n t > 2 3 8 < / i n t > < / v a l u e > < / i t e m > < i t e m > < k e y > < s t r i n g > E 4 _ P T _ C O D _ 1 < / s t r i n g > < / k e y > < v a l u e > < i n t > 2 3 9 < / i n t > < / v a l u e > < / i t e m > < i t e m > < k e y > < s t r i n g > E 4 _ C A P _ 2 < / s t r i n g > < / k e y > < v a l u e > < i n t > 2 4 0 < / i n t > < / v a l u e > < / i t e m > < i t e m > < k e y > < s t r i n g > E 4 _ C A P _ C O D _ 2 < / s t r i n g > < / k e y > < v a l u e > < i n t > 2 4 1 < / i n t > < / v a l u e > < / i t e m > < i t e m > < k e y > < s t r i n g > E 4 _ P T _ 2 < / s t r i n g > < / k e y > < v a l u e > < i n t > 2 4 2 < / i n t > < / v a l u e > < / i t e m > < i t e m > < k e y > < s t r i n g > E 4 _ P T _ C O D _ 2 < / s t r i n g > < / k e y > < v a l u e > < i n t > 2 4 3 < / i n t > < / v a l u e > < / i t e m > < i t e m > < k e y > < s t r i n g > E 4 _ C A P _ 3 < / s t r i n g > < / k e y > < v a l u e > < i n t > 2 4 4 < / i n t > < / v a l u e > < / i t e m > < i t e m > < k e y > < s t r i n g > E 4 _ C A P _ C O D _ 3 < / s t r i n g > < / k e y > < v a l u e > < i n t > 2 4 5 < / i n t > < / v a l u e > < / i t e m > < i t e m > < k e y > < s t r i n g > E 4 _ P T _ 3 < / s t r i n g > < / k e y > < v a l u e > < i n t > 2 4 6 < / i n t > < / v a l u e > < / i t e m > < i t e m > < k e y > < s t r i n g > E 4 _ P T _ C O D _ 3 < / s t r i n g > < / k e y > < v a l u e > < i n t > 2 4 7 < / i n t > < / v a l u e > < / i t e m > < i t e m > < k e y > < s t r i n g > E 4 _ C A P _ 4 < / s t r i n g > < / k e y > < v a l u e > < i n t > 2 4 8 < / i n t > < / v a l u e > < / i t e m > < i t e m > < k e y > < s t r i n g > E 4 _ C A P _ C O D _ 4 < / s t r i n g > < / k e y > < v a l u e > < i n t > 2 4 9 < / i n t > < / v a l u e > < / i t e m > < i t e m > < k e y > < s t r i n g > E 4 _ P T _ 4 < / s t r i n g > < / k e y > < v a l u e > < i n t > 2 5 0 < / i n t > < / v a l u e > < / i t e m > < i t e m > < k e y > < s t r i n g > E 4 _ P T _ C O D _ 4 < / s t r i n g > < / k e y > < v a l u e > < i n t > 2 5 1 < / i n t > < / v a l u e > < / i t e m > < i t e m > < k e y > < s t r i n g > E 4 _ C A P _ 5 < / s t r i n g > < / k e y > < v a l u e > < i n t > 2 5 2 < / i n t > < / v a l u e > < / i t e m > < i t e m > < k e y > < s t r i n g > E 4 _ C A P _ C O D _ 5 < / s t r i n g > < / k e y > < v a l u e > < i n t > 2 5 3 < / i n t > < / v a l u e > < / i t e m > < i t e m > < k e y > < s t r i n g > E 4 _ P T _ 5 < / s t r i n g > < / k e y > < v a l u e > < i n t > 2 5 4 < / i n t > < / v a l u e > < / i t e m > < i t e m > < k e y > < s t r i n g > E 4 _ P T _ C O D _ 5 < / s t r i n g > < / k e y > < v a l u e > < i n t > 2 5 5 < / i n t > < / v a l u e > < / i t e m > < i t e m > < k e y > < s t r i n g > E 4 _ C A P _ 6 < / s t r i n g > < / k e y > < v a l u e > < i n t > 2 5 6 < / i n t > < / v a l u e > < / i t e m > < i t e m > < k e y > < s t r i n g > E 4 _ C A P _ C O D _ 6 < / s t r i n g > < / k e y > < v a l u e > < i n t > 2 5 7 < / i n t > < / v a l u e > < / i t e m > < i t e m > < k e y > < s t r i n g > E 4 _ P T _ 6 < / s t r i n g > < / k e y > < v a l u e > < i n t > 2 5 8 < / i n t > < / v a l u e > < / i t e m > < i t e m > < k e y > < s t r i n g > E 4 _ P T _ C O D _ 6 < / s t r i n g > < / k e y > < v a l u e > < i n t > 2 5 9 < / i n t > < / v a l u e > < / i t e m > < i t e m > < k e y > < s t r i n g > E 4 _ A U X _ C A R G A _ 1 < / s t r i n g > < / k e y > < v a l u e > < i n t > 2 6 0 < / i n t > < / v a l u e > < / i t e m > < i t e m > < k e y > < s t r i n g > E 4 _ A U X _ C A R G A _ 2 < / s t r i n g > < / k e y > < v a l u e > < i n t > 2 6 1 < / i n t > < / v a l u e > < / i t e m > < i t e m > < k e y > < s t r i n g > E 4 _ A U X _ C A R G A _ 3 < / s t r i n g > < / k e y > < v a l u e > < i n t > 2 6 2 < / i n t > < / v a l u e > < / i t e m > < i t e m > < k e y > < s t r i n g > E 4 _ A U X _ C A R G A _ 4 < / s t r i n g > < / k e y > < v a l u e > < i n t > 2 6 3 < / i n t > < / v a l u e > < / i t e m > < i t e m > < k e y > < s t r i n g > E 4 _ A U X _ C A R G A _ 5 < / s t r i n g > < / k e y > < v a l u e > < i n t > 2 6 4 < / i n t > < / v a l u e > < / i t e m > < i t e m > < k e y > < s t r i n g > E 4 _ A U X _ C A R G A _ 6 < / s t r i n g > < / k e y > < v a l u e > < i n t > 2 6 5 < / i n t > < / v a l u e > < / i t e m > < i t e m > < k e y > < s t r i n g > E 5 < / s t r i n g > < / k e y > < v a l u e > < i n t > 2 6 6 < / i n t > < / v a l u e > < / i t e m > < i t e m > < k e y > < s t r i n g > E 6 _ 1 < / s t r i n g > < / k e y > < v a l u e > < i n t > 2 6 7 < / i n t > < / v a l u e > < / i t e m > < i t e m > < k e y > < s t r i n g > E 6 _ 2 < / s t r i n g > < / k e y > < v a l u e > < i n t > 2 6 8 < / i n t > < / v a l u e > < / i t e m > < i t e m > < k e y > < s t r i n g > E 6 _ 3 < / s t r i n g > < / k e y > < v a l u e > < i n t > 2 6 9 < / i n t > < / v a l u e > < / i t e m > < i t e m > < k e y > < s t r i n g > E 6 _ 4 < / s t r i n g > < / k e y > < v a l u e > < i n t > 2 7 0 < / i n t > < / v a l u e > < / i t e m > < i t e m > < k e y > < s t r i n g > E 6 _ 5 < / s t r i n g > < / k e y > < v a l u e > < i n t > 2 7 1 < / i n t > < / v a l u e > < / i t e m > < i t e m > < k e y > < s t r i n g > E 6 _ 6 < / s t r i n g > < / k e y > < v a l u e > < i n t > 2 7 2 < / i n t > < / v a l u e > < / i t e m > < i t e m > < k e y > < s t r i n g > E 6 _ 7 < / s t r i n g > < / k e y > < v a l u e > < i n t > 2 7 3 < / i n t > < / v a l u e > < / i t e m > < i t e m > < k e y > < s t r i n g > E 6 _ 8 < / s t r i n g > < / k e y > < v a l u e > < i n t > 2 7 4 < / i n t > < / v a l u e > < / i t e m > < i t e m > < k e y > < s t r i n g > E 6 _ 8 _ E S P E C < / s t r i n g > < / k e y > < v a l u e > < i n t > 2 7 5 < / i n t > < / v a l u e > < / i t e m > < i t e m > < k e y > < s t r i n g > E 7 _ 1 < / s t r i n g > < / k e y > < v a l u e > < i n t > 2 7 6 < / i n t > < / v a l u e > < / i t e m > < i t e m > < k e y > < s t r i n g > E 7 _ 2 < / s t r i n g > < / k e y > < v a l u e > < i n t > 2 7 7 < / i n t > < / v a l u e > < / i t e m > < i t e m > < k e y > < s t r i n g > E 7 _ 3 < / s t r i n g > < / k e y > < v a l u e > < i n t > 2 7 8 < / i n t > < / v a l u e > < / i t e m > < i t e m > < k e y > < s t r i n g > E 7 _ 4 < / s t r i n g > < / k e y > < v a l u e > < i n t > 2 7 9 < / i n t > < / v a l u e > < / i t e m > < i t e m > < k e y > < s t r i n g > E 7 _ 5 < / s t r i n g > < / k e y > < v a l u e > < i n t > 2 8 0 < / i n t > < / v a l u e > < / i t e m > < i t e m > < k e y > < s t r i n g > E 7 _ 6 < / s t r i n g > < / k e y > < v a l u e > < i n t > 2 8 1 < / i n t > < / v a l u e > < / i t e m > < i t e m > < k e y > < s t r i n g > E 8 _ 1 < / s t r i n g > < / k e y > < v a l u e > < i n t > 2 8 2 < / i n t > < / v a l u e > < / i t e m > < i t e m > < k e y > < s t r i n g > E 8 _ 2 < / s t r i n g > < / k e y > < v a l u e > < i n t > 2 8 3 < / i n t > < / v a l u e > < / i t e m > < i t e m > < k e y > < s t r i n g > E 8 _ 3 < / s t r i n g > < / k e y > < v a l u e > < i n t > 2 8 4 < / i n t > < / v a l u e > < / i t e m > < i t e m > < k e y > < s t r i n g > E 8 _ 4 < / s t r i n g > < / k e y > < v a l u e > < i n t > 2 8 5 < / i n t > < / v a l u e > < / i t e m > < i t e m > < k e y > < s t r i n g > E 8 _ 5 < / s t r i n g > < / k e y > < v a l u e > < i n t > 2 8 6 < / i n t > < / v a l u e > < / i t e m > < i t e m > < k e y > < s t r i n g > E 8 _ 6 < / s t r i n g > < / k e y > < v a l u e > < i n t > 2 8 7 < / i n t > < / v a l u e > < / i t e m > < i t e m > < k e y > < s t r i n g > E 8 _ 6 _ E S P E C < / s t r i n g > < / k e y > < v a l u e > < i n t > 2 8 8 < / i n t > < / v a l u e > < / i t e m > < i t e m > < k e y > < s t r i n g > I 2 < / s t r i n g > < / k e y > < v a l u e > < i n t > 2 8 9 < / i n t > < / v a l u e > < / i t e m > < i t e m > < k e y > < s t r i n g > I 2 _ E S P E C < / s t r i n g > < / k e y > < v a l u e > < i n t > 2 9 0 < / i n t > < / v a l u e > < / i t e m > < i t e m > < k e y > < s t r i n g > I 5 _ H H < / s t r i n g > < / k e y > < v a l u e > < i n t > 2 9 1 < / i n t > < / v a l u e > < / i t e m > < i t e m > < k e y > < s t r i n g > I 5 _ M M < / s t r i n g > < / k e y > < v a l u e > < i n t > 2 9 2 < / i n t > < / v a l u e > < / i t e m > < i t e m > < k e y > < s t r i n g > I 6 < / s t r i n g > < / k e y > < v a l u e > < i n t > 2 9 3 < / i n t > < / v a l u e > < / i t e m > < i t e m > < k e y > < s t r i n g > I 6 _ E S P E C < / s t r i n g > < / k e y > < v a l u e > < i n t > 2 9 4 < / i n t > < / v a l u e > < / i t e m > < i t e m > < k e y > < s t r i n g > F P V D C < / s t r i n g > < / k e y > < v a l u e > < i n t > 2 9 5 < / i n t > < / v a l u e > < / i t e m > < i t e m > < k e y > < s t r i n g > F P V M C < / s t r i n g > < / k e y > < v a l u e > < i n t > 2 9 6 < / i n t > < / v a l u e > < / i t e m > < i t e m > < k e y > < s t r i n g > F P V A C < / s t r i n g > < / k e y > < v a l u e > < i n t > 2 9 7 < / i n t > < / v a l u e > < / i t e m > < i t e m > < k e y > < s t r i n g > H P V H C < / s t r i n g > < / k e y > < v a l u e > < i n t > 2 9 8 < / i n t > < / v a l u e > < / i t e m > < i t e m > < k e y > < s t r i n g > H P V M C < / s t r i n g > < / k e y > < v a l u e > < i n t > 2 9 9 < / i n t > < / v a l u e > < / i t e m > < i t e m > < k e y > < s t r i n g > I _ O B S < / s t r i n g > < / k e y > < v a l u e > < i n t > 3 0 0 < / i n t > < / v a l u e > < / i t e m > < i t e m > < k e y > < s t r i n g > T A M A � O F _ B 1 < / s t r i n g > < / k e y > < v a l u e > < i n t > 3 0 1 < / i n t > < / v a l u e > < / i t e m > < i t e m > < k e y > < s t r i n g > T A M A � O F _ B 2 < / s t r i n g > < / k e y > < v a l u e > < i n t > 3 0 2 < / i n t > < / v a l u e > < / i t e m > < i t e m > < k e y > < s t r i n g > S E C T O R F < / s t r i n g > < / k e y > < v a l u e > < i n t > 3 0 3 < / i n t > < / v a l u e > < / i t e m > < i t e m > < k e y > < s t r i n g > S U B S E C T O R F < / s t r i n g > < / k e y > < v a l u e > < i n t > 3 0 4 < / i n t > < / v a l u e > < / i t e m > < i t e m > < k e y > < s t r i n g > O C U P _ A G R E G _ C 2 _ P 1 < / s t r i n g > < / k e y > < v a l u e > < i n t > 3 0 5 < / i n t > < / v a l u e > < / i t e m > < i t e m > < k e y > < s t r i n g > O C U P _ A G R E G _ C 2 _ P 2 < / s t r i n g > < / k e y > < v a l u e > < i n t > 3 0 6 < / i n t > < / v a l u e > < / i t e m > < i t e m > < k e y > < s t r i n g > O C U P _ A G R E G _ C 2 _ P 3 < / s t r i n g > < / k e y > < v a l u e > < i n t > 3 0 7 < / i n t > < / v a l u e > < / i t e m > < i t e m > < k e y > < s t r i n g > O C U P _ A G R E G _ D 7 _ P 1 < / s t r i n g > < / k e y > < v a l u e > < i n t > 3 0 8 < / i n t > < / v a l u e > < / i t e m > < i t e m > < k e y > < s t r i n g > O C U P _ A G R E G _ D 7 _ P 2 < / s t r i n g > < / k e y > < v a l u e > < i n t > 3 0 9 < / i n t > < / v a l u e > < / i t e m > < i t e m > < k e y > < s t r i n g > O C U P _ A G R E G _ D 7 _ P 3 < / s t r i n g > < / k e y > < v a l u e > < i n t > 3 1 0 < / i n t > < / v a l u e > < / i t e m > < i t e m > < k e y > < s t r i n g > O C U P _ A G R E G _ D 7 _ P 4 < / s t r i n g > < / k e y > < v a l u e > < i n t > 3 1 1 < / i n t > < / v a l u e > < / i t e m > < i t e m > < k e y > < s t r i n g > O C U P _ A G R E G _ D 7 _ P 5 < / s t r i n g > < / k e y > < v a l u e > < i n t > 3 1 2 < / i n t > < / v a l u e > < / i t e m > < i t e m > < k e y > < s t r i n g > O C U P _ A G R E G _ E 4 _ P T 1 < / s t r i n g > < / k e y > < v a l u e > < i n t > 3 1 3 < / i n t > < / v a l u e > < / i t e m > < i t e m > < k e y > < s t r i n g > O C U P _ A G R E G _ E 4 _ P T 2 < / s t r i n g > < / k e y > < v a l u e > < i n t > 3 1 4 < / i n t > < / v a l u e > < / i t e m > < i t e m > < k e y > < s t r i n g > O C U P _ A G R E G _ E 4 _ P T 3 < / s t r i n g > < / k e y > < v a l u e > < i n t > 3 1 5 < / i n t > < / v a l u e > < / i t e m > < i t e m > < k e y > < s t r i n g > O C U P _ A G R E G _ E 4 _ P T 4 < / s t r i n g > < / k e y > < v a l u e > < i n t > 3 1 6 < / i n t > < / v a l u e > < / i t e m > < i t e m > < k e y > < s t r i n g > O C U P _ A G R E G _ E 4 _ P T 5 < / s t r i n g > < / k e y > < v a l u e > < i n t > 3 1 7 < / i n t > < / v a l u e > < / i t e m > < i t e m > < k e y > < s t r i n g > O C U P _ A G R E G _ E 4 _ P T 6 < / s t r i n g > < / k e y > < v a l u e > < i n t > 3 1 8 < / i n t > < / v a l u e > < / i t e m > < i t e m > < k e y > < s t r i n g > E 4 _ F A M I L I A . 1 < / s t r i n g > < / k e y > < v a l u e > < i n t > 3 1 9 < / i n t > < / v a l u e > < / i t e m > < i t e m > < k e y > < s t r i n g > E 4 _ F A M I L I A . 2 < / s t r i n g > < / k e y > < v a l u e > < i n t > 3 2 0 < / i n t > < / v a l u e > < / i t e m > < i t e m > < k e y > < s t r i n g > E 4 _ F A M I L I A . 3 < / s t r i n g > < / k e y > < v a l u e > < i n t > 3 2 1 < / i n t > < / v a l u e > < / i t e m > < i t e m > < k e y > < s t r i n g > E 4 _ F A M I L I A . 4 < / s t r i n g > < / k e y > < v a l u e > < i n t > 3 2 2 < / i n t > < / v a l u e > < / i t e m > < i t e m > < k e y > < s t r i n g > E 4 _ F A M I L I A . 5 < / s t r i n g > < / k e y > < v a l u e > < i n t > 3 2 3 < / i n t > < / v a l u e > < / i t e m > < i t e m > < k e y > < s t r i n g > E 4 _ F A M I L I A . 6 < / s t r i n g > < / k e y > < v a l u e > < i n t > 3 2 4 < / i n t > < / v a l u e > < / i t e m > < i t e m > < k e y > < s t r i n g > C O D _ A R E A . 1 < / s t r i n g > < / k e y > < v a l u e > < i n t > 3 2 5 < / i n t > < / v a l u e > < / i t e m > < i t e m > < k e y > < s t r i n g > C O D _ A R E A . 2 < / s t r i n g > < / k e y > < v a l u e > < i n t > 3 2 6 < / i n t > < / v a l u e > < / i t e m > < i t e m > < k e y > < s t r i n g > C O D _ A R E A . 3 < / s t r i n g > < / k e y > < v a l u e > < i n t > 3 2 7 < / i n t > < / v a l u e > < / i t e m > < i t e m > < k e y > < s t r i n g > C O D _ A R E A . 4 < / s t r i n g > < / k e y > < v a l u e > < i n t > 3 2 8 < / i n t > < / v a l u e > < / i t e m > < i t e m > < k e y > < s t r i n g > C O D _ A R E A . 5 < / s t r i n g > < / k e y > < v a l u e > < i n t > 3 2 9 < / i n t > < / v a l u e > < / i t e m > < i t e m > < k e y > < s t r i n g > C O D _ A R E A . 6 < / s t r i n g > < / k e y > < v a l u e > < i n t > 3 3 0 < / i n t > < / v a l u e > < / i t e m > < i t e m > < k e y > < s t r i n g > E 4 _ A G R U P _ C O D . 1 < / s t r i n g > < / k e y > < v a l u e > < i n t > 3 3 1 < / i n t > < / v a l u e > < / i t e m > < i t e m > < k e y > < s t r i n g > E 4 _ A G R U P _ C O D . 2 < / s t r i n g > < / k e y > < v a l u e > < i n t > 3 3 2 < / i n t > < / v a l u e > < / i t e m > < i t e m > < k e y > < s t r i n g > E 4 _ A G R U P _ C O D . 3 < / s t r i n g > < / k e y > < v a l u e > < i n t > 3 3 3 < / i n t > < / v a l u e > < / i t e m > < i t e m > < k e y > < s t r i n g > E 4 _ A G R U P _ C O D . 4 < / s t r i n g > < / k e y > < v a l u e > < i n t > 3 3 4 < / i n t > < / v a l u e > < / i t e m > < i t e m > < k e y > < s t r i n g > E 4 _ A G R U P _ C O D . 5 < / s t r i n g > < / k e y > < v a l u e > < i n t > 3 3 5 < / i n t > < / v a l u e > < / i t e m > < i t e m > < k e y > < s t r i n g > E 4 _ A G R U P _ C O D . 6 < / s t r i n g > < / k e y > < v a l u e > < i n t > 3 3 6 < / i n t > < / v a l u e > < / i t e m > < i t e m > < k e y > < s t r i n g > E 4 _ R E C O D F . 1 < / s t r i n g > < / k e y > < v a l u e > < i n t > 3 3 7 < / i n t > < / v a l u e > < / i t e m > < i t e m > < k e y > < s t r i n g > E 4 _ R E C O D F . 2 < / s t r i n g > < / k e y > < v a l u e > < i n t > 3 3 8 < / i n t > < / v a l u e > < / i t e m > < i t e m > < k e y > < s t r i n g > E 4 _ R E C O D F . 3 < / s t r i n g > < / k e y > < v a l u e > < i n t > 3 3 9 < / i n t > < / v a l u e > < / i t e m > < i t e m > < k e y > < s t r i n g > E 4 _ R E C O D F . 4 < / s t r i n g > < / k e y > < v a l u e > < i n t > 3 4 0 < / i n t > < / v a l u e > < / i t e m > < i t e m > < k e y > < s t r i n g > E 4 _ R E C O D F . 5 < / s t r i n g > < / k e y > < v a l u e > < i n t > 3 4 1 < / i n t > < / v a l u e > < / i t e m > < i t e m > < k e y > < s t r i n g > E 4 _ R E C O D F . 6 < / s t r i n g > < / k e y > < v a l u e > < i n t > 3 4 2 < / i n t > < / v a l u e > < / i t e m > < i t e m > < k e y > < s t r i n g > W E I G H T < / s t r i n g > < / k e y > < v a l u e > < i n t > 3 4 3 < / i n t > < / v a l u e > < / i t e m > < i t e m > < k e y > < s t r i n g > t o t a l < / s t r i n g > < / k e y > < v a l u e > < i n t > 3 4 4 < / i n t > < / v a l u e > < / i t e m > < i t e m > < k e y > < s t r i n g > C o l u m n a   c a l c u l a d a   1 < / s t r i n g > < / k e y > < v a l u e > < i n t > 3 6 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S h o w H i d d e n " > < C u s t o m C o n t e n t > < ! [ C D A T A [ T r u e ] ] > < / C u s t o m C o n t e n t > < / G e m i n i > 
</file>

<file path=customXml/item5.xml>��< ? x m l   v e r s i o n = " 1 . 0 "   e n c o d i n g = " U T F - 1 6 " ? > < G e m i n i   x m l n s = " h t t p : / / g e m i n i / p i v o t c u s t o m i z a t i o n / S a n d b o x N o n E m p t y " > < C u s t o m C o n t e n t > < ! [ C D A T A [ 1 ] ] > < / C u s t o m C o n t e n t > < / G e m i n i > 
</file>

<file path=customXml/item6.xml>��< ? x m l   v e r s i o n = " 1 . 0 "   e n c o d i n g = " U T F - 1 6 " ? > < G e m i n i   x m l n s = " h t t p : / / g e m i n i / p i v o t c u s t o m i z a t i o n / I s S a n d b o x E m b e d d e d " > < C u s t o m C o n t e n t > < ! [ C D A T A [ y e s ] ] > < / 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 E T M L 2 0 2 4 < / K e y > < V a l u e   x m l n s : a = " h t t p : / / s c h e m a s . d a t a c o n t r a c t . o r g / 2 0 0 4 / 0 7 / M i c r o s o f t . A n a l y s i s S e r v i c e s . C o m m o n " > < a : H a s F o c u s > f a l s e < / a : H a s F o c u s > < a : S i z e A t D p i 9 6 > 1 1 3 < / a : S i z e A t D p i 9 6 > < a : V i s i b l e > f a l s e < / a : V i s i b l e > < / V a l u e > < / K e y V a l u e O f s t r i n g S a n d b o x E d i t o r . M e a s u r e G r i d S t a t e S c d E 3 5 R y > < / A r r a y O f K e y V a l u e O f s t r i n g S a n d b o x E d i t o r . M e a s u r e G r i d S t a t e S c d E 3 5 R y > ] ] > < / C u s t o m C o n t e n t > < / G e m i n i > 
</file>

<file path=customXml/item8.xml>��< ? x m l   v e r s i o n = " 1 . 0 "   e n c o d i n g = " U T F - 1 6 " ? > < G e m i n i   x m l n s = " h t t p : / / g e m i n i / p i v o t c u s t o m i z a t i o n / L i n k e d T a b l e U p d a t e M o d e " > < C u s t o m C o n t e n t > < ! [ C D A T A [ T r u e ] ] > < / C u s t o m C o n t e n t > < / G e m i n i > 
</file>

<file path=customXml/item9.xml>��< ? x m l   v e r s i o n = " 1 . 0 "   e n c o d i n g = " U T F - 1 6 " ? > < G e m i n i   x m l n s = " h t t p : / / g e m i n i / p i v o t c u s t o m i z a t i o n / P o w e r P i v o t V e r s i o n " > < C u s t o m C o n t e n t > < ! [ C D A T A [ 2 0 1 5 . 1 3 0 . 1 6 0 5 . 1 5 6 7 ] ] > < / C u s t o m C o n t e n t > < / G e m i n i > 
</file>

<file path=customXml/itemProps1.xml><?xml version="1.0" encoding="utf-8"?>
<ds:datastoreItem xmlns:ds="http://schemas.openxmlformats.org/officeDocument/2006/customXml" ds:itemID="{7D31772C-FF25-41AD-A981-FFCDFC1B8D15}">
  <ds:schemaRefs/>
</ds:datastoreItem>
</file>

<file path=customXml/itemProps10.xml><?xml version="1.0" encoding="utf-8"?>
<ds:datastoreItem xmlns:ds="http://schemas.openxmlformats.org/officeDocument/2006/customXml" ds:itemID="{7728B8F0-5AD0-4456-8146-530603C85DEF}">
  <ds:schemaRefs/>
</ds:datastoreItem>
</file>

<file path=customXml/itemProps11.xml><?xml version="1.0" encoding="utf-8"?>
<ds:datastoreItem xmlns:ds="http://schemas.openxmlformats.org/officeDocument/2006/customXml" ds:itemID="{A2F11CCE-A1C5-4637-BE10-DB20F628008D}">
  <ds:schemaRefs/>
</ds:datastoreItem>
</file>

<file path=customXml/itemProps12.xml><?xml version="1.0" encoding="utf-8"?>
<ds:datastoreItem xmlns:ds="http://schemas.openxmlformats.org/officeDocument/2006/customXml" ds:itemID="{2748ECDB-79C3-4D72-BCFE-11AA4BBCC124}">
  <ds:schemaRefs/>
</ds:datastoreItem>
</file>

<file path=customXml/itemProps13.xml><?xml version="1.0" encoding="utf-8"?>
<ds:datastoreItem xmlns:ds="http://schemas.openxmlformats.org/officeDocument/2006/customXml" ds:itemID="{4D456CBE-C863-4003-99E4-1EB028D8A34A}">
  <ds:schemaRefs/>
</ds:datastoreItem>
</file>

<file path=customXml/itemProps14.xml><?xml version="1.0" encoding="utf-8"?>
<ds:datastoreItem xmlns:ds="http://schemas.openxmlformats.org/officeDocument/2006/customXml" ds:itemID="{42A0A575-4358-4A8E-9777-8E131F4A67CF}">
  <ds:schemaRefs/>
</ds:datastoreItem>
</file>

<file path=customXml/itemProps15.xml><?xml version="1.0" encoding="utf-8"?>
<ds:datastoreItem xmlns:ds="http://schemas.openxmlformats.org/officeDocument/2006/customXml" ds:itemID="{7ACDD87F-840B-4840-8023-DD0015965D41}">
  <ds:schemaRefs/>
</ds:datastoreItem>
</file>

<file path=customXml/itemProps16.xml><?xml version="1.0" encoding="utf-8"?>
<ds:datastoreItem xmlns:ds="http://schemas.openxmlformats.org/officeDocument/2006/customXml" ds:itemID="{F4FAC35F-9170-45E5-AEC7-96119B27F0B3}">
  <ds:schemaRefs/>
</ds:datastoreItem>
</file>

<file path=customXml/itemProps2.xml><?xml version="1.0" encoding="utf-8"?>
<ds:datastoreItem xmlns:ds="http://schemas.openxmlformats.org/officeDocument/2006/customXml" ds:itemID="{E64441AE-BFE2-4E76-9F99-0F454A5446E3}">
  <ds:schemaRefs/>
</ds:datastoreItem>
</file>

<file path=customXml/itemProps3.xml><?xml version="1.0" encoding="utf-8"?>
<ds:datastoreItem xmlns:ds="http://schemas.openxmlformats.org/officeDocument/2006/customXml" ds:itemID="{0FA11166-6C37-442E-829F-0DE53D39394D}">
  <ds:schemaRefs/>
</ds:datastoreItem>
</file>

<file path=customXml/itemProps4.xml><?xml version="1.0" encoding="utf-8"?>
<ds:datastoreItem xmlns:ds="http://schemas.openxmlformats.org/officeDocument/2006/customXml" ds:itemID="{D20884F0-A562-4D0A-B2E9-3254E9069250}">
  <ds:schemaRefs/>
</ds:datastoreItem>
</file>

<file path=customXml/itemProps5.xml><?xml version="1.0" encoding="utf-8"?>
<ds:datastoreItem xmlns:ds="http://schemas.openxmlformats.org/officeDocument/2006/customXml" ds:itemID="{0E6962E8-A848-43A1-8D40-DBB2106E6177}">
  <ds:schemaRefs/>
</ds:datastoreItem>
</file>

<file path=customXml/itemProps6.xml><?xml version="1.0" encoding="utf-8"?>
<ds:datastoreItem xmlns:ds="http://schemas.openxmlformats.org/officeDocument/2006/customXml" ds:itemID="{461EC58B-406B-47B6-BE6A-3A5613AB4A5C}">
  <ds:schemaRefs/>
</ds:datastoreItem>
</file>

<file path=customXml/itemProps7.xml><?xml version="1.0" encoding="utf-8"?>
<ds:datastoreItem xmlns:ds="http://schemas.openxmlformats.org/officeDocument/2006/customXml" ds:itemID="{96584DE2-AB35-4760-AC0D-615C5B2A0C97}">
  <ds:schemaRefs/>
</ds:datastoreItem>
</file>

<file path=customXml/itemProps8.xml><?xml version="1.0" encoding="utf-8"?>
<ds:datastoreItem xmlns:ds="http://schemas.openxmlformats.org/officeDocument/2006/customXml" ds:itemID="{298A0D62-8D28-4873-925B-D1A7BA0C359B}">
  <ds:schemaRefs/>
</ds:datastoreItem>
</file>

<file path=customXml/itemProps9.xml><?xml version="1.0" encoding="utf-8"?>
<ds:datastoreItem xmlns:ds="http://schemas.openxmlformats.org/officeDocument/2006/customXml" ds:itemID="{8DB2543B-8A96-42CE-A3BD-2A7B80A200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Sección A_B</vt:lpstr>
      <vt:lpstr>Sección C</vt:lpstr>
      <vt:lpstr>Sección D</vt:lpstr>
      <vt:lpstr>Sección D (2)</vt:lpstr>
      <vt:lpstr>Sección E</vt:lpstr>
      <vt:lpstr>Sección C2_E4_D7</vt:lpstr>
      <vt:lpstr>Nota</vt:lpstr>
      <vt:lpstr>'Sección A_B'!Área_de_impresión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Ever Hugo Vega Ortiz</cp:lastModifiedBy>
  <cp:lastPrinted>2024-12-10T19:31:39Z</cp:lastPrinted>
  <dcterms:created xsi:type="dcterms:W3CDTF">2011-08-01T14:22:18Z</dcterms:created>
  <dcterms:modified xsi:type="dcterms:W3CDTF">2024-12-18T13:04:26Z</dcterms:modified>
</cp:coreProperties>
</file>